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Dropbox\QUANTStudio\Python\sf_sprint\"/>
    </mc:Choice>
  </mc:AlternateContent>
  <bookViews>
    <workbookView xWindow="0" yWindow="0" windowWidth="28740" windowHeight="12195"/>
  </bookViews>
  <sheets>
    <sheet name="SNX_Holders" sheetId="8" r:id="rId1"/>
    <sheet name="C-Ratio" sheetId="10" r:id="rId2"/>
    <sheet name="C-Ratio-Op" sheetId="12" r:id="rId3"/>
    <sheet name="Charts" sheetId="21" r:id="rId4"/>
    <sheet name="MintBurn" sheetId="14" r:id="rId5"/>
    <sheet name="MintBurn-Op" sheetId="16" r:id="rId6"/>
    <sheet name="addrPosLPs" sheetId="1" r:id="rId7"/>
    <sheet name="DebtPool" sheetId="7" r:id="rId8"/>
    <sheet name="Addresses" sheetId="6" r:id="rId9"/>
    <sheet name="c _ratio_tbl" sheetId="9" r:id="rId10"/>
    <sheet name="c_ratio_op_tbl" sheetId="11" r:id="rId11"/>
    <sheet name="mintBurn_tbl" sheetId="13" r:id="rId12"/>
    <sheet name="mintBurn_tbl_op" sheetId="15" r:id="rId13"/>
    <sheet name="validAddrs" sheetId="19" r:id="rId14"/>
  </sheets>
  <calcPr calcId="152511"/>
  <pivotCaches>
    <pivotCache cacheId="41" r:id="rId15"/>
    <pivotCache cacheId="44" r:id="rId16"/>
    <pivotCache cacheId="52" r:id="rId17"/>
  </pivotCaches>
</workbook>
</file>

<file path=xl/calcChain.xml><?xml version="1.0" encoding="utf-8"?>
<calcChain xmlns="http://schemas.openxmlformats.org/spreadsheetml/2006/main">
  <c r="P590" i="8" l="1"/>
  <c r="A546" i="8"/>
  <c r="B546" i="8"/>
  <c r="C546" i="8"/>
  <c r="D546" i="8"/>
  <c r="I546" i="8"/>
  <c r="J546" i="8"/>
  <c r="A547" i="8"/>
  <c r="B547" i="8"/>
  <c r="C547" i="8"/>
  <c r="D547" i="8"/>
  <c r="E547" i="8" s="1"/>
  <c r="F547" i="8" s="1"/>
  <c r="G547" i="8" s="1"/>
  <c r="I547" i="8"/>
  <c r="J547" i="8"/>
  <c r="A548" i="8"/>
  <c r="B548" i="8"/>
  <c r="C548" i="8"/>
  <c r="D548" i="8"/>
  <c r="E548" i="8"/>
  <c r="F548" i="8" s="1"/>
  <c r="G548" i="8" s="1"/>
  <c r="I548" i="8"/>
  <c r="J548" i="8"/>
  <c r="K548" i="8" s="1"/>
  <c r="L548" i="8" s="1"/>
  <c r="A549" i="8"/>
  <c r="B549" i="8"/>
  <c r="C549" i="8"/>
  <c r="D549" i="8"/>
  <c r="I549" i="8"/>
  <c r="J549" i="8"/>
  <c r="A550" i="8"/>
  <c r="B550" i="8"/>
  <c r="C550" i="8"/>
  <c r="D550" i="8"/>
  <c r="I550" i="8"/>
  <c r="J550" i="8"/>
  <c r="A551" i="8"/>
  <c r="B551" i="8"/>
  <c r="C551" i="8"/>
  <c r="D551" i="8"/>
  <c r="E551" i="8"/>
  <c r="F551" i="8" s="1"/>
  <c r="G551" i="8" s="1"/>
  <c r="I551" i="8"/>
  <c r="K551" i="8" s="1"/>
  <c r="L551" i="8" s="1"/>
  <c r="J551" i="8"/>
  <c r="A552" i="8"/>
  <c r="B552" i="8"/>
  <c r="C552" i="8"/>
  <c r="D552" i="8"/>
  <c r="E552" i="8"/>
  <c r="F552" i="8"/>
  <c r="G552" i="8" s="1"/>
  <c r="I552" i="8"/>
  <c r="J552" i="8"/>
  <c r="K552" i="8"/>
  <c r="L552" i="8" s="1"/>
  <c r="A553" i="8"/>
  <c r="B553" i="8"/>
  <c r="C553" i="8"/>
  <c r="E553" i="8" s="1"/>
  <c r="D553" i="8"/>
  <c r="F553" i="8"/>
  <c r="G553" i="8"/>
  <c r="I553" i="8"/>
  <c r="J553" i="8"/>
  <c r="K553" i="8"/>
  <c r="L553" i="8"/>
  <c r="A554" i="8"/>
  <c r="B554" i="8"/>
  <c r="C554" i="8"/>
  <c r="D554" i="8"/>
  <c r="I554" i="8"/>
  <c r="J554" i="8"/>
  <c r="A555" i="8"/>
  <c r="B555" i="8"/>
  <c r="C555" i="8"/>
  <c r="D555" i="8"/>
  <c r="E555" i="8" s="1"/>
  <c r="F555" i="8" s="1"/>
  <c r="G555" i="8" s="1"/>
  <c r="I555" i="8"/>
  <c r="J555" i="8"/>
  <c r="A556" i="8"/>
  <c r="B556" i="8"/>
  <c r="C556" i="8"/>
  <c r="D556" i="8"/>
  <c r="E556" i="8"/>
  <c r="F556" i="8" s="1"/>
  <c r="G556" i="8" s="1"/>
  <c r="I556" i="8"/>
  <c r="J556" i="8"/>
  <c r="K556" i="8" s="1"/>
  <c r="L556" i="8" s="1"/>
  <c r="A557" i="8"/>
  <c r="B557" i="8"/>
  <c r="C557" i="8"/>
  <c r="D557" i="8"/>
  <c r="I557" i="8"/>
  <c r="J557" i="8"/>
  <c r="A558" i="8"/>
  <c r="B558" i="8"/>
  <c r="C558" i="8"/>
  <c r="D558" i="8"/>
  <c r="I558" i="8"/>
  <c r="J558" i="8"/>
  <c r="A559" i="8"/>
  <c r="B559" i="8"/>
  <c r="C559" i="8"/>
  <c r="D559" i="8"/>
  <c r="E559" i="8"/>
  <c r="F559" i="8" s="1"/>
  <c r="G559" i="8" s="1"/>
  <c r="I559" i="8"/>
  <c r="K559" i="8" s="1"/>
  <c r="L559" i="8" s="1"/>
  <c r="J559" i="8"/>
  <c r="A560" i="8"/>
  <c r="B560" i="8"/>
  <c r="C560" i="8"/>
  <c r="D560" i="8"/>
  <c r="E560" i="8"/>
  <c r="F560" i="8"/>
  <c r="G560" i="8" s="1"/>
  <c r="I560" i="8"/>
  <c r="J560" i="8"/>
  <c r="K560" i="8"/>
  <c r="L560" i="8" s="1"/>
  <c r="A561" i="8"/>
  <c r="B561" i="8"/>
  <c r="C561" i="8"/>
  <c r="E561" i="8" s="1"/>
  <c r="D561" i="8"/>
  <c r="F561" i="8"/>
  <c r="G561" i="8"/>
  <c r="I561" i="8"/>
  <c r="J561" i="8"/>
  <c r="K561" i="8"/>
  <c r="L561" i="8"/>
  <c r="A562" i="8"/>
  <c r="B562" i="8"/>
  <c r="C562" i="8"/>
  <c r="D562" i="8"/>
  <c r="I562" i="8"/>
  <c r="J562" i="8"/>
  <c r="A563" i="8"/>
  <c r="B563" i="8"/>
  <c r="C563" i="8"/>
  <c r="D563" i="8"/>
  <c r="E563" i="8" s="1"/>
  <c r="F563" i="8" s="1"/>
  <c r="G563" i="8" s="1"/>
  <c r="I563" i="8"/>
  <c r="J563" i="8"/>
  <c r="A564" i="8"/>
  <c r="B564" i="8"/>
  <c r="C564" i="8"/>
  <c r="D564" i="8"/>
  <c r="E564" i="8"/>
  <c r="F564" i="8" s="1"/>
  <c r="G564" i="8" s="1"/>
  <c r="I564" i="8"/>
  <c r="J564" i="8"/>
  <c r="K564" i="8" s="1"/>
  <c r="L564" i="8" s="1"/>
  <c r="A565" i="8"/>
  <c r="B565" i="8"/>
  <c r="C565" i="8"/>
  <c r="D565" i="8"/>
  <c r="I565" i="8"/>
  <c r="J565" i="8"/>
  <c r="A566" i="8"/>
  <c r="B566" i="8"/>
  <c r="C566" i="8"/>
  <c r="D566" i="8"/>
  <c r="I566" i="8"/>
  <c r="J566" i="8"/>
  <c r="A567" i="8"/>
  <c r="B567" i="8"/>
  <c r="C567" i="8"/>
  <c r="D567" i="8"/>
  <c r="E567" i="8"/>
  <c r="F567" i="8" s="1"/>
  <c r="G567" i="8" s="1"/>
  <c r="I567" i="8"/>
  <c r="J567" i="8"/>
  <c r="A568" i="8"/>
  <c r="B568" i="8"/>
  <c r="C568" i="8"/>
  <c r="D568" i="8"/>
  <c r="E568" i="8"/>
  <c r="F568" i="8"/>
  <c r="G568" i="8" s="1"/>
  <c r="I568" i="8"/>
  <c r="J568" i="8"/>
  <c r="K568" i="8"/>
  <c r="L568" i="8" s="1"/>
  <c r="A569" i="8"/>
  <c r="B569" i="8"/>
  <c r="C569" i="8"/>
  <c r="E569" i="8" s="1"/>
  <c r="D569" i="8"/>
  <c r="F569" i="8"/>
  <c r="G569" i="8"/>
  <c r="I569" i="8"/>
  <c r="J569" i="8"/>
  <c r="K569" i="8"/>
  <c r="L569" i="8"/>
  <c r="A570" i="8"/>
  <c r="B570" i="8"/>
  <c r="C570" i="8"/>
  <c r="D570" i="8"/>
  <c r="I570" i="8"/>
  <c r="J570" i="8"/>
  <c r="A571" i="8"/>
  <c r="B571" i="8"/>
  <c r="C571" i="8"/>
  <c r="K571" i="8" s="1"/>
  <c r="D571" i="8"/>
  <c r="E571" i="8" s="1"/>
  <c r="F571" i="8" s="1"/>
  <c r="G571" i="8" s="1"/>
  <c r="I571" i="8"/>
  <c r="J571" i="8"/>
  <c r="A572" i="8"/>
  <c r="B572" i="8"/>
  <c r="C572" i="8"/>
  <c r="D572" i="8"/>
  <c r="E572" i="8"/>
  <c r="F572" i="8" s="1"/>
  <c r="G572" i="8" s="1"/>
  <c r="I572" i="8"/>
  <c r="J572" i="8"/>
  <c r="K572" i="8" s="1"/>
  <c r="L572" i="8" s="1"/>
  <c r="A573" i="8"/>
  <c r="B573" i="8"/>
  <c r="C573" i="8"/>
  <c r="D573" i="8"/>
  <c r="I573" i="8"/>
  <c r="J573" i="8"/>
  <c r="A574" i="8"/>
  <c r="B574" i="8"/>
  <c r="C574" i="8"/>
  <c r="D574" i="8"/>
  <c r="I574" i="8"/>
  <c r="J574" i="8"/>
  <c r="A575" i="8"/>
  <c r="B575" i="8"/>
  <c r="C575" i="8"/>
  <c r="D575" i="8"/>
  <c r="E575" i="8"/>
  <c r="F575" i="8" s="1"/>
  <c r="G575" i="8" s="1"/>
  <c r="I575" i="8"/>
  <c r="J575" i="8"/>
  <c r="A576" i="8"/>
  <c r="B576" i="8"/>
  <c r="C576" i="8"/>
  <c r="D576" i="8"/>
  <c r="E576" i="8"/>
  <c r="F576" i="8"/>
  <c r="G576" i="8" s="1"/>
  <c r="I576" i="8"/>
  <c r="J576" i="8"/>
  <c r="K576" i="8"/>
  <c r="L576" i="8" s="1"/>
  <c r="A577" i="8"/>
  <c r="B577" i="8"/>
  <c r="C577" i="8"/>
  <c r="E577" i="8" s="1"/>
  <c r="D577" i="8"/>
  <c r="F577" i="8"/>
  <c r="G577" i="8"/>
  <c r="I577" i="8"/>
  <c r="J577" i="8"/>
  <c r="K577" i="8"/>
  <c r="L577" i="8"/>
  <c r="A578" i="8"/>
  <c r="B578" i="8"/>
  <c r="C578" i="8"/>
  <c r="D578" i="8"/>
  <c r="I578" i="8"/>
  <c r="J578" i="8"/>
  <c r="A579" i="8"/>
  <c r="B579" i="8"/>
  <c r="C579" i="8"/>
  <c r="D579" i="8"/>
  <c r="E579" i="8" s="1"/>
  <c r="F579" i="8" s="1"/>
  <c r="G579" i="8" s="1"/>
  <c r="I579" i="8"/>
  <c r="J579" i="8"/>
  <c r="A580" i="8"/>
  <c r="B580" i="8"/>
  <c r="C580" i="8"/>
  <c r="D580" i="8"/>
  <c r="E580" i="8"/>
  <c r="F580" i="8" s="1"/>
  <c r="G580" i="8" s="1"/>
  <c r="I580" i="8"/>
  <c r="J580" i="8"/>
  <c r="K580" i="8" s="1"/>
  <c r="L580" i="8" s="1"/>
  <c r="A581" i="8"/>
  <c r="B581" i="8"/>
  <c r="C581" i="8"/>
  <c r="D581" i="8"/>
  <c r="I581" i="8"/>
  <c r="J581" i="8"/>
  <c r="A582" i="8"/>
  <c r="B582" i="8"/>
  <c r="C582" i="8"/>
  <c r="D582" i="8"/>
  <c r="I582" i="8"/>
  <c r="J582" i="8"/>
  <c r="A583" i="8"/>
  <c r="B583" i="8"/>
  <c r="C583" i="8"/>
  <c r="D583" i="8"/>
  <c r="E583" i="8"/>
  <c r="F583" i="8" s="1"/>
  <c r="G583" i="8" s="1"/>
  <c r="I583" i="8"/>
  <c r="K583" i="8" s="1"/>
  <c r="L583" i="8" s="1"/>
  <c r="J583" i="8"/>
  <c r="A584" i="8"/>
  <c r="B584" i="8"/>
  <c r="C584" i="8"/>
  <c r="D584" i="8"/>
  <c r="E584" i="8"/>
  <c r="F584" i="8"/>
  <c r="G584" i="8" s="1"/>
  <c r="I584" i="8"/>
  <c r="J584" i="8"/>
  <c r="K584" i="8"/>
  <c r="L584" i="8" s="1"/>
  <c r="A585" i="8"/>
  <c r="B585" i="8"/>
  <c r="C585" i="8"/>
  <c r="E585" i="8" s="1"/>
  <c r="D585" i="8"/>
  <c r="F585" i="8"/>
  <c r="G585" i="8"/>
  <c r="I585" i="8"/>
  <c r="J585" i="8"/>
  <c r="K585" i="8"/>
  <c r="L585" i="8"/>
  <c r="A586" i="8"/>
  <c r="B586" i="8"/>
  <c r="C586" i="8"/>
  <c r="D586" i="8"/>
  <c r="I586" i="8"/>
  <c r="J586" i="8"/>
  <c r="A587" i="8"/>
  <c r="B587" i="8"/>
  <c r="C587" i="8"/>
  <c r="D587" i="8"/>
  <c r="E587" i="8" s="1"/>
  <c r="F587" i="8" s="1"/>
  <c r="G587" i="8" s="1"/>
  <c r="I587" i="8"/>
  <c r="J587" i="8"/>
  <c r="A588" i="8"/>
  <c r="B588" i="8"/>
  <c r="C588" i="8"/>
  <c r="D588" i="8"/>
  <c r="E588" i="8"/>
  <c r="F588" i="8" s="1"/>
  <c r="G588" i="8" s="1"/>
  <c r="I588" i="8"/>
  <c r="J588" i="8"/>
  <c r="K588" i="8" s="1"/>
  <c r="L588" i="8" s="1"/>
  <c r="A589" i="8"/>
  <c r="B589" i="8"/>
  <c r="C589" i="8"/>
  <c r="D589" i="8"/>
  <c r="I589" i="8"/>
  <c r="J589" i="8"/>
  <c r="A590" i="8"/>
  <c r="B590" i="8"/>
  <c r="C590" i="8"/>
  <c r="D590" i="8"/>
  <c r="I590" i="8"/>
  <c r="J590" i="8"/>
  <c r="A591" i="8"/>
  <c r="B591" i="8"/>
  <c r="C591" i="8"/>
  <c r="D591" i="8"/>
  <c r="E591" i="8"/>
  <c r="F591" i="8" s="1"/>
  <c r="G591" i="8" s="1"/>
  <c r="I591" i="8"/>
  <c r="K591" i="8" s="1"/>
  <c r="L591" i="8" s="1"/>
  <c r="J591" i="8"/>
  <c r="A322" i="8"/>
  <c r="B322" i="8"/>
  <c r="C322" i="8"/>
  <c r="D322" i="8"/>
  <c r="E322" i="8" s="1"/>
  <c r="F322" i="8" s="1"/>
  <c r="G322" i="8" s="1"/>
  <c r="I322" i="8"/>
  <c r="K322" i="8" s="1"/>
  <c r="J322" i="8"/>
  <c r="A323" i="8"/>
  <c r="B323" i="8"/>
  <c r="C323" i="8"/>
  <c r="D323" i="8"/>
  <c r="E323" i="8"/>
  <c r="F323" i="8" s="1"/>
  <c r="G323" i="8" s="1"/>
  <c r="I323" i="8"/>
  <c r="J323" i="8"/>
  <c r="K323" i="8" s="1"/>
  <c r="L323" i="8" s="1"/>
  <c r="A324" i="8"/>
  <c r="B324" i="8"/>
  <c r="C324" i="8"/>
  <c r="D324" i="8"/>
  <c r="E324" i="8"/>
  <c r="F324" i="8"/>
  <c r="G324" i="8" s="1"/>
  <c r="I324" i="8"/>
  <c r="J324" i="8"/>
  <c r="K324" i="8"/>
  <c r="L324" i="8" s="1"/>
  <c r="A325" i="8"/>
  <c r="B325" i="8"/>
  <c r="C325" i="8"/>
  <c r="D325" i="8"/>
  <c r="I325" i="8"/>
  <c r="J325" i="8"/>
  <c r="A326" i="8"/>
  <c r="B326" i="8"/>
  <c r="C326" i="8"/>
  <c r="D326" i="8"/>
  <c r="E326" i="8" s="1"/>
  <c r="F326" i="8" s="1"/>
  <c r="G326" i="8" s="1"/>
  <c r="I326" i="8"/>
  <c r="J326" i="8"/>
  <c r="A327" i="8"/>
  <c r="B327" i="8"/>
  <c r="C327" i="8"/>
  <c r="D327" i="8"/>
  <c r="E327" i="8"/>
  <c r="F327" i="8" s="1"/>
  <c r="G327" i="8" s="1"/>
  <c r="I327" i="8"/>
  <c r="J327" i="8"/>
  <c r="K327" i="8" s="1"/>
  <c r="L327" i="8" s="1"/>
  <c r="A328" i="8"/>
  <c r="B328" i="8"/>
  <c r="C328" i="8"/>
  <c r="D328" i="8"/>
  <c r="E328" i="8"/>
  <c r="F328" i="8"/>
  <c r="G328" i="8" s="1"/>
  <c r="I328" i="8"/>
  <c r="J328" i="8"/>
  <c r="K328" i="8"/>
  <c r="L328" i="8" s="1"/>
  <c r="A329" i="8"/>
  <c r="B329" i="8"/>
  <c r="C329" i="8"/>
  <c r="D329" i="8"/>
  <c r="I329" i="8"/>
  <c r="J329" i="8"/>
  <c r="A330" i="8"/>
  <c r="B330" i="8"/>
  <c r="C330" i="8"/>
  <c r="D330" i="8"/>
  <c r="I330" i="8"/>
  <c r="J330" i="8"/>
  <c r="A331" i="8"/>
  <c r="B331" i="8"/>
  <c r="C331" i="8"/>
  <c r="D331" i="8"/>
  <c r="E331" i="8"/>
  <c r="F331" i="8" s="1"/>
  <c r="G331" i="8" s="1"/>
  <c r="I331" i="8"/>
  <c r="K331" i="8" s="1"/>
  <c r="L331" i="8" s="1"/>
  <c r="J331" i="8"/>
  <c r="A332" i="8"/>
  <c r="B332" i="8"/>
  <c r="C332" i="8"/>
  <c r="D332" i="8"/>
  <c r="E332" i="8"/>
  <c r="F332" i="8"/>
  <c r="G332" i="8" s="1"/>
  <c r="I332" i="8"/>
  <c r="J332" i="8"/>
  <c r="K332" i="8"/>
  <c r="L332" i="8" s="1"/>
  <c r="A333" i="8"/>
  <c r="B333" i="8"/>
  <c r="C333" i="8"/>
  <c r="D333" i="8"/>
  <c r="I333" i="8"/>
  <c r="J333" i="8"/>
  <c r="A334" i="8"/>
  <c r="B334" i="8"/>
  <c r="C334" i="8"/>
  <c r="E334" i="8" s="1"/>
  <c r="F334" i="8" s="1"/>
  <c r="G334" i="8" s="1"/>
  <c r="D334" i="8"/>
  <c r="I334" i="8"/>
  <c r="J334" i="8"/>
  <c r="A335" i="8"/>
  <c r="B335" i="8"/>
  <c r="C335" i="8"/>
  <c r="D335" i="8"/>
  <c r="E335" i="8"/>
  <c r="F335" i="8" s="1"/>
  <c r="G335" i="8" s="1"/>
  <c r="I335" i="8"/>
  <c r="J335" i="8"/>
  <c r="A336" i="8"/>
  <c r="B336" i="8"/>
  <c r="C336" i="8"/>
  <c r="D336" i="8"/>
  <c r="E336" i="8"/>
  <c r="F336" i="8"/>
  <c r="G336" i="8" s="1"/>
  <c r="I336" i="8"/>
  <c r="J336" i="8"/>
  <c r="K336" i="8"/>
  <c r="L336" i="8" s="1"/>
  <c r="A337" i="8"/>
  <c r="B337" i="8"/>
  <c r="C337" i="8"/>
  <c r="D337" i="8"/>
  <c r="I337" i="8"/>
  <c r="J337" i="8"/>
  <c r="A338" i="8"/>
  <c r="B338" i="8"/>
  <c r="C338" i="8"/>
  <c r="D338" i="8"/>
  <c r="E338" i="8" s="1"/>
  <c r="F338" i="8" s="1"/>
  <c r="G338" i="8" s="1"/>
  <c r="I338" i="8"/>
  <c r="K338" i="8" s="1"/>
  <c r="J338" i="8"/>
  <c r="A339" i="8"/>
  <c r="B339" i="8"/>
  <c r="C339" i="8"/>
  <c r="D339" i="8"/>
  <c r="E339" i="8"/>
  <c r="F339" i="8" s="1"/>
  <c r="G339" i="8" s="1"/>
  <c r="I339" i="8"/>
  <c r="J339" i="8"/>
  <c r="K339" i="8" s="1"/>
  <c r="L339" i="8" s="1"/>
  <c r="A340" i="8"/>
  <c r="B340" i="8"/>
  <c r="C340" i="8"/>
  <c r="E340" i="8" s="1"/>
  <c r="F340" i="8" s="1"/>
  <c r="G340" i="8" s="1"/>
  <c r="D340" i="8"/>
  <c r="I340" i="8"/>
  <c r="J340" i="8"/>
  <c r="K340" i="8"/>
  <c r="L340" i="8" s="1"/>
  <c r="A341" i="8"/>
  <c r="B341" i="8"/>
  <c r="C341" i="8"/>
  <c r="D341" i="8"/>
  <c r="I341" i="8"/>
  <c r="J341" i="8"/>
  <c r="A342" i="8"/>
  <c r="B342" i="8"/>
  <c r="C342" i="8"/>
  <c r="D342" i="8"/>
  <c r="E342" i="8" s="1"/>
  <c r="F342" i="8" s="1"/>
  <c r="G342" i="8" s="1"/>
  <c r="I342" i="8"/>
  <c r="K342" i="8" s="1"/>
  <c r="J342" i="8"/>
  <c r="A343" i="8"/>
  <c r="B343" i="8"/>
  <c r="C343" i="8"/>
  <c r="D343" i="8"/>
  <c r="E343" i="8"/>
  <c r="F343" i="8" s="1"/>
  <c r="G343" i="8" s="1"/>
  <c r="I343" i="8"/>
  <c r="J343" i="8"/>
  <c r="K343" i="8" s="1"/>
  <c r="L343" i="8" s="1"/>
  <c r="A344" i="8"/>
  <c r="B344" i="8"/>
  <c r="C344" i="8"/>
  <c r="E344" i="8" s="1"/>
  <c r="F344" i="8" s="1"/>
  <c r="G344" i="8" s="1"/>
  <c r="D344" i="8"/>
  <c r="I344" i="8"/>
  <c r="J344" i="8"/>
  <c r="K344" i="8"/>
  <c r="L344" i="8" s="1"/>
  <c r="A345" i="8"/>
  <c r="B345" i="8"/>
  <c r="C345" i="8"/>
  <c r="D345" i="8"/>
  <c r="I345" i="8"/>
  <c r="J345" i="8"/>
  <c r="A346" i="8"/>
  <c r="B346" i="8"/>
  <c r="C346" i="8"/>
  <c r="D346" i="8"/>
  <c r="E346" i="8" s="1"/>
  <c r="F346" i="8" s="1"/>
  <c r="G346" i="8" s="1"/>
  <c r="I346" i="8"/>
  <c r="K346" i="8" s="1"/>
  <c r="L346" i="8" s="1"/>
  <c r="J346" i="8"/>
  <c r="A347" i="8"/>
  <c r="B347" i="8"/>
  <c r="C347" i="8"/>
  <c r="D347" i="8"/>
  <c r="E347" i="8"/>
  <c r="F347" i="8" s="1"/>
  <c r="G347" i="8" s="1"/>
  <c r="I347" i="8"/>
  <c r="J347" i="8"/>
  <c r="K347" i="8" s="1"/>
  <c r="L347" i="8" s="1"/>
  <c r="A348" i="8"/>
  <c r="B348" i="8"/>
  <c r="C348" i="8"/>
  <c r="E348" i="8" s="1"/>
  <c r="D348" i="8"/>
  <c r="F348" i="8"/>
  <c r="G348" i="8" s="1"/>
  <c r="I348" i="8"/>
  <c r="J348" i="8"/>
  <c r="K348" i="8"/>
  <c r="L348" i="8" s="1"/>
  <c r="A349" i="8"/>
  <c r="B349" i="8"/>
  <c r="C349" i="8"/>
  <c r="D349" i="8"/>
  <c r="I349" i="8"/>
  <c r="J349" i="8"/>
  <c r="A350" i="8"/>
  <c r="B350" i="8"/>
  <c r="C350" i="8"/>
  <c r="D350" i="8"/>
  <c r="E350" i="8" s="1"/>
  <c r="F350" i="8" s="1"/>
  <c r="G350" i="8" s="1"/>
  <c r="I350" i="8"/>
  <c r="K350" i="8" s="1"/>
  <c r="L350" i="8" s="1"/>
  <c r="J350" i="8"/>
  <c r="A351" i="8"/>
  <c r="B351" i="8"/>
  <c r="C351" i="8"/>
  <c r="D351" i="8"/>
  <c r="E351" i="8"/>
  <c r="F351" i="8" s="1"/>
  <c r="G351" i="8" s="1"/>
  <c r="I351" i="8"/>
  <c r="J351" i="8"/>
  <c r="K351" i="8" s="1"/>
  <c r="L351" i="8" s="1"/>
  <c r="A352" i="8"/>
  <c r="B352" i="8"/>
  <c r="C352" i="8"/>
  <c r="E352" i="8" s="1"/>
  <c r="F352" i="8" s="1"/>
  <c r="G352" i="8" s="1"/>
  <c r="D352" i="8"/>
  <c r="I352" i="8"/>
  <c r="J352" i="8"/>
  <c r="K352" i="8"/>
  <c r="L352" i="8" s="1"/>
  <c r="A353" i="8"/>
  <c r="B353" i="8"/>
  <c r="C353" i="8"/>
  <c r="D353" i="8"/>
  <c r="I353" i="8"/>
  <c r="J353" i="8"/>
  <c r="A354" i="8"/>
  <c r="B354" i="8"/>
  <c r="C354" i="8"/>
  <c r="D354" i="8"/>
  <c r="E354" i="8" s="1"/>
  <c r="F354" i="8" s="1"/>
  <c r="G354" i="8" s="1"/>
  <c r="I354" i="8"/>
  <c r="K354" i="8" s="1"/>
  <c r="J354" i="8"/>
  <c r="A355" i="8"/>
  <c r="B355" i="8"/>
  <c r="C355" i="8"/>
  <c r="D355" i="8"/>
  <c r="E355" i="8"/>
  <c r="F355" i="8" s="1"/>
  <c r="G355" i="8" s="1"/>
  <c r="I355" i="8"/>
  <c r="J355" i="8"/>
  <c r="K355" i="8" s="1"/>
  <c r="L355" i="8" s="1"/>
  <c r="A356" i="8"/>
  <c r="B356" i="8"/>
  <c r="C356" i="8"/>
  <c r="E356" i="8" s="1"/>
  <c r="F356" i="8" s="1"/>
  <c r="G356" i="8" s="1"/>
  <c r="D356" i="8"/>
  <c r="I356" i="8"/>
  <c r="J356" i="8"/>
  <c r="K356" i="8"/>
  <c r="L356" i="8" s="1"/>
  <c r="A357" i="8"/>
  <c r="B357" i="8"/>
  <c r="C357" i="8"/>
  <c r="D357" i="8"/>
  <c r="I357" i="8"/>
  <c r="J357" i="8"/>
  <c r="A358" i="8"/>
  <c r="B358" i="8"/>
  <c r="C358" i="8"/>
  <c r="D358" i="8"/>
  <c r="E358" i="8" s="1"/>
  <c r="F358" i="8" s="1"/>
  <c r="G358" i="8" s="1"/>
  <c r="I358" i="8"/>
  <c r="K358" i="8" s="1"/>
  <c r="J358" i="8"/>
  <c r="A359" i="8"/>
  <c r="B359" i="8"/>
  <c r="C359" i="8"/>
  <c r="D359" i="8"/>
  <c r="E359" i="8"/>
  <c r="F359" i="8" s="1"/>
  <c r="G359" i="8" s="1"/>
  <c r="I359" i="8"/>
  <c r="J359" i="8"/>
  <c r="K359" i="8" s="1"/>
  <c r="L359" i="8" s="1"/>
  <c r="A360" i="8"/>
  <c r="B360" i="8"/>
  <c r="C360" i="8"/>
  <c r="E360" i="8" s="1"/>
  <c r="F360" i="8" s="1"/>
  <c r="G360" i="8" s="1"/>
  <c r="D360" i="8"/>
  <c r="I360" i="8"/>
  <c r="J360" i="8"/>
  <c r="K360" i="8"/>
  <c r="L360" i="8" s="1"/>
  <c r="A361" i="8"/>
  <c r="B361" i="8"/>
  <c r="C361" i="8"/>
  <c r="D361" i="8"/>
  <c r="I361" i="8"/>
  <c r="J361" i="8"/>
  <c r="A362" i="8"/>
  <c r="B362" i="8"/>
  <c r="C362" i="8"/>
  <c r="D362" i="8"/>
  <c r="E362" i="8" s="1"/>
  <c r="F362" i="8" s="1"/>
  <c r="G362" i="8" s="1"/>
  <c r="I362" i="8"/>
  <c r="K362" i="8" s="1"/>
  <c r="L362" i="8" s="1"/>
  <c r="J362" i="8"/>
  <c r="A363" i="8"/>
  <c r="B363" i="8"/>
  <c r="C363" i="8"/>
  <c r="D363" i="8"/>
  <c r="E363" i="8"/>
  <c r="F363" i="8" s="1"/>
  <c r="G363" i="8" s="1"/>
  <c r="I363" i="8"/>
  <c r="J363" i="8"/>
  <c r="K363" i="8" s="1"/>
  <c r="L363" i="8" s="1"/>
  <c r="A364" i="8"/>
  <c r="B364" i="8"/>
  <c r="C364" i="8"/>
  <c r="D364" i="8"/>
  <c r="E364" i="8"/>
  <c r="F364" i="8"/>
  <c r="G364" i="8" s="1"/>
  <c r="I364" i="8"/>
  <c r="J364" i="8"/>
  <c r="K364" i="8"/>
  <c r="L364" i="8" s="1"/>
  <c r="A365" i="8"/>
  <c r="B365" i="8"/>
  <c r="C365" i="8"/>
  <c r="D365" i="8"/>
  <c r="I365" i="8"/>
  <c r="J365" i="8"/>
  <c r="A366" i="8"/>
  <c r="B366" i="8"/>
  <c r="C366" i="8"/>
  <c r="D366" i="8"/>
  <c r="I366" i="8"/>
  <c r="K366" i="8" s="1"/>
  <c r="J366" i="8"/>
  <c r="A367" i="8"/>
  <c r="B367" i="8"/>
  <c r="C367" i="8"/>
  <c r="D367" i="8"/>
  <c r="E367" i="8"/>
  <c r="F367" i="8" s="1"/>
  <c r="G367" i="8" s="1"/>
  <c r="I367" i="8"/>
  <c r="J367" i="8"/>
  <c r="A368" i="8"/>
  <c r="B368" i="8"/>
  <c r="C368" i="8"/>
  <c r="D368" i="8"/>
  <c r="E368" i="8"/>
  <c r="F368" i="8"/>
  <c r="G368" i="8" s="1"/>
  <c r="I368" i="8"/>
  <c r="J368" i="8"/>
  <c r="K368" i="8"/>
  <c r="L368" i="8" s="1"/>
  <c r="A369" i="8"/>
  <c r="B369" i="8"/>
  <c r="C369" i="8"/>
  <c r="D369" i="8"/>
  <c r="I369" i="8"/>
  <c r="J369" i="8"/>
  <c r="A370" i="8"/>
  <c r="B370" i="8"/>
  <c r="C370" i="8"/>
  <c r="E370" i="8" s="1"/>
  <c r="F370" i="8" s="1"/>
  <c r="G370" i="8" s="1"/>
  <c r="D370" i="8"/>
  <c r="I370" i="8"/>
  <c r="K370" i="8" s="1"/>
  <c r="L370" i="8" s="1"/>
  <c r="J370" i="8"/>
  <c r="A371" i="8"/>
  <c r="B371" i="8"/>
  <c r="C371" i="8"/>
  <c r="D371" i="8"/>
  <c r="E371" i="8"/>
  <c r="F371" i="8" s="1"/>
  <c r="G371" i="8" s="1"/>
  <c r="I371" i="8"/>
  <c r="J371" i="8"/>
  <c r="A372" i="8"/>
  <c r="B372" i="8"/>
  <c r="C372" i="8"/>
  <c r="D372" i="8"/>
  <c r="E372" i="8"/>
  <c r="F372" i="8"/>
  <c r="G372" i="8" s="1"/>
  <c r="I372" i="8"/>
  <c r="J372" i="8"/>
  <c r="K372" i="8"/>
  <c r="L372" i="8" s="1"/>
  <c r="A373" i="8"/>
  <c r="B373" i="8"/>
  <c r="C373" i="8"/>
  <c r="D373" i="8"/>
  <c r="I373" i="8"/>
  <c r="J373" i="8"/>
  <c r="A374" i="8"/>
  <c r="B374" i="8"/>
  <c r="C374" i="8"/>
  <c r="D374" i="8"/>
  <c r="I374" i="8"/>
  <c r="K374" i="8" s="1"/>
  <c r="J374" i="8"/>
  <c r="A375" i="8"/>
  <c r="B375" i="8"/>
  <c r="C375" i="8"/>
  <c r="D375" i="8"/>
  <c r="E375" i="8"/>
  <c r="F375" i="8" s="1"/>
  <c r="G375" i="8" s="1"/>
  <c r="I375" i="8"/>
  <c r="J375" i="8"/>
  <c r="K375" i="8" s="1"/>
  <c r="L375" i="8" s="1"/>
  <c r="A376" i="8"/>
  <c r="B376" i="8"/>
  <c r="C376" i="8"/>
  <c r="D376" i="8"/>
  <c r="E376" i="8"/>
  <c r="F376" i="8"/>
  <c r="G376" i="8" s="1"/>
  <c r="I376" i="8"/>
  <c r="J376" i="8"/>
  <c r="K376" i="8"/>
  <c r="L376" i="8" s="1"/>
  <c r="A377" i="8"/>
  <c r="B377" i="8"/>
  <c r="C377" i="8"/>
  <c r="D377" i="8"/>
  <c r="I377" i="8"/>
  <c r="J377" i="8"/>
  <c r="A378" i="8"/>
  <c r="B378" i="8"/>
  <c r="C378" i="8"/>
  <c r="D378" i="8"/>
  <c r="E378" i="8" s="1"/>
  <c r="F378" i="8" s="1"/>
  <c r="G378" i="8" s="1"/>
  <c r="I378" i="8"/>
  <c r="K378" i="8" s="1"/>
  <c r="L378" i="8" s="1"/>
  <c r="J378" i="8"/>
  <c r="A379" i="8"/>
  <c r="B379" i="8"/>
  <c r="C379" i="8"/>
  <c r="D379" i="8"/>
  <c r="E379" i="8"/>
  <c r="F379" i="8" s="1"/>
  <c r="G379" i="8" s="1"/>
  <c r="I379" i="8"/>
  <c r="J379" i="8"/>
  <c r="K379" i="8" s="1"/>
  <c r="L379" i="8" s="1"/>
  <c r="A380" i="8"/>
  <c r="B380" i="8"/>
  <c r="C380" i="8"/>
  <c r="E380" i="8" s="1"/>
  <c r="D380" i="8"/>
  <c r="F380" i="8"/>
  <c r="G380" i="8" s="1"/>
  <c r="I380" i="8"/>
  <c r="J380" i="8"/>
  <c r="K380" i="8"/>
  <c r="L380" i="8" s="1"/>
  <c r="A381" i="8"/>
  <c r="B381" i="8"/>
  <c r="C381" i="8"/>
  <c r="D381" i="8"/>
  <c r="I381" i="8"/>
  <c r="J381" i="8"/>
  <c r="A382" i="8"/>
  <c r="B382" i="8"/>
  <c r="C382" i="8"/>
  <c r="D382" i="8"/>
  <c r="E382" i="8" s="1"/>
  <c r="F382" i="8" s="1"/>
  <c r="G382" i="8" s="1"/>
  <c r="I382" i="8"/>
  <c r="K382" i="8" s="1"/>
  <c r="L382" i="8" s="1"/>
  <c r="J382" i="8"/>
  <c r="A383" i="8"/>
  <c r="B383" i="8"/>
  <c r="C383" i="8"/>
  <c r="D383" i="8"/>
  <c r="E383" i="8"/>
  <c r="F383" i="8" s="1"/>
  <c r="G383" i="8" s="1"/>
  <c r="I383" i="8"/>
  <c r="J383" i="8"/>
  <c r="K383" i="8" s="1"/>
  <c r="L383" i="8" s="1"/>
  <c r="A384" i="8"/>
  <c r="B384" i="8"/>
  <c r="C384" i="8"/>
  <c r="D384" i="8"/>
  <c r="E384" i="8"/>
  <c r="F384" i="8"/>
  <c r="G384" i="8" s="1"/>
  <c r="I384" i="8"/>
  <c r="J384" i="8"/>
  <c r="K384" i="8"/>
  <c r="L384" i="8" s="1"/>
  <c r="A385" i="8"/>
  <c r="B385" i="8"/>
  <c r="C385" i="8"/>
  <c r="D385" i="8"/>
  <c r="I385" i="8"/>
  <c r="J385" i="8"/>
  <c r="A386" i="8"/>
  <c r="B386" i="8"/>
  <c r="C386" i="8"/>
  <c r="D386" i="8"/>
  <c r="E386" i="8" s="1"/>
  <c r="F386" i="8" s="1"/>
  <c r="G386" i="8" s="1"/>
  <c r="I386" i="8"/>
  <c r="K386" i="8" s="1"/>
  <c r="J386" i="8"/>
  <c r="A387" i="8"/>
  <c r="B387" i="8"/>
  <c r="C387" i="8"/>
  <c r="D387" i="8"/>
  <c r="E387" i="8"/>
  <c r="F387" i="8" s="1"/>
  <c r="G387" i="8" s="1"/>
  <c r="I387" i="8"/>
  <c r="J387" i="8"/>
  <c r="K387" i="8" s="1"/>
  <c r="L387" i="8" s="1"/>
  <c r="A388" i="8"/>
  <c r="B388" i="8"/>
  <c r="C388" i="8"/>
  <c r="D388" i="8"/>
  <c r="E388" i="8"/>
  <c r="F388" i="8"/>
  <c r="G388" i="8" s="1"/>
  <c r="I388" i="8"/>
  <c r="J388" i="8"/>
  <c r="K388" i="8"/>
  <c r="L388" i="8" s="1"/>
  <c r="A389" i="8"/>
  <c r="B389" i="8"/>
  <c r="C389" i="8"/>
  <c r="D389" i="8"/>
  <c r="E389" i="8"/>
  <c r="F389" i="8" s="1"/>
  <c r="G389" i="8" s="1"/>
  <c r="I389" i="8"/>
  <c r="J389" i="8"/>
  <c r="K389" i="8" s="1"/>
  <c r="L389" i="8" s="1"/>
  <c r="A390" i="8"/>
  <c r="B390" i="8"/>
  <c r="C390" i="8"/>
  <c r="E390" i="8" s="1"/>
  <c r="F390" i="8" s="1"/>
  <c r="G390" i="8" s="1"/>
  <c r="D390" i="8"/>
  <c r="I390" i="8"/>
  <c r="J390" i="8"/>
  <c r="K390" i="8"/>
  <c r="L390" i="8" s="1"/>
  <c r="A391" i="8"/>
  <c r="B391" i="8"/>
  <c r="C391" i="8"/>
  <c r="D391" i="8"/>
  <c r="I391" i="8"/>
  <c r="J391" i="8"/>
  <c r="A392" i="8"/>
  <c r="B392" i="8"/>
  <c r="C392" i="8"/>
  <c r="K392" i="8" s="1"/>
  <c r="D392" i="8"/>
  <c r="E392" i="8" s="1"/>
  <c r="F392" i="8" s="1"/>
  <c r="G392" i="8" s="1"/>
  <c r="I392" i="8"/>
  <c r="J392" i="8"/>
  <c r="A393" i="8"/>
  <c r="B393" i="8"/>
  <c r="C393" i="8"/>
  <c r="D393" i="8"/>
  <c r="E393" i="8"/>
  <c r="F393" i="8" s="1"/>
  <c r="G393" i="8" s="1"/>
  <c r="I393" i="8"/>
  <c r="J393" i="8"/>
  <c r="K393" i="8" s="1"/>
  <c r="L393" i="8" s="1"/>
  <c r="A394" i="8"/>
  <c r="B394" i="8"/>
  <c r="C394" i="8"/>
  <c r="E394" i="8" s="1"/>
  <c r="F394" i="8" s="1"/>
  <c r="G394" i="8" s="1"/>
  <c r="D394" i="8"/>
  <c r="I394" i="8"/>
  <c r="J394" i="8"/>
  <c r="K394" i="8"/>
  <c r="L394" i="8" s="1"/>
  <c r="A395" i="8"/>
  <c r="B395" i="8"/>
  <c r="C395" i="8"/>
  <c r="D395" i="8"/>
  <c r="I395" i="8"/>
  <c r="J395" i="8"/>
  <c r="A396" i="8"/>
  <c r="B396" i="8"/>
  <c r="C396" i="8"/>
  <c r="K396" i="8" s="1"/>
  <c r="L396" i="8" s="1"/>
  <c r="D396" i="8"/>
  <c r="E396" i="8" s="1"/>
  <c r="F396" i="8" s="1"/>
  <c r="G396" i="8" s="1"/>
  <c r="I396" i="8"/>
  <c r="J396" i="8"/>
  <c r="A397" i="8"/>
  <c r="B397" i="8"/>
  <c r="C397" i="8"/>
  <c r="D397" i="8"/>
  <c r="E397" i="8"/>
  <c r="F397" i="8" s="1"/>
  <c r="G397" i="8" s="1"/>
  <c r="I397" i="8"/>
  <c r="J397" i="8"/>
  <c r="K397" i="8" s="1"/>
  <c r="L397" i="8" s="1"/>
  <c r="A398" i="8"/>
  <c r="B398" i="8"/>
  <c r="C398" i="8"/>
  <c r="E398" i="8" s="1"/>
  <c r="D398" i="8"/>
  <c r="F398" i="8"/>
  <c r="G398" i="8" s="1"/>
  <c r="I398" i="8"/>
  <c r="J398" i="8"/>
  <c r="K398" i="8"/>
  <c r="L398" i="8" s="1"/>
  <c r="A399" i="8"/>
  <c r="B399" i="8"/>
  <c r="C399" i="8"/>
  <c r="D399" i="8"/>
  <c r="I399" i="8"/>
  <c r="J399" i="8"/>
  <c r="A400" i="8"/>
  <c r="B400" i="8"/>
  <c r="C400" i="8"/>
  <c r="D400" i="8"/>
  <c r="E400" i="8" s="1"/>
  <c r="F400" i="8" s="1"/>
  <c r="G400" i="8" s="1"/>
  <c r="I400" i="8"/>
  <c r="J400" i="8"/>
  <c r="A401" i="8"/>
  <c r="B401" i="8"/>
  <c r="C401" i="8"/>
  <c r="D401" i="8"/>
  <c r="E401" i="8"/>
  <c r="F401" i="8" s="1"/>
  <c r="G401" i="8" s="1"/>
  <c r="I401" i="8"/>
  <c r="J401" i="8"/>
  <c r="K401" i="8" s="1"/>
  <c r="L401" i="8" s="1"/>
  <c r="A402" i="8"/>
  <c r="B402" i="8"/>
  <c r="C402" i="8"/>
  <c r="E402" i="8" s="1"/>
  <c r="D402" i="8"/>
  <c r="F402" i="8"/>
  <c r="G402" i="8" s="1"/>
  <c r="I402" i="8"/>
  <c r="J402" i="8"/>
  <c r="K402" i="8"/>
  <c r="L402" i="8" s="1"/>
  <c r="A403" i="8"/>
  <c r="B403" i="8"/>
  <c r="C403" i="8"/>
  <c r="D403" i="8"/>
  <c r="I403" i="8"/>
  <c r="J403" i="8"/>
  <c r="A404" i="8"/>
  <c r="B404" i="8"/>
  <c r="C404" i="8"/>
  <c r="D404" i="8"/>
  <c r="E404" i="8" s="1"/>
  <c r="F404" i="8" s="1"/>
  <c r="G404" i="8" s="1"/>
  <c r="I404" i="8"/>
  <c r="J404" i="8"/>
  <c r="A405" i="8"/>
  <c r="B405" i="8"/>
  <c r="C405" i="8"/>
  <c r="D405" i="8"/>
  <c r="E405" i="8"/>
  <c r="F405" i="8" s="1"/>
  <c r="G405" i="8" s="1"/>
  <c r="I405" i="8"/>
  <c r="J405" i="8"/>
  <c r="K405" i="8" s="1"/>
  <c r="L405" i="8" s="1"/>
  <c r="A406" i="8"/>
  <c r="B406" i="8"/>
  <c r="C406" i="8"/>
  <c r="E406" i="8" s="1"/>
  <c r="F406" i="8" s="1"/>
  <c r="G406" i="8" s="1"/>
  <c r="D406" i="8"/>
  <c r="I406" i="8"/>
  <c r="J406" i="8"/>
  <c r="K406" i="8"/>
  <c r="L406" i="8" s="1"/>
  <c r="A407" i="8"/>
  <c r="B407" i="8"/>
  <c r="C407" i="8"/>
  <c r="D407" i="8"/>
  <c r="I407" i="8"/>
  <c r="J407" i="8"/>
  <c r="A408" i="8"/>
  <c r="B408" i="8"/>
  <c r="C408" i="8"/>
  <c r="D408" i="8"/>
  <c r="E408" i="8" s="1"/>
  <c r="F408" i="8" s="1"/>
  <c r="G408" i="8" s="1"/>
  <c r="I408" i="8"/>
  <c r="K408" i="8" s="1"/>
  <c r="J408" i="8"/>
  <c r="A409" i="8"/>
  <c r="B409" i="8"/>
  <c r="C409" i="8"/>
  <c r="D409" i="8"/>
  <c r="E409" i="8"/>
  <c r="F409" i="8" s="1"/>
  <c r="G409" i="8" s="1"/>
  <c r="I409" i="8"/>
  <c r="J409" i="8"/>
  <c r="K409" i="8" s="1"/>
  <c r="L409" i="8" s="1"/>
  <c r="A410" i="8"/>
  <c r="B410" i="8"/>
  <c r="C410" i="8"/>
  <c r="E410" i="8" s="1"/>
  <c r="F410" i="8" s="1"/>
  <c r="G410" i="8" s="1"/>
  <c r="D410" i="8"/>
  <c r="I410" i="8"/>
  <c r="J410" i="8"/>
  <c r="K410" i="8"/>
  <c r="L410" i="8" s="1"/>
  <c r="A411" i="8"/>
  <c r="B411" i="8"/>
  <c r="C411" i="8"/>
  <c r="D411" i="8"/>
  <c r="I411" i="8"/>
  <c r="J411" i="8"/>
  <c r="A412" i="8"/>
  <c r="B412" i="8"/>
  <c r="C412" i="8"/>
  <c r="D412" i="8"/>
  <c r="E412" i="8" s="1"/>
  <c r="F412" i="8" s="1"/>
  <c r="G412" i="8" s="1"/>
  <c r="I412" i="8"/>
  <c r="K412" i="8" s="1"/>
  <c r="L412" i="8" s="1"/>
  <c r="J412" i="8"/>
  <c r="A413" i="8"/>
  <c r="B413" i="8"/>
  <c r="C413" i="8"/>
  <c r="D413" i="8"/>
  <c r="E413" i="8"/>
  <c r="F413" i="8" s="1"/>
  <c r="G413" i="8" s="1"/>
  <c r="I413" i="8"/>
  <c r="J413" i="8"/>
  <c r="K413" i="8" s="1"/>
  <c r="L413" i="8" s="1"/>
  <c r="A414" i="8"/>
  <c r="B414" i="8"/>
  <c r="C414" i="8"/>
  <c r="E414" i="8" s="1"/>
  <c r="D414" i="8"/>
  <c r="F414" i="8"/>
  <c r="G414" i="8" s="1"/>
  <c r="I414" i="8"/>
  <c r="J414" i="8"/>
  <c r="K414" i="8"/>
  <c r="L414" i="8" s="1"/>
  <c r="A415" i="8"/>
  <c r="B415" i="8"/>
  <c r="C415" i="8"/>
  <c r="D415" i="8"/>
  <c r="I415" i="8"/>
  <c r="J415" i="8"/>
  <c r="A416" i="8"/>
  <c r="B416" i="8"/>
  <c r="C416" i="8"/>
  <c r="D416" i="8"/>
  <c r="E416" i="8" s="1"/>
  <c r="F416" i="8" s="1"/>
  <c r="G416" i="8" s="1"/>
  <c r="I416" i="8"/>
  <c r="K416" i="8" s="1"/>
  <c r="J416" i="8"/>
  <c r="A417" i="8"/>
  <c r="B417" i="8"/>
  <c r="C417" i="8"/>
  <c r="D417" i="8"/>
  <c r="E417" i="8"/>
  <c r="F417" i="8" s="1"/>
  <c r="G417" i="8" s="1"/>
  <c r="I417" i="8"/>
  <c r="J417" i="8"/>
  <c r="K417" i="8" s="1"/>
  <c r="L417" i="8" s="1"/>
  <c r="A418" i="8"/>
  <c r="B418" i="8"/>
  <c r="C418" i="8"/>
  <c r="E418" i="8" s="1"/>
  <c r="D418" i="8"/>
  <c r="F418" i="8"/>
  <c r="G418" i="8" s="1"/>
  <c r="I418" i="8"/>
  <c r="J418" i="8"/>
  <c r="K418" i="8"/>
  <c r="L418" i="8" s="1"/>
  <c r="A419" i="8"/>
  <c r="B419" i="8"/>
  <c r="C419" i="8"/>
  <c r="D419" i="8"/>
  <c r="I419" i="8"/>
  <c r="J419" i="8"/>
  <c r="A420" i="8"/>
  <c r="B420" i="8"/>
  <c r="C420" i="8"/>
  <c r="D420" i="8"/>
  <c r="E420" i="8" s="1"/>
  <c r="F420" i="8" s="1"/>
  <c r="G420" i="8" s="1"/>
  <c r="I420" i="8"/>
  <c r="K420" i="8" s="1"/>
  <c r="L420" i="8" s="1"/>
  <c r="J420" i="8"/>
  <c r="A421" i="8"/>
  <c r="B421" i="8"/>
  <c r="C421" i="8"/>
  <c r="D421" i="8"/>
  <c r="E421" i="8"/>
  <c r="F421" i="8" s="1"/>
  <c r="G421" i="8" s="1"/>
  <c r="I421" i="8"/>
  <c r="J421" i="8"/>
  <c r="K421" i="8" s="1"/>
  <c r="L421" i="8" s="1"/>
  <c r="A422" i="8"/>
  <c r="B422" i="8"/>
  <c r="C422" i="8"/>
  <c r="E422" i="8" s="1"/>
  <c r="F422" i="8" s="1"/>
  <c r="G422" i="8" s="1"/>
  <c r="D422" i="8"/>
  <c r="I422" i="8"/>
  <c r="J422" i="8"/>
  <c r="K422" i="8"/>
  <c r="L422" i="8" s="1"/>
  <c r="A423" i="8"/>
  <c r="B423" i="8"/>
  <c r="C423" i="8"/>
  <c r="D423" i="8"/>
  <c r="I423" i="8"/>
  <c r="J423" i="8"/>
  <c r="A424" i="8"/>
  <c r="B424" i="8"/>
  <c r="C424" i="8"/>
  <c r="D424" i="8"/>
  <c r="E424" i="8" s="1"/>
  <c r="F424" i="8" s="1"/>
  <c r="G424" i="8" s="1"/>
  <c r="I424" i="8"/>
  <c r="K424" i="8" s="1"/>
  <c r="J424" i="8"/>
  <c r="A425" i="8"/>
  <c r="B425" i="8"/>
  <c r="C425" i="8"/>
  <c r="D425" i="8"/>
  <c r="E425" i="8"/>
  <c r="F425" i="8" s="1"/>
  <c r="G425" i="8" s="1"/>
  <c r="I425" i="8"/>
  <c r="J425" i="8"/>
  <c r="K425" i="8" s="1"/>
  <c r="L425" i="8" s="1"/>
  <c r="A426" i="8"/>
  <c r="B426" i="8"/>
  <c r="C426" i="8"/>
  <c r="E426" i="8" s="1"/>
  <c r="F426" i="8" s="1"/>
  <c r="G426" i="8" s="1"/>
  <c r="D426" i="8"/>
  <c r="I426" i="8"/>
  <c r="J426" i="8"/>
  <c r="K426" i="8"/>
  <c r="L426" i="8" s="1"/>
  <c r="A427" i="8"/>
  <c r="B427" i="8"/>
  <c r="C427" i="8"/>
  <c r="D427" i="8"/>
  <c r="I427" i="8"/>
  <c r="J427" i="8"/>
  <c r="A428" i="8"/>
  <c r="B428" i="8"/>
  <c r="C428" i="8"/>
  <c r="D428" i="8"/>
  <c r="E428" i="8" s="1"/>
  <c r="F428" i="8" s="1"/>
  <c r="G428" i="8" s="1"/>
  <c r="I428" i="8"/>
  <c r="K428" i="8" s="1"/>
  <c r="L428" i="8" s="1"/>
  <c r="J428" i="8"/>
  <c r="A429" i="8"/>
  <c r="B429" i="8"/>
  <c r="C429" i="8"/>
  <c r="D429" i="8"/>
  <c r="E429" i="8"/>
  <c r="F429" i="8" s="1"/>
  <c r="G429" i="8" s="1"/>
  <c r="I429" i="8"/>
  <c r="J429" i="8"/>
  <c r="K429" i="8" s="1"/>
  <c r="L429" i="8" s="1"/>
  <c r="A430" i="8"/>
  <c r="B430" i="8"/>
  <c r="C430" i="8"/>
  <c r="E430" i="8" s="1"/>
  <c r="D430" i="8"/>
  <c r="F430" i="8"/>
  <c r="G430" i="8" s="1"/>
  <c r="I430" i="8"/>
  <c r="J430" i="8"/>
  <c r="K430" i="8"/>
  <c r="L430" i="8" s="1"/>
  <c r="A431" i="8"/>
  <c r="B431" i="8"/>
  <c r="C431" i="8"/>
  <c r="D431" i="8"/>
  <c r="I431" i="8"/>
  <c r="J431" i="8"/>
  <c r="A432" i="8"/>
  <c r="B432" i="8"/>
  <c r="C432" i="8"/>
  <c r="D432" i="8"/>
  <c r="E432" i="8" s="1"/>
  <c r="F432" i="8" s="1"/>
  <c r="G432" i="8" s="1"/>
  <c r="I432" i="8"/>
  <c r="K432" i="8" s="1"/>
  <c r="J432" i="8"/>
  <c r="A433" i="8"/>
  <c r="B433" i="8"/>
  <c r="C433" i="8"/>
  <c r="D433" i="8"/>
  <c r="E433" i="8"/>
  <c r="F433" i="8" s="1"/>
  <c r="G433" i="8" s="1"/>
  <c r="I433" i="8"/>
  <c r="J433" i="8"/>
  <c r="K433" i="8" s="1"/>
  <c r="L433" i="8" s="1"/>
  <c r="A434" i="8"/>
  <c r="B434" i="8"/>
  <c r="C434" i="8"/>
  <c r="E434" i="8" s="1"/>
  <c r="D434" i="8"/>
  <c r="F434" i="8"/>
  <c r="G434" i="8" s="1"/>
  <c r="I434" i="8"/>
  <c r="J434" i="8"/>
  <c r="K434" i="8"/>
  <c r="L434" i="8" s="1"/>
  <c r="A435" i="8"/>
  <c r="B435" i="8"/>
  <c r="C435" i="8"/>
  <c r="D435" i="8"/>
  <c r="I435" i="8"/>
  <c r="J435" i="8"/>
  <c r="A436" i="8"/>
  <c r="B436" i="8"/>
  <c r="C436" i="8"/>
  <c r="D436" i="8"/>
  <c r="E436" i="8" s="1"/>
  <c r="F436" i="8" s="1"/>
  <c r="G436" i="8" s="1"/>
  <c r="I436" i="8"/>
  <c r="K436" i="8" s="1"/>
  <c r="L436" i="8" s="1"/>
  <c r="J436" i="8"/>
  <c r="A437" i="8"/>
  <c r="B437" i="8"/>
  <c r="C437" i="8"/>
  <c r="D437" i="8"/>
  <c r="E437" i="8"/>
  <c r="F437" i="8" s="1"/>
  <c r="G437" i="8" s="1"/>
  <c r="I437" i="8"/>
  <c r="J437" i="8"/>
  <c r="K437" i="8" s="1"/>
  <c r="L437" i="8" s="1"/>
  <c r="A438" i="8"/>
  <c r="B438" i="8"/>
  <c r="C438" i="8"/>
  <c r="E438" i="8" s="1"/>
  <c r="F438" i="8" s="1"/>
  <c r="G438" i="8" s="1"/>
  <c r="D438" i="8"/>
  <c r="I438" i="8"/>
  <c r="J438" i="8"/>
  <c r="K438" i="8"/>
  <c r="L438" i="8" s="1"/>
  <c r="A439" i="8"/>
  <c r="B439" i="8"/>
  <c r="C439" i="8"/>
  <c r="D439" i="8"/>
  <c r="I439" i="8"/>
  <c r="J439" i="8"/>
  <c r="A440" i="8"/>
  <c r="B440" i="8"/>
  <c r="C440" i="8"/>
  <c r="D440" i="8"/>
  <c r="E440" i="8" s="1"/>
  <c r="F440" i="8" s="1"/>
  <c r="G440" i="8" s="1"/>
  <c r="I440" i="8"/>
  <c r="K440" i="8" s="1"/>
  <c r="J440" i="8"/>
  <c r="A441" i="8"/>
  <c r="B441" i="8"/>
  <c r="C441" i="8"/>
  <c r="D441" i="8"/>
  <c r="E441" i="8"/>
  <c r="F441" i="8" s="1"/>
  <c r="G441" i="8" s="1"/>
  <c r="I441" i="8"/>
  <c r="J441" i="8"/>
  <c r="K441" i="8" s="1"/>
  <c r="L441" i="8" s="1"/>
  <c r="A442" i="8"/>
  <c r="B442" i="8"/>
  <c r="C442" i="8"/>
  <c r="E442" i="8" s="1"/>
  <c r="F442" i="8" s="1"/>
  <c r="G442" i="8" s="1"/>
  <c r="D442" i="8"/>
  <c r="I442" i="8"/>
  <c r="J442" i="8"/>
  <c r="K442" i="8"/>
  <c r="L442" i="8" s="1"/>
  <c r="A443" i="8"/>
  <c r="B443" i="8"/>
  <c r="C443" i="8"/>
  <c r="D443" i="8"/>
  <c r="I443" i="8"/>
  <c r="J443" i="8"/>
  <c r="A444" i="8"/>
  <c r="B444" i="8"/>
  <c r="C444" i="8"/>
  <c r="D444" i="8"/>
  <c r="I444" i="8"/>
  <c r="J444" i="8"/>
  <c r="A445" i="8"/>
  <c r="B445" i="8"/>
  <c r="C445" i="8"/>
  <c r="E445" i="8" s="1"/>
  <c r="F445" i="8" s="1"/>
  <c r="G445" i="8" s="1"/>
  <c r="D445" i="8"/>
  <c r="I445" i="8"/>
  <c r="K445" i="8" s="1"/>
  <c r="J445" i="8"/>
  <c r="A446" i="8"/>
  <c r="B446" i="8"/>
  <c r="C446" i="8"/>
  <c r="D446" i="8"/>
  <c r="E446" i="8"/>
  <c r="F446" i="8" s="1"/>
  <c r="G446" i="8" s="1"/>
  <c r="I446" i="8"/>
  <c r="J446" i="8"/>
  <c r="A447" i="8"/>
  <c r="B447" i="8"/>
  <c r="C447" i="8"/>
  <c r="D447" i="8"/>
  <c r="E447" i="8"/>
  <c r="F447" i="8"/>
  <c r="G447" i="8" s="1"/>
  <c r="I447" i="8"/>
  <c r="J447" i="8"/>
  <c r="K447" i="8"/>
  <c r="L447" i="8" s="1"/>
  <c r="A448" i="8"/>
  <c r="B448" i="8"/>
  <c r="C448" i="8"/>
  <c r="D448" i="8"/>
  <c r="I448" i="8"/>
  <c r="J448" i="8"/>
  <c r="A449" i="8"/>
  <c r="B449" i="8"/>
  <c r="C449" i="8"/>
  <c r="D449" i="8"/>
  <c r="I449" i="8"/>
  <c r="K449" i="8" s="1"/>
  <c r="J449" i="8"/>
  <c r="A450" i="8"/>
  <c r="B450" i="8"/>
  <c r="C450" i="8"/>
  <c r="D450" i="8"/>
  <c r="E450" i="8"/>
  <c r="F450" i="8" s="1"/>
  <c r="G450" i="8" s="1"/>
  <c r="I450" i="8"/>
  <c r="J450" i="8"/>
  <c r="A451" i="8"/>
  <c r="B451" i="8"/>
  <c r="C451" i="8"/>
  <c r="D451" i="8"/>
  <c r="E451" i="8"/>
  <c r="F451" i="8"/>
  <c r="G451" i="8" s="1"/>
  <c r="I451" i="8"/>
  <c r="J451" i="8"/>
  <c r="K451" i="8"/>
  <c r="L451" i="8" s="1"/>
  <c r="A452" i="8"/>
  <c r="B452" i="8"/>
  <c r="C452" i="8"/>
  <c r="D452" i="8"/>
  <c r="I452" i="8"/>
  <c r="J452" i="8"/>
  <c r="A453" i="8"/>
  <c r="B453" i="8"/>
  <c r="C453" i="8"/>
  <c r="E453" i="8" s="1"/>
  <c r="F453" i="8" s="1"/>
  <c r="G453" i="8" s="1"/>
  <c r="D453" i="8"/>
  <c r="I453" i="8"/>
  <c r="K453" i="8" s="1"/>
  <c r="L453" i="8" s="1"/>
  <c r="J453" i="8"/>
  <c r="A454" i="8"/>
  <c r="B454" i="8"/>
  <c r="C454" i="8"/>
  <c r="D454" i="8"/>
  <c r="E454" i="8"/>
  <c r="F454" i="8" s="1"/>
  <c r="G454" i="8" s="1"/>
  <c r="I454" i="8"/>
  <c r="J454" i="8"/>
  <c r="A455" i="8"/>
  <c r="B455" i="8"/>
  <c r="C455" i="8"/>
  <c r="D455" i="8"/>
  <c r="E455" i="8" s="1"/>
  <c r="F455" i="8"/>
  <c r="G455" i="8" s="1"/>
  <c r="I455" i="8"/>
  <c r="J455" i="8"/>
  <c r="K455" i="8"/>
  <c r="L455" i="8" s="1"/>
  <c r="A456" i="8"/>
  <c r="B456" i="8"/>
  <c r="C456" i="8"/>
  <c r="D456" i="8"/>
  <c r="I456" i="8"/>
  <c r="J456" i="8"/>
  <c r="A457" i="8"/>
  <c r="B457" i="8"/>
  <c r="C457" i="8"/>
  <c r="D457" i="8"/>
  <c r="I457" i="8"/>
  <c r="K457" i="8" s="1"/>
  <c r="L457" i="8" s="1"/>
  <c r="J457" i="8"/>
  <c r="A458" i="8"/>
  <c r="B458" i="8"/>
  <c r="C458" i="8"/>
  <c r="D458" i="8"/>
  <c r="E458" i="8"/>
  <c r="F458" i="8" s="1"/>
  <c r="G458" i="8" s="1"/>
  <c r="I458" i="8"/>
  <c r="J458" i="8"/>
  <c r="A459" i="8"/>
  <c r="B459" i="8"/>
  <c r="C459" i="8"/>
  <c r="D459" i="8"/>
  <c r="E459" i="8" s="1"/>
  <c r="F459" i="8" s="1"/>
  <c r="G459" i="8" s="1"/>
  <c r="I459" i="8"/>
  <c r="J459" i="8"/>
  <c r="K459" i="8"/>
  <c r="L459" i="8" s="1"/>
  <c r="A460" i="8"/>
  <c r="B460" i="8"/>
  <c r="C460" i="8"/>
  <c r="D460" i="8"/>
  <c r="I460" i="8"/>
  <c r="J460" i="8"/>
  <c r="A461" i="8"/>
  <c r="B461" i="8"/>
  <c r="C461" i="8"/>
  <c r="D461" i="8"/>
  <c r="I461" i="8"/>
  <c r="K461" i="8" s="1"/>
  <c r="J461" i="8"/>
  <c r="A462" i="8"/>
  <c r="B462" i="8"/>
  <c r="C462" i="8"/>
  <c r="D462" i="8"/>
  <c r="E462" i="8"/>
  <c r="F462" i="8" s="1"/>
  <c r="G462" i="8" s="1"/>
  <c r="I462" i="8"/>
  <c r="J462" i="8"/>
  <c r="A463" i="8"/>
  <c r="B463" i="8"/>
  <c r="C463" i="8"/>
  <c r="D463" i="8"/>
  <c r="E463" i="8"/>
  <c r="F463" i="8"/>
  <c r="G463" i="8" s="1"/>
  <c r="I463" i="8"/>
  <c r="J463" i="8"/>
  <c r="K463" i="8"/>
  <c r="L463" i="8" s="1"/>
  <c r="A464" i="8"/>
  <c r="B464" i="8"/>
  <c r="C464" i="8"/>
  <c r="D464" i="8"/>
  <c r="I464" i="8"/>
  <c r="J464" i="8"/>
  <c r="A465" i="8"/>
  <c r="B465" i="8"/>
  <c r="C465" i="8"/>
  <c r="E465" i="8" s="1"/>
  <c r="F465" i="8" s="1"/>
  <c r="G465" i="8" s="1"/>
  <c r="D465" i="8"/>
  <c r="I465" i="8"/>
  <c r="J465" i="8"/>
  <c r="A466" i="8"/>
  <c r="B466" i="8"/>
  <c r="C466" i="8"/>
  <c r="D466" i="8"/>
  <c r="E466" i="8"/>
  <c r="F466" i="8" s="1"/>
  <c r="G466" i="8" s="1"/>
  <c r="I466" i="8"/>
  <c r="J466" i="8"/>
  <c r="A467" i="8"/>
  <c r="B467" i="8"/>
  <c r="C467" i="8"/>
  <c r="D467" i="8"/>
  <c r="E467" i="8"/>
  <c r="F467" i="8"/>
  <c r="G467" i="8" s="1"/>
  <c r="I467" i="8"/>
  <c r="J467" i="8"/>
  <c r="K467" i="8"/>
  <c r="L467" i="8" s="1"/>
  <c r="A468" i="8"/>
  <c r="B468" i="8"/>
  <c r="C468" i="8"/>
  <c r="D468" i="8"/>
  <c r="I468" i="8"/>
  <c r="J468" i="8"/>
  <c r="A469" i="8"/>
  <c r="B469" i="8"/>
  <c r="C469" i="8"/>
  <c r="D469" i="8"/>
  <c r="I469" i="8"/>
  <c r="J469" i="8"/>
  <c r="A470" i="8"/>
  <c r="B470" i="8"/>
  <c r="C470" i="8"/>
  <c r="D470" i="8"/>
  <c r="E470" i="8"/>
  <c r="F470" i="8" s="1"/>
  <c r="G470" i="8" s="1"/>
  <c r="I470" i="8"/>
  <c r="J470" i="8"/>
  <c r="A471" i="8"/>
  <c r="B471" i="8"/>
  <c r="C471" i="8"/>
  <c r="D471" i="8"/>
  <c r="E471" i="8"/>
  <c r="F471" i="8"/>
  <c r="G471" i="8" s="1"/>
  <c r="I471" i="8"/>
  <c r="J471" i="8"/>
  <c r="K471" i="8"/>
  <c r="L471" i="8" s="1"/>
  <c r="A472" i="8"/>
  <c r="B472" i="8"/>
  <c r="C472" i="8"/>
  <c r="D472" i="8"/>
  <c r="I472" i="8"/>
  <c r="J472" i="8"/>
  <c r="A473" i="8"/>
  <c r="B473" i="8"/>
  <c r="C473" i="8"/>
  <c r="E473" i="8" s="1"/>
  <c r="F473" i="8" s="1"/>
  <c r="G473" i="8" s="1"/>
  <c r="D473" i="8"/>
  <c r="I473" i="8"/>
  <c r="J473" i="8"/>
  <c r="A474" i="8"/>
  <c r="B474" i="8"/>
  <c r="C474" i="8"/>
  <c r="D474" i="8"/>
  <c r="E474" i="8"/>
  <c r="F474" i="8" s="1"/>
  <c r="G474" i="8" s="1"/>
  <c r="I474" i="8"/>
  <c r="J474" i="8"/>
  <c r="A475" i="8"/>
  <c r="B475" i="8"/>
  <c r="C475" i="8"/>
  <c r="D475" i="8"/>
  <c r="E475" i="8"/>
  <c r="F475" i="8"/>
  <c r="G475" i="8" s="1"/>
  <c r="I475" i="8"/>
  <c r="J475" i="8"/>
  <c r="K475" i="8"/>
  <c r="L475" i="8" s="1"/>
  <c r="A476" i="8"/>
  <c r="B476" i="8"/>
  <c r="C476" i="8"/>
  <c r="D476" i="8"/>
  <c r="I476" i="8"/>
  <c r="J476" i="8"/>
  <c r="A477" i="8"/>
  <c r="B477" i="8"/>
  <c r="C477" i="8"/>
  <c r="D477" i="8"/>
  <c r="I477" i="8"/>
  <c r="J477" i="8"/>
  <c r="A478" i="8"/>
  <c r="B478" i="8"/>
  <c r="C478" i="8"/>
  <c r="D478" i="8"/>
  <c r="E478" i="8"/>
  <c r="F478" i="8" s="1"/>
  <c r="G478" i="8" s="1"/>
  <c r="I478" i="8"/>
  <c r="J478" i="8"/>
  <c r="A479" i="8"/>
  <c r="B479" i="8"/>
  <c r="C479" i="8"/>
  <c r="D479" i="8"/>
  <c r="E479" i="8"/>
  <c r="F479" i="8"/>
  <c r="G479" i="8" s="1"/>
  <c r="I479" i="8"/>
  <c r="J479" i="8"/>
  <c r="K479" i="8"/>
  <c r="L479" i="8" s="1"/>
  <c r="A480" i="8"/>
  <c r="B480" i="8"/>
  <c r="C480" i="8"/>
  <c r="D480" i="8"/>
  <c r="I480" i="8"/>
  <c r="J480" i="8"/>
  <c r="A481" i="8"/>
  <c r="B481" i="8"/>
  <c r="C481" i="8"/>
  <c r="E481" i="8" s="1"/>
  <c r="F481" i="8" s="1"/>
  <c r="G481" i="8" s="1"/>
  <c r="D481" i="8"/>
  <c r="I481" i="8"/>
  <c r="J481" i="8"/>
  <c r="A482" i="8"/>
  <c r="B482" i="8"/>
  <c r="C482" i="8"/>
  <c r="D482" i="8"/>
  <c r="E482" i="8"/>
  <c r="F482" i="8" s="1"/>
  <c r="G482" i="8" s="1"/>
  <c r="I482" i="8"/>
  <c r="J482" i="8"/>
  <c r="A483" i="8"/>
  <c r="B483" i="8"/>
  <c r="C483" i="8"/>
  <c r="D483" i="8"/>
  <c r="E483" i="8"/>
  <c r="F483" i="8"/>
  <c r="G483" i="8" s="1"/>
  <c r="I483" i="8"/>
  <c r="J483" i="8"/>
  <c r="K483" i="8"/>
  <c r="L483" i="8" s="1"/>
  <c r="A484" i="8"/>
  <c r="B484" i="8"/>
  <c r="C484" i="8"/>
  <c r="D484" i="8"/>
  <c r="I484" i="8"/>
  <c r="J484" i="8"/>
  <c r="A485" i="8"/>
  <c r="B485" i="8"/>
  <c r="C485" i="8"/>
  <c r="D485" i="8"/>
  <c r="I485" i="8"/>
  <c r="J485" i="8"/>
  <c r="A486" i="8"/>
  <c r="B486" i="8"/>
  <c r="C486" i="8"/>
  <c r="D486" i="8"/>
  <c r="E486" i="8"/>
  <c r="F486" i="8" s="1"/>
  <c r="G486" i="8" s="1"/>
  <c r="I486" i="8"/>
  <c r="J486" i="8"/>
  <c r="A487" i="8"/>
  <c r="B487" i="8"/>
  <c r="C487" i="8"/>
  <c r="D487" i="8"/>
  <c r="E487" i="8"/>
  <c r="F487" i="8"/>
  <c r="G487" i="8" s="1"/>
  <c r="I487" i="8"/>
  <c r="J487" i="8"/>
  <c r="K487" i="8"/>
  <c r="L487" i="8" s="1"/>
  <c r="A488" i="8"/>
  <c r="B488" i="8"/>
  <c r="C488" i="8"/>
  <c r="D488" i="8"/>
  <c r="I488" i="8"/>
  <c r="J488" i="8"/>
  <c r="A489" i="8"/>
  <c r="B489" i="8"/>
  <c r="C489" i="8"/>
  <c r="E489" i="8" s="1"/>
  <c r="F489" i="8" s="1"/>
  <c r="G489" i="8" s="1"/>
  <c r="D489" i="8"/>
  <c r="I489" i="8"/>
  <c r="J489" i="8"/>
  <c r="A490" i="8"/>
  <c r="B490" i="8"/>
  <c r="C490" i="8"/>
  <c r="D490" i="8"/>
  <c r="E490" i="8"/>
  <c r="F490" i="8" s="1"/>
  <c r="G490" i="8" s="1"/>
  <c r="I490" i="8"/>
  <c r="J490" i="8"/>
  <c r="A491" i="8"/>
  <c r="B491" i="8"/>
  <c r="C491" i="8"/>
  <c r="D491" i="8"/>
  <c r="E491" i="8"/>
  <c r="F491" i="8"/>
  <c r="G491" i="8" s="1"/>
  <c r="I491" i="8"/>
  <c r="J491" i="8"/>
  <c r="K491" i="8"/>
  <c r="L491" i="8" s="1"/>
  <c r="A492" i="8"/>
  <c r="B492" i="8"/>
  <c r="C492" i="8"/>
  <c r="D492" i="8"/>
  <c r="I492" i="8"/>
  <c r="J492" i="8"/>
  <c r="A493" i="8"/>
  <c r="B493" i="8"/>
  <c r="C493" i="8"/>
  <c r="D493" i="8"/>
  <c r="I493" i="8"/>
  <c r="J493" i="8"/>
  <c r="A494" i="8"/>
  <c r="B494" i="8"/>
  <c r="C494" i="8"/>
  <c r="D494" i="8"/>
  <c r="E494" i="8"/>
  <c r="F494" i="8" s="1"/>
  <c r="G494" i="8" s="1"/>
  <c r="I494" i="8"/>
  <c r="K494" i="8" s="1"/>
  <c r="L494" i="8" s="1"/>
  <c r="J494" i="8"/>
  <c r="A495" i="8"/>
  <c r="B495" i="8"/>
  <c r="C495" i="8"/>
  <c r="D495" i="8"/>
  <c r="E495" i="8"/>
  <c r="F495" i="8"/>
  <c r="G495" i="8" s="1"/>
  <c r="I495" i="8"/>
  <c r="J495" i="8"/>
  <c r="K495" i="8"/>
  <c r="L495" i="8" s="1"/>
  <c r="A496" i="8"/>
  <c r="B496" i="8"/>
  <c r="C496" i="8"/>
  <c r="D496" i="8"/>
  <c r="I496" i="8"/>
  <c r="J496" i="8"/>
  <c r="A497" i="8"/>
  <c r="B497" i="8"/>
  <c r="C497" i="8"/>
  <c r="E497" i="8" s="1"/>
  <c r="F497" i="8" s="1"/>
  <c r="G497" i="8" s="1"/>
  <c r="D497" i="8"/>
  <c r="I497" i="8"/>
  <c r="J497" i="8"/>
  <c r="A498" i="8"/>
  <c r="B498" i="8"/>
  <c r="C498" i="8"/>
  <c r="D498" i="8"/>
  <c r="E498" i="8"/>
  <c r="F498" i="8" s="1"/>
  <c r="G498" i="8" s="1"/>
  <c r="I498" i="8"/>
  <c r="J498" i="8"/>
  <c r="A499" i="8"/>
  <c r="B499" i="8"/>
  <c r="C499" i="8"/>
  <c r="D499" i="8"/>
  <c r="E499" i="8"/>
  <c r="F499" i="8"/>
  <c r="G499" i="8" s="1"/>
  <c r="I499" i="8"/>
  <c r="J499" i="8"/>
  <c r="K499" i="8"/>
  <c r="L499" i="8" s="1"/>
  <c r="A500" i="8"/>
  <c r="B500" i="8"/>
  <c r="C500" i="8"/>
  <c r="D500" i="8"/>
  <c r="I500" i="8"/>
  <c r="J500" i="8"/>
  <c r="A501" i="8"/>
  <c r="B501" i="8"/>
  <c r="C501" i="8"/>
  <c r="D501" i="8"/>
  <c r="I501" i="8"/>
  <c r="J501" i="8"/>
  <c r="A502" i="8"/>
  <c r="B502" i="8"/>
  <c r="C502" i="8"/>
  <c r="D502" i="8"/>
  <c r="E502" i="8"/>
  <c r="F502" i="8" s="1"/>
  <c r="G502" i="8" s="1"/>
  <c r="I502" i="8"/>
  <c r="J502" i="8"/>
  <c r="A503" i="8"/>
  <c r="B503" i="8"/>
  <c r="C503" i="8"/>
  <c r="D503" i="8"/>
  <c r="E503" i="8"/>
  <c r="F503" i="8"/>
  <c r="G503" i="8" s="1"/>
  <c r="I503" i="8"/>
  <c r="J503" i="8"/>
  <c r="K503" i="8"/>
  <c r="L503" i="8" s="1"/>
  <c r="A504" i="8"/>
  <c r="B504" i="8"/>
  <c r="C504" i="8"/>
  <c r="D504" i="8"/>
  <c r="I504" i="8"/>
  <c r="J504" i="8"/>
  <c r="A505" i="8"/>
  <c r="B505" i="8"/>
  <c r="C505" i="8"/>
  <c r="E505" i="8" s="1"/>
  <c r="F505" i="8" s="1"/>
  <c r="G505" i="8" s="1"/>
  <c r="D505" i="8"/>
  <c r="I505" i="8"/>
  <c r="K505" i="8" s="1"/>
  <c r="L505" i="8" s="1"/>
  <c r="J505" i="8"/>
  <c r="A506" i="8"/>
  <c r="B506" i="8"/>
  <c r="C506" i="8"/>
  <c r="D506" i="8"/>
  <c r="E506" i="8"/>
  <c r="F506" i="8" s="1"/>
  <c r="G506" i="8" s="1"/>
  <c r="I506" i="8"/>
  <c r="J506" i="8"/>
  <c r="A507" i="8"/>
  <c r="B507" i="8"/>
  <c r="C507" i="8"/>
  <c r="D507" i="8"/>
  <c r="E507" i="8"/>
  <c r="F507" i="8"/>
  <c r="G507" i="8" s="1"/>
  <c r="I507" i="8"/>
  <c r="J507" i="8"/>
  <c r="K507" i="8"/>
  <c r="L507" i="8" s="1"/>
  <c r="A508" i="8"/>
  <c r="B508" i="8"/>
  <c r="C508" i="8"/>
  <c r="D508" i="8"/>
  <c r="I508" i="8"/>
  <c r="J508" i="8"/>
  <c r="A509" i="8"/>
  <c r="B509" i="8"/>
  <c r="C509" i="8"/>
  <c r="D509" i="8"/>
  <c r="I509" i="8"/>
  <c r="K509" i="8" s="1"/>
  <c r="J509" i="8"/>
  <c r="A510" i="8"/>
  <c r="B510" i="8"/>
  <c r="C510" i="8"/>
  <c r="D510" i="8"/>
  <c r="E510" i="8"/>
  <c r="F510" i="8" s="1"/>
  <c r="G510" i="8" s="1"/>
  <c r="I510" i="8"/>
  <c r="K510" i="8" s="1"/>
  <c r="L510" i="8" s="1"/>
  <c r="J510" i="8"/>
  <c r="A511" i="8"/>
  <c r="B511" i="8"/>
  <c r="C511" i="8"/>
  <c r="D511" i="8"/>
  <c r="E511" i="8"/>
  <c r="F511" i="8"/>
  <c r="G511" i="8" s="1"/>
  <c r="I511" i="8"/>
  <c r="J511" i="8"/>
  <c r="K511" i="8"/>
  <c r="L511" i="8" s="1"/>
  <c r="A512" i="8"/>
  <c r="B512" i="8"/>
  <c r="C512" i="8"/>
  <c r="D512" i="8"/>
  <c r="I512" i="8"/>
  <c r="J512" i="8"/>
  <c r="A513" i="8"/>
  <c r="B513" i="8"/>
  <c r="C513" i="8"/>
  <c r="D513" i="8"/>
  <c r="E513" i="8" s="1"/>
  <c r="F513" i="8" s="1"/>
  <c r="G513" i="8" s="1"/>
  <c r="I513" i="8"/>
  <c r="K513" i="8" s="1"/>
  <c r="L513" i="8" s="1"/>
  <c r="J513" i="8"/>
  <c r="A514" i="8"/>
  <c r="B514" i="8"/>
  <c r="C514" i="8"/>
  <c r="K514" i="8" s="1"/>
  <c r="L514" i="8" s="1"/>
  <c r="D514" i="8"/>
  <c r="E514" i="8" s="1"/>
  <c r="F514" i="8" s="1"/>
  <c r="G514" i="8" s="1"/>
  <c r="I514" i="8"/>
  <c r="J514" i="8"/>
  <c r="A515" i="8"/>
  <c r="B515" i="8"/>
  <c r="C515" i="8"/>
  <c r="D515" i="8"/>
  <c r="E515" i="8"/>
  <c r="F515" i="8" s="1"/>
  <c r="G515" i="8" s="1"/>
  <c r="I515" i="8"/>
  <c r="J515" i="8"/>
  <c r="K515" i="8" s="1"/>
  <c r="L515" i="8" s="1"/>
  <c r="A516" i="8"/>
  <c r="B516" i="8"/>
  <c r="C516" i="8"/>
  <c r="E516" i="8" s="1"/>
  <c r="F516" i="8" s="1"/>
  <c r="G516" i="8" s="1"/>
  <c r="D516" i="8"/>
  <c r="I516" i="8"/>
  <c r="J516" i="8"/>
  <c r="K516" i="8"/>
  <c r="L516" i="8" s="1"/>
  <c r="A517" i="8"/>
  <c r="B517" i="8"/>
  <c r="C517" i="8"/>
  <c r="E517" i="8" s="1"/>
  <c r="F517" i="8" s="1"/>
  <c r="G517" i="8" s="1"/>
  <c r="D517" i="8"/>
  <c r="I517" i="8"/>
  <c r="J517" i="8"/>
  <c r="A518" i="8"/>
  <c r="B518" i="8"/>
  <c r="C518" i="8"/>
  <c r="K518" i="8" s="1"/>
  <c r="L518" i="8" s="1"/>
  <c r="D518" i="8"/>
  <c r="E518" i="8" s="1"/>
  <c r="F518" i="8" s="1"/>
  <c r="G518" i="8" s="1"/>
  <c r="I518" i="8"/>
  <c r="J518" i="8"/>
  <c r="A519" i="8"/>
  <c r="B519" i="8"/>
  <c r="C519" i="8"/>
  <c r="D519" i="8"/>
  <c r="E519" i="8"/>
  <c r="F519" i="8" s="1"/>
  <c r="G519" i="8" s="1"/>
  <c r="I519" i="8"/>
  <c r="J519" i="8"/>
  <c r="K519" i="8" s="1"/>
  <c r="L519" i="8" s="1"/>
  <c r="A520" i="8"/>
  <c r="B520" i="8"/>
  <c r="C520" i="8"/>
  <c r="D520" i="8"/>
  <c r="E520" i="8"/>
  <c r="F520" i="8"/>
  <c r="G520" i="8" s="1"/>
  <c r="I520" i="8"/>
  <c r="J520" i="8"/>
  <c r="K520" i="8"/>
  <c r="L520" i="8" s="1"/>
  <c r="A521" i="8"/>
  <c r="B521" i="8"/>
  <c r="C521" i="8"/>
  <c r="E521" i="8" s="1"/>
  <c r="F521" i="8" s="1"/>
  <c r="G521" i="8" s="1"/>
  <c r="D521" i="8"/>
  <c r="I521" i="8"/>
  <c r="J521" i="8"/>
  <c r="A522" i="8"/>
  <c r="B522" i="8"/>
  <c r="C522" i="8"/>
  <c r="K522" i="8" s="1"/>
  <c r="L522" i="8" s="1"/>
  <c r="D522" i="8"/>
  <c r="E522" i="8" s="1"/>
  <c r="F522" i="8" s="1"/>
  <c r="G522" i="8" s="1"/>
  <c r="I522" i="8"/>
  <c r="J522" i="8"/>
  <c r="A523" i="8"/>
  <c r="B523" i="8"/>
  <c r="C523" i="8"/>
  <c r="D523" i="8"/>
  <c r="E523" i="8"/>
  <c r="F523" i="8" s="1"/>
  <c r="G523" i="8" s="1"/>
  <c r="I523" i="8"/>
  <c r="J523" i="8"/>
  <c r="K523" i="8" s="1"/>
  <c r="L523" i="8" s="1"/>
  <c r="A524" i="8"/>
  <c r="B524" i="8"/>
  <c r="C524" i="8"/>
  <c r="D524" i="8"/>
  <c r="E524" i="8"/>
  <c r="F524" i="8"/>
  <c r="G524" i="8" s="1"/>
  <c r="I524" i="8"/>
  <c r="J524" i="8"/>
  <c r="K524" i="8"/>
  <c r="L524" i="8" s="1"/>
  <c r="A525" i="8"/>
  <c r="B525" i="8"/>
  <c r="C525" i="8"/>
  <c r="E525" i="8" s="1"/>
  <c r="F525" i="8" s="1"/>
  <c r="G525" i="8" s="1"/>
  <c r="D525" i="8"/>
  <c r="I525" i="8"/>
  <c r="J525" i="8"/>
  <c r="A526" i="8"/>
  <c r="B526" i="8"/>
  <c r="C526" i="8"/>
  <c r="E526" i="8" s="1"/>
  <c r="F526" i="8" s="1"/>
  <c r="G526" i="8" s="1"/>
  <c r="D526" i="8"/>
  <c r="I526" i="8"/>
  <c r="J526" i="8"/>
  <c r="A527" i="8"/>
  <c r="B527" i="8"/>
  <c r="C527" i="8"/>
  <c r="D527" i="8"/>
  <c r="E527" i="8"/>
  <c r="F527" i="8" s="1"/>
  <c r="G527" i="8" s="1"/>
  <c r="I527" i="8"/>
  <c r="K527" i="8" s="1"/>
  <c r="L527" i="8" s="1"/>
  <c r="J527" i="8"/>
  <c r="A528" i="8"/>
  <c r="B528" i="8"/>
  <c r="C528" i="8"/>
  <c r="D528" i="8"/>
  <c r="E528" i="8"/>
  <c r="F528" i="8"/>
  <c r="G528" i="8" s="1"/>
  <c r="I528" i="8"/>
  <c r="J528" i="8"/>
  <c r="K528" i="8"/>
  <c r="L528" i="8" s="1"/>
  <c r="A529" i="8"/>
  <c r="B529" i="8"/>
  <c r="C529" i="8"/>
  <c r="E529" i="8" s="1"/>
  <c r="F529" i="8" s="1"/>
  <c r="G529" i="8" s="1"/>
  <c r="D529" i="8"/>
  <c r="I529" i="8"/>
  <c r="J529" i="8"/>
  <c r="A530" i="8"/>
  <c r="B530" i="8"/>
  <c r="C530" i="8"/>
  <c r="E530" i="8" s="1"/>
  <c r="F530" i="8" s="1"/>
  <c r="G530" i="8" s="1"/>
  <c r="D530" i="8"/>
  <c r="I530" i="8"/>
  <c r="J530" i="8"/>
  <c r="A531" i="8"/>
  <c r="B531" i="8"/>
  <c r="C531" i="8"/>
  <c r="D531" i="8"/>
  <c r="E531" i="8"/>
  <c r="F531" i="8" s="1"/>
  <c r="G531" i="8" s="1"/>
  <c r="I531" i="8"/>
  <c r="K531" i="8" s="1"/>
  <c r="L531" i="8" s="1"/>
  <c r="J531" i="8"/>
  <c r="A532" i="8"/>
  <c r="B532" i="8"/>
  <c r="C532" i="8"/>
  <c r="D532" i="8"/>
  <c r="E532" i="8"/>
  <c r="F532" i="8"/>
  <c r="G532" i="8" s="1"/>
  <c r="I532" i="8"/>
  <c r="J532" i="8"/>
  <c r="K532" i="8"/>
  <c r="L532" i="8" s="1"/>
  <c r="A533" i="8"/>
  <c r="B533" i="8"/>
  <c r="C533" i="8"/>
  <c r="E533" i="8" s="1"/>
  <c r="F533" i="8" s="1"/>
  <c r="G533" i="8" s="1"/>
  <c r="D533" i="8"/>
  <c r="I533" i="8"/>
  <c r="J533" i="8"/>
  <c r="A534" i="8"/>
  <c r="B534" i="8"/>
  <c r="C534" i="8"/>
  <c r="E534" i="8" s="1"/>
  <c r="F534" i="8" s="1"/>
  <c r="G534" i="8" s="1"/>
  <c r="D534" i="8"/>
  <c r="I534" i="8"/>
  <c r="J534" i="8"/>
  <c r="A535" i="8"/>
  <c r="B535" i="8"/>
  <c r="C535" i="8"/>
  <c r="D535" i="8"/>
  <c r="E535" i="8"/>
  <c r="F535" i="8" s="1"/>
  <c r="G535" i="8" s="1"/>
  <c r="I535" i="8"/>
  <c r="K535" i="8" s="1"/>
  <c r="L535" i="8" s="1"/>
  <c r="J535" i="8"/>
  <c r="A536" i="8"/>
  <c r="B536" i="8"/>
  <c r="C536" i="8"/>
  <c r="D536" i="8"/>
  <c r="E536" i="8"/>
  <c r="F536" i="8"/>
  <c r="G536" i="8" s="1"/>
  <c r="I536" i="8"/>
  <c r="J536" i="8"/>
  <c r="K536" i="8"/>
  <c r="L536" i="8" s="1"/>
  <c r="A537" i="8"/>
  <c r="B537" i="8"/>
  <c r="C537" i="8"/>
  <c r="E537" i="8" s="1"/>
  <c r="F537" i="8" s="1"/>
  <c r="G537" i="8" s="1"/>
  <c r="D537" i="8"/>
  <c r="I537" i="8"/>
  <c r="J537" i="8"/>
  <c r="A538" i="8"/>
  <c r="B538" i="8"/>
  <c r="C538" i="8"/>
  <c r="E538" i="8" s="1"/>
  <c r="F538" i="8" s="1"/>
  <c r="G538" i="8" s="1"/>
  <c r="D538" i="8"/>
  <c r="I538" i="8"/>
  <c r="J538" i="8"/>
  <c r="A539" i="8"/>
  <c r="B539" i="8"/>
  <c r="C539" i="8"/>
  <c r="D539" i="8"/>
  <c r="E539" i="8"/>
  <c r="F539" i="8" s="1"/>
  <c r="G539" i="8" s="1"/>
  <c r="I539" i="8"/>
  <c r="K539" i="8" s="1"/>
  <c r="L539" i="8" s="1"/>
  <c r="J539" i="8"/>
  <c r="A540" i="8"/>
  <c r="B540" i="8"/>
  <c r="C540" i="8"/>
  <c r="D540" i="8"/>
  <c r="E540" i="8"/>
  <c r="F540" i="8"/>
  <c r="G540" i="8" s="1"/>
  <c r="I540" i="8"/>
  <c r="J540" i="8"/>
  <c r="K540" i="8"/>
  <c r="L540" i="8" s="1"/>
  <c r="A541" i="8"/>
  <c r="B541" i="8"/>
  <c r="C541" i="8"/>
  <c r="E541" i="8" s="1"/>
  <c r="F541" i="8" s="1"/>
  <c r="G541" i="8" s="1"/>
  <c r="D541" i="8"/>
  <c r="I541" i="8"/>
  <c r="J541" i="8"/>
  <c r="A542" i="8"/>
  <c r="B542" i="8"/>
  <c r="C542" i="8"/>
  <c r="E542" i="8" s="1"/>
  <c r="F542" i="8" s="1"/>
  <c r="G542" i="8" s="1"/>
  <c r="D542" i="8"/>
  <c r="I542" i="8"/>
  <c r="J542" i="8"/>
  <c r="A543" i="8"/>
  <c r="B543" i="8"/>
  <c r="C543" i="8"/>
  <c r="D543" i="8"/>
  <c r="E543" i="8"/>
  <c r="F543" i="8" s="1"/>
  <c r="G543" i="8" s="1"/>
  <c r="I543" i="8"/>
  <c r="K543" i="8" s="1"/>
  <c r="L543" i="8" s="1"/>
  <c r="J543" i="8"/>
  <c r="A544" i="8"/>
  <c r="B544" i="8"/>
  <c r="C544" i="8"/>
  <c r="D544" i="8"/>
  <c r="E544" i="8"/>
  <c r="F544" i="8"/>
  <c r="G544" i="8" s="1"/>
  <c r="I544" i="8"/>
  <c r="J544" i="8"/>
  <c r="K544" i="8"/>
  <c r="L544" i="8" s="1"/>
  <c r="A545" i="8"/>
  <c r="B545" i="8"/>
  <c r="C545" i="8"/>
  <c r="E545" i="8" s="1"/>
  <c r="F545" i="8" s="1"/>
  <c r="G545" i="8" s="1"/>
  <c r="D545" i="8"/>
  <c r="I545" i="8"/>
  <c r="J545" i="8"/>
  <c r="A307" i="8"/>
  <c r="B307" i="8"/>
  <c r="C307" i="8"/>
  <c r="D307" i="8"/>
  <c r="E307" i="8" s="1"/>
  <c r="F307" i="8" s="1"/>
  <c r="G307" i="8" s="1"/>
  <c r="I307" i="8"/>
  <c r="K307" i="8" s="1"/>
  <c r="L307" i="8" s="1"/>
  <c r="J307" i="8"/>
  <c r="A308" i="8"/>
  <c r="B308" i="8"/>
  <c r="C308" i="8"/>
  <c r="D308" i="8"/>
  <c r="E308" i="8"/>
  <c r="F308" i="8" s="1"/>
  <c r="G308" i="8" s="1"/>
  <c r="I308" i="8"/>
  <c r="J308" i="8"/>
  <c r="K308" i="8" s="1"/>
  <c r="L308" i="8" s="1"/>
  <c r="A309" i="8"/>
  <c r="B309" i="8"/>
  <c r="C309" i="8"/>
  <c r="D309" i="8"/>
  <c r="E309" i="8"/>
  <c r="F309" i="8"/>
  <c r="G309" i="8" s="1"/>
  <c r="I309" i="8"/>
  <c r="J309" i="8"/>
  <c r="K309" i="8"/>
  <c r="L309" i="8" s="1"/>
  <c r="A310" i="8"/>
  <c r="B310" i="8"/>
  <c r="C310" i="8"/>
  <c r="E310" i="8" s="1"/>
  <c r="F310" i="8" s="1"/>
  <c r="G310" i="8" s="1"/>
  <c r="D310" i="8"/>
  <c r="I310" i="8"/>
  <c r="J310" i="8"/>
  <c r="A311" i="8"/>
  <c r="B311" i="8"/>
  <c r="C311" i="8"/>
  <c r="E311" i="8" s="1"/>
  <c r="F311" i="8" s="1"/>
  <c r="G311" i="8" s="1"/>
  <c r="D311" i="8"/>
  <c r="I311" i="8"/>
  <c r="J311" i="8"/>
  <c r="A312" i="8"/>
  <c r="B312" i="8"/>
  <c r="C312" i="8"/>
  <c r="K312" i="8" s="1"/>
  <c r="L312" i="8" s="1"/>
  <c r="D312" i="8"/>
  <c r="E312" i="8"/>
  <c r="F312" i="8" s="1"/>
  <c r="G312" i="8" s="1"/>
  <c r="I312" i="8"/>
  <c r="J312" i="8"/>
  <c r="A313" i="8"/>
  <c r="B313" i="8"/>
  <c r="C313" i="8"/>
  <c r="D313" i="8"/>
  <c r="E313" i="8"/>
  <c r="F313" i="8"/>
  <c r="G313" i="8" s="1"/>
  <c r="I313" i="8"/>
  <c r="J313" i="8"/>
  <c r="K313" i="8"/>
  <c r="L313" i="8" s="1"/>
  <c r="A314" i="8"/>
  <c r="B314" i="8"/>
  <c r="C314" i="8"/>
  <c r="E314" i="8" s="1"/>
  <c r="F314" i="8" s="1"/>
  <c r="G314" i="8" s="1"/>
  <c r="D314" i="8"/>
  <c r="I314" i="8"/>
  <c r="J314" i="8"/>
  <c r="A315" i="8"/>
  <c r="B315" i="8"/>
  <c r="C315" i="8"/>
  <c r="E315" i="8" s="1"/>
  <c r="F315" i="8" s="1"/>
  <c r="G315" i="8" s="1"/>
  <c r="D315" i="8"/>
  <c r="I315" i="8"/>
  <c r="J315" i="8"/>
  <c r="A316" i="8"/>
  <c r="B316" i="8"/>
  <c r="C316" i="8"/>
  <c r="K316" i="8" s="1"/>
  <c r="L316" i="8" s="1"/>
  <c r="D316" i="8"/>
  <c r="E316" i="8"/>
  <c r="F316" i="8" s="1"/>
  <c r="G316" i="8" s="1"/>
  <c r="I316" i="8"/>
  <c r="J316" i="8"/>
  <c r="A317" i="8"/>
  <c r="B317" i="8"/>
  <c r="C317" i="8"/>
  <c r="D317" i="8"/>
  <c r="E317" i="8"/>
  <c r="F317" i="8"/>
  <c r="G317" i="8" s="1"/>
  <c r="I317" i="8"/>
  <c r="J317" i="8"/>
  <c r="K317" i="8"/>
  <c r="L317" i="8" s="1"/>
  <c r="A318" i="8"/>
  <c r="B318" i="8"/>
  <c r="C318" i="8"/>
  <c r="E318" i="8" s="1"/>
  <c r="F318" i="8" s="1"/>
  <c r="G318" i="8" s="1"/>
  <c r="D318" i="8"/>
  <c r="I318" i="8"/>
  <c r="J318" i="8"/>
  <c r="A319" i="8"/>
  <c r="B319" i="8"/>
  <c r="C319" i="8"/>
  <c r="E319" i="8" s="1"/>
  <c r="F319" i="8" s="1"/>
  <c r="G319" i="8" s="1"/>
  <c r="D319" i="8"/>
  <c r="I319" i="8"/>
  <c r="J319" i="8"/>
  <c r="A320" i="8"/>
  <c r="B320" i="8"/>
  <c r="C320" i="8"/>
  <c r="K320" i="8" s="1"/>
  <c r="L320" i="8" s="1"/>
  <c r="D320" i="8"/>
  <c r="E320" i="8"/>
  <c r="F320" i="8" s="1"/>
  <c r="G320" i="8" s="1"/>
  <c r="I320" i="8"/>
  <c r="J320" i="8"/>
  <c r="A321" i="8"/>
  <c r="B321" i="8"/>
  <c r="C321" i="8"/>
  <c r="D321" i="8"/>
  <c r="E321" i="8"/>
  <c r="F321" i="8"/>
  <c r="G321" i="8" s="1"/>
  <c r="I321" i="8"/>
  <c r="J321" i="8"/>
  <c r="K321" i="8"/>
  <c r="L321" i="8" s="1"/>
  <c r="R600" i="6"/>
  <c r="Q600" i="6"/>
  <c r="P600" i="6"/>
  <c r="O600" i="6"/>
  <c r="N600" i="6"/>
  <c r="R599" i="6"/>
  <c r="Q599" i="6"/>
  <c r="P599" i="6"/>
  <c r="O599" i="6"/>
  <c r="N599" i="6"/>
  <c r="R598" i="6"/>
  <c r="Q598" i="6"/>
  <c r="P598" i="6"/>
  <c r="O598" i="6"/>
  <c r="N598" i="6"/>
  <c r="R597" i="6"/>
  <c r="Q597" i="6"/>
  <c r="P597" i="6"/>
  <c r="O597" i="6"/>
  <c r="N597" i="6"/>
  <c r="R596" i="6"/>
  <c r="Q596" i="6"/>
  <c r="P596" i="6"/>
  <c r="O596" i="6"/>
  <c r="N596" i="6"/>
  <c r="R595" i="6"/>
  <c r="Q595" i="6"/>
  <c r="P595" i="6"/>
  <c r="O595" i="6"/>
  <c r="N595" i="6"/>
  <c r="R594" i="6"/>
  <c r="Q594" i="6"/>
  <c r="P594" i="6"/>
  <c r="O594" i="6"/>
  <c r="N594" i="6"/>
  <c r="R593" i="6"/>
  <c r="Q593" i="6"/>
  <c r="P593" i="6"/>
  <c r="O593" i="6"/>
  <c r="N593" i="6"/>
  <c r="R592" i="6"/>
  <c r="Q592" i="6"/>
  <c r="P592" i="6"/>
  <c r="O592" i="6"/>
  <c r="N592" i="6"/>
  <c r="R591" i="6"/>
  <c r="Q591" i="6"/>
  <c r="P591" i="6"/>
  <c r="O591" i="6"/>
  <c r="N591" i="6"/>
  <c r="R590" i="6"/>
  <c r="Q590" i="6"/>
  <c r="P590" i="6"/>
  <c r="O590" i="6"/>
  <c r="N590" i="6"/>
  <c r="R589" i="6"/>
  <c r="Q589" i="6"/>
  <c r="P589" i="6"/>
  <c r="O589" i="6"/>
  <c r="N589" i="6"/>
  <c r="R588" i="6"/>
  <c r="Q588" i="6"/>
  <c r="P588" i="6"/>
  <c r="O588" i="6"/>
  <c r="N588" i="6"/>
  <c r="R587" i="6"/>
  <c r="Q587" i="6"/>
  <c r="P587" i="6"/>
  <c r="O587" i="6"/>
  <c r="N587" i="6"/>
  <c r="R586" i="6"/>
  <c r="Q586" i="6"/>
  <c r="P586" i="6"/>
  <c r="O586" i="6"/>
  <c r="N586" i="6"/>
  <c r="R585" i="6"/>
  <c r="Q585" i="6"/>
  <c r="P585" i="6"/>
  <c r="O585" i="6"/>
  <c r="N585" i="6"/>
  <c r="R584" i="6"/>
  <c r="Q584" i="6"/>
  <c r="P584" i="6"/>
  <c r="O584" i="6"/>
  <c r="N584" i="6"/>
  <c r="R583" i="6"/>
  <c r="Q583" i="6"/>
  <c r="P583" i="6"/>
  <c r="O583" i="6"/>
  <c r="N583" i="6"/>
  <c r="R582" i="6"/>
  <c r="Q582" i="6"/>
  <c r="P582" i="6"/>
  <c r="O582" i="6"/>
  <c r="N582" i="6"/>
  <c r="R581" i="6"/>
  <c r="Q581" i="6"/>
  <c r="P581" i="6"/>
  <c r="O581" i="6"/>
  <c r="N581" i="6"/>
  <c r="R580" i="6"/>
  <c r="Q580" i="6"/>
  <c r="P580" i="6"/>
  <c r="O580" i="6"/>
  <c r="N580" i="6"/>
  <c r="R579" i="6"/>
  <c r="Q579" i="6"/>
  <c r="P579" i="6"/>
  <c r="O579" i="6"/>
  <c r="N579" i="6"/>
  <c r="R578" i="6"/>
  <c r="Q578" i="6"/>
  <c r="P578" i="6"/>
  <c r="O578" i="6"/>
  <c r="N578" i="6"/>
  <c r="R577" i="6"/>
  <c r="Q577" i="6"/>
  <c r="P577" i="6"/>
  <c r="O577" i="6"/>
  <c r="N577" i="6"/>
  <c r="R576" i="6"/>
  <c r="Q576" i="6"/>
  <c r="P576" i="6"/>
  <c r="O576" i="6"/>
  <c r="N576" i="6"/>
  <c r="R575" i="6"/>
  <c r="Q575" i="6"/>
  <c r="P575" i="6"/>
  <c r="O575" i="6"/>
  <c r="N575" i="6"/>
  <c r="R574" i="6"/>
  <c r="Q574" i="6"/>
  <c r="P574" i="6"/>
  <c r="O574" i="6"/>
  <c r="N574" i="6"/>
  <c r="R573" i="6"/>
  <c r="Q573" i="6"/>
  <c r="P573" i="6"/>
  <c r="O573" i="6"/>
  <c r="N573" i="6"/>
  <c r="R572" i="6"/>
  <c r="Q572" i="6"/>
  <c r="P572" i="6"/>
  <c r="O572" i="6"/>
  <c r="N572" i="6"/>
  <c r="R571" i="6"/>
  <c r="Q571" i="6"/>
  <c r="P571" i="6"/>
  <c r="O571" i="6"/>
  <c r="N571" i="6"/>
  <c r="R570" i="6"/>
  <c r="Q570" i="6"/>
  <c r="P570" i="6"/>
  <c r="O570" i="6"/>
  <c r="N570" i="6"/>
  <c r="R569" i="6"/>
  <c r="Q569" i="6"/>
  <c r="P569" i="6"/>
  <c r="O569" i="6"/>
  <c r="N569" i="6"/>
  <c r="R568" i="6"/>
  <c r="Q568" i="6"/>
  <c r="P568" i="6"/>
  <c r="O568" i="6"/>
  <c r="N568" i="6"/>
  <c r="R567" i="6"/>
  <c r="Q567" i="6"/>
  <c r="P567" i="6"/>
  <c r="O567" i="6"/>
  <c r="N567" i="6"/>
  <c r="R566" i="6"/>
  <c r="Q566" i="6"/>
  <c r="P566" i="6"/>
  <c r="O566" i="6"/>
  <c r="N566" i="6"/>
  <c r="R565" i="6"/>
  <c r="Q565" i="6"/>
  <c r="P565" i="6"/>
  <c r="O565" i="6"/>
  <c r="N565" i="6"/>
  <c r="R564" i="6"/>
  <c r="Q564" i="6"/>
  <c r="P564" i="6"/>
  <c r="O564" i="6"/>
  <c r="N564" i="6"/>
  <c r="R563" i="6"/>
  <c r="Q563" i="6"/>
  <c r="P563" i="6"/>
  <c r="O563" i="6"/>
  <c r="N563" i="6"/>
  <c r="R562" i="6"/>
  <c r="Q562" i="6"/>
  <c r="P562" i="6"/>
  <c r="O562" i="6"/>
  <c r="N562" i="6"/>
  <c r="R561" i="6"/>
  <c r="Q561" i="6"/>
  <c r="P561" i="6"/>
  <c r="O561" i="6"/>
  <c r="N561" i="6"/>
  <c r="R560" i="6"/>
  <c r="Q560" i="6"/>
  <c r="P560" i="6"/>
  <c r="O560" i="6"/>
  <c r="N560" i="6"/>
  <c r="R559" i="6"/>
  <c r="Q559" i="6"/>
  <c r="P559" i="6"/>
  <c r="O559" i="6"/>
  <c r="N559" i="6"/>
  <c r="R558" i="6"/>
  <c r="Q558" i="6"/>
  <c r="P558" i="6"/>
  <c r="O558" i="6"/>
  <c r="N558" i="6"/>
  <c r="R557" i="6"/>
  <c r="Q557" i="6"/>
  <c r="P557" i="6"/>
  <c r="O557" i="6"/>
  <c r="N557" i="6"/>
  <c r="R556" i="6"/>
  <c r="Q556" i="6"/>
  <c r="P556" i="6"/>
  <c r="O556" i="6"/>
  <c r="N556" i="6"/>
  <c r="R555" i="6"/>
  <c r="Q555" i="6"/>
  <c r="P555" i="6"/>
  <c r="O555" i="6"/>
  <c r="N555" i="6"/>
  <c r="R554" i="6"/>
  <c r="Q554" i="6"/>
  <c r="P554" i="6"/>
  <c r="O554" i="6"/>
  <c r="N554" i="6"/>
  <c r="R553" i="6"/>
  <c r="Q553" i="6"/>
  <c r="P553" i="6"/>
  <c r="O553" i="6"/>
  <c r="N553" i="6"/>
  <c r="R552" i="6"/>
  <c r="Q552" i="6"/>
  <c r="P552" i="6"/>
  <c r="O552" i="6"/>
  <c r="N552" i="6"/>
  <c r="R551" i="6"/>
  <c r="Q551" i="6"/>
  <c r="P551" i="6"/>
  <c r="O551" i="6"/>
  <c r="N551" i="6"/>
  <c r="R550" i="6"/>
  <c r="Q550" i="6"/>
  <c r="P550" i="6"/>
  <c r="O550" i="6"/>
  <c r="N550" i="6"/>
  <c r="R549" i="6"/>
  <c r="Q549" i="6"/>
  <c r="P549" i="6"/>
  <c r="O549" i="6"/>
  <c r="N549" i="6"/>
  <c r="R548" i="6"/>
  <c r="Q548" i="6"/>
  <c r="P548" i="6"/>
  <c r="O548" i="6"/>
  <c r="N548" i="6"/>
  <c r="R547" i="6"/>
  <c r="Q547" i="6"/>
  <c r="P547" i="6"/>
  <c r="O547" i="6"/>
  <c r="N547" i="6"/>
  <c r="R546" i="6"/>
  <c r="Q546" i="6"/>
  <c r="P546" i="6"/>
  <c r="O546" i="6"/>
  <c r="N546" i="6"/>
  <c r="R545" i="6"/>
  <c r="Q545" i="6"/>
  <c r="P545" i="6"/>
  <c r="O545" i="6"/>
  <c r="N545" i="6"/>
  <c r="R544" i="6"/>
  <c r="Q544" i="6"/>
  <c r="P544" i="6"/>
  <c r="O544" i="6"/>
  <c r="N544" i="6"/>
  <c r="R543" i="6"/>
  <c r="Q543" i="6"/>
  <c r="P543" i="6"/>
  <c r="O543" i="6"/>
  <c r="N543" i="6"/>
  <c r="R542" i="6"/>
  <c r="Q542" i="6"/>
  <c r="P542" i="6"/>
  <c r="O542" i="6"/>
  <c r="N542" i="6"/>
  <c r="R541" i="6"/>
  <c r="Q541" i="6"/>
  <c r="P541" i="6"/>
  <c r="O541" i="6"/>
  <c r="N541" i="6"/>
  <c r="R540" i="6"/>
  <c r="Q540" i="6"/>
  <c r="P540" i="6"/>
  <c r="O540" i="6"/>
  <c r="N540" i="6"/>
  <c r="R539" i="6"/>
  <c r="Q539" i="6"/>
  <c r="P539" i="6"/>
  <c r="O539" i="6"/>
  <c r="N539" i="6"/>
  <c r="R538" i="6"/>
  <c r="Q538" i="6"/>
  <c r="P538" i="6"/>
  <c r="O538" i="6"/>
  <c r="N538" i="6"/>
  <c r="R537" i="6"/>
  <c r="Q537" i="6"/>
  <c r="P537" i="6"/>
  <c r="O537" i="6"/>
  <c r="N537" i="6"/>
  <c r="R536" i="6"/>
  <c r="Q536" i="6"/>
  <c r="P536" i="6"/>
  <c r="O536" i="6"/>
  <c r="N536" i="6"/>
  <c r="R535" i="6"/>
  <c r="Q535" i="6"/>
  <c r="P535" i="6"/>
  <c r="O535" i="6"/>
  <c r="N535" i="6"/>
  <c r="R534" i="6"/>
  <c r="Q534" i="6"/>
  <c r="P534" i="6"/>
  <c r="O534" i="6"/>
  <c r="N534" i="6"/>
  <c r="R533" i="6"/>
  <c r="Q533" i="6"/>
  <c r="P533" i="6"/>
  <c r="O533" i="6"/>
  <c r="N533" i="6"/>
  <c r="R532" i="6"/>
  <c r="Q532" i="6"/>
  <c r="P532" i="6"/>
  <c r="O532" i="6"/>
  <c r="N532" i="6"/>
  <c r="R531" i="6"/>
  <c r="Q531" i="6"/>
  <c r="P531" i="6"/>
  <c r="O531" i="6"/>
  <c r="N531" i="6"/>
  <c r="R530" i="6"/>
  <c r="Q530" i="6"/>
  <c r="P530" i="6"/>
  <c r="O530" i="6"/>
  <c r="N530" i="6"/>
  <c r="R529" i="6"/>
  <c r="Q529" i="6"/>
  <c r="P529" i="6"/>
  <c r="O529" i="6"/>
  <c r="N529" i="6"/>
  <c r="R528" i="6"/>
  <c r="Q528" i="6"/>
  <c r="P528" i="6"/>
  <c r="O528" i="6"/>
  <c r="N528" i="6"/>
  <c r="R527" i="6"/>
  <c r="Q527" i="6"/>
  <c r="P527" i="6"/>
  <c r="O527" i="6"/>
  <c r="N527" i="6"/>
  <c r="R526" i="6"/>
  <c r="Q526" i="6"/>
  <c r="P526" i="6"/>
  <c r="O526" i="6"/>
  <c r="N526" i="6"/>
  <c r="R525" i="6"/>
  <c r="Q525" i="6"/>
  <c r="P525" i="6"/>
  <c r="O525" i="6"/>
  <c r="N525" i="6"/>
  <c r="R524" i="6"/>
  <c r="Q524" i="6"/>
  <c r="P524" i="6"/>
  <c r="O524" i="6"/>
  <c r="N524" i="6"/>
  <c r="R523" i="6"/>
  <c r="Q523" i="6"/>
  <c r="P523" i="6"/>
  <c r="O523" i="6"/>
  <c r="N523" i="6"/>
  <c r="R522" i="6"/>
  <c r="Q522" i="6"/>
  <c r="P522" i="6"/>
  <c r="O522" i="6"/>
  <c r="N522" i="6"/>
  <c r="R521" i="6"/>
  <c r="Q521" i="6"/>
  <c r="P521" i="6"/>
  <c r="O521" i="6"/>
  <c r="N521" i="6"/>
  <c r="R520" i="6"/>
  <c r="Q520" i="6"/>
  <c r="P520" i="6"/>
  <c r="O520" i="6"/>
  <c r="N520" i="6"/>
  <c r="R519" i="6"/>
  <c r="Q519" i="6"/>
  <c r="P519" i="6"/>
  <c r="O519" i="6"/>
  <c r="N519" i="6"/>
  <c r="R518" i="6"/>
  <c r="Q518" i="6"/>
  <c r="P518" i="6"/>
  <c r="O518" i="6"/>
  <c r="N518" i="6"/>
  <c r="R517" i="6"/>
  <c r="Q517" i="6"/>
  <c r="P517" i="6"/>
  <c r="O517" i="6"/>
  <c r="N517" i="6"/>
  <c r="R516" i="6"/>
  <c r="Q516" i="6"/>
  <c r="P516" i="6"/>
  <c r="O516" i="6"/>
  <c r="N516" i="6"/>
  <c r="R515" i="6"/>
  <c r="Q515" i="6"/>
  <c r="P515" i="6"/>
  <c r="O515" i="6"/>
  <c r="N515" i="6"/>
  <c r="R514" i="6"/>
  <c r="Q514" i="6"/>
  <c r="P514" i="6"/>
  <c r="O514" i="6"/>
  <c r="N514" i="6"/>
  <c r="R513" i="6"/>
  <c r="Q513" i="6"/>
  <c r="P513" i="6"/>
  <c r="O513" i="6"/>
  <c r="N513" i="6"/>
  <c r="R512" i="6"/>
  <c r="Q512" i="6"/>
  <c r="P512" i="6"/>
  <c r="O512" i="6"/>
  <c r="N512" i="6"/>
  <c r="R511" i="6"/>
  <c r="Q511" i="6"/>
  <c r="P511" i="6"/>
  <c r="O511" i="6"/>
  <c r="N511" i="6"/>
  <c r="R510" i="6"/>
  <c r="Q510" i="6"/>
  <c r="P510" i="6"/>
  <c r="O510" i="6"/>
  <c r="N510" i="6"/>
  <c r="R509" i="6"/>
  <c r="Q509" i="6"/>
  <c r="P509" i="6"/>
  <c r="O509" i="6"/>
  <c r="N509" i="6"/>
  <c r="R508" i="6"/>
  <c r="Q508" i="6"/>
  <c r="P508" i="6"/>
  <c r="O508" i="6"/>
  <c r="N508" i="6"/>
  <c r="R507" i="6"/>
  <c r="Q507" i="6"/>
  <c r="P507" i="6"/>
  <c r="O507" i="6"/>
  <c r="N507" i="6"/>
  <c r="R506" i="6"/>
  <c r="Q506" i="6"/>
  <c r="P506" i="6"/>
  <c r="O506" i="6"/>
  <c r="N506" i="6"/>
  <c r="R505" i="6"/>
  <c r="Q505" i="6"/>
  <c r="P505" i="6"/>
  <c r="O505" i="6"/>
  <c r="N505" i="6"/>
  <c r="R504" i="6"/>
  <c r="Q504" i="6"/>
  <c r="P504" i="6"/>
  <c r="O504" i="6"/>
  <c r="N504" i="6"/>
  <c r="R503" i="6"/>
  <c r="Q503" i="6"/>
  <c r="P503" i="6"/>
  <c r="O503" i="6"/>
  <c r="N503" i="6"/>
  <c r="R502" i="6"/>
  <c r="Q502" i="6"/>
  <c r="P502" i="6"/>
  <c r="O502" i="6"/>
  <c r="N502" i="6"/>
  <c r="R501" i="6"/>
  <c r="Q501" i="6"/>
  <c r="P501" i="6"/>
  <c r="O501" i="6"/>
  <c r="N501" i="6"/>
  <c r="R500" i="6"/>
  <c r="Q500" i="6"/>
  <c r="P500" i="6"/>
  <c r="O500" i="6"/>
  <c r="N500" i="6"/>
  <c r="R499" i="6"/>
  <c r="Q499" i="6"/>
  <c r="P499" i="6"/>
  <c r="O499" i="6"/>
  <c r="N499" i="6"/>
  <c r="R498" i="6"/>
  <c r="Q498" i="6"/>
  <c r="P498" i="6"/>
  <c r="O498" i="6"/>
  <c r="N498" i="6"/>
  <c r="R497" i="6"/>
  <c r="Q497" i="6"/>
  <c r="P497" i="6"/>
  <c r="O497" i="6"/>
  <c r="N497" i="6"/>
  <c r="R496" i="6"/>
  <c r="Q496" i="6"/>
  <c r="P496" i="6"/>
  <c r="O496" i="6"/>
  <c r="N496" i="6"/>
  <c r="R495" i="6"/>
  <c r="Q495" i="6"/>
  <c r="P495" i="6"/>
  <c r="O495" i="6"/>
  <c r="N495" i="6"/>
  <c r="R494" i="6"/>
  <c r="Q494" i="6"/>
  <c r="P494" i="6"/>
  <c r="O494" i="6"/>
  <c r="N494" i="6"/>
  <c r="R493" i="6"/>
  <c r="Q493" i="6"/>
  <c r="P493" i="6"/>
  <c r="O493" i="6"/>
  <c r="N493" i="6"/>
  <c r="R492" i="6"/>
  <c r="Q492" i="6"/>
  <c r="P492" i="6"/>
  <c r="O492" i="6"/>
  <c r="N492" i="6"/>
  <c r="R491" i="6"/>
  <c r="Q491" i="6"/>
  <c r="P491" i="6"/>
  <c r="O491" i="6"/>
  <c r="N491" i="6"/>
  <c r="R490" i="6"/>
  <c r="Q490" i="6"/>
  <c r="P490" i="6"/>
  <c r="O490" i="6"/>
  <c r="N490" i="6"/>
  <c r="R489" i="6"/>
  <c r="Q489" i="6"/>
  <c r="P489" i="6"/>
  <c r="O489" i="6"/>
  <c r="N489" i="6"/>
  <c r="R488" i="6"/>
  <c r="Q488" i="6"/>
  <c r="P488" i="6"/>
  <c r="O488" i="6"/>
  <c r="N488" i="6"/>
  <c r="R487" i="6"/>
  <c r="Q487" i="6"/>
  <c r="P487" i="6"/>
  <c r="O487" i="6"/>
  <c r="N487" i="6"/>
  <c r="R486" i="6"/>
  <c r="Q486" i="6"/>
  <c r="P486" i="6"/>
  <c r="O486" i="6"/>
  <c r="N486" i="6"/>
  <c r="R485" i="6"/>
  <c r="Q485" i="6"/>
  <c r="P485" i="6"/>
  <c r="O485" i="6"/>
  <c r="N485" i="6"/>
  <c r="R484" i="6"/>
  <c r="Q484" i="6"/>
  <c r="P484" i="6"/>
  <c r="O484" i="6"/>
  <c r="N484" i="6"/>
  <c r="R483" i="6"/>
  <c r="Q483" i="6"/>
  <c r="P483" i="6"/>
  <c r="O483" i="6"/>
  <c r="N483" i="6"/>
  <c r="R482" i="6"/>
  <c r="Q482" i="6"/>
  <c r="P482" i="6"/>
  <c r="O482" i="6"/>
  <c r="N482" i="6"/>
  <c r="R481" i="6"/>
  <c r="Q481" i="6"/>
  <c r="P481" i="6"/>
  <c r="O481" i="6"/>
  <c r="N481" i="6"/>
  <c r="R480" i="6"/>
  <c r="Q480" i="6"/>
  <c r="P480" i="6"/>
  <c r="O480" i="6"/>
  <c r="N480" i="6"/>
  <c r="R479" i="6"/>
  <c r="Q479" i="6"/>
  <c r="P479" i="6"/>
  <c r="O479" i="6"/>
  <c r="N479" i="6"/>
  <c r="R478" i="6"/>
  <c r="Q478" i="6"/>
  <c r="P478" i="6"/>
  <c r="O478" i="6"/>
  <c r="N478" i="6"/>
  <c r="R477" i="6"/>
  <c r="Q477" i="6"/>
  <c r="P477" i="6"/>
  <c r="O477" i="6"/>
  <c r="N477" i="6"/>
  <c r="R476" i="6"/>
  <c r="Q476" i="6"/>
  <c r="P476" i="6"/>
  <c r="O476" i="6"/>
  <c r="N476" i="6"/>
  <c r="R475" i="6"/>
  <c r="Q475" i="6"/>
  <c r="P475" i="6"/>
  <c r="O475" i="6"/>
  <c r="N475" i="6"/>
  <c r="R474" i="6"/>
  <c r="Q474" i="6"/>
  <c r="P474" i="6"/>
  <c r="O474" i="6"/>
  <c r="N474" i="6"/>
  <c r="R473" i="6"/>
  <c r="Q473" i="6"/>
  <c r="P473" i="6"/>
  <c r="O473" i="6"/>
  <c r="N473" i="6"/>
  <c r="R472" i="6"/>
  <c r="Q472" i="6"/>
  <c r="P472" i="6"/>
  <c r="O472" i="6"/>
  <c r="N472" i="6"/>
  <c r="R471" i="6"/>
  <c r="Q471" i="6"/>
  <c r="P471" i="6"/>
  <c r="O471" i="6"/>
  <c r="N471" i="6"/>
  <c r="R470" i="6"/>
  <c r="Q470" i="6"/>
  <c r="P470" i="6"/>
  <c r="O470" i="6"/>
  <c r="N470" i="6"/>
  <c r="R469" i="6"/>
  <c r="Q469" i="6"/>
  <c r="P469" i="6"/>
  <c r="O469" i="6"/>
  <c r="N469" i="6"/>
  <c r="R468" i="6"/>
  <c r="Q468" i="6"/>
  <c r="P468" i="6"/>
  <c r="O468" i="6"/>
  <c r="N468" i="6"/>
  <c r="R467" i="6"/>
  <c r="Q467" i="6"/>
  <c r="P467" i="6"/>
  <c r="O467" i="6"/>
  <c r="N467" i="6"/>
  <c r="R466" i="6"/>
  <c r="Q466" i="6"/>
  <c r="P466" i="6"/>
  <c r="O466" i="6"/>
  <c r="N466" i="6"/>
  <c r="R465" i="6"/>
  <c r="Q465" i="6"/>
  <c r="P465" i="6"/>
  <c r="O465" i="6"/>
  <c r="N465" i="6"/>
  <c r="R464" i="6"/>
  <c r="Q464" i="6"/>
  <c r="P464" i="6"/>
  <c r="O464" i="6"/>
  <c r="N464" i="6"/>
  <c r="R463" i="6"/>
  <c r="Q463" i="6"/>
  <c r="P463" i="6"/>
  <c r="O463" i="6"/>
  <c r="N463" i="6"/>
  <c r="R462" i="6"/>
  <c r="Q462" i="6"/>
  <c r="P462" i="6"/>
  <c r="O462" i="6"/>
  <c r="N462" i="6"/>
  <c r="R461" i="6"/>
  <c r="Q461" i="6"/>
  <c r="P461" i="6"/>
  <c r="O461" i="6"/>
  <c r="N461" i="6"/>
  <c r="R460" i="6"/>
  <c r="Q460" i="6"/>
  <c r="P460" i="6"/>
  <c r="O460" i="6"/>
  <c r="N460" i="6"/>
  <c r="R459" i="6"/>
  <c r="Q459" i="6"/>
  <c r="P459" i="6"/>
  <c r="O459" i="6"/>
  <c r="N459" i="6"/>
  <c r="R458" i="6"/>
  <c r="Q458" i="6"/>
  <c r="P458" i="6"/>
  <c r="O458" i="6"/>
  <c r="N458" i="6"/>
  <c r="R457" i="6"/>
  <c r="Q457" i="6"/>
  <c r="P457" i="6"/>
  <c r="O457" i="6"/>
  <c r="N457" i="6"/>
  <c r="R456" i="6"/>
  <c r="Q456" i="6"/>
  <c r="P456" i="6"/>
  <c r="O456" i="6"/>
  <c r="N456" i="6"/>
  <c r="R455" i="6"/>
  <c r="Q455" i="6"/>
  <c r="P455" i="6"/>
  <c r="O455" i="6"/>
  <c r="N455" i="6"/>
  <c r="R454" i="6"/>
  <c r="Q454" i="6"/>
  <c r="P454" i="6"/>
  <c r="O454" i="6"/>
  <c r="N454" i="6"/>
  <c r="R453" i="6"/>
  <c r="Q453" i="6"/>
  <c r="P453" i="6"/>
  <c r="O453" i="6"/>
  <c r="N453" i="6"/>
  <c r="R452" i="6"/>
  <c r="Q452" i="6"/>
  <c r="P452" i="6"/>
  <c r="O452" i="6"/>
  <c r="N452" i="6"/>
  <c r="R451" i="6"/>
  <c r="Q451" i="6"/>
  <c r="P451" i="6"/>
  <c r="O451" i="6"/>
  <c r="N451" i="6"/>
  <c r="R450" i="6"/>
  <c r="Q450" i="6"/>
  <c r="P450" i="6"/>
  <c r="O450" i="6"/>
  <c r="N450" i="6"/>
  <c r="R449" i="6"/>
  <c r="Q449" i="6"/>
  <c r="P449" i="6"/>
  <c r="O449" i="6"/>
  <c r="N449" i="6"/>
  <c r="R448" i="6"/>
  <c r="Q448" i="6"/>
  <c r="P448" i="6"/>
  <c r="O448" i="6"/>
  <c r="N448" i="6"/>
  <c r="R447" i="6"/>
  <c r="Q447" i="6"/>
  <c r="P447" i="6"/>
  <c r="O447" i="6"/>
  <c r="N447" i="6"/>
  <c r="R446" i="6"/>
  <c r="Q446" i="6"/>
  <c r="P446" i="6"/>
  <c r="O446" i="6"/>
  <c r="N446" i="6"/>
  <c r="R445" i="6"/>
  <c r="Q445" i="6"/>
  <c r="P445" i="6"/>
  <c r="O445" i="6"/>
  <c r="N445" i="6"/>
  <c r="R444" i="6"/>
  <c r="Q444" i="6"/>
  <c r="P444" i="6"/>
  <c r="O444" i="6"/>
  <c r="N444" i="6"/>
  <c r="R443" i="6"/>
  <c r="Q443" i="6"/>
  <c r="P443" i="6"/>
  <c r="O443" i="6"/>
  <c r="N443" i="6"/>
  <c r="R442" i="6"/>
  <c r="Q442" i="6"/>
  <c r="P442" i="6"/>
  <c r="O442" i="6"/>
  <c r="N442" i="6"/>
  <c r="R441" i="6"/>
  <c r="Q441" i="6"/>
  <c r="P441" i="6"/>
  <c r="O441" i="6"/>
  <c r="N441" i="6"/>
  <c r="R440" i="6"/>
  <c r="Q440" i="6"/>
  <c r="P440" i="6"/>
  <c r="O440" i="6"/>
  <c r="N440" i="6"/>
  <c r="R439" i="6"/>
  <c r="Q439" i="6"/>
  <c r="P439" i="6"/>
  <c r="O439" i="6"/>
  <c r="N439" i="6"/>
  <c r="R438" i="6"/>
  <c r="Q438" i="6"/>
  <c r="P438" i="6"/>
  <c r="O438" i="6"/>
  <c r="N438" i="6"/>
  <c r="R437" i="6"/>
  <c r="Q437" i="6"/>
  <c r="P437" i="6"/>
  <c r="O437" i="6"/>
  <c r="N437" i="6"/>
  <c r="R436" i="6"/>
  <c r="Q436" i="6"/>
  <c r="P436" i="6"/>
  <c r="O436" i="6"/>
  <c r="N436" i="6"/>
  <c r="R435" i="6"/>
  <c r="Q435" i="6"/>
  <c r="P435" i="6"/>
  <c r="O435" i="6"/>
  <c r="N435" i="6"/>
  <c r="R434" i="6"/>
  <c r="Q434" i="6"/>
  <c r="P434" i="6"/>
  <c r="O434" i="6"/>
  <c r="N434" i="6"/>
  <c r="R433" i="6"/>
  <c r="Q433" i="6"/>
  <c r="P433" i="6"/>
  <c r="O433" i="6"/>
  <c r="N433" i="6"/>
  <c r="R432" i="6"/>
  <c r="Q432" i="6"/>
  <c r="P432" i="6"/>
  <c r="O432" i="6"/>
  <c r="N432" i="6"/>
  <c r="R431" i="6"/>
  <c r="Q431" i="6"/>
  <c r="P431" i="6"/>
  <c r="O431" i="6"/>
  <c r="N431" i="6"/>
  <c r="R430" i="6"/>
  <c r="Q430" i="6"/>
  <c r="P430" i="6"/>
  <c r="O430" i="6"/>
  <c r="N430" i="6"/>
  <c r="R429" i="6"/>
  <c r="Q429" i="6"/>
  <c r="P429" i="6"/>
  <c r="O429" i="6"/>
  <c r="N429" i="6"/>
  <c r="R428" i="6"/>
  <c r="Q428" i="6"/>
  <c r="P428" i="6"/>
  <c r="O428" i="6"/>
  <c r="N428" i="6"/>
  <c r="R427" i="6"/>
  <c r="Q427" i="6"/>
  <c r="P427" i="6"/>
  <c r="O427" i="6"/>
  <c r="N427" i="6"/>
  <c r="R426" i="6"/>
  <c r="Q426" i="6"/>
  <c r="P426" i="6"/>
  <c r="O426" i="6"/>
  <c r="N426" i="6"/>
  <c r="R425" i="6"/>
  <c r="Q425" i="6"/>
  <c r="P425" i="6"/>
  <c r="O425" i="6"/>
  <c r="N425" i="6"/>
  <c r="R424" i="6"/>
  <c r="Q424" i="6"/>
  <c r="P424" i="6"/>
  <c r="O424" i="6"/>
  <c r="N424" i="6"/>
  <c r="R423" i="6"/>
  <c r="Q423" i="6"/>
  <c r="P423" i="6"/>
  <c r="O423" i="6"/>
  <c r="N423" i="6"/>
  <c r="R422" i="6"/>
  <c r="Q422" i="6"/>
  <c r="P422" i="6"/>
  <c r="O422" i="6"/>
  <c r="N422" i="6"/>
  <c r="R421" i="6"/>
  <c r="Q421" i="6"/>
  <c r="P421" i="6"/>
  <c r="O421" i="6"/>
  <c r="N421" i="6"/>
  <c r="R420" i="6"/>
  <c r="Q420" i="6"/>
  <c r="P420" i="6"/>
  <c r="O420" i="6"/>
  <c r="N420" i="6"/>
  <c r="R419" i="6"/>
  <c r="Q419" i="6"/>
  <c r="P419" i="6"/>
  <c r="O419" i="6"/>
  <c r="N419" i="6"/>
  <c r="R418" i="6"/>
  <c r="Q418" i="6"/>
  <c r="P418" i="6"/>
  <c r="O418" i="6"/>
  <c r="N418" i="6"/>
  <c r="R417" i="6"/>
  <c r="Q417" i="6"/>
  <c r="P417" i="6"/>
  <c r="O417" i="6"/>
  <c r="N417" i="6"/>
  <c r="R416" i="6"/>
  <c r="Q416" i="6"/>
  <c r="P416" i="6"/>
  <c r="O416" i="6"/>
  <c r="N416" i="6"/>
  <c r="R415" i="6"/>
  <c r="Q415" i="6"/>
  <c r="P415" i="6"/>
  <c r="O415" i="6"/>
  <c r="N415" i="6"/>
  <c r="R414" i="6"/>
  <c r="Q414" i="6"/>
  <c r="P414" i="6"/>
  <c r="O414" i="6"/>
  <c r="N414" i="6"/>
  <c r="R413" i="6"/>
  <c r="Q413" i="6"/>
  <c r="P413" i="6"/>
  <c r="O413" i="6"/>
  <c r="N413" i="6"/>
  <c r="R412" i="6"/>
  <c r="Q412" i="6"/>
  <c r="P412" i="6"/>
  <c r="O412" i="6"/>
  <c r="N412" i="6"/>
  <c r="R411" i="6"/>
  <c r="Q411" i="6"/>
  <c r="P411" i="6"/>
  <c r="O411" i="6"/>
  <c r="N411" i="6"/>
  <c r="R410" i="6"/>
  <c r="Q410" i="6"/>
  <c r="P410" i="6"/>
  <c r="O410" i="6"/>
  <c r="N410" i="6"/>
  <c r="R409" i="6"/>
  <c r="Q409" i="6"/>
  <c r="P409" i="6"/>
  <c r="O409" i="6"/>
  <c r="N409" i="6"/>
  <c r="R408" i="6"/>
  <c r="Q408" i="6"/>
  <c r="P408" i="6"/>
  <c r="O408" i="6"/>
  <c r="N408" i="6"/>
  <c r="R407" i="6"/>
  <c r="Q407" i="6"/>
  <c r="P407" i="6"/>
  <c r="O407" i="6"/>
  <c r="N407" i="6"/>
  <c r="R406" i="6"/>
  <c r="Q406" i="6"/>
  <c r="P406" i="6"/>
  <c r="O406" i="6"/>
  <c r="N406" i="6"/>
  <c r="R405" i="6"/>
  <c r="Q405" i="6"/>
  <c r="P405" i="6"/>
  <c r="O405" i="6"/>
  <c r="N405" i="6"/>
  <c r="R404" i="6"/>
  <c r="Q404" i="6"/>
  <c r="P404" i="6"/>
  <c r="O404" i="6"/>
  <c r="N404" i="6"/>
  <c r="R403" i="6"/>
  <c r="Q403" i="6"/>
  <c r="P403" i="6"/>
  <c r="O403" i="6"/>
  <c r="N403" i="6"/>
  <c r="R402" i="6"/>
  <c r="Q402" i="6"/>
  <c r="P402" i="6"/>
  <c r="O402" i="6"/>
  <c r="N402" i="6"/>
  <c r="R401" i="6"/>
  <c r="Q401" i="6"/>
  <c r="P401" i="6"/>
  <c r="O401" i="6"/>
  <c r="N401" i="6"/>
  <c r="R400" i="6"/>
  <c r="Q400" i="6"/>
  <c r="P400" i="6"/>
  <c r="O400" i="6"/>
  <c r="N400" i="6"/>
  <c r="R399" i="6"/>
  <c r="Q399" i="6"/>
  <c r="P399" i="6"/>
  <c r="O399" i="6"/>
  <c r="N399" i="6"/>
  <c r="R398" i="6"/>
  <c r="Q398" i="6"/>
  <c r="P398" i="6"/>
  <c r="O398" i="6"/>
  <c r="N398" i="6"/>
  <c r="R397" i="6"/>
  <c r="Q397" i="6"/>
  <c r="P397" i="6"/>
  <c r="O397" i="6"/>
  <c r="N397" i="6"/>
  <c r="R396" i="6"/>
  <c r="Q396" i="6"/>
  <c r="P396" i="6"/>
  <c r="O396" i="6"/>
  <c r="N396" i="6"/>
  <c r="R395" i="6"/>
  <c r="Q395" i="6"/>
  <c r="P395" i="6"/>
  <c r="O395" i="6"/>
  <c r="N395" i="6"/>
  <c r="R394" i="6"/>
  <c r="Q394" i="6"/>
  <c r="P394" i="6"/>
  <c r="O394" i="6"/>
  <c r="N394" i="6"/>
  <c r="R393" i="6"/>
  <c r="Q393" i="6"/>
  <c r="P393" i="6"/>
  <c r="O393" i="6"/>
  <c r="N393" i="6"/>
  <c r="R392" i="6"/>
  <c r="Q392" i="6"/>
  <c r="P392" i="6"/>
  <c r="O392" i="6"/>
  <c r="N392" i="6"/>
  <c r="R391" i="6"/>
  <c r="Q391" i="6"/>
  <c r="P391" i="6"/>
  <c r="O391" i="6"/>
  <c r="N391" i="6"/>
  <c r="R390" i="6"/>
  <c r="Q390" i="6"/>
  <c r="P390" i="6"/>
  <c r="O390" i="6"/>
  <c r="N390" i="6"/>
  <c r="R389" i="6"/>
  <c r="Q389" i="6"/>
  <c r="P389" i="6"/>
  <c r="O389" i="6"/>
  <c r="N389" i="6"/>
  <c r="R388" i="6"/>
  <c r="Q388" i="6"/>
  <c r="P388" i="6"/>
  <c r="O388" i="6"/>
  <c r="N388" i="6"/>
  <c r="R387" i="6"/>
  <c r="Q387" i="6"/>
  <c r="P387" i="6"/>
  <c r="O387" i="6"/>
  <c r="N387" i="6"/>
  <c r="R386" i="6"/>
  <c r="Q386" i="6"/>
  <c r="P386" i="6"/>
  <c r="O386" i="6"/>
  <c r="N386" i="6"/>
  <c r="R385" i="6"/>
  <c r="Q385" i="6"/>
  <c r="P385" i="6"/>
  <c r="O385" i="6"/>
  <c r="N385" i="6"/>
  <c r="R384" i="6"/>
  <c r="Q384" i="6"/>
  <c r="P384" i="6"/>
  <c r="O384" i="6"/>
  <c r="N384" i="6"/>
  <c r="R383" i="6"/>
  <c r="Q383" i="6"/>
  <c r="P383" i="6"/>
  <c r="O383" i="6"/>
  <c r="N383" i="6"/>
  <c r="R382" i="6"/>
  <c r="Q382" i="6"/>
  <c r="P382" i="6"/>
  <c r="O382" i="6"/>
  <c r="N382" i="6"/>
  <c r="R381" i="6"/>
  <c r="Q381" i="6"/>
  <c r="P381" i="6"/>
  <c r="O381" i="6"/>
  <c r="N381" i="6"/>
  <c r="R380" i="6"/>
  <c r="Q380" i="6"/>
  <c r="P380" i="6"/>
  <c r="O380" i="6"/>
  <c r="N380" i="6"/>
  <c r="R379" i="6"/>
  <c r="Q379" i="6"/>
  <c r="P379" i="6"/>
  <c r="O379" i="6"/>
  <c r="N379" i="6"/>
  <c r="R378" i="6"/>
  <c r="Q378" i="6"/>
  <c r="P378" i="6"/>
  <c r="O378" i="6"/>
  <c r="N378" i="6"/>
  <c r="R377" i="6"/>
  <c r="Q377" i="6"/>
  <c r="P377" i="6"/>
  <c r="O377" i="6"/>
  <c r="N377" i="6"/>
  <c r="R376" i="6"/>
  <c r="Q376" i="6"/>
  <c r="P376" i="6"/>
  <c r="O376" i="6"/>
  <c r="N376" i="6"/>
  <c r="R375" i="6"/>
  <c r="Q375" i="6"/>
  <c r="P375" i="6"/>
  <c r="O375" i="6"/>
  <c r="N375" i="6"/>
  <c r="R374" i="6"/>
  <c r="Q374" i="6"/>
  <c r="P374" i="6"/>
  <c r="O374" i="6"/>
  <c r="N374" i="6"/>
  <c r="R373" i="6"/>
  <c r="Q373" i="6"/>
  <c r="P373" i="6"/>
  <c r="O373" i="6"/>
  <c r="N373" i="6"/>
  <c r="R372" i="6"/>
  <c r="Q372" i="6"/>
  <c r="P372" i="6"/>
  <c r="O372" i="6"/>
  <c r="N372" i="6"/>
  <c r="R371" i="6"/>
  <c r="Q371" i="6"/>
  <c r="P371" i="6"/>
  <c r="O371" i="6"/>
  <c r="N371" i="6"/>
  <c r="R370" i="6"/>
  <c r="Q370" i="6"/>
  <c r="P370" i="6"/>
  <c r="O370" i="6"/>
  <c r="N370" i="6"/>
  <c r="R369" i="6"/>
  <c r="Q369" i="6"/>
  <c r="P369" i="6"/>
  <c r="O369" i="6"/>
  <c r="N369" i="6"/>
  <c r="R368" i="6"/>
  <c r="Q368" i="6"/>
  <c r="P368" i="6"/>
  <c r="O368" i="6"/>
  <c r="N368" i="6"/>
  <c r="R367" i="6"/>
  <c r="Q367" i="6"/>
  <c r="P367" i="6"/>
  <c r="O367" i="6"/>
  <c r="N367" i="6"/>
  <c r="R366" i="6"/>
  <c r="Q366" i="6"/>
  <c r="P366" i="6"/>
  <c r="O366" i="6"/>
  <c r="N366" i="6"/>
  <c r="R365" i="6"/>
  <c r="Q365" i="6"/>
  <c r="P365" i="6"/>
  <c r="O365" i="6"/>
  <c r="N365" i="6"/>
  <c r="R364" i="6"/>
  <c r="Q364" i="6"/>
  <c r="P364" i="6"/>
  <c r="O364" i="6"/>
  <c r="N364" i="6"/>
  <c r="R363" i="6"/>
  <c r="Q363" i="6"/>
  <c r="P363" i="6"/>
  <c r="O363" i="6"/>
  <c r="N363" i="6"/>
  <c r="R362" i="6"/>
  <c r="Q362" i="6"/>
  <c r="P362" i="6"/>
  <c r="O362" i="6"/>
  <c r="N362" i="6"/>
  <c r="R361" i="6"/>
  <c r="Q361" i="6"/>
  <c r="P361" i="6"/>
  <c r="O361" i="6"/>
  <c r="N361" i="6"/>
  <c r="R360" i="6"/>
  <c r="Q360" i="6"/>
  <c r="P360" i="6"/>
  <c r="O360" i="6"/>
  <c r="N360" i="6"/>
  <c r="R359" i="6"/>
  <c r="Q359" i="6"/>
  <c r="P359" i="6"/>
  <c r="O359" i="6"/>
  <c r="N359" i="6"/>
  <c r="R358" i="6"/>
  <c r="Q358" i="6"/>
  <c r="P358" i="6"/>
  <c r="O358" i="6"/>
  <c r="N358" i="6"/>
  <c r="R357" i="6"/>
  <c r="Q357" i="6"/>
  <c r="P357" i="6"/>
  <c r="O357" i="6"/>
  <c r="N357" i="6"/>
  <c r="R356" i="6"/>
  <c r="Q356" i="6"/>
  <c r="P356" i="6"/>
  <c r="O356" i="6"/>
  <c r="N356" i="6"/>
  <c r="R355" i="6"/>
  <c r="Q355" i="6"/>
  <c r="P355" i="6"/>
  <c r="O355" i="6"/>
  <c r="N355" i="6"/>
  <c r="R354" i="6"/>
  <c r="Q354" i="6"/>
  <c r="P354" i="6"/>
  <c r="O354" i="6"/>
  <c r="N354" i="6"/>
  <c r="R353" i="6"/>
  <c r="Q353" i="6"/>
  <c r="P353" i="6"/>
  <c r="O353" i="6"/>
  <c r="N353" i="6"/>
  <c r="R352" i="6"/>
  <c r="Q352" i="6"/>
  <c r="P352" i="6"/>
  <c r="O352" i="6"/>
  <c r="N352" i="6"/>
  <c r="R351" i="6"/>
  <c r="Q351" i="6"/>
  <c r="P351" i="6"/>
  <c r="O351" i="6"/>
  <c r="N351" i="6"/>
  <c r="R350" i="6"/>
  <c r="Q350" i="6"/>
  <c r="P350" i="6"/>
  <c r="O350" i="6"/>
  <c r="N350" i="6"/>
  <c r="R349" i="6"/>
  <c r="Q349" i="6"/>
  <c r="P349" i="6"/>
  <c r="O349" i="6"/>
  <c r="N349" i="6"/>
  <c r="R348" i="6"/>
  <c r="Q348" i="6"/>
  <c r="P348" i="6"/>
  <c r="O348" i="6"/>
  <c r="N348" i="6"/>
  <c r="R347" i="6"/>
  <c r="Q347" i="6"/>
  <c r="P347" i="6"/>
  <c r="O347" i="6"/>
  <c r="N347" i="6"/>
  <c r="R346" i="6"/>
  <c r="Q346" i="6"/>
  <c r="P346" i="6"/>
  <c r="O346" i="6"/>
  <c r="N346" i="6"/>
  <c r="R345" i="6"/>
  <c r="Q345" i="6"/>
  <c r="P345" i="6"/>
  <c r="O345" i="6"/>
  <c r="N345" i="6"/>
  <c r="R344" i="6"/>
  <c r="Q344" i="6"/>
  <c r="P344" i="6"/>
  <c r="O344" i="6"/>
  <c r="N344" i="6"/>
  <c r="R343" i="6"/>
  <c r="Q343" i="6"/>
  <c r="P343" i="6"/>
  <c r="O343" i="6"/>
  <c r="N343" i="6"/>
  <c r="R342" i="6"/>
  <c r="Q342" i="6"/>
  <c r="P342" i="6"/>
  <c r="O342" i="6"/>
  <c r="N342" i="6"/>
  <c r="R341" i="6"/>
  <c r="Q341" i="6"/>
  <c r="P341" i="6"/>
  <c r="O341" i="6"/>
  <c r="N341" i="6"/>
  <c r="R340" i="6"/>
  <c r="Q340" i="6"/>
  <c r="P340" i="6"/>
  <c r="O340" i="6"/>
  <c r="N340" i="6"/>
  <c r="R339" i="6"/>
  <c r="Q339" i="6"/>
  <c r="P339" i="6"/>
  <c r="O339" i="6"/>
  <c r="N339" i="6"/>
  <c r="R338" i="6"/>
  <c r="Q338" i="6"/>
  <c r="P338" i="6"/>
  <c r="O338" i="6"/>
  <c r="N338" i="6"/>
  <c r="R337" i="6"/>
  <c r="Q337" i="6"/>
  <c r="P337" i="6"/>
  <c r="O337" i="6"/>
  <c r="N337" i="6"/>
  <c r="R336" i="6"/>
  <c r="Q336" i="6"/>
  <c r="P336" i="6"/>
  <c r="O336" i="6"/>
  <c r="N336" i="6"/>
  <c r="R335" i="6"/>
  <c r="Q335" i="6"/>
  <c r="P335" i="6"/>
  <c r="O335" i="6"/>
  <c r="N335" i="6"/>
  <c r="R334" i="6"/>
  <c r="Q334" i="6"/>
  <c r="P334" i="6"/>
  <c r="O334" i="6"/>
  <c r="N334" i="6"/>
  <c r="R333" i="6"/>
  <c r="Q333" i="6"/>
  <c r="P333" i="6"/>
  <c r="O333" i="6"/>
  <c r="N333" i="6"/>
  <c r="R332" i="6"/>
  <c r="Q332" i="6"/>
  <c r="P332" i="6"/>
  <c r="O332" i="6"/>
  <c r="N332" i="6"/>
  <c r="R331" i="6"/>
  <c r="Q331" i="6"/>
  <c r="P331" i="6"/>
  <c r="O331" i="6"/>
  <c r="N331" i="6"/>
  <c r="R330" i="6"/>
  <c r="Q330" i="6"/>
  <c r="P330" i="6"/>
  <c r="O330" i="6"/>
  <c r="N330" i="6"/>
  <c r="R329" i="6"/>
  <c r="Q329" i="6"/>
  <c r="P329" i="6"/>
  <c r="O329" i="6"/>
  <c r="N329" i="6"/>
  <c r="R328" i="6"/>
  <c r="Q328" i="6"/>
  <c r="P328" i="6"/>
  <c r="O328" i="6"/>
  <c r="N328" i="6"/>
  <c r="R327" i="6"/>
  <c r="Q327" i="6"/>
  <c r="P327" i="6"/>
  <c r="O327" i="6"/>
  <c r="N327" i="6"/>
  <c r="R326" i="6"/>
  <c r="Q326" i="6"/>
  <c r="P326" i="6"/>
  <c r="O326" i="6"/>
  <c r="N326" i="6"/>
  <c r="R325" i="6"/>
  <c r="Q325" i="6"/>
  <c r="P325" i="6"/>
  <c r="O325" i="6"/>
  <c r="N325" i="6"/>
  <c r="R324" i="6"/>
  <c r="Q324" i="6"/>
  <c r="P324" i="6"/>
  <c r="O324" i="6"/>
  <c r="N324" i="6"/>
  <c r="R323" i="6"/>
  <c r="Q323" i="6"/>
  <c r="P323" i="6"/>
  <c r="O323" i="6"/>
  <c r="N323" i="6"/>
  <c r="R322" i="6"/>
  <c r="Q322" i="6"/>
  <c r="P322" i="6"/>
  <c r="O322" i="6"/>
  <c r="N322" i="6"/>
  <c r="R321" i="6"/>
  <c r="Q321" i="6"/>
  <c r="P321" i="6"/>
  <c r="O321" i="6"/>
  <c r="N321" i="6"/>
  <c r="R320" i="6"/>
  <c r="Q320" i="6"/>
  <c r="P320" i="6"/>
  <c r="O320" i="6"/>
  <c r="N320" i="6"/>
  <c r="R319" i="6"/>
  <c r="Q319" i="6"/>
  <c r="P319" i="6"/>
  <c r="O319" i="6"/>
  <c r="N319" i="6"/>
  <c r="R318" i="6"/>
  <c r="Q318" i="6"/>
  <c r="P318" i="6"/>
  <c r="O318" i="6"/>
  <c r="N318" i="6"/>
  <c r="R317" i="6"/>
  <c r="Q317" i="6"/>
  <c r="P317" i="6"/>
  <c r="O317" i="6"/>
  <c r="N317" i="6"/>
  <c r="R316" i="6"/>
  <c r="Q316" i="6"/>
  <c r="P316" i="6"/>
  <c r="O316" i="6"/>
  <c r="N316" i="6"/>
  <c r="R315" i="6"/>
  <c r="Q315" i="6"/>
  <c r="P315" i="6"/>
  <c r="O315" i="6"/>
  <c r="N315" i="6"/>
  <c r="R314" i="6"/>
  <c r="Q314" i="6"/>
  <c r="P314" i="6"/>
  <c r="O314" i="6"/>
  <c r="N314" i="6"/>
  <c r="R313" i="6"/>
  <c r="Q313" i="6"/>
  <c r="P313" i="6"/>
  <c r="O313" i="6"/>
  <c r="N313" i="6"/>
  <c r="R312" i="6"/>
  <c r="Q312" i="6"/>
  <c r="P312" i="6"/>
  <c r="O312" i="6"/>
  <c r="N312" i="6"/>
  <c r="R311" i="6"/>
  <c r="Q311" i="6"/>
  <c r="P311" i="6"/>
  <c r="O311" i="6"/>
  <c r="N311" i="6"/>
  <c r="R310" i="6"/>
  <c r="Q310" i="6"/>
  <c r="P310" i="6"/>
  <c r="O310" i="6"/>
  <c r="N310" i="6"/>
  <c r="R309" i="6"/>
  <c r="Q309" i="6"/>
  <c r="P309" i="6"/>
  <c r="O309" i="6"/>
  <c r="N309" i="6"/>
  <c r="R308" i="6"/>
  <c r="Q308" i="6"/>
  <c r="P308" i="6"/>
  <c r="O308" i="6"/>
  <c r="N308" i="6"/>
  <c r="R307" i="6"/>
  <c r="Q307" i="6"/>
  <c r="P307" i="6"/>
  <c r="O307" i="6"/>
  <c r="N307" i="6"/>
  <c r="R306" i="6"/>
  <c r="Q306" i="6"/>
  <c r="P306" i="6"/>
  <c r="O306" i="6"/>
  <c r="N306" i="6"/>
  <c r="R305" i="6"/>
  <c r="Q305" i="6"/>
  <c r="P305" i="6"/>
  <c r="O305" i="6"/>
  <c r="N305" i="6"/>
  <c r="R304" i="6"/>
  <c r="Q304" i="6"/>
  <c r="P304" i="6"/>
  <c r="O304" i="6"/>
  <c r="N304" i="6"/>
  <c r="R303" i="6"/>
  <c r="Q303" i="6"/>
  <c r="P303" i="6"/>
  <c r="O303" i="6"/>
  <c r="N303" i="6"/>
  <c r="R302" i="6"/>
  <c r="Q302" i="6"/>
  <c r="P302" i="6"/>
  <c r="O302" i="6"/>
  <c r="N302" i="6"/>
  <c r="R301" i="6"/>
  <c r="Q301" i="6"/>
  <c r="P301" i="6"/>
  <c r="O301" i="6"/>
  <c r="N301" i="6"/>
  <c r="R300" i="6"/>
  <c r="Q300" i="6"/>
  <c r="P300" i="6"/>
  <c r="O300" i="6"/>
  <c r="N300" i="6"/>
  <c r="R299" i="6"/>
  <c r="Q299" i="6"/>
  <c r="P299" i="6"/>
  <c r="O299" i="6"/>
  <c r="N299" i="6"/>
  <c r="R298" i="6"/>
  <c r="Q298" i="6"/>
  <c r="I306" i="8" s="1"/>
  <c r="P298" i="6"/>
  <c r="O298" i="6"/>
  <c r="N298" i="6"/>
  <c r="R297" i="6"/>
  <c r="J305" i="8" s="1"/>
  <c r="Q297" i="6"/>
  <c r="P297" i="6"/>
  <c r="O297" i="6"/>
  <c r="N297" i="6"/>
  <c r="R296" i="6"/>
  <c r="Q296" i="6"/>
  <c r="P296" i="6"/>
  <c r="O296" i="6"/>
  <c r="C304" i="8" s="1"/>
  <c r="N296" i="6"/>
  <c r="R295" i="6"/>
  <c r="Q295" i="6"/>
  <c r="P295" i="6"/>
  <c r="O295" i="6"/>
  <c r="N295" i="6"/>
  <c r="R294" i="6"/>
  <c r="Q294" i="6"/>
  <c r="P294" i="6"/>
  <c r="O294" i="6"/>
  <c r="N294" i="6"/>
  <c r="R293" i="6"/>
  <c r="Q293" i="6"/>
  <c r="P293" i="6"/>
  <c r="O293" i="6"/>
  <c r="N293" i="6"/>
  <c r="R292" i="6"/>
  <c r="Q292" i="6"/>
  <c r="P292" i="6"/>
  <c r="O292" i="6"/>
  <c r="N292" i="6"/>
  <c r="R291" i="6"/>
  <c r="Q291" i="6"/>
  <c r="P291" i="6"/>
  <c r="O291" i="6"/>
  <c r="N291" i="6"/>
  <c r="R290" i="6"/>
  <c r="Q290" i="6"/>
  <c r="P290" i="6"/>
  <c r="O290" i="6"/>
  <c r="N290" i="6"/>
  <c r="R289" i="6"/>
  <c r="Q289" i="6"/>
  <c r="P289" i="6"/>
  <c r="O289" i="6"/>
  <c r="N289" i="6"/>
  <c r="R288" i="6"/>
  <c r="Q288" i="6"/>
  <c r="P288" i="6"/>
  <c r="O288" i="6"/>
  <c r="N288" i="6"/>
  <c r="R287" i="6"/>
  <c r="Q287" i="6"/>
  <c r="P287" i="6"/>
  <c r="O287" i="6"/>
  <c r="N287" i="6"/>
  <c r="R286" i="6"/>
  <c r="Q286" i="6"/>
  <c r="P286" i="6"/>
  <c r="O286" i="6"/>
  <c r="N286" i="6"/>
  <c r="R285" i="6"/>
  <c r="Q285" i="6"/>
  <c r="P285" i="6"/>
  <c r="O285" i="6"/>
  <c r="N285" i="6"/>
  <c r="R284" i="6"/>
  <c r="Q284" i="6"/>
  <c r="P284" i="6"/>
  <c r="O284" i="6"/>
  <c r="N284" i="6"/>
  <c r="R283" i="6"/>
  <c r="Q283" i="6"/>
  <c r="P283" i="6"/>
  <c r="O283" i="6"/>
  <c r="N283" i="6"/>
  <c r="R282" i="6"/>
  <c r="Q282" i="6"/>
  <c r="P282" i="6"/>
  <c r="O282" i="6"/>
  <c r="N282" i="6"/>
  <c r="R281" i="6"/>
  <c r="Q281" i="6"/>
  <c r="P281" i="6"/>
  <c r="O281" i="6"/>
  <c r="N281" i="6"/>
  <c r="R280" i="6"/>
  <c r="Q280" i="6"/>
  <c r="P280" i="6"/>
  <c r="O280" i="6"/>
  <c r="N280" i="6"/>
  <c r="R279" i="6"/>
  <c r="Q279" i="6"/>
  <c r="P279" i="6"/>
  <c r="O279" i="6"/>
  <c r="N279" i="6"/>
  <c r="R278" i="6"/>
  <c r="Q278" i="6"/>
  <c r="P278" i="6"/>
  <c r="O278" i="6"/>
  <c r="N278" i="6"/>
  <c r="R277" i="6"/>
  <c r="Q277" i="6"/>
  <c r="P277" i="6"/>
  <c r="O277" i="6"/>
  <c r="N277" i="6"/>
  <c r="R276" i="6"/>
  <c r="Q276" i="6"/>
  <c r="P276" i="6"/>
  <c r="O276" i="6"/>
  <c r="N276" i="6"/>
  <c r="R275" i="6"/>
  <c r="Q275" i="6"/>
  <c r="P275" i="6"/>
  <c r="O275" i="6"/>
  <c r="N275" i="6"/>
  <c r="R274" i="6"/>
  <c r="Q274" i="6"/>
  <c r="P274" i="6"/>
  <c r="O274" i="6"/>
  <c r="N274" i="6"/>
  <c r="R273" i="6"/>
  <c r="Q273" i="6"/>
  <c r="P273" i="6"/>
  <c r="O273" i="6"/>
  <c r="N273" i="6"/>
  <c r="R272" i="6"/>
  <c r="Q272" i="6"/>
  <c r="P272" i="6"/>
  <c r="O272" i="6"/>
  <c r="N272" i="6"/>
  <c r="R271" i="6"/>
  <c r="Q271" i="6"/>
  <c r="P271" i="6"/>
  <c r="O271" i="6"/>
  <c r="N271" i="6"/>
  <c r="R270" i="6"/>
  <c r="Q270" i="6"/>
  <c r="P270" i="6"/>
  <c r="O270" i="6"/>
  <c r="N270" i="6"/>
  <c r="R269" i="6"/>
  <c r="Q269" i="6"/>
  <c r="P269" i="6"/>
  <c r="O269" i="6"/>
  <c r="N269" i="6"/>
  <c r="R268" i="6"/>
  <c r="Q268" i="6"/>
  <c r="P268" i="6"/>
  <c r="O268" i="6"/>
  <c r="N268" i="6"/>
  <c r="R267" i="6"/>
  <c r="Q267" i="6"/>
  <c r="P267" i="6"/>
  <c r="O267" i="6"/>
  <c r="N267" i="6"/>
  <c r="R266" i="6"/>
  <c r="Q266" i="6"/>
  <c r="P266" i="6"/>
  <c r="O266" i="6"/>
  <c r="N266" i="6"/>
  <c r="R265" i="6"/>
  <c r="Q265" i="6"/>
  <c r="P265" i="6"/>
  <c r="O265" i="6"/>
  <c r="N265" i="6"/>
  <c r="R264" i="6"/>
  <c r="Q264" i="6"/>
  <c r="P264" i="6"/>
  <c r="O264" i="6"/>
  <c r="N264" i="6"/>
  <c r="R263" i="6"/>
  <c r="Q263" i="6"/>
  <c r="P263" i="6"/>
  <c r="O263" i="6"/>
  <c r="N263" i="6"/>
  <c r="R262" i="6"/>
  <c r="Q262" i="6"/>
  <c r="P262" i="6"/>
  <c r="O262" i="6"/>
  <c r="N262" i="6"/>
  <c r="R261" i="6"/>
  <c r="Q261" i="6"/>
  <c r="P261" i="6"/>
  <c r="O261" i="6"/>
  <c r="N261" i="6"/>
  <c r="R260" i="6"/>
  <c r="Q260" i="6"/>
  <c r="P260" i="6"/>
  <c r="O260" i="6"/>
  <c r="N260" i="6"/>
  <c r="R259" i="6"/>
  <c r="Q259" i="6"/>
  <c r="P259" i="6"/>
  <c r="O259" i="6"/>
  <c r="N259" i="6"/>
  <c r="R258" i="6"/>
  <c r="Q258" i="6"/>
  <c r="P258" i="6"/>
  <c r="O258" i="6"/>
  <c r="N258" i="6"/>
  <c r="R257" i="6"/>
  <c r="Q257" i="6"/>
  <c r="P257" i="6"/>
  <c r="O257" i="6"/>
  <c r="N257" i="6"/>
  <c r="R256" i="6"/>
  <c r="Q256" i="6"/>
  <c r="P256" i="6"/>
  <c r="O256" i="6"/>
  <c r="N256" i="6"/>
  <c r="R255" i="6"/>
  <c r="Q255" i="6"/>
  <c r="P255" i="6"/>
  <c r="O255" i="6"/>
  <c r="N255" i="6"/>
  <c r="R254" i="6"/>
  <c r="Q254" i="6"/>
  <c r="P254" i="6"/>
  <c r="O254" i="6"/>
  <c r="N254" i="6"/>
  <c r="R253" i="6"/>
  <c r="Q253" i="6"/>
  <c r="P253" i="6"/>
  <c r="O253" i="6"/>
  <c r="N253" i="6"/>
  <c r="R252" i="6"/>
  <c r="Q252" i="6"/>
  <c r="P252" i="6"/>
  <c r="O252" i="6"/>
  <c r="N252" i="6"/>
  <c r="R251" i="6"/>
  <c r="Q251" i="6"/>
  <c r="P251" i="6"/>
  <c r="O251" i="6"/>
  <c r="N251" i="6"/>
  <c r="R250" i="6"/>
  <c r="Q250" i="6"/>
  <c r="P250" i="6"/>
  <c r="O250" i="6"/>
  <c r="N250" i="6"/>
  <c r="R249" i="6"/>
  <c r="Q249" i="6"/>
  <c r="P249" i="6"/>
  <c r="O249" i="6"/>
  <c r="N249" i="6"/>
  <c r="R248" i="6"/>
  <c r="Q248" i="6"/>
  <c r="P248" i="6"/>
  <c r="O248" i="6"/>
  <c r="N248" i="6"/>
  <c r="R247" i="6"/>
  <c r="Q247" i="6"/>
  <c r="P247" i="6"/>
  <c r="O247" i="6"/>
  <c r="N247" i="6"/>
  <c r="R246" i="6"/>
  <c r="Q246" i="6"/>
  <c r="P246" i="6"/>
  <c r="O246" i="6"/>
  <c r="N246" i="6"/>
  <c r="R245" i="6"/>
  <c r="Q245" i="6"/>
  <c r="P245" i="6"/>
  <c r="O245" i="6"/>
  <c r="N245" i="6"/>
  <c r="R244" i="6"/>
  <c r="Q244" i="6"/>
  <c r="P244" i="6"/>
  <c r="O244" i="6"/>
  <c r="N244" i="6"/>
  <c r="R243" i="6"/>
  <c r="Q243" i="6"/>
  <c r="P243" i="6"/>
  <c r="O243" i="6"/>
  <c r="N243" i="6"/>
  <c r="R242" i="6"/>
  <c r="Q242" i="6"/>
  <c r="P242" i="6"/>
  <c r="O242" i="6"/>
  <c r="N242" i="6"/>
  <c r="R241" i="6"/>
  <c r="Q241" i="6"/>
  <c r="P241" i="6"/>
  <c r="O241" i="6"/>
  <c r="N241" i="6"/>
  <c r="R240" i="6"/>
  <c r="Q240" i="6"/>
  <c r="P240" i="6"/>
  <c r="O240" i="6"/>
  <c r="N240" i="6"/>
  <c r="R239" i="6"/>
  <c r="Q239" i="6"/>
  <c r="P239" i="6"/>
  <c r="O239" i="6"/>
  <c r="N239" i="6"/>
  <c r="R238" i="6"/>
  <c r="Q238" i="6"/>
  <c r="P238" i="6"/>
  <c r="O238" i="6"/>
  <c r="N238" i="6"/>
  <c r="R237" i="6"/>
  <c r="Q237" i="6"/>
  <c r="P237" i="6"/>
  <c r="O237" i="6"/>
  <c r="N237" i="6"/>
  <c r="R236" i="6"/>
  <c r="Q236" i="6"/>
  <c r="P236" i="6"/>
  <c r="O236" i="6"/>
  <c r="N236" i="6"/>
  <c r="R235" i="6"/>
  <c r="Q235" i="6"/>
  <c r="P235" i="6"/>
  <c r="O235" i="6"/>
  <c r="N235" i="6"/>
  <c r="R234" i="6"/>
  <c r="Q234" i="6"/>
  <c r="P234" i="6"/>
  <c r="O234" i="6"/>
  <c r="N234" i="6"/>
  <c r="R233" i="6"/>
  <c r="Q233" i="6"/>
  <c r="P233" i="6"/>
  <c r="O233" i="6"/>
  <c r="N233" i="6"/>
  <c r="R232" i="6"/>
  <c r="Q232" i="6"/>
  <c r="P232" i="6"/>
  <c r="O232" i="6"/>
  <c r="N232" i="6"/>
  <c r="R231" i="6"/>
  <c r="Q231" i="6"/>
  <c r="P231" i="6"/>
  <c r="O231" i="6"/>
  <c r="N231" i="6"/>
  <c r="R230" i="6"/>
  <c r="Q230" i="6"/>
  <c r="P230" i="6"/>
  <c r="O230" i="6"/>
  <c r="N230" i="6"/>
  <c r="R229" i="6"/>
  <c r="Q229" i="6"/>
  <c r="P229" i="6"/>
  <c r="O229" i="6"/>
  <c r="N229" i="6"/>
  <c r="R228" i="6"/>
  <c r="Q228" i="6"/>
  <c r="P228" i="6"/>
  <c r="O228" i="6"/>
  <c r="N228" i="6"/>
  <c r="R227" i="6"/>
  <c r="Q227" i="6"/>
  <c r="P227" i="6"/>
  <c r="O227" i="6"/>
  <c r="N227" i="6"/>
  <c r="R226" i="6"/>
  <c r="Q226" i="6"/>
  <c r="P226" i="6"/>
  <c r="O226" i="6"/>
  <c r="N226" i="6"/>
  <c r="R225" i="6"/>
  <c r="Q225" i="6"/>
  <c r="P225" i="6"/>
  <c r="O225" i="6"/>
  <c r="N225" i="6"/>
  <c r="R224" i="6"/>
  <c r="Q224" i="6"/>
  <c r="P224" i="6"/>
  <c r="O224" i="6"/>
  <c r="N224" i="6"/>
  <c r="R223" i="6"/>
  <c r="Q223" i="6"/>
  <c r="P223" i="6"/>
  <c r="O223" i="6"/>
  <c r="N223" i="6"/>
  <c r="R222" i="6"/>
  <c r="Q222" i="6"/>
  <c r="P222" i="6"/>
  <c r="O222" i="6"/>
  <c r="N222" i="6"/>
  <c r="R221" i="6"/>
  <c r="Q221" i="6"/>
  <c r="P221" i="6"/>
  <c r="O221" i="6"/>
  <c r="N221" i="6"/>
  <c r="R220" i="6"/>
  <c r="Q220" i="6"/>
  <c r="P220" i="6"/>
  <c r="O220" i="6"/>
  <c r="N220" i="6"/>
  <c r="R219" i="6"/>
  <c r="Q219" i="6"/>
  <c r="P219" i="6"/>
  <c r="O219" i="6"/>
  <c r="N219" i="6"/>
  <c r="R218" i="6"/>
  <c r="Q218" i="6"/>
  <c r="P218" i="6"/>
  <c r="O218" i="6"/>
  <c r="N218" i="6"/>
  <c r="R217" i="6"/>
  <c r="Q217" i="6"/>
  <c r="P217" i="6"/>
  <c r="O217" i="6"/>
  <c r="N217" i="6"/>
  <c r="R216" i="6"/>
  <c r="Q216" i="6"/>
  <c r="P216" i="6"/>
  <c r="O216" i="6"/>
  <c r="N216" i="6"/>
  <c r="R215" i="6"/>
  <c r="Q215" i="6"/>
  <c r="P215" i="6"/>
  <c r="O215" i="6"/>
  <c r="N215" i="6"/>
  <c r="R214" i="6"/>
  <c r="Q214" i="6"/>
  <c r="P214" i="6"/>
  <c r="O214" i="6"/>
  <c r="N214" i="6"/>
  <c r="R213" i="6"/>
  <c r="Q213" i="6"/>
  <c r="P213" i="6"/>
  <c r="O213" i="6"/>
  <c r="N213" i="6"/>
  <c r="R212" i="6"/>
  <c r="Q212" i="6"/>
  <c r="P212" i="6"/>
  <c r="O212" i="6"/>
  <c r="N212" i="6"/>
  <c r="R211" i="6"/>
  <c r="Q211" i="6"/>
  <c r="P211" i="6"/>
  <c r="O211" i="6"/>
  <c r="N211" i="6"/>
  <c r="R210" i="6"/>
  <c r="Q210" i="6"/>
  <c r="P210" i="6"/>
  <c r="O210" i="6"/>
  <c r="N210" i="6"/>
  <c r="R209" i="6"/>
  <c r="Q209" i="6"/>
  <c r="P209" i="6"/>
  <c r="O209" i="6"/>
  <c r="N209" i="6"/>
  <c r="R208" i="6"/>
  <c r="Q208" i="6"/>
  <c r="P208" i="6"/>
  <c r="O208" i="6"/>
  <c r="N208" i="6"/>
  <c r="R207" i="6"/>
  <c r="Q207" i="6"/>
  <c r="P207" i="6"/>
  <c r="O207" i="6"/>
  <c r="N207" i="6"/>
  <c r="R206" i="6"/>
  <c r="Q206" i="6"/>
  <c r="P206" i="6"/>
  <c r="O206" i="6"/>
  <c r="N206" i="6"/>
  <c r="R205" i="6"/>
  <c r="Q205" i="6"/>
  <c r="P205" i="6"/>
  <c r="O205" i="6"/>
  <c r="N205" i="6"/>
  <c r="R204" i="6"/>
  <c r="Q204" i="6"/>
  <c r="P204" i="6"/>
  <c r="O204" i="6"/>
  <c r="N204" i="6"/>
  <c r="R203" i="6"/>
  <c r="Q203" i="6"/>
  <c r="P203" i="6"/>
  <c r="O203" i="6"/>
  <c r="N203" i="6"/>
  <c r="R202" i="6"/>
  <c r="Q202" i="6"/>
  <c r="P202" i="6"/>
  <c r="O202" i="6"/>
  <c r="N202" i="6"/>
  <c r="R201" i="6"/>
  <c r="Q201" i="6"/>
  <c r="P201" i="6"/>
  <c r="O201" i="6"/>
  <c r="N201" i="6"/>
  <c r="R200" i="6"/>
  <c r="Q200" i="6"/>
  <c r="P200" i="6"/>
  <c r="O200" i="6"/>
  <c r="N200" i="6"/>
  <c r="R199" i="6"/>
  <c r="Q199" i="6"/>
  <c r="P199" i="6"/>
  <c r="O199" i="6"/>
  <c r="N199" i="6"/>
  <c r="R198" i="6"/>
  <c r="Q198" i="6"/>
  <c r="P198" i="6"/>
  <c r="O198" i="6"/>
  <c r="N198" i="6"/>
  <c r="R197" i="6"/>
  <c r="Q197" i="6"/>
  <c r="P197" i="6"/>
  <c r="O197" i="6"/>
  <c r="N197" i="6"/>
  <c r="R196" i="6"/>
  <c r="Q196" i="6"/>
  <c r="P196" i="6"/>
  <c r="O196" i="6"/>
  <c r="N196" i="6"/>
  <c r="R195" i="6"/>
  <c r="Q195" i="6"/>
  <c r="P195" i="6"/>
  <c r="O195" i="6"/>
  <c r="N195" i="6"/>
  <c r="R194" i="6"/>
  <c r="Q194" i="6"/>
  <c r="P194" i="6"/>
  <c r="O194" i="6"/>
  <c r="N194" i="6"/>
  <c r="R193" i="6"/>
  <c r="Q193" i="6"/>
  <c r="P193" i="6"/>
  <c r="O193" i="6"/>
  <c r="N193" i="6"/>
  <c r="R192" i="6"/>
  <c r="Q192" i="6"/>
  <c r="P192" i="6"/>
  <c r="O192" i="6"/>
  <c r="N192" i="6"/>
  <c r="R191" i="6"/>
  <c r="Q191" i="6"/>
  <c r="P191" i="6"/>
  <c r="O191" i="6"/>
  <c r="N191" i="6"/>
  <c r="R190" i="6"/>
  <c r="Q190" i="6"/>
  <c r="P190" i="6"/>
  <c r="O190" i="6"/>
  <c r="N190" i="6"/>
  <c r="R189" i="6"/>
  <c r="Q189" i="6"/>
  <c r="P189" i="6"/>
  <c r="O189" i="6"/>
  <c r="N189" i="6"/>
  <c r="R188" i="6"/>
  <c r="Q188" i="6"/>
  <c r="P188" i="6"/>
  <c r="O188" i="6"/>
  <c r="N188" i="6"/>
  <c r="R187" i="6"/>
  <c r="Q187" i="6"/>
  <c r="P187" i="6"/>
  <c r="O187" i="6"/>
  <c r="N187" i="6"/>
  <c r="R186" i="6"/>
  <c r="Q186" i="6"/>
  <c r="P186" i="6"/>
  <c r="O186" i="6"/>
  <c r="N186" i="6"/>
  <c r="R185" i="6"/>
  <c r="Q185" i="6"/>
  <c r="P185" i="6"/>
  <c r="O185" i="6"/>
  <c r="N185" i="6"/>
  <c r="R184" i="6"/>
  <c r="Q184" i="6"/>
  <c r="P184" i="6"/>
  <c r="O184" i="6"/>
  <c r="N184" i="6"/>
  <c r="R183" i="6"/>
  <c r="Q183" i="6"/>
  <c r="P183" i="6"/>
  <c r="O183" i="6"/>
  <c r="N183" i="6"/>
  <c r="R182" i="6"/>
  <c r="Q182" i="6"/>
  <c r="P182" i="6"/>
  <c r="O182" i="6"/>
  <c r="N182" i="6"/>
  <c r="R181" i="6"/>
  <c r="Q181" i="6"/>
  <c r="P181" i="6"/>
  <c r="O181" i="6"/>
  <c r="N181" i="6"/>
  <c r="R180" i="6"/>
  <c r="Q180" i="6"/>
  <c r="P180" i="6"/>
  <c r="O180" i="6"/>
  <c r="N180" i="6"/>
  <c r="R179" i="6"/>
  <c r="Q179" i="6"/>
  <c r="P179" i="6"/>
  <c r="O179" i="6"/>
  <c r="N179" i="6"/>
  <c r="R178" i="6"/>
  <c r="Q178" i="6"/>
  <c r="P178" i="6"/>
  <c r="O178" i="6"/>
  <c r="N178" i="6"/>
  <c r="R177" i="6"/>
  <c r="Q177" i="6"/>
  <c r="P177" i="6"/>
  <c r="O177" i="6"/>
  <c r="N177" i="6"/>
  <c r="R176" i="6"/>
  <c r="Q176" i="6"/>
  <c r="P176" i="6"/>
  <c r="O176" i="6"/>
  <c r="N176" i="6"/>
  <c r="R175" i="6"/>
  <c r="Q175" i="6"/>
  <c r="P175" i="6"/>
  <c r="O175" i="6"/>
  <c r="N175" i="6"/>
  <c r="R174" i="6"/>
  <c r="Q174" i="6"/>
  <c r="P174" i="6"/>
  <c r="O174" i="6"/>
  <c r="N174" i="6"/>
  <c r="R173" i="6"/>
  <c r="Q173" i="6"/>
  <c r="P173" i="6"/>
  <c r="O173" i="6"/>
  <c r="N173" i="6"/>
  <c r="R172" i="6"/>
  <c r="Q172" i="6"/>
  <c r="P172" i="6"/>
  <c r="O172" i="6"/>
  <c r="N172" i="6"/>
  <c r="R171" i="6"/>
  <c r="Q171" i="6"/>
  <c r="P171" i="6"/>
  <c r="O171" i="6"/>
  <c r="N171" i="6"/>
  <c r="R170" i="6"/>
  <c r="Q170" i="6"/>
  <c r="P170" i="6"/>
  <c r="O170" i="6"/>
  <c r="N170" i="6"/>
  <c r="R169" i="6"/>
  <c r="Q169" i="6"/>
  <c r="P169" i="6"/>
  <c r="O169" i="6"/>
  <c r="N169" i="6"/>
  <c r="R168" i="6"/>
  <c r="Q168" i="6"/>
  <c r="P168" i="6"/>
  <c r="O168" i="6"/>
  <c r="N168" i="6"/>
  <c r="R167" i="6"/>
  <c r="Q167" i="6"/>
  <c r="P167" i="6"/>
  <c r="O167" i="6"/>
  <c r="N167" i="6"/>
  <c r="R166" i="6"/>
  <c r="Q166" i="6"/>
  <c r="P166" i="6"/>
  <c r="O166" i="6"/>
  <c r="N166" i="6"/>
  <c r="R165" i="6"/>
  <c r="Q165" i="6"/>
  <c r="P165" i="6"/>
  <c r="O165" i="6"/>
  <c r="N165" i="6"/>
  <c r="R164" i="6"/>
  <c r="Q164" i="6"/>
  <c r="P164" i="6"/>
  <c r="O164" i="6"/>
  <c r="N164" i="6"/>
  <c r="R163" i="6"/>
  <c r="Q163" i="6"/>
  <c r="P163" i="6"/>
  <c r="O163" i="6"/>
  <c r="N163" i="6"/>
  <c r="R162" i="6"/>
  <c r="Q162" i="6"/>
  <c r="P162" i="6"/>
  <c r="O162" i="6"/>
  <c r="N162" i="6"/>
  <c r="R161" i="6"/>
  <c r="Q161" i="6"/>
  <c r="P161" i="6"/>
  <c r="O161" i="6"/>
  <c r="N161" i="6"/>
  <c r="R160" i="6"/>
  <c r="Q160" i="6"/>
  <c r="P160" i="6"/>
  <c r="O160" i="6"/>
  <c r="N160" i="6"/>
  <c r="R159" i="6"/>
  <c r="Q159" i="6"/>
  <c r="P159" i="6"/>
  <c r="O159" i="6"/>
  <c r="N159" i="6"/>
  <c r="R158" i="6"/>
  <c r="Q158" i="6"/>
  <c r="P158" i="6"/>
  <c r="O158" i="6"/>
  <c r="N158" i="6"/>
  <c r="R157" i="6"/>
  <c r="Q157" i="6"/>
  <c r="P157" i="6"/>
  <c r="O157" i="6"/>
  <c r="N157" i="6"/>
  <c r="R156" i="6"/>
  <c r="Q156" i="6"/>
  <c r="P156" i="6"/>
  <c r="O156" i="6"/>
  <c r="N156" i="6"/>
  <c r="R155" i="6"/>
  <c r="Q155" i="6"/>
  <c r="P155" i="6"/>
  <c r="O155" i="6"/>
  <c r="N155" i="6"/>
  <c r="R154" i="6"/>
  <c r="Q154" i="6"/>
  <c r="P154" i="6"/>
  <c r="O154" i="6"/>
  <c r="N154" i="6"/>
  <c r="R153" i="6"/>
  <c r="Q153" i="6"/>
  <c r="P153" i="6"/>
  <c r="O153" i="6"/>
  <c r="N153" i="6"/>
  <c r="R152" i="6"/>
  <c r="Q152" i="6"/>
  <c r="P152" i="6"/>
  <c r="O152" i="6"/>
  <c r="N152" i="6"/>
  <c r="R151" i="6"/>
  <c r="Q151" i="6"/>
  <c r="P151" i="6"/>
  <c r="O151" i="6"/>
  <c r="N151" i="6"/>
  <c r="R150" i="6"/>
  <c r="Q150" i="6"/>
  <c r="P150" i="6"/>
  <c r="O150" i="6"/>
  <c r="N150" i="6"/>
  <c r="R149" i="6"/>
  <c r="Q149" i="6"/>
  <c r="P149" i="6"/>
  <c r="O149" i="6"/>
  <c r="N149" i="6"/>
  <c r="R148" i="6"/>
  <c r="Q148" i="6"/>
  <c r="P148" i="6"/>
  <c r="O148" i="6"/>
  <c r="N148" i="6"/>
  <c r="R147" i="6"/>
  <c r="Q147" i="6"/>
  <c r="P147" i="6"/>
  <c r="O147" i="6"/>
  <c r="N147" i="6"/>
  <c r="R146" i="6"/>
  <c r="Q146" i="6"/>
  <c r="P146" i="6"/>
  <c r="O146" i="6"/>
  <c r="N146" i="6"/>
  <c r="R145" i="6"/>
  <c r="Q145" i="6"/>
  <c r="P145" i="6"/>
  <c r="O145" i="6"/>
  <c r="N145" i="6"/>
  <c r="R144" i="6"/>
  <c r="Q144" i="6"/>
  <c r="P144" i="6"/>
  <c r="O144" i="6"/>
  <c r="N144" i="6"/>
  <c r="R143" i="6"/>
  <c r="Q143" i="6"/>
  <c r="P143" i="6"/>
  <c r="O143" i="6"/>
  <c r="N143" i="6"/>
  <c r="R142" i="6"/>
  <c r="Q142" i="6"/>
  <c r="P142" i="6"/>
  <c r="O142" i="6"/>
  <c r="N142" i="6"/>
  <c r="R141" i="6"/>
  <c r="Q141" i="6"/>
  <c r="P141" i="6"/>
  <c r="O141" i="6"/>
  <c r="N141" i="6"/>
  <c r="R140" i="6"/>
  <c r="Q140" i="6"/>
  <c r="P140" i="6"/>
  <c r="O140" i="6"/>
  <c r="N140" i="6"/>
  <c r="R139" i="6"/>
  <c r="Q139" i="6"/>
  <c r="P139" i="6"/>
  <c r="O139" i="6"/>
  <c r="N139" i="6"/>
  <c r="R138" i="6"/>
  <c r="Q138" i="6"/>
  <c r="P138" i="6"/>
  <c r="O138" i="6"/>
  <c r="N138" i="6"/>
  <c r="R137" i="6"/>
  <c r="Q137" i="6"/>
  <c r="P137" i="6"/>
  <c r="O137" i="6"/>
  <c r="N137" i="6"/>
  <c r="R136" i="6"/>
  <c r="Q136" i="6"/>
  <c r="P136" i="6"/>
  <c r="O136" i="6"/>
  <c r="N136" i="6"/>
  <c r="R135" i="6"/>
  <c r="Q135" i="6"/>
  <c r="P135" i="6"/>
  <c r="O135" i="6"/>
  <c r="N135" i="6"/>
  <c r="R134" i="6"/>
  <c r="Q134" i="6"/>
  <c r="P134" i="6"/>
  <c r="O134" i="6"/>
  <c r="N134" i="6"/>
  <c r="R133" i="6"/>
  <c r="Q133" i="6"/>
  <c r="P133" i="6"/>
  <c r="O133" i="6"/>
  <c r="N133" i="6"/>
  <c r="R132" i="6"/>
  <c r="Q132" i="6"/>
  <c r="P132" i="6"/>
  <c r="O132" i="6"/>
  <c r="N132" i="6"/>
  <c r="R131" i="6"/>
  <c r="Q131" i="6"/>
  <c r="P131" i="6"/>
  <c r="O131" i="6"/>
  <c r="N131" i="6"/>
  <c r="R130" i="6"/>
  <c r="Q130" i="6"/>
  <c r="P130" i="6"/>
  <c r="O130" i="6"/>
  <c r="N130" i="6"/>
  <c r="R129" i="6"/>
  <c r="Q129" i="6"/>
  <c r="P129" i="6"/>
  <c r="O129" i="6"/>
  <c r="N129" i="6"/>
  <c r="R128" i="6"/>
  <c r="Q128" i="6"/>
  <c r="P128" i="6"/>
  <c r="O128" i="6"/>
  <c r="N128" i="6"/>
  <c r="R127" i="6"/>
  <c r="Q127" i="6"/>
  <c r="P127" i="6"/>
  <c r="O127" i="6"/>
  <c r="N127" i="6"/>
  <c r="R126" i="6"/>
  <c r="Q126" i="6"/>
  <c r="P126" i="6"/>
  <c r="O126" i="6"/>
  <c r="N126" i="6"/>
  <c r="R125" i="6"/>
  <c r="Q125" i="6"/>
  <c r="P125" i="6"/>
  <c r="O125" i="6"/>
  <c r="N125" i="6"/>
  <c r="R124" i="6"/>
  <c r="Q124" i="6"/>
  <c r="P124" i="6"/>
  <c r="O124" i="6"/>
  <c r="N124" i="6"/>
  <c r="R123" i="6"/>
  <c r="Q123" i="6"/>
  <c r="P123" i="6"/>
  <c r="O123" i="6"/>
  <c r="N123" i="6"/>
  <c r="R122" i="6"/>
  <c r="Q122" i="6"/>
  <c r="P122" i="6"/>
  <c r="O122" i="6"/>
  <c r="N122" i="6"/>
  <c r="R121" i="6"/>
  <c r="Q121" i="6"/>
  <c r="P121" i="6"/>
  <c r="O121" i="6"/>
  <c r="N121" i="6"/>
  <c r="R120" i="6"/>
  <c r="Q120" i="6"/>
  <c r="P120" i="6"/>
  <c r="O120" i="6"/>
  <c r="N120" i="6"/>
  <c r="R119" i="6"/>
  <c r="Q119" i="6"/>
  <c r="P119" i="6"/>
  <c r="O119" i="6"/>
  <c r="N119" i="6"/>
  <c r="R118" i="6"/>
  <c r="Q118" i="6"/>
  <c r="P118" i="6"/>
  <c r="O118" i="6"/>
  <c r="N118" i="6"/>
  <c r="R117" i="6"/>
  <c r="Q117" i="6"/>
  <c r="P117" i="6"/>
  <c r="O117" i="6"/>
  <c r="N117" i="6"/>
  <c r="R116" i="6"/>
  <c r="Q116" i="6"/>
  <c r="P116" i="6"/>
  <c r="O116" i="6"/>
  <c r="N116" i="6"/>
  <c r="R115" i="6"/>
  <c r="Q115" i="6"/>
  <c r="P115" i="6"/>
  <c r="O115" i="6"/>
  <c r="N115" i="6"/>
  <c r="R114" i="6"/>
  <c r="Q114" i="6"/>
  <c r="P114" i="6"/>
  <c r="O114" i="6"/>
  <c r="N114" i="6"/>
  <c r="R113" i="6"/>
  <c r="Q113" i="6"/>
  <c r="P113" i="6"/>
  <c r="O113" i="6"/>
  <c r="N113" i="6"/>
  <c r="R112" i="6"/>
  <c r="Q112" i="6"/>
  <c r="P112" i="6"/>
  <c r="O112" i="6"/>
  <c r="N112" i="6"/>
  <c r="R111" i="6"/>
  <c r="Q111" i="6"/>
  <c r="P111" i="6"/>
  <c r="O111" i="6"/>
  <c r="N111" i="6"/>
  <c r="R110" i="6"/>
  <c r="Q110" i="6"/>
  <c r="P110" i="6"/>
  <c r="O110" i="6"/>
  <c r="N110" i="6"/>
  <c r="R109" i="6"/>
  <c r="Q109" i="6"/>
  <c r="P109" i="6"/>
  <c r="O109" i="6"/>
  <c r="N109" i="6"/>
  <c r="R108" i="6"/>
  <c r="Q108" i="6"/>
  <c r="P108" i="6"/>
  <c r="O108" i="6"/>
  <c r="N108" i="6"/>
  <c r="R107" i="6"/>
  <c r="Q107" i="6"/>
  <c r="P107" i="6"/>
  <c r="O107" i="6"/>
  <c r="N107" i="6"/>
  <c r="R106" i="6"/>
  <c r="Q106" i="6"/>
  <c r="P106" i="6"/>
  <c r="O106" i="6"/>
  <c r="N106" i="6"/>
  <c r="R105" i="6"/>
  <c r="Q105" i="6"/>
  <c r="P105" i="6"/>
  <c r="O105" i="6"/>
  <c r="N105" i="6"/>
  <c r="R104" i="6"/>
  <c r="Q104" i="6"/>
  <c r="P104" i="6"/>
  <c r="O104" i="6"/>
  <c r="N104" i="6"/>
  <c r="R103" i="6"/>
  <c r="Q103" i="6"/>
  <c r="P103" i="6"/>
  <c r="O103" i="6"/>
  <c r="N103" i="6"/>
  <c r="R102" i="6"/>
  <c r="Q102" i="6"/>
  <c r="P102" i="6"/>
  <c r="O102" i="6"/>
  <c r="N102" i="6"/>
  <c r="R101" i="6"/>
  <c r="Q101" i="6"/>
  <c r="P101" i="6"/>
  <c r="O101" i="6"/>
  <c r="N101" i="6"/>
  <c r="R100" i="6"/>
  <c r="Q100" i="6"/>
  <c r="P100" i="6"/>
  <c r="O100" i="6"/>
  <c r="N100" i="6"/>
  <c r="R99" i="6"/>
  <c r="Q99" i="6"/>
  <c r="P99" i="6"/>
  <c r="O99" i="6"/>
  <c r="N99" i="6"/>
  <c r="R98" i="6"/>
  <c r="Q98" i="6"/>
  <c r="P98" i="6"/>
  <c r="O98" i="6"/>
  <c r="N98" i="6"/>
  <c r="R97" i="6"/>
  <c r="Q97" i="6"/>
  <c r="P97" i="6"/>
  <c r="O97" i="6"/>
  <c r="N97" i="6"/>
  <c r="R96" i="6"/>
  <c r="Q96" i="6"/>
  <c r="P96" i="6"/>
  <c r="O96" i="6"/>
  <c r="N96" i="6"/>
  <c r="R95" i="6"/>
  <c r="Q95" i="6"/>
  <c r="P95" i="6"/>
  <c r="O95" i="6"/>
  <c r="N95" i="6"/>
  <c r="R94" i="6"/>
  <c r="Q94" i="6"/>
  <c r="P94" i="6"/>
  <c r="O94" i="6"/>
  <c r="N94" i="6"/>
  <c r="R93" i="6"/>
  <c r="Q93" i="6"/>
  <c r="P93" i="6"/>
  <c r="O93" i="6"/>
  <c r="N93" i="6"/>
  <c r="R92" i="6"/>
  <c r="Q92" i="6"/>
  <c r="P92" i="6"/>
  <c r="O92" i="6"/>
  <c r="N92" i="6"/>
  <c r="R91" i="6"/>
  <c r="Q91" i="6"/>
  <c r="P91" i="6"/>
  <c r="O91" i="6"/>
  <c r="N91" i="6"/>
  <c r="R90" i="6"/>
  <c r="Q90" i="6"/>
  <c r="P90" i="6"/>
  <c r="O90" i="6"/>
  <c r="N90" i="6"/>
  <c r="R89" i="6"/>
  <c r="Q89" i="6"/>
  <c r="P89" i="6"/>
  <c r="O89" i="6"/>
  <c r="N89" i="6"/>
  <c r="R88" i="6"/>
  <c r="Q88" i="6"/>
  <c r="P88" i="6"/>
  <c r="O88" i="6"/>
  <c r="N88" i="6"/>
  <c r="R87" i="6"/>
  <c r="Q87" i="6"/>
  <c r="P87" i="6"/>
  <c r="O87" i="6"/>
  <c r="N87" i="6"/>
  <c r="R86" i="6"/>
  <c r="Q86" i="6"/>
  <c r="P86" i="6"/>
  <c r="O86" i="6"/>
  <c r="N86" i="6"/>
  <c r="R85" i="6"/>
  <c r="Q85" i="6"/>
  <c r="P85" i="6"/>
  <c r="O85" i="6"/>
  <c r="N85" i="6"/>
  <c r="R84" i="6"/>
  <c r="Q84" i="6"/>
  <c r="P84" i="6"/>
  <c r="O84" i="6"/>
  <c r="N84" i="6"/>
  <c r="R83" i="6"/>
  <c r="Q83" i="6"/>
  <c r="P83" i="6"/>
  <c r="O83" i="6"/>
  <c r="N83" i="6"/>
  <c r="R82" i="6"/>
  <c r="Q82" i="6"/>
  <c r="P82" i="6"/>
  <c r="O82" i="6"/>
  <c r="N82" i="6"/>
  <c r="R81" i="6"/>
  <c r="Q81" i="6"/>
  <c r="P81" i="6"/>
  <c r="O81" i="6"/>
  <c r="N81" i="6"/>
  <c r="R80" i="6"/>
  <c r="Q80" i="6"/>
  <c r="P80" i="6"/>
  <c r="O80" i="6"/>
  <c r="N80" i="6"/>
  <c r="R79" i="6"/>
  <c r="Q79" i="6"/>
  <c r="P79" i="6"/>
  <c r="O79" i="6"/>
  <c r="N79" i="6"/>
  <c r="R78" i="6"/>
  <c r="Q78" i="6"/>
  <c r="P78" i="6"/>
  <c r="O78" i="6"/>
  <c r="N78" i="6"/>
  <c r="R77" i="6"/>
  <c r="Q77" i="6"/>
  <c r="P77" i="6"/>
  <c r="O77" i="6"/>
  <c r="N77" i="6"/>
  <c r="R76" i="6"/>
  <c r="Q76" i="6"/>
  <c r="P76" i="6"/>
  <c r="O76" i="6"/>
  <c r="N76" i="6"/>
  <c r="R75" i="6"/>
  <c r="Q75" i="6"/>
  <c r="P75" i="6"/>
  <c r="O75" i="6"/>
  <c r="N75" i="6"/>
  <c r="R74" i="6"/>
  <c r="Q74" i="6"/>
  <c r="P74" i="6"/>
  <c r="O74" i="6"/>
  <c r="N74" i="6"/>
  <c r="R73" i="6"/>
  <c r="Q73" i="6"/>
  <c r="P73" i="6"/>
  <c r="O73" i="6"/>
  <c r="N73" i="6"/>
  <c r="R72" i="6"/>
  <c r="Q72" i="6"/>
  <c r="P72" i="6"/>
  <c r="O72" i="6"/>
  <c r="N72" i="6"/>
  <c r="R71" i="6"/>
  <c r="Q71" i="6"/>
  <c r="P71" i="6"/>
  <c r="O71" i="6"/>
  <c r="N71" i="6"/>
  <c r="R70" i="6"/>
  <c r="Q70" i="6"/>
  <c r="P70" i="6"/>
  <c r="O70" i="6"/>
  <c r="N70" i="6"/>
  <c r="R69" i="6"/>
  <c r="Q69" i="6"/>
  <c r="P69" i="6"/>
  <c r="O69" i="6"/>
  <c r="N69" i="6"/>
  <c r="R68" i="6"/>
  <c r="Q68" i="6"/>
  <c r="P68" i="6"/>
  <c r="O68" i="6"/>
  <c r="N68" i="6"/>
  <c r="R67" i="6"/>
  <c r="Q67" i="6"/>
  <c r="P67" i="6"/>
  <c r="O67" i="6"/>
  <c r="N67" i="6"/>
  <c r="R66" i="6"/>
  <c r="Q66" i="6"/>
  <c r="P66" i="6"/>
  <c r="O66" i="6"/>
  <c r="N66" i="6"/>
  <c r="R65" i="6"/>
  <c r="Q65" i="6"/>
  <c r="P65" i="6"/>
  <c r="O65" i="6"/>
  <c r="N65" i="6"/>
  <c r="R64" i="6"/>
  <c r="Q64" i="6"/>
  <c r="P64" i="6"/>
  <c r="O64" i="6"/>
  <c r="N64" i="6"/>
  <c r="R63" i="6"/>
  <c r="Q63" i="6"/>
  <c r="P63" i="6"/>
  <c r="O63" i="6"/>
  <c r="N63" i="6"/>
  <c r="R62" i="6"/>
  <c r="Q62" i="6"/>
  <c r="P62" i="6"/>
  <c r="O62" i="6"/>
  <c r="N62" i="6"/>
  <c r="R61" i="6"/>
  <c r="Q61" i="6"/>
  <c r="P61" i="6"/>
  <c r="O61" i="6"/>
  <c r="N61" i="6"/>
  <c r="R60" i="6"/>
  <c r="Q60" i="6"/>
  <c r="P60" i="6"/>
  <c r="O60" i="6"/>
  <c r="N60" i="6"/>
  <c r="R59" i="6"/>
  <c r="Q59" i="6"/>
  <c r="P59" i="6"/>
  <c r="O59" i="6"/>
  <c r="N59" i="6"/>
  <c r="R58" i="6"/>
  <c r="Q58" i="6"/>
  <c r="P58" i="6"/>
  <c r="O58" i="6"/>
  <c r="N58" i="6"/>
  <c r="R57" i="6"/>
  <c r="Q57" i="6"/>
  <c r="P57" i="6"/>
  <c r="O57" i="6"/>
  <c r="N57" i="6"/>
  <c r="R56" i="6"/>
  <c r="Q56" i="6"/>
  <c r="P56" i="6"/>
  <c r="O56" i="6"/>
  <c r="N56" i="6"/>
  <c r="R55" i="6"/>
  <c r="Q55" i="6"/>
  <c r="P55" i="6"/>
  <c r="O55" i="6"/>
  <c r="N55" i="6"/>
  <c r="R54" i="6"/>
  <c r="Q54" i="6"/>
  <c r="P54" i="6"/>
  <c r="O54" i="6"/>
  <c r="N54" i="6"/>
  <c r="R53" i="6"/>
  <c r="Q53" i="6"/>
  <c r="P53" i="6"/>
  <c r="O53" i="6"/>
  <c r="N53" i="6"/>
  <c r="R52" i="6"/>
  <c r="Q52" i="6"/>
  <c r="P52" i="6"/>
  <c r="O52" i="6"/>
  <c r="N52" i="6"/>
  <c r="R51" i="6"/>
  <c r="Q51" i="6"/>
  <c r="P51" i="6"/>
  <c r="O51" i="6"/>
  <c r="N51" i="6"/>
  <c r="R50" i="6"/>
  <c r="Q50" i="6"/>
  <c r="P50" i="6"/>
  <c r="O50" i="6"/>
  <c r="N50" i="6"/>
  <c r="R49" i="6"/>
  <c r="Q49" i="6"/>
  <c r="P49" i="6"/>
  <c r="O49" i="6"/>
  <c r="N49" i="6"/>
  <c r="R48" i="6"/>
  <c r="Q48" i="6"/>
  <c r="P48" i="6"/>
  <c r="O48" i="6"/>
  <c r="N48" i="6"/>
  <c r="R47" i="6"/>
  <c r="Q47" i="6"/>
  <c r="P47" i="6"/>
  <c r="O47" i="6"/>
  <c r="N47" i="6"/>
  <c r="R46" i="6"/>
  <c r="Q46" i="6"/>
  <c r="P46" i="6"/>
  <c r="O46" i="6"/>
  <c r="N46" i="6"/>
  <c r="R45" i="6"/>
  <c r="Q45" i="6"/>
  <c r="P45" i="6"/>
  <c r="O45" i="6"/>
  <c r="N45" i="6"/>
  <c r="R44" i="6"/>
  <c r="Q44" i="6"/>
  <c r="P44" i="6"/>
  <c r="O44" i="6"/>
  <c r="N44" i="6"/>
  <c r="R43" i="6"/>
  <c r="Q43" i="6"/>
  <c r="P43" i="6"/>
  <c r="O43" i="6"/>
  <c r="N43" i="6"/>
  <c r="R42" i="6"/>
  <c r="Q42" i="6"/>
  <c r="P42" i="6"/>
  <c r="O42" i="6"/>
  <c r="N42" i="6"/>
  <c r="R41" i="6"/>
  <c r="Q41" i="6"/>
  <c r="P41" i="6"/>
  <c r="O41" i="6"/>
  <c r="N41" i="6"/>
  <c r="R40" i="6"/>
  <c r="Q40" i="6"/>
  <c r="P40" i="6"/>
  <c r="O40" i="6"/>
  <c r="N40" i="6"/>
  <c r="R39" i="6"/>
  <c r="Q39" i="6"/>
  <c r="P39" i="6"/>
  <c r="O39" i="6"/>
  <c r="N39" i="6"/>
  <c r="R38" i="6"/>
  <c r="Q38" i="6"/>
  <c r="P38" i="6"/>
  <c r="O38" i="6"/>
  <c r="N38" i="6"/>
  <c r="R37" i="6"/>
  <c r="Q37" i="6"/>
  <c r="P37" i="6"/>
  <c r="O37" i="6"/>
  <c r="N37" i="6"/>
  <c r="R36" i="6"/>
  <c r="Q36" i="6"/>
  <c r="P36" i="6"/>
  <c r="O36" i="6"/>
  <c r="N36" i="6"/>
  <c r="R35" i="6"/>
  <c r="Q35" i="6"/>
  <c r="P35" i="6"/>
  <c r="O35" i="6"/>
  <c r="N35" i="6"/>
  <c r="R34" i="6"/>
  <c r="Q34" i="6"/>
  <c r="P34" i="6"/>
  <c r="O34" i="6"/>
  <c r="N34" i="6"/>
  <c r="R33" i="6"/>
  <c r="Q33" i="6"/>
  <c r="P33" i="6"/>
  <c r="O33" i="6"/>
  <c r="N33" i="6"/>
  <c r="R32" i="6"/>
  <c r="Q32" i="6"/>
  <c r="P32" i="6"/>
  <c r="O32" i="6"/>
  <c r="N32" i="6"/>
  <c r="R31" i="6"/>
  <c r="Q31" i="6"/>
  <c r="P31" i="6"/>
  <c r="O31" i="6"/>
  <c r="N31" i="6"/>
  <c r="R30" i="6"/>
  <c r="Q30" i="6"/>
  <c r="P30" i="6"/>
  <c r="O30" i="6"/>
  <c r="N30" i="6"/>
  <c r="R29" i="6"/>
  <c r="Q29" i="6"/>
  <c r="P29" i="6"/>
  <c r="O29" i="6"/>
  <c r="N29" i="6"/>
  <c r="R28" i="6"/>
  <c r="Q28" i="6"/>
  <c r="P28" i="6"/>
  <c r="O28" i="6"/>
  <c r="N28" i="6"/>
  <c r="R27" i="6"/>
  <c r="Q27" i="6"/>
  <c r="P27" i="6"/>
  <c r="O27" i="6"/>
  <c r="N27" i="6"/>
  <c r="R26" i="6"/>
  <c r="Q26" i="6"/>
  <c r="P26" i="6"/>
  <c r="O26" i="6"/>
  <c r="N26" i="6"/>
  <c r="R25" i="6"/>
  <c r="Q25" i="6"/>
  <c r="P25" i="6"/>
  <c r="O25" i="6"/>
  <c r="N25" i="6"/>
  <c r="R24" i="6"/>
  <c r="Q24" i="6"/>
  <c r="P24" i="6"/>
  <c r="O24" i="6"/>
  <c r="N24" i="6"/>
  <c r="R23" i="6"/>
  <c r="Q23" i="6"/>
  <c r="P23" i="6"/>
  <c r="O23" i="6"/>
  <c r="N23" i="6"/>
  <c r="R22" i="6"/>
  <c r="Q22" i="6"/>
  <c r="P22" i="6"/>
  <c r="O22" i="6"/>
  <c r="N22" i="6"/>
  <c r="R21" i="6"/>
  <c r="Q21" i="6"/>
  <c r="P21" i="6"/>
  <c r="O21" i="6"/>
  <c r="N21" i="6"/>
  <c r="R20" i="6"/>
  <c r="Q20" i="6"/>
  <c r="P20" i="6"/>
  <c r="O20" i="6"/>
  <c r="N20" i="6"/>
  <c r="R19" i="6"/>
  <c r="Q19" i="6"/>
  <c r="P19" i="6"/>
  <c r="O19" i="6"/>
  <c r="N19" i="6"/>
  <c r="R18" i="6"/>
  <c r="Q18" i="6"/>
  <c r="P18" i="6"/>
  <c r="O18" i="6"/>
  <c r="N18" i="6"/>
  <c r="R17" i="6"/>
  <c r="Q17" i="6"/>
  <c r="P17" i="6"/>
  <c r="O17" i="6"/>
  <c r="N17" i="6"/>
  <c r="R16" i="6"/>
  <c r="Q16" i="6"/>
  <c r="P16" i="6"/>
  <c r="O16" i="6"/>
  <c r="N16" i="6"/>
  <c r="R15" i="6"/>
  <c r="Q15" i="6"/>
  <c r="P15" i="6"/>
  <c r="O15" i="6"/>
  <c r="N15" i="6"/>
  <c r="R14" i="6"/>
  <c r="Q14" i="6"/>
  <c r="P14" i="6"/>
  <c r="O14" i="6"/>
  <c r="N14" i="6"/>
  <c r="R13" i="6"/>
  <c r="Q13" i="6"/>
  <c r="P13" i="6"/>
  <c r="O13" i="6"/>
  <c r="N13" i="6"/>
  <c r="R12" i="6"/>
  <c r="Q12" i="6"/>
  <c r="P12" i="6"/>
  <c r="O12" i="6"/>
  <c r="N12" i="6"/>
  <c r="R11" i="6"/>
  <c r="Q11" i="6"/>
  <c r="P11" i="6"/>
  <c r="O11" i="6"/>
  <c r="N11" i="6"/>
  <c r="R10" i="6"/>
  <c r="Q10" i="6"/>
  <c r="P10" i="6"/>
  <c r="O10" i="6"/>
  <c r="N10" i="6"/>
  <c r="R9" i="6"/>
  <c r="Q9" i="6"/>
  <c r="P9" i="6"/>
  <c r="O9" i="6"/>
  <c r="N9" i="6"/>
  <c r="R8" i="6"/>
  <c r="Q8" i="6"/>
  <c r="P8" i="6"/>
  <c r="O8" i="6"/>
  <c r="N8" i="6"/>
  <c r="R7" i="6"/>
  <c r="Q7" i="6"/>
  <c r="P7" i="6"/>
  <c r="O7" i="6"/>
  <c r="N7" i="6"/>
  <c r="R6" i="6"/>
  <c r="Q6" i="6"/>
  <c r="P6" i="6"/>
  <c r="O6" i="6"/>
  <c r="N6" i="6"/>
  <c r="R5" i="6"/>
  <c r="Q5" i="6"/>
  <c r="P5" i="6"/>
  <c r="O5" i="6"/>
  <c r="N5" i="6"/>
  <c r="R4" i="6"/>
  <c r="Q4" i="6"/>
  <c r="P4" i="6"/>
  <c r="O4" i="6"/>
  <c r="N4" i="6"/>
  <c r="R3" i="6"/>
  <c r="Q3" i="6"/>
  <c r="P3" i="6"/>
  <c r="O3" i="6"/>
  <c r="N3" i="6"/>
  <c r="M1" i="6"/>
  <c r="A304" i="8"/>
  <c r="D304" i="8"/>
  <c r="I304" i="8"/>
  <c r="J304" i="8"/>
  <c r="A305" i="8"/>
  <c r="C305" i="8"/>
  <c r="D305" i="8"/>
  <c r="E305" i="8"/>
  <c r="F305" i="8" s="1"/>
  <c r="G305" i="8" s="1"/>
  <c r="I305" i="8"/>
  <c r="A306" i="8"/>
  <c r="C306" i="8"/>
  <c r="D306" i="8"/>
  <c r="J306" i="8"/>
  <c r="O7" i="16"/>
  <c r="N7" i="16"/>
  <c r="M7" i="16"/>
  <c r="L7" i="16"/>
  <c r="K7" i="16"/>
  <c r="I7" i="16"/>
  <c r="H7" i="16"/>
  <c r="F7" i="16"/>
  <c r="E7" i="16"/>
  <c r="O7" i="14"/>
  <c r="N7" i="14"/>
  <c r="M7" i="14"/>
  <c r="L7" i="14"/>
  <c r="K7" i="14"/>
  <c r="I7" i="14"/>
  <c r="H7" i="14"/>
  <c r="E7" i="14"/>
  <c r="F7" i="14"/>
  <c r="A156" i="10"/>
  <c r="B156" i="10"/>
  <c r="D156" i="10" s="1"/>
  <c r="E156" i="10"/>
  <c r="F156" i="10"/>
  <c r="G156" i="10"/>
  <c r="I156" i="10"/>
  <c r="J156" i="10"/>
  <c r="K156" i="10"/>
  <c r="M156" i="10"/>
  <c r="N156" i="10"/>
  <c r="A157" i="10"/>
  <c r="B157" i="10"/>
  <c r="D157" i="10"/>
  <c r="E157" i="10"/>
  <c r="F157" i="10"/>
  <c r="G157" i="10"/>
  <c r="H157" i="10"/>
  <c r="I157" i="10"/>
  <c r="J157" i="10"/>
  <c r="K157" i="10"/>
  <c r="L157" i="10"/>
  <c r="M157" i="10"/>
  <c r="N157" i="10"/>
  <c r="A158" i="10"/>
  <c r="B158" i="10"/>
  <c r="D158" i="10" s="1"/>
  <c r="G158" i="10"/>
  <c r="K158" i="10"/>
  <c r="A159" i="10"/>
  <c r="B159" i="10"/>
  <c r="D159" i="10"/>
  <c r="E159" i="10"/>
  <c r="F159" i="10"/>
  <c r="G159" i="10"/>
  <c r="H159" i="10"/>
  <c r="I159" i="10"/>
  <c r="J159" i="10"/>
  <c r="K159" i="10"/>
  <c r="L159" i="10"/>
  <c r="M159" i="10"/>
  <c r="N159" i="10"/>
  <c r="A160" i="10"/>
  <c r="B160" i="10"/>
  <c r="D160" i="10"/>
  <c r="E160" i="10"/>
  <c r="F160" i="10"/>
  <c r="G160" i="10"/>
  <c r="H160" i="10"/>
  <c r="I160" i="10"/>
  <c r="J160" i="10"/>
  <c r="K160" i="10"/>
  <c r="L160" i="10"/>
  <c r="M160" i="10"/>
  <c r="N160" i="10"/>
  <c r="A161" i="10"/>
  <c r="B161" i="10"/>
  <c r="D161" i="10"/>
  <c r="E161" i="10"/>
  <c r="F161" i="10"/>
  <c r="G161" i="10"/>
  <c r="H161" i="10"/>
  <c r="I161" i="10"/>
  <c r="J161" i="10"/>
  <c r="K161" i="10"/>
  <c r="L161" i="10"/>
  <c r="M161" i="10"/>
  <c r="N161" i="10"/>
  <c r="A162" i="10"/>
  <c r="B162" i="10"/>
  <c r="E162" i="10" s="1"/>
  <c r="D162" i="10"/>
  <c r="G162" i="10"/>
  <c r="H162" i="10"/>
  <c r="K162" i="10"/>
  <c r="L162" i="10"/>
  <c r="A163" i="10"/>
  <c r="B163" i="10"/>
  <c r="D163" i="10" s="1"/>
  <c r="G163" i="10"/>
  <c r="K163" i="10"/>
  <c r="A164" i="10"/>
  <c r="B164" i="10"/>
  <c r="D164" i="10" s="1"/>
  <c r="E164" i="10"/>
  <c r="F164" i="10"/>
  <c r="G164" i="10"/>
  <c r="I164" i="10"/>
  <c r="J164" i="10"/>
  <c r="K164" i="10"/>
  <c r="M164" i="10"/>
  <c r="N164" i="10"/>
  <c r="A165" i="10"/>
  <c r="B165" i="10"/>
  <c r="D165" i="10"/>
  <c r="E165" i="10"/>
  <c r="F165" i="10"/>
  <c r="G165" i="10"/>
  <c r="H165" i="10"/>
  <c r="I165" i="10"/>
  <c r="J165" i="10"/>
  <c r="K165" i="10"/>
  <c r="L165" i="10"/>
  <c r="M165" i="10"/>
  <c r="N165" i="10"/>
  <c r="A166" i="10"/>
  <c r="B166" i="10"/>
  <c r="E166" i="10" s="1"/>
  <c r="D166" i="10"/>
  <c r="G166" i="10"/>
  <c r="H166" i="10"/>
  <c r="K166" i="10"/>
  <c r="L166" i="10"/>
  <c r="A2" i="16"/>
  <c r="A2" i="14"/>
  <c r="K2" i="21"/>
  <c r="A2" i="12"/>
  <c r="A2" i="10"/>
  <c r="K2" i="8"/>
  <c r="E557" i="8" l="1"/>
  <c r="F557" i="8" s="1"/>
  <c r="G557" i="8" s="1"/>
  <c r="K557" i="8"/>
  <c r="L557" i="8" s="1"/>
  <c r="E581" i="8"/>
  <c r="F581" i="8" s="1"/>
  <c r="G581" i="8" s="1"/>
  <c r="K581" i="8"/>
  <c r="L581" i="8" s="1"/>
  <c r="E565" i="8"/>
  <c r="F565" i="8" s="1"/>
  <c r="G565" i="8" s="1"/>
  <c r="K565" i="8"/>
  <c r="L565" i="8" s="1"/>
  <c r="E549" i="8"/>
  <c r="F549" i="8" s="1"/>
  <c r="G549" i="8" s="1"/>
  <c r="K549" i="8"/>
  <c r="L549" i="8" s="1"/>
  <c r="E589" i="8"/>
  <c r="F589" i="8" s="1"/>
  <c r="G589" i="8" s="1"/>
  <c r="K589" i="8"/>
  <c r="L589" i="8" s="1"/>
  <c r="E573" i="8"/>
  <c r="F573" i="8" s="1"/>
  <c r="G573" i="8" s="1"/>
  <c r="K573" i="8"/>
  <c r="L573" i="8" s="1"/>
  <c r="E586" i="8"/>
  <c r="F586" i="8" s="1"/>
  <c r="G586" i="8" s="1"/>
  <c r="K586" i="8"/>
  <c r="L586" i="8" s="1"/>
  <c r="E578" i="8"/>
  <c r="F578" i="8" s="1"/>
  <c r="G578" i="8" s="1"/>
  <c r="K578" i="8"/>
  <c r="L578" i="8" s="1"/>
  <c r="E570" i="8"/>
  <c r="F570" i="8" s="1"/>
  <c r="G570" i="8" s="1"/>
  <c r="K570" i="8"/>
  <c r="L570" i="8" s="1"/>
  <c r="E554" i="8"/>
  <c r="F554" i="8" s="1"/>
  <c r="G554" i="8" s="1"/>
  <c r="K554" i="8"/>
  <c r="L554" i="8" s="1"/>
  <c r="E546" i="8"/>
  <c r="F546" i="8" s="1"/>
  <c r="G546" i="8" s="1"/>
  <c r="K546" i="8"/>
  <c r="L546" i="8" s="1"/>
  <c r="L571" i="8"/>
  <c r="E562" i="8"/>
  <c r="F562" i="8" s="1"/>
  <c r="G562" i="8" s="1"/>
  <c r="K562" i="8"/>
  <c r="L562" i="8" s="1"/>
  <c r="K587" i="8"/>
  <c r="L587" i="8" s="1"/>
  <c r="K579" i="8"/>
  <c r="L579" i="8" s="1"/>
  <c r="K563" i="8"/>
  <c r="L563" i="8" s="1"/>
  <c r="K555" i="8"/>
  <c r="L555" i="8" s="1"/>
  <c r="K547" i="8"/>
  <c r="L547" i="8" s="1"/>
  <c r="E590" i="8"/>
  <c r="F590" i="8" s="1"/>
  <c r="G590" i="8" s="1"/>
  <c r="K590" i="8"/>
  <c r="L590" i="8" s="1"/>
  <c r="E582" i="8"/>
  <c r="F582" i="8" s="1"/>
  <c r="G582" i="8" s="1"/>
  <c r="K582" i="8"/>
  <c r="L582" i="8" s="1"/>
  <c r="K575" i="8"/>
  <c r="L575" i="8" s="1"/>
  <c r="E574" i="8"/>
  <c r="F574" i="8" s="1"/>
  <c r="G574" i="8" s="1"/>
  <c r="K574" i="8"/>
  <c r="L574" i="8" s="1"/>
  <c r="K567" i="8"/>
  <c r="L567" i="8" s="1"/>
  <c r="E566" i="8"/>
  <c r="F566" i="8" s="1"/>
  <c r="G566" i="8" s="1"/>
  <c r="K566" i="8"/>
  <c r="L566" i="8" s="1"/>
  <c r="E558" i="8"/>
  <c r="F558" i="8" s="1"/>
  <c r="G558" i="8" s="1"/>
  <c r="K558" i="8"/>
  <c r="L558" i="8" s="1"/>
  <c r="E550" i="8"/>
  <c r="F550" i="8" s="1"/>
  <c r="G550" i="8" s="1"/>
  <c r="K550" i="8"/>
  <c r="L550" i="8" s="1"/>
  <c r="K545" i="8"/>
  <c r="L545" i="8" s="1"/>
  <c r="K541" i="8"/>
  <c r="L541" i="8" s="1"/>
  <c r="K537" i="8"/>
  <c r="L537" i="8" s="1"/>
  <c r="K533" i="8"/>
  <c r="L533" i="8" s="1"/>
  <c r="K529" i="8"/>
  <c r="L529" i="8" s="1"/>
  <c r="K525" i="8"/>
  <c r="L525" i="8" s="1"/>
  <c r="K521" i="8"/>
  <c r="L521" i="8" s="1"/>
  <c r="K517" i="8"/>
  <c r="L517" i="8" s="1"/>
  <c r="E509" i="8"/>
  <c r="F509" i="8" s="1"/>
  <c r="G509" i="8" s="1"/>
  <c r="E508" i="8"/>
  <c r="F508" i="8" s="1"/>
  <c r="G508" i="8" s="1"/>
  <c r="K508" i="8"/>
  <c r="L508" i="8" s="1"/>
  <c r="K506" i="8"/>
  <c r="L506" i="8" s="1"/>
  <c r="E501" i="8"/>
  <c r="F501" i="8" s="1"/>
  <c r="G501" i="8" s="1"/>
  <c r="E500" i="8"/>
  <c r="F500" i="8" s="1"/>
  <c r="G500" i="8" s="1"/>
  <c r="K500" i="8"/>
  <c r="L500" i="8" s="1"/>
  <c r="K498" i="8"/>
  <c r="L498" i="8" s="1"/>
  <c r="E493" i="8"/>
  <c r="F493" i="8" s="1"/>
  <c r="G493" i="8" s="1"/>
  <c r="E492" i="8"/>
  <c r="F492" i="8" s="1"/>
  <c r="G492" i="8" s="1"/>
  <c r="K492" i="8"/>
  <c r="L492" i="8" s="1"/>
  <c r="K490" i="8"/>
  <c r="L490" i="8" s="1"/>
  <c r="E485" i="8"/>
  <c r="F485" i="8" s="1"/>
  <c r="G485" i="8" s="1"/>
  <c r="E484" i="8"/>
  <c r="F484" i="8" s="1"/>
  <c r="G484" i="8" s="1"/>
  <c r="K484" i="8"/>
  <c r="L484" i="8" s="1"/>
  <c r="K482" i="8"/>
  <c r="L482" i="8" s="1"/>
  <c r="E477" i="8"/>
  <c r="F477" i="8" s="1"/>
  <c r="G477" i="8" s="1"/>
  <c r="E476" i="8"/>
  <c r="F476" i="8" s="1"/>
  <c r="G476" i="8" s="1"/>
  <c r="K476" i="8"/>
  <c r="L476" i="8" s="1"/>
  <c r="K474" i="8"/>
  <c r="L474" i="8" s="1"/>
  <c r="E469" i="8"/>
  <c r="F469" i="8" s="1"/>
  <c r="G469" i="8" s="1"/>
  <c r="E468" i="8"/>
  <c r="F468" i="8" s="1"/>
  <c r="G468" i="8" s="1"/>
  <c r="K468" i="8"/>
  <c r="L468" i="8" s="1"/>
  <c r="K466" i="8"/>
  <c r="L466" i="8" s="1"/>
  <c r="E461" i="8"/>
  <c r="F461" i="8" s="1"/>
  <c r="G461" i="8" s="1"/>
  <c r="E460" i="8"/>
  <c r="F460" i="8" s="1"/>
  <c r="G460" i="8" s="1"/>
  <c r="K460" i="8"/>
  <c r="L460" i="8" s="1"/>
  <c r="K454" i="8"/>
  <c r="L454" i="8" s="1"/>
  <c r="E449" i="8"/>
  <c r="F449" i="8" s="1"/>
  <c r="G449" i="8" s="1"/>
  <c r="E448" i="8"/>
  <c r="F448" i="8" s="1"/>
  <c r="G448" i="8" s="1"/>
  <c r="K448" i="8"/>
  <c r="L448" i="8" s="1"/>
  <c r="K446" i="8"/>
  <c r="L446" i="8" s="1"/>
  <c r="L445" i="8"/>
  <c r="E443" i="8"/>
  <c r="F443" i="8" s="1"/>
  <c r="G443" i="8" s="1"/>
  <c r="K443" i="8"/>
  <c r="L443" i="8" s="1"/>
  <c r="E427" i="8"/>
  <c r="F427" i="8" s="1"/>
  <c r="G427" i="8" s="1"/>
  <c r="K427" i="8"/>
  <c r="L427" i="8" s="1"/>
  <c r="E411" i="8"/>
  <c r="F411" i="8" s="1"/>
  <c r="G411" i="8" s="1"/>
  <c r="K411" i="8"/>
  <c r="L411" i="8" s="1"/>
  <c r="E395" i="8"/>
  <c r="F395" i="8" s="1"/>
  <c r="G395" i="8" s="1"/>
  <c r="K395" i="8"/>
  <c r="L395" i="8" s="1"/>
  <c r="K458" i="8"/>
  <c r="L458" i="8" s="1"/>
  <c r="K542" i="8"/>
  <c r="L542" i="8" s="1"/>
  <c r="K538" i="8"/>
  <c r="L538" i="8" s="1"/>
  <c r="K534" i="8"/>
  <c r="L534" i="8" s="1"/>
  <c r="K530" i="8"/>
  <c r="L530" i="8" s="1"/>
  <c r="K526" i="8"/>
  <c r="L526" i="8" s="1"/>
  <c r="E457" i="8"/>
  <c r="F457" i="8" s="1"/>
  <c r="G457" i="8" s="1"/>
  <c r="E456" i="8"/>
  <c r="F456" i="8" s="1"/>
  <c r="G456" i="8" s="1"/>
  <c r="K456" i="8"/>
  <c r="L456" i="8" s="1"/>
  <c r="E385" i="8"/>
  <c r="F385" i="8" s="1"/>
  <c r="G385" i="8" s="1"/>
  <c r="K385" i="8"/>
  <c r="L385" i="8" s="1"/>
  <c r="E512" i="8"/>
  <c r="F512" i="8" s="1"/>
  <c r="G512" i="8" s="1"/>
  <c r="K512" i="8"/>
  <c r="L512" i="8" s="1"/>
  <c r="L509" i="8"/>
  <c r="E504" i="8"/>
  <c r="F504" i="8" s="1"/>
  <c r="G504" i="8" s="1"/>
  <c r="K504" i="8"/>
  <c r="L504" i="8" s="1"/>
  <c r="K502" i="8"/>
  <c r="L502" i="8" s="1"/>
  <c r="E496" i="8"/>
  <c r="F496" i="8" s="1"/>
  <c r="G496" i="8" s="1"/>
  <c r="K496" i="8"/>
  <c r="L496" i="8" s="1"/>
  <c r="E488" i="8"/>
  <c r="F488" i="8" s="1"/>
  <c r="G488" i="8" s="1"/>
  <c r="K488" i="8"/>
  <c r="L488" i="8" s="1"/>
  <c r="K486" i="8"/>
  <c r="L486" i="8" s="1"/>
  <c r="E480" i="8"/>
  <c r="F480" i="8" s="1"/>
  <c r="G480" i="8" s="1"/>
  <c r="K480" i="8"/>
  <c r="L480" i="8" s="1"/>
  <c r="K478" i="8"/>
  <c r="L478" i="8" s="1"/>
  <c r="E472" i="8"/>
  <c r="F472" i="8" s="1"/>
  <c r="G472" i="8" s="1"/>
  <c r="K472" i="8"/>
  <c r="L472" i="8" s="1"/>
  <c r="K470" i="8"/>
  <c r="L470" i="8" s="1"/>
  <c r="E464" i="8"/>
  <c r="F464" i="8" s="1"/>
  <c r="G464" i="8" s="1"/>
  <c r="K464" i="8"/>
  <c r="L464" i="8" s="1"/>
  <c r="K462" i="8"/>
  <c r="L462" i="8" s="1"/>
  <c r="L461" i="8"/>
  <c r="E452" i="8"/>
  <c r="F452" i="8" s="1"/>
  <c r="G452" i="8" s="1"/>
  <c r="K452" i="8"/>
  <c r="L452" i="8" s="1"/>
  <c r="K450" i="8"/>
  <c r="L450" i="8" s="1"/>
  <c r="L449" i="8"/>
  <c r="E444" i="8"/>
  <c r="F444" i="8" s="1"/>
  <c r="G444" i="8" s="1"/>
  <c r="K444" i="8"/>
  <c r="L444" i="8" s="1"/>
  <c r="E357" i="8"/>
  <c r="F357" i="8" s="1"/>
  <c r="G357" i="8" s="1"/>
  <c r="K357" i="8"/>
  <c r="L357" i="8" s="1"/>
  <c r="E439" i="8"/>
  <c r="F439" i="8" s="1"/>
  <c r="G439" i="8" s="1"/>
  <c r="K439" i="8"/>
  <c r="L439" i="8" s="1"/>
  <c r="L432" i="8"/>
  <c r="E423" i="8"/>
  <c r="F423" i="8" s="1"/>
  <c r="G423" i="8" s="1"/>
  <c r="K423" i="8"/>
  <c r="L423" i="8" s="1"/>
  <c r="L416" i="8"/>
  <c r="E407" i="8"/>
  <c r="F407" i="8" s="1"/>
  <c r="G407" i="8" s="1"/>
  <c r="K407" i="8"/>
  <c r="L407" i="8" s="1"/>
  <c r="L392" i="8"/>
  <c r="E391" i="8"/>
  <c r="F391" i="8" s="1"/>
  <c r="G391" i="8" s="1"/>
  <c r="K391" i="8"/>
  <c r="L391" i="8" s="1"/>
  <c r="K501" i="8"/>
  <c r="L501" i="8" s="1"/>
  <c r="K497" i="8"/>
  <c r="L497" i="8" s="1"/>
  <c r="K493" i="8"/>
  <c r="L493" i="8" s="1"/>
  <c r="K489" i="8"/>
  <c r="L489" i="8" s="1"/>
  <c r="K485" i="8"/>
  <c r="L485" i="8" s="1"/>
  <c r="K481" i="8"/>
  <c r="L481" i="8" s="1"/>
  <c r="K477" i="8"/>
  <c r="L477" i="8" s="1"/>
  <c r="K473" i="8"/>
  <c r="L473" i="8" s="1"/>
  <c r="K469" i="8"/>
  <c r="L469" i="8" s="1"/>
  <c r="K465" i="8"/>
  <c r="L465" i="8" s="1"/>
  <c r="E435" i="8"/>
  <c r="F435" i="8" s="1"/>
  <c r="G435" i="8" s="1"/>
  <c r="K435" i="8"/>
  <c r="L435" i="8" s="1"/>
  <c r="E419" i="8"/>
  <c r="F419" i="8" s="1"/>
  <c r="G419" i="8" s="1"/>
  <c r="K419" i="8"/>
  <c r="L419" i="8" s="1"/>
  <c r="K404" i="8"/>
  <c r="L404" i="8" s="1"/>
  <c r="E403" i="8"/>
  <c r="F403" i="8" s="1"/>
  <c r="G403" i="8" s="1"/>
  <c r="K403" i="8"/>
  <c r="L403" i="8" s="1"/>
  <c r="L440" i="8"/>
  <c r="E431" i="8"/>
  <c r="F431" i="8" s="1"/>
  <c r="G431" i="8" s="1"/>
  <c r="K431" i="8"/>
  <c r="L431" i="8" s="1"/>
  <c r="L424" i="8"/>
  <c r="E415" i="8"/>
  <c r="F415" i="8" s="1"/>
  <c r="G415" i="8" s="1"/>
  <c r="K415" i="8"/>
  <c r="L415" i="8" s="1"/>
  <c r="L408" i="8"/>
  <c r="K400" i="8"/>
  <c r="L400" i="8" s="1"/>
  <c r="E399" i="8"/>
  <c r="F399" i="8" s="1"/>
  <c r="G399" i="8" s="1"/>
  <c r="K399" i="8"/>
  <c r="L399" i="8" s="1"/>
  <c r="E341" i="8"/>
  <c r="F341" i="8" s="1"/>
  <c r="G341" i="8" s="1"/>
  <c r="K341" i="8"/>
  <c r="L341" i="8" s="1"/>
  <c r="E374" i="8"/>
  <c r="F374" i="8" s="1"/>
  <c r="G374" i="8" s="1"/>
  <c r="E373" i="8"/>
  <c r="F373" i="8" s="1"/>
  <c r="G373" i="8" s="1"/>
  <c r="K373" i="8"/>
  <c r="L373" i="8" s="1"/>
  <c r="E366" i="8"/>
  <c r="F366" i="8" s="1"/>
  <c r="G366" i="8" s="1"/>
  <c r="E365" i="8"/>
  <c r="F365" i="8" s="1"/>
  <c r="G365" i="8" s="1"/>
  <c r="K365" i="8"/>
  <c r="L365" i="8" s="1"/>
  <c r="E353" i="8"/>
  <c r="F353" i="8" s="1"/>
  <c r="G353" i="8" s="1"/>
  <c r="K353" i="8"/>
  <c r="L353" i="8" s="1"/>
  <c r="E337" i="8"/>
  <c r="F337" i="8" s="1"/>
  <c r="G337" i="8" s="1"/>
  <c r="K337" i="8"/>
  <c r="L337" i="8" s="1"/>
  <c r="E330" i="8"/>
  <c r="F330" i="8" s="1"/>
  <c r="G330" i="8" s="1"/>
  <c r="E329" i="8"/>
  <c r="F329" i="8" s="1"/>
  <c r="G329" i="8" s="1"/>
  <c r="K329" i="8"/>
  <c r="L329" i="8" s="1"/>
  <c r="L386" i="8"/>
  <c r="E381" i="8"/>
  <c r="F381" i="8" s="1"/>
  <c r="G381" i="8" s="1"/>
  <c r="K381" i="8"/>
  <c r="L381" i="8" s="1"/>
  <c r="K371" i="8"/>
  <c r="L371" i="8" s="1"/>
  <c r="L358" i="8"/>
  <c r="E349" i="8"/>
  <c r="F349" i="8" s="1"/>
  <c r="G349" i="8" s="1"/>
  <c r="K349" i="8"/>
  <c r="L349" i="8" s="1"/>
  <c r="L342" i="8"/>
  <c r="K335" i="8"/>
  <c r="L335" i="8" s="1"/>
  <c r="E377" i="8"/>
  <c r="F377" i="8" s="1"/>
  <c r="G377" i="8" s="1"/>
  <c r="K377" i="8"/>
  <c r="L377" i="8" s="1"/>
  <c r="L374" i="8"/>
  <c r="E369" i="8"/>
  <c r="F369" i="8" s="1"/>
  <c r="G369" i="8" s="1"/>
  <c r="K369" i="8"/>
  <c r="L369" i="8" s="1"/>
  <c r="K367" i="8"/>
  <c r="L367" i="8" s="1"/>
  <c r="L366" i="8"/>
  <c r="E361" i="8"/>
  <c r="F361" i="8" s="1"/>
  <c r="G361" i="8" s="1"/>
  <c r="K361" i="8"/>
  <c r="L361" i="8" s="1"/>
  <c r="L354" i="8"/>
  <c r="E345" i="8"/>
  <c r="F345" i="8" s="1"/>
  <c r="G345" i="8" s="1"/>
  <c r="K345" i="8"/>
  <c r="L345" i="8" s="1"/>
  <c r="L338" i="8"/>
  <c r="E333" i="8"/>
  <c r="F333" i="8" s="1"/>
  <c r="G333" i="8" s="1"/>
  <c r="K333" i="8"/>
  <c r="L333" i="8" s="1"/>
  <c r="K326" i="8"/>
  <c r="L326" i="8" s="1"/>
  <c r="E325" i="8"/>
  <c r="F325" i="8" s="1"/>
  <c r="G325" i="8" s="1"/>
  <c r="K325" i="8"/>
  <c r="L325" i="8" s="1"/>
  <c r="L322" i="8"/>
  <c r="K334" i="8"/>
  <c r="L334" i="8" s="1"/>
  <c r="K330" i="8"/>
  <c r="L330" i="8" s="1"/>
  <c r="K318" i="8"/>
  <c r="L318" i="8" s="1"/>
  <c r="K314" i="8"/>
  <c r="L314" i="8" s="1"/>
  <c r="K310" i="8"/>
  <c r="L310" i="8" s="1"/>
  <c r="K319" i="8"/>
  <c r="L319" i="8" s="1"/>
  <c r="K315" i="8"/>
  <c r="L315" i="8" s="1"/>
  <c r="K311" i="8"/>
  <c r="L311" i="8" s="1"/>
  <c r="E306" i="8"/>
  <c r="F306" i="8" s="1"/>
  <c r="G306" i="8" s="1"/>
  <c r="K306" i="8"/>
  <c r="L306" i="8" s="1"/>
  <c r="K305" i="8"/>
  <c r="L305" i="8" s="1"/>
  <c r="E304" i="8"/>
  <c r="F304" i="8" s="1"/>
  <c r="G304" i="8" s="1"/>
  <c r="K304" i="8"/>
  <c r="L304" i="8" s="1"/>
  <c r="N163" i="10"/>
  <c r="N166" i="10"/>
  <c r="J166" i="10"/>
  <c r="F166" i="10"/>
  <c r="L164" i="10"/>
  <c r="H164" i="10"/>
  <c r="M163" i="10"/>
  <c r="I163" i="10"/>
  <c r="E163" i="10"/>
  <c r="N162" i="10"/>
  <c r="J162" i="10"/>
  <c r="F162" i="10"/>
  <c r="N158" i="10"/>
  <c r="J158" i="10"/>
  <c r="F158" i="10"/>
  <c r="L156" i="10"/>
  <c r="H156" i="10"/>
  <c r="J163" i="10"/>
  <c r="F163" i="10"/>
  <c r="P164" i="21"/>
  <c r="M166" i="10"/>
  <c r="I166" i="10"/>
  <c r="P160" i="21" s="1"/>
  <c r="L163" i="10"/>
  <c r="H163" i="10"/>
  <c r="M162" i="10"/>
  <c r="I162" i="10"/>
  <c r="P156" i="21" s="1"/>
  <c r="M158" i="10"/>
  <c r="I158" i="10"/>
  <c r="E158" i="10"/>
  <c r="L158" i="10"/>
  <c r="H158" i="10"/>
  <c r="A151" i="14"/>
  <c r="B151" i="14"/>
  <c r="C151" i="14"/>
  <c r="E151" i="14"/>
  <c r="F151" i="14"/>
  <c r="G151" i="14"/>
  <c r="H151" i="14"/>
  <c r="I151" i="14"/>
  <c r="K151" i="14"/>
  <c r="L151" i="14"/>
  <c r="M151" i="14"/>
  <c r="N151" i="14"/>
  <c r="O151" i="14"/>
  <c r="A152" i="14"/>
  <c r="B152" i="14"/>
  <c r="E152" i="14" s="1"/>
  <c r="C152" i="14"/>
  <c r="I152" i="14"/>
  <c r="K152" i="14"/>
  <c r="N152" i="14"/>
  <c r="O152" i="14"/>
  <c r="A153" i="14"/>
  <c r="B153" i="14"/>
  <c r="C153" i="14"/>
  <c r="A154" i="14"/>
  <c r="B154" i="14"/>
  <c r="M154" i="14" s="1"/>
  <c r="C154" i="14"/>
  <c r="A155" i="14"/>
  <c r="B155" i="14"/>
  <c r="F155" i="14" s="1"/>
  <c r="C155" i="14"/>
  <c r="A156" i="14"/>
  <c r="B156" i="14"/>
  <c r="H156" i="14" s="1"/>
  <c r="C156" i="14"/>
  <c r="A157" i="14"/>
  <c r="B157" i="14"/>
  <c r="H157" i="14" s="1"/>
  <c r="C157" i="14"/>
  <c r="A158" i="14"/>
  <c r="B158" i="14"/>
  <c r="O158" i="14" s="1"/>
  <c r="C158" i="14"/>
  <c r="A159" i="14"/>
  <c r="B159" i="14"/>
  <c r="H159" i="14" s="1"/>
  <c r="C159" i="14"/>
  <c r="A160" i="14"/>
  <c r="B160" i="14"/>
  <c r="L160" i="14" s="1"/>
  <c r="C160" i="14"/>
  <c r="A62" i="14"/>
  <c r="B62" i="14"/>
  <c r="F62" i="14" s="1"/>
  <c r="C62" i="14"/>
  <c r="N62" i="14"/>
  <c r="A63" i="14"/>
  <c r="B63" i="14"/>
  <c r="H63" i="14" s="1"/>
  <c r="C63" i="14"/>
  <c r="A64" i="14"/>
  <c r="B64" i="14"/>
  <c r="I64" i="14" s="1"/>
  <c r="C64" i="14"/>
  <c r="A65" i="14"/>
  <c r="B65" i="14"/>
  <c r="H65" i="14" s="1"/>
  <c r="C65" i="14"/>
  <c r="A66" i="14"/>
  <c r="B66" i="14"/>
  <c r="L66" i="14" s="1"/>
  <c r="C66" i="14"/>
  <c r="I66" i="14"/>
  <c r="A67" i="14"/>
  <c r="B67" i="14"/>
  <c r="H67" i="14" s="1"/>
  <c r="C67" i="14"/>
  <c r="G67" i="14"/>
  <c r="A68" i="14"/>
  <c r="B68" i="14"/>
  <c r="L68" i="14" s="1"/>
  <c r="C68" i="14"/>
  <c r="A69" i="14"/>
  <c r="B69" i="14"/>
  <c r="E69" i="14" s="1"/>
  <c r="C69" i="14"/>
  <c r="A70" i="14"/>
  <c r="B70" i="14"/>
  <c r="C70" i="14"/>
  <c r="A71" i="14"/>
  <c r="B71" i="14"/>
  <c r="G71" i="14" s="1"/>
  <c r="C71" i="14"/>
  <c r="A72" i="14"/>
  <c r="B72" i="14"/>
  <c r="C72" i="14"/>
  <c r="A73" i="14"/>
  <c r="B73" i="14"/>
  <c r="H73" i="14" s="1"/>
  <c r="C73" i="14"/>
  <c r="A74" i="14"/>
  <c r="B74" i="14"/>
  <c r="L74" i="14" s="1"/>
  <c r="C74" i="14"/>
  <c r="A75" i="14"/>
  <c r="B75" i="14"/>
  <c r="E75" i="14" s="1"/>
  <c r="C75" i="14"/>
  <c r="A76" i="14"/>
  <c r="B76" i="14"/>
  <c r="L76" i="14" s="1"/>
  <c r="C76" i="14"/>
  <c r="A77" i="14"/>
  <c r="B77" i="14"/>
  <c r="H77" i="14" s="1"/>
  <c r="C77" i="14"/>
  <c r="A78" i="14"/>
  <c r="B78" i="14"/>
  <c r="G78" i="14" s="1"/>
  <c r="C78" i="14"/>
  <c r="N78" i="14"/>
  <c r="A79" i="14"/>
  <c r="B79" i="14"/>
  <c r="F79" i="14" s="1"/>
  <c r="C79" i="14"/>
  <c r="H79" i="14"/>
  <c r="A80" i="14"/>
  <c r="B80" i="14"/>
  <c r="C80" i="14"/>
  <c r="A81" i="14"/>
  <c r="B81" i="14"/>
  <c r="H81" i="14" s="1"/>
  <c r="C81" i="14"/>
  <c r="G81" i="14"/>
  <c r="M81" i="14"/>
  <c r="A82" i="14"/>
  <c r="B82" i="14"/>
  <c r="C82" i="14"/>
  <c r="A83" i="14"/>
  <c r="B83" i="14"/>
  <c r="H83" i="14" s="1"/>
  <c r="C83" i="14"/>
  <c r="A84" i="14"/>
  <c r="B84" i="14"/>
  <c r="L84" i="14" s="1"/>
  <c r="C84" i="14"/>
  <c r="N84" i="14"/>
  <c r="A85" i="14"/>
  <c r="B85" i="14"/>
  <c r="H85" i="14" s="1"/>
  <c r="C85" i="14"/>
  <c r="E85" i="14"/>
  <c r="K85" i="14"/>
  <c r="O85" i="14"/>
  <c r="A86" i="14"/>
  <c r="B86" i="14"/>
  <c r="L86" i="14" s="1"/>
  <c r="C86" i="14"/>
  <c r="A87" i="14"/>
  <c r="B87" i="14"/>
  <c r="H87" i="14" s="1"/>
  <c r="C87" i="14"/>
  <c r="A88" i="14"/>
  <c r="B88" i="14"/>
  <c r="G88" i="14" s="1"/>
  <c r="C88" i="14"/>
  <c r="A89" i="14"/>
  <c r="B89" i="14"/>
  <c r="H89" i="14" s="1"/>
  <c r="C89" i="14"/>
  <c r="A90" i="14"/>
  <c r="B90" i="14"/>
  <c r="C90" i="14"/>
  <c r="A91" i="14"/>
  <c r="B91" i="14"/>
  <c r="M91" i="14" s="1"/>
  <c r="C91" i="14"/>
  <c r="A92" i="14"/>
  <c r="B92" i="14"/>
  <c r="C92" i="14"/>
  <c r="A93" i="14"/>
  <c r="B93" i="14"/>
  <c r="H93" i="14" s="1"/>
  <c r="C93" i="14"/>
  <c r="O93" i="14"/>
  <c r="A94" i="14"/>
  <c r="B94" i="14"/>
  <c r="G94" i="14" s="1"/>
  <c r="C94" i="14"/>
  <c r="E94" i="14"/>
  <c r="L94" i="14"/>
  <c r="A95" i="14"/>
  <c r="B95" i="14"/>
  <c r="H95" i="14" s="1"/>
  <c r="C95" i="14"/>
  <c r="A96" i="14"/>
  <c r="B96" i="14"/>
  <c r="N96" i="14" s="1"/>
  <c r="C96" i="14"/>
  <c r="A97" i="14"/>
  <c r="B97" i="14"/>
  <c r="H97" i="14" s="1"/>
  <c r="C97" i="14"/>
  <c r="A98" i="14"/>
  <c r="B98" i="14"/>
  <c r="C98" i="14"/>
  <c r="A99" i="14"/>
  <c r="B99" i="14"/>
  <c r="H99" i="14" s="1"/>
  <c r="C99" i="14"/>
  <c r="A100" i="14"/>
  <c r="B100" i="14"/>
  <c r="L100" i="14" s="1"/>
  <c r="C100" i="14"/>
  <c r="A101" i="14"/>
  <c r="B101" i="14"/>
  <c r="H101" i="14" s="1"/>
  <c r="C101" i="14"/>
  <c r="A102" i="14"/>
  <c r="B102" i="14"/>
  <c r="N102" i="14" s="1"/>
  <c r="C102" i="14"/>
  <c r="A103" i="14"/>
  <c r="B103" i="14"/>
  <c r="H103" i="14" s="1"/>
  <c r="C103" i="14"/>
  <c r="F103" i="14"/>
  <c r="G103" i="14"/>
  <c r="I103" i="14"/>
  <c r="L103" i="14"/>
  <c r="N103" i="14"/>
  <c r="O103" i="14"/>
  <c r="A104" i="14"/>
  <c r="B104" i="14"/>
  <c r="L104" i="14" s="1"/>
  <c r="C104" i="14"/>
  <c r="A105" i="14"/>
  <c r="B105" i="14"/>
  <c r="E105" i="14" s="1"/>
  <c r="C105" i="14"/>
  <c r="A106" i="14"/>
  <c r="B106" i="14"/>
  <c r="L106" i="14" s="1"/>
  <c r="C106" i="14"/>
  <c r="A107" i="14"/>
  <c r="B107" i="14"/>
  <c r="E107" i="14" s="1"/>
  <c r="C107" i="14"/>
  <c r="A108" i="14"/>
  <c r="B108" i="14"/>
  <c r="L108" i="14" s="1"/>
  <c r="C108" i="14"/>
  <c r="N108" i="14"/>
  <c r="A109" i="14"/>
  <c r="B109" i="14"/>
  <c r="O109" i="14" s="1"/>
  <c r="C109" i="14"/>
  <c r="H109" i="14"/>
  <c r="A110" i="14"/>
  <c r="B110" i="14"/>
  <c r="G110" i="14" s="1"/>
  <c r="C110" i="14"/>
  <c r="A111" i="14"/>
  <c r="B111" i="14"/>
  <c r="H111" i="14" s="1"/>
  <c r="C111" i="14"/>
  <c r="N111" i="14"/>
  <c r="A112" i="14"/>
  <c r="B112" i="14"/>
  <c r="E112" i="14" s="1"/>
  <c r="C112" i="14"/>
  <c r="L112" i="14"/>
  <c r="A113" i="14"/>
  <c r="B113" i="14"/>
  <c r="G113" i="14" s="1"/>
  <c r="C113" i="14"/>
  <c r="A114" i="14"/>
  <c r="B114" i="14"/>
  <c r="E114" i="14" s="1"/>
  <c r="C114" i="14"/>
  <c r="L114" i="14"/>
  <c r="A115" i="14"/>
  <c r="B115" i="14"/>
  <c r="G115" i="14" s="1"/>
  <c r="C115" i="14"/>
  <c r="A116" i="14"/>
  <c r="B116" i="14"/>
  <c r="H116" i="14" s="1"/>
  <c r="C116" i="14"/>
  <c r="A117" i="14"/>
  <c r="B117" i="14"/>
  <c r="H117" i="14" s="1"/>
  <c r="C117" i="14"/>
  <c r="N117" i="14"/>
  <c r="O117" i="14"/>
  <c r="A118" i="14"/>
  <c r="B118" i="14"/>
  <c r="I118" i="14" s="1"/>
  <c r="C118" i="14"/>
  <c r="E118" i="14"/>
  <c r="N118" i="14"/>
  <c r="A119" i="14"/>
  <c r="B119" i="14"/>
  <c r="E119" i="14" s="1"/>
  <c r="C119" i="14"/>
  <c r="A120" i="14"/>
  <c r="B120" i="14"/>
  <c r="L120" i="14" s="1"/>
  <c r="C120" i="14"/>
  <c r="A121" i="14"/>
  <c r="B121" i="14"/>
  <c r="M121" i="14" s="1"/>
  <c r="C121" i="14"/>
  <c r="L121" i="14"/>
  <c r="A122" i="14"/>
  <c r="B122" i="14"/>
  <c r="N122" i="14" s="1"/>
  <c r="C122" i="14"/>
  <c r="A123" i="14"/>
  <c r="B123" i="14"/>
  <c r="H123" i="14" s="1"/>
  <c r="C123" i="14"/>
  <c r="I123" i="14"/>
  <c r="L123" i="14"/>
  <c r="N123" i="14"/>
  <c r="A124" i="14"/>
  <c r="B124" i="14"/>
  <c r="L124" i="14" s="1"/>
  <c r="C124" i="14"/>
  <c r="A125" i="14"/>
  <c r="B125" i="14"/>
  <c r="H125" i="14" s="1"/>
  <c r="C125" i="14"/>
  <c r="A126" i="14"/>
  <c r="B126" i="14"/>
  <c r="K126" i="14" s="1"/>
  <c r="C126" i="14"/>
  <c r="A127" i="14"/>
  <c r="B127" i="14"/>
  <c r="H127" i="14" s="1"/>
  <c r="C127" i="14"/>
  <c r="L127" i="14"/>
  <c r="A128" i="14"/>
  <c r="B128" i="14"/>
  <c r="C128" i="14"/>
  <c r="A129" i="14"/>
  <c r="B129" i="14"/>
  <c r="L129" i="14" s="1"/>
  <c r="C129" i="14"/>
  <c r="A130" i="14"/>
  <c r="B130" i="14"/>
  <c r="H130" i="14" s="1"/>
  <c r="C130" i="14"/>
  <c r="A131" i="14"/>
  <c r="B131" i="14"/>
  <c r="H131" i="14" s="1"/>
  <c r="C131" i="14"/>
  <c r="A132" i="14"/>
  <c r="B132" i="14"/>
  <c r="H132" i="14" s="1"/>
  <c r="C132" i="14"/>
  <c r="A133" i="14"/>
  <c r="B133" i="14"/>
  <c r="H133" i="14" s="1"/>
  <c r="C133" i="14"/>
  <c r="A134" i="14"/>
  <c r="B134" i="14"/>
  <c r="H134" i="14" s="1"/>
  <c r="C134" i="14"/>
  <c r="A135" i="14"/>
  <c r="B135" i="14"/>
  <c r="H135" i="14" s="1"/>
  <c r="C135" i="14"/>
  <c r="A136" i="14"/>
  <c r="B136" i="14"/>
  <c r="H136" i="14" s="1"/>
  <c r="C136" i="14"/>
  <c r="A137" i="14"/>
  <c r="B137" i="14"/>
  <c r="H137" i="14" s="1"/>
  <c r="C137" i="14"/>
  <c r="A138" i="14"/>
  <c r="B138" i="14"/>
  <c r="F138" i="14" s="1"/>
  <c r="C138" i="14"/>
  <c r="N138" i="14"/>
  <c r="A139" i="14"/>
  <c r="B139" i="14"/>
  <c r="E139" i="14" s="1"/>
  <c r="C139" i="14"/>
  <c r="G139" i="14"/>
  <c r="L139" i="14"/>
  <c r="M139" i="14"/>
  <c r="A140" i="14"/>
  <c r="B140" i="14"/>
  <c r="H140" i="14" s="1"/>
  <c r="C140" i="14"/>
  <c r="A141" i="14"/>
  <c r="B141" i="14"/>
  <c r="H141" i="14" s="1"/>
  <c r="C141" i="14"/>
  <c r="A142" i="14"/>
  <c r="B142" i="14"/>
  <c r="E142" i="14" s="1"/>
  <c r="C142" i="14"/>
  <c r="L142" i="14"/>
  <c r="M142" i="14"/>
  <c r="A143" i="14"/>
  <c r="B143" i="14"/>
  <c r="F143" i="14" s="1"/>
  <c r="C143" i="14"/>
  <c r="A144" i="14"/>
  <c r="B144" i="14"/>
  <c r="H144" i="14" s="1"/>
  <c r="C144" i="14"/>
  <c r="A145" i="14"/>
  <c r="B145" i="14"/>
  <c r="H145" i="14" s="1"/>
  <c r="C145" i="14"/>
  <c r="A146" i="14"/>
  <c r="B146" i="14"/>
  <c r="E146" i="14" s="1"/>
  <c r="C146" i="14"/>
  <c r="A147" i="14"/>
  <c r="B147" i="14"/>
  <c r="E147" i="14" s="1"/>
  <c r="C147" i="14"/>
  <c r="A148" i="14"/>
  <c r="B148" i="14"/>
  <c r="H148" i="14" s="1"/>
  <c r="C148" i="14"/>
  <c r="A149" i="14"/>
  <c r="B149" i="14"/>
  <c r="E149" i="14" s="1"/>
  <c r="C149" i="14"/>
  <c r="A150" i="14"/>
  <c r="B150" i="14"/>
  <c r="H150" i="14" s="1"/>
  <c r="C150" i="14"/>
  <c r="A133" i="16"/>
  <c r="B133" i="16"/>
  <c r="E133" i="16" s="1"/>
  <c r="C133" i="16"/>
  <c r="F133" i="16"/>
  <c r="G133" i="16"/>
  <c r="H133" i="16"/>
  <c r="I133" i="16"/>
  <c r="K133" i="16"/>
  <c r="L133" i="16"/>
  <c r="M133" i="16"/>
  <c r="N133" i="16"/>
  <c r="O133" i="16"/>
  <c r="A134" i="16"/>
  <c r="B134" i="16"/>
  <c r="C134" i="16"/>
  <c r="E134" i="16"/>
  <c r="F134" i="16"/>
  <c r="G134" i="16"/>
  <c r="H134" i="16"/>
  <c r="I134" i="16"/>
  <c r="K134" i="16"/>
  <c r="L134" i="16"/>
  <c r="M134" i="16"/>
  <c r="N134" i="16"/>
  <c r="O134" i="16"/>
  <c r="A135" i="16"/>
  <c r="B135" i="16"/>
  <c r="C135" i="16"/>
  <c r="A136" i="16"/>
  <c r="B136" i="16"/>
  <c r="H136" i="16" s="1"/>
  <c r="C136" i="16"/>
  <c r="E136" i="16"/>
  <c r="F136" i="16"/>
  <c r="G136" i="16"/>
  <c r="I136" i="16"/>
  <c r="K136" i="16"/>
  <c r="L136" i="16"/>
  <c r="N136" i="16"/>
  <c r="O136" i="16"/>
  <c r="A137" i="16"/>
  <c r="B137" i="16"/>
  <c r="C137" i="16"/>
  <c r="E137" i="16"/>
  <c r="F137" i="16"/>
  <c r="G137" i="16"/>
  <c r="H137" i="16"/>
  <c r="I137" i="16"/>
  <c r="K137" i="16"/>
  <c r="L137" i="16"/>
  <c r="M137" i="16"/>
  <c r="N137" i="16"/>
  <c r="O137" i="16"/>
  <c r="A138" i="16"/>
  <c r="B138" i="16"/>
  <c r="C138" i="16"/>
  <c r="G138" i="16"/>
  <c r="L138" i="16"/>
  <c r="A139" i="16"/>
  <c r="B139" i="16"/>
  <c r="C139" i="16"/>
  <c r="A140" i="16"/>
  <c r="B140" i="16"/>
  <c r="G140" i="16" s="1"/>
  <c r="C140" i="16"/>
  <c r="L140" i="16"/>
  <c r="A141" i="16"/>
  <c r="B141" i="16"/>
  <c r="H141" i="16" s="1"/>
  <c r="C141" i="16"/>
  <c r="F141" i="16"/>
  <c r="G141" i="16"/>
  <c r="K141" i="16"/>
  <c r="L141" i="16"/>
  <c r="M141" i="16"/>
  <c r="O141" i="16"/>
  <c r="A142" i="16"/>
  <c r="B142" i="16"/>
  <c r="H142" i="16" s="1"/>
  <c r="C142" i="16"/>
  <c r="E142" i="16"/>
  <c r="F142" i="16"/>
  <c r="G142" i="16"/>
  <c r="I142" i="16"/>
  <c r="K142" i="16"/>
  <c r="L142" i="16"/>
  <c r="N142" i="16"/>
  <c r="O142" i="16"/>
  <c r="A143" i="16"/>
  <c r="B143" i="16"/>
  <c r="C143" i="16"/>
  <c r="A144" i="16"/>
  <c r="B144" i="16"/>
  <c r="H144" i="16" s="1"/>
  <c r="C144" i="16"/>
  <c r="E144" i="16"/>
  <c r="F144" i="16"/>
  <c r="G144" i="16"/>
  <c r="I144" i="16"/>
  <c r="K144" i="16"/>
  <c r="L144" i="16"/>
  <c r="N144" i="16"/>
  <c r="O144" i="16"/>
  <c r="A145" i="16"/>
  <c r="B145" i="16"/>
  <c r="C145" i="16"/>
  <c r="E145" i="16"/>
  <c r="F145" i="16"/>
  <c r="G145" i="16"/>
  <c r="H145" i="16"/>
  <c r="I145" i="16"/>
  <c r="K145" i="16"/>
  <c r="L145" i="16"/>
  <c r="M145" i="16"/>
  <c r="N145" i="16"/>
  <c r="O145" i="16"/>
  <c r="A146" i="16"/>
  <c r="B146" i="16"/>
  <c r="G146" i="16" s="1"/>
  <c r="C146" i="16"/>
  <c r="L146" i="16"/>
  <c r="A147" i="16"/>
  <c r="B147" i="16"/>
  <c r="C147" i="16"/>
  <c r="A148" i="16"/>
  <c r="B148" i="16"/>
  <c r="G148" i="16" s="1"/>
  <c r="C148" i="16"/>
  <c r="L148" i="16"/>
  <c r="A149" i="16"/>
  <c r="B149" i="16"/>
  <c r="C149" i="16"/>
  <c r="E149" i="16"/>
  <c r="F149" i="16"/>
  <c r="G149" i="16"/>
  <c r="H149" i="16"/>
  <c r="I149" i="16"/>
  <c r="K149" i="16"/>
  <c r="L149" i="16"/>
  <c r="M149" i="16"/>
  <c r="N149" i="16"/>
  <c r="O149" i="16"/>
  <c r="A150" i="16"/>
  <c r="B150" i="16"/>
  <c r="H150" i="16" s="1"/>
  <c r="C150" i="16"/>
  <c r="E150" i="16"/>
  <c r="F150" i="16"/>
  <c r="G150" i="16"/>
  <c r="I150" i="16"/>
  <c r="K150" i="16"/>
  <c r="L150" i="16"/>
  <c r="M150" i="16"/>
  <c r="N150" i="16"/>
  <c r="O150" i="16"/>
  <c r="A151" i="16"/>
  <c r="B151" i="16"/>
  <c r="C151" i="16"/>
  <c r="A152" i="16"/>
  <c r="B152" i="16"/>
  <c r="H152" i="16" s="1"/>
  <c r="C152" i="16"/>
  <c r="F152" i="16"/>
  <c r="G152" i="16"/>
  <c r="K152" i="16"/>
  <c r="L152" i="16"/>
  <c r="M152" i="16"/>
  <c r="N152" i="16"/>
  <c r="O152" i="16"/>
  <c r="A153" i="16"/>
  <c r="B153" i="16"/>
  <c r="C153" i="16"/>
  <c r="A154" i="16"/>
  <c r="B154" i="16"/>
  <c r="E154" i="16" s="1"/>
  <c r="C154" i="16"/>
  <c r="F154" i="16"/>
  <c r="G154" i="16"/>
  <c r="H154" i="16"/>
  <c r="K154" i="16"/>
  <c r="L154" i="16"/>
  <c r="M154" i="16"/>
  <c r="O154" i="16"/>
  <c r="A155" i="16"/>
  <c r="B155" i="16"/>
  <c r="C155" i="16"/>
  <c r="G155" i="16"/>
  <c r="L155" i="16"/>
  <c r="A156" i="16"/>
  <c r="B156" i="16"/>
  <c r="H156" i="16" s="1"/>
  <c r="C156" i="16"/>
  <c r="F156" i="16"/>
  <c r="G156" i="16"/>
  <c r="I156" i="16"/>
  <c r="K156" i="16"/>
  <c r="L156" i="16"/>
  <c r="M156" i="16"/>
  <c r="N156" i="16"/>
  <c r="O156" i="16"/>
  <c r="A157" i="16"/>
  <c r="B157" i="16"/>
  <c r="H157" i="16" s="1"/>
  <c r="C157" i="16"/>
  <c r="E157" i="16"/>
  <c r="F157" i="16"/>
  <c r="G157" i="16"/>
  <c r="I157" i="16"/>
  <c r="K157" i="16"/>
  <c r="L157" i="16"/>
  <c r="N157" i="16"/>
  <c r="O157" i="16"/>
  <c r="A158" i="16"/>
  <c r="B158" i="16"/>
  <c r="C158" i="16"/>
  <c r="E158" i="16"/>
  <c r="F158" i="16"/>
  <c r="G158" i="16"/>
  <c r="H158" i="16"/>
  <c r="I158" i="16"/>
  <c r="K158" i="16"/>
  <c r="L158" i="16"/>
  <c r="M158" i="16"/>
  <c r="N158" i="16"/>
  <c r="O158" i="16"/>
  <c r="A159" i="16"/>
  <c r="B159" i="16"/>
  <c r="G159" i="16" s="1"/>
  <c r="C159" i="16"/>
  <c r="A160" i="16"/>
  <c r="B160" i="16"/>
  <c r="C160" i="16"/>
  <c r="G160" i="16"/>
  <c r="L160" i="16"/>
  <c r="A161" i="16"/>
  <c r="B161" i="16"/>
  <c r="H161" i="16" s="1"/>
  <c r="C161" i="16"/>
  <c r="F161" i="16"/>
  <c r="G161" i="16"/>
  <c r="K161" i="16"/>
  <c r="L161" i="16"/>
  <c r="M161" i="16"/>
  <c r="O161" i="16"/>
  <c r="A162" i="16"/>
  <c r="B162" i="16"/>
  <c r="H162" i="16" s="1"/>
  <c r="C162" i="16"/>
  <c r="E162" i="16"/>
  <c r="F162" i="16"/>
  <c r="G162" i="16"/>
  <c r="I162" i="16"/>
  <c r="K162" i="16"/>
  <c r="L162" i="16"/>
  <c r="N162" i="16"/>
  <c r="O162" i="16"/>
  <c r="A163" i="16"/>
  <c r="B163" i="16"/>
  <c r="C163" i="16"/>
  <c r="A164" i="16"/>
  <c r="B164" i="16"/>
  <c r="H164" i="16" s="1"/>
  <c r="C164" i="16"/>
  <c r="E164" i="16"/>
  <c r="F164" i="16"/>
  <c r="G164" i="16"/>
  <c r="I164" i="16"/>
  <c r="K164" i="16"/>
  <c r="L164" i="16"/>
  <c r="N164" i="16"/>
  <c r="O164" i="16"/>
  <c r="A165" i="16"/>
  <c r="B165" i="16"/>
  <c r="C165" i="16"/>
  <c r="E165" i="16"/>
  <c r="F165" i="16"/>
  <c r="G165" i="16"/>
  <c r="H165" i="16"/>
  <c r="I165" i="16"/>
  <c r="K165" i="16"/>
  <c r="L165" i="16"/>
  <c r="M165" i="16"/>
  <c r="N165" i="16"/>
  <c r="O165" i="16"/>
  <c r="A166" i="16"/>
  <c r="B166" i="16"/>
  <c r="C166" i="16"/>
  <c r="L166" i="16"/>
  <c r="A167" i="16"/>
  <c r="B167" i="16"/>
  <c r="C167" i="16"/>
  <c r="G167" i="16"/>
  <c r="L167" i="16"/>
  <c r="A168" i="16"/>
  <c r="B168" i="16"/>
  <c r="C168" i="16"/>
  <c r="G168" i="16"/>
  <c r="L168" i="16"/>
  <c r="A169" i="16"/>
  <c r="B169" i="16"/>
  <c r="E169" i="16" s="1"/>
  <c r="C169" i="16"/>
  <c r="F169" i="16"/>
  <c r="G169" i="16"/>
  <c r="H169" i="16"/>
  <c r="K169" i="16"/>
  <c r="L169" i="16"/>
  <c r="M169" i="16"/>
  <c r="O169" i="16"/>
  <c r="A170" i="16"/>
  <c r="B170" i="16"/>
  <c r="E170" i="16" s="1"/>
  <c r="C170" i="16"/>
  <c r="G170" i="16"/>
  <c r="H170" i="16"/>
  <c r="L170" i="16"/>
  <c r="A171" i="16"/>
  <c r="B171" i="16"/>
  <c r="C171" i="16"/>
  <c r="A172" i="16"/>
  <c r="B172" i="16"/>
  <c r="C172" i="16"/>
  <c r="G172" i="16"/>
  <c r="A173" i="16"/>
  <c r="B173" i="16"/>
  <c r="E173" i="16" s="1"/>
  <c r="C173" i="16"/>
  <c r="F173" i="16"/>
  <c r="G173" i="16"/>
  <c r="H173" i="16"/>
  <c r="K173" i="16"/>
  <c r="L173" i="16"/>
  <c r="M173" i="16"/>
  <c r="O173" i="16"/>
  <c r="A174" i="16"/>
  <c r="B174" i="16"/>
  <c r="E174" i="16" s="1"/>
  <c r="C174" i="16"/>
  <c r="G174" i="16"/>
  <c r="H174" i="16"/>
  <c r="L174" i="16"/>
  <c r="A175" i="16"/>
  <c r="B175" i="16"/>
  <c r="G175" i="16" s="1"/>
  <c r="C175" i="16"/>
  <c r="L175" i="16"/>
  <c r="A176" i="16"/>
  <c r="B176" i="16"/>
  <c r="H176" i="16" s="1"/>
  <c r="C176" i="16"/>
  <c r="E176" i="16"/>
  <c r="F176" i="16"/>
  <c r="G176" i="16"/>
  <c r="I176" i="16"/>
  <c r="K176" i="16"/>
  <c r="L176" i="16"/>
  <c r="N176" i="16"/>
  <c r="O176" i="16"/>
  <c r="A177" i="16"/>
  <c r="B177" i="16"/>
  <c r="F177" i="16" s="1"/>
  <c r="C177" i="16"/>
  <c r="E177" i="16"/>
  <c r="G177" i="16"/>
  <c r="H177" i="16"/>
  <c r="I177" i="16"/>
  <c r="L177" i="16"/>
  <c r="M177" i="16"/>
  <c r="N177" i="16"/>
  <c r="A178" i="16"/>
  <c r="B178" i="16"/>
  <c r="E178" i="16" s="1"/>
  <c r="C178" i="16"/>
  <c r="H178" i="16"/>
  <c r="L178" i="16"/>
  <c r="M178" i="16"/>
  <c r="A179" i="16"/>
  <c r="B179" i="16"/>
  <c r="C179" i="16"/>
  <c r="A180" i="16"/>
  <c r="B180" i="16"/>
  <c r="C180" i="16"/>
  <c r="E180" i="16"/>
  <c r="F180" i="16"/>
  <c r="G180" i="16"/>
  <c r="H180" i="16"/>
  <c r="I180" i="16"/>
  <c r="K180" i="16"/>
  <c r="L180" i="16"/>
  <c r="M180" i="16"/>
  <c r="N180" i="16"/>
  <c r="O180" i="16"/>
  <c r="A181" i="16"/>
  <c r="B181" i="16"/>
  <c r="C181" i="16"/>
  <c r="L181" i="16"/>
  <c r="N181" i="16"/>
  <c r="A182" i="16"/>
  <c r="B182" i="16"/>
  <c r="C182" i="16"/>
  <c r="G182" i="16"/>
  <c r="H182" i="16"/>
  <c r="L182" i="16"/>
  <c r="A183" i="16"/>
  <c r="B183" i="16"/>
  <c r="C183" i="16"/>
  <c r="A184" i="16"/>
  <c r="B184" i="16"/>
  <c r="C184" i="16"/>
  <c r="H184" i="16"/>
  <c r="I184" i="16"/>
  <c r="L184" i="16"/>
  <c r="N184" i="16"/>
  <c r="A185" i="16"/>
  <c r="B185" i="16"/>
  <c r="M185" i="16" s="1"/>
  <c r="C185" i="16"/>
  <c r="G185" i="16"/>
  <c r="H185" i="16"/>
  <c r="I185" i="16"/>
  <c r="N185" i="16"/>
  <c r="A186" i="16"/>
  <c r="B186" i="16"/>
  <c r="E186" i="16" s="1"/>
  <c r="C186" i="16"/>
  <c r="G186" i="16"/>
  <c r="H186" i="16"/>
  <c r="L186" i="16"/>
  <c r="M186" i="16"/>
  <c r="A187" i="16"/>
  <c r="B187" i="16"/>
  <c r="C187" i="16"/>
  <c r="A188" i="16"/>
  <c r="B188" i="16"/>
  <c r="C188" i="16"/>
  <c r="E188" i="16"/>
  <c r="F188" i="16"/>
  <c r="G188" i="16"/>
  <c r="H188" i="16"/>
  <c r="I188" i="16"/>
  <c r="K188" i="16"/>
  <c r="L188" i="16"/>
  <c r="M188" i="16"/>
  <c r="N188" i="16"/>
  <c r="O188" i="16"/>
  <c r="A189" i="16"/>
  <c r="B189" i="16"/>
  <c r="C189" i="16"/>
  <c r="E189" i="16"/>
  <c r="H189" i="16"/>
  <c r="I189" i="16"/>
  <c r="L189" i="16"/>
  <c r="N189" i="16"/>
  <c r="O189" i="16"/>
  <c r="A190" i="16"/>
  <c r="B190" i="16"/>
  <c r="E190" i="16" s="1"/>
  <c r="C190" i="16"/>
  <c r="G190" i="16"/>
  <c r="H190" i="16"/>
  <c r="L190" i="16"/>
  <c r="M190" i="16"/>
  <c r="A191" i="16"/>
  <c r="B191" i="16"/>
  <c r="C191" i="16"/>
  <c r="G191" i="16"/>
  <c r="A192" i="16"/>
  <c r="B192" i="16"/>
  <c r="I192" i="16" s="1"/>
  <c r="C192" i="16"/>
  <c r="E192" i="16"/>
  <c r="F192" i="16"/>
  <c r="G192" i="16"/>
  <c r="K192" i="16"/>
  <c r="L192" i="16"/>
  <c r="N192" i="16"/>
  <c r="O192" i="16"/>
  <c r="A193" i="16"/>
  <c r="B193" i="16"/>
  <c r="C193" i="16"/>
  <c r="E193" i="16"/>
  <c r="F193" i="16"/>
  <c r="G193" i="16"/>
  <c r="H193" i="16"/>
  <c r="I193" i="16"/>
  <c r="K193" i="16"/>
  <c r="L193" i="16"/>
  <c r="M193" i="16"/>
  <c r="N193" i="16"/>
  <c r="O193" i="16"/>
  <c r="A194" i="16"/>
  <c r="B194" i="16"/>
  <c r="C194" i="16"/>
  <c r="G194" i="16"/>
  <c r="M194" i="16"/>
  <c r="A195" i="16"/>
  <c r="B195" i="16"/>
  <c r="C195" i="16"/>
  <c r="A196" i="16"/>
  <c r="B196" i="16"/>
  <c r="C196" i="16"/>
  <c r="F196" i="16"/>
  <c r="G196" i="16"/>
  <c r="I196" i="16"/>
  <c r="L196" i="16"/>
  <c r="N196" i="16"/>
  <c r="O196" i="16"/>
  <c r="A197" i="16"/>
  <c r="B197" i="16"/>
  <c r="C197" i="16"/>
  <c r="E197" i="16"/>
  <c r="F197" i="16"/>
  <c r="G197" i="16"/>
  <c r="H197" i="16"/>
  <c r="I197" i="16"/>
  <c r="K197" i="16"/>
  <c r="L197" i="16"/>
  <c r="M197" i="16"/>
  <c r="N197" i="16"/>
  <c r="O197" i="16"/>
  <c r="A198" i="16"/>
  <c r="B198" i="16"/>
  <c r="M198" i="16" s="1"/>
  <c r="C198" i="16"/>
  <c r="A199" i="16"/>
  <c r="B199" i="16"/>
  <c r="F199" i="16" s="1"/>
  <c r="C199" i="16"/>
  <c r="L199" i="16"/>
  <c r="O199" i="16"/>
  <c r="A200" i="16"/>
  <c r="B200" i="16"/>
  <c r="C200" i="16"/>
  <c r="E200" i="16"/>
  <c r="G200" i="16"/>
  <c r="H200" i="16"/>
  <c r="I200" i="16"/>
  <c r="L200" i="16"/>
  <c r="M200" i="16"/>
  <c r="N200" i="16"/>
  <c r="A201" i="16"/>
  <c r="B201" i="16"/>
  <c r="C201" i="16"/>
  <c r="G201" i="16"/>
  <c r="H201" i="16"/>
  <c r="K201" i="16"/>
  <c r="M201" i="16"/>
  <c r="O201" i="16"/>
  <c r="A202" i="16"/>
  <c r="B202" i="16"/>
  <c r="C202" i="16"/>
  <c r="A203" i="16"/>
  <c r="B203" i="16"/>
  <c r="C203" i="16"/>
  <c r="A204" i="16"/>
  <c r="B204" i="16"/>
  <c r="C204" i="16"/>
  <c r="E204" i="16"/>
  <c r="F204" i="16"/>
  <c r="G204" i="16"/>
  <c r="H204" i="16"/>
  <c r="I204" i="16"/>
  <c r="K204" i="16"/>
  <c r="L204" i="16"/>
  <c r="M204" i="16"/>
  <c r="N204" i="16"/>
  <c r="O204" i="16"/>
  <c r="A205" i="16"/>
  <c r="B205" i="16"/>
  <c r="L205" i="16" s="1"/>
  <c r="C205" i="16"/>
  <c r="E205" i="16"/>
  <c r="I205" i="16"/>
  <c r="M205" i="16"/>
  <c r="A206" i="16"/>
  <c r="B206" i="16"/>
  <c r="E206" i="16" s="1"/>
  <c r="C206" i="16"/>
  <c r="G206" i="16"/>
  <c r="H206" i="16"/>
  <c r="K206" i="16"/>
  <c r="M206" i="16"/>
  <c r="O206" i="16"/>
  <c r="A207" i="16"/>
  <c r="B207" i="16"/>
  <c r="C207" i="16"/>
  <c r="G207" i="16"/>
  <c r="A208" i="16"/>
  <c r="B208" i="16"/>
  <c r="C208" i="16"/>
  <c r="E208" i="16"/>
  <c r="F208" i="16"/>
  <c r="G208" i="16"/>
  <c r="H208" i="16"/>
  <c r="I208" i="16"/>
  <c r="K208" i="16"/>
  <c r="L208" i="16"/>
  <c r="M208" i="16"/>
  <c r="N208" i="16"/>
  <c r="O208" i="16"/>
  <c r="A209" i="16"/>
  <c r="B209" i="16"/>
  <c r="F209" i="16" s="1"/>
  <c r="C209" i="16"/>
  <c r="E209" i="16"/>
  <c r="H209" i="16"/>
  <c r="L209" i="16"/>
  <c r="N209" i="16"/>
  <c r="A210" i="16"/>
  <c r="B210" i="16"/>
  <c r="C210" i="16"/>
  <c r="A211" i="16"/>
  <c r="B211" i="16"/>
  <c r="C211" i="16"/>
  <c r="A212" i="16"/>
  <c r="B212" i="16"/>
  <c r="C212" i="16"/>
  <c r="E212" i="16"/>
  <c r="F212" i="16"/>
  <c r="G212" i="16"/>
  <c r="H212" i="16"/>
  <c r="I212" i="16"/>
  <c r="K212" i="16"/>
  <c r="L212" i="16"/>
  <c r="M212" i="16"/>
  <c r="N212" i="16"/>
  <c r="O212" i="16"/>
  <c r="A213" i="16"/>
  <c r="B213" i="16"/>
  <c r="F213" i="16" s="1"/>
  <c r="C213" i="16"/>
  <c r="E213" i="16"/>
  <c r="H213" i="16"/>
  <c r="L213" i="16"/>
  <c r="N213" i="16"/>
  <c r="A214" i="16"/>
  <c r="B214" i="16"/>
  <c r="C214" i="16"/>
  <c r="A215" i="16"/>
  <c r="B215" i="16"/>
  <c r="C215" i="16"/>
  <c r="G215" i="16"/>
  <c r="A216" i="16"/>
  <c r="B216" i="16"/>
  <c r="F216" i="16" s="1"/>
  <c r="C216" i="16"/>
  <c r="E216" i="16"/>
  <c r="G216" i="16"/>
  <c r="I216" i="16"/>
  <c r="L216" i="16"/>
  <c r="N216" i="16"/>
  <c r="A217" i="16"/>
  <c r="B217" i="16"/>
  <c r="F217" i="16" s="1"/>
  <c r="C217" i="16"/>
  <c r="G217" i="16"/>
  <c r="H217" i="16"/>
  <c r="I217" i="16"/>
  <c r="M217" i="16"/>
  <c r="N217" i="16"/>
  <c r="A218" i="16"/>
  <c r="B218" i="16"/>
  <c r="E218" i="16" s="1"/>
  <c r="C218" i="16"/>
  <c r="F218" i="16"/>
  <c r="G218" i="16"/>
  <c r="H218" i="16"/>
  <c r="K218" i="16"/>
  <c r="L218" i="16"/>
  <c r="M218" i="16"/>
  <c r="O218" i="16"/>
  <c r="A219" i="16"/>
  <c r="B219" i="16"/>
  <c r="C219" i="16"/>
  <c r="A220" i="16"/>
  <c r="B220" i="16"/>
  <c r="F220" i="16" s="1"/>
  <c r="C220" i="16"/>
  <c r="E220" i="16"/>
  <c r="G220" i="16"/>
  <c r="I220" i="16"/>
  <c r="L220" i="16"/>
  <c r="N220" i="16"/>
  <c r="A221" i="16"/>
  <c r="B221" i="16"/>
  <c r="F221" i="16" s="1"/>
  <c r="C221" i="16"/>
  <c r="E221" i="16"/>
  <c r="G221" i="16"/>
  <c r="H221" i="16"/>
  <c r="I221" i="16"/>
  <c r="L221" i="16"/>
  <c r="M221" i="16"/>
  <c r="N221" i="16"/>
  <c r="O221" i="16"/>
  <c r="A222" i="16"/>
  <c r="B222" i="16"/>
  <c r="F222" i="16" s="1"/>
  <c r="C222" i="16"/>
  <c r="E222" i="16"/>
  <c r="G222" i="16"/>
  <c r="I222" i="16"/>
  <c r="L222" i="16"/>
  <c r="N222" i="16"/>
  <c r="A223" i="16"/>
  <c r="B223" i="16"/>
  <c r="C223" i="16"/>
  <c r="G223" i="16"/>
  <c r="L223" i="16"/>
  <c r="A224" i="16"/>
  <c r="B224" i="16"/>
  <c r="C224" i="16"/>
  <c r="G224" i="16"/>
  <c r="A225" i="16"/>
  <c r="B225" i="16"/>
  <c r="C225" i="16"/>
  <c r="E225" i="16"/>
  <c r="F225" i="16"/>
  <c r="G225" i="16"/>
  <c r="H225" i="16"/>
  <c r="I225" i="16"/>
  <c r="K225" i="16"/>
  <c r="L225" i="16"/>
  <c r="M225" i="16"/>
  <c r="N225" i="16"/>
  <c r="O225" i="16"/>
  <c r="A226" i="16"/>
  <c r="B226" i="16"/>
  <c r="F226" i="16" s="1"/>
  <c r="C226" i="16"/>
  <c r="E226" i="16"/>
  <c r="G226" i="16"/>
  <c r="I226" i="16"/>
  <c r="L226" i="16"/>
  <c r="N226" i="16"/>
  <c r="A227" i="16"/>
  <c r="B227" i="16"/>
  <c r="C227" i="16"/>
  <c r="G227" i="16"/>
  <c r="L227" i="16"/>
  <c r="A228" i="16"/>
  <c r="B228" i="16"/>
  <c r="C228" i="16"/>
  <c r="G228" i="16"/>
  <c r="L228" i="16"/>
  <c r="A229" i="16"/>
  <c r="B229" i="16"/>
  <c r="C229" i="16"/>
  <c r="E229" i="16"/>
  <c r="F229" i="16"/>
  <c r="G229" i="16"/>
  <c r="H229" i="16"/>
  <c r="I229" i="16"/>
  <c r="K229" i="16"/>
  <c r="L229" i="16"/>
  <c r="M229" i="16"/>
  <c r="N229" i="16"/>
  <c r="O229" i="16"/>
  <c r="A230" i="16"/>
  <c r="B230" i="16"/>
  <c r="E230" i="16" s="1"/>
  <c r="C230" i="16"/>
  <c r="F230" i="16"/>
  <c r="H230" i="16"/>
  <c r="K230" i="16"/>
  <c r="M230" i="16"/>
  <c r="O230" i="16"/>
  <c r="A231" i="16"/>
  <c r="B231" i="16"/>
  <c r="C231" i="16"/>
  <c r="L231" i="16"/>
  <c r="A232" i="16"/>
  <c r="B232" i="16"/>
  <c r="F232" i="16" s="1"/>
  <c r="C232" i="16"/>
  <c r="E232" i="16"/>
  <c r="G232" i="16"/>
  <c r="I232" i="16"/>
  <c r="L232" i="16"/>
  <c r="N232" i="16"/>
  <c r="A233" i="16"/>
  <c r="B233" i="16"/>
  <c r="F233" i="16" s="1"/>
  <c r="C233" i="16"/>
  <c r="E233" i="16"/>
  <c r="G233" i="16"/>
  <c r="H233" i="16"/>
  <c r="I233" i="16"/>
  <c r="K233" i="16"/>
  <c r="L233" i="16"/>
  <c r="M233" i="16"/>
  <c r="N233" i="16"/>
  <c r="O233" i="16"/>
  <c r="A234" i="16"/>
  <c r="B234" i="16"/>
  <c r="E234" i="16" s="1"/>
  <c r="C234" i="16"/>
  <c r="F234" i="16"/>
  <c r="G234" i="16"/>
  <c r="H234" i="16"/>
  <c r="I234" i="16"/>
  <c r="K234" i="16"/>
  <c r="L234" i="16"/>
  <c r="M234" i="16"/>
  <c r="N234" i="16"/>
  <c r="O234" i="16"/>
  <c r="A235" i="16"/>
  <c r="B235" i="16"/>
  <c r="C235" i="16"/>
  <c r="G235" i="16"/>
  <c r="L235" i="16"/>
  <c r="A236" i="16"/>
  <c r="B236" i="16"/>
  <c r="C236" i="16"/>
  <c r="A237" i="16"/>
  <c r="B237" i="16"/>
  <c r="F237" i="16" s="1"/>
  <c r="C237" i="16"/>
  <c r="E237" i="16"/>
  <c r="G237" i="16"/>
  <c r="I237" i="16"/>
  <c r="L237" i="16"/>
  <c r="N237" i="16"/>
  <c r="A238" i="16"/>
  <c r="B238" i="16"/>
  <c r="C238" i="16"/>
  <c r="E238" i="16"/>
  <c r="F238" i="16"/>
  <c r="G238" i="16"/>
  <c r="H238" i="16"/>
  <c r="I238" i="16"/>
  <c r="K238" i="16"/>
  <c r="L238" i="16"/>
  <c r="M238" i="16"/>
  <c r="N238" i="16"/>
  <c r="O238" i="16"/>
  <c r="A239" i="16"/>
  <c r="B239" i="16"/>
  <c r="C239" i="16"/>
  <c r="A240" i="16"/>
  <c r="B240" i="16"/>
  <c r="C240" i="16"/>
  <c r="E240" i="16"/>
  <c r="F240" i="16"/>
  <c r="G240" i="16"/>
  <c r="H240" i="16"/>
  <c r="I240" i="16"/>
  <c r="K240" i="16"/>
  <c r="L240" i="16"/>
  <c r="M240" i="16"/>
  <c r="N240" i="16"/>
  <c r="O240" i="16"/>
  <c r="A241" i="16"/>
  <c r="B241" i="16"/>
  <c r="C241" i="16"/>
  <c r="H241" i="16"/>
  <c r="A242" i="16"/>
  <c r="B242" i="16"/>
  <c r="C242" i="16"/>
  <c r="A243" i="16"/>
  <c r="B243" i="16"/>
  <c r="C243" i="16"/>
  <c r="A244" i="16"/>
  <c r="B244" i="16"/>
  <c r="F244" i="16" s="1"/>
  <c r="C244" i="16"/>
  <c r="E244" i="16"/>
  <c r="G244" i="16"/>
  <c r="I244" i="16"/>
  <c r="L244" i="16"/>
  <c r="N244" i="16"/>
  <c r="A245" i="16"/>
  <c r="B245" i="16"/>
  <c r="F245" i="16" s="1"/>
  <c r="C245" i="16"/>
  <c r="G245" i="16"/>
  <c r="H245" i="16"/>
  <c r="I245" i="16"/>
  <c r="K245" i="16"/>
  <c r="L245" i="16"/>
  <c r="M245" i="16"/>
  <c r="N245" i="16"/>
  <c r="O245" i="16"/>
  <c r="A246" i="16"/>
  <c r="B246" i="16"/>
  <c r="E246" i="16" s="1"/>
  <c r="C246" i="16"/>
  <c r="H246" i="16"/>
  <c r="L246" i="16"/>
  <c r="M246" i="16"/>
  <c r="A247" i="16"/>
  <c r="B247" i="16"/>
  <c r="L247" i="16" s="1"/>
  <c r="C247" i="16"/>
  <c r="G247" i="16"/>
  <c r="A248" i="16"/>
  <c r="B248" i="16"/>
  <c r="E248" i="16" s="1"/>
  <c r="C248" i="16"/>
  <c r="F248" i="16"/>
  <c r="G248" i="16"/>
  <c r="H248" i="16"/>
  <c r="I248" i="16"/>
  <c r="K248" i="16"/>
  <c r="L248" i="16"/>
  <c r="M248" i="16"/>
  <c r="N248" i="16"/>
  <c r="O248" i="16"/>
  <c r="A249" i="16"/>
  <c r="B249" i="16"/>
  <c r="C249" i="16"/>
  <c r="A250" i="16"/>
  <c r="B250" i="16"/>
  <c r="C250" i="16"/>
  <c r="A251" i="16"/>
  <c r="B251" i="16"/>
  <c r="G251" i="16" s="1"/>
  <c r="C251" i="16"/>
  <c r="L251" i="16"/>
  <c r="A252" i="16"/>
  <c r="B252" i="16"/>
  <c r="C252" i="16"/>
  <c r="A253" i="16"/>
  <c r="B253" i="16"/>
  <c r="F253" i="16" s="1"/>
  <c r="C253" i="16"/>
  <c r="E253" i="16"/>
  <c r="G253" i="16"/>
  <c r="H253" i="16"/>
  <c r="I253" i="16"/>
  <c r="L253" i="16"/>
  <c r="M253" i="16"/>
  <c r="N253" i="16"/>
  <c r="A254" i="16"/>
  <c r="B254" i="16"/>
  <c r="E254" i="16" s="1"/>
  <c r="C254" i="16"/>
  <c r="H254" i="16"/>
  <c r="L254" i="16"/>
  <c r="M254" i="16"/>
  <c r="A255" i="16"/>
  <c r="B255" i="16"/>
  <c r="L255" i="16" s="1"/>
  <c r="C255" i="16"/>
  <c r="F255" i="16"/>
  <c r="K255" i="16"/>
  <c r="A256" i="16"/>
  <c r="B256" i="16"/>
  <c r="E256" i="16" s="1"/>
  <c r="C256" i="16"/>
  <c r="F256" i="16"/>
  <c r="G256" i="16"/>
  <c r="H256" i="16"/>
  <c r="I256" i="16"/>
  <c r="K256" i="16"/>
  <c r="L256" i="16"/>
  <c r="M256" i="16"/>
  <c r="N256" i="16"/>
  <c r="O256" i="16"/>
  <c r="A257" i="16"/>
  <c r="B257" i="16"/>
  <c r="G257" i="16" s="1"/>
  <c r="C257" i="16"/>
  <c r="E257" i="16"/>
  <c r="H257" i="16"/>
  <c r="L257" i="16"/>
  <c r="N257" i="16"/>
  <c r="A258" i="16"/>
  <c r="B258" i="16"/>
  <c r="H258" i="16" s="1"/>
  <c r="C258" i="16"/>
  <c r="F258" i="16"/>
  <c r="G258" i="16"/>
  <c r="I258" i="16"/>
  <c r="L258" i="16"/>
  <c r="N258" i="16"/>
  <c r="O258" i="16"/>
  <c r="A259" i="16"/>
  <c r="B259" i="16"/>
  <c r="C259" i="16"/>
  <c r="G259" i="16"/>
  <c r="A260" i="16"/>
  <c r="B260" i="16"/>
  <c r="E260" i="16" s="1"/>
  <c r="C260" i="16"/>
  <c r="G260" i="16"/>
  <c r="H260" i="16"/>
  <c r="I260" i="16"/>
  <c r="L260" i="16"/>
  <c r="M260" i="16"/>
  <c r="N260" i="16"/>
  <c r="A261" i="16"/>
  <c r="B261" i="16"/>
  <c r="C261" i="16"/>
  <c r="A262" i="16"/>
  <c r="B262" i="16"/>
  <c r="F262" i="16" s="1"/>
  <c r="C262" i="16"/>
  <c r="E262" i="16"/>
  <c r="G262" i="16"/>
  <c r="K262" i="16"/>
  <c r="N262" i="16"/>
  <c r="A263" i="16"/>
  <c r="B263" i="16"/>
  <c r="E263" i="16" s="1"/>
  <c r="C263" i="16"/>
  <c r="F263" i="16"/>
  <c r="G263" i="16"/>
  <c r="H263" i="16"/>
  <c r="K263" i="16"/>
  <c r="L263" i="16"/>
  <c r="M263" i="16"/>
  <c r="O263" i="16"/>
  <c r="A264" i="16"/>
  <c r="B264" i="16"/>
  <c r="C264" i="16"/>
  <c r="N264" i="16"/>
  <c r="A265" i="16"/>
  <c r="B265" i="16"/>
  <c r="C265" i="16"/>
  <c r="A266" i="16"/>
  <c r="B266" i="16"/>
  <c r="E266" i="16" s="1"/>
  <c r="C266" i="16"/>
  <c r="G266" i="16"/>
  <c r="I266" i="16"/>
  <c r="K266" i="16"/>
  <c r="N266" i="16"/>
  <c r="O266" i="16"/>
  <c r="A267" i="16"/>
  <c r="B267" i="16"/>
  <c r="C267" i="16"/>
  <c r="E267" i="16"/>
  <c r="F267" i="16"/>
  <c r="G267" i="16"/>
  <c r="H267" i="16"/>
  <c r="I267" i="16"/>
  <c r="K267" i="16"/>
  <c r="L267" i="16"/>
  <c r="M267" i="16"/>
  <c r="N267" i="16"/>
  <c r="O267" i="16"/>
  <c r="A268" i="16"/>
  <c r="B268" i="16"/>
  <c r="C268" i="16"/>
  <c r="E268" i="16"/>
  <c r="N268" i="16"/>
  <c r="A269" i="16"/>
  <c r="B269" i="16"/>
  <c r="C269" i="16"/>
  <c r="A270" i="16"/>
  <c r="B270" i="16"/>
  <c r="C270" i="16"/>
  <c r="E270" i="16"/>
  <c r="G270" i="16"/>
  <c r="I270" i="16"/>
  <c r="K270" i="16"/>
  <c r="L270" i="16"/>
  <c r="N270" i="16"/>
  <c r="O270" i="16"/>
  <c r="A271" i="16"/>
  <c r="B271" i="16"/>
  <c r="E271" i="16" s="1"/>
  <c r="C271" i="16"/>
  <c r="F271" i="16"/>
  <c r="G271" i="16"/>
  <c r="H271" i="16"/>
  <c r="K271" i="16"/>
  <c r="L271" i="16"/>
  <c r="M271" i="16"/>
  <c r="N271" i="16"/>
  <c r="O271" i="16"/>
  <c r="A272" i="16"/>
  <c r="B272" i="16"/>
  <c r="C272" i="16"/>
  <c r="N272" i="16"/>
  <c r="A273" i="16"/>
  <c r="B273" i="16"/>
  <c r="C273" i="16"/>
  <c r="A274" i="16"/>
  <c r="B274" i="16"/>
  <c r="E274" i="16" s="1"/>
  <c r="C274" i="16"/>
  <c r="F274" i="16"/>
  <c r="G274" i="16"/>
  <c r="I274" i="16"/>
  <c r="L274" i="16"/>
  <c r="N274" i="16"/>
  <c r="O274" i="16"/>
  <c r="A275" i="16"/>
  <c r="B275" i="16"/>
  <c r="L275" i="16" s="1"/>
  <c r="C275" i="16"/>
  <c r="E275" i="16"/>
  <c r="I275" i="16"/>
  <c r="N275" i="16"/>
  <c r="A276" i="16"/>
  <c r="B276" i="16"/>
  <c r="E276" i="16" s="1"/>
  <c r="C276" i="16"/>
  <c r="H276" i="16"/>
  <c r="I276" i="16"/>
  <c r="L276" i="16"/>
  <c r="A277" i="16"/>
  <c r="B277" i="16"/>
  <c r="H277" i="16" s="1"/>
  <c r="C277" i="16"/>
  <c r="O277" i="16"/>
  <c r="A278" i="16"/>
  <c r="B278" i="16"/>
  <c r="C278" i="16"/>
  <c r="K278" i="16"/>
  <c r="A279" i="16"/>
  <c r="B279" i="16"/>
  <c r="E279" i="16" s="1"/>
  <c r="C279" i="16"/>
  <c r="F279" i="16"/>
  <c r="G279" i="16"/>
  <c r="H279" i="16"/>
  <c r="K279" i="16"/>
  <c r="L279" i="16"/>
  <c r="M279" i="16"/>
  <c r="O279" i="16"/>
  <c r="A280" i="16"/>
  <c r="B280" i="16"/>
  <c r="C280" i="16"/>
  <c r="E280" i="16"/>
  <c r="I280" i="16"/>
  <c r="N280" i="16"/>
  <c r="A281" i="16"/>
  <c r="B281" i="16"/>
  <c r="H281" i="16" s="1"/>
  <c r="C281" i="16"/>
  <c r="A282" i="16"/>
  <c r="B282" i="16"/>
  <c r="C282" i="16"/>
  <c r="I282" i="16"/>
  <c r="N282" i="16"/>
  <c r="A283" i="16"/>
  <c r="B283" i="16"/>
  <c r="C283" i="16"/>
  <c r="E283" i="16"/>
  <c r="F283" i="16"/>
  <c r="G283" i="16"/>
  <c r="H283" i="16"/>
  <c r="I283" i="16"/>
  <c r="K283" i="16"/>
  <c r="L283" i="16"/>
  <c r="M283" i="16"/>
  <c r="N283" i="16"/>
  <c r="O283" i="16"/>
  <c r="A284" i="16"/>
  <c r="B284" i="16"/>
  <c r="C284" i="16"/>
  <c r="E284" i="16"/>
  <c r="N284" i="16"/>
  <c r="A285" i="16"/>
  <c r="B285" i="16"/>
  <c r="C285" i="16"/>
  <c r="A286" i="16"/>
  <c r="B286" i="16"/>
  <c r="E286" i="16" s="1"/>
  <c r="C286" i="16"/>
  <c r="G286" i="16"/>
  <c r="I286" i="16"/>
  <c r="K286" i="16"/>
  <c r="O286" i="16"/>
  <c r="A287" i="16"/>
  <c r="B287" i="16"/>
  <c r="C287" i="16"/>
  <c r="G287" i="16"/>
  <c r="I287" i="16"/>
  <c r="L287" i="16"/>
  <c r="O287" i="16"/>
  <c r="A288" i="16"/>
  <c r="B288" i="16"/>
  <c r="C288" i="16"/>
  <c r="E288" i="16"/>
  <c r="H288" i="16"/>
  <c r="I288" i="16"/>
  <c r="L288" i="16"/>
  <c r="N288" i="16"/>
  <c r="A289" i="16"/>
  <c r="B289" i="16"/>
  <c r="C289" i="16"/>
  <c r="A290" i="16"/>
  <c r="B290" i="16"/>
  <c r="K290" i="16" s="1"/>
  <c r="C290" i="16"/>
  <c r="G290" i="16"/>
  <c r="I290" i="16"/>
  <c r="N290" i="16"/>
  <c r="A291" i="16"/>
  <c r="B291" i="16"/>
  <c r="C291" i="16"/>
  <c r="E291" i="16"/>
  <c r="F291" i="16"/>
  <c r="G291" i="16"/>
  <c r="H291" i="16"/>
  <c r="I291" i="16"/>
  <c r="K291" i="16"/>
  <c r="L291" i="16"/>
  <c r="M291" i="16"/>
  <c r="N291" i="16"/>
  <c r="O291" i="16"/>
  <c r="A292" i="16"/>
  <c r="B292" i="16"/>
  <c r="C292" i="16"/>
  <c r="A293" i="16"/>
  <c r="B293" i="16"/>
  <c r="C293" i="16"/>
  <c r="A294" i="16"/>
  <c r="B294" i="16"/>
  <c r="E294" i="16" s="1"/>
  <c r="C294" i="16"/>
  <c r="G294" i="16"/>
  <c r="I294" i="16"/>
  <c r="K294" i="16"/>
  <c r="O294" i="16"/>
  <c r="A295" i="16"/>
  <c r="B295" i="16"/>
  <c r="C295" i="16"/>
  <c r="G295" i="16"/>
  <c r="L295" i="16"/>
  <c r="A296" i="16"/>
  <c r="B296" i="16"/>
  <c r="C296" i="16"/>
  <c r="E296" i="16"/>
  <c r="H296" i="16"/>
  <c r="I296" i="16"/>
  <c r="L296" i="16"/>
  <c r="N296" i="16"/>
  <c r="A297" i="16"/>
  <c r="B297" i="16"/>
  <c r="C297" i="16"/>
  <c r="H297" i="16"/>
  <c r="A298" i="16"/>
  <c r="B298" i="16"/>
  <c r="C298" i="16"/>
  <c r="A299" i="16"/>
  <c r="B299" i="16"/>
  <c r="C299" i="16"/>
  <c r="G299" i="16"/>
  <c r="L299" i="16"/>
  <c r="A300" i="16"/>
  <c r="B300" i="16"/>
  <c r="F300" i="16" s="1"/>
  <c r="C300" i="16"/>
  <c r="E300" i="16"/>
  <c r="G300" i="16"/>
  <c r="H300" i="16"/>
  <c r="I300" i="16"/>
  <c r="L300" i="16"/>
  <c r="M300" i="16"/>
  <c r="N300" i="16"/>
  <c r="A301" i="16"/>
  <c r="B301" i="16"/>
  <c r="E301" i="16" s="1"/>
  <c r="C301" i="16"/>
  <c r="H301" i="16"/>
  <c r="L301" i="16"/>
  <c r="M301" i="16"/>
  <c r="A302" i="16"/>
  <c r="B302" i="16"/>
  <c r="K302" i="16" s="1"/>
  <c r="C302" i="16"/>
  <c r="F302" i="16"/>
  <c r="L302" i="16"/>
  <c r="A303" i="16"/>
  <c r="B303" i="16"/>
  <c r="C303" i="16"/>
  <c r="E303" i="16"/>
  <c r="F303" i="16"/>
  <c r="G303" i="16"/>
  <c r="H303" i="16"/>
  <c r="I303" i="16"/>
  <c r="K303" i="16"/>
  <c r="L303" i="16"/>
  <c r="M303" i="16"/>
  <c r="N303" i="16"/>
  <c r="O303" i="16"/>
  <c r="A304" i="16"/>
  <c r="B304" i="16"/>
  <c r="F304" i="16" s="1"/>
  <c r="C304" i="16"/>
  <c r="E304" i="16"/>
  <c r="H304" i="16"/>
  <c r="L304" i="16"/>
  <c r="N304" i="16"/>
  <c r="A305" i="16"/>
  <c r="B305" i="16"/>
  <c r="C305" i="16"/>
  <c r="L305" i="16"/>
  <c r="A306" i="16"/>
  <c r="B306" i="16"/>
  <c r="C306" i="16"/>
  <c r="A307" i="16"/>
  <c r="B307" i="16"/>
  <c r="F307" i="16" s="1"/>
  <c r="C307" i="16"/>
  <c r="E307" i="16"/>
  <c r="G307" i="16"/>
  <c r="I307" i="16"/>
  <c r="L307" i="16"/>
  <c r="N307" i="16"/>
  <c r="A308" i="16"/>
  <c r="B308" i="16"/>
  <c r="F308" i="16" s="1"/>
  <c r="C308" i="16"/>
  <c r="G308" i="16"/>
  <c r="H308" i="16"/>
  <c r="I308" i="16"/>
  <c r="M308" i="16"/>
  <c r="N308" i="16"/>
  <c r="A309" i="16"/>
  <c r="B309" i="16"/>
  <c r="C309" i="16"/>
  <c r="L309" i="16"/>
  <c r="M309" i="16"/>
  <c r="A310" i="16"/>
  <c r="B310" i="16"/>
  <c r="K310" i="16" s="1"/>
  <c r="C310" i="16"/>
  <c r="F310" i="16"/>
  <c r="L310" i="16"/>
  <c r="A311" i="16"/>
  <c r="B311" i="16"/>
  <c r="C311" i="16"/>
  <c r="E311" i="16"/>
  <c r="F311" i="16"/>
  <c r="G311" i="16"/>
  <c r="H311" i="16"/>
  <c r="I311" i="16"/>
  <c r="K311" i="16"/>
  <c r="L311" i="16"/>
  <c r="M311" i="16"/>
  <c r="N311" i="16"/>
  <c r="O311" i="16"/>
  <c r="A312" i="16"/>
  <c r="B312" i="16"/>
  <c r="F312" i="16" s="1"/>
  <c r="C312" i="16"/>
  <c r="E312" i="16"/>
  <c r="H312" i="16"/>
  <c r="L312" i="16"/>
  <c r="N312" i="16"/>
  <c r="A313" i="16"/>
  <c r="B313" i="16"/>
  <c r="C313" i="16"/>
  <c r="A314" i="16"/>
  <c r="B314" i="16"/>
  <c r="K314" i="16" s="1"/>
  <c r="C314" i="16"/>
  <c r="A315" i="16"/>
  <c r="B315" i="16"/>
  <c r="F315" i="16" s="1"/>
  <c r="C315" i="16"/>
  <c r="E315" i="16"/>
  <c r="G315" i="16"/>
  <c r="I315" i="16"/>
  <c r="L315" i="16"/>
  <c r="N315" i="16"/>
  <c r="A316" i="16"/>
  <c r="B316" i="16"/>
  <c r="F316" i="16" s="1"/>
  <c r="C316" i="16"/>
  <c r="G316" i="16"/>
  <c r="H316" i="16"/>
  <c r="I316" i="16"/>
  <c r="M316" i="16"/>
  <c r="N316" i="16"/>
  <c r="A317" i="16"/>
  <c r="B317" i="16"/>
  <c r="C317" i="16"/>
  <c r="L317" i="16"/>
  <c r="M317" i="16"/>
  <c r="A318" i="16"/>
  <c r="B318" i="16"/>
  <c r="K318" i="16" s="1"/>
  <c r="C318" i="16"/>
  <c r="F318" i="16"/>
  <c r="L318" i="16"/>
  <c r="A319" i="16"/>
  <c r="B319" i="16"/>
  <c r="C319" i="16"/>
  <c r="E319" i="16"/>
  <c r="F319" i="16"/>
  <c r="G319" i="16"/>
  <c r="H319" i="16"/>
  <c r="I319" i="16"/>
  <c r="K319" i="16"/>
  <c r="L319" i="16"/>
  <c r="M319" i="16"/>
  <c r="N319" i="16"/>
  <c r="O319" i="16"/>
  <c r="A320" i="16"/>
  <c r="B320" i="16"/>
  <c r="F320" i="16" s="1"/>
  <c r="C320" i="16"/>
  <c r="E320" i="16"/>
  <c r="H320" i="16"/>
  <c r="L320" i="16"/>
  <c r="N320" i="16"/>
  <c r="A321" i="16"/>
  <c r="B321" i="16"/>
  <c r="L321" i="16" s="1"/>
  <c r="C321" i="16"/>
  <c r="A322" i="16"/>
  <c r="B322" i="16"/>
  <c r="K322" i="16" s="1"/>
  <c r="C322" i="16"/>
  <c r="A323" i="16"/>
  <c r="B323" i="16"/>
  <c r="E323" i="16" s="1"/>
  <c r="C323" i="16"/>
  <c r="F323" i="16"/>
  <c r="G323" i="16"/>
  <c r="H323" i="16"/>
  <c r="K323" i="16"/>
  <c r="L323" i="16"/>
  <c r="M323" i="16"/>
  <c r="O323" i="16"/>
  <c r="A324" i="16"/>
  <c r="B324" i="16"/>
  <c r="C324" i="16"/>
  <c r="H324" i="16"/>
  <c r="A325" i="16"/>
  <c r="B325" i="16"/>
  <c r="M325" i="16" s="1"/>
  <c r="C325" i="16"/>
  <c r="L325" i="16"/>
  <c r="A326" i="16"/>
  <c r="B326" i="16"/>
  <c r="F326" i="16" s="1"/>
  <c r="C326" i="16"/>
  <c r="K326" i="16"/>
  <c r="L326" i="16"/>
  <c r="O326" i="16"/>
  <c r="A327" i="16"/>
  <c r="B327" i="16"/>
  <c r="F327" i="16" s="1"/>
  <c r="C327" i="16"/>
  <c r="E327" i="16"/>
  <c r="G327" i="16"/>
  <c r="I327" i="16"/>
  <c r="L327" i="16"/>
  <c r="N327" i="16"/>
  <c r="A328" i="16"/>
  <c r="B328" i="16"/>
  <c r="F328" i="16" s="1"/>
  <c r="C328" i="16"/>
  <c r="G328" i="16"/>
  <c r="H328" i="16"/>
  <c r="I328" i="16"/>
  <c r="M328" i="16"/>
  <c r="N328" i="16"/>
  <c r="A329" i="16"/>
  <c r="B329" i="16"/>
  <c r="C329" i="16"/>
  <c r="G329" i="16"/>
  <c r="H329" i="16"/>
  <c r="L329" i="16"/>
  <c r="M329" i="16"/>
  <c r="A330" i="16"/>
  <c r="B330" i="16"/>
  <c r="K330" i="16" s="1"/>
  <c r="C330" i="16"/>
  <c r="A331" i="16"/>
  <c r="B331" i="16"/>
  <c r="C331" i="16"/>
  <c r="G331" i="16"/>
  <c r="L331" i="16"/>
  <c r="A332" i="16"/>
  <c r="B332" i="16"/>
  <c r="F332" i="16" s="1"/>
  <c r="C332" i="16"/>
  <c r="E332" i="16"/>
  <c r="G332" i="16"/>
  <c r="H332" i="16"/>
  <c r="I332" i="16"/>
  <c r="L332" i="16"/>
  <c r="M332" i="16"/>
  <c r="N332" i="16"/>
  <c r="A333" i="16"/>
  <c r="B333" i="16"/>
  <c r="L333" i="16" s="1"/>
  <c r="C333" i="16"/>
  <c r="M333" i="16"/>
  <c r="A334" i="16"/>
  <c r="B334" i="16"/>
  <c r="C334" i="16"/>
  <c r="L334" i="16"/>
  <c r="A335" i="16"/>
  <c r="B335" i="16"/>
  <c r="E335" i="16" s="1"/>
  <c r="C335" i="16"/>
  <c r="F335" i="16"/>
  <c r="G335" i="16"/>
  <c r="H335" i="16"/>
  <c r="K335" i="16"/>
  <c r="L335" i="16"/>
  <c r="M335" i="16"/>
  <c r="O335" i="16"/>
  <c r="A336" i="16"/>
  <c r="B336" i="16"/>
  <c r="N336" i="16" s="1"/>
  <c r="C336" i="16"/>
  <c r="A337" i="16"/>
  <c r="B337" i="16"/>
  <c r="M337" i="16" s="1"/>
  <c r="C337" i="16"/>
  <c r="G337" i="16"/>
  <c r="L337" i="16"/>
  <c r="A338" i="16"/>
  <c r="B338" i="16"/>
  <c r="K338" i="16" s="1"/>
  <c r="C338" i="16"/>
  <c r="A339" i="16"/>
  <c r="B339" i="16"/>
  <c r="G339" i="16" s="1"/>
  <c r="C339" i="16"/>
  <c r="L339" i="16"/>
  <c r="A340" i="16"/>
  <c r="B340" i="16"/>
  <c r="F340" i="16" s="1"/>
  <c r="C340" i="16"/>
  <c r="E340" i="16"/>
  <c r="G340" i="16"/>
  <c r="H340" i="16"/>
  <c r="I340" i="16"/>
  <c r="L340" i="16"/>
  <c r="M340" i="16"/>
  <c r="N340" i="16"/>
  <c r="A341" i="16"/>
  <c r="B341" i="16"/>
  <c r="L341" i="16" s="1"/>
  <c r="C341" i="16"/>
  <c r="M341" i="16"/>
  <c r="A342" i="16"/>
  <c r="B342" i="16"/>
  <c r="C342" i="16"/>
  <c r="A343" i="16"/>
  <c r="B343" i="16"/>
  <c r="C343" i="16"/>
  <c r="A344" i="16"/>
  <c r="B344" i="16"/>
  <c r="F344" i="16" s="1"/>
  <c r="C344" i="16"/>
  <c r="E344" i="16"/>
  <c r="G344" i="16"/>
  <c r="H344" i="16"/>
  <c r="I344" i="16"/>
  <c r="L344" i="16"/>
  <c r="M344" i="16"/>
  <c r="N344" i="16"/>
  <c r="A345" i="16"/>
  <c r="B345" i="16"/>
  <c r="M345" i="16" s="1"/>
  <c r="C345" i="16"/>
  <c r="H345" i="16"/>
  <c r="L345" i="16"/>
  <c r="A346" i="16"/>
  <c r="B346" i="16"/>
  <c r="C346" i="16"/>
  <c r="A347" i="16"/>
  <c r="B347" i="16"/>
  <c r="C347" i="16"/>
  <c r="G347" i="16"/>
  <c r="A348" i="16"/>
  <c r="B348" i="16"/>
  <c r="F348" i="16" s="1"/>
  <c r="C348" i="16"/>
  <c r="E348" i="16"/>
  <c r="G348" i="16"/>
  <c r="H348" i="16"/>
  <c r="I348" i="16"/>
  <c r="L348" i="16"/>
  <c r="M348" i="16"/>
  <c r="N348" i="16"/>
  <c r="A349" i="16"/>
  <c r="B349" i="16"/>
  <c r="L349" i="16" s="1"/>
  <c r="C349" i="16"/>
  <c r="M349" i="16"/>
  <c r="A350" i="16"/>
  <c r="B350" i="16"/>
  <c r="C350" i="16"/>
  <c r="K350" i="16"/>
  <c r="A351" i="16"/>
  <c r="B351" i="16"/>
  <c r="C351" i="16"/>
  <c r="G351" i="16"/>
  <c r="L351" i="16"/>
  <c r="A352" i="16"/>
  <c r="B352" i="16"/>
  <c r="F352" i="16" s="1"/>
  <c r="C352" i="16"/>
  <c r="E352" i="16"/>
  <c r="G352" i="16"/>
  <c r="H352" i="16"/>
  <c r="I352" i="16"/>
  <c r="L352" i="16"/>
  <c r="M352" i="16"/>
  <c r="N352" i="16"/>
  <c r="A353" i="16"/>
  <c r="B353" i="16"/>
  <c r="M353" i="16" s="1"/>
  <c r="C353" i="16"/>
  <c r="H353" i="16"/>
  <c r="L353" i="16"/>
  <c r="A354" i="16"/>
  <c r="B354" i="16"/>
  <c r="K354" i="16" s="1"/>
  <c r="C354" i="16"/>
  <c r="A355" i="16"/>
  <c r="B355" i="16"/>
  <c r="G355" i="16" s="1"/>
  <c r="C355" i="16"/>
  <c r="L355" i="16"/>
  <c r="A356" i="16"/>
  <c r="B356" i="16"/>
  <c r="F356" i="16" s="1"/>
  <c r="C356" i="16"/>
  <c r="E356" i="16"/>
  <c r="G356" i="16"/>
  <c r="H356" i="16"/>
  <c r="I356" i="16"/>
  <c r="L356" i="16"/>
  <c r="M356" i="16"/>
  <c r="N356" i="16"/>
  <c r="A357" i="16"/>
  <c r="B357" i="16"/>
  <c r="H357" i="16" s="1"/>
  <c r="C357" i="16"/>
  <c r="K357" i="16"/>
  <c r="O357" i="16"/>
  <c r="A358" i="16"/>
  <c r="B358" i="16"/>
  <c r="I358" i="16" s="1"/>
  <c r="C358" i="16"/>
  <c r="E358" i="16"/>
  <c r="F358" i="16"/>
  <c r="G358" i="16"/>
  <c r="K358" i="16"/>
  <c r="L358" i="16"/>
  <c r="N358" i="16"/>
  <c r="A359" i="16"/>
  <c r="B359" i="16"/>
  <c r="F359" i="16" s="1"/>
  <c r="C359" i="16"/>
  <c r="E359" i="16"/>
  <c r="G359" i="16"/>
  <c r="I359" i="16"/>
  <c r="L359" i="16"/>
  <c r="N359" i="16"/>
  <c r="A360" i="16"/>
  <c r="B360" i="16"/>
  <c r="I360" i="16" s="1"/>
  <c r="C360" i="16"/>
  <c r="G360" i="16"/>
  <c r="H360" i="16"/>
  <c r="L360" i="16"/>
  <c r="N360" i="16"/>
  <c r="A361" i="16"/>
  <c r="B361" i="16"/>
  <c r="O361" i="16" s="1"/>
  <c r="C361" i="16"/>
  <c r="A362" i="16"/>
  <c r="B362" i="16"/>
  <c r="I362" i="16" s="1"/>
  <c r="C362" i="16"/>
  <c r="E362" i="16"/>
  <c r="G362" i="16"/>
  <c r="L362" i="16"/>
  <c r="A363" i="16"/>
  <c r="B363" i="16"/>
  <c r="C363" i="16"/>
  <c r="A364" i="16"/>
  <c r="B364" i="16"/>
  <c r="H364" i="16" s="1"/>
  <c r="C364" i="16"/>
  <c r="E364" i="16"/>
  <c r="G364" i="16"/>
  <c r="K364" i="16"/>
  <c r="N364" i="16"/>
  <c r="A365" i="16"/>
  <c r="B365" i="16"/>
  <c r="C365" i="16"/>
  <c r="E365" i="16"/>
  <c r="F365" i="16"/>
  <c r="G365" i="16"/>
  <c r="H365" i="16"/>
  <c r="I365" i="16"/>
  <c r="K365" i="16"/>
  <c r="L365" i="16"/>
  <c r="M365" i="16"/>
  <c r="N365" i="16"/>
  <c r="O365" i="16"/>
  <c r="A366" i="16"/>
  <c r="B366" i="16"/>
  <c r="E366" i="16" s="1"/>
  <c r="C366" i="16"/>
  <c r="G366" i="16"/>
  <c r="L366" i="16"/>
  <c r="A367" i="16"/>
  <c r="B367" i="16"/>
  <c r="C367" i="16"/>
  <c r="A368" i="16"/>
  <c r="B368" i="16"/>
  <c r="C368" i="16"/>
  <c r="G368" i="16"/>
  <c r="N368" i="16"/>
  <c r="A369" i="16"/>
  <c r="B369" i="16"/>
  <c r="E369" i="16" s="1"/>
  <c r="C369" i="16"/>
  <c r="F369" i="16"/>
  <c r="G369" i="16"/>
  <c r="H369" i="16"/>
  <c r="K369" i="16"/>
  <c r="L369" i="16"/>
  <c r="M369" i="16"/>
  <c r="O369" i="16"/>
  <c r="A370" i="16"/>
  <c r="B370" i="16"/>
  <c r="L370" i="16" s="1"/>
  <c r="C370" i="16"/>
  <c r="A371" i="16"/>
  <c r="B371" i="16"/>
  <c r="C371" i="16"/>
  <c r="A372" i="16"/>
  <c r="B372" i="16"/>
  <c r="H372" i="16" s="1"/>
  <c r="C372" i="16"/>
  <c r="E372" i="16"/>
  <c r="G372" i="16"/>
  <c r="K372" i="16"/>
  <c r="N372" i="16"/>
  <c r="A373" i="16"/>
  <c r="B373" i="16"/>
  <c r="C373" i="16"/>
  <c r="E373" i="16"/>
  <c r="F373" i="16"/>
  <c r="G373" i="16"/>
  <c r="H373" i="16"/>
  <c r="I373" i="16"/>
  <c r="K373" i="16"/>
  <c r="L373" i="16"/>
  <c r="M373" i="16"/>
  <c r="N373" i="16"/>
  <c r="O373" i="16"/>
  <c r="A374" i="16"/>
  <c r="B374" i="16"/>
  <c r="E374" i="16" s="1"/>
  <c r="C374" i="16"/>
  <c r="G374" i="16"/>
  <c r="L374" i="16"/>
  <c r="A375" i="16"/>
  <c r="B375" i="16"/>
  <c r="C375" i="16"/>
  <c r="A376" i="16"/>
  <c r="B376" i="16"/>
  <c r="N376" i="16" s="1"/>
  <c r="C376" i="16"/>
  <c r="A377" i="16"/>
  <c r="B377" i="16"/>
  <c r="E377" i="16" s="1"/>
  <c r="C377" i="16"/>
  <c r="F377" i="16"/>
  <c r="G377" i="16"/>
  <c r="H377" i="16"/>
  <c r="K377" i="16"/>
  <c r="L377" i="16"/>
  <c r="M377" i="16"/>
  <c r="O377" i="16"/>
  <c r="A378" i="16"/>
  <c r="B378" i="16"/>
  <c r="C378" i="16"/>
  <c r="L378" i="16"/>
  <c r="A379" i="16"/>
  <c r="B379" i="16"/>
  <c r="C379" i="16"/>
  <c r="A380" i="16"/>
  <c r="B380" i="16"/>
  <c r="F380" i="16" s="1"/>
  <c r="C380" i="16"/>
  <c r="E380" i="16"/>
  <c r="G380" i="16"/>
  <c r="I380" i="16"/>
  <c r="L380" i="16"/>
  <c r="N380" i="16"/>
  <c r="A381" i="16"/>
  <c r="B381" i="16"/>
  <c r="E381" i="16" s="1"/>
  <c r="C381" i="16"/>
  <c r="F381" i="16"/>
  <c r="G381" i="16"/>
  <c r="H381" i="16"/>
  <c r="K381" i="16"/>
  <c r="L381" i="16"/>
  <c r="M381" i="16"/>
  <c r="O381" i="16"/>
  <c r="A382" i="16"/>
  <c r="B382" i="16"/>
  <c r="C382" i="16"/>
  <c r="A383" i="16"/>
  <c r="B383" i="16"/>
  <c r="G383" i="16" s="1"/>
  <c r="C383" i="16"/>
  <c r="L383" i="16"/>
  <c r="A384" i="16"/>
  <c r="B384" i="16"/>
  <c r="G384" i="16" s="1"/>
  <c r="C384" i="16"/>
  <c r="A385" i="16"/>
  <c r="B385" i="16"/>
  <c r="C385" i="16"/>
  <c r="E385" i="16"/>
  <c r="F385" i="16"/>
  <c r="G385" i="16"/>
  <c r="H385" i="16"/>
  <c r="I385" i="16"/>
  <c r="K385" i="16"/>
  <c r="L385" i="16"/>
  <c r="M385" i="16"/>
  <c r="N385" i="16"/>
  <c r="O385" i="16"/>
  <c r="A386" i="16"/>
  <c r="B386" i="16"/>
  <c r="E386" i="16" s="1"/>
  <c r="C386" i="16"/>
  <c r="G386" i="16"/>
  <c r="L386" i="16"/>
  <c r="A387" i="16"/>
  <c r="B387" i="16"/>
  <c r="C387" i="16"/>
  <c r="A388" i="16"/>
  <c r="B388" i="16"/>
  <c r="C388" i="16"/>
  <c r="G388" i="16"/>
  <c r="A389" i="16"/>
  <c r="B389" i="16"/>
  <c r="C389" i="16"/>
  <c r="E389" i="16"/>
  <c r="F389" i="16"/>
  <c r="G389" i="16"/>
  <c r="H389" i="16"/>
  <c r="I389" i="16"/>
  <c r="K389" i="16"/>
  <c r="L389" i="16"/>
  <c r="M389" i="16"/>
  <c r="N389" i="16"/>
  <c r="O389" i="16"/>
  <c r="A390" i="16"/>
  <c r="B390" i="16"/>
  <c r="E390" i="16" s="1"/>
  <c r="C390" i="16"/>
  <c r="G390" i="16"/>
  <c r="L390" i="16"/>
  <c r="A391" i="16"/>
  <c r="B391" i="16"/>
  <c r="C391" i="16"/>
  <c r="G391" i="16"/>
  <c r="L391" i="16"/>
  <c r="A392" i="16"/>
  <c r="B392" i="16"/>
  <c r="H392" i="16" s="1"/>
  <c r="C392" i="16"/>
  <c r="E392" i="16"/>
  <c r="G392" i="16"/>
  <c r="K392" i="16"/>
  <c r="M392" i="16"/>
  <c r="O392" i="16"/>
  <c r="A393" i="16"/>
  <c r="B393" i="16"/>
  <c r="F393" i="16" s="1"/>
  <c r="C393" i="16"/>
  <c r="E393" i="16"/>
  <c r="G393" i="16"/>
  <c r="I393" i="16"/>
  <c r="L393" i="16"/>
  <c r="N393" i="16"/>
  <c r="A394" i="16"/>
  <c r="B394" i="16"/>
  <c r="E394" i="16" s="1"/>
  <c r="C394" i="16"/>
  <c r="H394" i="16"/>
  <c r="L394" i="16"/>
  <c r="M394" i="16"/>
  <c r="A395" i="16"/>
  <c r="B395" i="16"/>
  <c r="L395" i="16" s="1"/>
  <c r="C395" i="16"/>
  <c r="G395" i="16"/>
  <c r="A396" i="16"/>
  <c r="B396" i="16"/>
  <c r="E396" i="16" s="1"/>
  <c r="C396" i="16"/>
  <c r="F396" i="16"/>
  <c r="G396" i="16"/>
  <c r="H396" i="16"/>
  <c r="K396" i="16"/>
  <c r="L396" i="16"/>
  <c r="M396" i="16"/>
  <c r="O396" i="16"/>
  <c r="A397" i="16"/>
  <c r="B397" i="16"/>
  <c r="C397" i="16"/>
  <c r="G397" i="16"/>
  <c r="A398" i="16"/>
  <c r="B398" i="16"/>
  <c r="E398" i="16" s="1"/>
  <c r="C398" i="16"/>
  <c r="G398" i="16"/>
  <c r="H398" i="16"/>
  <c r="L398" i="16"/>
  <c r="M398" i="16"/>
  <c r="A399" i="16"/>
  <c r="B399" i="16"/>
  <c r="G399" i="16" s="1"/>
  <c r="C399" i="16"/>
  <c r="A400" i="16"/>
  <c r="B400" i="16"/>
  <c r="E400" i="16" s="1"/>
  <c r="C400" i="16"/>
  <c r="F400" i="16"/>
  <c r="G400" i="16"/>
  <c r="H400" i="16"/>
  <c r="K400" i="16"/>
  <c r="L400" i="16"/>
  <c r="M400" i="16"/>
  <c r="O400" i="16"/>
  <c r="A401" i="16"/>
  <c r="B401" i="16"/>
  <c r="C401" i="16"/>
  <c r="G401" i="16"/>
  <c r="L401" i="16"/>
  <c r="A402" i="16"/>
  <c r="B402" i="16"/>
  <c r="E402" i="16" s="1"/>
  <c r="C402" i="16"/>
  <c r="G402" i="16"/>
  <c r="H402" i="16"/>
  <c r="L402" i="16"/>
  <c r="M402" i="16"/>
  <c r="A403" i="16"/>
  <c r="B403" i="16"/>
  <c r="C403" i="16"/>
  <c r="A404" i="16"/>
  <c r="B404" i="16"/>
  <c r="C404" i="16"/>
  <c r="E404" i="16"/>
  <c r="F404" i="16"/>
  <c r="G404" i="16"/>
  <c r="H404" i="16"/>
  <c r="I404" i="16"/>
  <c r="K404" i="16"/>
  <c r="L404" i="16"/>
  <c r="M404" i="16"/>
  <c r="N404" i="16"/>
  <c r="O404" i="16"/>
  <c r="A405" i="16"/>
  <c r="B405" i="16"/>
  <c r="F405" i="16" s="1"/>
  <c r="C405" i="16"/>
  <c r="E405" i="16"/>
  <c r="G405" i="16"/>
  <c r="I405" i="16"/>
  <c r="L405" i="16"/>
  <c r="N405" i="16"/>
  <c r="A406" i="16"/>
  <c r="B406" i="16"/>
  <c r="E406" i="16" s="1"/>
  <c r="C406" i="16"/>
  <c r="H406" i="16"/>
  <c r="L406" i="16"/>
  <c r="M406" i="16"/>
  <c r="A407" i="16"/>
  <c r="B407" i="16"/>
  <c r="G407" i="16" s="1"/>
  <c r="C407" i="16"/>
  <c r="A408" i="16"/>
  <c r="B408" i="16"/>
  <c r="C408" i="16"/>
  <c r="E408" i="16"/>
  <c r="F408" i="16"/>
  <c r="G408" i="16"/>
  <c r="H408" i="16"/>
  <c r="I408" i="16"/>
  <c r="K408" i="16"/>
  <c r="L408" i="16"/>
  <c r="M408" i="16"/>
  <c r="N408" i="16"/>
  <c r="O408" i="16"/>
  <c r="A409" i="16"/>
  <c r="B409" i="16"/>
  <c r="F409" i="16" s="1"/>
  <c r="C409" i="16"/>
  <c r="E409" i="16"/>
  <c r="G409" i="16"/>
  <c r="I409" i="16"/>
  <c r="L409" i="16"/>
  <c r="N409" i="16"/>
  <c r="A410" i="16"/>
  <c r="B410" i="16"/>
  <c r="E410" i="16" s="1"/>
  <c r="C410" i="16"/>
  <c r="H410" i="16"/>
  <c r="L410" i="16"/>
  <c r="M410" i="16"/>
  <c r="A411" i="16"/>
  <c r="B411" i="16"/>
  <c r="L411" i="16" s="1"/>
  <c r="C411" i="16"/>
  <c r="G411" i="16"/>
  <c r="A412" i="16"/>
  <c r="B412" i="16"/>
  <c r="C412" i="16"/>
  <c r="E412" i="16"/>
  <c r="F412" i="16"/>
  <c r="G412" i="16"/>
  <c r="H412" i="16"/>
  <c r="I412" i="16"/>
  <c r="K412" i="16"/>
  <c r="L412" i="16"/>
  <c r="M412" i="16"/>
  <c r="N412" i="16"/>
  <c r="O412" i="16"/>
  <c r="A413" i="16"/>
  <c r="B413" i="16"/>
  <c r="L413" i="16" s="1"/>
  <c r="C413" i="16"/>
  <c r="A414" i="16"/>
  <c r="B414" i="16"/>
  <c r="C414" i="16"/>
  <c r="G414" i="16"/>
  <c r="H414" i="16"/>
  <c r="L414" i="16"/>
  <c r="M414" i="16"/>
  <c r="A415" i="16"/>
  <c r="B415" i="16"/>
  <c r="C415" i="16"/>
  <c r="A416" i="16"/>
  <c r="B416" i="16"/>
  <c r="E416" i="16" s="1"/>
  <c r="C416" i="16"/>
  <c r="F416" i="16"/>
  <c r="G416" i="16"/>
  <c r="H416" i="16"/>
  <c r="K416" i="16"/>
  <c r="L416" i="16"/>
  <c r="M416" i="16"/>
  <c r="O416" i="16"/>
  <c r="A417" i="16"/>
  <c r="B417" i="16"/>
  <c r="G417" i="16" s="1"/>
  <c r="C417" i="16"/>
  <c r="L417" i="16"/>
  <c r="A418" i="16"/>
  <c r="B418" i="16"/>
  <c r="C418" i="16"/>
  <c r="G418" i="16"/>
  <c r="L418" i="16"/>
  <c r="M418" i="16"/>
  <c r="A419" i="16"/>
  <c r="B419" i="16"/>
  <c r="F419" i="16" s="1"/>
  <c r="C419" i="16"/>
  <c r="G419" i="16"/>
  <c r="K419" i="16"/>
  <c r="L419" i="16"/>
  <c r="A420" i="16"/>
  <c r="B420" i="16"/>
  <c r="E420" i="16" s="1"/>
  <c r="C420" i="16"/>
  <c r="F420" i="16"/>
  <c r="G420" i="16"/>
  <c r="H420" i="16"/>
  <c r="K420" i="16"/>
  <c r="L420" i="16"/>
  <c r="M420" i="16"/>
  <c r="O420" i="16"/>
  <c r="A421" i="16"/>
  <c r="B421" i="16"/>
  <c r="C421" i="16"/>
  <c r="A422" i="16"/>
  <c r="B422" i="16"/>
  <c r="C422" i="16"/>
  <c r="L422" i="16"/>
  <c r="M422" i="16"/>
  <c r="A423" i="16"/>
  <c r="B423" i="16"/>
  <c r="K423" i="16" s="1"/>
  <c r="C423" i="16"/>
  <c r="F423" i="16"/>
  <c r="L423" i="16"/>
  <c r="A424" i="16"/>
  <c r="B424" i="16"/>
  <c r="C424" i="16"/>
  <c r="E424" i="16"/>
  <c r="F424" i="16"/>
  <c r="G424" i="16"/>
  <c r="H424" i="16"/>
  <c r="I424" i="16"/>
  <c r="K424" i="16"/>
  <c r="L424" i="16"/>
  <c r="M424" i="16"/>
  <c r="N424" i="16"/>
  <c r="O424" i="16"/>
  <c r="A425" i="16"/>
  <c r="B425" i="16"/>
  <c r="E425" i="16" s="1"/>
  <c r="C425" i="16"/>
  <c r="A426" i="16"/>
  <c r="B426" i="16"/>
  <c r="C426" i="16"/>
  <c r="L426" i="16"/>
  <c r="A427" i="16"/>
  <c r="B427" i="16"/>
  <c r="C427" i="16"/>
  <c r="K427" i="16"/>
  <c r="L427" i="16"/>
  <c r="A428" i="16"/>
  <c r="B428" i="16"/>
  <c r="L428" i="16" s="1"/>
  <c r="C428" i="16"/>
  <c r="G428" i="16"/>
  <c r="I428" i="16"/>
  <c r="A429" i="16"/>
  <c r="B429" i="16"/>
  <c r="E429" i="16" s="1"/>
  <c r="C429" i="16"/>
  <c r="F429" i="16"/>
  <c r="G429" i="16"/>
  <c r="H429" i="16"/>
  <c r="K429" i="16"/>
  <c r="L429" i="16"/>
  <c r="M429" i="16"/>
  <c r="O429" i="16"/>
  <c r="A430" i="16"/>
  <c r="B430" i="16"/>
  <c r="C430" i="16"/>
  <c r="G430" i="16"/>
  <c r="L430" i="16"/>
  <c r="A431" i="16"/>
  <c r="B431" i="16"/>
  <c r="C431" i="16"/>
  <c r="A432" i="16"/>
  <c r="B432" i="16"/>
  <c r="C432" i="16"/>
  <c r="F432" i="16"/>
  <c r="G432" i="16"/>
  <c r="H432" i="16"/>
  <c r="K432" i="16"/>
  <c r="L432" i="16"/>
  <c r="M432" i="16"/>
  <c r="O432" i="16"/>
  <c r="A433" i="16"/>
  <c r="B433" i="16"/>
  <c r="H433" i="16" s="1"/>
  <c r="C433" i="16"/>
  <c r="F433" i="16"/>
  <c r="G433" i="16"/>
  <c r="L433" i="16"/>
  <c r="M433" i="16"/>
  <c r="A434" i="16"/>
  <c r="B434" i="16"/>
  <c r="G434" i="16" s="1"/>
  <c r="C434" i="16"/>
  <c r="L434" i="16"/>
  <c r="M434" i="16"/>
  <c r="A435" i="16"/>
  <c r="B435" i="16"/>
  <c r="C435" i="16"/>
  <c r="F435" i="16"/>
  <c r="G435" i="16"/>
  <c r="K435" i="16"/>
  <c r="L435" i="16"/>
  <c r="O435" i="16"/>
  <c r="A436" i="16"/>
  <c r="B436" i="16"/>
  <c r="C436" i="16"/>
  <c r="E436" i="16"/>
  <c r="F436" i="16"/>
  <c r="G436" i="16"/>
  <c r="H436" i="16"/>
  <c r="I436" i="16"/>
  <c r="K436" i="16"/>
  <c r="L436" i="16"/>
  <c r="M436" i="16"/>
  <c r="N436" i="16"/>
  <c r="O436" i="16"/>
  <c r="A437" i="16"/>
  <c r="B437" i="16"/>
  <c r="H437" i="16" s="1"/>
  <c r="C437" i="16"/>
  <c r="G437" i="16"/>
  <c r="L437" i="16"/>
  <c r="A438" i="16"/>
  <c r="B438" i="16"/>
  <c r="L438" i="16" s="1"/>
  <c r="C438" i="16"/>
  <c r="M438" i="16"/>
  <c r="A439" i="16"/>
  <c r="B439" i="16"/>
  <c r="O439" i="16" s="1"/>
  <c r="C439" i="16"/>
  <c r="F439" i="16"/>
  <c r="K439" i="16"/>
  <c r="L439" i="16"/>
  <c r="A440" i="16"/>
  <c r="B440" i="16"/>
  <c r="H440" i="16" s="1"/>
  <c r="C440" i="16"/>
  <c r="F440" i="16"/>
  <c r="G440" i="16"/>
  <c r="K440" i="16"/>
  <c r="L440" i="16"/>
  <c r="O440" i="16"/>
  <c r="A441" i="16"/>
  <c r="B441" i="16"/>
  <c r="H441" i="16" s="1"/>
  <c r="C441" i="16"/>
  <c r="E441" i="16"/>
  <c r="F441" i="16"/>
  <c r="G441" i="16"/>
  <c r="I441" i="16"/>
  <c r="K441" i="16"/>
  <c r="L441" i="16"/>
  <c r="N441" i="16"/>
  <c r="O441" i="16"/>
  <c r="A442" i="16"/>
  <c r="B442" i="16"/>
  <c r="G442" i="16" s="1"/>
  <c r="C442" i="16"/>
  <c r="L442" i="16"/>
  <c r="A443" i="16"/>
  <c r="B443" i="16"/>
  <c r="C443" i="16"/>
  <c r="E443" i="16"/>
  <c r="F443" i="16"/>
  <c r="G443" i="16"/>
  <c r="H443" i="16"/>
  <c r="I443" i="16"/>
  <c r="K443" i="16"/>
  <c r="L443" i="16"/>
  <c r="M443" i="16"/>
  <c r="N443" i="16"/>
  <c r="O443" i="16"/>
  <c r="A444" i="16"/>
  <c r="B444" i="16"/>
  <c r="F444" i="16" s="1"/>
  <c r="C444" i="16"/>
  <c r="A445" i="16"/>
  <c r="B445" i="16"/>
  <c r="E445" i="16" s="1"/>
  <c r="C445" i="16"/>
  <c r="G445" i="16"/>
  <c r="H445" i="16"/>
  <c r="L445" i="16"/>
  <c r="A446" i="16"/>
  <c r="B446" i="16"/>
  <c r="H446" i="16" s="1"/>
  <c r="C446" i="16"/>
  <c r="L446" i="16"/>
  <c r="A447" i="16"/>
  <c r="B447" i="16"/>
  <c r="H447" i="16" s="1"/>
  <c r="C447" i="16"/>
  <c r="E447" i="16"/>
  <c r="F447" i="16"/>
  <c r="G447" i="16"/>
  <c r="I447" i="16"/>
  <c r="K447" i="16"/>
  <c r="L447" i="16"/>
  <c r="N447" i="16"/>
  <c r="O447" i="16"/>
  <c r="A448" i="16"/>
  <c r="B448" i="16"/>
  <c r="F448" i="16" s="1"/>
  <c r="C448" i="16"/>
  <c r="E448" i="16"/>
  <c r="G448" i="16"/>
  <c r="H448" i="16"/>
  <c r="I448" i="16"/>
  <c r="L448" i="16"/>
  <c r="M448" i="16"/>
  <c r="N448" i="16"/>
  <c r="A449" i="16"/>
  <c r="B449" i="16"/>
  <c r="E449" i="16" s="1"/>
  <c r="C449" i="16"/>
  <c r="H449" i="16"/>
  <c r="L449" i="16"/>
  <c r="A450" i="16"/>
  <c r="B450" i="16"/>
  <c r="H450" i="16" s="1"/>
  <c r="C450" i="16"/>
  <c r="A451" i="16"/>
  <c r="B451" i="16"/>
  <c r="H451" i="16" s="1"/>
  <c r="C451" i="16"/>
  <c r="F451" i="16"/>
  <c r="G451" i="16"/>
  <c r="K451" i="16"/>
  <c r="L451" i="16"/>
  <c r="O451" i="16"/>
  <c r="A452" i="16"/>
  <c r="B452" i="16"/>
  <c r="F452" i="16" s="1"/>
  <c r="C452" i="16"/>
  <c r="E452" i="16"/>
  <c r="G452" i="16"/>
  <c r="H452" i="16"/>
  <c r="L452" i="16"/>
  <c r="M452" i="16"/>
  <c r="N452" i="16"/>
  <c r="A453" i="16"/>
  <c r="B453" i="16"/>
  <c r="E453" i="16" s="1"/>
  <c r="C453" i="16"/>
  <c r="L453" i="16"/>
  <c r="A454" i="16"/>
  <c r="B454" i="16"/>
  <c r="H454" i="16" s="1"/>
  <c r="C454" i="16"/>
  <c r="G454" i="16"/>
  <c r="L454" i="16"/>
  <c r="A455" i="16"/>
  <c r="B455" i="16"/>
  <c r="H455" i="16" s="1"/>
  <c r="C455" i="16"/>
  <c r="L455" i="16"/>
  <c r="A456" i="16"/>
  <c r="B456" i="16"/>
  <c r="F456" i="16" s="1"/>
  <c r="C456" i="16"/>
  <c r="G456" i="16"/>
  <c r="H456" i="16"/>
  <c r="M456" i="16"/>
  <c r="N456" i="16"/>
  <c r="A457" i="16"/>
  <c r="B457" i="16"/>
  <c r="E457" i="16" s="1"/>
  <c r="C457" i="16"/>
  <c r="G457" i="16"/>
  <c r="H457" i="16"/>
  <c r="L457" i="16"/>
  <c r="M457" i="16"/>
  <c r="A458" i="16"/>
  <c r="B458" i="16"/>
  <c r="H458" i="16" s="1"/>
  <c r="C458" i="16"/>
  <c r="L458" i="16"/>
  <c r="A459" i="16"/>
  <c r="B459" i="16"/>
  <c r="C459" i="16"/>
  <c r="E459" i="16"/>
  <c r="F459" i="16"/>
  <c r="G459" i="16"/>
  <c r="H459" i="16"/>
  <c r="I459" i="16"/>
  <c r="K459" i="16"/>
  <c r="L459" i="16"/>
  <c r="M459" i="16"/>
  <c r="N459" i="16"/>
  <c r="O459" i="16"/>
  <c r="A460" i="16"/>
  <c r="B460" i="16"/>
  <c r="F460" i="16" s="1"/>
  <c r="C460" i="16"/>
  <c r="E460" i="16"/>
  <c r="G460" i="16"/>
  <c r="H460" i="16"/>
  <c r="I460" i="16"/>
  <c r="L460" i="16"/>
  <c r="M460" i="16"/>
  <c r="N460" i="16"/>
  <c r="A461" i="16"/>
  <c r="B461" i="16"/>
  <c r="E461" i="16" s="1"/>
  <c r="C461" i="16"/>
  <c r="H461" i="16"/>
  <c r="L461" i="16"/>
  <c r="A462" i="16"/>
  <c r="B462" i="16"/>
  <c r="H462" i="16" s="1"/>
  <c r="C462" i="16"/>
  <c r="A463" i="16"/>
  <c r="B463" i="16"/>
  <c r="H463" i="16" s="1"/>
  <c r="C463" i="16"/>
  <c r="F463" i="16"/>
  <c r="G463" i="16"/>
  <c r="K463" i="16"/>
  <c r="L463" i="16"/>
  <c r="O463" i="16"/>
  <c r="A464" i="16"/>
  <c r="B464" i="16"/>
  <c r="F464" i="16" s="1"/>
  <c r="C464" i="16"/>
  <c r="E464" i="16"/>
  <c r="G464" i="16"/>
  <c r="H464" i="16"/>
  <c r="I464" i="16"/>
  <c r="L464" i="16"/>
  <c r="M464" i="16"/>
  <c r="N464" i="16"/>
  <c r="A465" i="16"/>
  <c r="B465" i="16"/>
  <c r="E465" i="16" s="1"/>
  <c r="C465" i="16"/>
  <c r="L465" i="16"/>
  <c r="A466" i="16"/>
  <c r="B466" i="16"/>
  <c r="H466" i="16" s="1"/>
  <c r="C466" i="16"/>
  <c r="A467" i="16"/>
  <c r="B467" i="16"/>
  <c r="H467" i="16" s="1"/>
  <c r="C467" i="16"/>
  <c r="F467" i="16"/>
  <c r="G467" i="16"/>
  <c r="K467" i="16"/>
  <c r="L467" i="16"/>
  <c r="O467" i="16"/>
  <c r="A468" i="16"/>
  <c r="B468" i="16"/>
  <c r="F468" i="16" s="1"/>
  <c r="C468" i="16"/>
  <c r="E468" i="16"/>
  <c r="G468" i="16"/>
  <c r="H468" i="16"/>
  <c r="I468" i="16"/>
  <c r="L468" i="16"/>
  <c r="M468" i="16"/>
  <c r="N468" i="16"/>
  <c r="A469" i="16"/>
  <c r="B469" i="16"/>
  <c r="E469" i="16" s="1"/>
  <c r="C469" i="16"/>
  <c r="A470" i="16"/>
  <c r="B470" i="16"/>
  <c r="H470" i="16" s="1"/>
  <c r="C470" i="16"/>
  <c r="G470" i="16"/>
  <c r="L470" i="16"/>
  <c r="A471" i="16"/>
  <c r="B471" i="16"/>
  <c r="F471" i="16" s="1"/>
  <c r="C471" i="16"/>
  <c r="E471" i="16"/>
  <c r="G471" i="16"/>
  <c r="H471" i="16"/>
  <c r="I471" i="16"/>
  <c r="L471" i="16"/>
  <c r="M471" i="16"/>
  <c r="N471" i="16"/>
  <c r="O471" i="16"/>
  <c r="A472" i="16"/>
  <c r="B472" i="16"/>
  <c r="F472" i="16" s="1"/>
  <c r="C472" i="16"/>
  <c r="I472" i="16"/>
  <c r="A473" i="16"/>
  <c r="B473" i="16"/>
  <c r="E473" i="16" s="1"/>
  <c r="C473" i="16"/>
  <c r="H473" i="16"/>
  <c r="A474" i="16"/>
  <c r="B474" i="16"/>
  <c r="H474" i="16" s="1"/>
  <c r="C474" i="16"/>
  <c r="G474" i="16"/>
  <c r="L474" i="16"/>
  <c r="A475" i="16"/>
  <c r="B475" i="16"/>
  <c r="F475" i="16" s="1"/>
  <c r="C475" i="16"/>
  <c r="E475" i="16"/>
  <c r="G475" i="16"/>
  <c r="H475" i="16"/>
  <c r="I475" i="16"/>
  <c r="L475" i="16"/>
  <c r="M475" i="16"/>
  <c r="N475" i="16"/>
  <c r="A476" i="16"/>
  <c r="B476" i="16"/>
  <c r="F476" i="16" s="1"/>
  <c r="C476" i="16"/>
  <c r="I476" i="16"/>
  <c r="A477" i="16"/>
  <c r="B477" i="16"/>
  <c r="E477" i="16" s="1"/>
  <c r="C477" i="16"/>
  <c r="A478" i="16"/>
  <c r="B478" i="16"/>
  <c r="H478" i="16" s="1"/>
  <c r="C478" i="16"/>
  <c r="A479" i="16"/>
  <c r="B479" i="16"/>
  <c r="H479" i="16" s="1"/>
  <c r="C479" i="16"/>
  <c r="F479" i="16"/>
  <c r="G479" i="16"/>
  <c r="K479" i="16"/>
  <c r="L479" i="16"/>
  <c r="O479" i="16"/>
  <c r="A480" i="16"/>
  <c r="B480" i="16"/>
  <c r="F480" i="16" s="1"/>
  <c r="C480" i="16"/>
  <c r="E480" i="16"/>
  <c r="G480" i="16"/>
  <c r="I480" i="16"/>
  <c r="L480" i="16"/>
  <c r="N480" i="16"/>
  <c r="A481" i="16"/>
  <c r="B481" i="16"/>
  <c r="E481" i="16" s="1"/>
  <c r="C481" i="16"/>
  <c r="F481" i="16"/>
  <c r="G481" i="16"/>
  <c r="H481" i="16"/>
  <c r="K481" i="16"/>
  <c r="L481" i="16"/>
  <c r="M481" i="16"/>
  <c r="O481" i="16"/>
  <c r="A482" i="16"/>
  <c r="B482" i="16"/>
  <c r="H482" i="16" s="1"/>
  <c r="C482" i="16"/>
  <c r="A483" i="16"/>
  <c r="B483" i="16"/>
  <c r="H483" i="16" s="1"/>
  <c r="C483" i="16"/>
  <c r="F483" i="16"/>
  <c r="G483" i="16"/>
  <c r="K483" i="16"/>
  <c r="L483" i="16"/>
  <c r="O483" i="16"/>
  <c r="A484" i="16"/>
  <c r="B484" i="16"/>
  <c r="F484" i="16" s="1"/>
  <c r="C484" i="16"/>
  <c r="E484" i="16"/>
  <c r="G484" i="16"/>
  <c r="I484" i="16"/>
  <c r="L484" i="16"/>
  <c r="N484" i="16"/>
  <c r="A485" i="16"/>
  <c r="B485" i="16"/>
  <c r="E485" i="16" s="1"/>
  <c r="C485" i="16"/>
  <c r="F485" i="16"/>
  <c r="G485" i="16"/>
  <c r="H485" i="16"/>
  <c r="K485" i="16"/>
  <c r="L485" i="16"/>
  <c r="M485" i="16"/>
  <c r="O485" i="16"/>
  <c r="A486" i="16"/>
  <c r="B486" i="16"/>
  <c r="H486" i="16" s="1"/>
  <c r="C486" i="16"/>
  <c r="A487" i="16"/>
  <c r="B487" i="16"/>
  <c r="H487" i="16" s="1"/>
  <c r="C487" i="16"/>
  <c r="F487" i="16"/>
  <c r="G487" i="16"/>
  <c r="K487" i="16"/>
  <c r="L487" i="16"/>
  <c r="O487" i="16"/>
  <c r="A488" i="16"/>
  <c r="B488" i="16"/>
  <c r="F488" i="16" s="1"/>
  <c r="C488" i="16"/>
  <c r="E488" i="16"/>
  <c r="G488" i="16"/>
  <c r="I488" i="16"/>
  <c r="L488" i="16"/>
  <c r="N488" i="16"/>
  <c r="A489" i="16"/>
  <c r="B489" i="16"/>
  <c r="E489" i="16" s="1"/>
  <c r="C489" i="16"/>
  <c r="F489" i="16"/>
  <c r="G489" i="16"/>
  <c r="H489" i="16"/>
  <c r="L489" i="16"/>
  <c r="M489" i="16"/>
  <c r="O489" i="16"/>
  <c r="A490" i="16"/>
  <c r="B490" i="16"/>
  <c r="H490" i="16" s="1"/>
  <c r="C490" i="16"/>
  <c r="A491" i="16"/>
  <c r="B491" i="16"/>
  <c r="H491" i="16" s="1"/>
  <c r="C491" i="16"/>
  <c r="F491" i="16"/>
  <c r="G491" i="16"/>
  <c r="K491" i="16"/>
  <c r="L491" i="16"/>
  <c r="O491" i="16"/>
  <c r="A492" i="16"/>
  <c r="B492" i="16"/>
  <c r="F492" i="16" s="1"/>
  <c r="C492" i="16"/>
  <c r="E492" i="16"/>
  <c r="G492" i="16"/>
  <c r="I492" i="16"/>
  <c r="N492" i="16"/>
  <c r="A10" i="12"/>
  <c r="A11" i="12"/>
  <c r="A12" i="12"/>
  <c r="A13" i="12"/>
  <c r="A14" i="12"/>
  <c r="A15" i="12"/>
  <c r="A16" i="12"/>
  <c r="A17" i="12"/>
  <c r="A18" i="12"/>
  <c r="A19" i="12"/>
  <c r="A20" i="12"/>
  <c r="A21" i="12"/>
  <c r="A22" i="12"/>
  <c r="A23" i="12"/>
  <c r="A24" i="12"/>
  <c r="A25" i="12"/>
  <c r="A26" i="12"/>
  <c r="A27" i="12"/>
  <c r="A28" i="12"/>
  <c r="A29" i="12"/>
  <c r="A30" i="12"/>
  <c r="A31" i="12"/>
  <c r="A32" i="12"/>
  <c r="A33" i="12"/>
  <c r="A34" i="12"/>
  <c r="A35" i="12"/>
  <c r="A36" i="12"/>
  <c r="A37" i="12"/>
  <c r="A38" i="12"/>
  <c r="A39" i="12"/>
  <c r="A40" i="12"/>
  <c r="A41" i="12"/>
  <c r="A42" i="12"/>
  <c r="A43" i="12"/>
  <c r="A44" i="12"/>
  <c r="A45" i="12"/>
  <c r="A46" i="12"/>
  <c r="A47" i="12"/>
  <c r="A48" i="12"/>
  <c r="A49" i="12"/>
  <c r="A50" i="12"/>
  <c r="A51" i="12"/>
  <c r="A52" i="12"/>
  <c r="A53" i="12"/>
  <c r="A54" i="12"/>
  <c r="A55" i="12"/>
  <c r="A56" i="12"/>
  <c r="A57" i="12"/>
  <c r="A58" i="12"/>
  <c r="A59" i="12"/>
  <c r="A60" i="12"/>
  <c r="A61" i="12"/>
  <c r="A62" i="12"/>
  <c r="A63" i="12"/>
  <c r="A64" i="12"/>
  <c r="A65" i="12"/>
  <c r="A66" i="12"/>
  <c r="A67" i="12"/>
  <c r="A68" i="12"/>
  <c r="A69" i="12"/>
  <c r="A70" i="12"/>
  <c r="A71" i="12"/>
  <c r="A72" i="12"/>
  <c r="A73" i="12"/>
  <c r="A74" i="12"/>
  <c r="A75" i="12"/>
  <c r="A76" i="12"/>
  <c r="A77" i="12"/>
  <c r="A78" i="12"/>
  <c r="A79" i="12"/>
  <c r="A80" i="12"/>
  <c r="A81" i="12"/>
  <c r="A82" i="12"/>
  <c r="A83" i="12"/>
  <c r="A84" i="12"/>
  <c r="A85" i="12"/>
  <c r="A86" i="12"/>
  <c r="A87" i="12"/>
  <c r="A88" i="12"/>
  <c r="A89" i="12"/>
  <c r="A90" i="12"/>
  <c r="A91" i="12"/>
  <c r="A92" i="12"/>
  <c r="A93" i="12"/>
  <c r="A94" i="12"/>
  <c r="A95" i="12"/>
  <c r="A96" i="12"/>
  <c r="A97" i="12"/>
  <c r="A98" i="12"/>
  <c r="A99" i="12"/>
  <c r="A100" i="12"/>
  <c r="A101" i="12"/>
  <c r="A102" i="12"/>
  <c r="A103" i="12"/>
  <c r="A104" i="12"/>
  <c r="A105" i="12"/>
  <c r="A106" i="12"/>
  <c r="A107" i="12"/>
  <c r="A108" i="12"/>
  <c r="A109" i="12"/>
  <c r="A110" i="12"/>
  <c r="A111" i="12"/>
  <c r="A112" i="12"/>
  <c r="A113" i="12"/>
  <c r="A114" i="12"/>
  <c r="A115" i="12"/>
  <c r="A116" i="12"/>
  <c r="A117" i="12"/>
  <c r="A118" i="12"/>
  <c r="A119" i="12"/>
  <c r="A120" i="12"/>
  <c r="A121" i="12"/>
  <c r="A122" i="12"/>
  <c r="A123" i="12"/>
  <c r="A124" i="12"/>
  <c r="A125" i="12"/>
  <c r="A126" i="12"/>
  <c r="A127" i="12"/>
  <c r="A128" i="12"/>
  <c r="A129" i="12"/>
  <c r="A130" i="12"/>
  <c r="A131" i="12"/>
  <c r="A132" i="12"/>
  <c r="A133" i="12"/>
  <c r="A134" i="12"/>
  <c r="A135" i="12"/>
  <c r="A136" i="12"/>
  <c r="A137" i="12"/>
  <c r="A138" i="12"/>
  <c r="A139" i="12"/>
  <c r="A140" i="12"/>
  <c r="A141" i="12"/>
  <c r="A142" i="12"/>
  <c r="A143" i="12"/>
  <c r="A144" i="12"/>
  <c r="A145" i="12"/>
  <c r="A146" i="12"/>
  <c r="A147" i="12"/>
  <c r="A148" i="12"/>
  <c r="A149" i="12"/>
  <c r="A150" i="12"/>
  <c r="A151" i="12"/>
  <c r="A152" i="12"/>
  <c r="A153" i="12"/>
  <c r="A154" i="12"/>
  <c r="A155" i="12"/>
  <c r="A156" i="12"/>
  <c r="A157" i="12"/>
  <c r="A158" i="12"/>
  <c r="A159" i="12"/>
  <c r="A160" i="12"/>
  <c r="A161" i="12"/>
  <c r="A162" i="12"/>
  <c r="A163" i="12"/>
  <c r="A164" i="12"/>
  <c r="A165" i="12"/>
  <c r="A166" i="12"/>
  <c r="A167" i="12"/>
  <c r="A168" i="12"/>
  <c r="A169" i="12"/>
  <c r="A170" i="12"/>
  <c r="A171" i="12"/>
  <c r="A172" i="12"/>
  <c r="A173" i="12"/>
  <c r="A174" i="12"/>
  <c r="A175" i="12"/>
  <c r="A176" i="12"/>
  <c r="A177" i="12"/>
  <c r="A178" i="12"/>
  <c r="A179" i="12"/>
  <c r="A180" i="12"/>
  <c r="A181" i="12"/>
  <c r="A182" i="12"/>
  <c r="A183" i="12"/>
  <c r="A184" i="12"/>
  <c r="A185" i="12"/>
  <c r="A186" i="12"/>
  <c r="A187" i="12"/>
  <c r="A188" i="12"/>
  <c r="A189" i="12"/>
  <c r="A190" i="12"/>
  <c r="A191" i="12"/>
  <c r="A192" i="12"/>
  <c r="A193" i="12"/>
  <c r="A194" i="12"/>
  <c r="A195" i="12"/>
  <c r="A196" i="12"/>
  <c r="A197" i="12"/>
  <c r="A198" i="12"/>
  <c r="A199" i="12"/>
  <c r="A200" i="12"/>
  <c r="A201" i="12"/>
  <c r="A202" i="12"/>
  <c r="A203" i="12"/>
  <c r="A204" i="12"/>
  <c r="A205" i="12"/>
  <c r="A206" i="12"/>
  <c r="A207" i="12"/>
  <c r="A208" i="12"/>
  <c r="A209" i="12"/>
  <c r="A210" i="12"/>
  <c r="A211" i="12"/>
  <c r="A212" i="12"/>
  <c r="A213" i="12"/>
  <c r="A214" i="12"/>
  <c r="A215" i="12"/>
  <c r="A216" i="12"/>
  <c r="A217" i="12"/>
  <c r="A218" i="12"/>
  <c r="A219" i="12"/>
  <c r="A220" i="12"/>
  <c r="A221" i="12"/>
  <c r="A222" i="12"/>
  <c r="A223" i="12"/>
  <c r="A224" i="12"/>
  <c r="A225" i="12"/>
  <c r="A226" i="12"/>
  <c r="A227" i="12"/>
  <c r="A228" i="12"/>
  <c r="A229" i="12"/>
  <c r="A230" i="12"/>
  <c r="A231" i="12"/>
  <c r="A232" i="12"/>
  <c r="A233" i="12"/>
  <c r="A234" i="12"/>
  <c r="A235" i="12"/>
  <c r="A236" i="12"/>
  <c r="A237" i="12"/>
  <c r="A238" i="12"/>
  <c r="A239" i="12"/>
  <c r="A240" i="12"/>
  <c r="A241" i="12"/>
  <c r="A242" i="12"/>
  <c r="A243" i="12"/>
  <c r="A244" i="12"/>
  <c r="A245" i="12"/>
  <c r="A246" i="12"/>
  <c r="A247" i="12"/>
  <c r="A248" i="12"/>
  <c r="A249" i="12"/>
  <c r="A250" i="12"/>
  <c r="A251" i="12"/>
  <c r="A252" i="12"/>
  <c r="A253" i="12"/>
  <c r="A254" i="12"/>
  <c r="A255" i="12"/>
  <c r="A256" i="12"/>
  <c r="A257" i="12"/>
  <c r="A258" i="12"/>
  <c r="A259" i="12"/>
  <c r="A260" i="12"/>
  <c r="A261" i="12"/>
  <c r="A262" i="12"/>
  <c r="A263" i="12"/>
  <c r="A264" i="12"/>
  <c r="A265" i="12"/>
  <c r="A266" i="12"/>
  <c r="A267" i="12"/>
  <c r="A268" i="12"/>
  <c r="A269" i="12"/>
  <c r="A270" i="12"/>
  <c r="A271" i="12"/>
  <c r="A272" i="12"/>
  <c r="A273" i="12"/>
  <c r="A274" i="12"/>
  <c r="A275" i="12"/>
  <c r="A276" i="12"/>
  <c r="A277" i="12"/>
  <c r="A278" i="12"/>
  <c r="A279" i="12"/>
  <c r="A280" i="12"/>
  <c r="A281" i="12"/>
  <c r="A282" i="12"/>
  <c r="A283" i="12"/>
  <c r="A284" i="12"/>
  <c r="A285" i="12"/>
  <c r="A286" i="12"/>
  <c r="A287" i="12"/>
  <c r="A288" i="12"/>
  <c r="A289" i="12"/>
  <c r="A290" i="12"/>
  <c r="A291" i="12"/>
  <c r="A292" i="12"/>
  <c r="A293" i="12"/>
  <c r="A294" i="12"/>
  <c r="A295" i="12"/>
  <c r="A296" i="12"/>
  <c r="A297" i="12"/>
  <c r="A298" i="12"/>
  <c r="A299" i="12"/>
  <c r="A300" i="12"/>
  <c r="A301" i="12"/>
  <c r="A302" i="12"/>
  <c r="A303" i="12"/>
  <c r="A304" i="12"/>
  <c r="A305" i="12"/>
  <c r="A306" i="12"/>
  <c r="A307" i="12"/>
  <c r="A308" i="12"/>
  <c r="A309" i="12"/>
  <c r="A310" i="12"/>
  <c r="A311" i="12"/>
  <c r="A312" i="12"/>
  <c r="A313" i="12"/>
  <c r="A314" i="12"/>
  <c r="A315" i="12"/>
  <c r="A316" i="12"/>
  <c r="A317" i="12"/>
  <c r="A318" i="12"/>
  <c r="A319" i="12"/>
  <c r="A320" i="12"/>
  <c r="A321" i="12"/>
  <c r="A322" i="12"/>
  <c r="A323" i="12"/>
  <c r="A324" i="12"/>
  <c r="A325" i="12"/>
  <c r="A326" i="12"/>
  <c r="A327" i="12"/>
  <c r="A328" i="12"/>
  <c r="A329" i="12"/>
  <c r="A330" i="12"/>
  <c r="A331" i="12"/>
  <c r="A332" i="12"/>
  <c r="A333" i="12"/>
  <c r="A334" i="12"/>
  <c r="A335" i="12"/>
  <c r="A336" i="12"/>
  <c r="A337" i="12"/>
  <c r="A338" i="12"/>
  <c r="A339" i="12"/>
  <c r="A340" i="12"/>
  <c r="A341" i="12"/>
  <c r="A342" i="12"/>
  <c r="A343" i="12"/>
  <c r="A344" i="12"/>
  <c r="A345" i="12"/>
  <c r="A346" i="12"/>
  <c r="A347" i="12"/>
  <c r="A348" i="12"/>
  <c r="A349" i="12"/>
  <c r="A350" i="12"/>
  <c r="A351" i="12"/>
  <c r="A352" i="12"/>
  <c r="A353" i="12"/>
  <c r="A354" i="12"/>
  <c r="A355" i="12"/>
  <c r="A356" i="12"/>
  <c r="A357" i="12"/>
  <c r="A358" i="12"/>
  <c r="A359" i="12"/>
  <c r="A360" i="12"/>
  <c r="A361" i="12"/>
  <c r="A362" i="12"/>
  <c r="A363" i="12"/>
  <c r="A364" i="12"/>
  <c r="A365" i="12"/>
  <c r="A366" i="12"/>
  <c r="A367" i="12"/>
  <c r="A368" i="12"/>
  <c r="A369" i="12"/>
  <c r="A370" i="12"/>
  <c r="A371" i="12"/>
  <c r="A372" i="12"/>
  <c r="A373" i="12"/>
  <c r="A374" i="12"/>
  <c r="A375" i="12"/>
  <c r="A376" i="12"/>
  <c r="A377" i="12"/>
  <c r="A378" i="12"/>
  <c r="A379" i="12"/>
  <c r="A380" i="12"/>
  <c r="A381" i="12"/>
  <c r="A382" i="12"/>
  <c r="A383" i="12"/>
  <c r="A384" i="12"/>
  <c r="A385" i="12"/>
  <c r="A386" i="12"/>
  <c r="A387" i="12"/>
  <c r="A388" i="12"/>
  <c r="A389" i="12"/>
  <c r="A390" i="12"/>
  <c r="A391" i="12"/>
  <c r="A392" i="12"/>
  <c r="A393" i="12"/>
  <c r="A394" i="12"/>
  <c r="A395" i="12"/>
  <c r="A396" i="12"/>
  <c r="A397" i="12"/>
  <c r="A398" i="12"/>
  <c r="A399" i="12"/>
  <c r="A400" i="12"/>
  <c r="A401" i="12"/>
  <c r="A402" i="12"/>
  <c r="A403" i="12"/>
  <c r="A404" i="12"/>
  <c r="A405" i="12"/>
  <c r="A406" i="12"/>
  <c r="A407" i="12"/>
  <c r="A408" i="12"/>
  <c r="A409" i="12"/>
  <c r="A410" i="12"/>
  <c r="A411" i="12"/>
  <c r="A412" i="12"/>
  <c r="A413" i="12"/>
  <c r="A414" i="12"/>
  <c r="A415" i="12"/>
  <c r="A416" i="12"/>
  <c r="A417" i="12"/>
  <c r="A418" i="12"/>
  <c r="A419" i="12"/>
  <c r="A420" i="12"/>
  <c r="A421" i="12"/>
  <c r="A422" i="12"/>
  <c r="A423" i="12"/>
  <c r="A424" i="12"/>
  <c r="A425" i="12"/>
  <c r="A426" i="12"/>
  <c r="A427" i="12"/>
  <c r="A428" i="12"/>
  <c r="A429" i="12"/>
  <c r="A430" i="12"/>
  <c r="A431" i="12"/>
  <c r="A432" i="12"/>
  <c r="A433" i="12"/>
  <c r="A434" i="12"/>
  <c r="A435" i="12"/>
  <c r="A436" i="12"/>
  <c r="A437" i="12"/>
  <c r="A438" i="12"/>
  <c r="A439" i="12"/>
  <c r="A440" i="12"/>
  <c r="A441" i="12"/>
  <c r="A442" i="12"/>
  <c r="A443" i="12"/>
  <c r="A444" i="12"/>
  <c r="A445" i="12"/>
  <c r="A446" i="12"/>
  <c r="A447" i="12"/>
  <c r="A448" i="12"/>
  <c r="A449" i="12"/>
  <c r="A450" i="12"/>
  <c r="A451" i="12"/>
  <c r="A452" i="12"/>
  <c r="A453" i="12"/>
  <c r="A454" i="12"/>
  <c r="A455" i="12"/>
  <c r="A456" i="12"/>
  <c r="A457" i="12"/>
  <c r="A458" i="12"/>
  <c r="A459" i="12"/>
  <c r="A460" i="12"/>
  <c r="A461" i="12"/>
  <c r="A462" i="12"/>
  <c r="A463" i="12"/>
  <c r="A464" i="12"/>
  <c r="A465" i="12"/>
  <c r="A466" i="12"/>
  <c r="A467" i="12"/>
  <c r="A468" i="12"/>
  <c r="A469" i="12"/>
  <c r="A470" i="12"/>
  <c r="A471" i="12"/>
  <c r="A472" i="12"/>
  <c r="A473" i="12"/>
  <c r="A474" i="12"/>
  <c r="A11" i="8"/>
  <c r="A12" i="8"/>
  <c r="A13" i="8"/>
  <c r="A14" i="8"/>
  <c r="A15" i="8"/>
  <c r="A16" i="8"/>
  <c r="A17" i="8"/>
  <c r="A18" i="8"/>
  <c r="A19" i="8"/>
  <c r="A20" i="8"/>
  <c r="A21" i="8"/>
  <c r="A22" i="8"/>
  <c r="A23" i="8"/>
  <c r="A24" i="8"/>
  <c r="A25" i="8"/>
  <c r="A26" i="8"/>
  <c r="A27" i="8"/>
  <c r="A28" i="8"/>
  <c r="A29" i="8"/>
  <c r="A30" i="8"/>
  <c r="A31" i="8"/>
  <c r="A32" i="8"/>
  <c r="A33" i="8"/>
  <c r="A34" i="8"/>
  <c r="A35" i="8"/>
  <c r="A36" i="8"/>
  <c r="A37" i="8"/>
  <c r="A38" i="8"/>
  <c r="A39" i="8"/>
  <c r="A40" i="8"/>
  <c r="A41" i="8"/>
  <c r="A42" i="8"/>
  <c r="A43" i="8"/>
  <c r="A44" i="8"/>
  <c r="A45" i="8"/>
  <c r="A46" i="8"/>
  <c r="A47" i="8"/>
  <c r="A48" i="8"/>
  <c r="A49" i="8"/>
  <c r="A50" i="8"/>
  <c r="A51" i="8"/>
  <c r="A52" i="8"/>
  <c r="A53" i="8"/>
  <c r="A54" i="8"/>
  <c r="A55" i="8"/>
  <c r="A56" i="8"/>
  <c r="A57" i="8"/>
  <c r="A58" i="8"/>
  <c r="A59" i="8"/>
  <c r="A60" i="8"/>
  <c r="A61" i="8"/>
  <c r="A62" i="8"/>
  <c r="A63" i="8"/>
  <c r="A64" i="8"/>
  <c r="A65" i="8"/>
  <c r="A66" i="8"/>
  <c r="A67" i="8"/>
  <c r="A68" i="8"/>
  <c r="A69" i="8"/>
  <c r="A70" i="8"/>
  <c r="A71" i="8"/>
  <c r="A72" i="8"/>
  <c r="A73" i="8"/>
  <c r="A74" i="8"/>
  <c r="A75" i="8"/>
  <c r="A76" i="8"/>
  <c r="A77" i="8"/>
  <c r="A78" i="8"/>
  <c r="A79" i="8"/>
  <c r="A80" i="8"/>
  <c r="A81" i="8"/>
  <c r="A82" i="8"/>
  <c r="A83" i="8"/>
  <c r="A84" i="8"/>
  <c r="A85" i="8"/>
  <c r="A86" i="8"/>
  <c r="A87" i="8"/>
  <c r="A88" i="8"/>
  <c r="A89" i="8"/>
  <c r="A90" i="8"/>
  <c r="A91" i="8"/>
  <c r="A92" i="8"/>
  <c r="A93" i="8"/>
  <c r="A94" i="8"/>
  <c r="A95" i="8"/>
  <c r="A96" i="8"/>
  <c r="A97" i="8"/>
  <c r="A98" i="8"/>
  <c r="A99" i="8"/>
  <c r="A100" i="8"/>
  <c r="A101" i="8"/>
  <c r="A102" i="8"/>
  <c r="A103" i="8"/>
  <c r="A104" i="8"/>
  <c r="A105" i="8"/>
  <c r="A106" i="8"/>
  <c r="A107" i="8"/>
  <c r="A108" i="8"/>
  <c r="A109" i="8"/>
  <c r="A110" i="8"/>
  <c r="A111" i="8"/>
  <c r="A112" i="8"/>
  <c r="A113" i="8"/>
  <c r="A114" i="8"/>
  <c r="A115" i="8"/>
  <c r="A116" i="8"/>
  <c r="A117" i="8"/>
  <c r="A118" i="8"/>
  <c r="A119" i="8"/>
  <c r="A120" i="8"/>
  <c r="A121" i="8"/>
  <c r="A122" i="8"/>
  <c r="A123" i="8"/>
  <c r="A124" i="8"/>
  <c r="A125" i="8"/>
  <c r="A126" i="8"/>
  <c r="A127" i="8"/>
  <c r="A128" i="8"/>
  <c r="A129" i="8"/>
  <c r="A130" i="8"/>
  <c r="A131" i="8"/>
  <c r="A132" i="8"/>
  <c r="A133" i="8"/>
  <c r="A134" i="8"/>
  <c r="A135" i="8"/>
  <c r="A136" i="8"/>
  <c r="A137" i="8"/>
  <c r="A138" i="8"/>
  <c r="A139" i="8"/>
  <c r="A140" i="8"/>
  <c r="A141" i="8"/>
  <c r="A142" i="8"/>
  <c r="A143" i="8"/>
  <c r="A144" i="8"/>
  <c r="A145" i="8"/>
  <c r="A146" i="8"/>
  <c r="A147" i="8"/>
  <c r="A148" i="8"/>
  <c r="A149" i="8"/>
  <c r="A150" i="8"/>
  <c r="A151" i="8"/>
  <c r="A152" i="8"/>
  <c r="A153" i="8"/>
  <c r="A154" i="8"/>
  <c r="A155" i="8"/>
  <c r="A156" i="8"/>
  <c r="A157" i="8"/>
  <c r="A158" i="8"/>
  <c r="A159" i="8"/>
  <c r="A160" i="8"/>
  <c r="A161" i="8"/>
  <c r="A162" i="8"/>
  <c r="A163" i="8"/>
  <c r="A164" i="8"/>
  <c r="A165" i="8"/>
  <c r="A166" i="8"/>
  <c r="A167" i="8"/>
  <c r="A168" i="8"/>
  <c r="A169" i="8"/>
  <c r="A170" i="8"/>
  <c r="A171" i="8"/>
  <c r="A172" i="8"/>
  <c r="A173" i="8"/>
  <c r="A174" i="8"/>
  <c r="A175" i="8"/>
  <c r="A176" i="8"/>
  <c r="A177" i="8"/>
  <c r="A178" i="8"/>
  <c r="A179" i="8"/>
  <c r="A180" i="8"/>
  <c r="A181" i="8"/>
  <c r="A182" i="8"/>
  <c r="A183" i="8"/>
  <c r="A184" i="8"/>
  <c r="A185" i="8"/>
  <c r="A186" i="8"/>
  <c r="A187" i="8"/>
  <c r="A188" i="8"/>
  <c r="A189" i="8"/>
  <c r="A190" i="8"/>
  <c r="A191" i="8"/>
  <c r="A192" i="8"/>
  <c r="A193" i="8"/>
  <c r="A194" i="8"/>
  <c r="A195" i="8"/>
  <c r="A196" i="8"/>
  <c r="A197" i="8"/>
  <c r="A198" i="8"/>
  <c r="A199" i="8"/>
  <c r="A200" i="8"/>
  <c r="A201" i="8"/>
  <c r="A202" i="8"/>
  <c r="A203" i="8"/>
  <c r="A204" i="8"/>
  <c r="A205" i="8"/>
  <c r="A206" i="8"/>
  <c r="A207" i="8"/>
  <c r="A208" i="8"/>
  <c r="A209" i="8"/>
  <c r="A210" i="8"/>
  <c r="A211" i="8"/>
  <c r="A212" i="8"/>
  <c r="A213" i="8"/>
  <c r="A214" i="8"/>
  <c r="A215" i="8"/>
  <c r="A216" i="8"/>
  <c r="A217" i="8"/>
  <c r="A218" i="8"/>
  <c r="A219" i="8"/>
  <c r="A220" i="8"/>
  <c r="A221" i="8"/>
  <c r="A222" i="8"/>
  <c r="A223" i="8"/>
  <c r="A224" i="8"/>
  <c r="A225" i="8"/>
  <c r="A226" i="8"/>
  <c r="A227" i="8"/>
  <c r="A228" i="8"/>
  <c r="A229" i="8"/>
  <c r="A230" i="8"/>
  <c r="A231" i="8"/>
  <c r="A232" i="8"/>
  <c r="A233" i="8"/>
  <c r="A234" i="8"/>
  <c r="A235" i="8"/>
  <c r="A236" i="8"/>
  <c r="A237" i="8"/>
  <c r="A238" i="8"/>
  <c r="A239" i="8"/>
  <c r="A240" i="8"/>
  <c r="A241" i="8"/>
  <c r="A242" i="8"/>
  <c r="A243" i="8"/>
  <c r="A244" i="8"/>
  <c r="A245" i="8"/>
  <c r="A246" i="8"/>
  <c r="A247" i="8"/>
  <c r="A248" i="8"/>
  <c r="A249" i="8"/>
  <c r="A250" i="8"/>
  <c r="A251" i="8"/>
  <c r="A252" i="8"/>
  <c r="A253" i="8"/>
  <c r="A254" i="8"/>
  <c r="A255" i="8"/>
  <c r="A256" i="8"/>
  <c r="A257" i="8"/>
  <c r="A258" i="8"/>
  <c r="A259" i="8"/>
  <c r="A260" i="8"/>
  <c r="A261" i="8"/>
  <c r="A262" i="8"/>
  <c r="A263" i="8"/>
  <c r="A264" i="8"/>
  <c r="A265" i="8"/>
  <c r="A266" i="8"/>
  <c r="A267" i="8"/>
  <c r="A268" i="8"/>
  <c r="A269" i="8"/>
  <c r="A270" i="8"/>
  <c r="A271" i="8"/>
  <c r="A272" i="8"/>
  <c r="A273" i="8"/>
  <c r="A274" i="8"/>
  <c r="A275" i="8"/>
  <c r="A276" i="8"/>
  <c r="A277" i="8"/>
  <c r="A278" i="8"/>
  <c r="A279" i="8"/>
  <c r="A280" i="8"/>
  <c r="A281" i="8"/>
  <c r="A282" i="8"/>
  <c r="A283" i="8"/>
  <c r="A284" i="8"/>
  <c r="A285" i="8"/>
  <c r="A286" i="8"/>
  <c r="A287" i="8"/>
  <c r="A288" i="8"/>
  <c r="A289" i="8"/>
  <c r="A290" i="8"/>
  <c r="A291" i="8"/>
  <c r="A292" i="8"/>
  <c r="A293" i="8"/>
  <c r="A294" i="8"/>
  <c r="A295" i="8"/>
  <c r="A296" i="8"/>
  <c r="A297" i="8"/>
  <c r="A298" i="8"/>
  <c r="A299" i="8"/>
  <c r="A300" i="8"/>
  <c r="A301" i="8"/>
  <c r="A302" i="8"/>
  <c r="A303" i="8"/>
  <c r="W42" i="21"/>
  <c r="W43" i="21"/>
  <c r="W44" i="21"/>
  <c r="W45" i="21"/>
  <c r="W46" i="21"/>
  <c r="W47" i="21"/>
  <c r="W48" i="21"/>
  <c r="W49" i="21"/>
  <c r="W50" i="21"/>
  <c r="W51" i="21"/>
  <c r="W52" i="21"/>
  <c r="W53" i="21"/>
  <c r="W54" i="21"/>
  <c r="W55" i="21"/>
  <c r="Y4" i="21"/>
  <c r="Y5" i="21" s="1"/>
  <c r="Y6" i="21" s="1"/>
  <c r="Y7" i="21" s="1"/>
  <c r="Y8" i="21" s="1"/>
  <c r="Y9" i="21" s="1"/>
  <c r="Y10" i="21" s="1"/>
  <c r="Y11" i="21" s="1"/>
  <c r="Y12" i="21" s="1"/>
  <c r="Y13" i="21" s="1"/>
  <c r="Y14" i="21" s="1"/>
  <c r="Y15" i="21" s="1"/>
  <c r="Y16" i="21" s="1"/>
  <c r="Y17" i="21" s="1"/>
  <c r="Y18" i="21" s="1"/>
  <c r="Y19" i="21" s="1"/>
  <c r="Y20" i="21" s="1"/>
  <c r="Y21" i="21" s="1"/>
  <c r="Y22" i="21" s="1"/>
  <c r="Y23" i="21" s="1"/>
  <c r="Y24" i="21" s="1"/>
  <c r="Y25" i="21" s="1"/>
  <c r="Y26" i="21" s="1"/>
  <c r="Y27" i="21" s="1"/>
  <c r="Y28" i="21" s="1"/>
  <c r="Y29" i="21" s="1"/>
  <c r="Y30" i="21" s="1"/>
  <c r="Y31" i="21" s="1"/>
  <c r="Y32" i="21" s="1"/>
  <c r="Y33" i="21" s="1"/>
  <c r="Y34" i="21" s="1"/>
  <c r="Y35" i="21" s="1"/>
  <c r="Y36" i="21" s="1"/>
  <c r="Y37" i="21" s="1"/>
  <c r="Y38" i="21" s="1"/>
  <c r="Y39" i="21" s="1"/>
  <c r="Y40" i="21" s="1"/>
  <c r="Y41" i="21" s="1"/>
  <c r="Y42" i="21" s="1"/>
  <c r="Y43" i="21" s="1"/>
  <c r="Y44" i="21" s="1"/>
  <c r="W6" i="21"/>
  <c r="W7" i="21"/>
  <c r="W8" i="21"/>
  <c r="W9" i="21"/>
  <c r="W10" i="21"/>
  <c r="W11" i="21"/>
  <c r="W12" i="21"/>
  <c r="W13" i="21"/>
  <c r="W14" i="21"/>
  <c r="W15" i="21"/>
  <c r="W16" i="21"/>
  <c r="W17" i="21"/>
  <c r="W18" i="21"/>
  <c r="W19" i="21"/>
  <c r="W20" i="21"/>
  <c r="W21" i="21"/>
  <c r="W22" i="21"/>
  <c r="W23" i="21"/>
  <c r="W24" i="21"/>
  <c r="W25" i="21"/>
  <c r="W26" i="21"/>
  <c r="W27" i="21"/>
  <c r="W28" i="21"/>
  <c r="W29" i="21"/>
  <c r="W30" i="21"/>
  <c r="W31" i="21"/>
  <c r="W32" i="21"/>
  <c r="W33" i="21"/>
  <c r="W34" i="21"/>
  <c r="W35" i="21"/>
  <c r="W36" i="21"/>
  <c r="W37" i="21"/>
  <c r="W38" i="21"/>
  <c r="W39" i="21"/>
  <c r="W40" i="21"/>
  <c r="W41" i="21"/>
  <c r="W5" i="21"/>
  <c r="X4" i="21"/>
  <c r="X5" i="21" s="1"/>
  <c r="X6" i="21" s="1"/>
  <c r="X7" i="21" s="1"/>
  <c r="X8" i="21" s="1"/>
  <c r="X9" i="21" s="1"/>
  <c r="X10" i="21" s="1"/>
  <c r="X11" i="21" s="1"/>
  <c r="X12" i="21" s="1"/>
  <c r="X13" i="21" s="1"/>
  <c r="X14" i="21" s="1"/>
  <c r="X15" i="21" s="1"/>
  <c r="X16" i="21" s="1"/>
  <c r="X17" i="21" s="1"/>
  <c r="X18" i="21" s="1"/>
  <c r="X19" i="21" s="1"/>
  <c r="X20" i="21" s="1"/>
  <c r="X21" i="21" s="1"/>
  <c r="X22" i="21" s="1"/>
  <c r="X23" i="21" s="1"/>
  <c r="X24" i="21" s="1"/>
  <c r="X25" i="21" s="1"/>
  <c r="X26" i="21" s="1"/>
  <c r="X27" i="21" s="1"/>
  <c r="X28" i="21" s="1"/>
  <c r="X29" i="21" s="1"/>
  <c r="X30" i="21" s="1"/>
  <c r="X31" i="21" s="1"/>
  <c r="X32" i="21" s="1"/>
  <c r="X33" i="21" s="1"/>
  <c r="X34" i="21" s="1"/>
  <c r="X35" i="21" s="1"/>
  <c r="X36" i="21" s="1"/>
  <c r="X37" i="21" s="1"/>
  <c r="X38" i="21" s="1"/>
  <c r="X39" i="21" s="1"/>
  <c r="X40" i="21" s="1"/>
  <c r="X41" i="21" s="1"/>
  <c r="X42" i="21" s="1"/>
  <c r="X43" i="21" s="1"/>
  <c r="X44" i="21" s="1"/>
  <c r="X45" i="21" s="1"/>
  <c r="W4" i="21"/>
  <c r="P1000" i="21"/>
  <c r="P999" i="21"/>
  <c r="P998" i="21"/>
  <c r="P997" i="21"/>
  <c r="P996" i="21"/>
  <c r="P995" i="21"/>
  <c r="P994" i="21"/>
  <c r="P993" i="21"/>
  <c r="P992" i="21"/>
  <c r="P991" i="21"/>
  <c r="P990" i="21"/>
  <c r="P989" i="21"/>
  <c r="P988" i="21"/>
  <c r="P987" i="21"/>
  <c r="P986" i="21"/>
  <c r="P985" i="21"/>
  <c r="P984" i="21"/>
  <c r="P983" i="21"/>
  <c r="P982" i="21"/>
  <c r="P981" i="21"/>
  <c r="P980" i="21"/>
  <c r="P979" i="21"/>
  <c r="P501" i="21"/>
  <c r="P500" i="21"/>
  <c r="P499" i="21"/>
  <c r="P498" i="21"/>
  <c r="P497" i="21"/>
  <c r="P496" i="21"/>
  <c r="P495" i="21"/>
  <c r="P494" i="21"/>
  <c r="P493" i="21"/>
  <c r="P492" i="21"/>
  <c r="P491" i="21"/>
  <c r="P490" i="21"/>
  <c r="P489" i="21"/>
  <c r="P488" i="21"/>
  <c r="P487" i="21"/>
  <c r="P486" i="21"/>
  <c r="P485" i="21"/>
  <c r="P484" i="21"/>
  <c r="P483" i="21"/>
  <c r="P482" i="21"/>
  <c r="P481" i="21"/>
  <c r="P480" i="21"/>
  <c r="P479" i="21"/>
  <c r="P478" i="21"/>
  <c r="P477" i="21"/>
  <c r="P476" i="21"/>
  <c r="P475" i="21"/>
  <c r="P474" i="21"/>
  <c r="P473" i="21"/>
  <c r="P472" i="21"/>
  <c r="P471" i="21"/>
  <c r="P470" i="21"/>
  <c r="P469" i="21"/>
  <c r="P468" i="21"/>
  <c r="P467" i="21"/>
  <c r="P466" i="21"/>
  <c r="P465" i="21"/>
  <c r="P464" i="21"/>
  <c r="P463" i="21"/>
  <c r="P462" i="21"/>
  <c r="P461" i="21"/>
  <c r="P460" i="21"/>
  <c r="P459" i="21"/>
  <c r="P458" i="21"/>
  <c r="P457" i="21"/>
  <c r="P456" i="21"/>
  <c r="P455" i="21"/>
  <c r="P454" i="21"/>
  <c r="P453" i="21"/>
  <c r="P452" i="21"/>
  <c r="P451" i="21"/>
  <c r="P450" i="21"/>
  <c r="P449" i="21"/>
  <c r="P448" i="21"/>
  <c r="P447" i="21"/>
  <c r="P446" i="21"/>
  <c r="P445" i="21"/>
  <c r="P444" i="21"/>
  <c r="P443" i="21"/>
  <c r="P442" i="21"/>
  <c r="P441" i="21"/>
  <c r="P440" i="21"/>
  <c r="P439" i="21"/>
  <c r="P438" i="21"/>
  <c r="P437" i="21"/>
  <c r="P436" i="21"/>
  <c r="P435" i="21"/>
  <c r="P434" i="21"/>
  <c r="P433" i="21"/>
  <c r="P432" i="21"/>
  <c r="P431" i="21"/>
  <c r="P430" i="21"/>
  <c r="P429" i="21"/>
  <c r="P428" i="21"/>
  <c r="P427" i="21"/>
  <c r="P426" i="21"/>
  <c r="P425" i="21"/>
  <c r="P424" i="21"/>
  <c r="P423" i="21"/>
  <c r="P422" i="21"/>
  <c r="P421" i="21"/>
  <c r="P420" i="21"/>
  <c r="P419" i="21"/>
  <c r="P418" i="21"/>
  <c r="P417" i="21"/>
  <c r="P416" i="21"/>
  <c r="P415" i="21"/>
  <c r="P414" i="21"/>
  <c r="P413" i="21"/>
  <c r="P412" i="21"/>
  <c r="P411" i="21"/>
  <c r="P410" i="21"/>
  <c r="P409" i="21"/>
  <c r="P408" i="21"/>
  <c r="P407" i="21"/>
  <c r="P406" i="21"/>
  <c r="P405" i="21"/>
  <c r="P404" i="21"/>
  <c r="P403" i="21"/>
  <c r="P402" i="21"/>
  <c r="P401" i="21"/>
  <c r="P400" i="21"/>
  <c r="P399" i="21"/>
  <c r="P398" i="21"/>
  <c r="P397" i="21"/>
  <c r="P396" i="21"/>
  <c r="P395" i="21"/>
  <c r="P394" i="21"/>
  <c r="P393" i="21"/>
  <c r="P392" i="21"/>
  <c r="P391" i="21"/>
  <c r="P390" i="21"/>
  <c r="P389" i="21"/>
  <c r="P388" i="21"/>
  <c r="P387" i="21"/>
  <c r="P386" i="21"/>
  <c r="P385" i="21"/>
  <c r="P384" i="21"/>
  <c r="P383" i="21"/>
  <c r="P382" i="21"/>
  <c r="P381" i="21"/>
  <c r="P380" i="21"/>
  <c r="P379" i="21"/>
  <c r="P378" i="21"/>
  <c r="P377" i="21"/>
  <c r="P376" i="21"/>
  <c r="P375" i="21"/>
  <c r="P374" i="21"/>
  <c r="P373" i="21"/>
  <c r="P372" i="21"/>
  <c r="P371" i="21"/>
  <c r="P370" i="21"/>
  <c r="P369" i="21"/>
  <c r="P368" i="21"/>
  <c r="P367" i="21"/>
  <c r="P366" i="21"/>
  <c r="P365" i="21"/>
  <c r="P364" i="21"/>
  <c r="P363" i="21"/>
  <c r="P362" i="21"/>
  <c r="P361" i="21"/>
  <c r="P360" i="21"/>
  <c r="P359" i="21"/>
  <c r="P358" i="21"/>
  <c r="P357" i="21"/>
  <c r="P356" i="21"/>
  <c r="P355" i="21"/>
  <c r="P354" i="21"/>
  <c r="P353" i="21"/>
  <c r="P352" i="21"/>
  <c r="P351" i="21"/>
  <c r="P350" i="21"/>
  <c r="P349" i="21"/>
  <c r="P348" i="21"/>
  <c r="P347" i="21"/>
  <c r="P346" i="21"/>
  <c r="P345" i="21"/>
  <c r="P344" i="21"/>
  <c r="P343" i="21"/>
  <c r="P342" i="21"/>
  <c r="P341" i="21"/>
  <c r="P340" i="21"/>
  <c r="P339" i="21"/>
  <c r="P338" i="21"/>
  <c r="P337" i="21"/>
  <c r="P336" i="21"/>
  <c r="P335" i="21"/>
  <c r="P334" i="21"/>
  <c r="P333" i="21"/>
  <c r="P332" i="21"/>
  <c r="P331" i="21"/>
  <c r="P330" i="21"/>
  <c r="P329" i="21"/>
  <c r="P328" i="21"/>
  <c r="P327" i="21"/>
  <c r="P326" i="21"/>
  <c r="P325" i="21"/>
  <c r="P324" i="21"/>
  <c r="P323" i="21"/>
  <c r="P322" i="21"/>
  <c r="P321" i="21"/>
  <c r="P320" i="21"/>
  <c r="P319" i="21"/>
  <c r="P318" i="21"/>
  <c r="P317" i="21"/>
  <c r="P316" i="21"/>
  <c r="P315" i="21"/>
  <c r="P314" i="21"/>
  <c r="P313" i="21"/>
  <c r="P312" i="21"/>
  <c r="P311" i="21"/>
  <c r="P310" i="21"/>
  <c r="P309" i="21"/>
  <c r="P308" i="21"/>
  <c r="P307" i="21"/>
  <c r="P306" i="21"/>
  <c r="P305" i="21"/>
  <c r="P304" i="21"/>
  <c r="P303" i="21"/>
  <c r="P302" i="21"/>
  <c r="P301" i="21"/>
  <c r="P300" i="21"/>
  <c r="P299" i="21"/>
  <c r="P298" i="21"/>
  <c r="P297" i="21"/>
  <c r="P296" i="21"/>
  <c r="P295" i="21"/>
  <c r="P294" i="21"/>
  <c r="P293" i="21"/>
  <c r="P292" i="21"/>
  <c r="P291" i="21"/>
  <c r="P290" i="21"/>
  <c r="P289" i="21"/>
  <c r="P288" i="21"/>
  <c r="P287" i="21"/>
  <c r="P286" i="21"/>
  <c r="P285" i="21"/>
  <c r="P284" i="21"/>
  <c r="P283" i="21"/>
  <c r="P282" i="21"/>
  <c r="P281" i="21"/>
  <c r="P280" i="21"/>
  <c r="P279" i="21"/>
  <c r="P278" i="21"/>
  <c r="P277" i="21"/>
  <c r="P276" i="21"/>
  <c r="P275" i="21"/>
  <c r="P274" i="21"/>
  <c r="P273" i="21"/>
  <c r="P272" i="21"/>
  <c r="P271" i="21"/>
  <c r="P270" i="21"/>
  <c r="P269" i="21"/>
  <c r="P268" i="21"/>
  <c r="P267" i="21"/>
  <c r="P266" i="21"/>
  <c r="P265" i="21"/>
  <c r="P264" i="21"/>
  <c r="P263" i="21"/>
  <c r="P262" i="21"/>
  <c r="P261" i="21"/>
  <c r="P260" i="21"/>
  <c r="P259" i="21"/>
  <c r="P258" i="21"/>
  <c r="P257" i="21"/>
  <c r="P256" i="21"/>
  <c r="P255" i="21"/>
  <c r="P254" i="21"/>
  <c r="P253" i="21"/>
  <c r="P252" i="21"/>
  <c r="P251" i="21"/>
  <c r="P250" i="21"/>
  <c r="P249" i="21"/>
  <c r="P248" i="21"/>
  <c r="P247" i="21"/>
  <c r="P246" i="21"/>
  <c r="P245" i="21"/>
  <c r="P244" i="21"/>
  <c r="P243" i="21"/>
  <c r="P242" i="21"/>
  <c r="P241" i="21"/>
  <c r="P240" i="21"/>
  <c r="P239" i="21"/>
  <c r="P238" i="21"/>
  <c r="P237" i="21"/>
  <c r="P236" i="21"/>
  <c r="P235" i="21"/>
  <c r="P234" i="21"/>
  <c r="P233" i="21"/>
  <c r="P232" i="21"/>
  <c r="P231" i="21"/>
  <c r="P230" i="21"/>
  <c r="P229" i="21"/>
  <c r="P228" i="21"/>
  <c r="P227" i="21"/>
  <c r="P226" i="21"/>
  <c r="P225" i="21"/>
  <c r="P224" i="21"/>
  <c r="P223" i="21"/>
  <c r="P222" i="21"/>
  <c r="P221" i="21"/>
  <c r="P220" i="21"/>
  <c r="P219" i="21"/>
  <c r="P218" i="21"/>
  <c r="P217" i="21"/>
  <c r="P216" i="21"/>
  <c r="P215" i="21"/>
  <c r="P214" i="21"/>
  <c r="P213" i="21"/>
  <c r="P212" i="21"/>
  <c r="P211" i="21"/>
  <c r="P210" i="21"/>
  <c r="P209" i="21"/>
  <c r="P208" i="21"/>
  <c r="P207" i="21"/>
  <c r="P206" i="21"/>
  <c r="P205" i="21"/>
  <c r="P204" i="21"/>
  <c r="P203" i="21"/>
  <c r="P202" i="21"/>
  <c r="P201" i="21"/>
  <c r="P200" i="21"/>
  <c r="P199" i="21"/>
  <c r="P198" i="21"/>
  <c r="P197" i="21"/>
  <c r="P196" i="21"/>
  <c r="P195" i="21"/>
  <c r="P194" i="21"/>
  <c r="P193" i="21"/>
  <c r="P192" i="21"/>
  <c r="P191" i="21"/>
  <c r="P190" i="21"/>
  <c r="P189" i="21"/>
  <c r="P188" i="21"/>
  <c r="P187" i="21"/>
  <c r="P186" i="21"/>
  <c r="P185" i="21"/>
  <c r="P184" i="21"/>
  <c r="P183" i="21"/>
  <c r="P182" i="21"/>
  <c r="P181" i="21"/>
  <c r="P180" i="21"/>
  <c r="P179" i="21"/>
  <c r="P178" i="21"/>
  <c r="P177" i="21"/>
  <c r="P176" i="21"/>
  <c r="P175" i="21"/>
  <c r="P174" i="21"/>
  <c r="P173" i="21"/>
  <c r="P172" i="21"/>
  <c r="P171" i="21"/>
  <c r="P170" i="21"/>
  <c r="P169" i="21"/>
  <c r="P168" i="21"/>
  <c r="P167" i="21"/>
  <c r="P166" i="21"/>
  <c r="P165" i="21"/>
  <c r="P163" i="21"/>
  <c r="P162" i="21"/>
  <c r="P161" i="21"/>
  <c r="P159" i="21"/>
  <c r="P158" i="21"/>
  <c r="P157" i="21"/>
  <c r="P155" i="21"/>
  <c r="P154" i="21"/>
  <c r="P153" i="21"/>
  <c r="P152" i="21"/>
  <c r="P151" i="21"/>
  <c r="P150" i="21"/>
  <c r="Q979" i="21"/>
  <c r="Q980" i="21"/>
  <c r="Q981" i="21"/>
  <c r="Q982" i="21"/>
  <c r="Q983" i="21"/>
  <c r="Q984" i="21"/>
  <c r="Q985" i="21"/>
  <c r="Q986" i="21"/>
  <c r="Q987" i="21"/>
  <c r="Q988" i="21"/>
  <c r="Q989" i="21"/>
  <c r="Q990" i="21"/>
  <c r="Q991" i="21"/>
  <c r="Q992" i="21"/>
  <c r="Q993" i="21"/>
  <c r="Q994" i="21"/>
  <c r="Q995" i="21"/>
  <c r="Q996" i="21"/>
  <c r="Q997" i="21"/>
  <c r="Q998" i="21"/>
  <c r="Q999" i="21"/>
  <c r="Q1000" i="21"/>
  <c r="Q501" i="21"/>
  <c r="Q500" i="21"/>
  <c r="Q499" i="21"/>
  <c r="Q498" i="21"/>
  <c r="Q497" i="21"/>
  <c r="Q496" i="21"/>
  <c r="Q495" i="21"/>
  <c r="Q494" i="21"/>
  <c r="Q493" i="21"/>
  <c r="Q492" i="21"/>
  <c r="Q491" i="21"/>
  <c r="Q490" i="21"/>
  <c r="Q489" i="21"/>
  <c r="Q488" i="21"/>
  <c r="Q487" i="21"/>
  <c r="Q486" i="21"/>
  <c r="Q485" i="21"/>
  <c r="Q484" i="21"/>
  <c r="Q483" i="21"/>
  <c r="Q482" i="21"/>
  <c r="Q481" i="21"/>
  <c r="Q480" i="21"/>
  <c r="Q479" i="21"/>
  <c r="Q478" i="21"/>
  <c r="Q477" i="21"/>
  <c r="Q476" i="21"/>
  <c r="Q475" i="21"/>
  <c r="Q474" i="21"/>
  <c r="Q473" i="21"/>
  <c r="Q472" i="21"/>
  <c r="Q471" i="21"/>
  <c r="Q470" i="21"/>
  <c r="Q469" i="21"/>
  <c r="Q468" i="21"/>
  <c r="Q467" i="21"/>
  <c r="Q466" i="21"/>
  <c r="Q465" i="21"/>
  <c r="Q464" i="21"/>
  <c r="Q463" i="21"/>
  <c r="Q462" i="21"/>
  <c r="Q461" i="21"/>
  <c r="Q460" i="21"/>
  <c r="Q459" i="21"/>
  <c r="Q458" i="21"/>
  <c r="Q457" i="21"/>
  <c r="Q456" i="21"/>
  <c r="Q455" i="21"/>
  <c r="Q454" i="21"/>
  <c r="Q453" i="21"/>
  <c r="Q452" i="21"/>
  <c r="Q451" i="21"/>
  <c r="Q450" i="21"/>
  <c r="Q449" i="21"/>
  <c r="Q448" i="21"/>
  <c r="Q447" i="21"/>
  <c r="Q446" i="21"/>
  <c r="Q445" i="21"/>
  <c r="Q444" i="21"/>
  <c r="Q443" i="21"/>
  <c r="Q442" i="21"/>
  <c r="Q441" i="21"/>
  <c r="Q440" i="21"/>
  <c r="Q439" i="21"/>
  <c r="Q438" i="21"/>
  <c r="Q437" i="21"/>
  <c r="Q436" i="21"/>
  <c r="Q435" i="21"/>
  <c r="Q434" i="21"/>
  <c r="Q433" i="21"/>
  <c r="Q432" i="21"/>
  <c r="Q431" i="21"/>
  <c r="Q430" i="21"/>
  <c r="Q429" i="21"/>
  <c r="Q428" i="21"/>
  <c r="Q427" i="21"/>
  <c r="Q426" i="21"/>
  <c r="Q425" i="21"/>
  <c r="Q424" i="21"/>
  <c r="Q423" i="21"/>
  <c r="Q422" i="21"/>
  <c r="Q421" i="21"/>
  <c r="Q420" i="21"/>
  <c r="Q419" i="21"/>
  <c r="Q418" i="21"/>
  <c r="Q417" i="21"/>
  <c r="Q416" i="21"/>
  <c r="Q415" i="21"/>
  <c r="Q414" i="21"/>
  <c r="Q413" i="21"/>
  <c r="Q412" i="21"/>
  <c r="Q411" i="21"/>
  <c r="Q410" i="21"/>
  <c r="Q409" i="21"/>
  <c r="Q408" i="21"/>
  <c r="Q407" i="21"/>
  <c r="Q406" i="21"/>
  <c r="Q405" i="21"/>
  <c r="Q404" i="21"/>
  <c r="Q403" i="21"/>
  <c r="Q402" i="21"/>
  <c r="Q401" i="21"/>
  <c r="Q400" i="21"/>
  <c r="Q399" i="21"/>
  <c r="Q398" i="21"/>
  <c r="Q397" i="21"/>
  <c r="Q396" i="21"/>
  <c r="Q395" i="21"/>
  <c r="Q394" i="21"/>
  <c r="Q393" i="21"/>
  <c r="Q392" i="21"/>
  <c r="Q391" i="21"/>
  <c r="Q390" i="21"/>
  <c r="Q389" i="21"/>
  <c r="Q388" i="21"/>
  <c r="Q387" i="21"/>
  <c r="Q386" i="21"/>
  <c r="Q385" i="21"/>
  <c r="Q384" i="21"/>
  <c r="Q383" i="21"/>
  <c r="Q382" i="21"/>
  <c r="Q381" i="21"/>
  <c r="Q380" i="21"/>
  <c r="Q379" i="21"/>
  <c r="Q378" i="21"/>
  <c r="Q377" i="21"/>
  <c r="Q376" i="21"/>
  <c r="Q375" i="21"/>
  <c r="Q374" i="21"/>
  <c r="Q373" i="21"/>
  <c r="Q372" i="21"/>
  <c r="Q371" i="21"/>
  <c r="Q370" i="21"/>
  <c r="Q369" i="21"/>
  <c r="Q368" i="21"/>
  <c r="Q367" i="21"/>
  <c r="Q366" i="21"/>
  <c r="Q365" i="21"/>
  <c r="Q364" i="21"/>
  <c r="Q363" i="21"/>
  <c r="Q362" i="21"/>
  <c r="Q361" i="21"/>
  <c r="Q360" i="21"/>
  <c r="Q359" i="21"/>
  <c r="Q358" i="21"/>
  <c r="Q357" i="21"/>
  <c r="Q356" i="21"/>
  <c r="Q355" i="21"/>
  <c r="Q354" i="21"/>
  <c r="Q353" i="21"/>
  <c r="Q352" i="21"/>
  <c r="Q351" i="21"/>
  <c r="Q350" i="21"/>
  <c r="Q349" i="21"/>
  <c r="Q348" i="21"/>
  <c r="Q347" i="21"/>
  <c r="Q346" i="21"/>
  <c r="Q345" i="21"/>
  <c r="Q344" i="21"/>
  <c r="Q343" i="21"/>
  <c r="Q342" i="21"/>
  <c r="Q341" i="21"/>
  <c r="Q340" i="21"/>
  <c r="Q339" i="21"/>
  <c r="Q338" i="21"/>
  <c r="Q337" i="21"/>
  <c r="Q336" i="21"/>
  <c r="Q335" i="21"/>
  <c r="Q334" i="21"/>
  <c r="Q333" i="21"/>
  <c r="Q332" i="21"/>
  <c r="Q331" i="21"/>
  <c r="Q330" i="21"/>
  <c r="Q329" i="21"/>
  <c r="Q328" i="21"/>
  <c r="Q327" i="21"/>
  <c r="Q326" i="21"/>
  <c r="Q325" i="21"/>
  <c r="Q324" i="21"/>
  <c r="Q323" i="21"/>
  <c r="Q322" i="21"/>
  <c r="Q321" i="21"/>
  <c r="Q320" i="21"/>
  <c r="Q319" i="21"/>
  <c r="Q318" i="21"/>
  <c r="Q317" i="21"/>
  <c r="Q316" i="21"/>
  <c r="Q315" i="21"/>
  <c r="Q314" i="21"/>
  <c r="Q313" i="21"/>
  <c r="Q312" i="21"/>
  <c r="Q311" i="21"/>
  <c r="Q310" i="21"/>
  <c r="Q309" i="21"/>
  <c r="Q308" i="21"/>
  <c r="Q307" i="21"/>
  <c r="Q306" i="21"/>
  <c r="Q305" i="21"/>
  <c r="Q304" i="21"/>
  <c r="Q303" i="21"/>
  <c r="Q302" i="21"/>
  <c r="Q301" i="21"/>
  <c r="Q300" i="21"/>
  <c r="Q299" i="21"/>
  <c r="Q298" i="21"/>
  <c r="Q297" i="21"/>
  <c r="Q296" i="21"/>
  <c r="Q295" i="21"/>
  <c r="Q294" i="21"/>
  <c r="Q293" i="21"/>
  <c r="Q292" i="21"/>
  <c r="Q291" i="21"/>
  <c r="Q290" i="21"/>
  <c r="Q289" i="21"/>
  <c r="Q288" i="21"/>
  <c r="Q287" i="21"/>
  <c r="Q286" i="21"/>
  <c r="Q285" i="21"/>
  <c r="Q284" i="21"/>
  <c r="Q283" i="21"/>
  <c r="Q282" i="21"/>
  <c r="Q281" i="21"/>
  <c r="Q280" i="21"/>
  <c r="Q279" i="21"/>
  <c r="Q278" i="21"/>
  <c r="Q277" i="21"/>
  <c r="Q276" i="21"/>
  <c r="Q275" i="21"/>
  <c r="Q274" i="21"/>
  <c r="Q273" i="21"/>
  <c r="Q272" i="21"/>
  <c r="Q271" i="21"/>
  <c r="Q270" i="21"/>
  <c r="Q269" i="21"/>
  <c r="Q268" i="21"/>
  <c r="Q267" i="21"/>
  <c r="Q266" i="21"/>
  <c r="Q265" i="21"/>
  <c r="Q264" i="21"/>
  <c r="Q263" i="21"/>
  <c r="Q262" i="21"/>
  <c r="Q261" i="21"/>
  <c r="Q260" i="21"/>
  <c r="Q259" i="21"/>
  <c r="Q258" i="21"/>
  <c r="Q257" i="21"/>
  <c r="Q256" i="21"/>
  <c r="Q255" i="21"/>
  <c r="Q254" i="21"/>
  <c r="Q253" i="21"/>
  <c r="Q252" i="21"/>
  <c r="Q251" i="21"/>
  <c r="Q250" i="21"/>
  <c r="Q249" i="21"/>
  <c r="Q248" i="21"/>
  <c r="Q247" i="21"/>
  <c r="Q246" i="21"/>
  <c r="Q245" i="21"/>
  <c r="Q244" i="21"/>
  <c r="Q243" i="21"/>
  <c r="Q242" i="21"/>
  <c r="Q241" i="21"/>
  <c r="Q240" i="21"/>
  <c r="Q239" i="21"/>
  <c r="Q238" i="21"/>
  <c r="Q237" i="21"/>
  <c r="Q236" i="21"/>
  <c r="Q235" i="21"/>
  <c r="Q234" i="21"/>
  <c r="Q233" i="21"/>
  <c r="Q232" i="21"/>
  <c r="Q231" i="21"/>
  <c r="Q230" i="21"/>
  <c r="Q229" i="21"/>
  <c r="Q228" i="21"/>
  <c r="Q227" i="21"/>
  <c r="Q226" i="21"/>
  <c r="Q225" i="21"/>
  <c r="Q224" i="21"/>
  <c r="Q223" i="21"/>
  <c r="Q222" i="21"/>
  <c r="Q221" i="21"/>
  <c r="Q220" i="21"/>
  <c r="Q219" i="21"/>
  <c r="Q218" i="21"/>
  <c r="Q217" i="21"/>
  <c r="Q216" i="21"/>
  <c r="Q215" i="21"/>
  <c r="Q214" i="21"/>
  <c r="Q213" i="21"/>
  <c r="Q212" i="21"/>
  <c r="Q211" i="21"/>
  <c r="Q210" i="21"/>
  <c r="Q209" i="21"/>
  <c r="Q208" i="21"/>
  <c r="Q207" i="21"/>
  <c r="Q206" i="21"/>
  <c r="Q205" i="21"/>
  <c r="Q204" i="21"/>
  <c r="Q203" i="21"/>
  <c r="Q202" i="21"/>
  <c r="Q201" i="21"/>
  <c r="Q200" i="21"/>
  <c r="Q199" i="21"/>
  <c r="Q198" i="21"/>
  <c r="Q197" i="21"/>
  <c r="Q196" i="21"/>
  <c r="Q195" i="21"/>
  <c r="Q194" i="21"/>
  <c r="Q193" i="21"/>
  <c r="Q192" i="21"/>
  <c r="Q191" i="21"/>
  <c r="Q190" i="21"/>
  <c r="Q189" i="21"/>
  <c r="Q188" i="21"/>
  <c r="Q187" i="21"/>
  <c r="Q186" i="21"/>
  <c r="Q185" i="21"/>
  <c r="Q184" i="21"/>
  <c r="Q183" i="21"/>
  <c r="Q182" i="21"/>
  <c r="Q181" i="21"/>
  <c r="Q180" i="21"/>
  <c r="Q179" i="21"/>
  <c r="Q178" i="21"/>
  <c r="Q177" i="21"/>
  <c r="Q176" i="21"/>
  <c r="Q175" i="21"/>
  <c r="Q174" i="21"/>
  <c r="Q173" i="21"/>
  <c r="Q172" i="21"/>
  <c r="Q171" i="21"/>
  <c r="Q170" i="21"/>
  <c r="Q169" i="21"/>
  <c r="Q168" i="21"/>
  <c r="Q167" i="21"/>
  <c r="Q166" i="21"/>
  <c r="Q165" i="21"/>
  <c r="Q164" i="21"/>
  <c r="Q163" i="21"/>
  <c r="Q162" i="21"/>
  <c r="Q161" i="21"/>
  <c r="Q160" i="21"/>
  <c r="Q159" i="21"/>
  <c r="Q158" i="21"/>
  <c r="Q157" i="21"/>
  <c r="Q156" i="21"/>
  <c r="Q155" i="21"/>
  <c r="Q154" i="21"/>
  <c r="Q153" i="21"/>
  <c r="Q152" i="21"/>
  <c r="Q151" i="21"/>
  <c r="Q150" i="21"/>
  <c r="AA24" i="21"/>
  <c r="AA25" i="21"/>
  <c r="AA33" i="21"/>
  <c r="AA41" i="21"/>
  <c r="AA34" i="21"/>
  <c r="AA36" i="21"/>
  <c r="AA16" i="21"/>
  <c r="AA9" i="21"/>
  <c r="AA17" i="21"/>
  <c r="AA27" i="21"/>
  <c r="AA35" i="21"/>
  <c r="AA22" i="21"/>
  <c r="AA38" i="21"/>
  <c r="AA40" i="21"/>
  <c r="AA8" i="21"/>
  <c r="AA11" i="21"/>
  <c r="AA10" i="21"/>
  <c r="AA6" i="21"/>
  <c r="AA29" i="21"/>
  <c r="AA37" i="21"/>
  <c r="AA28" i="21"/>
  <c r="AA5" i="21"/>
  <c r="AA13" i="21"/>
  <c r="Z30" i="21"/>
  <c r="AA19" i="21"/>
  <c r="AA20" i="21"/>
  <c r="AA18" i="21"/>
  <c r="AA21" i="21"/>
  <c r="AA26" i="21"/>
  <c r="AA12" i="21"/>
  <c r="AA4" i="21"/>
  <c r="AA42" i="21"/>
  <c r="Z25" i="21"/>
  <c r="Z33" i="21"/>
  <c r="AA23" i="21"/>
  <c r="AA31" i="21"/>
  <c r="AA39" i="21"/>
  <c r="AA30" i="21"/>
  <c r="Z22" i="21"/>
  <c r="Z38" i="21"/>
  <c r="AA32" i="21"/>
  <c r="Z7" i="21"/>
  <c r="Z15" i="21"/>
  <c r="AA14" i="21"/>
  <c r="AA7" i="21"/>
  <c r="AA15" i="21"/>
  <c r="Z8" i="21"/>
  <c r="Z16" i="21"/>
  <c r="Z4" i="21"/>
  <c r="O477" i="16" l="1"/>
  <c r="O473" i="16"/>
  <c r="O469" i="16"/>
  <c r="H444" i="16"/>
  <c r="F431" i="16"/>
  <c r="K431" i="16"/>
  <c r="I425" i="16"/>
  <c r="H421" i="16"/>
  <c r="M421" i="16"/>
  <c r="E421" i="16"/>
  <c r="I421" i="16"/>
  <c r="N421" i="16"/>
  <c r="F421" i="16"/>
  <c r="K421" i="16"/>
  <c r="O421" i="16"/>
  <c r="E382" i="16"/>
  <c r="M382" i="16"/>
  <c r="G382" i="16"/>
  <c r="H382" i="16"/>
  <c r="H343" i="16"/>
  <c r="M343" i="16"/>
  <c r="E343" i="16"/>
  <c r="I343" i="16"/>
  <c r="N343" i="16"/>
  <c r="F343" i="16"/>
  <c r="K343" i="16"/>
  <c r="O343" i="16"/>
  <c r="M313" i="16"/>
  <c r="G313" i="16"/>
  <c r="H313" i="16"/>
  <c r="O285" i="16"/>
  <c r="H285" i="16"/>
  <c r="E210" i="16"/>
  <c r="K210" i="16"/>
  <c r="F210" i="16"/>
  <c r="L210" i="16"/>
  <c r="G210" i="16"/>
  <c r="M210" i="16"/>
  <c r="H210" i="16"/>
  <c r="O210" i="16"/>
  <c r="G187" i="16"/>
  <c r="L187" i="16"/>
  <c r="L492" i="16"/>
  <c r="N491" i="16"/>
  <c r="I491" i="16"/>
  <c r="E491" i="16"/>
  <c r="L490" i="16"/>
  <c r="K489" i="16"/>
  <c r="N487" i="16"/>
  <c r="I487" i="16"/>
  <c r="E487" i="16"/>
  <c r="L486" i="16"/>
  <c r="N483" i="16"/>
  <c r="I483" i="16"/>
  <c r="E483" i="16"/>
  <c r="L482" i="16"/>
  <c r="N479" i="16"/>
  <c r="I479" i="16"/>
  <c r="E479" i="16"/>
  <c r="M477" i="16"/>
  <c r="G477" i="16"/>
  <c r="G476" i="16"/>
  <c r="M473" i="16"/>
  <c r="G473" i="16"/>
  <c r="G472" i="16"/>
  <c r="M469" i="16"/>
  <c r="G469" i="16"/>
  <c r="N467" i="16"/>
  <c r="I467" i="16"/>
  <c r="E467" i="16"/>
  <c r="L466" i="16"/>
  <c r="H465" i="16"/>
  <c r="N463" i="16"/>
  <c r="I463" i="16"/>
  <c r="E463" i="16"/>
  <c r="L462" i="16"/>
  <c r="G461" i="16"/>
  <c r="L456" i="16"/>
  <c r="E456" i="16"/>
  <c r="O455" i="16"/>
  <c r="K455" i="16"/>
  <c r="F455" i="16"/>
  <c r="H453" i="16"/>
  <c r="I452" i="16"/>
  <c r="N451" i="16"/>
  <c r="I451" i="16"/>
  <c r="E451" i="16"/>
  <c r="L450" i="16"/>
  <c r="G449" i="16"/>
  <c r="M447" i="16"/>
  <c r="G446" i="16"/>
  <c r="M445" i="16"/>
  <c r="M444" i="16"/>
  <c r="G444" i="16"/>
  <c r="M441" i="16"/>
  <c r="N440" i="16"/>
  <c r="I440" i="16"/>
  <c r="E440" i="16"/>
  <c r="O437" i="16"/>
  <c r="K437" i="16"/>
  <c r="F437" i="16"/>
  <c r="O433" i="16"/>
  <c r="K433" i="16"/>
  <c r="E433" i="16"/>
  <c r="E432" i="16"/>
  <c r="I432" i="16"/>
  <c r="N432" i="16"/>
  <c r="H430" i="16"/>
  <c r="M430" i="16"/>
  <c r="N428" i="16"/>
  <c r="E428" i="16"/>
  <c r="G425" i="16"/>
  <c r="L421" i="16"/>
  <c r="G403" i="16"/>
  <c r="L403" i="16"/>
  <c r="H401" i="16"/>
  <c r="M401" i="16"/>
  <c r="E401" i="16"/>
  <c r="I401" i="16"/>
  <c r="N401" i="16"/>
  <c r="F401" i="16"/>
  <c r="K401" i="16"/>
  <c r="O401" i="16"/>
  <c r="L384" i="16"/>
  <c r="E378" i="16"/>
  <c r="M378" i="16"/>
  <c r="G378" i="16"/>
  <c r="H378" i="16"/>
  <c r="H347" i="16"/>
  <c r="M347" i="16"/>
  <c r="E347" i="16"/>
  <c r="I347" i="16"/>
  <c r="N347" i="16"/>
  <c r="F347" i="16"/>
  <c r="K347" i="16"/>
  <c r="O347" i="16"/>
  <c r="L343" i="16"/>
  <c r="H331" i="16"/>
  <c r="M331" i="16"/>
  <c r="E331" i="16"/>
  <c r="I331" i="16"/>
  <c r="N331" i="16"/>
  <c r="F331" i="16"/>
  <c r="K331" i="16"/>
  <c r="O331" i="16"/>
  <c r="M305" i="16"/>
  <c r="G305" i="16"/>
  <c r="H305" i="16"/>
  <c r="L292" i="16"/>
  <c r="E292" i="16"/>
  <c r="N292" i="16"/>
  <c r="H292" i="16"/>
  <c r="H236" i="16"/>
  <c r="L236" i="16"/>
  <c r="F236" i="16"/>
  <c r="M236" i="16"/>
  <c r="G236" i="16"/>
  <c r="N236" i="16"/>
  <c r="K236" i="16"/>
  <c r="O236" i="16"/>
  <c r="H477" i="16"/>
  <c r="H469" i="16"/>
  <c r="G455" i="16"/>
  <c r="N444" i="16"/>
  <c r="H413" i="16"/>
  <c r="M413" i="16"/>
  <c r="E413" i="16"/>
  <c r="I413" i="16"/>
  <c r="N413" i="16"/>
  <c r="F413" i="16"/>
  <c r="K413" i="16"/>
  <c r="O413" i="16"/>
  <c r="H376" i="16"/>
  <c r="I376" i="16"/>
  <c r="O376" i="16"/>
  <c r="E376" i="16"/>
  <c r="K376" i="16"/>
  <c r="F376" i="16"/>
  <c r="L376" i="16"/>
  <c r="L342" i="16"/>
  <c r="F342" i="16"/>
  <c r="O342" i="16"/>
  <c r="G342" i="16"/>
  <c r="F336" i="16"/>
  <c r="I336" i="16"/>
  <c r="E336" i="16"/>
  <c r="L336" i="16"/>
  <c r="G336" i="16"/>
  <c r="M336" i="16"/>
  <c r="M491" i="16"/>
  <c r="G490" i="16"/>
  <c r="M487" i="16"/>
  <c r="G486" i="16"/>
  <c r="M483" i="16"/>
  <c r="G482" i="16"/>
  <c r="M479" i="16"/>
  <c r="L477" i="16"/>
  <c r="F477" i="16"/>
  <c r="N476" i="16"/>
  <c r="E476" i="16"/>
  <c r="O475" i="16"/>
  <c r="K475" i="16"/>
  <c r="L473" i="16"/>
  <c r="F473" i="16"/>
  <c r="N472" i="16"/>
  <c r="E472" i="16"/>
  <c r="K471" i="16"/>
  <c r="L469" i="16"/>
  <c r="F469" i="16"/>
  <c r="M467" i="16"/>
  <c r="G466" i="16"/>
  <c r="O465" i="16"/>
  <c r="G465" i="16"/>
  <c r="M463" i="16"/>
  <c r="G462" i="16"/>
  <c r="M461" i="16"/>
  <c r="I456" i="16"/>
  <c r="N455" i="16"/>
  <c r="I455" i="16"/>
  <c r="E455" i="16"/>
  <c r="G453" i="16"/>
  <c r="M451" i="16"/>
  <c r="G450" i="16"/>
  <c r="M449" i="16"/>
  <c r="L444" i="16"/>
  <c r="E444" i="16"/>
  <c r="M440" i="16"/>
  <c r="N437" i="16"/>
  <c r="I437" i="16"/>
  <c r="E437" i="16"/>
  <c r="N433" i="16"/>
  <c r="I433" i="16"/>
  <c r="N425" i="16"/>
  <c r="G421" i="16"/>
  <c r="G413" i="16"/>
  <c r="H397" i="16"/>
  <c r="M397" i="16"/>
  <c r="E397" i="16"/>
  <c r="I397" i="16"/>
  <c r="N397" i="16"/>
  <c r="F397" i="16"/>
  <c r="K397" i="16"/>
  <c r="O397" i="16"/>
  <c r="H388" i="16"/>
  <c r="M388" i="16"/>
  <c r="E388" i="16"/>
  <c r="I388" i="16"/>
  <c r="N388" i="16"/>
  <c r="F388" i="16"/>
  <c r="K388" i="16"/>
  <c r="O388" i="16"/>
  <c r="L382" i="16"/>
  <c r="G376" i="16"/>
  <c r="H368" i="16"/>
  <c r="I368" i="16"/>
  <c r="O368" i="16"/>
  <c r="E368" i="16"/>
  <c r="K368" i="16"/>
  <c r="F368" i="16"/>
  <c r="L368" i="16"/>
  <c r="H351" i="16"/>
  <c r="M351" i="16"/>
  <c r="E351" i="16"/>
  <c r="I351" i="16"/>
  <c r="N351" i="16"/>
  <c r="F351" i="16"/>
  <c r="K351" i="16"/>
  <c r="O351" i="16"/>
  <c r="L350" i="16"/>
  <c r="F350" i="16"/>
  <c r="O350" i="16"/>
  <c r="G350" i="16"/>
  <c r="L347" i="16"/>
  <c r="G343" i="16"/>
  <c r="K342" i="16"/>
  <c r="H336" i="16"/>
  <c r="O334" i="16"/>
  <c r="F334" i="16"/>
  <c r="K334" i="16"/>
  <c r="F324" i="16"/>
  <c r="I324" i="16"/>
  <c r="E324" i="16"/>
  <c r="L324" i="16"/>
  <c r="G324" i="16"/>
  <c r="M324" i="16"/>
  <c r="L313" i="16"/>
  <c r="F278" i="16"/>
  <c r="L278" i="16"/>
  <c r="I278" i="16"/>
  <c r="O278" i="16"/>
  <c r="N278" i="16"/>
  <c r="E278" i="16"/>
  <c r="G278" i="16"/>
  <c r="H272" i="16"/>
  <c r="L272" i="16"/>
  <c r="E272" i="16"/>
  <c r="I272" i="16"/>
  <c r="E214" i="16"/>
  <c r="K214" i="16"/>
  <c r="F214" i="16"/>
  <c r="L214" i="16"/>
  <c r="G214" i="16"/>
  <c r="M214" i="16"/>
  <c r="H214" i="16"/>
  <c r="O214" i="16"/>
  <c r="F425" i="16"/>
  <c r="K425" i="16"/>
  <c r="O425" i="16"/>
  <c r="H425" i="16"/>
  <c r="M425" i="16"/>
  <c r="H384" i="16"/>
  <c r="M384" i="16"/>
  <c r="E384" i="16"/>
  <c r="I384" i="16"/>
  <c r="N384" i="16"/>
  <c r="F384" i="16"/>
  <c r="K384" i="16"/>
  <c r="O384" i="16"/>
  <c r="H252" i="16"/>
  <c r="M252" i="16"/>
  <c r="E252" i="16"/>
  <c r="I252" i="16"/>
  <c r="N252" i="16"/>
  <c r="F252" i="16"/>
  <c r="K252" i="16"/>
  <c r="O252" i="16"/>
  <c r="G252" i="16"/>
  <c r="L252" i="16"/>
  <c r="K477" i="16"/>
  <c r="L476" i="16"/>
  <c r="K473" i="16"/>
  <c r="L472" i="16"/>
  <c r="K469" i="16"/>
  <c r="M465" i="16"/>
  <c r="M455" i="16"/>
  <c r="M453" i="16"/>
  <c r="I444" i="16"/>
  <c r="M437" i="16"/>
  <c r="H428" i="16"/>
  <c r="M428" i="16"/>
  <c r="F428" i="16"/>
  <c r="K428" i="16"/>
  <c r="O428" i="16"/>
  <c r="L425" i="16"/>
  <c r="H417" i="16"/>
  <c r="M417" i="16"/>
  <c r="E417" i="16"/>
  <c r="I417" i="16"/>
  <c r="N417" i="16"/>
  <c r="F417" i="16"/>
  <c r="K417" i="16"/>
  <c r="O417" i="16"/>
  <c r="L397" i="16"/>
  <c r="L388" i="16"/>
  <c r="E370" i="16"/>
  <c r="M370" i="16"/>
  <c r="G370" i="16"/>
  <c r="H370" i="16"/>
  <c r="H361" i="16"/>
  <c r="K361" i="16"/>
  <c r="H355" i="16"/>
  <c r="M355" i="16"/>
  <c r="E355" i="16"/>
  <c r="I355" i="16"/>
  <c r="N355" i="16"/>
  <c r="F355" i="16"/>
  <c r="K355" i="16"/>
  <c r="O355" i="16"/>
  <c r="H339" i="16"/>
  <c r="M339" i="16"/>
  <c r="E339" i="16"/>
  <c r="I339" i="16"/>
  <c r="N339" i="16"/>
  <c r="F339" i="16"/>
  <c r="K339" i="16"/>
  <c r="O339" i="16"/>
  <c r="N324" i="16"/>
  <c r="M321" i="16"/>
  <c r="G321" i="16"/>
  <c r="H321" i="16"/>
  <c r="H299" i="16"/>
  <c r="M299" i="16"/>
  <c r="E299" i="16"/>
  <c r="I299" i="16"/>
  <c r="N299" i="16"/>
  <c r="F299" i="16"/>
  <c r="K299" i="16"/>
  <c r="O299" i="16"/>
  <c r="H295" i="16"/>
  <c r="M295" i="16"/>
  <c r="E295" i="16"/>
  <c r="I295" i="16"/>
  <c r="N295" i="16"/>
  <c r="F295" i="16"/>
  <c r="K295" i="16"/>
  <c r="O295" i="16"/>
  <c r="I292" i="16"/>
  <c r="H264" i="16"/>
  <c r="L264" i="16"/>
  <c r="E264" i="16"/>
  <c r="I264" i="16"/>
  <c r="E250" i="16"/>
  <c r="M250" i="16"/>
  <c r="G250" i="16"/>
  <c r="H250" i="16"/>
  <c r="L250" i="16"/>
  <c r="N429" i="16"/>
  <c r="I429" i="16"/>
  <c r="O423" i="16"/>
  <c r="M409" i="16"/>
  <c r="H409" i="16"/>
  <c r="M405" i="16"/>
  <c r="H405" i="16"/>
  <c r="M393" i="16"/>
  <c r="H393" i="16"/>
  <c r="N392" i="16"/>
  <c r="I392" i="16"/>
  <c r="M390" i="16"/>
  <c r="M386" i="16"/>
  <c r="M380" i="16"/>
  <c r="H380" i="16"/>
  <c r="M374" i="16"/>
  <c r="O372" i="16"/>
  <c r="I372" i="16"/>
  <c r="M366" i="16"/>
  <c r="O364" i="16"/>
  <c r="I364" i="16"/>
  <c r="K362" i="16"/>
  <c r="M359" i="16"/>
  <c r="H359" i="16"/>
  <c r="M327" i="16"/>
  <c r="H327" i="16"/>
  <c r="I320" i="16"/>
  <c r="O318" i="16"/>
  <c r="M315" i="16"/>
  <c r="H315" i="16"/>
  <c r="I312" i="16"/>
  <c r="O310" i="16"/>
  <c r="M307" i="16"/>
  <c r="H307" i="16"/>
  <c r="I304" i="16"/>
  <c r="O302" i="16"/>
  <c r="F287" i="16"/>
  <c r="K287" i="16"/>
  <c r="H287" i="16"/>
  <c r="M287" i="16"/>
  <c r="G282" i="16"/>
  <c r="O282" i="16"/>
  <c r="K282" i="16"/>
  <c r="F249" i="16"/>
  <c r="I249" i="16"/>
  <c r="N249" i="16"/>
  <c r="E249" i="16"/>
  <c r="K249" i="16"/>
  <c r="O249" i="16"/>
  <c r="G249" i="16"/>
  <c r="L249" i="16"/>
  <c r="E242" i="16"/>
  <c r="M242" i="16"/>
  <c r="G242" i="16"/>
  <c r="H242" i="16"/>
  <c r="L284" i="16"/>
  <c r="H284" i="16"/>
  <c r="H275" i="16"/>
  <c r="M275" i="16"/>
  <c r="F275" i="16"/>
  <c r="K275" i="16"/>
  <c r="O275" i="16"/>
  <c r="L268" i="16"/>
  <c r="H268" i="16"/>
  <c r="H259" i="16"/>
  <c r="M259" i="16"/>
  <c r="E259" i="16"/>
  <c r="I259" i="16"/>
  <c r="N259" i="16"/>
  <c r="F259" i="16"/>
  <c r="K259" i="16"/>
  <c r="O259" i="16"/>
  <c r="M249" i="16"/>
  <c r="F241" i="16"/>
  <c r="I241" i="16"/>
  <c r="N241" i="16"/>
  <c r="E241" i="16"/>
  <c r="K241" i="16"/>
  <c r="O241" i="16"/>
  <c r="G241" i="16"/>
  <c r="L241" i="16"/>
  <c r="H224" i="16"/>
  <c r="M224" i="16"/>
  <c r="E224" i="16"/>
  <c r="I224" i="16"/>
  <c r="N224" i="16"/>
  <c r="F224" i="16"/>
  <c r="K224" i="16"/>
  <c r="O224" i="16"/>
  <c r="K203" i="16"/>
  <c r="L203" i="16"/>
  <c r="O203" i="16"/>
  <c r="N420" i="16"/>
  <c r="I420" i="16"/>
  <c r="O419" i="16"/>
  <c r="N416" i="16"/>
  <c r="I416" i="16"/>
  <c r="G410" i="16"/>
  <c r="O409" i="16"/>
  <c r="K409" i="16"/>
  <c r="G406" i="16"/>
  <c r="O405" i="16"/>
  <c r="K405" i="16"/>
  <c r="N400" i="16"/>
  <c r="I400" i="16"/>
  <c r="N396" i="16"/>
  <c r="I396" i="16"/>
  <c r="G394" i="16"/>
  <c r="O393" i="16"/>
  <c r="K393" i="16"/>
  <c r="L392" i="16"/>
  <c r="F392" i="16"/>
  <c r="H390" i="16"/>
  <c r="H386" i="16"/>
  <c r="N381" i="16"/>
  <c r="I381" i="16"/>
  <c r="O380" i="16"/>
  <c r="K380" i="16"/>
  <c r="N377" i="16"/>
  <c r="I377" i="16"/>
  <c r="H374" i="16"/>
  <c r="L372" i="16"/>
  <c r="F372" i="16"/>
  <c r="N369" i="16"/>
  <c r="I369" i="16"/>
  <c r="H366" i="16"/>
  <c r="L364" i="16"/>
  <c r="F364" i="16"/>
  <c r="N362" i="16"/>
  <c r="F362" i="16"/>
  <c r="M360" i="16"/>
  <c r="E360" i="16"/>
  <c r="O359" i="16"/>
  <c r="K359" i="16"/>
  <c r="G353" i="16"/>
  <c r="G345" i="16"/>
  <c r="H337" i="16"/>
  <c r="N335" i="16"/>
  <c r="I335" i="16"/>
  <c r="L328" i="16"/>
  <c r="E328" i="16"/>
  <c r="O327" i="16"/>
  <c r="K327" i="16"/>
  <c r="N323" i="16"/>
  <c r="I323" i="16"/>
  <c r="M320" i="16"/>
  <c r="G320" i="16"/>
  <c r="L316" i="16"/>
  <c r="E316" i="16"/>
  <c r="O315" i="16"/>
  <c r="K315" i="16"/>
  <c r="M312" i="16"/>
  <c r="G312" i="16"/>
  <c r="L308" i="16"/>
  <c r="E308" i="16"/>
  <c r="O307" i="16"/>
  <c r="K307" i="16"/>
  <c r="M304" i="16"/>
  <c r="G304" i="16"/>
  <c r="G301" i="16"/>
  <c r="N294" i="16"/>
  <c r="O290" i="16"/>
  <c r="E290" i="16"/>
  <c r="N287" i="16"/>
  <c r="E287" i="16"/>
  <c r="I284" i="16"/>
  <c r="E282" i="16"/>
  <c r="H280" i="16"/>
  <c r="L280" i="16"/>
  <c r="G275" i="16"/>
  <c r="I268" i="16"/>
  <c r="L259" i="16"/>
  <c r="H249" i="16"/>
  <c r="L242" i="16"/>
  <c r="M241" i="16"/>
  <c r="H228" i="16"/>
  <c r="M228" i="16"/>
  <c r="E228" i="16"/>
  <c r="I228" i="16"/>
  <c r="N228" i="16"/>
  <c r="F228" i="16"/>
  <c r="K228" i="16"/>
  <c r="O228" i="16"/>
  <c r="L224" i="16"/>
  <c r="H153" i="16"/>
  <c r="M153" i="16"/>
  <c r="E153" i="16"/>
  <c r="I153" i="16"/>
  <c r="N153" i="16"/>
  <c r="F153" i="16"/>
  <c r="K153" i="16"/>
  <c r="O153" i="16"/>
  <c r="G153" i="16"/>
  <c r="L153" i="16"/>
  <c r="N286" i="16"/>
  <c r="N279" i="16"/>
  <c r="I279" i="16"/>
  <c r="N276" i="16"/>
  <c r="K274" i="16"/>
  <c r="I271" i="16"/>
  <c r="L266" i="16"/>
  <c r="N263" i="16"/>
  <c r="I263" i="16"/>
  <c r="O262" i="16"/>
  <c r="I262" i="16"/>
  <c r="K258" i="16"/>
  <c r="E258" i="16"/>
  <c r="O257" i="16"/>
  <c r="I257" i="16"/>
  <c r="O255" i="16"/>
  <c r="M244" i="16"/>
  <c r="H244" i="16"/>
  <c r="M237" i="16"/>
  <c r="H237" i="16"/>
  <c r="M232" i="16"/>
  <c r="H232" i="16"/>
  <c r="N230" i="16"/>
  <c r="I230" i="16"/>
  <c r="M226" i="16"/>
  <c r="H226" i="16"/>
  <c r="M222" i="16"/>
  <c r="H222" i="16"/>
  <c r="M220" i="16"/>
  <c r="H220" i="16"/>
  <c r="M216" i="16"/>
  <c r="H216" i="16"/>
  <c r="I213" i="16"/>
  <c r="I209" i="16"/>
  <c r="E201" i="16"/>
  <c r="I201" i="16"/>
  <c r="N201" i="16"/>
  <c r="H196" i="16"/>
  <c r="M196" i="16"/>
  <c r="F184" i="16"/>
  <c r="K184" i="16"/>
  <c r="O184" i="16"/>
  <c r="F181" i="16"/>
  <c r="E181" i="16"/>
  <c r="G181" i="16"/>
  <c r="M181" i="16"/>
  <c r="H172" i="16"/>
  <c r="M172" i="16"/>
  <c r="E172" i="16"/>
  <c r="I172" i="16"/>
  <c r="N172" i="16"/>
  <c r="F172" i="16"/>
  <c r="K172" i="16"/>
  <c r="O172" i="16"/>
  <c r="H168" i="16"/>
  <c r="M168" i="16"/>
  <c r="E168" i="16"/>
  <c r="I168" i="16"/>
  <c r="N168" i="16"/>
  <c r="F168" i="16"/>
  <c r="K168" i="16"/>
  <c r="O168" i="16"/>
  <c r="F205" i="16"/>
  <c r="G205" i="16"/>
  <c r="E194" i="16"/>
  <c r="H194" i="16"/>
  <c r="H192" i="16"/>
  <c r="M192" i="16"/>
  <c r="F189" i="16"/>
  <c r="G189" i="16"/>
  <c r="M189" i="16"/>
  <c r="M184" i="16"/>
  <c r="G184" i="16"/>
  <c r="E182" i="16"/>
  <c r="M182" i="16"/>
  <c r="I181" i="16"/>
  <c r="L172" i="16"/>
  <c r="E166" i="16"/>
  <c r="M166" i="16"/>
  <c r="G166" i="16"/>
  <c r="H166" i="16"/>
  <c r="H160" i="16"/>
  <c r="M160" i="16"/>
  <c r="E160" i="16"/>
  <c r="I160" i="16"/>
  <c r="N160" i="16"/>
  <c r="F160" i="16"/>
  <c r="K160" i="16"/>
  <c r="O160" i="16"/>
  <c r="L262" i="16"/>
  <c r="M257" i="16"/>
  <c r="G255" i="16"/>
  <c r="G254" i="16"/>
  <c r="G246" i="16"/>
  <c r="E245" i="16"/>
  <c r="O244" i="16"/>
  <c r="K244" i="16"/>
  <c r="O237" i="16"/>
  <c r="K237" i="16"/>
  <c r="O232" i="16"/>
  <c r="K232" i="16"/>
  <c r="L230" i="16"/>
  <c r="G230" i="16"/>
  <c r="O226" i="16"/>
  <c r="K226" i="16"/>
  <c r="O222" i="16"/>
  <c r="K222" i="16"/>
  <c r="O220" i="16"/>
  <c r="K220" i="16"/>
  <c r="L217" i="16"/>
  <c r="E217" i="16"/>
  <c r="O216" i="16"/>
  <c r="K216" i="16"/>
  <c r="M213" i="16"/>
  <c r="G213" i="16"/>
  <c r="M209" i="16"/>
  <c r="G209" i="16"/>
  <c r="L206" i="16"/>
  <c r="F206" i="16"/>
  <c r="N205" i="16"/>
  <c r="H205" i="16"/>
  <c r="L201" i="16"/>
  <c r="F201" i="16"/>
  <c r="F200" i="16"/>
  <c r="K200" i="16"/>
  <c r="O200" i="16"/>
  <c r="K199" i="16"/>
  <c r="L198" i="16"/>
  <c r="K196" i="16"/>
  <c r="E196" i="16"/>
  <c r="L194" i="16"/>
  <c r="F185" i="16"/>
  <c r="E185" i="16"/>
  <c r="L185" i="16"/>
  <c r="E184" i="16"/>
  <c r="H181" i="16"/>
  <c r="H148" i="16"/>
  <c r="M148" i="16"/>
  <c r="E148" i="16"/>
  <c r="I148" i="16"/>
  <c r="N148" i="16"/>
  <c r="F148" i="16"/>
  <c r="K148" i="16"/>
  <c r="O148" i="16"/>
  <c r="H146" i="16"/>
  <c r="M146" i="16"/>
  <c r="E146" i="16"/>
  <c r="I146" i="16"/>
  <c r="N146" i="16"/>
  <c r="F146" i="16"/>
  <c r="K146" i="16"/>
  <c r="O146" i="16"/>
  <c r="H140" i="16"/>
  <c r="M140" i="16"/>
  <c r="E140" i="16"/>
  <c r="I140" i="16"/>
  <c r="N140" i="16"/>
  <c r="F140" i="16"/>
  <c r="K140" i="16"/>
  <c r="O140" i="16"/>
  <c r="H138" i="16"/>
  <c r="M138" i="16"/>
  <c r="E138" i="16"/>
  <c r="I138" i="16"/>
  <c r="N138" i="16"/>
  <c r="F138" i="16"/>
  <c r="K138" i="16"/>
  <c r="O138" i="16"/>
  <c r="G178" i="16"/>
  <c r="M176" i="16"/>
  <c r="M174" i="16"/>
  <c r="N173" i="16"/>
  <c r="I173" i="16"/>
  <c r="M170" i="16"/>
  <c r="N169" i="16"/>
  <c r="I169" i="16"/>
  <c r="M164" i="16"/>
  <c r="M162" i="16"/>
  <c r="N161" i="16"/>
  <c r="I161" i="16"/>
  <c r="E161" i="16"/>
  <c r="M157" i="16"/>
  <c r="N154" i="16"/>
  <c r="I154" i="16"/>
  <c r="M144" i="16"/>
  <c r="M142" i="16"/>
  <c r="N141" i="16"/>
  <c r="I141" i="16"/>
  <c r="E141" i="16"/>
  <c r="M136" i="16"/>
  <c r="H142" i="14"/>
  <c r="G127" i="14"/>
  <c r="E123" i="14"/>
  <c r="M117" i="14"/>
  <c r="I114" i="14"/>
  <c r="N94" i="14"/>
  <c r="N93" i="14"/>
  <c r="L78" i="14"/>
  <c r="G73" i="14"/>
  <c r="L154" i="14"/>
  <c r="M146" i="14"/>
  <c r="N134" i="14"/>
  <c r="G114" i="14"/>
  <c r="K63" i="14"/>
  <c r="G157" i="14"/>
  <c r="N156" i="14"/>
  <c r="O114" i="14"/>
  <c r="I94" i="14"/>
  <c r="L81" i="14"/>
  <c r="N79" i="14"/>
  <c r="I62" i="14"/>
  <c r="K160" i="14"/>
  <c r="G159" i="14"/>
  <c r="L146" i="14"/>
  <c r="G142" i="14"/>
  <c r="N130" i="14"/>
  <c r="I111" i="14"/>
  <c r="N107" i="14"/>
  <c r="L97" i="14"/>
  <c r="L95" i="14"/>
  <c r="L89" i="14"/>
  <c r="L87" i="14"/>
  <c r="L85" i="14"/>
  <c r="I84" i="14"/>
  <c r="M79" i="14"/>
  <c r="G79" i="14"/>
  <c r="G63" i="14"/>
  <c r="G156" i="14"/>
  <c r="H154" i="14"/>
  <c r="G130" i="14"/>
  <c r="L115" i="14"/>
  <c r="G111" i="14"/>
  <c r="H107" i="14"/>
  <c r="I106" i="14"/>
  <c r="M99" i="14"/>
  <c r="G97" i="14"/>
  <c r="G95" i="14"/>
  <c r="L91" i="14"/>
  <c r="G89" i="14"/>
  <c r="L79" i="14"/>
  <c r="E79" i="14"/>
  <c r="O63" i="14"/>
  <c r="E63" i="14"/>
  <c r="G134" i="14"/>
  <c r="K133" i="14"/>
  <c r="L118" i="14"/>
  <c r="G117" i="14"/>
  <c r="N114" i="14"/>
  <c r="G112" i="14"/>
  <c r="O111" i="14"/>
  <c r="K103" i="14"/>
  <c r="E103" i="14"/>
  <c r="L101" i="14"/>
  <c r="G93" i="14"/>
  <c r="I85" i="14"/>
  <c r="I79" i="14"/>
  <c r="N73" i="14"/>
  <c r="K67" i="14"/>
  <c r="L63" i="14"/>
  <c r="L157" i="14"/>
  <c r="G87" i="14"/>
  <c r="I86" i="14"/>
  <c r="L141" i="14"/>
  <c r="I138" i="14"/>
  <c r="L130" i="14"/>
  <c r="F130" i="14"/>
  <c r="O127" i="14"/>
  <c r="K127" i="14"/>
  <c r="F127" i="14"/>
  <c r="H121" i="14"/>
  <c r="O113" i="14"/>
  <c r="M105" i="14"/>
  <c r="L99" i="14"/>
  <c r="O97" i="14"/>
  <c r="K97" i="14"/>
  <c r="F97" i="14"/>
  <c r="O95" i="14"/>
  <c r="K95" i="14"/>
  <c r="F95" i="14"/>
  <c r="H91" i="14"/>
  <c r="O89" i="14"/>
  <c r="K89" i="14"/>
  <c r="F89" i="14"/>
  <c r="O87" i="14"/>
  <c r="K87" i="14"/>
  <c r="F87" i="14"/>
  <c r="G86" i="14"/>
  <c r="N83" i="14"/>
  <c r="I77" i="14"/>
  <c r="L73" i="14"/>
  <c r="F73" i="14"/>
  <c r="M71" i="14"/>
  <c r="L69" i="14"/>
  <c r="G66" i="14"/>
  <c r="N77" i="14"/>
  <c r="L149" i="14"/>
  <c r="H146" i="14"/>
  <c r="N143" i="14"/>
  <c r="K141" i="14"/>
  <c r="H138" i="14"/>
  <c r="L137" i="14"/>
  <c r="K130" i="14"/>
  <c r="E130" i="14"/>
  <c r="N127" i="14"/>
  <c r="I127" i="14"/>
  <c r="E127" i="14"/>
  <c r="I126" i="14"/>
  <c r="F121" i="14"/>
  <c r="M113" i="14"/>
  <c r="L111" i="14"/>
  <c r="F111" i="14"/>
  <c r="H105" i="14"/>
  <c r="I104" i="14"/>
  <c r="G99" i="14"/>
  <c r="N97" i="14"/>
  <c r="I97" i="14"/>
  <c r="E97" i="14"/>
  <c r="N95" i="14"/>
  <c r="I95" i="14"/>
  <c r="E95" i="14"/>
  <c r="G91" i="14"/>
  <c r="N89" i="14"/>
  <c r="I89" i="14"/>
  <c r="E89" i="14"/>
  <c r="N87" i="14"/>
  <c r="I87" i="14"/>
  <c r="E87" i="14"/>
  <c r="N86" i="14"/>
  <c r="E86" i="14"/>
  <c r="G83" i="14"/>
  <c r="I78" i="14"/>
  <c r="G77" i="14"/>
  <c r="I76" i="14"/>
  <c r="M75" i="14"/>
  <c r="K73" i="14"/>
  <c r="E73" i="14"/>
  <c r="L71" i="14"/>
  <c r="H69" i="14"/>
  <c r="I68" i="14"/>
  <c r="N67" i="14"/>
  <c r="F67" i="14"/>
  <c r="E66" i="14"/>
  <c r="O65" i="14"/>
  <c r="G62" i="14"/>
  <c r="M152" i="14"/>
  <c r="H152" i="14"/>
  <c r="G146" i="14"/>
  <c r="N145" i="14"/>
  <c r="H139" i="14"/>
  <c r="O130" i="14"/>
  <c r="I130" i="14"/>
  <c r="M127" i="14"/>
  <c r="M115" i="14"/>
  <c r="I112" i="14"/>
  <c r="K111" i="14"/>
  <c r="E111" i="14"/>
  <c r="I110" i="14"/>
  <c r="M97" i="14"/>
  <c r="M95" i="14"/>
  <c r="I93" i="14"/>
  <c r="M89" i="14"/>
  <c r="M87" i="14"/>
  <c r="N85" i="14"/>
  <c r="G85" i="14"/>
  <c r="O79" i="14"/>
  <c r="K79" i="14"/>
  <c r="E78" i="14"/>
  <c r="O77" i="14"/>
  <c r="H75" i="14"/>
  <c r="I74" i="14"/>
  <c r="O73" i="14"/>
  <c r="I73" i="14"/>
  <c r="L67" i="14"/>
  <c r="E67" i="14"/>
  <c r="N66" i="14"/>
  <c r="N63" i="14"/>
  <c r="F63" i="14"/>
  <c r="E62" i="14"/>
  <c r="L152" i="14"/>
  <c r="G152" i="14"/>
  <c r="H143" i="14"/>
  <c r="G68" i="14"/>
  <c r="L64" i="14"/>
  <c r="N159" i="14"/>
  <c r="F159" i="14"/>
  <c r="L156" i="14"/>
  <c r="F156" i="14"/>
  <c r="G154" i="14"/>
  <c r="G74" i="14"/>
  <c r="G149" i="14"/>
  <c r="G148" i="14"/>
  <c r="O147" i="14"/>
  <c r="L143" i="14"/>
  <c r="E143" i="14"/>
  <c r="O142" i="14"/>
  <c r="K142" i="14"/>
  <c r="F142" i="14"/>
  <c r="G141" i="14"/>
  <c r="M138" i="14"/>
  <c r="G138" i="14"/>
  <c r="F137" i="14"/>
  <c r="L136" i="14"/>
  <c r="K134" i="14"/>
  <c r="E134" i="14"/>
  <c r="O133" i="14"/>
  <c r="F133" i="14"/>
  <c r="L132" i="14"/>
  <c r="L131" i="14"/>
  <c r="N126" i="14"/>
  <c r="E126" i="14"/>
  <c r="L122" i="14"/>
  <c r="H119" i="14"/>
  <c r="H115" i="14"/>
  <c r="H113" i="14"/>
  <c r="I108" i="14"/>
  <c r="L107" i="14"/>
  <c r="F107" i="14"/>
  <c r="N106" i="14"/>
  <c r="E106" i="14"/>
  <c r="O105" i="14"/>
  <c r="K105" i="14"/>
  <c r="F105" i="14"/>
  <c r="N104" i="14"/>
  <c r="E104" i="14"/>
  <c r="N101" i="14"/>
  <c r="I101" i="14"/>
  <c r="E101" i="14"/>
  <c r="L93" i="14"/>
  <c r="F93" i="14"/>
  <c r="G84" i="14"/>
  <c r="K83" i="14"/>
  <c r="E83" i="14"/>
  <c r="L77" i="14"/>
  <c r="F77" i="14"/>
  <c r="E76" i="14"/>
  <c r="O75" i="14"/>
  <c r="K75" i="14"/>
  <c r="F75" i="14"/>
  <c r="N74" i="14"/>
  <c r="E74" i="14"/>
  <c r="H71" i="14"/>
  <c r="O69" i="14"/>
  <c r="G69" i="14"/>
  <c r="E68" i="14"/>
  <c r="O67" i="14"/>
  <c r="I67" i="14"/>
  <c r="I63" i="14"/>
  <c r="L159" i="14"/>
  <c r="E159" i="14"/>
  <c r="K156" i="14"/>
  <c r="E156" i="14"/>
  <c r="K155" i="14"/>
  <c r="G101" i="14"/>
  <c r="H149" i="14"/>
  <c r="M143" i="14"/>
  <c r="G143" i="14"/>
  <c r="K137" i="14"/>
  <c r="L134" i="14"/>
  <c r="F134" i="14"/>
  <c r="G133" i="14"/>
  <c r="O126" i="14"/>
  <c r="G126" i="14"/>
  <c r="N119" i="14"/>
  <c r="M107" i="14"/>
  <c r="G107" i="14"/>
  <c r="G106" i="14"/>
  <c r="L105" i="14"/>
  <c r="G105" i="14"/>
  <c r="G104" i="14"/>
  <c r="O101" i="14"/>
  <c r="K101" i="14"/>
  <c r="F101" i="14"/>
  <c r="L83" i="14"/>
  <c r="F83" i="14"/>
  <c r="G76" i="14"/>
  <c r="L75" i="14"/>
  <c r="G75" i="14"/>
  <c r="L150" i="14"/>
  <c r="M149" i="14"/>
  <c r="I143" i="14"/>
  <c r="N142" i="14"/>
  <c r="I142" i="14"/>
  <c r="O141" i="14"/>
  <c r="F141" i="14"/>
  <c r="L138" i="14"/>
  <c r="E138" i="14"/>
  <c r="O137" i="14"/>
  <c r="G136" i="14"/>
  <c r="L135" i="14"/>
  <c r="O134" i="14"/>
  <c r="I134" i="14"/>
  <c r="L133" i="14"/>
  <c r="E108" i="14"/>
  <c r="O107" i="14"/>
  <c r="K107" i="14"/>
  <c r="N105" i="14"/>
  <c r="I105" i="14"/>
  <c r="M101" i="14"/>
  <c r="K93" i="14"/>
  <c r="E93" i="14"/>
  <c r="F85" i="14"/>
  <c r="E84" i="14"/>
  <c r="O83" i="14"/>
  <c r="I83" i="14"/>
  <c r="K77" i="14"/>
  <c r="E77" i="14"/>
  <c r="N76" i="14"/>
  <c r="N75" i="14"/>
  <c r="I75" i="14"/>
  <c r="M69" i="14"/>
  <c r="F69" i="14"/>
  <c r="N68" i="14"/>
  <c r="K159" i="14"/>
  <c r="O156" i="14"/>
  <c r="I156" i="14"/>
  <c r="G150" i="14"/>
  <c r="K147" i="14"/>
  <c r="I145" i="14"/>
  <c r="E125" i="14"/>
  <c r="K125" i="14"/>
  <c r="L82" i="14"/>
  <c r="G82" i="14"/>
  <c r="L72" i="14"/>
  <c r="G72" i="14"/>
  <c r="E158" i="14"/>
  <c r="F158" i="14"/>
  <c r="L158" i="14"/>
  <c r="G158" i="14"/>
  <c r="M158" i="14"/>
  <c r="O150" i="14"/>
  <c r="K150" i="14"/>
  <c r="F150" i="14"/>
  <c r="N147" i="14"/>
  <c r="H147" i="14"/>
  <c r="M145" i="14"/>
  <c r="G145" i="14"/>
  <c r="L140" i="14"/>
  <c r="O135" i="14"/>
  <c r="K135" i="14"/>
  <c r="F135" i="14"/>
  <c r="O131" i="14"/>
  <c r="K131" i="14"/>
  <c r="F131" i="14"/>
  <c r="H129" i="14"/>
  <c r="F129" i="14"/>
  <c r="O129" i="14"/>
  <c r="H128" i="14"/>
  <c r="L128" i="14"/>
  <c r="O125" i="14"/>
  <c r="G125" i="14"/>
  <c r="F122" i="14"/>
  <c r="G122" i="14"/>
  <c r="M119" i="14"/>
  <c r="G119" i="14"/>
  <c r="I116" i="14"/>
  <c r="H160" i="14"/>
  <c r="M160" i="14"/>
  <c r="E160" i="14"/>
  <c r="I160" i="14"/>
  <c r="N160" i="14"/>
  <c r="K158" i="14"/>
  <c r="G155" i="14"/>
  <c r="E100" i="14"/>
  <c r="G100" i="14"/>
  <c r="E96" i="14"/>
  <c r="I96" i="14"/>
  <c r="L92" i="14"/>
  <c r="G92" i="14"/>
  <c r="N150" i="14"/>
  <c r="I150" i="14"/>
  <c r="E150" i="14"/>
  <c r="O149" i="14"/>
  <c r="K149" i="14"/>
  <c r="F149" i="14"/>
  <c r="M147" i="14"/>
  <c r="G147" i="14"/>
  <c r="O146" i="14"/>
  <c r="K146" i="14"/>
  <c r="F146" i="14"/>
  <c r="L145" i="14"/>
  <c r="F145" i="14"/>
  <c r="L144" i="14"/>
  <c r="G140" i="14"/>
  <c r="O139" i="14"/>
  <c r="K139" i="14"/>
  <c r="F139" i="14"/>
  <c r="N135" i="14"/>
  <c r="I135" i="14"/>
  <c r="E135" i="14"/>
  <c r="N131" i="14"/>
  <c r="I131" i="14"/>
  <c r="E131" i="14"/>
  <c r="K129" i="14"/>
  <c r="M125" i="14"/>
  <c r="F125" i="14"/>
  <c r="F123" i="14"/>
  <c r="K123" i="14"/>
  <c r="O123" i="14"/>
  <c r="I122" i="14"/>
  <c r="E121" i="14"/>
  <c r="K121" i="14"/>
  <c r="H120" i="14"/>
  <c r="G120" i="14"/>
  <c r="L119" i="14"/>
  <c r="E109" i="14"/>
  <c r="F109" i="14"/>
  <c r="L109" i="14"/>
  <c r="G109" i="14"/>
  <c r="M109" i="14"/>
  <c r="L102" i="14"/>
  <c r="E102" i="14"/>
  <c r="I102" i="14"/>
  <c r="I100" i="14"/>
  <c r="E98" i="14"/>
  <c r="I98" i="14"/>
  <c r="L96" i="14"/>
  <c r="I92" i="14"/>
  <c r="L90" i="14"/>
  <c r="G90" i="14"/>
  <c r="I90" i="14"/>
  <c r="I82" i="14"/>
  <c r="G80" i="14"/>
  <c r="I80" i="14"/>
  <c r="I72" i="14"/>
  <c r="G70" i="14"/>
  <c r="I70" i="14"/>
  <c r="E65" i="14"/>
  <c r="F65" i="14"/>
  <c r="L65" i="14"/>
  <c r="G65" i="14"/>
  <c r="M65" i="14"/>
  <c r="G160" i="14"/>
  <c r="H158" i="14"/>
  <c r="O155" i="14"/>
  <c r="H153" i="14"/>
  <c r="L153" i="14"/>
  <c r="G135" i="14"/>
  <c r="G131" i="14"/>
  <c r="H124" i="14"/>
  <c r="G124" i="14"/>
  <c r="F119" i="14"/>
  <c r="K119" i="14"/>
  <c r="O119" i="14"/>
  <c r="E116" i="14"/>
  <c r="M116" i="14"/>
  <c r="G116" i="14"/>
  <c r="N116" i="14"/>
  <c r="H155" i="14"/>
  <c r="M155" i="14"/>
  <c r="E155" i="14"/>
  <c r="I155" i="14"/>
  <c r="N155" i="14"/>
  <c r="M150" i="14"/>
  <c r="N149" i="14"/>
  <c r="I149" i="14"/>
  <c r="L148" i="14"/>
  <c r="L147" i="14"/>
  <c r="N146" i="14"/>
  <c r="I146" i="14"/>
  <c r="O145" i="14"/>
  <c r="K145" i="14"/>
  <c r="G144" i="14"/>
  <c r="O143" i="14"/>
  <c r="K143" i="14"/>
  <c r="N139" i="14"/>
  <c r="I139" i="14"/>
  <c r="O138" i="14"/>
  <c r="K138" i="14"/>
  <c r="G137" i="14"/>
  <c r="M135" i="14"/>
  <c r="M131" i="14"/>
  <c r="G129" i="14"/>
  <c r="G128" i="14"/>
  <c r="H126" i="14"/>
  <c r="F126" i="14"/>
  <c r="L126" i="14"/>
  <c r="L125" i="14"/>
  <c r="M123" i="14"/>
  <c r="G123" i="14"/>
  <c r="E122" i="14"/>
  <c r="O121" i="14"/>
  <c r="G121" i="14"/>
  <c r="I119" i="14"/>
  <c r="F118" i="14"/>
  <c r="G118" i="14"/>
  <c r="K117" i="14"/>
  <c r="F117" i="14"/>
  <c r="L117" i="14"/>
  <c r="E115" i="14"/>
  <c r="I115" i="14"/>
  <c r="N115" i="14"/>
  <c r="F115" i="14"/>
  <c r="K115" i="14"/>
  <c r="O115" i="14"/>
  <c r="E113" i="14"/>
  <c r="K113" i="14"/>
  <c r="F113" i="14"/>
  <c r="L113" i="14"/>
  <c r="K109" i="14"/>
  <c r="E99" i="14"/>
  <c r="I99" i="14"/>
  <c r="N99" i="14"/>
  <c r="F99" i="14"/>
  <c r="K99" i="14"/>
  <c r="O99" i="14"/>
  <c r="E91" i="14"/>
  <c r="I91" i="14"/>
  <c r="N91" i="14"/>
  <c r="F91" i="14"/>
  <c r="K91" i="14"/>
  <c r="O91" i="14"/>
  <c r="E81" i="14"/>
  <c r="I81" i="14"/>
  <c r="N81" i="14"/>
  <c r="F81" i="14"/>
  <c r="K81" i="14"/>
  <c r="O81" i="14"/>
  <c r="E71" i="14"/>
  <c r="I71" i="14"/>
  <c r="N71" i="14"/>
  <c r="F71" i="14"/>
  <c r="K71" i="14"/>
  <c r="O71" i="14"/>
  <c r="K65" i="14"/>
  <c r="O160" i="14"/>
  <c r="F160" i="14"/>
  <c r="L155" i="14"/>
  <c r="E154" i="14"/>
  <c r="I154" i="14"/>
  <c r="N154" i="14"/>
  <c r="F154" i="14"/>
  <c r="K154" i="14"/>
  <c r="O154" i="14"/>
  <c r="M111" i="14"/>
  <c r="M103" i="14"/>
  <c r="M93" i="14"/>
  <c r="M85" i="14"/>
  <c r="M83" i="14"/>
  <c r="M77" i="14"/>
  <c r="M73" i="14"/>
  <c r="K69" i="14"/>
  <c r="M67" i="14"/>
  <c r="M63" i="14"/>
  <c r="L62" i="14"/>
  <c r="O159" i="14"/>
  <c r="I159" i="14"/>
  <c r="M156" i="14"/>
  <c r="F152" i="14"/>
  <c r="M159" i="14"/>
  <c r="N158" i="14"/>
  <c r="I158" i="14"/>
  <c r="O157" i="14"/>
  <c r="K157" i="14"/>
  <c r="F157" i="14"/>
  <c r="O153" i="14"/>
  <c r="K153" i="14"/>
  <c r="F153" i="14"/>
  <c r="G153" i="14"/>
  <c r="N157" i="14"/>
  <c r="I157" i="14"/>
  <c r="E157" i="14"/>
  <c r="N153" i="14"/>
  <c r="I153" i="14"/>
  <c r="E153" i="14"/>
  <c r="M157" i="14"/>
  <c r="M153" i="14"/>
  <c r="O148" i="14"/>
  <c r="K148" i="14"/>
  <c r="F148" i="14"/>
  <c r="E145" i="14"/>
  <c r="O144" i="14"/>
  <c r="K144" i="14"/>
  <c r="F144" i="14"/>
  <c r="N141" i="14"/>
  <c r="I141" i="14"/>
  <c r="E141" i="14"/>
  <c r="O140" i="14"/>
  <c r="K140" i="14"/>
  <c r="F140" i="14"/>
  <c r="N137" i="14"/>
  <c r="I137" i="14"/>
  <c r="E137" i="14"/>
  <c r="O136" i="14"/>
  <c r="K136" i="14"/>
  <c r="F136" i="14"/>
  <c r="M134" i="14"/>
  <c r="N133" i="14"/>
  <c r="I133" i="14"/>
  <c r="E133" i="14"/>
  <c r="O132" i="14"/>
  <c r="K132" i="14"/>
  <c r="F132" i="14"/>
  <c r="M130" i="14"/>
  <c r="N129" i="14"/>
  <c r="I129" i="14"/>
  <c r="E129" i="14"/>
  <c r="O128" i="14"/>
  <c r="K128" i="14"/>
  <c r="F128" i="14"/>
  <c r="M126" i="14"/>
  <c r="N125" i="14"/>
  <c r="I125" i="14"/>
  <c r="O124" i="14"/>
  <c r="K124" i="14"/>
  <c r="F124" i="14"/>
  <c r="M122" i="14"/>
  <c r="H122" i="14"/>
  <c r="N121" i="14"/>
  <c r="I121" i="14"/>
  <c r="O120" i="14"/>
  <c r="K120" i="14"/>
  <c r="F120" i="14"/>
  <c r="M118" i="14"/>
  <c r="H118" i="14"/>
  <c r="E117" i="14"/>
  <c r="I117" i="14"/>
  <c r="L116" i="14"/>
  <c r="F114" i="14"/>
  <c r="K114" i="14"/>
  <c r="H114" i="14"/>
  <c r="M114" i="14"/>
  <c r="N112" i="14"/>
  <c r="F106" i="14"/>
  <c r="K106" i="14"/>
  <c r="O106" i="14"/>
  <c r="H106" i="14"/>
  <c r="M106" i="14"/>
  <c r="H104" i="14"/>
  <c r="M104" i="14"/>
  <c r="F104" i="14"/>
  <c r="K104" i="14"/>
  <c r="O104" i="14"/>
  <c r="N100" i="14"/>
  <c r="G98" i="14"/>
  <c r="H96" i="14"/>
  <c r="M96" i="14"/>
  <c r="F96" i="14"/>
  <c r="K96" i="14"/>
  <c r="O96" i="14"/>
  <c r="N92" i="14"/>
  <c r="E92" i="14"/>
  <c r="N90" i="14"/>
  <c r="E90" i="14"/>
  <c r="F86" i="14"/>
  <c r="K86" i="14"/>
  <c r="O86" i="14"/>
  <c r="H86" i="14"/>
  <c r="M86" i="14"/>
  <c r="N82" i="14"/>
  <c r="E82" i="14"/>
  <c r="F78" i="14"/>
  <c r="K78" i="14"/>
  <c r="O78" i="14"/>
  <c r="H78" i="14"/>
  <c r="M78" i="14"/>
  <c r="N72" i="14"/>
  <c r="E72" i="14"/>
  <c r="H64" i="14"/>
  <c r="M64" i="14"/>
  <c r="F64" i="14"/>
  <c r="K64" i="14"/>
  <c r="O64" i="14"/>
  <c r="G132" i="14"/>
  <c r="F110" i="14"/>
  <c r="K110" i="14"/>
  <c r="O110" i="14"/>
  <c r="H110" i="14"/>
  <c r="M110" i="14"/>
  <c r="H88" i="14"/>
  <c r="M88" i="14"/>
  <c r="F88" i="14"/>
  <c r="K88" i="14"/>
  <c r="O88" i="14"/>
  <c r="H80" i="14"/>
  <c r="M80" i="14"/>
  <c r="F80" i="14"/>
  <c r="K80" i="14"/>
  <c r="O80" i="14"/>
  <c r="F70" i="14"/>
  <c r="K70" i="14"/>
  <c r="O70" i="14"/>
  <c r="H70" i="14"/>
  <c r="M70" i="14"/>
  <c r="N148" i="14"/>
  <c r="I148" i="14"/>
  <c r="E148" i="14"/>
  <c r="F147" i="14"/>
  <c r="N144" i="14"/>
  <c r="I144" i="14"/>
  <c r="E144" i="14"/>
  <c r="M141" i="14"/>
  <c r="N140" i="14"/>
  <c r="I140" i="14"/>
  <c r="E140" i="14"/>
  <c r="M137" i="14"/>
  <c r="N136" i="14"/>
  <c r="I136" i="14"/>
  <c r="E136" i="14"/>
  <c r="M133" i="14"/>
  <c r="N132" i="14"/>
  <c r="I132" i="14"/>
  <c r="E132" i="14"/>
  <c r="M129" i="14"/>
  <c r="N128" i="14"/>
  <c r="I128" i="14"/>
  <c r="E128" i="14"/>
  <c r="N124" i="14"/>
  <c r="I124" i="14"/>
  <c r="E124" i="14"/>
  <c r="N120" i="14"/>
  <c r="I120" i="14"/>
  <c r="E120" i="14"/>
  <c r="N110" i="14"/>
  <c r="E110" i="14"/>
  <c r="H108" i="14"/>
  <c r="M108" i="14"/>
  <c r="F108" i="14"/>
  <c r="K108" i="14"/>
  <c r="O108" i="14"/>
  <c r="F102" i="14"/>
  <c r="K102" i="14"/>
  <c r="O102" i="14"/>
  <c r="H102" i="14"/>
  <c r="M102" i="14"/>
  <c r="N98" i="14"/>
  <c r="G96" i="14"/>
  <c r="F94" i="14"/>
  <c r="K94" i="14"/>
  <c r="O94" i="14"/>
  <c r="H94" i="14"/>
  <c r="M94" i="14"/>
  <c r="N88" i="14"/>
  <c r="E88" i="14"/>
  <c r="H84" i="14"/>
  <c r="M84" i="14"/>
  <c r="F84" i="14"/>
  <c r="K84" i="14"/>
  <c r="O84" i="14"/>
  <c r="N80" i="14"/>
  <c r="E80" i="14"/>
  <c r="H76" i="14"/>
  <c r="M76" i="14"/>
  <c r="F76" i="14"/>
  <c r="K76" i="14"/>
  <c r="O76" i="14"/>
  <c r="F74" i="14"/>
  <c r="K74" i="14"/>
  <c r="O74" i="14"/>
  <c r="H74" i="14"/>
  <c r="M74" i="14"/>
  <c r="N70" i="14"/>
  <c r="E70" i="14"/>
  <c r="H68" i="14"/>
  <c r="M68" i="14"/>
  <c r="F68" i="14"/>
  <c r="K68" i="14"/>
  <c r="O68" i="14"/>
  <c r="G64" i="14"/>
  <c r="F98" i="14"/>
  <c r="K98" i="14"/>
  <c r="O98" i="14"/>
  <c r="H98" i="14"/>
  <c r="M98" i="14"/>
  <c r="I88" i="14"/>
  <c r="M148" i="14"/>
  <c r="I147" i="14"/>
  <c r="M144" i="14"/>
  <c r="M140" i="14"/>
  <c r="M136" i="14"/>
  <c r="M132" i="14"/>
  <c r="M128" i="14"/>
  <c r="M124" i="14"/>
  <c r="O122" i="14"/>
  <c r="K122" i="14"/>
  <c r="M120" i="14"/>
  <c r="O118" i="14"/>
  <c r="K118" i="14"/>
  <c r="F116" i="14"/>
  <c r="K116" i="14"/>
  <c r="O116" i="14"/>
  <c r="H112" i="14"/>
  <c r="M112" i="14"/>
  <c r="F112" i="14"/>
  <c r="K112" i="14"/>
  <c r="O112" i="14"/>
  <c r="L110" i="14"/>
  <c r="G108" i="14"/>
  <c r="G102" i="14"/>
  <c r="H100" i="14"/>
  <c r="M100" i="14"/>
  <c r="F100" i="14"/>
  <c r="K100" i="14"/>
  <c r="O100" i="14"/>
  <c r="L98" i="14"/>
  <c r="H92" i="14"/>
  <c r="M92" i="14"/>
  <c r="F92" i="14"/>
  <c r="K92" i="14"/>
  <c r="O92" i="14"/>
  <c r="F90" i="14"/>
  <c r="K90" i="14"/>
  <c r="O90" i="14"/>
  <c r="H90" i="14"/>
  <c r="M90" i="14"/>
  <c r="L88" i="14"/>
  <c r="F82" i="14"/>
  <c r="K82" i="14"/>
  <c r="O82" i="14"/>
  <c r="H82" i="14"/>
  <c r="M82" i="14"/>
  <c r="L80" i="14"/>
  <c r="H72" i="14"/>
  <c r="M72" i="14"/>
  <c r="F72" i="14"/>
  <c r="K72" i="14"/>
  <c r="O72" i="14"/>
  <c r="L70" i="14"/>
  <c r="F66" i="14"/>
  <c r="K66" i="14"/>
  <c r="O66" i="14"/>
  <c r="H66" i="14"/>
  <c r="M66" i="14"/>
  <c r="N64" i="14"/>
  <c r="E64" i="14"/>
  <c r="N113" i="14"/>
  <c r="I113" i="14"/>
  <c r="N109" i="14"/>
  <c r="I109" i="14"/>
  <c r="N69" i="14"/>
  <c r="I69" i="14"/>
  <c r="N65" i="14"/>
  <c r="I65" i="14"/>
  <c r="M62" i="14"/>
  <c r="H62" i="14"/>
  <c r="I107" i="14"/>
  <c r="O62" i="14"/>
  <c r="K62" i="14"/>
  <c r="L478" i="16"/>
  <c r="E426" i="16"/>
  <c r="I426" i="16"/>
  <c r="N426" i="16"/>
  <c r="F426" i="16"/>
  <c r="K426" i="16"/>
  <c r="O426" i="16"/>
  <c r="H415" i="16"/>
  <c r="M415" i="16"/>
  <c r="E415" i="16"/>
  <c r="I415" i="16"/>
  <c r="N415" i="16"/>
  <c r="H239" i="16"/>
  <c r="M239" i="16"/>
  <c r="E239" i="16"/>
  <c r="I239" i="16"/>
  <c r="N239" i="16"/>
  <c r="F239" i="16"/>
  <c r="K239" i="16"/>
  <c r="O239" i="16"/>
  <c r="G239" i="16"/>
  <c r="L239" i="16"/>
  <c r="H135" i="16"/>
  <c r="M135" i="16"/>
  <c r="E135" i="16"/>
  <c r="I135" i="16"/>
  <c r="N135" i="16"/>
  <c r="F135" i="16"/>
  <c r="K135" i="16"/>
  <c r="O135" i="16"/>
  <c r="G135" i="16"/>
  <c r="L135" i="16"/>
  <c r="M492" i="16"/>
  <c r="H492" i="16"/>
  <c r="O490" i="16"/>
  <c r="K490" i="16"/>
  <c r="F490" i="16"/>
  <c r="M488" i="16"/>
  <c r="H488" i="16"/>
  <c r="O486" i="16"/>
  <c r="K486" i="16"/>
  <c r="F486" i="16"/>
  <c r="M484" i="16"/>
  <c r="H484" i="16"/>
  <c r="O482" i="16"/>
  <c r="K482" i="16"/>
  <c r="F482" i="16"/>
  <c r="M480" i="16"/>
  <c r="H480" i="16"/>
  <c r="O478" i="16"/>
  <c r="K478" i="16"/>
  <c r="F478" i="16"/>
  <c r="M476" i="16"/>
  <c r="H476" i="16"/>
  <c r="O474" i="16"/>
  <c r="K474" i="16"/>
  <c r="F474" i="16"/>
  <c r="M472" i="16"/>
  <c r="H472" i="16"/>
  <c r="O470" i="16"/>
  <c r="K470" i="16"/>
  <c r="F470" i="16"/>
  <c r="O466" i="16"/>
  <c r="K466" i="16"/>
  <c r="F466" i="16"/>
  <c r="O462" i="16"/>
  <c r="K462" i="16"/>
  <c r="F462" i="16"/>
  <c r="O458" i="16"/>
  <c r="K458" i="16"/>
  <c r="F458" i="16"/>
  <c r="O454" i="16"/>
  <c r="K454" i="16"/>
  <c r="F454" i="16"/>
  <c r="O450" i="16"/>
  <c r="K450" i="16"/>
  <c r="F450" i="16"/>
  <c r="O446" i="16"/>
  <c r="K446" i="16"/>
  <c r="F446" i="16"/>
  <c r="O442" i="16"/>
  <c r="H442" i="16"/>
  <c r="E438" i="16"/>
  <c r="I438" i="16"/>
  <c r="N438" i="16"/>
  <c r="F438" i="16"/>
  <c r="K438" i="16"/>
  <c r="O438" i="16"/>
  <c r="G431" i="16"/>
  <c r="H427" i="16"/>
  <c r="M427" i="16"/>
  <c r="E427" i="16"/>
  <c r="I427" i="16"/>
  <c r="N427" i="16"/>
  <c r="H426" i="16"/>
  <c r="E422" i="16"/>
  <c r="I422" i="16"/>
  <c r="N422" i="16"/>
  <c r="F422" i="16"/>
  <c r="K422" i="16"/>
  <c r="O422" i="16"/>
  <c r="G415" i="16"/>
  <c r="L407" i="16"/>
  <c r="L399" i="16"/>
  <c r="H387" i="16"/>
  <c r="M387" i="16"/>
  <c r="E387" i="16"/>
  <c r="I387" i="16"/>
  <c r="N387" i="16"/>
  <c r="F387" i="16"/>
  <c r="K387" i="16"/>
  <c r="O387" i="16"/>
  <c r="H379" i="16"/>
  <c r="M379" i="16"/>
  <c r="E379" i="16"/>
  <c r="I379" i="16"/>
  <c r="N379" i="16"/>
  <c r="F379" i="16"/>
  <c r="K379" i="16"/>
  <c r="O379" i="16"/>
  <c r="H375" i="16"/>
  <c r="M375" i="16"/>
  <c r="E375" i="16"/>
  <c r="I375" i="16"/>
  <c r="N375" i="16"/>
  <c r="F375" i="16"/>
  <c r="K375" i="16"/>
  <c r="O375" i="16"/>
  <c r="H371" i="16"/>
  <c r="M371" i="16"/>
  <c r="E371" i="16"/>
  <c r="I371" i="16"/>
  <c r="N371" i="16"/>
  <c r="F371" i="16"/>
  <c r="K371" i="16"/>
  <c r="O371" i="16"/>
  <c r="H367" i="16"/>
  <c r="M367" i="16"/>
  <c r="E367" i="16"/>
  <c r="I367" i="16"/>
  <c r="N367" i="16"/>
  <c r="F367" i="16"/>
  <c r="K367" i="16"/>
  <c r="O367" i="16"/>
  <c r="H363" i="16"/>
  <c r="M363" i="16"/>
  <c r="E363" i="16"/>
  <c r="I363" i="16"/>
  <c r="N363" i="16"/>
  <c r="F363" i="16"/>
  <c r="K363" i="16"/>
  <c r="O363" i="16"/>
  <c r="H346" i="16"/>
  <c r="M346" i="16"/>
  <c r="E346" i="16"/>
  <c r="I346" i="16"/>
  <c r="N346" i="16"/>
  <c r="L346" i="16"/>
  <c r="F346" i="16"/>
  <c r="O346" i="16"/>
  <c r="G346" i="16"/>
  <c r="H306" i="16"/>
  <c r="M306" i="16"/>
  <c r="E306" i="16"/>
  <c r="I306" i="16"/>
  <c r="N306" i="16"/>
  <c r="L306" i="16"/>
  <c r="F306" i="16"/>
  <c r="O306" i="16"/>
  <c r="G306" i="16"/>
  <c r="E289" i="16"/>
  <c r="I289" i="16"/>
  <c r="N289" i="16"/>
  <c r="K289" i="16"/>
  <c r="F289" i="16"/>
  <c r="L289" i="16"/>
  <c r="G289" i="16"/>
  <c r="M289" i="16"/>
  <c r="H289" i="16"/>
  <c r="O289" i="16"/>
  <c r="E269" i="16"/>
  <c r="I269" i="16"/>
  <c r="N269" i="16"/>
  <c r="K269" i="16"/>
  <c r="F269" i="16"/>
  <c r="L269" i="16"/>
  <c r="G269" i="16"/>
  <c r="M269" i="16"/>
  <c r="H269" i="16"/>
  <c r="O269" i="16"/>
  <c r="H151" i="16"/>
  <c r="M151" i="16"/>
  <c r="E151" i="16"/>
  <c r="I151" i="16"/>
  <c r="N151" i="16"/>
  <c r="F151" i="16"/>
  <c r="K151" i="16"/>
  <c r="O151" i="16"/>
  <c r="G151" i="16"/>
  <c r="L151" i="16"/>
  <c r="H143" i="16"/>
  <c r="M143" i="16"/>
  <c r="E143" i="16"/>
  <c r="I143" i="16"/>
  <c r="N143" i="16"/>
  <c r="F143" i="16"/>
  <c r="K143" i="16"/>
  <c r="O143" i="16"/>
  <c r="G143" i="16"/>
  <c r="L143" i="16"/>
  <c r="N490" i="16"/>
  <c r="I490" i="16"/>
  <c r="E490" i="16"/>
  <c r="N486" i="16"/>
  <c r="I486" i="16"/>
  <c r="E486" i="16"/>
  <c r="N482" i="16"/>
  <c r="I482" i="16"/>
  <c r="E482" i="16"/>
  <c r="N478" i="16"/>
  <c r="I478" i="16"/>
  <c r="E478" i="16"/>
  <c r="N474" i="16"/>
  <c r="I474" i="16"/>
  <c r="E474" i="16"/>
  <c r="N470" i="16"/>
  <c r="I470" i="16"/>
  <c r="E470" i="16"/>
  <c r="N466" i="16"/>
  <c r="I466" i="16"/>
  <c r="E466" i="16"/>
  <c r="K465" i="16"/>
  <c r="F465" i="16"/>
  <c r="N462" i="16"/>
  <c r="I462" i="16"/>
  <c r="E462" i="16"/>
  <c r="O461" i="16"/>
  <c r="K461" i="16"/>
  <c r="F461" i="16"/>
  <c r="N458" i="16"/>
  <c r="I458" i="16"/>
  <c r="E458" i="16"/>
  <c r="O457" i="16"/>
  <c r="K457" i="16"/>
  <c r="F457" i="16"/>
  <c r="N454" i="16"/>
  <c r="I454" i="16"/>
  <c r="E454" i="16"/>
  <c r="O453" i="16"/>
  <c r="K453" i="16"/>
  <c r="F453" i="16"/>
  <c r="N450" i="16"/>
  <c r="I450" i="16"/>
  <c r="E450" i="16"/>
  <c r="O449" i="16"/>
  <c r="K449" i="16"/>
  <c r="F449" i="16"/>
  <c r="N446" i="16"/>
  <c r="I446" i="16"/>
  <c r="E446" i="16"/>
  <c r="O445" i="16"/>
  <c r="K445" i="16"/>
  <c r="F445" i="16"/>
  <c r="N442" i="16"/>
  <c r="H439" i="16"/>
  <c r="M439" i="16"/>
  <c r="E439" i="16"/>
  <c r="I439" i="16"/>
  <c r="N439" i="16"/>
  <c r="H438" i="16"/>
  <c r="E434" i="16"/>
  <c r="I434" i="16"/>
  <c r="N434" i="16"/>
  <c r="F434" i="16"/>
  <c r="K434" i="16"/>
  <c r="O434" i="16"/>
  <c r="O431" i="16"/>
  <c r="G427" i="16"/>
  <c r="G426" i="16"/>
  <c r="H423" i="16"/>
  <c r="M423" i="16"/>
  <c r="E423" i="16"/>
  <c r="I423" i="16"/>
  <c r="N423" i="16"/>
  <c r="H422" i="16"/>
  <c r="E418" i="16"/>
  <c r="I418" i="16"/>
  <c r="N418" i="16"/>
  <c r="F418" i="16"/>
  <c r="K418" i="16"/>
  <c r="O418" i="16"/>
  <c r="O415" i="16"/>
  <c r="F415" i="16"/>
  <c r="H411" i="16"/>
  <c r="M411" i="16"/>
  <c r="E411" i="16"/>
  <c r="I411" i="16"/>
  <c r="N411" i="16"/>
  <c r="F411" i="16"/>
  <c r="K411" i="16"/>
  <c r="O411" i="16"/>
  <c r="H403" i="16"/>
  <c r="M403" i="16"/>
  <c r="E403" i="16"/>
  <c r="I403" i="16"/>
  <c r="N403" i="16"/>
  <c r="F403" i="16"/>
  <c r="K403" i="16"/>
  <c r="O403" i="16"/>
  <c r="H395" i="16"/>
  <c r="M395" i="16"/>
  <c r="E395" i="16"/>
  <c r="I395" i="16"/>
  <c r="N395" i="16"/>
  <c r="F395" i="16"/>
  <c r="K395" i="16"/>
  <c r="O395" i="16"/>
  <c r="L387" i="16"/>
  <c r="L379" i="16"/>
  <c r="L375" i="16"/>
  <c r="L371" i="16"/>
  <c r="L367" i="16"/>
  <c r="L363" i="16"/>
  <c r="H338" i="16"/>
  <c r="M338" i="16"/>
  <c r="E338" i="16"/>
  <c r="I338" i="16"/>
  <c r="N338" i="16"/>
  <c r="L338" i="16"/>
  <c r="F338" i="16"/>
  <c r="O338" i="16"/>
  <c r="G338" i="16"/>
  <c r="H330" i="16"/>
  <c r="M330" i="16"/>
  <c r="E330" i="16"/>
  <c r="I330" i="16"/>
  <c r="N330" i="16"/>
  <c r="L330" i="16"/>
  <c r="F330" i="16"/>
  <c r="O330" i="16"/>
  <c r="G330" i="16"/>
  <c r="E273" i="16"/>
  <c r="I273" i="16"/>
  <c r="N273" i="16"/>
  <c r="K273" i="16"/>
  <c r="F273" i="16"/>
  <c r="L273" i="16"/>
  <c r="G273" i="16"/>
  <c r="M273" i="16"/>
  <c r="H273" i="16"/>
  <c r="O273" i="16"/>
  <c r="E265" i="16"/>
  <c r="I265" i="16"/>
  <c r="N265" i="16"/>
  <c r="K265" i="16"/>
  <c r="F265" i="16"/>
  <c r="L265" i="16"/>
  <c r="G265" i="16"/>
  <c r="M265" i="16"/>
  <c r="H265" i="16"/>
  <c r="O265" i="16"/>
  <c r="G478" i="16"/>
  <c r="G458" i="16"/>
  <c r="E442" i="16"/>
  <c r="I442" i="16"/>
  <c r="F442" i="16"/>
  <c r="K442" i="16"/>
  <c r="H431" i="16"/>
  <c r="M431" i="16"/>
  <c r="E431" i="16"/>
  <c r="I431" i="16"/>
  <c r="N431" i="16"/>
  <c r="K415" i="16"/>
  <c r="H407" i="16"/>
  <c r="M407" i="16"/>
  <c r="E407" i="16"/>
  <c r="I407" i="16"/>
  <c r="N407" i="16"/>
  <c r="F407" i="16"/>
  <c r="K407" i="16"/>
  <c r="O407" i="16"/>
  <c r="H399" i="16"/>
  <c r="M399" i="16"/>
  <c r="E399" i="16"/>
  <c r="I399" i="16"/>
  <c r="N399" i="16"/>
  <c r="F399" i="16"/>
  <c r="K399" i="16"/>
  <c r="O399" i="16"/>
  <c r="H354" i="16"/>
  <c r="M354" i="16"/>
  <c r="E354" i="16"/>
  <c r="I354" i="16"/>
  <c r="N354" i="16"/>
  <c r="L354" i="16"/>
  <c r="F354" i="16"/>
  <c r="O354" i="16"/>
  <c r="G354" i="16"/>
  <c r="H314" i="16"/>
  <c r="M314" i="16"/>
  <c r="E314" i="16"/>
  <c r="I314" i="16"/>
  <c r="N314" i="16"/>
  <c r="L314" i="16"/>
  <c r="F314" i="16"/>
  <c r="O314" i="16"/>
  <c r="G314" i="16"/>
  <c r="H195" i="16"/>
  <c r="M195" i="16"/>
  <c r="E195" i="16"/>
  <c r="I195" i="16"/>
  <c r="N195" i="16"/>
  <c r="F195" i="16"/>
  <c r="K195" i="16"/>
  <c r="O195" i="16"/>
  <c r="G195" i="16"/>
  <c r="L195" i="16"/>
  <c r="O492" i="16"/>
  <c r="K492" i="16"/>
  <c r="M490" i="16"/>
  <c r="N489" i="16"/>
  <c r="I489" i="16"/>
  <c r="O488" i="16"/>
  <c r="K488" i="16"/>
  <c r="M486" i="16"/>
  <c r="N485" i="16"/>
  <c r="I485" i="16"/>
  <c r="O484" i="16"/>
  <c r="K484" i="16"/>
  <c r="M482" i="16"/>
  <c r="N481" i="16"/>
  <c r="I481" i="16"/>
  <c r="O480" i="16"/>
  <c r="K480" i="16"/>
  <c r="M478" i="16"/>
  <c r="N477" i="16"/>
  <c r="I477" i="16"/>
  <c r="O476" i="16"/>
  <c r="K476" i="16"/>
  <c r="M474" i="16"/>
  <c r="N473" i="16"/>
  <c r="I473" i="16"/>
  <c r="O472" i="16"/>
  <c r="K472" i="16"/>
  <c r="M470" i="16"/>
  <c r="N469" i="16"/>
  <c r="I469" i="16"/>
  <c r="O468" i="16"/>
  <c r="K468" i="16"/>
  <c r="M466" i="16"/>
  <c r="N465" i="16"/>
  <c r="I465" i="16"/>
  <c r="O464" i="16"/>
  <c r="K464" i="16"/>
  <c r="M462" i="16"/>
  <c r="N461" i="16"/>
  <c r="I461" i="16"/>
  <c r="O460" i="16"/>
  <c r="K460" i="16"/>
  <c r="M458" i="16"/>
  <c r="N457" i="16"/>
  <c r="I457" i="16"/>
  <c r="O456" i="16"/>
  <c r="K456" i="16"/>
  <c r="M454" i="16"/>
  <c r="N453" i="16"/>
  <c r="I453" i="16"/>
  <c r="O452" i="16"/>
  <c r="K452" i="16"/>
  <c r="M450" i="16"/>
  <c r="N449" i="16"/>
  <c r="I449" i="16"/>
  <c r="O448" i="16"/>
  <c r="K448" i="16"/>
  <c r="M446" i="16"/>
  <c r="N445" i="16"/>
  <c r="I445" i="16"/>
  <c r="O444" i="16"/>
  <c r="K444" i="16"/>
  <c r="M442" i="16"/>
  <c r="G439" i="16"/>
  <c r="G438" i="16"/>
  <c r="H435" i="16"/>
  <c r="M435" i="16"/>
  <c r="E435" i="16"/>
  <c r="I435" i="16"/>
  <c r="N435" i="16"/>
  <c r="H434" i="16"/>
  <c r="L431" i="16"/>
  <c r="E430" i="16"/>
  <c r="I430" i="16"/>
  <c r="N430" i="16"/>
  <c r="F430" i="16"/>
  <c r="K430" i="16"/>
  <c r="O430" i="16"/>
  <c r="O427" i="16"/>
  <c r="F427" i="16"/>
  <c r="M426" i="16"/>
  <c r="G423" i="16"/>
  <c r="G422" i="16"/>
  <c r="H419" i="16"/>
  <c r="M419" i="16"/>
  <c r="E419" i="16"/>
  <c r="I419" i="16"/>
  <c r="N419" i="16"/>
  <c r="H418" i="16"/>
  <c r="L415" i="16"/>
  <c r="E414" i="16"/>
  <c r="I414" i="16"/>
  <c r="N414" i="16"/>
  <c r="F414" i="16"/>
  <c r="K414" i="16"/>
  <c r="O414" i="16"/>
  <c r="H391" i="16"/>
  <c r="M391" i="16"/>
  <c r="E391" i="16"/>
  <c r="I391" i="16"/>
  <c r="N391" i="16"/>
  <c r="F391" i="16"/>
  <c r="K391" i="16"/>
  <c r="O391" i="16"/>
  <c r="G387" i="16"/>
  <c r="H383" i="16"/>
  <c r="M383" i="16"/>
  <c r="E383" i="16"/>
  <c r="I383" i="16"/>
  <c r="N383" i="16"/>
  <c r="F383" i="16"/>
  <c r="K383" i="16"/>
  <c r="O383" i="16"/>
  <c r="G379" i="16"/>
  <c r="G375" i="16"/>
  <c r="G371" i="16"/>
  <c r="G367" i="16"/>
  <c r="G363" i="16"/>
  <c r="K346" i="16"/>
  <c r="H322" i="16"/>
  <c r="M322" i="16"/>
  <c r="E322" i="16"/>
  <c r="I322" i="16"/>
  <c r="N322" i="16"/>
  <c r="L322" i="16"/>
  <c r="F322" i="16"/>
  <c r="O322" i="16"/>
  <c r="G322" i="16"/>
  <c r="K306" i="16"/>
  <c r="E361" i="16"/>
  <c r="I361" i="16"/>
  <c r="N361" i="16"/>
  <c r="E357" i="16"/>
  <c r="I357" i="16"/>
  <c r="N357" i="16"/>
  <c r="E349" i="16"/>
  <c r="I349" i="16"/>
  <c r="N349" i="16"/>
  <c r="F349" i="16"/>
  <c r="K349" i="16"/>
  <c r="O349" i="16"/>
  <c r="E341" i="16"/>
  <c r="I341" i="16"/>
  <c r="N341" i="16"/>
  <c r="F341" i="16"/>
  <c r="K341" i="16"/>
  <c r="O341" i="16"/>
  <c r="E333" i="16"/>
  <c r="I333" i="16"/>
  <c r="N333" i="16"/>
  <c r="F333" i="16"/>
  <c r="K333" i="16"/>
  <c r="O333" i="16"/>
  <c r="E325" i="16"/>
  <c r="I325" i="16"/>
  <c r="N325" i="16"/>
  <c r="F325" i="16"/>
  <c r="K325" i="16"/>
  <c r="O325" i="16"/>
  <c r="E317" i="16"/>
  <c r="I317" i="16"/>
  <c r="N317" i="16"/>
  <c r="F317" i="16"/>
  <c r="K317" i="16"/>
  <c r="O317" i="16"/>
  <c r="E309" i="16"/>
  <c r="I309" i="16"/>
  <c r="N309" i="16"/>
  <c r="F309" i="16"/>
  <c r="K309" i="16"/>
  <c r="O309" i="16"/>
  <c r="H298" i="16"/>
  <c r="M298" i="16"/>
  <c r="E298" i="16"/>
  <c r="I298" i="16"/>
  <c r="N298" i="16"/>
  <c r="F298" i="16"/>
  <c r="K298" i="16"/>
  <c r="O298" i="16"/>
  <c r="E293" i="16"/>
  <c r="I293" i="16"/>
  <c r="N293" i="16"/>
  <c r="K293" i="16"/>
  <c r="F293" i="16"/>
  <c r="L293" i="16"/>
  <c r="G293" i="16"/>
  <c r="M293" i="16"/>
  <c r="E261" i="16"/>
  <c r="I261" i="16"/>
  <c r="N261" i="16"/>
  <c r="K261" i="16"/>
  <c r="F261" i="16"/>
  <c r="L261" i="16"/>
  <c r="G261" i="16"/>
  <c r="M261" i="16"/>
  <c r="O410" i="16"/>
  <c r="K410" i="16"/>
  <c r="F410" i="16"/>
  <c r="O406" i="16"/>
  <c r="K406" i="16"/>
  <c r="F406" i="16"/>
  <c r="O402" i="16"/>
  <c r="K402" i="16"/>
  <c r="F402" i="16"/>
  <c r="O398" i="16"/>
  <c r="K398" i="16"/>
  <c r="F398" i="16"/>
  <c r="O394" i="16"/>
  <c r="K394" i="16"/>
  <c r="F394" i="16"/>
  <c r="O390" i="16"/>
  <c r="K390" i="16"/>
  <c r="F390" i="16"/>
  <c r="O386" i="16"/>
  <c r="K386" i="16"/>
  <c r="F386" i="16"/>
  <c r="O382" i="16"/>
  <c r="K382" i="16"/>
  <c r="F382" i="16"/>
  <c r="O378" i="16"/>
  <c r="K378" i="16"/>
  <c r="F378" i="16"/>
  <c r="M376" i="16"/>
  <c r="O374" i="16"/>
  <c r="K374" i="16"/>
  <c r="F374" i="16"/>
  <c r="M372" i="16"/>
  <c r="O370" i="16"/>
  <c r="K370" i="16"/>
  <c r="F370" i="16"/>
  <c r="M368" i="16"/>
  <c r="O366" i="16"/>
  <c r="K366" i="16"/>
  <c r="F366" i="16"/>
  <c r="M364" i="16"/>
  <c r="O362" i="16"/>
  <c r="M361" i="16"/>
  <c r="G361" i="16"/>
  <c r="O358" i="16"/>
  <c r="M357" i="16"/>
  <c r="G357" i="16"/>
  <c r="H350" i="16"/>
  <c r="M350" i="16"/>
  <c r="E350" i="16"/>
  <c r="I350" i="16"/>
  <c r="N350" i="16"/>
  <c r="H349" i="16"/>
  <c r="H342" i="16"/>
  <c r="M342" i="16"/>
  <c r="E342" i="16"/>
  <c r="I342" i="16"/>
  <c r="N342" i="16"/>
  <c r="H341" i="16"/>
  <c r="H334" i="16"/>
  <c r="M334" i="16"/>
  <c r="E334" i="16"/>
  <c r="I334" i="16"/>
  <c r="N334" i="16"/>
  <c r="H333" i="16"/>
  <c r="H326" i="16"/>
  <c r="M326" i="16"/>
  <c r="E326" i="16"/>
  <c r="I326" i="16"/>
  <c r="N326" i="16"/>
  <c r="H325" i="16"/>
  <c r="H318" i="16"/>
  <c r="M318" i="16"/>
  <c r="E318" i="16"/>
  <c r="I318" i="16"/>
  <c r="N318" i="16"/>
  <c r="H317" i="16"/>
  <c r="H310" i="16"/>
  <c r="M310" i="16"/>
  <c r="E310" i="16"/>
  <c r="I310" i="16"/>
  <c r="N310" i="16"/>
  <c r="H309" i="16"/>
  <c r="H302" i="16"/>
  <c r="M302" i="16"/>
  <c r="E302" i="16"/>
  <c r="I302" i="16"/>
  <c r="N302" i="16"/>
  <c r="L298" i="16"/>
  <c r="E297" i="16"/>
  <c r="I297" i="16"/>
  <c r="N297" i="16"/>
  <c r="F297" i="16"/>
  <c r="K297" i="16"/>
  <c r="O297" i="16"/>
  <c r="G297" i="16"/>
  <c r="L297" i="16"/>
  <c r="O293" i="16"/>
  <c r="E281" i="16"/>
  <c r="I281" i="16"/>
  <c r="N281" i="16"/>
  <c r="K281" i="16"/>
  <c r="F281" i="16"/>
  <c r="L281" i="16"/>
  <c r="G281" i="16"/>
  <c r="M281" i="16"/>
  <c r="O261" i="16"/>
  <c r="N410" i="16"/>
  <c r="I410" i="16"/>
  <c r="N406" i="16"/>
  <c r="I406" i="16"/>
  <c r="N402" i="16"/>
  <c r="I402" i="16"/>
  <c r="N398" i="16"/>
  <c r="I398" i="16"/>
  <c r="N394" i="16"/>
  <c r="I394" i="16"/>
  <c r="N390" i="16"/>
  <c r="I390" i="16"/>
  <c r="N386" i="16"/>
  <c r="I386" i="16"/>
  <c r="N382" i="16"/>
  <c r="I382" i="16"/>
  <c r="N378" i="16"/>
  <c r="I378" i="16"/>
  <c r="N374" i="16"/>
  <c r="I374" i="16"/>
  <c r="N370" i="16"/>
  <c r="I370" i="16"/>
  <c r="N366" i="16"/>
  <c r="I366" i="16"/>
  <c r="H362" i="16"/>
  <c r="M362" i="16"/>
  <c r="L361" i="16"/>
  <c r="F361" i="16"/>
  <c r="F360" i="16"/>
  <c r="K360" i="16"/>
  <c r="O360" i="16"/>
  <c r="H358" i="16"/>
  <c r="M358" i="16"/>
  <c r="L357" i="16"/>
  <c r="F357" i="16"/>
  <c r="E353" i="16"/>
  <c r="I353" i="16"/>
  <c r="N353" i="16"/>
  <c r="F353" i="16"/>
  <c r="K353" i="16"/>
  <c r="O353" i="16"/>
  <c r="G349" i="16"/>
  <c r="E345" i="16"/>
  <c r="I345" i="16"/>
  <c r="N345" i="16"/>
  <c r="F345" i="16"/>
  <c r="K345" i="16"/>
  <c r="O345" i="16"/>
  <c r="G341" i="16"/>
  <c r="E337" i="16"/>
  <c r="I337" i="16"/>
  <c r="N337" i="16"/>
  <c r="F337" i="16"/>
  <c r="K337" i="16"/>
  <c r="O337" i="16"/>
  <c r="G334" i="16"/>
  <c r="G333" i="16"/>
  <c r="E329" i="16"/>
  <c r="I329" i="16"/>
  <c r="N329" i="16"/>
  <c r="F329" i="16"/>
  <c r="K329" i="16"/>
  <c r="O329" i="16"/>
  <c r="G326" i="16"/>
  <c r="G325" i="16"/>
  <c r="E321" i="16"/>
  <c r="I321" i="16"/>
  <c r="N321" i="16"/>
  <c r="F321" i="16"/>
  <c r="K321" i="16"/>
  <c r="O321" i="16"/>
  <c r="G318" i="16"/>
  <c r="G317" i="16"/>
  <c r="E313" i="16"/>
  <c r="I313" i="16"/>
  <c r="N313" i="16"/>
  <c r="F313" i="16"/>
  <c r="K313" i="16"/>
  <c r="O313" i="16"/>
  <c r="G310" i="16"/>
  <c r="G309" i="16"/>
  <c r="E305" i="16"/>
  <c r="I305" i="16"/>
  <c r="N305" i="16"/>
  <c r="F305" i="16"/>
  <c r="K305" i="16"/>
  <c r="O305" i="16"/>
  <c r="G302" i="16"/>
  <c r="G298" i="16"/>
  <c r="M297" i="16"/>
  <c r="H293" i="16"/>
  <c r="E285" i="16"/>
  <c r="I285" i="16"/>
  <c r="N285" i="16"/>
  <c r="K285" i="16"/>
  <c r="F285" i="16"/>
  <c r="L285" i="16"/>
  <c r="G285" i="16"/>
  <c r="M285" i="16"/>
  <c r="O281" i="16"/>
  <c r="E277" i="16"/>
  <c r="I277" i="16"/>
  <c r="N277" i="16"/>
  <c r="K277" i="16"/>
  <c r="F277" i="16"/>
  <c r="L277" i="16"/>
  <c r="G277" i="16"/>
  <c r="M277" i="16"/>
  <c r="H261" i="16"/>
  <c r="H243" i="16"/>
  <c r="M243" i="16"/>
  <c r="E243" i="16"/>
  <c r="I243" i="16"/>
  <c r="N243" i="16"/>
  <c r="F243" i="16"/>
  <c r="K243" i="16"/>
  <c r="O243" i="16"/>
  <c r="G243" i="16"/>
  <c r="H219" i="16"/>
  <c r="M219" i="16"/>
  <c r="E219" i="16"/>
  <c r="I219" i="16"/>
  <c r="N219" i="16"/>
  <c r="F219" i="16"/>
  <c r="K219" i="16"/>
  <c r="O219" i="16"/>
  <c r="G219" i="16"/>
  <c r="L219" i="16"/>
  <c r="O301" i="16"/>
  <c r="K301" i="16"/>
  <c r="F301" i="16"/>
  <c r="F296" i="16"/>
  <c r="K296" i="16"/>
  <c r="O296" i="16"/>
  <c r="H294" i="16"/>
  <c r="M294" i="16"/>
  <c r="F292" i="16"/>
  <c r="K292" i="16"/>
  <c r="O292" i="16"/>
  <c r="H290" i="16"/>
  <c r="M290" i="16"/>
  <c r="F288" i="16"/>
  <c r="K288" i="16"/>
  <c r="O288" i="16"/>
  <c r="H286" i="16"/>
  <c r="M286" i="16"/>
  <c r="F284" i="16"/>
  <c r="K284" i="16"/>
  <c r="O284" i="16"/>
  <c r="H282" i="16"/>
  <c r="M282" i="16"/>
  <c r="F280" i="16"/>
  <c r="K280" i="16"/>
  <c r="O280" i="16"/>
  <c r="H278" i="16"/>
  <c r="M278" i="16"/>
  <c r="F276" i="16"/>
  <c r="K276" i="16"/>
  <c r="O276" i="16"/>
  <c r="H274" i="16"/>
  <c r="M274" i="16"/>
  <c r="F272" i="16"/>
  <c r="K272" i="16"/>
  <c r="O272" i="16"/>
  <c r="H270" i="16"/>
  <c r="M270" i="16"/>
  <c r="F268" i="16"/>
  <c r="K268" i="16"/>
  <c r="O268" i="16"/>
  <c r="H266" i="16"/>
  <c r="M266" i="16"/>
  <c r="F264" i="16"/>
  <c r="K264" i="16"/>
  <c r="O264" i="16"/>
  <c r="H262" i="16"/>
  <c r="M262" i="16"/>
  <c r="F260" i="16"/>
  <c r="K260" i="16"/>
  <c r="O260" i="16"/>
  <c r="H231" i="16"/>
  <c r="M231" i="16"/>
  <c r="E231" i="16"/>
  <c r="I231" i="16"/>
  <c r="N231" i="16"/>
  <c r="F231" i="16"/>
  <c r="K231" i="16"/>
  <c r="O231" i="16"/>
  <c r="G231" i="16"/>
  <c r="H211" i="16"/>
  <c r="M211" i="16"/>
  <c r="E211" i="16"/>
  <c r="I211" i="16"/>
  <c r="N211" i="16"/>
  <c r="F211" i="16"/>
  <c r="K211" i="16"/>
  <c r="O211" i="16"/>
  <c r="G211" i="16"/>
  <c r="L211" i="16"/>
  <c r="O356" i="16"/>
  <c r="K356" i="16"/>
  <c r="O352" i="16"/>
  <c r="K352" i="16"/>
  <c r="O348" i="16"/>
  <c r="K348" i="16"/>
  <c r="O344" i="16"/>
  <c r="K344" i="16"/>
  <c r="O340" i="16"/>
  <c r="K340" i="16"/>
  <c r="O336" i="16"/>
  <c r="K336" i="16"/>
  <c r="O332" i="16"/>
  <c r="K332" i="16"/>
  <c r="O328" i="16"/>
  <c r="K328" i="16"/>
  <c r="O324" i="16"/>
  <c r="K324" i="16"/>
  <c r="O320" i="16"/>
  <c r="K320" i="16"/>
  <c r="O316" i="16"/>
  <c r="K316" i="16"/>
  <c r="O312" i="16"/>
  <c r="K312" i="16"/>
  <c r="O308" i="16"/>
  <c r="K308" i="16"/>
  <c r="O304" i="16"/>
  <c r="K304" i="16"/>
  <c r="N301" i="16"/>
  <c r="I301" i="16"/>
  <c r="O300" i="16"/>
  <c r="K300" i="16"/>
  <c r="M296" i="16"/>
  <c r="G296" i="16"/>
  <c r="L294" i="16"/>
  <c r="F294" i="16"/>
  <c r="M292" i="16"/>
  <c r="G292" i="16"/>
  <c r="L290" i="16"/>
  <c r="F290" i="16"/>
  <c r="M288" i="16"/>
  <c r="G288" i="16"/>
  <c r="L286" i="16"/>
  <c r="F286" i="16"/>
  <c r="M284" i="16"/>
  <c r="G284" i="16"/>
  <c r="L282" i="16"/>
  <c r="F282" i="16"/>
  <c r="M280" i="16"/>
  <c r="G280" i="16"/>
  <c r="M276" i="16"/>
  <c r="G276" i="16"/>
  <c r="M272" i="16"/>
  <c r="G272" i="16"/>
  <c r="F270" i="16"/>
  <c r="M268" i="16"/>
  <c r="G268" i="16"/>
  <c r="F266" i="16"/>
  <c r="M264" i="16"/>
  <c r="G264" i="16"/>
  <c r="L243" i="16"/>
  <c r="M258" i="16"/>
  <c r="F257" i="16"/>
  <c r="K257" i="16"/>
  <c r="H251" i="16"/>
  <c r="M251" i="16"/>
  <c r="E251" i="16"/>
  <c r="I251" i="16"/>
  <c r="N251" i="16"/>
  <c r="F251" i="16"/>
  <c r="K251" i="16"/>
  <c r="O251" i="16"/>
  <c r="H235" i="16"/>
  <c r="M235" i="16"/>
  <c r="E235" i="16"/>
  <c r="I235" i="16"/>
  <c r="N235" i="16"/>
  <c r="F235" i="16"/>
  <c r="K235" i="16"/>
  <c r="O235" i="16"/>
  <c r="E202" i="16"/>
  <c r="I202" i="16"/>
  <c r="N202" i="16"/>
  <c r="F202" i="16"/>
  <c r="K202" i="16"/>
  <c r="O202" i="16"/>
  <c r="M202" i="16"/>
  <c r="G202" i="16"/>
  <c r="H202" i="16"/>
  <c r="H255" i="16"/>
  <c r="M255" i="16"/>
  <c r="E255" i="16"/>
  <c r="I255" i="16"/>
  <c r="N255" i="16"/>
  <c r="H247" i="16"/>
  <c r="M247" i="16"/>
  <c r="E247" i="16"/>
  <c r="I247" i="16"/>
  <c r="N247" i="16"/>
  <c r="F247" i="16"/>
  <c r="K247" i="16"/>
  <c r="O247" i="16"/>
  <c r="H227" i="16"/>
  <c r="M227" i="16"/>
  <c r="E227" i="16"/>
  <c r="I227" i="16"/>
  <c r="N227" i="16"/>
  <c r="F227" i="16"/>
  <c r="K227" i="16"/>
  <c r="O227" i="16"/>
  <c r="H223" i="16"/>
  <c r="M223" i="16"/>
  <c r="E223" i="16"/>
  <c r="I223" i="16"/>
  <c r="N223" i="16"/>
  <c r="F223" i="16"/>
  <c r="K223" i="16"/>
  <c r="O223" i="16"/>
  <c r="H215" i="16"/>
  <c r="M215" i="16"/>
  <c r="E215" i="16"/>
  <c r="I215" i="16"/>
  <c r="N215" i="16"/>
  <c r="F215" i="16"/>
  <c r="K215" i="16"/>
  <c r="O215" i="16"/>
  <c r="H207" i="16"/>
  <c r="M207" i="16"/>
  <c r="E207" i="16"/>
  <c r="I207" i="16"/>
  <c r="N207" i="16"/>
  <c r="F207" i="16"/>
  <c r="K207" i="16"/>
  <c r="O207" i="16"/>
  <c r="H147" i="16"/>
  <c r="M147" i="16"/>
  <c r="E147" i="16"/>
  <c r="I147" i="16"/>
  <c r="N147" i="16"/>
  <c r="F147" i="16"/>
  <c r="K147" i="16"/>
  <c r="O147" i="16"/>
  <c r="G147" i="16"/>
  <c r="L147" i="16"/>
  <c r="H139" i="16"/>
  <c r="M139" i="16"/>
  <c r="E139" i="16"/>
  <c r="I139" i="16"/>
  <c r="N139" i="16"/>
  <c r="F139" i="16"/>
  <c r="K139" i="16"/>
  <c r="O139" i="16"/>
  <c r="G139" i="16"/>
  <c r="L139" i="16"/>
  <c r="L215" i="16"/>
  <c r="L207" i="16"/>
  <c r="L202" i="16"/>
  <c r="H179" i="16"/>
  <c r="M179" i="16"/>
  <c r="E179" i="16"/>
  <c r="I179" i="16"/>
  <c r="N179" i="16"/>
  <c r="F179" i="16"/>
  <c r="K179" i="16"/>
  <c r="O179" i="16"/>
  <c r="G179" i="16"/>
  <c r="L179" i="16"/>
  <c r="I236" i="16"/>
  <c r="E236" i="16"/>
  <c r="H203" i="16"/>
  <c r="E203" i="16"/>
  <c r="I203" i="16"/>
  <c r="E198" i="16"/>
  <c r="I198" i="16"/>
  <c r="N198" i="16"/>
  <c r="F198" i="16"/>
  <c r="K198" i="16"/>
  <c r="O198" i="16"/>
  <c r="H183" i="16"/>
  <c r="M183" i="16"/>
  <c r="E183" i="16"/>
  <c r="I183" i="16"/>
  <c r="N183" i="16"/>
  <c r="F183" i="16"/>
  <c r="K183" i="16"/>
  <c r="O183" i="16"/>
  <c r="H171" i="16"/>
  <c r="M171" i="16"/>
  <c r="E171" i="16"/>
  <c r="I171" i="16"/>
  <c r="N171" i="16"/>
  <c r="F171" i="16"/>
  <c r="K171" i="16"/>
  <c r="O171" i="16"/>
  <c r="H163" i="16"/>
  <c r="M163" i="16"/>
  <c r="E163" i="16"/>
  <c r="I163" i="16"/>
  <c r="N163" i="16"/>
  <c r="F163" i="16"/>
  <c r="K163" i="16"/>
  <c r="O163" i="16"/>
  <c r="H159" i="16"/>
  <c r="M159" i="16"/>
  <c r="E159" i="16"/>
  <c r="I159" i="16"/>
  <c r="N159" i="16"/>
  <c r="F159" i="16"/>
  <c r="K159" i="16"/>
  <c r="O159" i="16"/>
  <c r="O254" i="16"/>
  <c r="K254" i="16"/>
  <c r="F254" i="16"/>
  <c r="O250" i="16"/>
  <c r="K250" i="16"/>
  <c r="F250" i="16"/>
  <c r="O246" i="16"/>
  <c r="K246" i="16"/>
  <c r="F246" i="16"/>
  <c r="O242" i="16"/>
  <c r="K242" i="16"/>
  <c r="F242" i="16"/>
  <c r="N203" i="16"/>
  <c r="G203" i="16"/>
  <c r="H199" i="16"/>
  <c r="M199" i="16"/>
  <c r="E199" i="16"/>
  <c r="I199" i="16"/>
  <c r="N199" i="16"/>
  <c r="H198" i="16"/>
  <c r="H191" i="16"/>
  <c r="M191" i="16"/>
  <c r="E191" i="16"/>
  <c r="I191" i="16"/>
  <c r="N191" i="16"/>
  <c r="F191" i="16"/>
  <c r="K191" i="16"/>
  <c r="O191" i="16"/>
  <c r="H187" i="16"/>
  <c r="M187" i="16"/>
  <c r="E187" i="16"/>
  <c r="I187" i="16"/>
  <c r="N187" i="16"/>
  <c r="F187" i="16"/>
  <c r="K187" i="16"/>
  <c r="O187" i="16"/>
  <c r="L183" i="16"/>
  <c r="L171" i="16"/>
  <c r="L163" i="16"/>
  <c r="L159" i="16"/>
  <c r="N254" i="16"/>
  <c r="I254" i="16"/>
  <c r="O253" i="16"/>
  <c r="K253" i="16"/>
  <c r="N250" i="16"/>
  <c r="I250" i="16"/>
  <c r="N246" i="16"/>
  <c r="I246" i="16"/>
  <c r="N242" i="16"/>
  <c r="I242" i="16"/>
  <c r="K221" i="16"/>
  <c r="N218" i="16"/>
  <c r="I218" i="16"/>
  <c r="O217" i="16"/>
  <c r="K217" i="16"/>
  <c r="N214" i="16"/>
  <c r="I214" i="16"/>
  <c r="O213" i="16"/>
  <c r="K213" i="16"/>
  <c r="N210" i="16"/>
  <c r="I210" i="16"/>
  <c r="O209" i="16"/>
  <c r="K209" i="16"/>
  <c r="N206" i="16"/>
  <c r="I206" i="16"/>
  <c r="O205" i="16"/>
  <c r="K205" i="16"/>
  <c r="M203" i="16"/>
  <c r="F203" i="16"/>
  <c r="G199" i="16"/>
  <c r="G198" i="16"/>
  <c r="L191" i="16"/>
  <c r="G183" i="16"/>
  <c r="H175" i="16"/>
  <c r="M175" i="16"/>
  <c r="E175" i="16"/>
  <c r="I175" i="16"/>
  <c r="N175" i="16"/>
  <c r="F175" i="16"/>
  <c r="K175" i="16"/>
  <c r="O175" i="16"/>
  <c r="G171" i="16"/>
  <c r="H167" i="16"/>
  <c r="M167" i="16"/>
  <c r="E167" i="16"/>
  <c r="I167" i="16"/>
  <c r="N167" i="16"/>
  <c r="F167" i="16"/>
  <c r="K167" i="16"/>
  <c r="O167" i="16"/>
  <c r="G163" i="16"/>
  <c r="H155" i="16"/>
  <c r="M155" i="16"/>
  <c r="E155" i="16"/>
  <c r="I155" i="16"/>
  <c r="N155" i="16"/>
  <c r="F155" i="16"/>
  <c r="K155" i="16"/>
  <c r="O155" i="16"/>
  <c r="E156" i="16"/>
  <c r="I152" i="16"/>
  <c r="E152" i="16"/>
  <c r="O194" i="16"/>
  <c r="K194" i="16"/>
  <c r="F194" i="16"/>
  <c r="O190" i="16"/>
  <c r="K190" i="16"/>
  <c r="F190" i="16"/>
  <c r="O186" i="16"/>
  <c r="K186" i="16"/>
  <c r="F186" i="16"/>
  <c r="O182" i="16"/>
  <c r="K182" i="16"/>
  <c r="F182" i="16"/>
  <c r="O178" i="16"/>
  <c r="K178" i="16"/>
  <c r="F178" i="16"/>
  <c r="O174" i="16"/>
  <c r="K174" i="16"/>
  <c r="F174" i="16"/>
  <c r="O170" i="16"/>
  <c r="K170" i="16"/>
  <c r="F170" i="16"/>
  <c r="O166" i="16"/>
  <c r="K166" i="16"/>
  <c r="F166" i="16"/>
  <c r="N194" i="16"/>
  <c r="I194" i="16"/>
  <c r="N190" i="16"/>
  <c r="I190" i="16"/>
  <c r="K189" i="16"/>
  <c r="N186" i="16"/>
  <c r="I186" i="16"/>
  <c r="O185" i="16"/>
  <c r="K185" i="16"/>
  <c r="N182" i="16"/>
  <c r="I182" i="16"/>
  <c r="O181" i="16"/>
  <c r="K181" i="16"/>
  <c r="N178" i="16"/>
  <c r="I178" i="16"/>
  <c r="O177" i="16"/>
  <c r="K177" i="16"/>
  <c r="N174" i="16"/>
  <c r="I174" i="16"/>
  <c r="N170" i="16"/>
  <c r="I170" i="16"/>
  <c r="N166" i="16"/>
  <c r="I166" i="16"/>
  <c r="Y45" i="21"/>
  <c r="X46" i="21"/>
  <c r="B301" i="12"/>
  <c r="Q794" i="21" s="1"/>
  <c r="B302" i="12"/>
  <c r="B303" i="12"/>
  <c r="Q796" i="21" s="1"/>
  <c r="B304" i="12"/>
  <c r="G304" i="12" s="1"/>
  <c r="B305" i="12"/>
  <c r="I305" i="12" s="1"/>
  <c r="P798" i="21" s="1"/>
  <c r="B306" i="12"/>
  <c r="K306" i="12" s="1"/>
  <c r="B307" i="12"/>
  <c r="B308" i="12"/>
  <c r="K308" i="12" s="1"/>
  <c r="B309" i="12"/>
  <c r="Q802" i="21" s="1"/>
  <c r="B310" i="12"/>
  <c r="Q803" i="21" s="1"/>
  <c r="B311" i="12"/>
  <c r="Q804" i="21" s="1"/>
  <c r="B312" i="12"/>
  <c r="Q805" i="21" s="1"/>
  <c r="B313" i="12"/>
  <c r="Q806" i="21" s="1"/>
  <c r="B314" i="12"/>
  <c r="Q807" i="21" s="1"/>
  <c r="B315" i="12"/>
  <c r="Q808" i="21" s="1"/>
  <c r="B316" i="12"/>
  <c r="L316" i="12" s="1"/>
  <c r="B317" i="12"/>
  <c r="Q810" i="21" s="1"/>
  <c r="B318" i="12"/>
  <c r="Q811" i="21" s="1"/>
  <c r="B319" i="12"/>
  <c r="Q812" i="21" s="1"/>
  <c r="B320" i="12"/>
  <c r="Q813" i="21" s="1"/>
  <c r="B321" i="12"/>
  <c r="F321" i="12" s="1"/>
  <c r="B322" i="12"/>
  <c r="L322" i="12" s="1"/>
  <c r="B323" i="12"/>
  <c r="Q816" i="21" s="1"/>
  <c r="B324" i="12"/>
  <c r="Q817" i="21" s="1"/>
  <c r="B325" i="12"/>
  <c r="Q818" i="21" s="1"/>
  <c r="B326" i="12"/>
  <c r="L326" i="12" s="1"/>
  <c r="B327" i="12"/>
  <c r="Q820" i="21" s="1"/>
  <c r="B328" i="12"/>
  <c r="Q821" i="21" s="1"/>
  <c r="B329" i="12"/>
  <c r="Q822" i="21" s="1"/>
  <c r="B330" i="12"/>
  <c r="H330" i="12" s="1"/>
  <c r="B331" i="12"/>
  <c r="Q824" i="21" s="1"/>
  <c r="B332" i="12"/>
  <c r="L332" i="12" s="1"/>
  <c r="B333" i="12"/>
  <c r="J333" i="12" s="1"/>
  <c r="B334" i="12"/>
  <c r="K334" i="12" s="1"/>
  <c r="B335" i="12"/>
  <c r="Q828" i="21" s="1"/>
  <c r="B336" i="12"/>
  <c r="Q829" i="21" s="1"/>
  <c r="B337" i="12"/>
  <c r="F337" i="12" s="1"/>
  <c r="B338" i="12"/>
  <c r="B339" i="12"/>
  <c r="B340" i="12"/>
  <c r="Q833" i="21" s="1"/>
  <c r="B341" i="12"/>
  <c r="E341" i="12" s="1"/>
  <c r="B342" i="12"/>
  <c r="B343" i="12"/>
  <c r="Q836" i="21" s="1"/>
  <c r="B344" i="12"/>
  <c r="Q837" i="21" s="1"/>
  <c r="B345" i="12"/>
  <c r="Q838" i="21" s="1"/>
  <c r="B346" i="12"/>
  <c r="Q839" i="21" s="1"/>
  <c r="B347" i="12"/>
  <c r="Q840" i="21" s="1"/>
  <c r="B348" i="12"/>
  <c r="Q841" i="21" s="1"/>
  <c r="B349" i="12"/>
  <c r="K349" i="12" s="1"/>
  <c r="B350" i="12"/>
  <c r="Q843" i="21" s="1"/>
  <c r="B351" i="12"/>
  <c r="Q844" i="21" s="1"/>
  <c r="B352" i="12"/>
  <c r="K352" i="12" s="1"/>
  <c r="B353" i="12"/>
  <c r="Q846" i="21" s="1"/>
  <c r="B354" i="12"/>
  <c r="Q847" i="21" s="1"/>
  <c r="B355" i="12"/>
  <c r="Q848" i="21" s="1"/>
  <c r="B356" i="12"/>
  <c r="Q849" i="21" s="1"/>
  <c r="B357" i="12"/>
  <c r="Q850" i="21" s="1"/>
  <c r="B358" i="12"/>
  <c r="H358" i="12" s="1"/>
  <c r="B359" i="12"/>
  <c r="Q852" i="21" s="1"/>
  <c r="B360" i="12"/>
  <c r="Q853" i="21" s="1"/>
  <c r="B361" i="12"/>
  <c r="Q854" i="21" s="1"/>
  <c r="B362" i="12"/>
  <c r="H362" i="12" s="1"/>
  <c r="B363" i="12"/>
  <c r="Q856" i="21" s="1"/>
  <c r="B364" i="12"/>
  <c r="Q857" i="21" s="1"/>
  <c r="B365" i="12"/>
  <c r="Q858" i="21" s="1"/>
  <c r="B366" i="12"/>
  <c r="H366" i="12" s="1"/>
  <c r="B367" i="12"/>
  <c r="Q860" i="21" s="1"/>
  <c r="B368" i="12"/>
  <c r="Q861" i="21" s="1"/>
  <c r="B369" i="12"/>
  <c r="Q862" i="21" s="1"/>
  <c r="B370" i="12"/>
  <c r="Q863" i="21" s="1"/>
  <c r="B371" i="12"/>
  <c r="Q864" i="21" s="1"/>
  <c r="B372" i="12"/>
  <c r="Q865" i="21" s="1"/>
  <c r="B373" i="12"/>
  <c r="Q866" i="21" s="1"/>
  <c r="B374" i="12"/>
  <c r="Q867" i="21" s="1"/>
  <c r="B375" i="12"/>
  <c r="Q868" i="21" s="1"/>
  <c r="B376" i="12"/>
  <c r="Q869" i="21" s="1"/>
  <c r="B377" i="12"/>
  <c r="Q870" i="21" s="1"/>
  <c r="B378" i="12"/>
  <c r="E378" i="12" s="1"/>
  <c r="B379" i="12"/>
  <c r="Q872" i="21" s="1"/>
  <c r="B380" i="12"/>
  <c r="Q873" i="21" s="1"/>
  <c r="B381" i="12"/>
  <c r="Q874" i="21" s="1"/>
  <c r="B382" i="12"/>
  <c r="Q875" i="21" s="1"/>
  <c r="B383" i="12"/>
  <c r="Q876" i="21" s="1"/>
  <c r="B384" i="12"/>
  <c r="Q877" i="21" s="1"/>
  <c r="B385" i="12"/>
  <c r="Q878" i="21" s="1"/>
  <c r="B386" i="12"/>
  <c r="Q879" i="21" s="1"/>
  <c r="B387" i="12"/>
  <c r="M387" i="12" s="1"/>
  <c r="B388" i="12"/>
  <c r="Q881" i="21" s="1"/>
  <c r="B389" i="12"/>
  <c r="Q882" i="21" s="1"/>
  <c r="B390" i="12"/>
  <c r="Q883" i="21" s="1"/>
  <c r="B391" i="12"/>
  <c r="Q884" i="21" s="1"/>
  <c r="B392" i="12"/>
  <c r="Q885" i="21" s="1"/>
  <c r="B393" i="12"/>
  <c r="Q886" i="21" s="1"/>
  <c r="B394" i="12"/>
  <c r="G394" i="12" s="1"/>
  <c r="B395" i="12"/>
  <c r="Q888" i="21" s="1"/>
  <c r="B396" i="12"/>
  <c r="Q889" i="21" s="1"/>
  <c r="B397" i="12"/>
  <c r="Q890" i="21" s="1"/>
  <c r="B398" i="12"/>
  <c r="Q891" i="21" s="1"/>
  <c r="B399" i="12"/>
  <c r="Q892" i="21" s="1"/>
  <c r="B400" i="12"/>
  <c r="Q893" i="21" s="1"/>
  <c r="B401" i="12"/>
  <c r="Q894" i="21" s="1"/>
  <c r="B402" i="12"/>
  <c r="H402" i="12" s="1"/>
  <c r="B403" i="12"/>
  <c r="Q896" i="21" s="1"/>
  <c r="B404" i="12"/>
  <c r="Q897" i="21" s="1"/>
  <c r="B405" i="12"/>
  <c r="Q898" i="21" s="1"/>
  <c r="B406" i="12"/>
  <c r="Q899" i="21" s="1"/>
  <c r="B407" i="12"/>
  <c r="Q900" i="21" s="1"/>
  <c r="B408" i="12"/>
  <c r="Q901" i="21" s="1"/>
  <c r="B409" i="12"/>
  <c r="Q902" i="21" s="1"/>
  <c r="B410" i="12"/>
  <c r="B411" i="12"/>
  <c r="Q904" i="21" s="1"/>
  <c r="B412" i="12"/>
  <c r="Q905" i="21" s="1"/>
  <c r="B413" i="12"/>
  <c r="Q906" i="21" s="1"/>
  <c r="B414" i="12"/>
  <c r="G414" i="12" s="1"/>
  <c r="B415" i="12"/>
  <c r="Q908" i="21" s="1"/>
  <c r="B416" i="12"/>
  <c r="J416" i="12" s="1"/>
  <c r="B417" i="12"/>
  <c r="H417" i="12" s="1"/>
  <c r="B418" i="12"/>
  <c r="H418" i="12" s="1"/>
  <c r="B419" i="12"/>
  <c r="Q912" i="21" s="1"/>
  <c r="B420" i="12"/>
  <c r="Q913" i="21" s="1"/>
  <c r="B421" i="12"/>
  <c r="E421" i="12" s="1"/>
  <c r="B422" i="12"/>
  <c r="G422" i="12" s="1"/>
  <c r="B423" i="12"/>
  <c r="Q916" i="21" s="1"/>
  <c r="B424" i="12"/>
  <c r="N424" i="12" s="1"/>
  <c r="B425" i="12"/>
  <c r="Q918" i="21" s="1"/>
  <c r="B426" i="12"/>
  <c r="Q919" i="21" s="1"/>
  <c r="B427" i="12"/>
  <c r="G427" i="12" s="1"/>
  <c r="B428" i="12"/>
  <c r="Q921" i="21" s="1"/>
  <c r="B429" i="12"/>
  <c r="Q922" i="21" s="1"/>
  <c r="B430" i="12"/>
  <c r="D430" i="12" s="1"/>
  <c r="B431" i="12"/>
  <c r="Q924" i="21" s="1"/>
  <c r="B432" i="12"/>
  <c r="Q925" i="21" s="1"/>
  <c r="B433" i="12"/>
  <c r="Q926" i="21" s="1"/>
  <c r="B434" i="12"/>
  <c r="D434" i="12" s="1"/>
  <c r="B435" i="12"/>
  <c r="Q928" i="21" s="1"/>
  <c r="B436" i="12"/>
  <c r="Q929" i="21" s="1"/>
  <c r="B437" i="12"/>
  <c r="Q930" i="21" s="1"/>
  <c r="B438" i="12"/>
  <c r="N438" i="12" s="1"/>
  <c r="B439" i="12"/>
  <c r="Q932" i="21" s="1"/>
  <c r="B440" i="12"/>
  <c r="Q933" i="21" s="1"/>
  <c r="B441" i="12"/>
  <c r="G441" i="12" s="1"/>
  <c r="B442" i="12"/>
  <c r="Q935" i="21" s="1"/>
  <c r="B443" i="12"/>
  <c r="Q936" i="21" s="1"/>
  <c r="B444" i="12"/>
  <c r="Q937" i="21" s="1"/>
  <c r="B445" i="12"/>
  <c r="Q938" i="21" s="1"/>
  <c r="B446" i="12"/>
  <c r="N446" i="12" s="1"/>
  <c r="B447" i="12"/>
  <c r="Q940" i="21" s="1"/>
  <c r="B448" i="12"/>
  <c r="Q941" i="21" s="1"/>
  <c r="B449" i="12"/>
  <c r="Q942" i="21" s="1"/>
  <c r="B450" i="12"/>
  <c r="Q943" i="21" s="1"/>
  <c r="B451" i="12"/>
  <c r="Q944" i="21" s="1"/>
  <c r="B452" i="12"/>
  <c r="Q945" i="21" s="1"/>
  <c r="B453" i="12"/>
  <c r="Q946" i="21" s="1"/>
  <c r="B454" i="12"/>
  <c r="B455" i="12"/>
  <c r="Q948" i="21" s="1"/>
  <c r="B456" i="12"/>
  <c r="Q949" i="21" s="1"/>
  <c r="B457" i="12"/>
  <c r="Q950" i="21" s="1"/>
  <c r="B458" i="12"/>
  <c r="Q951" i="21" s="1"/>
  <c r="B459" i="12"/>
  <c r="Q952" i="21" s="1"/>
  <c r="B460" i="12"/>
  <c r="L460" i="12" s="1"/>
  <c r="B461" i="12"/>
  <c r="Q954" i="21" s="1"/>
  <c r="B462" i="12"/>
  <c r="N462" i="12" s="1"/>
  <c r="B463" i="12"/>
  <c r="Q956" i="21" s="1"/>
  <c r="B464" i="12"/>
  <c r="Q957" i="21" s="1"/>
  <c r="B465" i="12"/>
  <c r="Q958" i="21" s="1"/>
  <c r="B466" i="12"/>
  <c r="Q959" i="21" s="1"/>
  <c r="B467" i="12"/>
  <c r="Q960" i="21" s="1"/>
  <c r="B468" i="12"/>
  <c r="Q961" i="21" s="1"/>
  <c r="B469" i="12"/>
  <c r="Q962" i="21" s="1"/>
  <c r="B470" i="12"/>
  <c r="E470" i="12" s="1"/>
  <c r="B471" i="12"/>
  <c r="Q964" i="21" s="1"/>
  <c r="B472" i="12"/>
  <c r="Q965" i="21" s="1"/>
  <c r="B473" i="12"/>
  <c r="B474" i="12"/>
  <c r="E474" i="12" s="1"/>
  <c r="Q968" i="21"/>
  <c r="Q969" i="21"/>
  <c r="Q970" i="21"/>
  <c r="Q972" i="21"/>
  <c r="Q974" i="21"/>
  <c r="Q975" i="21"/>
  <c r="Q976" i="21"/>
  <c r="Q977" i="21"/>
  <c r="Q978" i="21"/>
  <c r="A150" i="10"/>
  <c r="B150" i="10"/>
  <c r="D150" i="10" s="1"/>
  <c r="A151" i="10"/>
  <c r="B151" i="10"/>
  <c r="A152" i="10"/>
  <c r="B152" i="10"/>
  <c r="A153" i="10"/>
  <c r="B153" i="10"/>
  <c r="I153" i="10" s="1"/>
  <c r="P147" i="21" s="1"/>
  <c r="A154" i="10"/>
  <c r="B154" i="10"/>
  <c r="G154" i="10" s="1"/>
  <c r="A155" i="10"/>
  <c r="B155" i="10"/>
  <c r="A132" i="10"/>
  <c r="B132" i="10"/>
  <c r="Q126" i="21" s="1"/>
  <c r="A133" i="10"/>
  <c r="B133" i="10"/>
  <c r="Q127" i="21" s="1"/>
  <c r="A134" i="10"/>
  <c r="B134" i="10"/>
  <c r="A135" i="10"/>
  <c r="B135" i="10"/>
  <c r="Q129" i="21" s="1"/>
  <c r="A136" i="10"/>
  <c r="B136" i="10"/>
  <c r="A137" i="10"/>
  <c r="B137" i="10"/>
  <c r="A138" i="10"/>
  <c r="B138" i="10"/>
  <c r="Q132" i="21" s="1"/>
  <c r="A139" i="10"/>
  <c r="B139" i="10"/>
  <c r="Q133" i="21" s="1"/>
  <c r="A140" i="10"/>
  <c r="B140" i="10"/>
  <c r="A141" i="10"/>
  <c r="B141" i="10"/>
  <c r="N141" i="10" s="1"/>
  <c r="A142" i="10"/>
  <c r="B142" i="10"/>
  <c r="Q136" i="21" s="1"/>
  <c r="A143" i="10"/>
  <c r="B143" i="10"/>
  <c r="A144" i="10"/>
  <c r="B144" i="10"/>
  <c r="K144" i="10" s="1"/>
  <c r="A145" i="10"/>
  <c r="B145" i="10"/>
  <c r="Q139" i="21" s="1"/>
  <c r="A146" i="10"/>
  <c r="B146" i="10"/>
  <c r="A147" i="10"/>
  <c r="B147" i="10"/>
  <c r="A148" i="10"/>
  <c r="B148" i="10"/>
  <c r="A149" i="10"/>
  <c r="B149" i="10"/>
  <c r="I4" i="16"/>
  <c r="O4" i="16" s="1"/>
  <c r="I4" i="14"/>
  <c r="O4" i="14" s="1"/>
  <c r="N5" i="12"/>
  <c r="M5" i="12"/>
  <c r="L5" i="12"/>
  <c r="K5" i="12"/>
  <c r="J5" i="12"/>
  <c r="H5" i="12"/>
  <c r="G5" i="12"/>
  <c r="F5" i="12"/>
  <c r="E5" i="12"/>
  <c r="D5" i="12"/>
  <c r="I5" i="12"/>
  <c r="A7" i="12"/>
  <c r="A7" i="10"/>
  <c r="B201" i="12"/>
  <c r="I201" i="12" s="1"/>
  <c r="P694" i="21" s="1"/>
  <c r="B202" i="12"/>
  <c r="B203" i="12"/>
  <c r="B204" i="12"/>
  <c r="B205" i="12"/>
  <c r="N205" i="12" s="1"/>
  <c r="B206" i="12"/>
  <c r="Q699" i="21" s="1"/>
  <c r="B207" i="12"/>
  <c r="Q700" i="21" s="1"/>
  <c r="B208" i="12"/>
  <c r="B209" i="12"/>
  <c r="B210" i="12"/>
  <c r="B211" i="12"/>
  <c r="Q704" i="21" s="1"/>
  <c r="B212" i="12"/>
  <c r="B213" i="12"/>
  <c r="B214" i="12"/>
  <c r="Q707" i="21" s="1"/>
  <c r="B215" i="12"/>
  <c r="Q708" i="21" s="1"/>
  <c r="B216" i="12"/>
  <c r="B217" i="12"/>
  <c r="B218" i="12"/>
  <c r="Q711" i="21" s="1"/>
  <c r="B219" i="12"/>
  <c r="Q712" i="21" s="1"/>
  <c r="B220" i="12"/>
  <c r="B221" i="12"/>
  <c r="Q714" i="21" s="1"/>
  <c r="B222" i="12"/>
  <c r="Q715" i="21" s="1"/>
  <c r="B223" i="12"/>
  <c r="B224" i="12"/>
  <c r="B225" i="12"/>
  <c r="B226" i="12"/>
  <c r="Q719" i="21" s="1"/>
  <c r="B227" i="12"/>
  <c r="B228" i="12"/>
  <c r="Q721" i="21" s="1"/>
  <c r="B229" i="12"/>
  <c r="B230" i="12"/>
  <c r="B231" i="12"/>
  <c r="Q724" i="21" s="1"/>
  <c r="B232" i="12"/>
  <c r="B233" i="12"/>
  <c r="B234" i="12"/>
  <c r="B235" i="12"/>
  <c r="Q728" i="21" s="1"/>
  <c r="B236" i="12"/>
  <c r="B237" i="12"/>
  <c r="Q730" i="21" s="1"/>
  <c r="B238" i="12"/>
  <c r="Q731" i="21" s="1"/>
  <c r="B239" i="12"/>
  <c r="B240" i="12"/>
  <c r="B241" i="12"/>
  <c r="B242" i="12"/>
  <c r="Q735" i="21" s="1"/>
  <c r="B243" i="12"/>
  <c r="Q736" i="21" s="1"/>
  <c r="B244" i="12"/>
  <c r="B245" i="12"/>
  <c r="B246" i="12"/>
  <c r="Q739" i="21" s="1"/>
  <c r="B247" i="12"/>
  <c r="Q740" i="21" s="1"/>
  <c r="B248" i="12"/>
  <c r="L248" i="12" s="1"/>
  <c r="B249" i="12"/>
  <c r="B250" i="12"/>
  <c r="Q743" i="21" s="1"/>
  <c r="B251" i="12"/>
  <c r="B252" i="12"/>
  <c r="Q745" i="21" s="1"/>
  <c r="B253" i="12"/>
  <c r="B254" i="12"/>
  <c r="Q747" i="21" s="1"/>
  <c r="B255" i="12"/>
  <c r="Q748" i="21" s="1"/>
  <c r="B256" i="12"/>
  <c r="Q749" i="21" s="1"/>
  <c r="B257" i="12"/>
  <c r="B258" i="12"/>
  <c r="Q751" i="21" s="1"/>
  <c r="B259" i="12"/>
  <c r="Q752" i="21" s="1"/>
  <c r="B260" i="12"/>
  <c r="Q753" i="21" s="1"/>
  <c r="B261" i="12"/>
  <c r="B262" i="12"/>
  <c r="Q755" i="21" s="1"/>
  <c r="B263" i="12"/>
  <c r="Q756" i="21" s="1"/>
  <c r="B264" i="12"/>
  <c r="Q757" i="21" s="1"/>
  <c r="B265" i="12"/>
  <c r="B266" i="12"/>
  <c r="Q759" i="21" s="1"/>
  <c r="B267" i="12"/>
  <c r="Q760" i="21" s="1"/>
  <c r="B268" i="12"/>
  <c r="Q761" i="21" s="1"/>
  <c r="B269" i="12"/>
  <c r="B270" i="12"/>
  <c r="Q763" i="21" s="1"/>
  <c r="B271" i="12"/>
  <c r="Q764" i="21" s="1"/>
  <c r="B272" i="12"/>
  <c r="Q765" i="21" s="1"/>
  <c r="B273" i="12"/>
  <c r="B274" i="12"/>
  <c r="Q767" i="21" s="1"/>
  <c r="B275" i="12"/>
  <c r="Q768" i="21" s="1"/>
  <c r="B276" i="12"/>
  <c r="Q769" i="21" s="1"/>
  <c r="B277" i="12"/>
  <c r="B278" i="12"/>
  <c r="Q771" i="21" s="1"/>
  <c r="B279" i="12"/>
  <c r="Q772" i="21" s="1"/>
  <c r="B280" i="12"/>
  <c r="Q773" i="21" s="1"/>
  <c r="B281" i="12"/>
  <c r="Q774" i="21" s="1"/>
  <c r="B282" i="12"/>
  <c r="Q775" i="21" s="1"/>
  <c r="B283" i="12"/>
  <c r="Q776" i="21" s="1"/>
  <c r="B284" i="12"/>
  <c r="Q777" i="21" s="1"/>
  <c r="B285" i="12"/>
  <c r="B286" i="12"/>
  <c r="Q779" i="21" s="1"/>
  <c r="B287" i="12"/>
  <c r="Q780" i="21" s="1"/>
  <c r="B288" i="12"/>
  <c r="Q781" i="21" s="1"/>
  <c r="B289" i="12"/>
  <c r="B290" i="12"/>
  <c r="Q783" i="21" s="1"/>
  <c r="B291" i="12"/>
  <c r="Q784" i="21" s="1"/>
  <c r="B292" i="12"/>
  <c r="Q785" i="21" s="1"/>
  <c r="B293" i="12"/>
  <c r="B294" i="12"/>
  <c r="Q787" i="21" s="1"/>
  <c r="B295" i="12"/>
  <c r="Q788" i="21" s="1"/>
  <c r="B296" i="12"/>
  <c r="Q789" i="21" s="1"/>
  <c r="B297" i="12"/>
  <c r="B298" i="12"/>
  <c r="Q791" i="21" s="1"/>
  <c r="B299" i="12"/>
  <c r="Q792" i="21" s="1"/>
  <c r="B300" i="12"/>
  <c r="Q793" i="21" s="1"/>
  <c r="B132" i="12"/>
  <c r="B133" i="12"/>
  <c r="Q626" i="21" s="1"/>
  <c r="B134" i="12"/>
  <c r="Q627" i="21" s="1"/>
  <c r="B135" i="12"/>
  <c r="Q628" i="21" s="1"/>
  <c r="B136" i="12"/>
  <c r="B137" i="12"/>
  <c r="B138" i="12"/>
  <c r="Q631" i="21" s="1"/>
  <c r="B139" i="12"/>
  <c r="Q632" i="21" s="1"/>
  <c r="B140" i="12"/>
  <c r="B141" i="12"/>
  <c r="B142" i="12"/>
  <c r="Q635" i="21" s="1"/>
  <c r="B143" i="12"/>
  <c r="Q636" i="21" s="1"/>
  <c r="B144" i="12"/>
  <c r="B145" i="12"/>
  <c r="B146" i="12"/>
  <c r="Q639" i="21" s="1"/>
  <c r="B147" i="12"/>
  <c r="Q640" i="21" s="1"/>
  <c r="B148" i="12"/>
  <c r="B149" i="12"/>
  <c r="B150" i="12"/>
  <c r="Q643" i="21" s="1"/>
  <c r="B151" i="12"/>
  <c r="B152" i="12"/>
  <c r="B153" i="12"/>
  <c r="B154" i="12"/>
  <c r="B155" i="12"/>
  <c r="Q648" i="21" s="1"/>
  <c r="B156" i="12"/>
  <c r="B157" i="12"/>
  <c r="Q650" i="21" s="1"/>
  <c r="B158" i="12"/>
  <c r="B159" i="12"/>
  <c r="B160" i="12"/>
  <c r="B161" i="12"/>
  <c r="Q654" i="21" s="1"/>
  <c r="B162" i="12"/>
  <c r="B163" i="12"/>
  <c r="B164" i="12"/>
  <c r="B165" i="12"/>
  <c r="B166" i="12"/>
  <c r="Q659" i="21" s="1"/>
  <c r="B167" i="12"/>
  <c r="B168" i="12"/>
  <c r="Q661" i="21" s="1"/>
  <c r="B169" i="12"/>
  <c r="L169" i="12" s="1"/>
  <c r="B170" i="12"/>
  <c r="Q663" i="21" s="1"/>
  <c r="B171" i="12"/>
  <c r="Q664" i="21" s="1"/>
  <c r="B172" i="12"/>
  <c r="Q665" i="21" s="1"/>
  <c r="B173" i="12"/>
  <c r="B174" i="12"/>
  <c r="Q667" i="21" s="1"/>
  <c r="B175" i="12"/>
  <c r="B176" i="12"/>
  <c r="B177" i="12"/>
  <c r="B178" i="12"/>
  <c r="B179" i="12"/>
  <c r="B180" i="12"/>
  <c r="Q673" i="21" s="1"/>
  <c r="B181" i="12"/>
  <c r="B182" i="12"/>
  <c r="Q675" i="21" s="1"/>
  <c r="B183" i="12"/>
  <c r="B184" i="12"/>
  <c r="Q677" i="21" s="1"/>
  <c r="B185" i="12"/>
  <c r="B186" i="12"/>
  <c r="B187" i="12"/>
  <c r="B188" i="12"/>
  <c r="B189" i="12"/>
  <c r="B190" i="12"/>
  <c r="Q683" i="21" s="1"/>
  <c r="B191" i="12"/>
  <c r="B192" i="12"/>
  <c r="B193" i="12"/>
  <c r="B194" i="12"/>
  <c r="B195" i="12"/>
  <c r="B196" i="12"/>
  <c r="Q689" i="21" s="1"/>
  <c r="B197" i="12"/>
  <c r="B198" i="12"/>
  <c r="B199" i="12"/>
  <c r="Q692" i="21" s="1"/>
  <c r="B200" i="12"/>
  <c r="N5" i="10"/>
  <c r="M5" i="10"/>
  <c r="L5" i="10"/>
  <c r="K5" i="10"/>
  <c r="J5" i="10"/>
  <c r="H5" i="10"/>
  <c r="G5" i="10"/>
  <c r="F5" i="10"/>
  <c r="E5" i="10"/>
  <c r="D5" i="10"/>
  <c r="I5" i="10"/>
  <c r="L3" i="8" s="1"/>
  <c r="D181" i="8"/>
  <c r="D182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95" i="8"/>
  <c r="D196" i="8"/>
  <c r="D197" i="8"/>
  <c r="D198" i="8"/>
  <c r="D199" i="8"/>
  <c r="D200" i="8"/>
  <c r="D201" i="8"/>
  <c r="D202" i="8"/>
  <c r="D203" i="8"/>
  <c r="D204" i="8"/>
  <c r="D205" i="8"/>
  <c r="D206" i="8"/>
  <c r="D207" i="8"/>
  <c r="D208" i="8"/>
  <c r="D209" i="8"/>
  <c r="D210" i="8"/>
  <c r="D211" i="8"/>
  <c r="D212" i="8"/>
  <c r="D213" i="8"/>
  <c r="D214" i="8"/>
  <c r="D215" i="8"/>
  <c r="D216" i="8"/>
  <c r="D217" i="8"/>
  <c r="D218" i="8"/>
  <c r="D219" i="8"/>
  <c r="D220" i="8"/>
  <c r="D221" i="8"/>
  <c r="D222" i="8"/>
  <c r="D223" i="8"/>
  <c r="D224" i="8"/>
  <c r="D225" i="8"/>
  <c r="D226" i="8"/>
  <c r="D227" i="8"/>
  <c r="D228" i="8"/>
  <c r="D229" i="8"/>
  <c r="D230" i="8"/>
  <c r="D231" i="8"/>
  <c r="D232" i="8"/>
  <c r="D233" i="8"/>
  <c r="D234" i="8"/>
  <c r="D235" i="8"/>
  <c r="D236" i="8"/>
  <c r="D237" i="8"/>
  <c r="D238" i="8"/>
  <c r="D239" i="8"/>
  <c r="D240" i="8"/>
  <c r="D241" i="8"/>
  <c r="D242" i="8"/>
  <c r="D243" i="8"/>
  <c r="D244" i="8"/>
  <c r="D245" i="8"/>
  <c r="D246" i="8"/>
  <c r="D247" i="8"/>
  <c r="D248" i="8"/>
  <c r="D249" i="8"/>
  <c r="D250" i="8"/>
  <c r="D251" i="8"/>
  <c r="D252" i="8"/>
  <c r="D253" i="8"/>
  <c r="D254" i="8"/>
  <c r="D255" i="8"/>
  <c r="D256" i="8"/>
  <c r="D257" i="8"/>
  <c r="D258" i="8"/>
  <c r="D259" i="8"/>
  <c r="D260" i="8"/>
  <c r="D261" i="8"/>
  <c r="D262" i="8"/>
  <c r="D263" i="8"/>
  <c r="D264" i="8"/>
  <c r="D265" i="8"/>
  <c r="D266" i="8"/>
  <c r="D267" i="8"/>
  <c r="D268" i="8"/>
  <c r="D269" i="8"/>
  <c r="D270" i="8"/>
  <c r="D271" i="8"/>
  <c r="D272" i="8"/>
  <c r="D273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7" i="8"/>
  <c r="D288" i="8"/>
  <c r="D289" i="8"/>
  <c r="D290" i="8"/>
  <c r="D291" i="8"/>
  <c r="D292" i="8"/>
  <c r="D293" i="8"/>
  <c r="D294" i="8"/>
  <c r="D295" i="8"/>
  <c r="D296" i="8"/>
  <c r="D297" i="8"/>
  <c r="D298" i="8"/>
  <c r="D299" i="8"/>
  <c r="D300" i="8"/>
  <c r="D301" i="8"/>
  <c r="D302" i="8"/>
  <c r="D303" i="8"/>
  <c r="D180" i="8"/>
  <c r="D179" i="8"/>
  <c r="D178" i="8"/>
  <c r="D177" i="8"/>
  <c r="D176" i="8"/>
  <c r="D175" i="8"/>
  <c r="D174" i="8"/>
  <c r="D173" i="8"/>
  <c r="D172" i="8"/>
  <c r="D171" i="8"/>
  <c r="D170" i="8"/>
  <c r="D169" i="8"/>
  <c r="D168" i="8"/>
  <c r="D167" i="8"/>
  <c r="D166" i="8"/>
  <c r="D165" i="8"/>
  <c r="D164" i="8"/>
  <c r="D163" i="8"/>
  <c r="D162" i="8"/>
  <c r="D161" i="8"/>
  <c r="D160" i="8"/>
  <c r="D159" i="8"/>
  <c r="D158" i="8"/>
  <c r="D157" i="8"/>
  <c r="D156" i="8"/>
  <c r="D155" i="8"/>
  <c r="D154" i="8"/>
  <c r="D153" i="8"/>
  <c r="D152" i="8"/>
  <c r="D151" i="8"/>
  <c r="D150" i="8"/>
  <c r="D149" i="8"/>
  <c r="D148" i="8"/>
  <c r="D147" i="8"/>
  <c r="D146" i="8"/>
  <c r="D145" i="8"/>
  <c r="D144" i="8"/>
  <c r="D143" i="8"/>
  <c r="D142" i="8"/>
  <c r="D141" i="8"/>
  <c r="D140" i="8"/>
  <c r="D139" i="8"/>
  <c r="D138" i="8"/>
  <c r="D137" i="8"/>
  <c r="D136" i="8"/>
  <c r="D135" i="8"/>
  <c r="D134" i="8"/>
  <c r="D133" i="8"/>
  <c r="D132" i="8"/>
  <c r="D131" i="8"/>
  <c r="D130" i="8"/>
  <c r="D129" i="8"/>
  <c r="D128" i="8"/>
  <c r="D127" i="8"/>
  <c r="D126" i="8"/>
  <c r="D125" i="8"/>
  <c r="D124" i="8"/>
  <c r="D123" i="8"/>
  <c r="D122" i="8"/>
  <c r="D121" i="8"/>
  <c r="D120" i="8"/>
  <c r="D119" i="8"/>
  <c r="D118" i="8"/>
  <c r="D117" i="8"/>
  <c r="D116" i="8"/>
  <c r="D115" i="8"/>
  <c r="D114" i="8"/>
  <c r="D113" i="8"/>
  <c r="D112" i="8"/>
  <c r="D111" i="8"/>
  <c r="D110" i="8"/>
  <c r="D109" i="8"/>
  <c r="D108" i="8"/>
  <c r="D107" i="8"/>
  <c r="D106" i="8"/>
  <c r="D105" i="8"/>
  <c r="D104" i="8"/>
  <c r="D103" i="8"/>
  <c r="D102" i="8"/>
  <c r="D101" i="8"/>
  <c r="D100" i="8"/>
  <c r="D99" i="8"/>
  <c r="D98" i="8"/>
  <c r="D97" i="8"/>
  <c r="D96" i="8"/>
  <c r="D95" i="8"/>
  <c r="D94" i="8"/>
  <c r="D93" i="8"/>
  <c r="D92" i="8"/>
  <c r="D91" i="8"/>
  <c r="D90" i="8"/>
  <c r="D89" i="8"/>
  <c r="D88" i="8"/>
  <c r="D87" i="8"/>
  <c r="D86" i="8"/>
  <c r="D85" i="8"/>
  <c r="D84" i="8"/>
  <c r="D83" i="8"/>
  <c r="D82" i="8"/>
  <c r="D81" i="8"/>
  <c r="D80" i="8"/>
  <c r="D79" i="8"/>
  <c r="D78" i="8"/>
  <c r="D77" i="8"/>
  <c r="D76" i="8"/>
  <c r="D75" i="8"/>
  <c r="D74" i="8"/>
  <c r="D73" i="8"/>
  <c r="D72" i="8"/>
  <c r="D71" i="8"/>
  <c r="D70" i="8"/>
  <c r="D69" i="8"/>
  <c r="D68" i="8"/>
  <c r="D67" i="8"/>
  <c r="D66" i="8"/>
  <c r="D65" i="8"/>
  <c r="D64" i="8"/>
  <c r="D63" i="8"/>
  <c r="D62" i="8"/>
  <c r="D61" i="8"/>
  <c r="D60" i="8"/>
  <c r="D59" i="8"/>
  <c r="D58" i="8"/>
  <c r="D57" i="8"/>
  <c r="D56" i="8"/>
  <c r="D55" i="8"/>
  <c r="D54" i="8"/>
  <c r="D53" i="8"/>
  <c r="D52" i="8"/>
  <c r="D51" i="8"/>
  <c r="D50" i="8"/>
  <c r="D49" i="8"/>
  <c r="D48" i="8"/>
  <c r="D47" i="8"/>
  <c r="D46" i="8"/>
  <c r="D45" i="8"/>
  <c r="D44" i="8"/>
  <c r="D43" i="8"/>
  <c r="D42" i="8"/>
  <c r="D41" i="8"/>
  <c r="D40" i="8"/>
  <c r="D39" i="8"/>
  <c r="D38" i="8"/>
  <c r="D37" i="8"/>
  <c r="D36" i="8"/>
  <c r="D35" i="8"/>
  <c r="D34" i="8"/>
  <c r="D33" i="8"/>
  <c r="D32" i="8"/>
  <c r="D31" i="8"/>
  <c r="D30" i="8"/>
  <c r="D29" i="8"/>
  <c r="D28" i="8"/>
  <c r="D27" i="8"/>
  <c r="D26" i="8"/>
  <c r="D25" i="8"/>
  <c r="D24" i="8"/>
  <c r="D23" i="8"/>
  <c r="D22" i="8"/>
  <c r="D21" i="8"/>
  <c r="D20" i="8"/>
  <c r="D19" i="8"/>
  <c r="D18" i="8"/>
  <c r="D17" i="8"/>
  <c r="D16" i="8"/>
  <c r="D15" i="8"/>
  <c r="D14" i="8"/>
  <c r="D13" i="8"/>
  <c r="D12" i="8"/>
  <c r="D11" i="8"/>
  <c r="D10" i="8"/>
  <c r="Z41" i="21"/>
  <c r="Z31" i="21"/>
  <c r="Z29" i="21"/>
  <c r="Z13" i="21"/>
  <c r="Z43" i="21"/>
  <c r="Z18" i="21"/>
  <c r="Z40" i="21"/>
  <c r="Z27" i="21"/>
  <c r="AA44" i="21"/>
  <c r="Z12" i="21"/>
  <c r="Z20" i="21"/>
  <c r="Z17" i="21"/>
  <c r="Z36" i="21"/>
  <c r="Z14" i="21"/>
  <c r="Z39" i="21"/>
  <c r="Z37" i="21"/>
  <c r="Z35" i="21"/>
  <c r="Z44" i="21"/>
  <c r="Z6" i="21"/>
  <c r="Z23" i="21"/>
  <c r="Z21" i="21"/>
  <c r="Z28" i="21"/>
  <c r="Z11" i="21"/>
  <c r="Z10" i="21"/>
  <c r="Z32" i="21"/>
  <c r="Z19" i="21"/>
  <c r="AA43" i="21"/>
  <c r="Z5" i="21"/>
  <c r="Z42" i="21"/>
  <c r="Z34" i="21"/>
  <c r="Z24" i="21"/>
  <c r="Z45" i="21"/>
  <c r="Z26" i="21"/>
  <c r="Z9" i="21"/>
  <c r="K190" i="12" l="1"/>
  <c r="G456" i="12"/>
  <c r="L421" i="12"/>
  <c r="K378" i="12"/>
  <c r="J345" i="12"/>
  <c r="J378" i="12"/>
  <c r="N369" i="12"/>
  <c r="K150" i="10"/>
  <c r="G378" i="12"/>
  <c r="J369" i="12"/>
  <c r="K346" i="12"/>
  <c r="N416" i="12"/>
  <c r="K401" i="12"/>
  <c r="L378" i="12"/>
  <c r="F378" i="12"/>
  <c r="I320" i="12"/>
  <c r="P813" i="21" s="1"/>
  <c r="I150" i="10"/>
  <c r="P144" i="21" s="1"/>
  <c r="M150" i="10"/>
  <c r="H150" i="10"/>
  <c r="L150" i="10"/>
  <c r="G150" i="10"/>
  <c r="H434" i="12"/>
  <c r="N378" i="12"/>
  <c r="H378" i="12"/>
  <c r="K345" i="12"/>
  <c r="L334" i="12"/>
  <c r="K464" i="12"/>
  <c r="M444" i="12"/>
  <c r="K439" i="12"/>
  <c r="M428" i="12"/>
  <c r="L379" i="12"/>
  <c r="N359" i="12"/>
  <c r="N350" i="12"/>
  <c r="J335" i="12"/>
  <c r="J462" i="12"/>
  <c r="G447" i="12"/>
  <c r="H444" i="12"/>
  <c r="H413" i="12"/>
  <c r="H392" i="12"/>
  <c r="J379" i="12"/>
  <c r="L362" i="12"/>
  <c r="K359" i="12"/>
  <c r="H350" i="12"/>
  <c r="M340" i="12"/>
  <c r="H464" i="12"/>
  <c r="K432" i="12"/>
  <c r="I428" i="12"/>
  <c r="P921" i="21" s="1"/>
  <c r="L417" i="12"/>
  <c r="I416" i="12"/>
  <c r="P909" i="21" s="1"/>
  <c r="G379" i="12"/>
  <c r="M325" i="12"/>
  <c r="K324" i="12"/>
  <c r="N150" i="10"/>
  <c r="J150" i="10"/>
  <c r="F150" i="10"/>
  <c r="P975" i="21"/>
  <c r="G464" i="12"/>
  <c r="N448" i="12"/>
  <c r="I440" i="12"/>
  <c r="P933" i="21" s="1"/>
  <c r="H432" i="12"/>
  <c r="K326" i="12"/>
  <c r="K325" i="12"/>
  <c r="G324" i="12"/>
  <c r="K135" i="10"/>
  <c r="L464" i="12"/>
  <c r="D464" i="12"/>
  <c r="N430" i="12"/>
  <c r="N329" i="12"/>
  <c r="L154" i="10"/>
  <c r="G472" i="12"/>
  <c r="G463" i="12"/>
  <c r="H460" i="12"/>
  <c r="J448" i="12"/>
  <c r="G440" i="12"/>
  <c r="G431" i="12"/>
  <c r="L430" i="12"/>
  <c r="I397" i="12"/>
  <c r="P890" i="21" s="1"/>
  <c r="K379" i="12"/>
  <c r="F379" i="12"/>
  <c r="N373" i="12"/>
  <c r="M367" i="12"/>
  <c r="H367" i="12"/>
  <c r="L354" i="12"/>
  <c r="D350" i="12"/>
  <c r="I448" i="12"/>
  <c r="P941" i="21" s="1"/>
  <c r="N405" i="12"/>
  <c r="L367" i="12"/>
  <c r="G367" i="12"/>
  <c r="L336" i="12"/>
  <c r="I367" i="12"/>
  <c r="P860" i="21" s="1"/>
  <c r="J450" i="12"/>
  <c r="D448" i="12"/>
  <c r="L440" i="12"/>
  <c r="N434" i="12"/>
  <c r="J428" i="12"/>
  <c r="N427" i="12"/>
  <c r="E420" i="12"/>
  <c r="I405" i="12"/>
  <c r="P898" i="21" s="1"/>
  <c r="N379" i="12"/>
  <c r="H379" i="12"/>
  <c r="K369" i="12"/>
  <c r="K367" i="12"/>
  <c r="D367" i="12"/>
  <c r="J350" i="12"/>
  <c r="K336" i="12"/>
  <c r="N325" i="12"/>
  <c r="M320" i="12"/>
  <c r="L434" i="12"/>
  <c r="G434" i="12"/>
  <c r="K425" i="12"/>
  <c r="L409" i="12"/>
  <c r="M405" i="12"/>
  <c r="H405" i="12"/>
  <c r="L340" i="12"/>
  <c r="J308" i="12"/>
  <c r="K138" i="10"/>
  <c r="N464" i="12"/>
  <c r="J464" i="12"/>
  <c r="F464" i="12"/>
  <c r="J458" i="12"/>
  <c r="J442" i="12"/>
  <c r="K434" i="12"/>
  <c r="F434" i="12"/>
  <c r="G432" i="12"/>
  <c r="G430" i="12"/>
  <c r="J425" i="12"/>
  <c r="K424" i="12"/>
  <c r="H421" i="12"/>
  <c r="K418" i="12"/>
  <c r="G417" i="12"/>
  <c r="K416" i="12"/>
  <c r="H409" i="12"/>
  <c r="L405" i="12"/>
  <c r="G405" i="12"/>
  <c r="N404" i="12"/>
  <c r="G401" i="12"/>
  <c r="L395" i="12"/>
  <c r="L394" i="12"/>
  <c r="L390" i="12"/>
  <c r="M379" i="12"/>
  <c r="I379" i="12"/>
  <c r="P872" i="21" s="1"/>
  <c r="D379" i="12"/>
  <c r="M378" i="12"/>
  <c r="I378" i="12"/>
  <c r="P871" i="21" s="1"/>
  <c r="K371" i="12"/>
  <c r="F369" i="12"/>
  <c r="K363" i="12"/>
  <c r="L350" i="12"/>
  <c r="G350" i="12"/>
  <c r="H340" i="12"/>
  <c r="H336" i="12"/>
  <c r="G309" i="12"/>
  <c r="F308" i="12"/>
  <c r="N305" i="12"/>
  <c r="J472" i="12"/>
  <c r="K471" i="12"/>
  <c r="M464" i="12"/>
  <c r="I464" i="12"/>
  <c r="P957" i="21" s="1"/>
  <c r="E464" i="12"/>
  <c r="K463" i="12"/>
  <c r="H458" i="12"/>
  <c r="H446" i="12"/>
  <c r="L436" i="12"/>
  <c r="J434" i="12"/>
  <c r="F425" i="12"/>
  <c r="L413" i="12"/>
  <c r="G409" i="12"/>
  <c r="K405" i="12"/>
  <c r="E405" i="12"/>
  <c r="L397" i="12"/>
  <c r="L396" i="12"/>
  <c r="H395" i="12"/>
  <c r="K392" i="12"/>
  <c r="N391" i="12"/>
  <c r="K350" i="12"/>
  <c r="F350" i="12"/>
  <c r="G340" i="12"/>
  <c r="H328" i="12"/>
  <c r="K310" i="12"/>
  <c r="D201" i="12"/>
  <c r="J145" i="10"/>
  <c r="G144" i="10"/>
  <c r="H132" i="10"/>
  <c r="G444" i="12"/>
  <c r="K440" i="12"/>
  <c r="E440" i="12"/>
  <c r="M328" i="12"/>
  <c r="D326" i="12"/>
  <c r="M469" i="12"/>
  <c r="M466" i="12"/>
  <c r="K452" i="12"/>
  <c r="M448" i="12"/>
  <c r="H448" i="12"/>
  <c r="K421" i="12"/>
  <c r="G421" i="12"/>
  <c r="N412" i="12"/>
  <c r="N401" i="12"/>
  <c r="J401" i="12"/>
  <c r="F401" i="12"/>
  <c r="J396" i="12"/>
  <c r="K395" i="12"/>
  <c r="G395" i="12"/>
  <c r="K394" i="12"/>
  <c r="J359" i="12"/>
  <c r="L358" i="12"/>
  <c r="N357" i="12"/>
  <c r="M341" i="12"/>
  <c r="L330" i="12"/>
  <c r="M201" i="12"/>
  <c r="N145" i="10"/>
  <c r="K154" i="10"/>
  <c r="K472" i="12"/>
  <c r="M470" i="12"/>
  <c r="J469" i="12"/>
  <c r="H466" i="12"/>
  <c r="K456" i="12"/>
  <c r="K453" i="12"/>
  <c r="G452" i="12"/>
  <c r="L448" i="12"/>
  <c r="F448" i="12"/>
  <c r="K447" i="12"/>
  <c r="G445" i="12"/>
  <c r="L444" i="12"/>
  <c r="M440" i="12"/>
  <c r="H440" i="12"/>
  <c r="J430" i="12"/>
  <c r="N428" i="12"/>
  <c r="G428" i="12"/>
  <c r="N425" i="12"/>
  <c r="I425" i="12"/>
  <c r="P918" i="21" s="1"/>
  <c r="K422" i="12"/>
  <c r="N421" i="12"/>
  <c r="J421" i="12"/>
  <c r="F421" i="12"/>
  <c r="N420" i="12"/>
  <c r="K417" i="12"/>
  <c r="I412" i="12"/>
  <c r="P905" i="21" s="1"/>
  <c r="D405" i="12"/>
  <c r="I404" i="12"/>
  <c r="P897" i="21" s="1"/>
  <c r="M401" i="12"/>
  <c r="I401" i="12"/>
  <c r="P894" i="21" s="1"/>
  <c r="E401" i="12"/>
  <c r="N400" i="12"/>
  <c r="M397" i="12"/>
  <c r="H396" i="12"/>
  <c r="N395" i="12"/>
  <c r="J395" i="12"/>
  <c r="F395" i="12"/>
  <c r="N394" i="12"/>
  <c r="J394" i="12"/>
  <c r="G392" i="12"/>
  <c r="K391" i="12"/>
  <c r="L386" i="12"/>
  <c r="N383" i="12"/>
  <c r="G359" i="12"/>
  <c r="K357" i="12"/>
  <c r="K348" i="12"/>
  <c r="L341" i="12"/>
  <c r="K330" i="12"/>
  <c r="K318" i="12"/>
  <c r="L317" i="12"/>
  <c r="K145" i="10"/>
  <c r="H154" i="10"/>
  <c r="H430" i="12"/>
  <c r="K429" i="12"/>
  <c r="M425" i="12"/>
  <c r="G425" i="12"/>
  <c r="K423" i="12"/>
  <c r="M421" i="12"/>
  <c r="I421" i="12"/>
  <c r="P914" i="21" s="1"/>
  <c r="I420" i="12"/>
  <c r="P913" i="21" s="1"/>
  <c r="G412" i="12"/>
  <c r="K409" i="12"/>
  <c r="L401" i="12"/>
  <c r="H401" i="12"/>
  <c r="D401" i="12"/>
  <c r="J400" i="12"/>
  <c r="N396" i="12"/>
  <c r="G396" i="12"/>
  <c r="M395" i="12"/>
  <c r="I395" i="12"/>
  <c r="P888" i="21" s="1"/>
  <c r="E395" i="12"/>
  <c r="M394" i="12"/>
  <c r="K384" i="12"/>
  <c r="L375" i="12"/>
  <c r="H348" i="12"/>
  <c r="H318" i="12"/>
  <c r="K317" i="12"/>
  <c r="L310" i="12"/>
  <c r="K309" i="12"/>
  <c r="D148" i="10"/>
  <c r="Q142" i="21"/>
  <c r="D152" i="10"/>
  <c r="Q146" i="21"/>
  <c r="D144" i="10"/>
  <c r="Q138" i="21"/>
  <c r="E141" i="10"/>
  <c r="Q135" i="21"/>
  <c r="K139" i="10"/>
  <c r="N133" i="10"/>
  <c r="E155" i="10"/>
  <c r="Q149" i="21"/>
  <c r="D146" i="10"/>
  <c r="Q140" i="21"/>
  <c r="D143" i="10"/>
  <c r="Q137" i="21"/>
  <c r="E137" i="10"/>
  <c r="Q131" i="21"/>
  <c r="K148" i="10"/>
  <c r="D147" i="10"/>
  <c r="Q141" i="21"/>
  <c r="G136" i="10"/>
  <c r="Q130" i="21"/>
  <c r="L133" i="10"/>
  <c r="D153" i="10"/>
  <c r="Q147" i="21"/>
  <c r="E151" i="10"/>
  <c r="Q145" i="21"/>
  <c r="E150" i="10"/>
  <c r="Q144" i="21"/>
  <c r="E149" i="10"/>
  <c r="Q143" i="21"/>
  <c r="L149" i="10"/>
  <c r="G148" i="10"/>
  <c r="L143" i="10"/>
  <c r="D140" i="10"/>
  <c r="Q134" i="21"/>
  <c r="L137" i="10"/>
  <c r="D134" i="10"/>
  <c r="Q128" i="21"/>
  <c r="J133" i="10"/>
  <c r="E154" i="10"/>
  <c r="Q148" i="21"/>
  <c r="I205" i="12"/>
  <c r="P698" i="21" s="1"/>
  <c r="Q698" i="21"/>
  <c r="K203" i="12"/>
  <c r="Q696" i="21"/>
  <c r="F201" i="12"/>
  <c r="Q694" i="21"/>
  <c r="H473" i="12"/>
  <c r="Q966" i="21"/>
  <c r="I466" i="12"/>
  <c r="P959" i="21" s="1"/>
  <c r="D466" i="12"/>
  <c r="G465" i="12"/>
  <c r="E462" i="12"/>
  <c r="Q955" i="21"/>
  <c r="L456" i="12"/>
  <c r="H456" i="12"/>
  <c r="D456" i="12"/>
  <c r="G455" i="12"/>
  <c r="E454" i="12"/>
  <c r="Q947" i="21"/>
  <c r="K450" i="12"/>
  <c r="D450" i="12"/>
  <c r="G449" i="12"/>
  <c r="K442" i="12"/>
  <c r="D442" i="12"/>
  <c r="E438" i="12"/>
  <c r="Q931" i="21"/>
  <c r="E418" i="12"/>
  <c r="Q911" i="21"/>
  <c r="D417" i="12"/>
  <c r="Q910" i="21"/>
  <c r="M413" i="12"/>
  <c r="I413" i="12"/>
  <c r="P906" i="21" s="1"/>
  <c r="D413" i="12"/>
  <c r="E410" i="12"/>
  <c r="Q903" i="21"/>
  <c r="G408" i="12"/>
  <c r="G398" i="12"/>
  <c r="K393" i="12"/>
  <c r="G390" i="12"/>
  <c r="G383" i="12"/>
  <c r="J382" i="12"/>
  <c r="K377" i="12"/>
  <c r="G375" i="12"/>
  <c r="L371" i="12"/>
  <c r="D371" i="12"/>
  <c r="G368" i="12"/>
  <c r="L346" i="12"/>
  <c r="D346" i="12"/>
  <c r="K338" i="12"/>
  <c r="Q831" i="21"/>
  <c r="E334" i="12"/>
  <c r="Q827" i="21"/>
  <c r="G332" i="12"/>
  <c r="Q825" i="21"/>
  <c r="E322" i="12"/>
  <c r="Q815" i="21"/>
  <c r="D305" i="12"/>
  <c r="Q798" i="21"/>
  <c r="E302" i="12"/>
  <c r="Q795" i="21"/>
  <c r="G187" i="12"/>
  <c r="Q680" i="21"/>
  <c r="K185" i="12"/>
  <c r="Q678" i="21"/>
  <c r="L183" i="12"/>
  <c r="Q676" i="21"/>
  <c r="H181" i="12"/>
  <c r="Q674" i="21"/>
  <c r="F177" i="12"/>
  <c r="Q670" i="21"/>
  <c r="H175" i="12"/>
  <c r="Q668" i="21"/>
  <c r="H173" i="12"/>
  <c r="Q666" i="21"/>
  <c r="I245" i="12"/>
  <c r="P738" i="21" s="1"/>
  <c r="Q738" i="21"/>
  <c r="J225" i="12"/>
  <c r="Q718" i="21"/>
  <c r="F217" i="12"/>
  <c r="Q710" i="21"/>
  <c r="D213" i="12"/>
  <c r="Q706" i="21"/>
  <c r="L200" i="12"/>
  <c r="Q693" i="21"/>
  <c r="D198" i="12"/>
  <c r="Q691" i="21"/>
  <c r="L167" i="12"/>
  <c r="Q660" i="21"/>
  <c r="J188" i="12"/>
  <c r="Q681" i="21"/>
  <c r="I178" i="12"/>
  <c r="P671" i="21" s="1"/>
  <c r="Q671" i="21"/>
  <c r="I176" i="12"/>
  <c r="P669" i="21" s="1"/>
  <c r="Q669" i="21"/>
  <c r="F248" i="12"/>
  <c r="Q741" i="21"/>
  <c r="D244" i="12"/>
  <c r="Q737" i="21"/>
  <c r="G240" i="12"/>
  <c r="Q733" i="21"/>
  <c r="G236" i="12"/>
  <c r="Q729" i="21"/>
  <c r="K234" i="12"/>
  <c r="Q727" i="21"/>
  <c r="E232" i="12"/>
  <c r="Q725" i="21"/>
  <c r="L230" i="12"/>
  <c r="Q723" i="21"/>
  <c r="D224" i="12"/>
  <c r="Q717" i="21"/>
  <c r="E220" i="12"/>
  <c r="Q713" i="21"/>
  <c r="I216" i="12"/>
  <c r="P709" i="21" s="1"/>
  <c r="Q709" i="21"/>
  <c r="G212" i="12"/>
  <c r="Q705" i="21"/>
  <c r="D210" i="12"/>
  <c r="Q703" i="21"/>
  <c r="G208" i="12"/>
  <c r="Q701" i="21"/>
  <c r="Q973" i="21"/>
  <c r="I474" i="12"/>
  <c r="P967" i="21" s="1"/>
  <c r="Q967" i="21"/>
  <c r="D470" i="12"/>
  <c r="Q963" i="21"/>
  <c r="K441" i="12"/>
  <c r="Q934" i="21"/>
  <c r="E414" i="12"/>
  <c r="Q907" i="21"/>
  <c r="E402" i="12"/>
  <c r="Q895" i="21"/>
  <c r="M366" i="12"/>
  <c r="Q859" i="21"/>
  <c r="G352" i="12"/>
  <c r="Q845" i="21"/>
  <c r="G349" i="12"/>
  <c r="Q842" i="21"/>
  <c r="K342" i="12"/>
  <c r="Q835" i="21"/>
  <c r="J337" i="12"/>
  <c r="Q830" i="21"/>
  <c r="L328" i="12"/>
  <c r="G328" i="12"/>
  <c r="E326" i="12"/>
  <c r="Q819" i="21"/>
  <c r="N324" i="12"/>
  <c r="J324" i="12"/>
  <c r="F324" i="12"/>
  <c r="K322" i="12"/>
  <c r="J321" i="12"/>
  <c r="Q814" i="21"/>
  <c r="L320" i="12"/>
  <c r="H320" i="12"/>
  <c r="N313" i="12"/>
  <c r="N309" i="12"/>
  <c r="J309" i="12"/>
  <c r="F309" i="12"/>
  <c r="D308" i="12"/>
  <c r="Q801" i="21"/>
  <c r="M305" i="12"/>
  <c r="G305" i="12"/>
  <c r="D304" i="12"/>
  <c r="Q797" i="21"/>
  <c r="L302" i="12"/>
  <c r="K189" i="12"/>
  <c r="Q682" i="21"/>
  <c r="G179" i="12"/>
  <c r="Q672" i="21"/>
  <c r="E241" i="12"/>
  <c r="Q734" i="21"/>
  <c r="K239" i="12"/>
  <c r="Q732" i="21"/>
  <c r="G233" i="12"/>
  <c r="Q726" i="21"/>
  <c r="M229" i="12"/>
  <c r="Q722" i="21"/>
  <c r="K227" i="12"/>
  <c r="Q720" i="21"/>
  <c r="G223" i="12"/>
  <c r="Q716" i="21"/>
  <c r="K209" i="12"/>
  <c r="Q702" i="21"/>
  <c r="G194" i="12"/>
  <c r="Q687" i="21"/>
  <c r="G192" i="12"/>
  <c r="Q685" i="21"/>
  <c r="G169" i="12"/>
  <c r="Q662" i="21"/>
  <c r="D165" i="12"/>
  <c r="Q658" i="21"/>
  <c r="H163" i="12"/>
  <c r="Q656" i="21"/>
  <c r="G159" i="12"/>
  <c r="Q652" i="21"/>
  <c r="I153" i="12"/>
  <c r="P646" i="21" s="1"/>
  <c r="Q646" i="21"/>
  <c r="F151" i="12"/>
  <c r="Q644" i="21"/>
  <c r="N149" i="12"/>
  <c r="Q642" i="21"/>
  <c r="H145" i="12"/>
  <c r="Q638" i="21"/>
  <c r="N141" i="12"/>
  <c r="Q634" i="21"/>
  <c r="J137" i="12"/>
  <c r="Q630" i="21"/>
  <c r="N186" i="12"/>
  <c r="Q679" i="21"/>
  <c r="G197" i="12"/>
  <c r="Q690" i="21"/>
  <c r="K195" i="12"/>
  <c r="Q688" i="21"/>
  <c r="K193" i="12"/>
  <c r="Q686" i="21"/>
  <c r="I191" i="12"/>
  <c r="P684" i="21" s="1"/>
  <c r="Q684" i="21"/>
  <c r="G164" i="12"/>
  <c r="Q657" i="21"/>
  <c r="G162" i="12"/>
  <c r="Q655" i="21"/>
  <c r="E160" i="12"/>
  <c r="Q653" i="21"/>
  <c r="G158" i="12"/>
  <c r="Q651" i="21"/>
  <c r="M156" i="12"/>
  <c r="Q649" i="21"/>
  <c r="G154" i="12"/>
  <c r="Q647" i="21"/>
  <c r="K152" i="12"/>
  <c r="Q645" i="21"/>
  <c r="I148" i="12"/>
  <c r="P641" i="21" s="1"/>
  <c r="Q641" i="21"/>
  <c r="G144" i="12"/>
  <c r="Q637" i="21"/>
  <c r="K140" i="12"/>
  <c r="Q633" i="21"/>
  <c r="M136" i="12"/>
  <c r="Q629" i="21"/>
  <c r="G132" i="12"/>
  <c r="Q625" i="21"/>
  <c r="G297" i="12"/>
  <c r="Q790" i="21"/>
  <c r="E293" i="12"/>
  <c r="Q786" i="21"/>
  <c r="F289" i="12"/>
  <c r="Q782" i="21"/>
  <c r="F285" i="12"/>
  <c r="Q778" i="21"/>
  <c r="G277" i="12"/>
  <c r="Q770" i="21"/>
  <c r="N273" i="12"/>
  <c r="Q766" i="21"/>
  <c r="J269" i="12"/>
  <c r="Q762" i="21"/>
  <c r="F265" i="12"/>
  <c r="Q758" i="21"/>
  <c r="D261" i="12"/>
  <c r="Q754" i="21"/>
  <c r="D257" i="12"/>
  <c r="Q750" i="21"/>
  <c r="K253" i="12"/>
  <c r="Q746" i="21"/>
  <c r="F251" i="12"/>
  <c r="Q744" i="21"/>
  <c r="E249" i="12"/>
  <c r="Q742" i="21"/>
  <c r="K204" i="12"/>
  <c r="Q697" i="21"/>
  <c r="D202" i="12"/>
  <c r="Q695" i="21"/>
  <c r="H201" i="12"/>
  <c r="M474" i="12"/>
  <c r="N472" i="12"/>
  <c r="F472" i="12"/>
  <c r="G471" i="12"/>
  <c r="K470" i="12"/>
  <c r="I469" i="12"/>
  <c r="P962" i="21" s="1"/>
  <c r="J468" i="12"/>
  <c r="K467" i="12"/>
  <c r="L466" i="12"/>
  <c r="G466" i="12"/>
  <c r="H462" i="12"/>
  <c r="F460" i="12"/>
  <c r="Q953" i="21"/>
  <c r="N458" i="12"/>
  <c r="F458" i="12"/>
  <c r="K457" i="12"/>
  <c r="N456" i="12"/>
  <c r="J456" i="12"/>
  <c r="F456" i="12"/>
  <c r="H450" i="12"/>
  <c r="K444" i="12"/>
  <c r="E444" i="12"/>
  <c r="K443" i="12"/>
  <c r="N442" i="12"/>
  <c r="H442" i="12"/>
  <c r="D440" i="12"/>
  <c r="G439" i="12"/>
  <c r="L438" i="12"/>
  <c r="K437" i="12"/>
  <c r="E434" i="12"/>
  <c r="Q927" i="21"/>
  <c r="L432" i="12"/>
  <c r="D432" i="12"/>
  <c r="K430" i="12"/>
  <c r="L428" i="12"/>
  <c r="E428" i="12"/>
  <c r="E425" i="12"/>
  <c r="D422" i="12"/>
  <c r="Q915" i="21"/>
  <c r="D421" i="12"/>
  <c r="Q914" i="21"/>
  <c r="G418" i="12"/>
  <c r="N417" i="12"/>
  <c r="J417" i="12"/>
  <c r="F417" i="12"/>
  <c r="E416" i="12"/>
  <c r="Q909" i="21"/>
  <c r="K414" i="12"/>
  <c r="K413" i="12"/>
  <c r="G413" i="12"/>
  <c r="K410" i="12"/>
  <c r="N409" i="12"/>
  <c r="J409" i="12"/>
  <c r="F409" i="12"/>
  <c r="N408" i="12"/>
  <c r="G406" i="12"/>
  <c r="G404" i="12"/>
  <c r="I400" i="12"/>
  <c r="P893" i="21" s="1"/>
  <c r="H397" i="12"/>
  <c r="D394" i="12"/>
  <c r="Q887" i="21"/>
  <c r="F391" i="12"/>
  <c r="K390" i="12"/>
  <c r="L388" i="12"/>
  <c r="H386" i="12"/>
  <c r="G385" i="12"/>
  <c r="D384" i="12"/>
  <c r="M383" i="12"/>
  <c r="D378" i="12"/>
  <c r="Q871" i="21"/>
  <c r="K375" i="12"/>
  <c r="J373" i="12"/>
  <c r="H371" i="12"/>
  <c r="G364" i="12"/>
  <c r="G363" i="12"/>
  <c r="D358" i="12"/>
  <c r="Q851" i="21"/>
  <c r="G357" i="12"/>
  <c r="K356" i="12"/>
  <c r="L355" i="12"/>
  <c r="K354" i="12"/>
  <c r="G348" i="12"/>
  <c r="H346" i="12"/>
  <c r="G345" i="12"/>
  <c r="L344" i="12"/>
  <c r="K343" i="12"/>
  <c r="I341" i="12"/>
  <c r="P834" i="21" s="1"/>
  <c r="Q834" i="21"/>
  <c r="K340" i="12"/>
  <c r="E340" i="12"/>
  <c r="K339" i="12"/>
  <c r="Q832" i="21"/>
  <c r="N337" i="12"/>
  <c r="G336" i="12"/>
  <c r="H334" i="12"/>
  <c r="K332" i="12"/>
  <c r="K328" i="12"/>
  <c r="E328" i="12"/>
  <c r="H326" i="12"/>
  <c r="G325" i="12"/>
  <c r="M324" i="12"/>
  <c r="I324" i="12"/>
  <c r="P817" i="21" s="1"/>
  <c r="E324" i="12"/>
  <c r="H322" i="12"/>
  <c r="N321" i="12"/>
  <c r="K320" i="12"/>
  <c r="G320" i="12"/>
  <c r="D317" i="12"/>
  <c r="H316" i="12"/>
  <c r="Q809" i="21"/>
  <c r="K314" i="12"/>
  <c r="J313" i="12"/>
  <c r="M312" i="12"/>
  <c r="D310" i="12"/>
  <c r="M309" i="12"/>
  <c r="I309" i="12"/>
  <c r="P802" i="21" s="1"/>
  <c r="E309" i="12"/>
  <c r="N308" i="12"/>
  <c r="I308" i="12"/>
  <c r="P801" i="21" s="1"/>
  <c r="H306" i="12"/>
  <c r="Q799" i="21"/>
  <c r="K305" i="12"/>
  <c r="F305" i="12"/>
  <c r="N304" i="12"/>
  <c r="K302" i="12"/>
  <c r="K301" i="12"/>
  <c r="P978" i="21"/>
  <c r="Q971" i="21"/>
  <c r="K474" i="12"/>
  <c r="L473" i="12"/>
  <c r="G470" i="12"/>
  <c r="N469" i="12"/>
  <c r="E469" i="12"/>
  <c r="G468" i="12"/>
  <c r="K466" i="12"/>
  <c r="E466" i="12"/>
  <c r="K465" i="12"/>
  <c r="D462" i="12"/>
  <c r="K458" i="12"/>
  <c r="D458" i="12"/>
  <c r="G457" i="12"/>
  <c r="M456" i="12"/>
  <c r="I456" i="12"/>
  <c r="P949" i="21" s="1"/>
  <c r="E456" i="12"/>
  <c r="K455" i="12"/>
  <c r="J454" i="12"/>
  <c r="N450" i="12"/>
  <c r="F450" i="12"/>
  <c r="K449" i="12"/>
  <c r="E446" i="12"/>
  <c r="Q939" i="21"/>
  <c r="I444" i="12"/>
  <c r="P937" i="21" s="1"/>
  <c r="D444" i="12"/>
  <c r="G443" i="12"/>
  <c r="L442" i="12"/>
  <c r="G442" i="12"/>
  <c r="M441" i="12"/>
  <c r="G438" i="12"/>
  <c r="E430" i="12"/>
  <c r="Q923" i="21"/>
  <c r="L427" i="12"/>
  <c r="Q920" i="21"/>
  <c r="I424" i="12"/>
  <c r="P917" i="21" s="1"/>
  <c r="Q917" i="21"/>
  <c r="L418" i="12"/>
  <c r="D418" i="12"/>
  <c r="M417" i="12"/>
  <c r="I417" i="12"/>
  <c r="P910" i="21" s="1"/>
  <c r="E417" i="12"/>
  <c r="H414" i="12"/>
  <c r="N413" i="12"/>
  <c r="J413" i="12"/>
  <c r="F413" i="12"/>
  <c r="H410" i="12"/>
  <c r="M409" i="12"/>
  <c r="I409" i="12"/>
  <c r="P902" i="21" s="1"/>
  <c r="D409" i="12"/>
  <c r="I408" i="12"/>
  <c r="P901" i="21" s="1"/>
  <c r="G407" i="12"/>
  <c r="K402" i="12"/>
  <c r="E400" i="12"/>
  <c r="H390" i="12"/>
  <c r="K389" i="12"/>
  <c r="G388" i="12"/>
  <c r="I387" i="12"/>
  <c r="P880" i="21" s="1"/>
  <c r="Q880" i="21"/>
  <c r="G386" i="12"/>
  <c r="I383" i="12"/>
  <c r="P876" i="21" s="1"/>
  <c r="K382" i="12"/>
  <c r="F381" i="12"/>
  <c r="H375" i="12"/>
  <c r="F373" i="12"/>
  <c r="G371" i="12"/>
  <c r="G370" i="12"/>
  <c r="K365" i="12"/>
  <c r="D362" i="12"/>
  <c r="Q855" i="21"/>
  <c r="G360" i="12"/>
  <c r="F357" i="12"/>
  <c r="G356" i="12"/>
  <c r="F354" i="12"/>
  <c r="M351" i="12"/>
  <c r="L348" i="12"/>
  <c r="D348" i="12"/>
  <c r="G346" i="12"/>
  <c r="N345" i="12"/>
  <c r="F345" i="12"/>
  <c r="G344" i="12"/>
  <c r="I340" i="12"/>
  <c r="P833" i="21" s="1"/>
  <c r="D340" i="12"/>
  <c r="K337" i="12"/>
  <c r="G334" i="12"/>
  <c r="N333" i="12"/>
  <c r="Q826" i="21"/>
  <c r="H332" i="12"/>
  <c r="E330" i="12"/>
  <c r="Q823" i="21"/>
  <c r="I328" i="12"/>
  <c r="P821" i="21" s="1"/>
  <c r="D328" i="12"/>
  <c r="G326" i="12"/>
  <c r="L324" i="12"/>
  <c r="H324" i="12"/>
  <c r="D324" i="12"/>
  <c r="G322" i="12"/>
  <c r="K321" i="12"/>
  <c r="N320" i="12"/>
  <c r="J320" i="12"/>
  <c r="E320" i="12"/>
  <c r="F313" i="12"/>
  <c r="L312" i="12"/>
  <c r="L309" i="12"/>
  <c r="H309" i="12"/>
  <c r="D309" i="12"/>
  <c r="M308" i="12"/>
  <c r="G308" i="12"/>
  <c r="G307" i="12"/>
  <c r="Q800" i="21"/>
  <c r="J305" i="12"/>
  <c r="E305" i="12"/>
  <c r="K304" i="12"/>
  <c r="H302" i="12"/>
  <c r="J301" i="12"/>
  <c r="X47" i="21"/>
  <c r="Y46" i="21"/>
  <c r="D459" i="12"/>
  <c r="D451" i="12"/>
  <c r="F437" i="12"/>
  <c r="F436" i="12"/>
  <c r="H436" i="12"/>
  <c r="I436" i="12"/>
  <c r="P929" i="21" s="1"/>
  <c r="F433" i="12"/>
  <c r="G433" i="12"/>
  <c r="I433" i="12"/>
  <c r="P926" i="21" s="1"/>
  <c r="G372" i="12"/>
  <c r="D361" i="12"/>
  <c r="G361" i="12"/>
  <c r="J361" i="12"/>
  <c r="D329" i="12"/>
  <c r="H329" i="12"/>
  <c r="L329" i="12"/>
  <c r="I329" i="12"/>
  <c r="P822" i="21" s="1"/>
  <c r="M329" i="12"/>
  <c r="K327" i="12"/>
  <c r="E300" i="12"/>
  <c r="G296" i="12"/>
  <c r="K292" i="12"/>
  <c r="F288" i="12"/>
  <c r="M284" i="12"/>
  <c r="H276" i="12"/>
  <c r="K266" i="12"/>
  <c r="G264" i="12"/>
  <c r="K260" i="12"/>
  <c r="G258" i="12"/>
  <c r="N256" i="12"/>
  <c r="D469" i="12"/>
  <c r="K460" i="12"/>
  <c r="G460" i="12"/>
  <c r="H454" i="12"/>
  <c r="J452" i="12"/>
  <c r="L446" i="12"/>
  <c r="G446" i="12"/>
  <c r="F445" i="12"/>
  <c r="E406" i="12"/>
  <c r="H406" i="12"/>
  <c r="K406" i="12"/>
  <c r="E398" i="12"/>
  <c r="H398" i="12"/>
  <c r="K398" i="12"/>
  <c r="D391" i="12"/>
  <c r="H391" i="12"/>
  <c r="L391" i="12"/>
  <c r="E391" i="12"/>
  <c r="I391" i="12"/>
  <c r="P884" i="21" s="1"/>
  <c r="M391" i="12"/>
  <c r="L387" i="12"/>
  <c r="F374" i="12"/>
  <c r="G374" i="12"/>
  <c r="K374" i="12"/>
  <c r="N361" i="12"/>
  <c r="H353" i="12"/>
  <c r="M353" i="12"/>
  <c r="J349" i="12"/>
  <c r="D344" i="12"/>
  <c r="E344" i="12"/>
  <c r="I344" i="12"/>
  <c r="P837" i="21" s="1"/>
  <c r="M344" i="12"/>
  <c r="F344" i="12"/>
  <c r="J344" i="12"/>
  <c r="N344" i="12"/>
  <c r="K329" i="12"/>
  <c r="E317" i="12"/>
  <c r="I317" i="12"/>
  <c r="P810" i="21" s="1"/>
  <c r="M317" i="12"/>
  <c r="F317" i="12"/>
  <c r="J317" i="12"/>
  <c r="N317" i="12"/>
  <c r="E314" i="12"/>
  <c r="G314" i="12"/>
  <c r="H314" i="12"/>
  <c r="L201" i="12"/>
  <c r="G201" i="12"/>
  <c r="L469" i="12"/>
  <c r="G469" i="12"/>
  <c r="D468" i="12"/>
  <c r="F465" i="12"/>
  <c r="L462" i="12"/>
  <c r="G462" i="12"/>
  <c r="N460" i="12"/>
  <c r="J460" i="12"/>
  <c r="K459" i="12"/>
  <c r="E458" i="12"/>
  <c r="F457" i="12"/>
  <c r="L454" i="12"/>
  <c r="G454" i="12"/>
  <c r="M452" i="12"/>
  <c r="I452" i="12"/>
  <c r="P945" i="21" s="1"/>
  <c r="E452" i="12"/>
  <c r="K451" i="12"/>
  <c r="E450" i="12"/>
  <c r="F449" i="12"/>
  <c r="E448" i="12"/>
  <c r="D447" i="12"/>
  <c r="K446" i="12"/>
  <c r="F446" i="12"/>
  <c r="M445" i="12"/>
  <c r="D443" i="12"/>
  <c r="D439" i="12"/>
  <c r="K438" i="12"/>
  <c r="G437" i="12"/>
  <c r="N436" i="12"/>
  <c r="J436" i="12"/>
  <c r="D435" i="12"/>
  <c r="K435" i="12"/>
  <c r="M433" i="12"/>
  <c r="D431" i="12"/>
  <c r="K431" i="12"/>
  <c r="F429" i="12"/>
  <c r="D420" i="12"/>
  <c r="F420" i="12"/>
  <c r="K420" i="12"/>
  <c r="G420" i="12"/>
  <c r="M420" i="12"/>
  <c r="D412" i="12"/>
  <c r="E412" i="12"/>
  <c r="J412" i="12"/>
  <c r="F412" i="12"/>
  <c r="K412" i="12"/>
  <c r="D408" i="12"/>
  <c r="E408" i="12"/>
  <c r="J408" i="12"/>
  <c r="F408" i="12"/>
  <c r="K408" i="12"/>
  <c r="D404" i="12"/>
  <c r="E404" i="12"/>
  <c r="J404" i="12"/>
  <c r="F404" i="12"/>
  <c r="K404" i="12"/>
  <c r="J391" i="12"/>
  <c r="D388" i="12"/>
  <c r="H388" i="12"/>
  <c r="K388" i="12"/>
  <c r="D386" i="12"/>
  <c r="E386" i="12"/>
  <c r="I386" i="12"/>
  <c r="P879" i="21" s="1"/>
  <c r="M386" i="12"/>
  <c r="F386" i="12"/>
  <c r="J386" i="12"/>
  <c r="N386" i="12"/>
  <c r="K381" i="12"/>
  <c r="N381" i="12"/>
  <c r="F370" i="12"/>
  <c r="K370" i="12"/>
  <c r="K361" i="12"/>
  <c r="H355" i="12"/>
  <c r="K344" i="12"/>
  <c r="F335" i="12"/>
  <c r="K335" i="12"/>
  <c r="N335" i="12"/>
  <c r="J329" i="12"/>
  <c r="E318" i="12"/>
  <c r="D318" i="12"/>
  <c r="L318" i="12"/>
  <c r="G318" i="12"/>
  <c r="H317" i="12"/>
  <c r="D312" i="12"/>
  <c r="E312" i="12"/>
  <c r="J312" i="12"/>
  <c r="N312" i="12"/>
  <c r="G312" i="12"/>
  <c r="K312" i="12"/>
  <c r="H312" i="12"/>
  <c r="I312" i="12"/>
  <c r="P805" i="21" s="1"/>
  <c r="D301" i="12"/>
  <c r="H301" i="12"/>
  <c r="L301" i="12"/>
  <c r="E301" i="12"/>
  <c r="I301" i="12"/>
  <c r="P794" i="21" s="1"/>
  <c r="M301" i="12"/>
  <c r="F301" i="12"/>
  <c r="N301" i="12"/>
  <c r="G301" i="12"/>
  <c r="D473" i="12"/>
  <c r="F461" i="12"/>
  <c r="E460" i="12"/>
  <c r="E387" i="12"/>
  <c r="F387" i="12"/>
  <c r="J387" i="12"/>
  <c r="N387" i="12"/>
  <c r="G387" i="12"/>
  <c r="K387" i="12"/>
  <c r="E352" i="12"/>
  <c r="I352" i="12"/>
  <c r="P845" i="21" s="1"/>
  <c r="M352" i="12"/>
  <c r="F352" i="12"/>
  <c r="J352" i="12"/>
  <c r="N352" i="12"/>
  <c r="D349" i="12"/>
  <c r="H349" i="12"/>
  <c r="L349" i="12"/>
  <c r="E349" i="12"/>
  <c r="I349" i="12"/>
  <c r="P842" i="21" s="1"/>
  <c r="M349" i="12"/>
  <c r="G339" i="12"/>
  <c r="J339" i="12"/>
  <c r="D316" i="12"/>
  <c r="F316" i="12"/>
  <c r="J316" i="12"/>
  <c r="N316" i="12"/>
  <c r="G316" i="12"/>
  <c r="K316" i="12"/>
  <c r="E298" i="12"/>
  <c r="K294" i="12"/>
  <c r="G290" i="12"/>
  <c r="E282" i="12"/>
  <c r="F274" i="12"/>
  <c r="K272" i="12"/>
  <c r="G268" i="12"/>
  <c r="P971" i="21"/>
  <c r="D474" i="12"/>
  <c r="J473" i="12"/>
  <c r="D467" i="12"/>
  <c r="N454" i="12"/>
  <c r="N452" i="12"/>
  <c r="F452" i="12"/>
  <c r="F441" i="12"/>
  <c r="I437" i="12"/>
  <c r="P930" i="21" s="1"/>
  <c r="K436" i="12"/>
  <c r="D427" i="12"/>
  <c r="J427" i="12"/>
  <c r="F427" i="12"/>
  <c r="K427" i="12"/>
  <c r="F385" i="12"/>
  <c r="K385" i="12"/>
  <c r="N385" i="12"/>
  <c r="D366" i="12"/>
  <c r="E366" i="12"/>
  <c r="K366" i="12"/>
  <c r="G366" i="12"/>
  <c r="L366" i="12"/>
  <c r="H352" i="12"/>
  <c r="F347" i="12"/>
  <c r="K347" i="12"/>
  <c r="D341" i="12"/>
  <c r="F341" i="12"/>
  <c r="J341" i="12"/>
  <c r="N341" i="12"/>
  <c r="G341" i="12"/>
  <c r="K341" i="12"/>
  <c r="N339" i="12"/>
  <c r="D337" i="12"/>
  <c r="H337" i="12"/>
  <c r="L337" i="12"/>
  <c r="E337" i="12"/>
  <c r="I337" i="12"/>
  <c r="P830" i="21" s="1"/>
  <c r="M337" i="12"/>
  <c r="D333" i="12"/>
  <c r="F333" i="12"/>
  <c r="L333" i="12"/>
  <c r="G333" i="12"/>
  <c r="M333" i="12"/>
  <c r="D321" i="12"/>
  <c r="H321" i="12"/>
  <c r="L321" i="12"/>
  <c r="E321" i="12"/>
  <c r="I321" i="12"/>
  <c r="P814" i="21" s="1"/>
  <c r="M321" i="12"/>
  <c r="I316" i="12"/>
  <c r="P809" i="21" s="1"/>
  <c r="G303" i="12"/>
  <c r="E295" i="12"/>
  <c r="E291" i="12"/>
  <c r="E287" i="12"/>
  <c r="M283" i="12"/>
  <c r="E275" i="12"/>
  <c r="L267" i="12"/>
  <c r="G259" i="12"/>
  <c r="K255" i="12"/>
  <c r="K201" i="12"/>
  <c r="E201" i="12"/>
  <c r="P974" i="21"/>
  <c r="G474" i="12"/>
  <c r="N473" i="12"/>
  <c r="F473" i="12"/>
  <c r="D472" i="12"/>
  <c r="D471" i="12"/>
  <c r="I470" i="12"/>
  <c r="P963" i="21" s="1"/>
  <c r="K469" i="12"/>
  <c r="F469" i="12"/>
  <c r="L468" i="12"/>
  <c r="N466" i="12"/>
  <c r="J466" i="12"/>
  <c r="F466" i="12"/>
  <c r="D463" i="12"/>
  <c r="K462" i="12"/>
  <c r="F462" i="12"/>
  <c r="K461" i="12"/>
  <c r="M460" i="12"/>
  <c r="I460" i="12"/>
  <c r="P953" i="21" s="1"/>
  <c r="D460" i="12"/>
  <c r="G459" i="12"/>
  <c r="L458" i="12"/>
  <c r="G458" i="12"/>
  <c r="D455" i="12"/>
  <c r="K454" i="12"/>
  <c r="D454" i="12"/>
  <c r="F453" i="12"/>
  <c r="L452" i="12"/>
  <c r="H452" i="12"/>
  <c r="D452" i="12"/>
  <c r="G451" i="12"/>
  <c r="L450" i="12"/>
  <c r="G450" i="12"/>
  <c r="K448" i="12"/>
  <c r="G448" i="12"/>
  <c r="J446" i="12"/>
  <c r="D446" i="12"/>
  <c r="K445" i="12"/>
  <c r="N444" i="12"/>
  <c r="J444" i="12"/>
  <c r="F444" i="12"/>
  <c r="E442" i="12"/>
  <c r="I441" i="12"/>
  <c r="P934" i="21" s="1"/>
  <c r="N440" i="12"/>
  <c r="J440" i="12"/>
  <c r="F440" i="12"/>
  <c r="H438" i="12"/>
  <c r="M437" i="12"/>
  <c r="E437" i="12"/>
  <c r="M436" i="12"/>
  <c r="G436" i="12"/>
  <c r="K433" i="12"/>
  <c r="E432" i="12"/>
  <c r="I432" i="12"/>
  <c r="P925" i="21" s="1"/>
  <c r="M432" i="12"/>
  <c r="F432" i="12"/>
  <c r="J432" i="12"/>
  <c r="N432" i="12"/>
  <c r="H427" i="12"/>
  <c r="D426" i="12"/>
  <c r="G426" i="12"/>
  <c r="K426" i="12"/>
  <c r="J420" i="12"/>
  <c r="G415" i="12"/>
  <c r="M412" i="12"/>
  <c r="M408" i="12"/>
  <c r="L406" i="12"/>
  <c r="M404" i="12"/>
  <c r="D400" i="12"/>
  <c r="F400" i="12"/>
  <c r="K400" i="12"/>
  <c r="G400" i="12"/>
  <c r="M400" i="12"/>
  <c r="L398" i="12"/>
  <c r="D397" i="12"/>
  <c r="F397" i="12"/>
  <c r="J397" i="12"/>
  <c r="N397" i="12"/>
  <c r="G397" i="12"/>
  <c r="K397" i="12"/>
  <c r="G391" i="12"/>
  <c r="D390" i="12"/>
  <c r="E390" i="12"/>
  <c r="I390" i="12"/>
  <c r="P883" i="21" s="1"/>
  <c r="M390" i="12"/>
  <c r="F390" i="12"/>
  <c r="J390" i="12"/>
  <c r="N390" i="12"/>
  <c r="H387" i="12"/>
  <c r="K386" i="12"/>
  <c r="D383" i="12"/>
  <c r="E383" i="12"/>
  <c r="J383" i="12"/>
  <c r="F383" i="12"/>
  <c r="K383" i="12"/>
  <c r="D382" i="12"/>
  <c r="F382" i="12"/>
  <c r="L382" i="12"/>
  <c r="H382" i="12"/>
  <c r="N382" i="12"/>
  <c r="E375" i="12"/>
  <c r="D375" i="12"/>
  <c r="I375" i="12"/>
  <c r="P868" i="21" s="1"/>
  <c r="M375" i="12"/>
  <c r="F375" i="12"/>
  <c r="J375" i="12"/>
  <c r="N375" i="12"/>
  <c r="E371" i="12"/>
  <c r="I371" i="12"/>
  <c r="P864" i="21" s="1"/>
  <c r="M371" i="12"/>
  <c r="F371" i="12"/>
  <c r="J371" i="12"/>
  <c r="N371" i="12"/>
  <c r="I366" i="12"/>
  <c r="P859" i="21" s="1"/>
  <c r="F361" i="12"/>
  <c r="K360" i="12"/>
  <c r="D354" i="12"/>
  <c r="G354" i="12"/>
  <c r="N354" i="12"/>
  <c r="H354" i="12"/>
  <c r="L352" i="12"/>
  <c r="D352" i="12"/>
  <c r="E351" i="12"/>
  <c r="N351" i="12"/>
  <c r="N349" i="12"/>
  <c r="F349" i="12"/>
  <c r="E348" i="12"/>
  <c r="I348" i="12"/>
  <c r="P841" i="21" s="1"/>
  <c r="M348" i="12"/>
  <c r="F348" i="12"/>
  <c r="J348" i="12"/>
  <c r="N348" i="12"/>
  <c r="D345" i="12"/>
  <c r="H345" i="12"/>
  <c r="L345" i="12"/>
  <c r="E345" i="12"/>
  <c r="I345" i="12"/>
  <c r="P838" i="21" s="1"/>
  <c r="M345" i="12"/>
  <c r="H344" i="12"/>
  <c r="H341" i="12"/>
  <c r="F339" i="12"/>
  <c r="G337" i="12"/>
  <c r="D336" i="12"/>
  <c r="E336" i="12"/>
  <c r="I336" i="12"/>
  <c r="P829" i="21" s="1"/>
  <c r="M336" i="12"/>
  <c r="F336" i="12"/>
  <c r="J336" i="12"/>
  <c r="N336" i="12"/>
  <c r="K333" i="12"/>
  <c r="E332" i="12"/>
  <c r="D332" i="12"/>
  <c r="I332" i="12"/>
  <c r="P825" i="21" s="1"/>
  <c r="M332" i="12"/>
  <c r="F332" i="12"/>
  <c r="J332" i="12"/>
  <c r="N332" i="12"/>
  <c r="G329" i="12"/>
  <c r="G321" i="12"/>
  <c r="G317" i="12"/>
  <c r="M316" i="12"/>
  <c r="E316" i="12"/>
  <c r="D425" i="12"/>
  <c r="G423" i="12"/>
  <c r="M416" i="12"/>
  <c r="E413" i="12"/>
  <c r="K411" i="12"/>
  <c r="E409" i="12"/>
  <c r="K403" i="12"/>
  <c r="D377" i="12"/>
  <c r="D373" i="12"/>
  <c r="K368" i="12"/>
  <c r="D363" i="12"/>
  <c r="D357" i="12"/>
  <c r="G331" i="12"/>
  <c r="D325" i="12"/>
  <c r="D313" i="12"/>
  <c r="G313" i="12"/>
  <c r="L313" i="12"/>
  <c r="H313" i="12"/>
  <c r="D424" i="12"/>
  <c r="D416" i="12"/>
  <c r="K407" i="12"/>
  <c r="J405" i="12"/>
  <c r="F405" i="12"/>
  <c r="G399" i="12"/>
  <c r="D396" i="12"/>
  <c r="D395" i="12"/>
  <c r="D392" i="12"/>
  <c r="F389" i="12"/>
  <c r="L384" i="12"/>
  <c r="K380" i="12"/>
  <c r="E379" i="12"/>
  <c r="K373" i="12"/>
  <c r="D369" i="12"/>
  <c r="F367" i="12"/>
  <c r="D365" i="12"/>
  <c r="D359" i="12"/>
  <c r="J357" i="12"/>
  <c r="J343" i="12"/>
  <c r="N340" i="12"/>
  <c r="J340" i="12"/>
  <c r="F340" i="12"/>
  <c r="N328" i="12"/>
  <c r="J328" i="12"/>
  <c r="F328" i="12"/>
  <c r="L325" i="12"/>
  <c r="D320" i="12"/>
  <c r="K313" i="12"/>
  <c r="E310" i="12"/>
  <c r="G310" i="12"/>
  <c r="H310" i="12"/>
  <c r="E306" i="12"/>
  <c r="D306" i="12"/>
  <c r="L306" i="12"/>
  <c r="G306" i="12"/>
  <c r="G302" i="12"/>
  <c r="H143" i="10"/>
  <c r="M145" i="10"/>
  <c r="H145" i="10"/>
  <c r="N144" i="10"/>
  <c r="J144" i="10"/>
  <c r="F144" i="10"/>
  <c r="K143" i="10"/>
  <c r="G143" i="10"/>
  <c r="K141" i="10"/>
  <c r="K140" i="10"/>
  <c r="K137" i="10"/>
  <c r="H133" i="10"/>
  <c r="N154" i="10"/>
  <c r="J154" i="10"/>
  <c r="F154" i="10"/>
  <c r="L145" i="10"/>
  <c r="E145" i="10"/>
  <c r="M144" i="10"/>
  <c r="I144" i="10"/>
  <c r="P138" i="21" s="1"/>
  <c r="E144" i="10"/>
  <c r="N143" i="10"/>
  <c r="J143" i="10"/>
  <c r="F143" i="10"/>
  <c r="H141" i="10"/>
  <c r="G140" i="10"/>
  <c r="H137" i="10"/>
  <c r="K136" i="10"/>
  <c r="M154" i="10"/>
  <c r="I154" i="10"/>
  <c r="P148" i="21" s="1"/>
  <c r="D154" i="10"/>
  <c r="K151" i="10"/>
  <c r="L144" i="10"/>
  <c r="H144" i="10"/>
  <c r="M143" i="10"/>
  <c r="I143" i="10"/>
  <c r="P137" i="21" s="1"/>
  <c r="E143" i="10"/>
  <c r="N137" i="10"/>
  <c r="D137" i="10"/>
  <c r="G151" i="10"/>
  <c r="L147" i="10"/>
  <c r="H147" i="10"/>
  <c r="D142" i="10"/>
  <c r="K142" i="10"/>
  <c r="F139" i="10"/>
  <c r="J139" i="10"/>
  <c r="N139" i="10"/>
  <c r="D139" i="10"/>
  <c r="H139" i="10"/>
  <c r="L139" i="10"/>
  <c r="I169" i="12"/>
  <c r="P662" i="21" s="1"/>
  <c r="N148" i="10"/>
  <c r="J148" i="10"/>
  <c r="F148" i="10"/>
  <c r="K147" i="10"/>
  <c r="G147" i="10"/>
  <c r="F145" i="10"/>
  <c r="D145" i="10"/>
  <c r="I145" i="10"/>
  <c r="P139" i="21" s="1"/>
  <c r="G145" i="10"/>
  <c r="I139" i="10"/>
  <c r="P133" i="21" s="1"/>
  <c r="D135" i="10"/>
  <c r="G135" i="10"/>
  <c r="E133" i="10"/>
  <c r="D133" i="10"/>
  <c r="I133" i="10"/>
  <c r="P127" i="21" s="1"/>
  <c r="M133" i="10"/>
  <c r="F133" i="10"/>
  <c r="G133" i="10"/>
  <c r="K133" i="10"/>
  <c r="D132" i="10"/>
  <c r="E132" i="10"/>
  <c r="I132" i="10"/>
  <c r="P126" i="21" s="1"/>
  <c r="M132" i="10"/>
  <c r="F132" i="10"/>
  <c r="J132" i="10"/>
  <c r="N132" i="10"/>
  <c r="G132" i="10"/>
  <c r="K132" i="10"/>
  <c r="H169" i="12"/>
  <c r="N249" i="12"/>
  <c r="M148" i="10"/>
  <c r="I148" i="10"/>
  <c r="P142" i="21" s="1"/>
  <c r="E148" i="10"/>
  <c r="N147" i="10"/>
  <c r="J147" i="10"/>
  <c r="F147" i="10"/>
  <c r="K146" i="10"/>
  <c r="G139" i="10"/>
  <c r="D136" i="10"/>
  <c r="J136" i="10"/>
  <c r="F136" i="10"/>
  <c r="N136" i="10"/>
  <c r="M169" i="12"/>
  <c r="D169" i="12"/>
  <c r="L148" i="10"/>
  <c r="H148" i="10"/>
  <c r="M147" i="10"/>
  <c r="I147" i="10"/>
  <c r="P141" i="21" s="1"/>
  <c r="E147" i="10"/>
  <c r="G146" i="10"/>
  <c r="M139" i="10"/>
  <c r="E139" i="10"/>
  <c r="D138" i="10"/>
  <c r="G138" i="10"/>
  <c r="L132" i="10"/>
  <c r="M137" i="10"/>
  <c r="G137" i="10"/>
  <c r="M153" i="10"/>
  <c r="L151" i="10"/>
  <c r="H151" i="10"/>
  <c r="D151" i="10"/>
  <c r="N474" i="12"/>
  <c r="J474" i="12"/>
  <c r="F474" i="12"/>
  <c r="K473" i="12"/>
  <c r="G473" i="12"/>
  <c r="N470" i="12"/>
  <c r="J470" i="12"/>
  <c r="F470" i="12"/>
  <c r="N468" i="12"/>
  <c r="H468" i="12"/>
  <c r="I465" i="12"/>
  <c r="P958" i="21" s="1"/>
  <c r="M461" i="12"/>
  <c r="E461" i="12"/>
  <c r="I457" i="12"/>
  <c r="P950" i="21" s="1"/>
  <c r="F454" i="12"/>
  <c r="M453" i="12"/>
  <c r="E453" i="12"/>
  <c r="I449" i="12"/>
  <c r="P942" i="21" s="1"/>
  <c r="E445" i="12"/>
  <c r="F438" i="12"/>
  <c r="E436" i="12"/>
  <c r="F424" i="12"/>
  <c r="G416" i="12"/>
  <c r="L414" i="12"/>
  <c r="D414" i="12"/>
  <c r="L410" i="12"/>
  <c r="D410" i="12"/>
  <c r="K399" i="12"/>
  <c r="D398" i="12"/>
  <c r="E397" i="12"/>
  <c r="F394" i="12"/>
  <c r="G389" i="12"/>
  <c r="D387" i="12"/>
  <c r="G377" i="12"/>
  <c r="M374" i="12"/>
  <c r="I374" i="12"/>
  <c r="P867" i="21" s="1"/>
  <c r="E374" i="12"/>
  <c r="M370" i="12"/>
  <c r="I370" i="12"/>
  <c r="P863" i="21" s="1"/>
  <c r="E370" i="12"/>
  <c r="I351" i="12"/>
  <c r="P844" i="21" s="1"/>
  <c r="G343" i="12"/>
  <c r="E308" i="12"/>
  <c r="K307" i="12"/>
  <c r="J304" i="12"/>
  <c r="F304" i="12"/>
  <c r="D302" i="12"/>
  <c r="J438" i="12"/>
  <c r="D438" i="12"/>
  <c r="D436" i="12"/>
  <c r="E433" i="12"/>
  <c r="I429" i="12"/>
  <c r="P922" i="21" s="1"/>
  <c r="J424" i="12"/>
  <c r="E424" i="12"/>
  <c r="H422" i="12"/>
  <c r="F416" i="12"/>
  <c r="K415" i="12"/>
  <c r="G402" i="12"/>
  <c r="I394" i="12"/>
  <c r="P887" i="21" s="1"/>
  <c r="E394" i="12"/>
  <c r="J385" i="12"/>
  <c r="L383" i="12"/>
  <c r="H383" i="12"/>
  <c r="M382" i="12"/>
  <c r="I382" i="12"/>
  <c r="P875" i="21" s="1"/>
  <c r="E382" i="12"/>
  <c r="N377" i="12"/>
  <c r="F377" i="12"/>
  <c r="L374" i="12"/>
  <c r="H374" i="12"/>
  <c r="D374" i="12"/>
  <c r="L370" i="12"/>
  <c r="H370" i="12"/>
  <c r="D370" i="12"/>
  <c r="J365" i="12"/>
  <c r="N363" i="12"/>
  <c r="J363" i="12"/>
  <c r="F363" i="12"/>
  <c r="K362" i="12"/>
  <c r="G362" i="12"/>
  <c r="F359" i="12"/>
  <c r="K358" i="12"/>
  <c r="G358" i="12"/>
  <c r="G351" i="12"/>
  <c r="J347" i="12"/>
  <c r="N343" i="12"/>
  <c r="F343" i="12"/>
  <c r="G330" i="12"/>
  <c r="F329" i="12"/>
  <c r="J325" i="12"/>
  <c r="F325" i="12"/>
  <c r="D322" i="12"/>
  <c r="F320" i="12"/>
  <c r="L314" i="12"/>
  <c r="D314" i="12"/>
  <c r="M313" i="12"/>
  <c r="I313" i="12"/>
  <c r="P806" i="21" s="1"/>
  <c r="E313" i="12"/>
  <c r="F312" i="12"/>
  <c r="L308" i="12"/>
  <c r="H308" i="12"/>
  <c r="L305" i="12"/>
  <c r="H305" i="12"/>
  <c r="M304" i="12"/>
  <c r="I304" i="12"/>
  <c r="P797" i="21" s="1"/>
  <c r="E304" i="12"/>
  <c r="K303" i="12"/>
  <c r="N151" i="10"/>
  <c r="J151" i="10"/>
  <c r="F151" i="10"/>
  <c r="P970" i="21"/>
  <c r="L474" i="12"/>
  <c r="H474" i="12"/>
  <c r="M473" i="12"/>
  <c r="I473" i="12"/>
  <c r="P966" i="21" s="1"/>
  <c r="E473" i="12"/>
  <c r="L470" i="12"/>
  <c r="H470" i="12"/>
  <c r="K468" i="12"/>
  <c r="F468" i="12"/>
  <c r="G467" i="12"/>
  <c r="M465" i="12"/>
  <c r="E465" i="12"/>
  <c r="I461" i="12"/>
  <c r="P954" i="21" s="1"/>
  <c r="M457" i="12"/>
  <c r="E457" i="12"/>
  <c r="I453" i="12"/>
  <c r="P946" i="21" s="1"/>
  <c r="M449" i="12"/>
  <c r="E449" i="12"/>
  <c r="I445" i="12"/>
  <c r="P938" i="21" s="1"/>
  <c r="F442" i="12"/>
  <c r="E441" i="12"/>
  <c r="G429" i="12"/>
  <c r="D406" i="12"/>
  <c r="L402" i="12"/>
  <c r="D402" i="12"/>
  <c r="H394" i="12"/>
  <c r="G365" i="12"/>
  <c r="M363" i="12"/>
  <c r="I363" i="12"/>
  <c r="P856" i="21" s="1"/>
  <c r="E363" i="12"/>
  <c r="N362" i="12"/>
  <c r="J362" i="12"/>
  <c r="F362" i="12"/>
  <c r="M359" i="12"/>
  <c r="I359" i="12"/>
  <c r="P852" i="21" s="1"/>
  <c r="E359" i="12"/>
  <c r="N358" i="12"/>
  <c r="J358" i="12"/>
  <c r="F358" i="12"/>
  <c r="G347" i="12"/>
  <c r="G335" i="12"/>
  <c r="D334" i="12"/>
  <c r="I333" i="12"/>
  <c r="P826" i="21" s="1"/>
  <c r="E333" i="12"/>
  <c r="D330" i="12"/>
  <c r="E329" i="12"/>
  <c r="I325" i="12"/>
  <c r="P818" i="21" s="1"/>
  <c r="E325" i="12"/>
  <c r="L304" i="12"/>
  <c r="H304" i="12"/>
  <c r="M151" i="10"/>
  <c r="I151" i="10"/>
  <c r="P145" i="21" s="1"/>
  <c r="G461" i="12"/>
  <c r="G453" i="12"/>
  <c r="F430" i="12"/>
  <c r="M429" i="12"/>
  <c r="E429" i="12"/>
  <c r="L425" i="12"/>
  <c r="H425" i="12"/>
  <c r="M424" i="12"/>
  <c r="G424" i="12"/>
  <c r="L422" i="12"/>
  <c r="G410" i="12"/>
  <c r="J389" i="12"/>
  <c r="G382" i="12"/>
  <c r="J377" i="12"/>
  <c r="N374" i="12"/>
  <c r="J374" i="12"/>
  <c r="G373" i="12"/>
  <c r="N370" i="12"/>
  <c r="J370" i="12"/>
  <c r="G369" i="12"/>
  <c r="N367" i="12"/>
  <c r="J367" i="12"/>
  <c r="E367" i="12"/>
  <c r="N366" i="12"/>
  <c r="J366" i="12"/>
  <c r="F366" i="12"/>
  <c r="N365" i="12"/>
  <c r="F365" i="12"/>
  <c r="L363" i="12"/>
  <c r="H363" i="12"/>
  <c r="M362" i="12"/>
  <c r="I362" i="12"/>
  <c r="P855" i="21" s="1"/>
  <c r="E362" i="12"/>
  <c r="L359" i="12"/>
  <c r="H359" i="12"/>
  <c r="M358" i="12"/>
  <c r="I358" i="12"/>
  <c r="P851" i="21" s="1"/>
  <c r="E358" i="12"/>
  <c r="H333" i="12"/>
  <c r="K331" i="12"/>
  <c r="G327" i="12"/>
  <c r="H325" i="12"/>
  <c r="G435" i="12"/>
  <c r="D419" i="12"/>
  <c r="H419" i="12"/>
  <c r="L419" i="12"/>
  <c r="E419" i="12"/>
  <c r="I419" i="12"/>
  <c r="P912" i="21" s="1"/>
  <c r="M419" i="12"/>
  <c r="F419" i="12"/>
  <c r="P977" i="21"/>
  <c r="P973" i="21"/>
  <c r="P969" i="21"/>
  <c r="M472" i="12"/>
  <c r="I472" i="12"/>
  <c r="P965" i="21" s="1"/>
  <c r="E472" i="12"/>
  <c r="N471" i="12"/>
  <c r="J471" i="12"/>
  <c r="F471" i="12"/>
  <c r="H469" i="12"/>
  <c r="M468" i="12"/>
  <c r="I468" i="12"/>
  <c r="P961" i="21" s="1"/>
  <c r="E468" i="12"/>
  <c r="N467" i="12"/>
  <c r="J467" i="12"/>
  <c r="F467" i="12"/>
  <c r="L465" i="12"/>
  <c r="H465" i="12"/>
  <c r="D465" i="12"/>
  <c r="N463" i="12"/>
  <c r="J463" i="12"/>
  <c r="F463" i="12"/>
  <c r="L461" i="12"/>
  <c r="H461" i="12"/>
  <c r="D461" i="12"/>
  <c r="N459" i="12"/>
  <c r="J459" i="12"/>
  <c r="F459" i="12"/>
  <c r="L457" i="12"/>
  <c r="H457" i="12"/>
  <c r="D457" i="12"/>
  <c r="N455" i="12"/>
  <c r="J455" i="12"/>
  <c r="F455" i="12"/>
  <c r="L453" i="12"/>
  <c r="H453" i="12"/>
  <c r="D453" i="12"/>
  <c r="N451" i="12"/>
  <c r="J451" i="12"/>
  <c r="F451" i="12"/>
  <c r="L449" i="12"/>
  <c r="H449" i="12"/>
  <c r="D449" i="12"/>
  <c r="N447" i="12"/>
  <c r="J447" i="12"/>
  <c r="F447" i="12"/>
  <c r="L445" i="12"/>
  <c r="H445" i="12"/>
  <c r="D445" i="12"/>
  <c r="N443" i="12"/>
  <c r="J443" i="12"/>
  <c r="F443" i="12"/>
  <c r="L441" i="12"/>
  <c r="H441" i="12"/>
  <c r="D441" i="12"/>
  <c r="N439" i="12"/>
  <c r="J439" i="12"/>
  <c r="F439" i="12"/>
  <c r="L437" i="12"/>
  <c r="H437" i="12"/>
  <c r="D437" i="12"/>
  <c r="N435" i="12"/>
  <c r="J435" i="12"/>
  <c r="F435" i="12"/>
  <c r="L433" i="12"/>
  <c r="H433" i="12"/>
  <c r="D433" i="12"/>
  <c r="N431" i="12"/>
  <c r="J431" i="12"/>
  <c r="F431" i="12"/>
  <c r="L429" i="12"/>
  <c r="H429" i="12"/>
  <c r="D429" i="12"/>
  <c r="D428" i="12"/>
  <c r="H428" i="12"/>
  <c r="L426" i="12"/>
  <c r="J423" i="12"/>
  <c r="K419" i="12"/>
  <c r="N419" i="12"/>
  <c r="P976" i="21"/>
  <c r="P972" i="21"/>
  <c r="P968" i="21"/>
  <c r="L472" i="12"/>
  <c r="H472" i="12"/>
  <c r="M471" i="12"/>
  <c r="I471" i="12"/>
  <c r="P964" i="21" s="1"/>
  <c r="E471" i="12"/>
  <c r="M467" i="12"/>
  <c r="I467" i="12"/>
  <c r="P960" i="21" s="1"/>
  <c r="E467" i="12"/>
  <c r="M463" i="12"/>
  <c r="I463" i="12"/>
  <c r="P956" i="21" s="1"/>
  <c r="E463" i="12"/>
  <c r="M459" i="12"/>
  <c r="I459" i="12"/>
  <c r="P952" i="21" s="1"/>
  <c r="E459" i="12"/>
  <c r="M455" i="12"/>
  <c r="I455" i="12"/>
  <c r="P948" i="21" s="1"/>
  <c r="E455" i="12"/>
  <c r="M451" i="12"/>
  <c r="I451" i="12"/>
  <c r="P944" i="21" s="1"/>
  <c r="E451" i="12"/>
  <c r="M447" i="12"/>
  <c r="I447" i="12"/>
  <c r="P940" i="21" s="1"/>
  <c r="E447" i="12"/>
  <c r="M443" i="12"/>
  <c r="I443" i="12"/>
  <c r="P936" i="21" s="1"/>
  <c r="E443" i="12"/>
  <c r="M439" i="12"/>
  <c r="I439" i="12"/>
  <c r="P932" i="21" s="1"/>
  <c r="E439" i="12"/>
  <c r="M435" i="12"/>
  <c r="I435" i="12"/>
  <c r="P928" i="21" s="1"/>
  <c r="E435" i="12"/>
  <c r="M431" i="12"/>
  <c r="I431" i="12"/>
  <c r="P924" i="21" s="1"/>
  <c r="E431" i="12"/>
  <c r="E426" i="12"/>
  <c r="I426" i="12"/>
  <c r="P919" i="21" s="1"/>
  <c r="M426" i="12"/>
  <c r="F426" i="12"/>
  <c r="J426" i="12"/>
  <c r="N426" i="12"/>
  <c r="J419" i="12"/>
  <c r="D415" i="12"/>
  <c r="H415" i="12"/>
  <c r="L415" i="12"/>
  <c r="E415" i="12"/>
  <c r="I415" i="12"/>
  <c r="P908" i="21" s="1"/>
  <c r="M415" i="12"/>
  <c r="F415" i="12"/>
  <c r="J415" i="12"/>
  <c r="N415" i="12"/>
  <c r="D407" i="12"/>
  <c r="H407" i="12"/>
  <c r="L407" i="12"/>
  <c r="E407" i="12"/>
  <c r="I407" i="12"/>
  <c r="P900" i="21" s="1"/>
  <c r="M407" i="12"/>
  <c r="F407" i="12"/>
  <c r="J407" i="12"/>
  <c r="N407" i="12"/>
  <c r="D399" i="12"/>
  <c r="H399" i="12"/>
  <c r="L399" i="12"/>
  <c r="E399" i="12"/>
  <c r="I399" i="12"/>
  <c r="P892" i="21" s="1"/>
  <c r="M399" i="12"/>
  <c r="F399" i="12"/>
  <c r="J399" i="12"/>
  <c r="N399" i="12"/>
  <c r="D393" i="12"/>
  <c r="H393" i="12"/>
  <c r="L393" i="12"/>
  <c r="E393" i="12"/>
  <c r="I393" i="12"/>
  <c r="P886" i="21" s="1"/>
  <c r="M393" i="12"/>
  <c r="F393" i="12"/>
  <c r="N393" i="12"/>
  <c r="G393" i="12"/>
  <c r="J393" i="12"/>
  <c r="E380" i="12"/>
  <c r="I380" i="12"/>
  <c r="P873" i="21" s="1"/>
  <c r="M380" i="12"/>
  <c r="F380" i="12"/>
  <c r="J380" i="12"/>
  <c r="N380" i="12"/>
  <c r="D380" i="12"/>
  <c r="L380" i="12"/>
  <c r="G380" i="12"/>
  <c r="H380" i="12"/>
  <c r="D423" i="12"/>
  <c r="H423" i="12"/>
  <c r="L423" i="12"/>
  <c r="E423" i="12"/>
  <c r="I423" i="12"/>
  <c r="P916" i="21" s="1"/>
  <c r="M423" i="12"/>
  <c r="D411" i="12"/>
  <c r="H411" i="12"/>
  <c r="L411" i="12"/>
  <c r="E411" i="12"/>
  <c r="I411" i="12"/>
  <c r="P904" i="21" s="1"/>
  <c r="M411" i="12"/>
  <c r="F411" i="12"/>
  <c r="J411" i="12"/>
  <c r="N411" i="12"/>
  <c r="D403" i="12"/>
  <c r="H403" i="12"/>
  <c r="L403" i="12"/>
  <c r="E403" i="12"/>
  <c r="I403" i="12"/>
  <c r="P896" i="21" s="1"/>
  <c r="M403" i="12"/>
  <c r="F403" i="12"/>
  <c r="J403" i="12"/>
  <c r="N403" i="12"/>
  <c r="D376" i="12"/>
  <c r="H376" i="12"/>
  <c r="L376" i="12"/>
  <c r="E376" i="12"/>
  <c r="I376" i="12"/>
  <c r="P869" i="21" s="1"/>
  <c r="M376" i="12"/>
  <c r="F376" i="12"/>
  <c r="J376" i="12"/>
  <c r="N376" i="12"/>
  <c r="G376" i="12"/>
  <c r="K376" i="12"/>
  <c r="L471" i="12"/>
  <c r="H471" i="12"/>
  <c r="L467" i="12"/>
  <c r="H467" i="12"/>
  <c r="N465" i="12"/>
  <c r="J465" i="12"/>
  <c r="L463" i="12"/>
  <c r="H463" i="12"/>
  <c r="M462" i="12"/>
  <c r="I462" i="12"/>
  <c r="P955" i="21" s="1"/>
  <c r="N461" i="12"/>
  <c r="J461" i="12"/>
  <c r="L459" i="12"/>
  <c r="H459" i="12"/>
  <c r="M458" i="12"/>
  <c r="I458" i="12"/>
  <c r="P951" i="21" s="1"/>
  <c r="N457" i="12"/>
  <c r="J457" i="12"/>
  <c r="L455" i="12"/>
  <c r="H455" i="12"/>
  <c r="M454" i="12"/>
  <c r="I454" i="12"/>
  <c r="P947" i="21" s="1"/>
  <c r="N453" i="12"/>
  <c r="J453" i="12"/>
  <c r="L451" i="12"/>
  <c r="H451" i="12"/>
  <c r="M450" i="12"/>
  <c r="I450" i="12"/>
  <c r="P943" i="21" s="1"/>
  <c r="N449" i="12"/>
  <c r="J449" i="12"/>
  <c r="L447" i="12"/>
  <c r="H447" i="12"/>
  <c r="M446" i="12"/>
  <c r="I446" i="12"/>
  <c r="P939" i="21" s="1"/>
  <c r="N445" i="12"/>
  <c r="J445" i="12"/>
  <c r="L443" i="12"/>
  <c r="H443" i="12"/>
  <c r="M442" i="12"/>
  <c r="I442" i="12"/>
  <c r="P935" i="21" s="1"/>
  <c r="N441" i="12"/>
  <c r="J441" i="12"/>
  <c r="L439" i="12"/>
  <c r="H439" i="12"/>
  <c r="M438" i="12"/>
  <c r="I438" i="12"/>
  <c r="P931" i="21" s="1"/>
  <c r="N437" i="12"/>
  <c r="J437" i="12"/>
  <c r="L435" i="12"/>
  <c r="H435" i="12"/>
  <c r="M434" i="12"/>
  <c r="I434" i="12"/>
  <c r="P927" i="21" s="1"/>
  <c r="N433" i="12"/>
  <c r="J433" i="12"/>
  <c r="L431" i="12"/>
  <c r="H431" i="12"/>
  <c r="M430" i="12"/>
  <c r="I430" i="12"/>
  <c r="P923" i="21" s="1"/>
  <c r="N429" i="12"/>
  <c r="J429" i="12"/>
  <c r="K428" i="12"/>
  <c r="F428" i="12"/>
  <c r="E427" i="12"/>
  <c r="I427" i="12"/>
  <c r="P920" i="21" s="1"/>
  <c r="M427" i="12"/>
  <c r="H426" i="12"/>
  <c r="N423" i="12"/>
  <c r="F423" i="12"/>
  <c r="E422" i="12"/>
  <c r="I422" i="12"/>
  <c r="P915" i="21" s="1"/>
  <c r="M422" i="12"/>
  <c r="F422" i="12"/>
  <c r="J422" i="12"/>
  <c r="N422" i="12"/>
  <c r="G419" i="12"/>
  <c r="G411" i="12"/>
  <c r="G403" i="12"/>
  <c r="E384" i="12"/>
  <c r="I384" i="12"/>
  <c r="P877" i="21" s="1"/>
  <c r="M384" i="12"/>
  <c r="F384" i="12"/>
  <c r="J384" i="12"/>
  <c r="N384" i="12"/>
  <c r="D381" i="12"/>
  <c r="H381" i="12"/>
  <c r="L381" i="12"/>
  <c r="E381" i="12"/>
  <c r="I381" i="12"/>
  <c r="P874" i="21" s="1"/>
  <c r="M381" i="12"/>
  <c r="D372" i="12"/>
  <c r="H372" i="12"/>
  <c r="L372" i="12"/>
  <c r="E372" i="12"/>
  <c r="I372" i="12"/>
  <c r="P865" i="21" s="1"/>
  <c r="M372" i="12"/>
  <c r="F372" i="12"/>
  <c r="J372" i="12"/>
  <c r="N372" i="12"/>
  <c r="D364" i="12"/>
  <c r="H364" i="12"/>
  <c r="L364" i="12"/>
  <c r="E364" i="12"/>
  <c r="I364" i="12"/>
  <c r="P857" i="21" s="1"/>
  <c r="M364" i="12"/>
  <c r="F364" i="12"/>
  <c r="J364" i="12"/>
  <c r="N364" i="12"/>
  <c r="D360" i="12"/>
  <c r="H360" i="12"/>
  <c r="L360" i="12"/>
  <c r="E360" i="12"/>
  <c r="I360" i="12"/>
  <c r="P853" i="21" s="1"/>
  <c r="M360" i="12"/>
  <c r="F360" i="12"/>
  <c r="J360" i="12"/>
  <c r="N360" i="12"/>
  <c r="D356" i="12"/>
  <c r="H356" i="12"/>
  <c r="L356" i="12"/>
  <c r="E356" i="12"/>
  <c r="I356" i="12"/>
  <c r="P849" i="21" s="1"/>
  <c r="M356" i="12"/>
  <c r="F356" i="12"/>
  <c r="J356" i="12"/>
  <c r="N356" i="12"/>
  <c r="D355" i="12"/>
  <c r="E355" i="12"/>
  <c r="I355" i="12"/>
  <c r="P848" i="21" s="1"/>
  <c r="M355" i="12"/>
  <c r="F355" i="12"/>
  <c r="J355" i="12"/>
  <c r="N355" i="12"/>
  <c r="G355" i="12"/>
  <c r="K355" i="12"/>
  <c r="F353" i="12"/>
  <c r="J353" i="12"/>
  <c r="N353" i="12"/>
  <c r="D353" i="12"/>
  <c r="I353" i="12"/>
  <c r="P846" i="21" s="1"/>
  <c r="E353" i="12"/>
  <c r="K353" i="12"/>
  <c r="G353" i="12"/>
  <c r="L353" i="12"/>
  <c r="D319" i="12"/>
  <c r="H319" i="12"/>
  <c r="L319" i="12"/>
  <c r="E319" i="12"/>
  <c r="I319" i="12"/>
  <c r="P812" i="21" s="1"/>
  <c r="M319" i="12"/>
  <c r="F319" i="12"/>
  <c r="J319" i="12"/>
  <c r="N319" i="12"/>
  <c r="G319" i="12"/>
  <c r="K319" i="12"/>
  <c r="D311" i="12"/>
  <c r="H311" i="12"/>
  <c r="L311" i="12"/>
  <c r="E311" i="12"/>
  <c r="I311" i="12"/>
  <c r="P804" i="21" s="1"/>
  <c r="M311" i="12"/>
  <c r="F311" i="12"/>
  <c r="J311" i="12"/>
  <c r="N311" i="12"/>
  <c r="G311" i="12"/>
  <c r="K311" i="12"/>
  <c r="L424" i="12"/>
  <c r="H424" i="12"/>
  <c r="L420" i="12"/>
  <c r="H420" i="12"/>
  <c r="N418" i="12"/>
  <c r="J418" i="12"/>
  <c r="F418" i="12"/>
  <c r="L416" i="12"/>
  <c r="H416" i="12"/>
  <c r="N414" i="12"/>
  <c r="J414" i="12"/>
  <c r="F414" i="12"/>
  <c r="L412" i="12"/>
  <c r="H412" i="12"/>
  <c r="N410" i="12"/>
  <c r="J410" i="12"/>
  <c r="F410" i="12"/>
  <c r="L408" i="12"/>
  <c r="H408" i="12"/>
  <c r="N406" i="12"/>
  <c r="J406" i="12"/>
  <c r="F406" i="12"/>
  <c r="L404" i="12"/>
  <c r="H404" i="12"/>
  <c r="N402" i="12"/>
  <c r="J402" i="12"/>
  <c r="F402" i="12"/>
  <c r="L400" i="12"/>
  <c r="H400" i="12"/>
  <c r="N398" i="12"/>
  <c r="J398" i="12"/>
  <c r="F398" i="12"/>
  <c r="K396" i="12"/>
  <c r="L392" i="12"/>
  <c r="N389" i="12"/>
  <c r="E388" i="12"/>
  <c r="I388" i="12"/>
  <c r="P881" i="21" s="1"/>
  <c r="M388" i="12"/>
  <c r="F388" i="12"/>
  <c r="J388" i="12"/>
  <c r="N388" i="12"/>
  <c r="D385" i="12"/>
  <c r="H385" i="12"/>
  <c r="L385" i="12"/>
  <c r="E385" i="12"/>
  <c r="I385" i="12"/>
  <c r="P878" i="21" s="1"/>
  <c r="M385" i="12"/>
  <c r="H384" i="12"/>
  <c r="J381" i="12"/>
  <c r="D368" i="12"/>
  <c r="H368" i="12"/>
  <c r="L368" i="12"/>
  <c r="E368" i="12"/>
  <c r="I368" i="12"/>
  <c r="P861" i="21" s="1"/>
  <c r="M368" i="12"/>
  <c r="F368" i="12"/>
  <c r="J368" i="12"/>
  <c r="N368" i="12"/>
  <c r="M418" i="12"/>
  <c r="I418" i="12"/>
  <c r="P911" i="21" s="1"/>
  <c r="M414" i="12"/>
  <c r="I414" i="12"/>
  <c r="P907" i="21" s="1"/>
  <c r="M410" i="12"/>
  <c r="I410" i="12"/>
  <c r="P903" i="21" s="1"/>
  <c r="M406" i="12"/>
  <c r="I406" i="12"/>
  <c r="P899" i="21" s="1"/>
  <c r="M402" i="12"/>
  <c r="I402" i="12"/>
  <c r="P895" i="21" s="1"/>
  <c r="M398" i="12"/>
  <c r="I398" i="12"/>
  <c r="P891" i="21" s="1"/>
  <c r="E396" i="12"/>
  <c r="I396" i="12"/>
  <c r="P889" i="21" s="1"/>
  <c r="M396" i="12"/>
  <c r="F396" i="12"/>
  <c r="E392" i="12"/>
  <c r="I392" i="12"/>
  <c r="P885" i="21" s="1"/>
  <c r="M392" i="12"/>
  <c r="F392" i="12"/>
  <c r="J392" i="12"/>
  <c r="N392" i="12"/>
  <c r="D389" i="12"/>
  <c r="H389" i="12"/>
  <c r="L389" i="12"/>
  <c r="E389" i="12"/>
  <c r="I389" i="12"/>
  <c r="P882" i="21" s="1"/>
  <c r="M389" i="12"/>
  <c r="G384" i="12"/>
  <c r="G381" i="12"/>
  <c r="K372" i="12"/>
  <c r="K364" i="12"/>
  <c r="E342" i="12"/>
  <c r="I342" i="12"/>
  <c r="P835" i="21" s="1"/>
  <c r="M342" i="12"/>
  <c r="F342" i="12"/>
  <c r="J342" i="12"/>
  <c r="N342" i="12"/>
  <c r="D342" i="12"/>
  <c r="L342" i="12"/>
  <c r="G342" i="12"/>
  <c r="H342" i="12"/>
  <c r="E338" i="12"/>
  <c r="I338" i="12"/>
  <c r="P831" i="21" s="1"/>
  <c r="M338" i="12"/>
  <c r="F338" i="12"/>
  <c r="J338" i="12"/>
  <c r="N338" i="12"/>
  <c r="D338" i="12"/>
  <c r="L338" i="12"/>
  <c r="G338" i="12"/>
  <c r="H338" i="12"/>
  <c r="D323" i="12"/>
  <c r="H323" i="12"/>
  <c r="L323" i="12"/>
  <c r="E323" i="12"/>
  <c r="I323" i="12"/>
  <c r="P816" i="21" s="1"/>
  <c r="M323" i="12"/>
  <c r="F323" i="12"/>
  <c r="J323" i="12"/>
  <c r="N323" i="12"/>
  <c r="G323" i="12"/>
  <c r="K323" i="12"/>
  <c r="D315" i="12"/>
  <c r="H315" i="12"/>
  <c r="L315" i="12"/>
  <c r="E315" i="12"/>
  <c r="I315" i="12"/>
  <c r="P808" i="21" s="1"/>
  <c r="M315" i="12"/>
  <c r="F315" i="12"/>
  <c r="J315" i="12"/>
  <c r="N315" i="12"/>
  <c r="G315" i="12"/>
  <c r="K315" i="12"/>
  <c r="M377" i="12"/>
  <c r="I377" i="12"/>
  <c r="P870" i="21" s="1"/>
  <c r="E377" i="12"/>
  <c r="M373" i="12"/>
  <c r="I373" i="12"/>
  <c r="P866" i="21" s="1"/>
  <c r="E373" i="12"/>
  <c r="M369" i="12"/>
  <c r="I369" i="12"/>
  <c r="P862" i="21" s="1"/>
  <c r="E369" i="12"/>
  <c r="M365" i="12"/>
  <c r="I365" i="12"/>
  <c r="P858" i="21" s="1"/>
  <c r="E365" i="12"/>
  <c r="M361" i="12"/>
  <c r="I361" i="12"/>
  <c r="P854" i="21" s="1"/>
  <c r="E361" i="12"/>
  <c r="M357" i="12"/>
  <c r="I357" i="12"/>
  <c r="P850" i="21" s="1"/>
  <c r="E357" i="12"/>
  <c r="J354" i="12"/>
  <c r="K351" i="12"/>
  <c r="F351" i="12"/>
  <c r="E350" i="12"/>
  <c r="I350" i="12"/>
  <c r="P843" i="21" s="1"/>
  <c r="M350" i="12"/>
  <c r="N347" i="12"/>
  <c r="E346" i="12"/>
  <c r="I346" i="12"/>
  <c r="P839" i="21" s="1"/>
  <c r="M346" i="12"/>
  <c r="F346" i="12"/>
  <c r="J346" i="12"/>
  <c r="N346" i="12"/>
  <c r="D343" i="12"/>
  <c r="H343" i="12"/>
  <c r="L343" i="12"/>
  <c r="E343" i="12"/>
  <c r="I343" i="12"/>
  <c r="P836" i="21" s="1"/>
  <c r="M343" i="12"/>
  <c r="D339" i="12"/>
  <c r="H339" i="12"/>
  <c r="L339" i="12"/>
  <c r="E339" i="12"/>
  <c r="I339" i="12"/>
  <c r="P832" i="21" s="1"/>
  <c r="M339" i="12"/>
  <c r="D335" i="12"/>
  <c r="H335" i="12"/>
  <c r="L335" i="12"/>
  <c r="E335" i="12"/>
  <c r="I335" i="12"/>
  <c r="P828" i="21" s="1"/>
  <c r="M335" i="12"/>
  <c r="D307" i="12"/>
  <c r="H307" i="12"/>
  <c r="L307" i="12"/>
  <c r="E307" i="12"/>
  <c r="I307" i="12"/>
  <c r="P800" i="21" s="1"/>
  <c r="M307" i="12"/>
  <c r="F307" i="12"/>
  <c r="J307" i="12"/>
  <c r="N307" i="12"/>
  <c r="L377" i="12"/>
  <c r="H377" i="12"/>
  <c r="L373" i="12"/>
  <c r="H373" i="12"/>
  <c r="L369" i="12"/>
  <c r="H369" i="12"/>
  <c r="L365" i="12"/>
  <c r="H365" i="12"/>
  <c r="L361" i="12"/>
  <c r="H361" i="12"/>
  <c r="L357" i="12"/>
  <c r="H357" i="12"/>
  <c r="E354" i="12"/>
  <c r="I354" i="12"/>
  <c r="P847" i="21" s="1"/>
  <c r="M354" i="12"/>
  <c r="J351" i="12"/>
  <c r="D347" i="12"/>
  <c r="H347" i="12"/>
  <c r="L347" i="12"/>
  <c r="E347" i="12"/>
  <c r="I347" i="12"/>
  <c r="P840" i="21" s="1"/>
  <c r="M347" i="12"/>
  <c r="D331" i="12"/>
  <c r="H331" i="12"/>
  <c r="L331" i="12"/>
  <c r="E331" i="12"/>
  <c r="I331" i="12"/>
  <c r="P824" i="21" s="1"/>
  <c r="M331" i="12"/>
  <c r="F331" i="12"/>
  <c r="J331" i="12"/>
  <c r="N331" i="12"/>
  <c r="D303" i="12"/>
  <c r="H303" i="12"/>
  <c r="L303" i="12"/>
  <c r="E303" i="12"/>
  <c r="I303" i="12"/>
  <c r="P796" i="21" s="1"/>
  <c r="M303" i="12"/>
  <c r="F303" i="12"/>
  <c r="J303" i="12"/>
  <c r="N303" i="12"/>
  <c r="D351" i="12"/>
  <c r="H351" i="12"/>
  <c r="L351" i="12"/>
  <c r="D327" i="12"/>
  <c r="H327" i="12"/>
  <c r="L327" i="12"/>
  <c r="E327" i="12"/>
  <c r="I327" i="12"/>
  <c r="P820" i="21" s="1"/>
  <c r="M327" i="12"/>
  <c r="F327" i="12"/>
  <c r="J327" i="12"/>
  <c r="N327" i="12"/>
  <c r="N334" i="12"/>
  <c r="J334" i="12"/>
  <c r="F334" i="12"/>
  <c r="N330" i="12"/>
  <c r="J330" i="12"/>
  <c r="F330" i="12"/>
  <c r="N326" i="12"/>
  <c r="J326" i="12"/>
  <c r="F326" i="12"/>
  <c r="N322" i="12"/>
  <c r="J322" i="12"/>
  <c r="F322" i="12"/>
  <c r="N318" i="12"/>
  <c r="J318" i="12"/>
  <c r="F318" i="12"/>
  <c r="N314" i="12"/>
  <c r="J314" i="12"/>
  <c r="F314" i="12"/>
  <c r="N310" i="12"/>
  <c r="J310" i="12"/>
  <c r="F310" i="12"/>
  <c r="N306" i="12"/>
  <c r="J306" i="12"/>
  <c r="F306" i="12"/>
  <c r="N302" i="12"/>
  <c r="J302" i="12"/>
  <c r="F302" i="12"/>
  <c r="M334" i="12"/>
  <c r="I334" i="12"/>
  <c r="P827" i="21" s="1"/>
  <c r="M330" i="12"/>
  <c r="I330" i="12"/>
  <c r="P823" i="21" s="1"/>
  <c r="M326" i="12"/>
  <c r="I326" i="12"/>
  <c r="P819" i="21" s="1"/>
  <c r="M322" i="12"/>
  <c r="I322" i="12"/>
  <c r="P815" i="21" s="1"/>
  <c r="M318" i="12"/>
  <c r="I318" i="12"/>
  <c r="P811" i="21" s="1"/>
  <c r="M314" i="12"/>
  <c r="I314" i="12"/>
  <c r="P807" i="21" s="1"/>
  <c r="M310" i="12"/>
  <c r="I310" i="12"/>
  <c r="P803" i="21" s="1"/>
  <c r="M306" i="12"/>
  <c r="I306" i="12"/>
  <c r="P799" i="21" s="1"/>
  <c r="M302" i="12"/>
  <c r="I302" i="12"/>
  <c r="P795" i="21" s="1"/>
  <c r="K155" i="10"/>
  <c r="K249" i="12"/>
  <c r="K149" i="10"/>
  <c r="G149" i="10"/>
  <c r="G142" i="10"/>
  <c r="M141" i="10"/>
  <c r="G141" i="10"/>
  <c r="N140" i="10"/>
  <c r="J140" i="10"/>
  <c r="F140" i="10"/>
  <c r="M136" i="10"/>
  <c r="I136" i="10"/>
  <c r="P130" i="21" s="1"/>
  <c r="E136" i="10"/>
  <c r="N135" i="10"/>
  <c r="J135" i="10"/>
  <c r="F135" i="10"/>
  <c r="H155" i="10"/>
  <c r="L153" i="10"/>
  <c r="H153" i="10"/>
  <c r="H149" i="10"/>
  <c r="G249" i="12"/>
  <c r="N149" i="10"/>
  <c r="J149" i="10"/>
  <c r="F149" i="10"/>
  <c r="L141" i="10"/>
  <c r="D141" i="10"/>
  <c r="M140" i="10"/>
  <c r="I140" i="10"/>
  <c r="P134" i="21" s="1"/>
  <c r="E140" i="10"/>
  <c r="L136" i="10"/>
  <c r="H136" i="10"/>
  <c r="M135" i="10"/>
  <c r="I135" i="10"/>
  <c r="P129" i="21" s="1"/>
  <c r="E135" i="10"/>
  <c r="K134" i="10"/>
  <c r="G155" i="10"/>
  <c r="K153" i="10"/>
  <c r="G153" i="10"/>
  <c r="K152" i="10"/>
  <c r="N175" i="12"/>
  <c r="H295" i="12"/>
  <c r="M149" i="10"/>
  <c r="I149" i="10"/>
  <c r="P143" i="21" s="1"/>
  <c r="D149" i="10"/>
  <c r="L140" i="10"/>
  <c r="H140" i="10"/>
  <c r="L135" i="10"/>
  <c r="H135" i="10"/>
  <c r="G134" i="10"/>
  <c r="L155" i="10"/>
  <c r="D155" i="10"/>
  <c r="N153" i="10"/>
  <c r="J153" i="10"/>
  <c r="F153" i="10"/>
  <c r="G152" i="10"/>
  <c r="E153" i="10"/>
  <c r="N152" i="10"/>
  <c r="J152" i="10"/>
  <c r="F152" i="10"/>
  <c r="N155" i="10"/>
  <c r="J155" i="10"/>
  <c r="F155" i="10"/>
  <c r="M152" i="10"/>
  <c r="I152" i="10"/>
  <c r="P146" i="21" s="1"/>
  <c r="E152" i="10"/>
  <c r="M155" i="10"/>
  <c r="I155" i="10"/>
  <c r="P149" i="21" s="1"/>
  <c r="L152" i="10"/>
  <c r="H152" i="10"/>
  <c r="N146" i="10"/>
  <c r="J146" i="10"/>
  <c r="F146" i="10"/>
  <c r="N142" i="10"/>
  <c r="J142" i="10"/>
  <c r="F142" i="10"/>
  <c r="N138" i="10"/>
  <c r="J138" i="10"/>
  <c r="F138" i="10"/>
  <c r="N134" i="10"/>
  <c r="J134" i="10"/>
  <c r="F134" i="10"/>
  <c r="M146" i="10"/>
  <c r="I146" i="10"/>
  <c r="P140" i="21" s="1"/>
  <c r="E146" i="10"/>
  <c r="M142" i="10"/>
  <c r="I142" i="10"/>
  <c r="P136" i="21" s="1"/>
  <c r="E142" i="10"/>
  <c r="J141" i="10"/>
  <c r="F141" i="10"/>
  <c r="M138" i="10"/>
  <c r="I138" i="10"/>
  <c r="P132" i="21" s="1"/>
  <c r="E138" i="10"/>
  <c r="J137" i="10"/>
  <c r="F137" i="10"/>
  <c r="M134" i="10"/>
  <c r="I134" i="10"/>
  <c r="P128" i="21" s="1"/>
  <c r="E134" i="10"/>
  <c r="L146" i="10"/>
  <c r="H146" i="10"/>
  <c r="L142" i="10"/>
  <c r="H142" i="10"/>
  <c r="I141" i="10"/>
  <c r="P135" i="21" s="1"/>
  <c r="L138" i="10"/>
  <c r="H138" i="10"/>
  <c r="I137" i="10"/>
  <c r="P131" i="21" s="1"/>
  <c r="L134" i="10"/>
  <c r="H134" i="10"/>
  <c r="K285" i="12"/>
  <c r="F249" i="12"/>
  <c r="G248" i="12"/>
  <c r="G244" i="12"/>
  <c r="H141" i="12"/>
  <c r="M285" i="12"/>
  <c r="J249" i="12"/>
  <c r="M191" i="12"/>
  <c r="L175" i="12"/>
  <c r="H191" i="12"/>
  <c r="K188" i="12"/>
  <c r="G175" i="12"/>
  <c r="G188" i="12"/>
  <c r="I177" i="12"/>
  <c r="P670" i="21" s="1"/>
  <c r="K173" i="12"/>
  <c r="E152" i="12"/>
  <c r="G300" i="12"/>
  <c r="L244" i="12"/>
  <c r="K241" i="12"/>
  <c r="H220" i="12"/>
  <c r="H200" i="12"/>
  <c r="G191" i="12"/>
  <c r="L188" i="12"/>
  <c r="D188" i="12"/>
  <c r="L179" i="12"/>
  <c r="J175" i="12"/>
  <c r="F173" i="12"/>
  <c r="I160" i="12"/>
  <c r="P653" i="21" s="1"/>
  <c r="M145" i="12"/>
  <c r="K132" i="12"/>
  <c r="N244" i="12"/>
  <c r="F244" i="12"/>
  <c r="G241" i="12"/>
  <c r="J224" i="12"/>
  <c r="I132" i="12"/>
  <c r="P625" i="21" s="1"/>
  <c r="K194" i="12"/>
  <c r="L191" i="12"/>
  <c r="L173" i="12"/>
  <c r="D132" i="12"/>
  <c r="G298" i="12"/>
  <c r="N282" i="12"/>
  <c r="N261" i="12"/>
  <c r="K244" i="12"/>
  <c r="E216" i="12"/>
  <c r="L136" i="12"/>
  <c r="N291" i="12"/>
  <c r="K248" i="12"/>
  <c r="F181" i="12"/>
  <c r="D137" i="12"/>
  <c r="D136" i="12"/>
  <c r="F291" i="12"/>
  <c r="H248" i="12"/>
  <c r="K220" i="12"/>
  <c r="K217" i="12"/>
  <c r="J198" i="12"/>
  <c r="G195" i="12"/>
  <c r="I192" i="12"/>
  <c r="P685" i="21" s="1"/>
  <c r="K181" i="12"/>
  <c r="N177" i="12"/>
  <c r="N173" i="12"/>
  <c r="G173" i="12"/>
  <c r="H165" i="12"/>
  <c r="I156" i="12"/>
  <c r="P649" i="21" s="1"/>
  <c r="M132" i="12"/>
  <c r="E132" i="12"/>
  <c r="K300" i="12"/>
  <c r="E289" i="12"/>
  <c r="D276" i="12"/>
  <c r="D275" i="12"/>
  <c r="K274" i="12"/>
  <c r="I273" i="12"/>
  <c r="P766" i="21" s="1"/>
  <c r="L249" i="12"/>
  <c r="H249" i="12"/>
  <c r="D249" i="12"/>
  <c r="M248" i="12"/>
  <c r="I248" i="12"/>
  <c r="P741" i="21" s="1"/>
  <c r="E248" i="12"/>
  <c r="D229" i="12"/>
  <c r="L220" i="12"/>
  <c r="D220" i="12"/>
  <c r="G209" i="12"/>
  <c r="J203" i="12"/>
  <c r="J277" i="12"/>
  <c r="E274" i="12"/>
  <c r="K240" i="12"/>
  <c r="M213" i="12"/>
  <c r="F204" i="12"/>
  <c r="G203" i="12"/>
  <c r="K198" i="12"/>
  <c r="L181" i="12"/>
  <c r="D175" i="12"/>
  <c r="J173" i="12"/>
  <c r="N165" i="12"/>
  <c r="H132" i="12"/>
  <c r="E285" i="12"/>
  <c r="I275" i="12"/>
  <c r="P768" i="21" s="1"/>
  <c r="M274" i="12"/>
  <c r="M249" i="12"/>
  <c r="I249" i="12"/>
  <c r="P742" i="21" s="1"/>
  <c r="N248" i="12"/>
  <c r="J248" i="12"/>
  <c r="K229" i="12"/>
  <c r="G220" i="12"/>
  <c r="K261" i="12"/>
  <c r="I187" i="12"/>
  <c r="P680" i="21" s="1"/>
  <c r="N183" i="12"/>
  <c r="H179" i="12"/>
  <c r="K165" i="12"/>
  <c r="F165" i="12"/>
  <c r="K164" i="12"/>
  <c r="N163" i="12"/>
  <c r="M160" i="12"/>
  <c r="J153" i="12"/>
  <c r="M152" i="12"/>
  <c r="K137" i="12"/>
  <c r="N295" i="12"/>
  <c r="J293" i="12"/>
  <c r="K288" i="12"/>
  <c r="N287" i="12"/>
  <c r="I285" i="12"/>
  <c r="P778" i="21" s="1"/>
  <c r="H282" i="12"/>
  <c r="N277" i="12"/>
  <c r="F277" i="12"/>
  <c r="N276" i="12"/>
  <c r="I261" i="12"/>
  <c r="P754" i="21" s="1"/>
  <c r="K259" i="12"/>
  <c r="K257" i="12"/>
  <c r="J251" i="12"/>
  <c r="K225" i="12"/>
  <c r="N224" i="12"/>
  <c r="F224" i="12"/>
  <c r="N223" i="12"/>
  <c r="N220" i="12"/>
  <c r="J220" i="12"/>
  <c r="F220" i="12"/>
  <c r="G217" i="12"/>
  <c r="N216" i="12"/>
  <c r="H213" i="12"/>
  <c r="K187" i="12"/>
  <c r="I179" i="12"/>
  <c r="P672" i="21" s="1"/>
  <c r="L165" i="12"/>
  <c r="G165" i="12"/>
  <c r="M153" i="12"/>
  <c r="K293" i="12"/>
  <c r="M288" i="12"/>
  <c r="J282" i="12"/>
  <c r="I277" i="12"/>
  <c r="P770" i="21" s="1"/>
  <c r="L259" i="12"/>
  <c r="N257" i="12"/>
  <c r="K251" i="12"/>
  <c r="H224" i="12"/>
  <c r="J217" i="12"/>
  <c r="J213" i="12"/>
  <c r="M179" i="12"/>
  <c r="M173" i="12"/>
  <c r="J165" i="12"/>
  <c r="K160" i="12"/>
  <c r="I159" i="12"/>
  <c r="P652" i="21" s="1"/>
  <c r="E153" i="12"/>
  <c r="L132" i="12"/>
  <c r="E296" i="12"/>
  <c r="J295" i="12"/>
  <c r="F293" i="12"/>
  <c r="I288" i="12"/>
  <c r="P781" i="21" s="1"/>
  <c r="D287" i="12"/>
  <c r="G285" i="12"/>
  <c r="D282" i="12"/>
  <c r="K277" i="12"/>
  <c r="E277" i="12"/>
  <c r="L276" i="12"/>
  <c r="L275" i="12"/>
  <c r="F261" i="12"/>
  <c r="D259" i="12"/>
  <c r="I257" i="12"/>
  <c r="P750" i="21" s="1"/>
  <c r="G251" i="12"/>
  <c r="H244" i="12"/>
  <c r="K224" i="12"/>
  <c r="M220" i="12"/>
  <c r="I220" i="12"/>
  <c r="P713" i="21" s="1"/>
  <c r="N217" i="12"/>
  <c r="N213" i="12"/>
  <c r="N201" i="12"/>
  <c r="J201" i="12"/>
  <c r="F196" i="12"/>
  <c r="E180" i="12"/>
  <c r="E163" i="12"/>
  <c r="G157" i="12"/>
  <c r="N133" i="12"/>
  <c r="E144" i="12"/>
  <c r="E137" i="12"/>
  <c r="F136" i="12"/>
  <c r="G253" i="12"/>
  <c r="N245" i="12"/>
  <c r="N241" i="12"/>
  <c r="J241" i="12"/>
  <c r="F241" i="12"/>
  <c r="I240" i="12"/>
  <c r="P733" i="21" s="1"/>
  <c r="F232" i="12"/>
  <c r="K232" i="12"/>
  <c r="F229" i="12"/>
  <c r="G229" i="12"/>
  <c r="L229" i="12"/>
  <c r="N227" i="12"/>
  <c r="K215" i="12"/>
  <c r="K212" i="12"/>
  <c r="J205" i="12"/>
  <c r="H196" i="12"/>
  <c r="M192" i="12"/>
  <c r="G190" i="12"/>
  <c r="E188" i="12"/>
  <c r="K177" i="12"/>
  <c r="K169" i="12"/>
  <c r="E165" i="12"/>
  <c r="K163" i="12"/>
  <c r="F163" i="12"/>
  <c r="L159" i="12"/>
  <c r="K157" i="12"/>
  <c r="F152" i="12"/>
  <c r="F149" i="12"/>
  <c r="M144" i="12"/>
  <c r="G142" i="12"/>
  <c r="H137" i="12"/>
  <c r="I136" i="12"/>
  <c r="P629" i="21" s="1"/>
  <c r="F132" i="12"/>
  <c r="K298" i="12"/>
  <c r="M296" i="12"/>
  <c r="N293" i="12"/>
  <c r="H293" i="12"/>
  <c r="K291" i="12"/>
  <c r="M289" i="12"/>
  <c r="E288" i="12"/>
  <c r="J287" i="12"/>
  <c r="J276" i="12"/>
  <c r="H275" i="12"/>
  <c r="N265" i="12"/>
  <c r="N264" i="12"/>
  <c r="F257" i="12"/>
  <c r="N251" i="12"/>
  <c r="D248" i="12"/>
  <c r="J244" i="12"/>
  <c r="M241" i="12"/>
  <c r="I241" i="12"/>
  <c r="P734" i="21" s="1"/>
  <c r="N240" i="12"/>
  <c r="G230" i="12"/>
  <c r="D230" i="12"/>
  <c r="I229" i="12"/>
  <c r="P722" i="21" s="1"/>
  <c r="F225" i="12"/>
  <c r="E225" i="12"/>
  <c r="D217" i="12"/>
  <c r="H217" i="12"/>
  <c r="L217" i="12"/>
  <c r="E217" i="12"/>
  <c r="I217" i="12"/>
  <c r="P710" i="21" s="1"/>
  <c r="M217" i="12"/>
  <c r="E213" i="12"/>
  <c r="F213" i="12"/>
  <c r="K213" i="12"/>
  <c r="G213" i="12"/>
  <c r="L213" i="12"/>
  <c r="L196" i="12"/>
  <c r="D194" i="12"/>
  <c r="D193" i="12"/>
  <c r="F192" i="12"/>
  <c r="D177" i="12"/>
  <c r="E159" i="12"/>
  <c r="E145" i="12"/>
  <c r="H135" i="12"/>
  <c r="F240" i="12"/>
  <c r="G227" i="12"/>
  <c r="J227" i="12"/>
  <c r="G211" i="12"/>
  <c r="N211" i="12"/>
  <c r="D205" i="12"/>
  <c r="F205" i="12"/>
  <c r="K205" i="12"/>
  <c r="G205" i="12"/>
  <c r="M205" i="12"/>
  <c r="D197" i="12"/>
  <c r="I196" i="12"/>
  <c r="P689" i="21" s="1"/>
  <c r="E195" i="12"/>
  <c r="J194" i="12"/>
  <c r="H192" i="12"/>
  <c r="E181" i="12"/>
  <c r="M177" i="12"/>
  <c r="G177" i="12"/>
  <c r="I174" i="12"/>
  <c r="P667" i="21" s="1"/>
  <c r="G172" i="12"/>
  <c r="E169" i="12"/>
  <c r="L163" i="12"/>
  <c r="G163" i="12"/>
  <c r="M161" i="12"/>
  <c r="M159" i="12"/>
  <c r="H159" i="12"/>
  <c r="M157" i="12"/>
  <c r="F156" i="12"/>
  <c r="N151" i="12"/>
  <c r="J145" i="12"/>
  <c r="D200" i="12"/>
  <c r="N198" i="12"/>
  <c r="M196" i="12"/>
  <c r="G196" i="12"/>
  <c r="I195" i="12"/>
  <c r="P688" i="21" s="1"/>
  <c r="N194" i="12"/>
  <c r="F194" i="12"/>
  <c r="G193" i="12"/>
  <c r="L192" i="12"/>
  <c r="D192" i="12"/>
  <c r="D191" i="12"/>
  <c r="N188" i="12"/>
  <c r="H188" i="12"/>
  <c r="E187" i="12"/>
  <c r="G184" i="12"/>
  <c r="F183" i="12"/>
  <c r="N181" i="12"/>
  <c r="G181" i="12"/>
  <c r="I180" i="12"/>
  <c r="P673" i="21" s="1"/>
  <c r="E179" i="12"/>
  <c r="J177" i="12"/>
  <c r="E177" i="12"/>
  <c r="E175" i="12"/>
  <c r="D173" i="12"/>
  <c r="K171" i="12"/>
  <c r="N169" i="12"/>
  <c r="J169" i="12"/>
  <c r="F169" i="12"/>
  <c r="G168" i="12"/>
  <c r="J163" i="12"/>
  <c r="D163" i="12"/>
  <c r="K162" i="12"/>
  <c r="F160" i="12"/>
  <c r="K159" i="12"/>
  <c r="D159" i="12"/>
  <c r="K158" i="12"/>
  <c r="E157" i="12"/>
  <c r="K156" i="12"/>
  <c r="I155" i="12"/>
  <c r="P648" i="21" s="1"/>
  <c r="N153" i="12"/>
  <c r="G153" i="12"/>
  <c r="M147" i="12"/>
  <c r="N145" i="12"/>
  <c r="D145" i="12"/>
  <c r="K144" i="12"/>
  <c r="G143" i="12"/>
  <c r="N137" i="12"/>
  <c r="F137" i="12"/>
  <c r="N136" i="12"/>
  <c r="H136" i="12"/>
  <c r="M135" i="12"/>
  <c r="I298" i="12"/>
  <c r="P791" i="21" s="1"/>
  <c r="K296" i="12"/>
  <c r="L293" i="12"/>
  <c r="G293" i="12"/>
  <c r="H291" i="12"/>
  <c r="K290" i="12"/>
  <c r="K289" i="12"/>
  <c r="H287" i="12"/>
  <c r="H283" i="12"/>
  <c r="G276" i="12"/>
  <c r="M275" i="12"/>
  <c r="G275" i="12"/>
  <c r="G272" i="12"/>
  <c r="I265" i="12"/>
  <c r="P758" i="21" s="1"/>
  <c r="F264" i="12"/>
  <c r="H255" i="12"/>
  <c r="K252" i="12"/>
  <c r="E244" i="12"/>
  <c r="L241" i="12"/>
  <c r="H241" i="12"/>
  <c r="D241" i="12"/>
  <c r="M240" i="12"/>
  <c r="E240" i="12"/>
  <c r="F239" i="12"/>
  <c r="J232" i="12"/>
  <c r="H229" i="12"/>
  <c r="F227" i="12"/>
  <c r="F211" i="12"/>
  <c r="K207" i="12"/>
  <c r="E205" i="12"/>
  <c r="E224" i="12"/>
  <c r="F223" i="12"/>
  <c r="D216" i="12"/>
  <c r="D204" i="12"/>
  <c r="H237" i="12"/>
  <c r="L224" i="12"/>
  <c r="G224" i="12"/>
  <c r="J216" i="12"/>
  <c r="N204" i="12"/>
  <c r="F203" i="12"/>
  <c r="I139" i="12"/>
  <c r="P632" i="21" s="1"/>
  <c r="M139" i="12"/>
  <c r="E278" i="12"/>
  <c r="D278" i="12"/>
  <c r="J278" i="12"/>
  <c r="F278" i="12"/>
  <c r="K278" i="12"/>
  <c r="G278" i="12"/>
  <c r="L278" i="12"/>
  <c r="D270" i="12"/>
  <c r="H270" i="12"/>
  <c r="L270" i="12"/>
  <c r="E270" i="12"/>
  <c r="I270" i="12"/>
  <c r="P763" i="21" s="1"/>
  <c r="M270" i="12"/>
  <c r="F270" i="12"/>
  <c r="J270" i="12"/>
  <c r="N270" i="12"/>
  <c r="G262" i="12"/>
  <c r="K262" i="12"/>
  <c r="D186" i="12"/>
  <c r="F186" i="12"/>
  <c r="J186" i="12"/>
  <c r="K186" i="12"/>
  <c r="D143" i="12"/>
  <c r="H143" i="12"/>
  <c r="L143" i="12"/>
  <c r="E143" i="12"/>
  <c r="I143" i="12"/>
  <c r="P636" i="21" s="1"/>
  <c r="M143" i="12"/>
  <c r="F143" i="12"/>
  <c r="J143" i="12"/>
  <c r="N143" i="12"/>
  <c r="F284" i="12"/>
  <c r="E284" i="12"/>
  <c r="I284" i="12"/>
  <c r="P777" i="21" s="1"/>
  <c r="K284" i="12"/>
  <c r="D267" i="12"/>
  <c r="H267" i="12"/>
  <c r="K267" i="12"/>
  <c r="F252" i="12"/>
  <c r="E252" i="12"/>
  <c r="M252" i="12"/>
  <c r="G252" i="12"/>
  <c r="N252" i="12"/>
  <c r="I252" i="12"/>
  <c r="P745" i="21" s="1"/>
  <c r="D236" i="12"/>
  <c r="H236" i="12"/>
  <c r="L236" i="12"/>
  <c r="E236" i="12"/>
  <c r="I236" i="12"/>
  <c r="P729" i="21" s="1"/>
  <c r="M236" i="12"/>
  <c r="F236" i="12"/>
  <c r="J236" i="12"/>
  <c r="N236" i="12"/>
  <c r="D233" i="12"/>
  <c r="H233" i="12"/>
  <c r="L233" i="12"/>
  <c r="E233" i="12"/>
  <c r="I233" i="12"/>
  <c r="P726" i="21" s="1"/>
  <c r="M233" i="12"/>
  <c r="F233" i="12"/>
  <c r="J233" i="12"/>
  <c r="N233" i="12"/>
  <c r="D208" i="12"/>
  <c r="H208" i="12"/>
  <c r="L208" i="12"/>
  <c r="E208" i="12"/>
  <c r="I208" i="12"/>
  <c r="P701" i="21" s="1"/>
  <c r="M208" i="12"/>
  <c r="F208" i="12"/>
  <c r="J208" i="12"/>
  <c r="N208" i="12"/>
  <c r="E199" i="12"/>
  <c r="K199" i="12"/>
  <c r="M199" i="12"/>
  <c r="D214" i="12"/>
  <c r="K214" i="12"/>
  <c r="L214" i="12"/>
  <c r="F200" i="12"/>
  <c r="G200" i="12"/>
  <c r="M200" i="12"/>
  <c r="E155" i="12"/>
  <c r="D155" i="12"/>
  <c r="K155" i="12"/>
  <c r="G155" i="12"/>
  <c r="L155" i="12"/>
  <c r="H155" i="12"/>
  <c r="M155" i="12"/>
  <c r="F140" i="12"/>
  <c r="E140" i="12"/>
  <c r="L140" i="12"/>
  <c r="G140" i="12"/>
  <c r="M140" i="12"/>
  <c r="I140" i="12"/>
  <c r="P633" i="21" s="1"/>
  <c r="F135" i="12"/>
  <c r="D135" i="12"/>
  <c r="I135" i="12"/>
  <c r="P628" i="21" s="1"/>
  <c r="E135" i="12"/>
  <c r="K135" i="12"/>
  <c r="G135" i="12"/>
  <c r="L135" i="12"/>
  <c r="D280" i="12"/>
  <c r="F280" i="12"/>
  <c r="K280" i="12"/>
  <c r="N280" i="12"/>
  <c r="N278" i="12"/>
  <c r="K270" i="12"/>
  <c r="D263" i="12"/>
  <c r="G263" i="12"/>
  <c r="D253" i="12"/>
  <c r="H253" i="12"/>
  <c r="L253" i="12"/>
  <c r="E253" i="12"/>
  <c r="I253" i="12"/>
  <c r="P746" i="21" s="1"/>
  <c r="M253" i="12"/>
  <c r="F253" i="12"/>
  <c r="J253" i="12"/>
  <c r="N253" i="12"/>
  <c r="F215" i="12"/>
  <c r="N215" i="12"/>
  <c r="G215" i="12"/>
  <c r="J215" i="12"/>
  <c r="D206" i="12"/>
  <c r="K206" i="12"/>
  <c r="L206" i="12"/>
  <c r="D171" i="12"/>
  <c r="H171" i="12"/>
  <c r="L171" i="12"/>
  <c r="E171" i="12"/>
  <c r="I171" i="12"/>
  <c r="P664" i="21" s="1"/>
  <c r="M171" i="12"/>
  <c r="F171" i="12"/>
  <c r="J171" i="12"/>
  <c r="N171" i="12"/>
  <c r="E133" i="12"/>
  <c r="D133" i="12"/>
  <c r="J133" i="12"/>
  <c r="F133" i="12"/>
  <c r="K133" i="12"/>
  <c r="G133" i="12"/>
  <c r="L133" i="12"/>
  <c r="D226" i="12"/>
  <c r="G226" i="12"/>
  <c r="K226" i="12"/>
  <c r="I200" i="12"/>
  <c r="P693" i="21" s="1"/>
  <c r="G171" i="12"/>
  <c r="E161" i="12"/>
  <c r="G161" i="12"/>
  <c r="K161" i="12"/>
  <c r="E147" i="12"/>
  <c r="H147" i="12"/>
  <c r="K147" i="12"/>
  <c r="K143" i="12"/>
  <c r="E141" i="12"/>
  <c r="D141" i="12"/>
  <c r="J141" i="12"/>
  <c r="F141" i="12"/>
  <c r="K141" i="12"/>
  <c r="G141" i="12"/>
  <c r="L141" i="12"/>
  <c r="H133" i="12"/>
  <c r="H278" i="12"/>
  <c r="G270" i="12"/>
  <c r="D245" i="12"/>
  <c r="E245" i="12"/>
  <c r="J245" i="12"/>
  <c r="F245" i="12"/>
  <c r="K245" i="12"/>
  <c r="G245" i="12"/>
  <c r="M245" i="12"/>
  <c r="K236" i="12"/>
  <c r="J235" i="12"/>
  <c r="K235" i="12"/>
  <c r="K233" i="12"/>
  <c r="L226" i="12"/>
  <c r="K208" i="12"/>
  <c r="F198" i="12"/>
  <c r="K196" i="12"/>
  <c r="E196" i="12"/>
  <c r="M195" i="12"/>
  <c r="K191" i="12"/>
  <c r="E191" i="12"/>
  <c r="F188" i="12"/>
  <c r="M187" i="12"/>
  <c r="J181" i="12"/>
  <c r="D181" i="12"/>
  <c r="K179" i="12"/>
  <c r="D179" i="12"/>
  <c r="L177" i="12"/>
  <c r="H177" i="12"/>
  <c r="K175" i="12"/>
  <c r="F175" i="12"/>
  <c r="I173" i="12"/>
  <c r="P666" i="21" s="1"/>
  <c r="E173" i="12"/>
  <c r="K172" i="12"/>
  <c r="D196" i="12"/>
  <c r="I157" i="12"/>
  <c r="P650" i="21" s="1"/>
  <c r="E156" i="12"/>
  <c r="I152" i="12"/>
  <c r="P645" i="21" s="1"/>
  <c r="L145" i="12"/>
  <c r="G145" i="12"/>
  <c r="M298" i="12"/>
  <c r="I296" i="12"/>
  <c r="P789" i="21" s="1"/>
  <c r="D295" i="12"/>
  <c r="D293" i="12"/>
  <c r="I289" i="12"/>
  <c r="P782" i="21" s="1"/>
  <c r="L287" i="12"/>
  <c r="G287" i="12"/>
  <c r="L282" i="12"/>
  <c r="G282" i="12"/>
  <c r="I274" i="12"/>
  <c r="P767" i="21" s="1"/>
  <c r="K264" i="12"/>
  <c r="N232" i="12"/>
  <c r="I232" i="12"/>
  <c r="P725" i="21" s="1"/>
  <c r="K230" i="12"/>
  <c r="N225" i="12"/>
  <c r="I225" i="12"/>
  <c r="P718" i="21" s="1"/>
  <c r="K223" i="12"/>
  <c r="M216" i="12"/>
  <c r="G216" i="12"/>
  <c r="K211" i="12"/>
  <c r="J204" i="12"/>
  <c r="G152" i="12"/>
  <c r="K145" i="12"/>
  <c r="F145" i="12"/>
  <c r="G289" i="12"/>
  <c r="K287" i="12"/>
  <c r="F287" i="12"/>
  <c r="K282" i="12"/>
  <c r="F282" i="12"/>
  <c r="M277" i="12"/>
  <c r="G274" i="12"/>
  <c r="J264" i="12"/>
  <c r="L255" i="12"/>
  <c r="M232" i="12"/>
  <c r="G232" i="12"/>
  <c r="H230" i="12"/>
  <c r="M225" i="12"/>
  <c r="G225" i="12"/>
  <c r="J223" i="12"/>
  <c r="K216" i="12"/>
  <c r="F216" i="12"/>
  <c r="J211" i="12"/>
  <c r="G204" i="12"/>
  <c r="E299" i="12"/>
  <c r="D299" i="12"/>
  <c r="J299" i="12"/>
  <c r="F299" i="12"/>
  <c r="K299" i="12"/>
  <c r="G299" i="12"/>
  <c r="L299" i="12"/>
  <c r="H299" i="12"/>
  <c r="N299" i="12"/>
  <c r="D228" i="12"/>
  <c r="H228" i="12"/>
  <c r="L228" i="12"/>
  <c r="E228" i="12"/>
  <c r="I228" i="12"/>
  <c r="P721" i="21" s="1"/>
  <c r="M228" i="12"/>
  <c r="F228" i="12"/>
  <c r="J228" i="12"/>
  <c r="N228" i="12"/>
  <c r="G228" i="12"/>
  <c r="K228" i="12"/>
  <c r="F219" i="12"/>
  <c r="N219" i="12"/>
  <c r="G219" i="12"/>
  <c r="J219" i="12"/>
  <c r="K219" i="12"/>
  <c r="E182" i="12"/>
  <c r="I182" i="12"/>
  <c r="P675" i="21" s="1"/>
  <c r="K182" i="12"/>
  <c r="E167" i="12"/>
  <c r="G167" i="12"/>
  <c r="K167" i="12"/>
  <c r="D167" i="12"/>
  <c r="I167" i="12"/>
  <c r="P660" i="21" s="1"/>
  <c r="M167" i="12"/>
  <c r="F167" i="12"/>
  <c r="N167" i="12"/>
  <c r="H167" i="12"/>
  <c r="J167" i="12"/>
  <c r="I170" i="12"/>
  <c r="P663" i="21" s="1"/>
  <c r="E170" i="12"/>
  <c r="M170" i="12"/>
  <c r="G170" i="12"/>
  <c r="K170" i="12"/>
  <c r="F185" i="12"/>
  <c r="J185" i="12"/>
  <c r="N185" i="12"/>
  <c r="D185" i="12"/>
  <c r="H185" i="12"/>
  <c r="L185" i="12"/>
  <c r="E185" i="12"/>
  <c r="M185" i="12"/>
  <c r="G185" i="12"/>
  <c r="I185" i="12"/>
  <c r="P678" i="21" s="1"/>
  <c r="E166" i="12"/>
  <c r="K166" i="12"/>
  <c r="G166" i="12"/>
  <c r="M166" i="12"/>
  <c r="F199" i="12"/>
  <c r="J199" i="12"/>
  <c r="N199" i="12"/>
  <c r="D199" i="12"/>
  <c r="H199" i="12"/>
  <c r="L199" i="12"/>
  <c r="E183" i="12"/>
  <c r="D183" i="12"/>
  <c r="I183" i="12"/>
  <c r="P676" i="21" s="1"/>
  <c r="M183" i="12"/>
  <c r="G183" i="12"/>
  <c r="K183" i="12"/>
  <c r="E178" i="12"/>
  <c r="K178" i="12"/>
  <c r="G178" i="12"/>
  <c r="E176" i="12"/>
  <c r="G176" i="12"/>
  <c r="K176" i="12"/>
  <c r="I168" i="12"/>
  <c r="P661" i="21" s="1"/>
  <c r="E168" i="12"/>
  <c r="M168" i="12"/>
  <c r="D151" i="12"/>
  <c r="H151" i="12"/>
  <c r="L151" i="12"/>
  <c r="G151" i="12"/>
  <c r="M151" i="12"/>
  <c r="E151" i="12"/>
  <c r="J151" i="12"/>
  <c r="E149" i="12"/>
  <c r="G149" i="12"/>
  <c r="K149" i="12"/>
  <c r="H149" i="12"/>
  <c r="M149" i="12"/>
  <c r="D149" i="12"/>
  <c r="J149" i="12"/>
  <c r="F148" i="12"/>
  <c r="G148" i="12"/>
  <c r="E148" i="12"/>
  <c r="K148" i="12"/>
  <c r="G138" i="12"/>
  <c r="K138" i="12"/>
  <c r="I199" i="12"/>
  <c r="P692" i="21" s="1"/>
  <c r="D189" i="12"/>
  <c r="G189" i="12"/>
  <c r="J183" i="12"/>
  <c r="E174" i="12"/>
  <c r="K174" i="12"/>
  <c r="G174" i="12"/>
  <c r="F164" i="12"/>
  <c r="E164" i="12"/>
  <c r="M164" i="12"/>
  <c r="I164" i="12"/>
  <c r="P657" i="21" s="1"/>
  <c r="F161" i="12"/>
  <c r="J161" i="12"/>
  <c r="N161" i="12"/>
  <c r="D161" i="12"/>
  <c r="H161" i="12"/>
  <c r="L161" i="12"/>
  <c r="K151" i="12"/>
  <c r="L149" i="12"/>
  <c r="H279" i="12"/>
  <c r="M279" i="12"/>
  <c r="G199" i="12"/>
  <c r="D195" i="12"/>
  <c r="H195" i="12"/>
  <c r="L195" i="12"/>
  <c r="F195" i="12"/>
  <c r="J195" i="12"/>
  <c r="N195" i="12"/>
  <c r="D190" i="12"/>
  <c r="F190" i="12"/>
  <c r="N190" i="12"/>
  <c r="J190" i="12"/>
  <c r="F187" i="12"/>
  <c r="J187" i="12"/>
  <c r="N187" i="12"/>
  <c r="D187" i="12"/>
  <c r="H187" i="12"/>
  <c r="L187" i="12"/>
  <c r="H183" i="12"/>
  <c r="I172" i="12"/>
  <c r="P665" i="21" s="1"/>
  <c r="E172" i="12"/>
  <c r="M172" i="12"/>
  <c r="K168" i="12"/>
  <c r="I161" i="12"/>
  <c r="P654" i="21" s="1"/>
  <c r="F157" i="12"/>
  <c r="J157" i="12"/>
  <c r="N157" i="12"/>
  <c r="D157" i="12"/>
  <c r="H157" i="12"/>
  <c r="L157" i="12"/>
  <c r="I151" i="12"/>
  <c r="P644" i="21" s="1"/>
  <c r="I149" i="12"/>
  <c r="P642" i="21" s="1"/>
  <c r="M148" i="12"/>
  <c r="F147" i="12"/>
  <c r="J147" i="12"/>
  <c r="N147" i="12"/>
  <c r="G147" i="12"/>
  <c r="L147" i="12"/>
  <c r="D147" i="12"/>
  <c r="I147" i="12"/>
  <c r="P640" i="21" s="1"/>
  <c r="D139" i="12"/>
  <c r="H139" i="12"/>
  <c r="L139" i="12"/>
  <c r="E139" i="12"/>
  <c r="F139" i="12"/>
  <c r="J139" i="12"/>
  <c r="N139" i="12"/>
  <c r="G139" i="12"/>
  <c r="K139" i="12"/>
  <c r="D153" i="12"/>
  <c r="H153" i="12"/>
  <c r="L153" i="12"/>
  <c r="F144" i="12"/>
  <c r="I144" i="12"/>
  <c r="P637" i="21" s="1"/>
  <c r="D297" i="12"/>
  <c r="H297" i="12"/>
  <c r="L297" i="12"/>
  <c r="E297" i="12"/>
  <c r="I297" i="12"/>
  <c r="P790" i="21" s="1"/>
  <c r="M297" i="12"/>
  <c r="F297" i="12"/>
  <c r="J297" i="12"/>
  <c r="N297" i="12"/>
  <c r="D273" i="12"/>
  <c r="E273" i="12"/>
  <c r="J273" i="12"/>
  <c r="F273" i="12"/>
  <c r="K273" i="12"/>
  <c r="G273" i="12"/>
  <c r="M273" i="12"/>
  <c r="F221" i="12"/>
  <c r="D221" i="12"/>
  <c r="I221" i="12"/>
  <c r="P714" i="21" s="1"/>
  <c r="M221" i="12"/>
  <c r="E221" i="12"/>
  <c r="J221" i="12"/>
  <c r="N221" i="12"/>
  <c r="G221" i="12"/>
  <c r="K221" i="12"/>
  <c r="H221" i="12"/>
  <c r="L221" i="12"/>
  <c r="K200" i="12"/>
  <c r="E200" i="12"/>
  <c r="G198" i="12"/>
  <c r="K197" i="12"/>
  <c r="K192" i="12"/>
  <c r="E192" i="12"/>
  <c r="N191" i="12"/>
  <c r="J191" i="12"/>
  <c r="F191" i="12"/>
  <c r="M188" i="12"/>
  <c r="I188" i="12"/>
  <c r="P681" i="21" s="1"/>
  <c r="G186" i="12"/>
  <c r="M181" i="12"/>
  <c r="I181" i="12"/>
  <c r="P674" i="21" s="1"/>
  <c r="K180" i="12"/>
  <c r="N179" i="12"/>
  <c r="J179" i="12"/>
  <c r="F179" i="12"/>
  <c r="M175" i="12"/>
  <c r="I175" i="12"/>
  <c r="P668" i="21" s="1"/>
  <c r="M165" i="12"/>
  <c r="I165" i="12"/>
  <c r="P658" i="21" s="1"/>
  <c r="M163" i="12"/>
  <c r="I163" i="12"/>
  <c r="P656" i="21" s="1"/>
  <c r="G160" i="12"/>
  <c r="N159" i="12"/>
  <c r="J159" i="12"/>
  <c r="F159" i="12"/>
  <c r="G156" i="12"/>
  <c r="N155" i="12"/>
  <c r="J155" i="12"/>
  <c r="F155" i="12"/>
  <c r="K153" i="12"/>
  <c r="F153" i="12"/>
  <c r="K297" i="12"/>
  <c r="D283" i="12"/>
  <c r="I283" i="12"/>
  <c r="P776" i="21" s="1"/>
  <c r="N283" i="12"/>
  <c r="E283" i="12"/>
  <c r="K283" i="12"/>
  <c r="G283" i="12"/>
  <c r="L283" i="12"/>
  <c r="D269" i="12"/>
  <c r="F269" i="12"/>
  <c r="K269" i="12"/>
  <c r="E269" i="12"/>
  <c r="M269" i="12"/>
  <c r="G269" i="12"/>
  <c r="N269" i="12"/>
  <c r="I269" i="12"/>
  <c r="P762" i="21" s="1"/>
  <c r="F266" i="12"/>
  <c r="J266" i="12"/>
  <c r="N266" i="12"/>
  <c r="D266" i="12"/>
  <c r="H266" i="12"/>
  <c r="L266" i="12"/>
  <c r="E266" i="12"/>
  <c r="M266" i="12"/>
  <c r="G266" i="12"/>
  <c r="I266" i="12"/>
  <c r="P759" i="21" s="1"/>
  <c r="D222" i="12"/>
  <c r="L222" i="12"/>
  <c r="G222" i="12"/>
  <c r="H222" i="12"/>
  <c r="K222" i="12"/>
  <c r="J291" i="12"/>
  <c r="D291" i="12"/>
  <c r="L289" i="12"/>
  <c r="H289" i="12"/>
  <c r="D289" i="12"/>
  <c r="L285" i="12"/>
  <c r="H285" i="12"/>
  <c r="D285" i="12"/>
  <c r="L274" i="12"/>
  <c r="H274" i="12"/>
  <c r="D274" i="12"/>
  <c r="F272" i="12"/>
  <c r="N272" i="12"/>
  <c r="D258" i="12"/>
  <c r="H258" i="12"/>
  <c r="L258" i="12"/>
  <c r="E258" i="12"/>
  <c r="I258" i="12"/>
  <c r="P751" i="21" s="1"/>
  <c r="M258" i="12"/>
  <c r="F258" i="12"/>
  <c r="J258" i="12"/>
  <c r="N258" i="12"/>
  <c r="F243" i="12"/>
  <c r="K243" i="12"/>
  <c r="N243" i="12"/>
  <c r="H238" i="12"/>
  <c r="K238" i="12"/>
  <c r="F237" i="12"/>
  <c r="D237" i="12"/>
  <c r="I237" i="12"/>
  <c r="P730" i="21" s="1"/>
  <c r="M237" i="12"/>
  <c r="E237" i="12"/>
  <c r="J237" i="12"/>
  <c r="N237" i="12"/>
  <c r="G237" i="12"/>
  <c r="K237" i="12"/>
  <c r="D234" i="12"/>
  <c r="L234" i="12"/>
  <c r="G234" i="12"/>
  <c r="H234" i="12"/>
  <c r="G136" i="12"/>
  <c r="L295" i="12"/>
  <c r="G295" i="12"/>
  <c r="D265" i="12"/>
  <c r="E265" i="12"/>
  <c r="J265" i="12"/>
  <c r="G265" i="12"/>
  <c r="M265" i="12"/>
  <c r="F256" i="12"/>
  <c r="J256" i="12"/>
  <c r="K256" i="12"/>
  <c r="D250" i="12"/>
  <c r="K250" i="12"/>
  <c r="D218" i="12"/>
  <c r="L218" i="12"/>
  <c r="L137" i="12"/>
  <c r="G137" i="12"/>
  <c r="K136" i="12"/>
  <c r="E136" i="12"/>
  <c r="N135" i="12"/>
  <c r="J135" i="12"/>
  <c r="M133" i="12"/>
  <c r="I133" i="12"/>
  <c r="P626" i="21" s="1"/>
  <c r="N132" i="12"/>
  <c r="J132" i="12"/>
  <c r="K295" i="12"/>
  <c r="F295" i="12"/>
  <c r="M293" i="12"/>
  <c r="I293" i="12"/>
  <c r="P786" i="21" s="1"/>
  <c r="L291" i="12"/>
  <c r="G291" i="12"/>
  <c r="N289" i="12"/>
  <c r="J289" i="12"/>
  <c r="G288" i="12"/>
  <c r="N285" i="12"/>
  <c r="J285" i="12"/>
  <c r="G284" i="12"/>
  <c r="M282" i="12"/>
  <c r="I282" i="12"/>
  <c r="P775" i="21" s="1"/>
  <c r="H280" i="12"/>
  <c r="M278" i="12"/>
  <c r="I278" i="12"/>
  <c r="P771" i="21" s="1"/>
  <c r="K275" i="12"/>
  <c r="N274" i="12"/>
  <c r="J274" i="12"/>
  <c r="J272" i="12"/>
  <c r="F268" i="12"/>
  <c r="K268" i="12"/>
  <c r="K265" i="12"/>
  <c r="D262" i="12"/>
  <c r="H262" i="12"/>
  <c r="L262" i="12"/>
  <c r="E262" i="12"/>
  <c r="I262" i="12"/>
  <c r="P755" i="21" s="1"/>
  <c r="M262" i="12"/>
  <c r="F262" i="12"/>
  <c r="J262" i="12"/>
  <c r="N262" i="12"/>
  <c r="K258" i="12"/>
  <c r="H242" i="12"/>
  <c r="K242" i="12"/>
  <c r="L237" i="12"/>
  <c r="D212" i="12"/>
  <c r="H212" i="12"/>
  <c r="L212" i="12"/>
  <c r="E212" i="12"/>
  <c r="I212" i="12"/>
  <c r="P705" i="21" s="1"/>
  <c r="M212" i="12"/>
  <c r="F212" i="12"/>
  <c r="J212" i="12"/>
  <c r="N212" i="12"/>
  <c r="D209" i="12"/>
  <c r="H209" i="12"/>
  <c r="L209" i="12"/>
  <c r="E209" i="12"/>
  <c r="I209" i="12"/>
  <c r="P702" i="21" s="1"/>
  <c r="M209" i="12"/>
  <c r="F209" i="12"/>
  <c r="J209" i="12"/>
  <c r="N209" i="12"/>
  <c r="F207" i="12"/>
  <c r="N207" i="12"/>
  <c r="G207" i="12"/>
  <c r="J207" i="12"/>
  <c r="K263" i="12"/>
  <c r="J261" i="12"/>
  <c r="E261" i="12"/>
  <c r="H259" i="12"/>
  <c r="J257" i="12"/>
  <c r="E257" i="12"/>
  <c r="G255" i="12"/>
  <c r="L252" i="12"/>
  <c r="H252" i="12"/>
  <c r="D252" i="12"/>
  <c r="L245" i="12"/>
  <c r="H245" i="12"/>
  <c r="M244" i="12"/>
  <c r="I244" i="12"/>
  <c r="P737" i="21" s="1"/>
  <c r="L240" i="12"/>
  <c r="H240" i="12"/>
  <c r="D240" i="12"/>
  <c r="L232" i="12"/>
  <c r="H232" i="12"/>
  <c r="D232" i="12"/>
  <c r="N229" i="12"/>
  <c r="J229" i="12"/>
  <c r="E229" i="12"/>
  <c r="L225" i="12"/>
  <c r="H225" i="12"/>
  <c r="D225" i="12"/>
  <c r="M224" i="12"/>
  <c r="I224" i="12"/>
  <c r="P717" i="21" s="1"/>
  <c r="L216" i="12"/>
  <c r="H216" i="12"/>
  <c r="I213" i="12"/>
  <c r="P706" i="21" s="1"/>
  <c r="L210" i="12"/>
  <c r="L205" i="12"/>
  <c r="H205" i="12"/>
  <c r="M204" i="12"/>
  <c r="I204" i="12"/>
  <c r="P697" i="21" s="1"/>
  <c r="E204" i="12"/>
  <c r="N203" i="12"/>
  <c r="L204" i="12"/>
  <c r="H204" i="12"/>
  <c r="M261" i="12"/>
  <c r="G261" i="12"/>
  <c r="M257" i="12"/>
  <c r="G257" i="12"/>
  <c r="J252" i="12"/>
  <c r="J240" i="12"/>
  <c r="E254" i="12"/>
  <c r="I254" i="12"/>
  <c r="P747" i="21" s="1"/>
  <c r="M254" i="12"/>
  <c r="F254" i="12"/>
  <c r="G254" i="12"/>
  <c r="L254" i="12"/>
  <c r="H254" i="12"/>
  <c r="N254" i="12"/>
  <c r="D254" i="12"/>
  <c r="J254" i="12"/>
  <c r="K254" i="12"/>
  <c r="D286" i="12"/>
  <c r="H286" i="12"/>
  <c r="L286" i="12"/>
  <c r="E286" i="12"/>
  <c r="I286" i="12"/>
  <c r="P779" i="21" s="1"/>
  <c r="M286" i="12"/>
  <c r="F286" i="12"/>
  <c r="J286" i="12"/>
  <c r="N286" i="12"/>
  <c r="G286" i="12"/>
  <c r="K286" i="12"/>
  <c r="E271" i="12"/>
  <c r="I271" i="12"/>
  <c r="P764" i="21" s="1"/>
  <c r="M271" i="12"/>
  <c r="F271" i="12"/>
  <c r="J271" i="12"/>
  <c r="N271" i="12"/>
  <c r="D271" i="12"/>
  <c r="L271" i="12"/>
  <c r="G271" i="12"/>
  <c r="H271" i="12"/>
  <c r="K271" i="12"/>
  <c r="D281" i="12"/>
  <c r="H281" i="12"/>
  <c r="L281" i="12"/>
  <c r="E281" i="12"/>
  <c r="J281" i="12"/>
  <c r="F281" i="12"/>
  <c r="K281" i="12"/>
  <c r="G281" i="12"/>
  <c r="M281" i="12"/>
  <c r="I281" i="12"/>
  <c r="P774" i="21" s="1"/>
  <c r="N281" i="12"/>
  <c r="D231" i="12"/>
  <c r="H231" i="12"/>
  <c r="L231" i="12"/>
  <c r="E231" i="12"/>
  <c r="I231" i="12"/>
  <c r="P724" i="21" s="1"/>
  <c r="M231" i="12"/>
  <c r="F231" i="12"/>
  <c r="N231" i="12"/>
  <c r="G231" i="12"/>
  <c r="J231" i="12"/>
  <c r="K231" i="12"/>
  <c r="D294" i="12"/>
  <c r="H294" i="12"/>
  <c r="L294" i="12"/>
  <c r="F294" i="12"/>
  <c r="J294" i="12"/>
  <c r="N294" i="12"/>
  <c r="E294" i="12"/>
  <c r="M294" i="12"/>
  <c r="G294" i="12"/>
  <c r="I294" i="12"/>
  <c r="P787" i="21" s="1"/>
  <c r="F292" i="12"/>
  <c r="J292" i="12"/>
  <c r="N292" i="12"/>
  <c r="D292" i="12"/>
  <c r="H292" i="12"/>
  <c r="L292" i="12"/>
  <c r="E292" i="12"/>
  <c r="M292" i="12"/>
  <c r="G292" i="12"/>
  <c r="I292" i="12"/>
  <c r="P785" i="21" s="1"/>
  <c r="M300" i="12"/>
  <c r="D260" i="12"/>
  <c r="H260" i="12"/>
  <c r="L260" i="12"/>
  <c r="E260" i="12"/>
  <c r="I260" i="12"/>
  <c r="P753" i="21" s="1"/>
  <c r="M260" i="12"/>
  <c r="F260" i="12"/>
  <c r="N260" i="12"/>
  <c r="G260" i="12"/>
  <c r="J260" i="12"/>
  <c r="E246" i="12"/>
  <c r="I246" i="12"/>
  <c r="P739" i="21" s="1"/>
  <c r="M246" i="12"/>
  <c r="F246" i="12"/>
  <c r="J246" i="12"/>
  <c r="N246" i="12"/>
  <c r="D246" i="12"/>
  <c r="L246" i="12"/>
  <c r="G246" i="12"/>
  <c r="H246" i="12"/>
  <c r="K246" i="12"/>
  <c r="F300" i="12"/>
  <c r="J300" i="12"/>
  <c r="N300" i="12"/>
  <c r="D300" i="12"/>
  <c r="H300" i="12"/>
  <c r="L300" i="12"/>
  <c r="D290" i="12"/>
  <c r="H290" i="12"/>
  <c r="L290" i="12"/>
  <c r="E290" i="12"/>
  <c r="I290" i="12"/>
  <c r="P783" i="21" s="1"/>
  <c r="M290" i="12"/>
  <c r="F290" i="12"/>
  <c r="J290" i="12"/>
  <c r="N290" i="12"/>
  <c r="F279" i="12"/>
  <c r="J279" i="12"/>
  <c r="N279" i="12"/>
  <c r="D279" i="12"/>
  <c r="I279" i="12"/>
  <c r="P772" i="21" s="1"/>
  <c r="E279" i="12"/>
  <c r="K279" i="12"/>
  <c r="G279" i="12"/>
  <c r="L279" i="12"/>
  <c r="I300" i="12"/>
  <c r="P793" i="21" s="1"/>
  <c r="D298" i="12"/>
  <c r="H298" i="12"/>
  <c r="L298" i="12"/>
  <c r="F298" i="12"/>
  <c r="J298" i="12"/>
  <c r="N298" i="12"/>
  <c r="F296" i="12"/>
  <c r="J296" i="12"/>
  <c r="N296" i="12"/>
  <c r="D296" i="12"/>
  <c r="H296" i="12"/>
  <c r="L296" i="12"/>
  <c r="D247" i="12"/>
  <c r="H247" i="12"/>
  <c r="L247" i="12"/>
  <c r="E247" i="12"/>
  <c r="I247" i="12"/>
  <c r="P740" i="21" s="1"/>
  <c r="M247" i="12"/>
  <c r="G247" i="12"/>
  <c r="J247" i="12"/>
  <c r="F247" i="12"/>
  <c r="K247" i="12"/>
  <c r="N247" i="12"/>
  <c r="M299" i="12"/>
  <c r="I299" i="12"/>
  <c r="P792" i="21" s="1"/>
  <c r="M295" i="12"/>
  <c r="I295" i="12"/>
  <c r="P788" i="21" s="1"/>
  <c r="M291" i="12"/>
  <c r="I291" i="12"/>
  <c r="P784" i="21" s="1"/>
  <c r="L288" i="12"/>
  <c r="H288" i="12"/>
  <c r="D288" i="12"/>
  <c r="M287" i="12"/>
  <c r="I287" i="12"/>
  <c r="P780" i="21" s="1"/>
  <c r="L284" i="12"/>
  <c r="H284" i="12"/>
  <c r="D284" i="12"/>
  <c r="F283" i="12"/>
  <c r="J283" i="12"/>
  <c r="J280" i="12"/>
  <c r="E276" i="12"/>
  <c r="I276" i="12"/>
  <c r="P769" i="21" s="1"/>
  <c r="M276" i="12"/>
  <c r="D272" i="12"/>
  <c r="H272" i="12"/>
  <c r="L272" i="12"/>
  <c r="E272" i="12"/>
  <c r="I272" i="12"/>
  <c r="P765" i="21" s="1"/>
  <c r="M272" i="12"/>
  <c r="N268" i="12"/>
  <c r="E267" i="12"/>
  <c r="I267" i="12"/>
  <c r="P760" i="21" s="1"/>
  <c r="M267" i="12"/>
  <c r="F267" i="12"/>
  <c r="J267" i="12"/>
  <c r="N267" i="12"/>
  <c r="L263" i="12"/>
  <c r="D256" i="12"/>
  <c r="H256" i="12"/>
  <c r="L256" i="12"/>
  <c r="E256" i="12"/>
  <c r="I256" i="12"/>
  <c r="P749" i="21" s="1"/>
  <c r="M256" i="12"/>
  <c r="E218" i="12"/>
  <c r="I218" i="12"/>
  <c r="P711" i="21" s="1"/>
  <c r="M218" i="12"/>
  <c r="F218" i="12"/>
  <c r="J218" i="12"/>
  <c r="N218" i="12"/>
  <c r="G218" i="12"/>
  <c r="H218" i="12"/>
  <c r="E210" i="12"/>
  <c r="I210" i="12"/>
  <c r="P703" i="21" s="1"/>
  <c r="M210" i="12"/>
  <c r="F210" i="12"/>
  <c r="J210" i="12"/>
  <c r="N210" i="12"/>
  <c r="G210" i="12"/>
  <c r="H210" i="12"/>
  <c r="E202" i="12"/>
  <c r="I202" i="12"/>
  <c r="P695" i="21" s="1"/>
  <c r="M202" i="12"/>
  <c r="F202" i="12"/>
  <c r="J202" i="12"/>
  <c r="N202" i="12"/>
  <c r="G202" i="12"/>
  <c r="H202" i="12"/>
  <c r="E280" i="12"/>
  <c r="I280" i="12"/>
  <c r="P773" i="21" s="1"/>
  <c r="M280" i="12"/>
  <c r="D268" i="12"/>
  <c r="H268" i="12"/>
  <c r="L268" i="12"/>
  <c r="E268" i="12"/>
  <c r="I268" i="12"/>
  <c r="P761" i="21" s="1"/>
  <c r="M268" i="12"/>
  <c r="E263" i="12"/>
  <c r="I263" i="12"/>
  <c r="P756" i="21" s="1"/>
  <c r="M263" i="12"/>
  <c r="F263" i="12"/>
  <c r="J263" i="12"/>
  <c r="N263" i="12"/>
  <c r="E250" i="12"/>
  <c r="I250" i="12"/>
  <c r="P743" i="21" s="1"/>
  <c r="M250" i="12"/>
  <c r="F250" i="12"/>
  <c r="J250" i="12"/>
  <c r="N250" i="12"/>
  <c r="G250" i="12"/>
  <c r="H250" i="12"/>
  <c r="D239" i="12"/>
  <c r="H239" i="12"/>
  <c r="L239" i="12"/>
  <c r="E239" i="12"/>
  <c r="I239" i="12"/>
  <c r="P732" i="21" s="1"/>
  <c r="M239" i="12"/>
  <c r="G239" i="12"/>
  <c r="J239" i="12"/>
  <c r="E238" i="12"/>
  <c r="I238" i="12"/>
  <c r="P731" i="21" s="1"/>
  <c r="M238" i="12"/>
  <c r="F238" i="12"/>
  <c r="J238" i="12"/>
  <c r="N238" i="12"/>
  <c r="D238" i="12"/>
  <c r="L238" i="12"/>
  <c r="G238" i="12"/>
  <c r="L202" i="12"/>
  <c r="N288" i="12"/>
  <c r="J288" i="12"/>
  <c r="N284" i="12"/>
  <c r="J284" i="12"/>
  <c r="L280" i="12"/>
  <c r="G280" i="12"/>
  <c r="D277" i="12"/>
  <c r="H277" i="12"/>
  <c r="L277" i="12"/>
  <c r="K276" i="12"/>
  <c r="F276" i="12"/>
  <c r="F275" i="12"/>
  <c r="J275" i="12"/>
  <c r="N275" i="12"/>
  <c r="J268" i="12"/>
  <c r="G267" i="12"/>
  <c r="D264" i="12"/>
  <c r="H264" i="12"/>
  <c r="L264" i="12"/>
  <c r="E264" i="12"/>
  <c r="I264" i="12"/>
  <c r="P757" i="21" s="1"/>
  <c r="M264" i="12"/>
  <c r="H263" i="12"/>
  <c r="E259" i="12"/>
  <c r="I259" i="12"/>
  <c r="P752" i="21" s="1"/>
  <c r="M259" i="12"/>
  <c r="F259" i="12"/>
  <c r="J259" i="12"/>
  <c r="N259" i="12"/>
  <c r="G256" i="12"/>
  <c r="D255" i="12"/>
  <c r="E255" i="12"/>
  <c r="I255" i="12"/>
  <c r="P748" i="21" s="1"/>
  <c r="M255" i="12"/>
  <c r="F255" i="12"/>
  <c r="J255" i="12"/>
  <c r="N255" i="12"/>
  <c r="L250" i="12"/>
  <c r="D243" i="12"/>
  <c r="H243" i="12"/>
  <c r="L243" i="12"/>
  <c r="E243" i="12"/>
  <c r="I243" i="12"/>
  <c r="P736" i="21" s="1"/>
  <c r="M243" i="12"/>
  <c r="G243" i="12"/>
  <c r="J243" i="12"/>
  <c r="E242" i="12"/>
  <c r="I242" i="12"/>
  <c r="P735" i="21" s="1"/>
  <c r="M242" i="12"/>
  <c r="F242" i="12"/>
  <c r="J242" i="12"/>
  <c r="N242" i="12"/>
  <c r="D242" i="12"/>
  <c r="L242" i="12"/>
  <c r="G242" i="12"/>
  <c r="N239" i="12"/>
  <c r="D235" i="12"/>
  <c r="H235" i="12"/>
  <c r="L235" i="12"/>
  <c r="E235" i="12"/>
  <c r="I235" i="12"/>
  <c r="P728" i="21" s="1"/>
  <c r="M235" i="12"/>
  <c r="F235" i="12"/>
  <c r="N235" i="12"/>
  <c r="G235" i="12"/>
  <c r="K218" i="12"/>
  <c r="E214" i="12"/>
  <c r="I214" i="12"/>
  <c r="P707" i="21" s="1"/>
  <c r="M214" i="12"/>
  <c r="F214" i="12"/>
  <c r="J214" i="12"/>
  <c r="N214" i="12"/>
  <c r="G214" i="12"/>
  <c r="H214" i="12"/>
  <c r="K210" i="12"/>
  <c r="E206" i="12"/>
  <c r="I206" i="12"/>
  <c r="P699" i="21" s="1"/>
  <c r="M206" i="12"/>
  <c r="F206" i="12"/>
  <c r="J206" i="12"/>
  <c r="N206" i="12"/>
  <c r="G206" i="12"/>
  <c r="H206" i="12"/>
  <c r="K202" i="12"/>
  <c r="L273" i="12"/>
  <c r="H273" i="12"/>
  <c r="L269" i="12"/>
  <c r="H269" i="12"/>
  <c r="L265" i="12"/>
  <c r="H265" i="12"/>
  <c r="L261" i="12"/>
  <c r="H261" i="12"/>
  <c r="L257" i="12"/>
  <c r="H257" i="12"/>
  <c r="D251" i="12"/>
  <c r="H251" i="12"/>
  <c r="L251" i="12"/>
  <c r="E251" i="12"/>
  <c r="I251" i="12"/>
  <c r="P744" i="21" s="1"/>
  <c r="M251" i="12"/>
  <c r="E226" i="12"/>
  <c r="I226" i="12"/>
  <c r="P719" i="21" s="1"/>
  <c r="M226" i="12"/>
  <c r="F226" i="12"/>
  <c r="J226" i="12"/>
  <c r="N226" i="12"/>
  <c r="E222" i="12"/>
  <c r="I222" i="12"/>
  <c r="P715" i="21" s="1"/>
  <c r="M222" i="12"/>
  <c r="F222" i="12"/>
  <c r="J222" i="12"/>
  <c r="N222" i="12"/>
  <c r="D219" i="12"/>
  <c r="H219" i="12"/>
  <c r="L219" i="12"/>
  <c r="E219" i="12"/>
  <c r="I219" i="12"/>
  <c r="P712" i="21" s="1"/>
  <c r="M219" i="12"/>
  <c r="D215" i="12"/>
  <c r="H215" i="12"/>
  <c r="L215" i="12"/>
  <c r="E215" i="12"/>
  <c r="I215" i="12"/>
  <c r="P708" i="21" s="1"/>
  <c r="M215" i="12"/>
  <c r="D211" i="12"/>
  <c r="H211" i="12"/>
  <c r="L211" i="12"/>
  <c r="E211" i="12"/>
  <c r="I211" i="12"/>
  <c r="P704" i="21" s="1"/>
  <c r="M211" i="12"/>
  <c r="D207" i="12"/>
  <c r="H207" i="12"/>
  <c r="L207" i="12"/>
  <c r="E207" i="12"/>
  <c r="I207" i="12"/>
  <c r="P700" i="21" s="1"/>
  <c r="M207" i="12"/>
  <c r="D203" i="12"/>
  <c r="H203" i="12"/>
  <c r="L203" i="12"/>
  <c r="E203" i="12"/>
  <c r="I203" i="12"/>
  <c r="P696" i="21" s="1"/>
  <c r="M203" i="12"/>
  <c r="E234" i="12"/>
  <c r="I234" i="12"/>
  <c r="P727" i="21" s="1"/>
  <c r="M234" i="12"/>
  <c r="F234" i="12"/>
  <c r="J234" i="12"/>
  <c r="N234" i="12"/>
  <c r="E230" i="12"/>
  <c r="I230" i="12"/>
  <c r="P723" i="21" s="1"/>
  <c r="M230" i="12"/>
  <c r="F230" i="12"/>
  <c r="J230" i="12"/>
  <c r="N230" i="12"/>
  <c r="D227" i="12"/>
  <c r="H227" i="12"/>
  <c r="L227" i="12"/>
  <c r="E227" i="12"/>
  <c r="I227" i="12"/>
  <c r="P720" i="21" s="1"/>
  <c r="M227" i="12"/>
  <c r="H226" i="12"/>
  <c r="D223" i="12"/>
  <c r="H223" i="12"/>
  <c r="L223" i="12"/>
  <c r="E223" i="12"/>
  <c r="I223" i="12"/>
  <c r="P716" i="21" s="1"/>
  <c r="M223" i="12"/>
  <c r="D146" i="12"/>
  <c r="H146" i="12"/>
  <c r="L146" i="12"/>
  <c r="E146" i="12"/>
  <c r="I146" i="12"/>
  <c r="P639" i="21" s="1"/>
  <c r="M146" i="12"/>
  <c r="F146" i="12"/>
  <c r="J146" i="12"/>
  <c r="N146" i="12"/>
  <c r="M198" i="12"/>
  <c r="I198" i="12"/>
  <c r="P691" i="21" s="1"/>
  <c r="E198" i="12"/>
  <c r="N197" i="12"/>
  <c r="J197" i="12"/>
  <c r="F197" i="12"/>
  <c r="M194" i="12"/>
  <c r="I194" i="12"/>
  <c r="P687" i="21" s="1"/>
  <c r="E194" i="12"/>
  <c r="N193" i="12"/>
  <c r="J193" i="12"/>
  <c r="F193" i="12"/>
  <c r="M190" i="12"/>
  <c r="I190" i="12"/>
  <c r="P683" i="21" s="1"/>
  <c r="E190" i="12"/>
  <c r="N189" i="12"/>
  <c r="J189" i="12"/>
  <c r="F189" i="12"/>
  <c r="M186" i="12"/>
  <c r="I186" i="12"/>
  <c r="P679" i="21" s="1"/>
  <c r="E186" i="12"/>
  <c r="I184" i="12"/>
  <c r="P677" i="21" s="1"/>
  <c r="G182" i="12"/>
  <c r="G180" i="12"/>
  <c r="M178" i="12"/>
  <c r="M176" i="12"/>
  <c r="M174" i="12"/>
  <c r="D166" i="12"/>
  <c r="H166" i="12"/>
  <c r="L166" i="12"/>
  <c r="F166" i="12"/>
  <c r="J166" i="12"/>
  <c r="N166" i="12"/>
  <c r="K154" i="12"/>
  <c r="K142" i="12"/>
  <c r="K184" i="12"/>
  <c r="D150" i="12"/>
  <c r="H150" i="12"/>
  <c r="L150" i="12"/>
  <c r="E150" i="12"/>
  <c r="I150" i="12"/>
  <c r="P643" i="21" s="1"/>
  <c r="M150" i="12"/>
  <c r="F150" i="12"/>
  <c r="J150" i="12"/>
  <c r="N150" i="12"/>
  <c r="D134" i="12"/>
  <c r="H134" i="12"/>
  <c r="L134" i="12"/>
  <c r="E134" i="12"/>
  <c r="I134" i="12"/>
  <c r="P627" i="21" s="1"/>
  <c r="M134" i="12"/>
  <c r="F134" i="12"/>
  <c r="J134" i="12"/>
  <c r="N134" i="12"/>
  <c r="N200" i="12"/>
  <c r="J200" i="12"/>
  <c r="L198" i="12"/>
  <c r="H198" i="12"/>
  <c r="M197" i="12"/>
  <c r="I197" i="12"/>
  <c r="P690" i="21" s="1"/>
  <c r="E197" i="12"/>
  <c r="N196" i="12"/>
  <c r="J196" i="12"/>
  <c r="L194" i="12"/>
  <c r="H194" i="12"/>
  <c r="M193" i="12"/>
  <c r="I193" i="12"/>
  <c r="P686" i="21" s="1"/>
  <c r="E193" i="12"/>
  <c r="N192" i="12"/>
  <c r="J192" i="12"/>
  <c r="L190" i="12"/>
  <c r="H190" i="12"/>
  <c r="M189" i="12"/>
  <c r="I189" i="12"/>
  <c r="P682" i="21" s="1"/>
  <c r="E189" i="12"/>
  <c r="L186" i="12"/>
  <c r="H186" i="12"/>
  <c r="N184" i="12"/>
  <c r="M182" i="12"/>
  <c r="M180" i="12"/>
  <c r="D178" i="12"/>
  <c r="H178" i="12"/>
  <c r="L178" i="12"/>
  <c r="F178" i="12"/>
  <c r="J178" i="12"/>
  <c r="N178" i="12"/>
  <c r="F176" i="12"/>
  <c r="J176" i="12"/>
  <c r="N176" i="12"/>
  <c r="D176" i="12"/>
  <c r="H176" i="12"/>
  <c r="L176" i="12"/>
  <c r="D174" i="12"/>
  <c r="H174" i="12"/>
  <c r="L174" i="12"/>
  <c r="F174" i="12"/>
  <c r="J174" i="12"/>
  <c r="N174" i="12"/>
  <c r="F172" i="12"/>
  <c r="J172" i="12"/>
  <c r="N172" i="12"/>
  <c r="D172" i="12"/>
  <c r="H172" i="12"/>
  <c r="L172" i="12"/>
  <c r="D170" i="12"/>
  <c r="H170" i="12"/>
  <c r="L170" i="12"/>
  <c r="F170" i="12"/>
  <c r="J170" i="12"/>
  <c r="N170" i="12"/>
  <c r="F168" i="12"/>
  <c r="J168" i="12"/>
  <c r="N168" i="12"/>
  <c r="D168" i="12"/>
  <c r="H168" i="12"/>
  <c r="L168" i="12"/>
  <c r="I166" i="12"/>
  <c r="P659" i="21" s="1"/>
  <c r="D162" i="12"/>
  <c r="H162" i="12"/>
  <c r="L162" i="12"/>
  <c r="E162" i="12"/>
  <c r="I162" i="12"/>
  <c r="P655" i="21" s="1"/>
  <c r="M162" i="12"/>
  <c r="F162" i="12"/>
  <c r="J162" i="12"/>
  <c r="N162" i="12"/>
  <c r="D158" i="12"/>
  <c r="H158" i="12"/>
  <c r="L158" i="12"/>
  <c r="E158" i="12"/>
  <c r="I158" i="12"/>
  <c r="P651" i="21" s="1"/>
  <c r="M158" i="12"/>
  <c r="F158" i="12"/>
  <c r="J158" i="12"/>
  <c r="N158" i="12"/>
  <c r="K150" i="12"/>
  <c r="K146" i="12"/>
  <c r="D138" i="12"/>
  <c r="H138" i="12"/>
  <c r="L138" i="12"/>
  <c r="E138" i="12"/>
  <c r="I138" i="12"/>
  <c r="P631" i="21" s="1"/>
  <c r="M138" i="12"/>
  <c r="F138" i="12"/>
  <c r="J138" i="12"/>
  <c r="N138" i="12"/>
  <c r="K134" i="12"/>
  <c r="F184" i="12"/>
  <c r="J184" i="12"/>
  <c r="D184" i="12"/>
  <c r="H184" i="12"/>
  <c r="L184" i="12"/>
  <c r="L197" i="12"/>
  <c r="H197" i="12"/>
  <c r="L193" i="12"/>
  <c r="H193" i="12"/>
  <c r="L189" i="12"/>
  <c r="H189" i="12"/>
  <c r="M184" i="12"/>
  <c r="E184" i="12"/>
  <c r="D182" i="12"/>
  <c r="H182" i="12"/>
  <c r="L182" i="12"/>
  <c r="F182" i="12"/>
  <c r="J182" i="12"/>
  <c r="N182" i="12"/>
  <c r="F180" i="12"/>
  <c r="J180" i="12"/>
  <c r="N180" i="12"/>
  <c r="D180" i="12"/>
  <c r="H180" i="12"/>
  <c r="L180" i="12"/>
  <c r="D154" i="12"/>
  <c r="H154" i="12"/>
  <c r="L154" i="12"/>
  <c r="E154" i="12"/>
  <c r="I154" i="12"/>
  <c r="P647" i="21" s="1"/>
  <c r="M154" i="12"/>
  <c r="F154" i="12"/>
  <c r="J154" i="12"/>
  <c r="N154" i="12"/>
  <c r="G150" i="12"/>
  <c r="G146" i="12"/>
  <c r="D142" i="12"/>
  <c r="H142" i="12"/>
  <c r="L142" i="12"/>
  <c r="E142" i="12"/>
  <c r="I142" i="12"/>
  <c r="P635" i="21" s="1"/>
  <c r="M142" i="12"/>
  <c r="F142" i="12"/>
  <c r="J142" i="12"/>
  <c r="N142" i="12"/>
  <c r="G134" i="12"/>
  <c r="L164" i="12"/>
  <c r="H164" i="12"/>
  <c r="D164" i="12"/>
  <c r="L160" i="12"/>
  <c r="H160" i="12"/>
  <c r="D160" i="12"/>
  <c r="L156" i="12"/>
  <c r="H156" i="12"/>
  <c r="D156" i="12"/>
  <c r="L152" i="12"/>
  <c r="H152" i="12"/>
  <c r="D152" i="12"/>
  <c r="L148" i="12"/>
  <c r="H148" i="12"/>
  <c r="D148" i="12"/>
  <c r="L144" i="12"/>
  <c r="H144" i="12"/>
  <c r="D144" i="12"/>
  <c r="H140" i="12"/>
  <c r="D140" i="12"/>
  <c r="N164" i="12"/>
  <c r="J164" i="12"/>
  <c r="N160" i="12"/>
  <c r="J160" i="12"/>
  <c r="N156" i="12"/>
  <c r="J156" i="12"/>
  <c r="N152" i="12"/>
  <c r="J152" i="12"/>
  <c r="N148" i="12"/>
  <c r="J148" i="12"/>
  <c r="I145" i="12"/>
  <c r="P638" i="21" s="1"/>
  <c r="N144" i="12"/>
  <c r="J144" i="12"/>
  <c r="M141" i="12"/>
  <c r="I141" i="12"/>
  <c r="P634" i="21" s="1"/>
  <c r="N140" i="12"/>
  <c r="J140" i="12"/>
  <c r="M137" i="12"/>
  <c r="I137" i="12"/>
  <c r="P630" i="21" s="1"/>
  <c r="J136" i="12"/>
  <c r="AA45" i="21"/>
  <c r="Z46" i="21"/>
  <c r="Y47" i="21" l="1"/>
  <c r="X48" i="21"/>
  <c r="E1" i="19"/>
  <c r="E3" i="19"/>
  <c r="E4" i="19"/>
  <c r="E5" i="19"/>
  <c r="E6" i="19"/>
  <c r="E7" i="19"/>
  <c r="E8" i="19"/>
  <c r="E9" i="19"/>
  <c r="E10" i="19"/>
  <c r="E11" i="19"/>
  <c r="E12" i="19"/>
  <c r="E13" i="19"/>
  <c r="E14" i="19"/>
  <c r="E15" i="19"/>
  <c r="E16" i="19"/>
  <c r="E17" i="19"/>
  <c r="E18" i="19"/>
  <c r="E19" i="19"/>
  <c r="E20" i="19"/>
  <c r="E21" i="19"/>
  <c r="E22" i="19"/>
  <c r="E23" i="19"/>
  <c r="E24" i="19"/>
  <c r="E25" i="19"/>
  <c r="E26" i="19"/>
  <c r="E27" i="19"/>
  <c r="E28" i="19"/>
  <c r="E29" i="19"/>
  <c r="E30" i="19"/>
  <c r="E31" i="19"/>
  <c r="E32" i="19"/>
  <c r="E33" i="19"/>
  <c r="E34" i="19"/>
  <c r="E35" i="19"/>
  <c r="E36" i="19"/>
  <c r="E37" i="19"/>
  <c r="E38" i="19"/>
  <c r="E39" i="19"/>
  <c r="E40" i="19"/>
  <c r="E41" i="19"/>
  <c r="E42" i="19"/>
  <c r="E43" i="19"/>
  <c r="E44" i="19"/>
  <c r="E45" i="19"/>
  <c r="E46" i="19"/>
  <c r="E47" i="19"/>
  <c r="E48" i="19"/>
  <c r="E49" i="19"/>
  <c r="E50" i="19"/>
  <c r="E51" i="19"/>
  <c r="E52" i="19"/>
  <c r="E53" i="19"/>
  <c r="E54" i="19"/>
  <c r="E55" i="19"/>
  <c r="E56" i="19"/>
  <c r="E57" i="19"/>
  <c r="E58" i="19"/>
  <c r="E59" i="19"/>
  <c r="E60" i="19"/>
  <c r="E61" i="19"/>
  <c r="E62" i="19"/>
  <c r="E63" i="19"/>
  <c r="E64" i="19"/>
  <c r="E65" i="19"/>
  <c r="E66" i="19"/>
  <c r="E67" i="19"/>
  <c r="E68" i="19"/>
  <c r="E69" i="19"/>
  <c r="E70" i="19"/>
  <c r="E71" i="19"/>
  <c r="E72" i="19"/>
  <c r="E73" i="19"/>
  <c r="E74" i="19"/>
  <c r="E75" i="19"/>
  <c r="E76" i="19"/>
  <c r="E77" i="19"/>
  <c r="E78" i="19"/>
  <c r="E79" i="19"/>
  <c r="E80" i="19"/>
  <c r="E81" i="19"/>
  <c r="E82" i="19"/>
  <c r="E83" i="19"/>
  <c r="E84" i="19"/>
  <c r="E85" i="19"/>
  <c r="E86" i="19"/>
  <c r="E87" i="19"/>
  <c r="E88" i="19"/>
  <c r="E89" i="19"/>
  <c r="E90" i="19"/>
  <c r="E91" i="19"/>
  <c r="E92" i="19"/>
  <c r="E93" i="19"/>
  <c r="E94" i="19"/>
  <c r="E95" i="19"/>
  <c r="E96" i="19"/>
  <c r="E97" i="19"/>
  <c r="E98" i="19"/>
  <c r="E99" i="19"/>
  <c r="E100" i="19"/>
  <c r="E101" i="19"/>
  <c r="E102" i="19"/>
  <c r="E103" i="19"/>
  <c r="E104" i="19"/>
  <c r="E105" i="19"/>
  <c r="E106" i="19"/>
  <c r="E107" i="19"/>
  <c r="E108" i="19"/>
  <c r="E109" i="19"/>
  <c r="E110" i="19"/>
  <c r="E111" i="19"/>
  <c r="E112" i="19"/>
  <c r="E113" i="19"/>
  <c r="E114" i="19"/>
  <c r="E115" i="19"/>
  <c r="E116" i="19"/>
  <c r="E117" i="19"/>
  <c r="E118" i="19"/>
  <c r="E119" i="19"/>
  <c r="E120" i="19"/>
  <c r="E121" i="19"/>
  <c r="E122" i="19"/>
  <c r="E123" i="19"/>
  <c r="E124" i="19"/>
  <c r="E125" i="19"/>
  <c r="E126" i="19"/>
  <c r="E127" i="19"/>
  <c r="E128" i="19"/>
  <c r="E129" i="19"/>
  <c r="E130" i="19"/>
  <c r="E131" i="19"/>
  <c r="E132" i="19"/>
  <c r="E133" i="19"/>
  <c r="E134" i="19"/>
  <c r="E135" i="19"/>
  <c r="E136" i="19"/>
  <c r="E137" i="19"/>
  <c r="E138" i="19"/>
  <c r="E139" i="19"/>
  <c r="E140" i="19"/>
  <c r="E141" i="19"/>
  <c r="E142" i="19"/>
  <c r="E143" i="19"/>
  <c r="E144" i="19"/>
  <c r="E145" i="19"/>
  <c r="E146" i="19"/>
  <c r="E147" i="19"/>
  <c r="E148" i="19"/>
  <c r="E149" i="19"/>
  <c r="E150" i="19"/>
  <c r="E151" i="19"/>
  <c r="E152" i="19"/>
  <c r="E153" i="19"/>
  <c r="E154" i="19"/>
  <c r="E155" i="19"/>
  <c r="E156" i="19"/>
  <c r="E157" i="19"/>
  <c r="E158" i="19"/>
  <c r="E159" i="19"/>
  <c r="E160" i="19"/>
  <c r="E161" i="19"/>
  <c r="E162" i="19"/>
  <c r="E163" i="19"/>
  <c r="E164" i="19"/>
  <c r="E165" i="19"/>
  <c r="E166" i="19"/>
  <c r="E167" i="19"/>
  <c r="E168" i="19"/>
  <c r="E169" i="19"/>
  <c r="E170" i="19"/>
  <c r="E171" i="19"/>
  <c r="E172" i="19"/>
  <c r="E173" i="19"/>
  <c r="E174" i="19"/>
  <c r="E175" i="19"/>
  <c r="E176" i="19"/>
  <c r="E177" i="19"/>
  <c r="E178" i="19"/>
  <c r="E179" i="19"/>
  <c r="E180" i="19"/>
  <c r="E181" i="19"/>
  <c r="E182" i="19"/>
  <c r="E183" i="19"/>
  <c r="E184" i="19"/>
  <c r="E185" i="19"/>
  <c r="E186" i="19"/>
  <c r="E187" i="19"/>
  <c r="E188" i="19"/>
  <c r="E189" i="19"/>
  <c r="E190" i="19"/>
  <c r="E191" i="19"/>
  <c r="E192" i="19"/>
  <c r="E193" i="19"/>
  <c r="E194" i="19"/>
  <c r="E195" i="19"/>
  <c r="E196" i="19"/>
  <c r="E197" i="19"/>
  <c r="E198" i="19"/>
  <c r="E199" i="19"/>
  <c r="E200" i="19"/>
  <c r="E201" i="19"/>
  <c r="E202" i="19"/>
  <c r="E203" i="19"/>
  <c r="E204" i="19"/>
  <c r="E205" i="19"/>
  <c r="E206" i="19"/>
  <c r="E207" i="19"/>
  <c r="E208" i="19"/>
  <c r="E209" i="19"/>
  <c r="E210" i="19"/>
  <c r="E211" i="19"/>
  <c r="E212" i="19"/>
  <c r="E213" i="19"/>
  <c r="E214" i="19"/>
  <c r="E215" i="19"/>
  <c r="E216" i="19"/>
  <c r="E217" i="19"/>
  <c r="E218" i="19"/>
  <c r="E219" i="19"/>
  <c r="E220" i="19"/>
  <c r="E221" i="19"/>
  <c r="E222" i="19"/>
  <c r="E223" i="19"/>
  <c r="E224" i="19"/>
  <c r="E225" i="19"/>
  <c r="E226" i="19"/>
  <c r="E227" i="19"/>
  <c r="E228" i="19"/>
  <c r="E229" i="19"/>
  <c r="E230" i="19"/>
  <c r="E231" i="19"/>
  <c r="E232" i="19"/>
  <c r="E233" i="19"/>
  <c r="E234" i="19"/>
  <c r="E235" i="19"/>
  <c r="E236" i="19"/>
  <c r="E237" i="19"/>
  <c r="E238" i="19"/>
  <c r="E239" i="19"/>
  <c r="E240" i="19"/>
  <c r="E241" i="19"/>
  <c r="E242" i="19"/>
  <c r="E243" i="19"/>
  <c r="E244" i="19"/>
  <c r="E245" i="19"/>
  <c r="E246" i="19"/>
  <c r="E247" i="19"/>
  <c r="E248" i="19"/>
  <c r="E249" i="19"/>
  <c r="E250" i="19"/>
  <c r="E251" i="19"/>
  <c r="E252" i="19"/>
  <c r="E253" i="19"/>
  <c r="E254" i="19"/>
  <c r="E255" i="19"/>
  <c r="E256" i="19"/>
  <c r="E257" i="19"/>
  <c r="E258" i="19"/>
  <c r="E259" i="19"/>
  <c r="E260" i="19"/>
  <c r="E261" i="19"/>
  <c r="E262" i="19"/>
  <c r="E263" i="19"/>
  <c r="E264" i="19"/>
  <c r="E265" i="19"/>
  <c r="E266" i="19"/>
  <c r="E267" i="19"/>
  <c r="E268" i="19"/>
  <c r="E269" i="19"/>
  <c r="E270" i="19"/>
  <c r="E271" i="19"/>
  <c r="E272" i="19"/>
  <c r="E273" i="19"/>
  <c r="E274" i="19"/>
  <c r="E275" i="19"/>
  <c r="E276" i="19"/>
  <c r="E277" i="19"/>
  <c r="E278" i="19"/>
  <c r="E279" i="19"/>
  <c r="E280" i="19"/>
  <c r="E281" i="19"/>
  <c r="E282" i="19"/>
  <c r="E283" i="19"/>
  <c r="E284" i="19"/>
  <c r="E285" i="19"/>
  <c r="E286" i="19"/>
  <c r="E287" i="19"/>
  <c r="E288" i="19"/>
  <c r="E289" i="19"/>
  <c r="E290" i="19"/>
  <c r="E291" i="19"/>
  <c r="E292" i="19"/>
  <c r="E293" i="19"/>
  <c r="E2" i="19"/>
  <c r="F3" i="19"/>
  <c r="F4" i="19"/>
  <c r="F5" i="19"/>
  <c r="F6" i="19"/>
  <c r="F7" i="19"/>
  <c r="F8" i="19"/>
  <c r="F9" i="19"/>
  <c r="F10" i="19"/>
  <c r="F11" i="19"/>
  <c r="F12" i="19"/>
  <c r="F13" i="19"/>
  <c r="F14" i="19"/>
  <c r="F15" i="19"/>
  <c r="F16" i="19"/>
  <c r="F17" i="19"/>
  <c r="F18" i="19"/>
  <c r="F19" i="19"/>
  <c r="F20" i="19"/>
  <c r="F21" i="19"/>
  <c r="F22" i="19"/>
  <c r="F23" i="19"/>
  <c r="F24" i="19"/>
  <c r="F25" i="19"/>
  <c r="F26" i="19"/>
  <c r="F27" i="19"/>
  <c r="F28" i="19"/>
  <c r="F29" i="19"/>
  <c r="F30" i="19"/>
  <c r="F31" i="19"/>
  <c r="F32" i="19"/>
  <c r="F33" i="19"/>
  <c r="F34" i="19"/>
  <c r="F35" i="19"/>
  <c r="F36" i="19"/>
  <c r="F37" i="19"/>
  <c r="F38" i="19"/>
  <c r="F39" i="19"/>
  <c r="F40" i="19"/>
  <c r="F41" i="19"/>
  <c r="F42" i="19"/>
  <c r="F43" i="19"/>
  <c r="F44" i="19"/>
  <c r="F45" i="19"/>
  <c r="F46" i="19"/>
  <c r="F47" i="19"/>
  <c r="F48" i="19"/>
  <c r="F49" i="19"/>
  <c r="F50" i="19"/>
  <c r="F51" i="19"/>
  <c r="F52" i="19"/>
  <c r="F53" i="19"/>
  <c r="F54" i="19"/>
  <c r="F55" i="19"/>
  <c r="F56" i="19"/>
  <c r="F57" i="19"/>
  <c r="F58" i="19"/>
  <c r="F59" i="19"/>
  <c r="F60" i="19"/>
  <c r="F61" i="19"/>
  <c r="F62" i="19"/>
  <c r="F63" i="19"/>
  <c r="F64" i="19"/>
  <c r="F65" i="19"/>
  <c r="F66" i="19"/>
  <c r="F67" i="19"/>
  <c r="F68" i="19"/>
  <c r="F69" i="19"/>
  <c r="F70" i="19"/>
  <c r="F71" i="19"/>
  <c r="F72" i="19"/>
  <c r="F73" i="19"/>
  <c r="F74" i="19"/>
  <c r="F75" i="19"/>
  <c r="F76" i="19"/>
  <c r="F77" i="19"/>
  <c r="F78" i="19"/>
  <c r="F79" i="19"/>
  <c r="F80" i="19"/>
  <c r="F81" i="19"/>
  <c r="F82" i="19"/>
  <c r="F83" i="19"/>
  <c r="F84" i="19"/>
  <c r="F85" i="19"/>
  <c r="F86" i="19"/>
  <c r="F87" i="19"/>
  <c r="F88" i="19"/>
  <c r="F89" i="19"/>
  <c r="F90" i="19"/>
  <c r="F91" i="19"/>
  <c r="F92" i="19"/>
  <c r="F93" i="19"/>
  <c r="F94" i="19"/>
  <c r="F95" i="19"/>
  <c r="F96" i="19"/>
  <c r="F97" i="19"/>
  <c r="F98" i="19"/>
  <c r="F99" i="19"/>
  <c r="F100" i="19"/>
  <c r="F101" i="19"/>
  <c r="F102" i="19"/>
  <c r="F103" i="19"/>
  <c r="F104" i="19"/>
  <c r="F105" i="19"/>
  <c r="F106" i="19"/>
  <c r="F107" i="19"/>
  <c r="F108" i="19"/>
  <c r="F109" i="19"/>
  <c r="F110" i="19"/>
  <c r="F111" i="19"/>
  <c r="F112" i="19"/>
  <c r="F113" i="19"/>
  <c r="F114" i="19"/>
  <c r="F115" i="19"/>
  <c r="F116" i="19"/>
  <c r="F117" i="19"/>
  <c r="F118" i="19"/>
  <c r="F119" i="19"/>
  <c r="F120" i="19"/>
  <c r="F121" i="19"/>
  <c r="F122" i="19"/>
  <c r="F123" i="19"/>
  <c r="F124" i="19"/>
  <c r="F125" i="19"/>
  <c r="F126" i="19"/>
  <c r="F127" i="19"/>
  <c r="F128" i="19"/>
  <c r="F129" i="19"/>
  <c r="F130" i="19"/>
  <c r="F131" i="19"/>
  <c r="F132" i="19"/>
  <c r="F133" i="19"/>
  <c r="F134" i="19"/>
  <c r="F135" i="19"/>
  <c r="F136" i="19"/>
  <c r="F137" i="19"/>
  <c r="F138" i="19"/>
  <c r="F139" i="19"/>
  <c r="F140" i="19"/>
  <c r="F141" i="19"/>
  <c r="F142" i="19"/>
  <c r="F143" i="19"/>
  <c r="F144" i="19"/>
  <c r="F145" i="19"/>
  <c r="F146" i="19"/>
  <c r="F147" i="19"/>
  <c r="F148" i="19"/>
  <c r="F149" i="19"/>
  <c r="F150" i="19"/>
  <c r="F151" i="19"/>
  <c r="F152" i="19"/>
  <c r="F153" i="19"/>
  <c r="F154" i="19"/>
  <c r="F155" i="19"/>
  <c r="F156" i="19"/>
  <c r="F157" i="19"/>
  <c r="F158" i="19"/>
  <c r="F159" i="19"/>
  <c r="F160" i="19"/>
  <c r="F161" i="19"/>
  <c r="F162" i="19"/>
  <c r="F163" i="19"/>
  <c r="F164" i="19"/>
  <c r="F165" i="19"/>
  <c r="F166" i="19"/>
  <c r="F167" i="19"/>
  <c r="F168" i="19"/>
  <c r="F169" i="19"/>
  <c r="F170" i="19"/>
  <c r="F171" i="19"/>
  <c r="F172" i="19"/>
  <c r="F173" i="19"/>
  <c r="F174" i="19"/>
  <c r="F175" i="19"/>
  <c r="F176" i="19"/>
  <c r="F177" i="19"/>
  <c r="F178" i="19"/>
  <c r="F179" i="19"/>
  <c r="F180" i="19"/>
  <c r="F181" i="19"/>
  <c r="F182" i="19"/>
  <c r="F183" i="19"/>
  <c r="F184" i="19"/>
  <c r="F185" i="19"/>
  <c r="F186" i="19"/>
  <c r="F187" i="19"/>
  <c r="F188" i="19"/>
  <c r="F189" i="19"/>
  <c r="F190" i="19"/>
  <c r="F191" i="19"/>
  <c r="F192" i="19"/>
  <c r="F193" i="19"/>
  <c r="F194" i="19"/>
  <c r="F195" i="19"/>
  <c r="F196" i="19"/>
  <c r="F197" i="19"/>
  <c r="F198" i="19"/>
  <c r="F199" i="19"/>
  <c r="F200" i="19"/>
  <c r="F201" i="19"/>
  <c r="F202" i="19"/>
  <c r="F203" i="19"/>
  <c r="F204" i="19"/>
  <c r="F205" i="19"/>
  <c r="F206" i="19"/>
  <c r="F207" i="19"/>
  <c r="F208" i="19"/>
  <c r="F209" i="19"/>
  <c r="F210" i="19"/>
  <c r="F211" i="19"/>
  <c r="F212" i="19"/>
  <c r="F213" i="19"/>
  <c r="F214" i="19"/>
  <c r="F215" i="19"/>
  <c r="F216" i="19"/>
  <c r="F217" i="19"/>
  <c r="F218" i="19"/>
  <c r="F219" i="19"/>
  <c r="F220" i="19"/>
  <c r="F221" i="19"/>
  <c r="F222" i="19"/>
  <c r="F223" i="19"/>
  <c r="F224" i="19"/>
  <c r="F225" i="19"/>
  <c r="F226" i="19"/>
  <c r="F227" i="19"/>
  <c r="F228" i="19"/>
  <c r="F229" i="19"/>
  <c r="F230" i="19"/>
  <c r="F231" i="19"/>
  <c r="F232" i="19"/>
  <c r="F233" i="19"/>
  <c r="F234" i="19"/>
  <c r="F235" i="19"/>
  <c r="F236" i="19"/>
  <c r="F237" i="19"/>
  <c r="F238" i="19"/>
  <c r="F239" i="19"/>
  <c r="F240" i="19"/>
  <c r="F241" i="19"/>
  <c r="F242" i="19"/>
  <c r="F243" i="19"/>
  <c r="F244" i="19"/>
  <c r="F245" i="19"/>
  <c r="F246" i="19"/>
  <c r="F247" i="19"/>
  <c r="F248" i="19"/>
  <c r="F249" i="19"/>
  <c r="F250" i="19"/>
  <c r="F251" i="19"/>
  <c r="F252" i="19"/>
  <c r="F253" i="19"/>
  <c r="F254" i="19"/>
  <c r="F255" i="19"/>
  <c r="F256" i="19"/>
  <c r="F257" i="19"/>
  <c r="F258" i="19"/>
  <c r="F259" i="19"/>
  <c r="F260" i="19"/>
  <c r="F261" i="19"/>
  <c r="F262" i="19"/>
  <c r="F263" i="19"/>
  <c r="F264" i="19"/>
  <c r="F265" i="19"/>
  <c r="F266" i="19"/>
  <c r="F267" i="19"/>
  <c r="F268" i="19"/>
  <c r="F269" i="19"/>
  <c r="F270" i="19"/>
  <c r="F271" i="19"/>
  <c r="F272" i="19"/>
  <c r="F273" i="19"/>
  <c r="F274" i="19"/>
  <c r="F275" i="19"/>
  <c r="F276" i="19"/>
  <c r="F277" i="19"/>
  <c r="F278" i="19"/>
  <c r="F279" i="19"/>
  <c r="F280" i="19"/>
  <c r="F281" i="19"/>
  <c r="F282" i="19"/>
  <c r="F283" i="19"/>
  <c r="F284" i="19"/>
  <c r="F285" i="19"/>
  <c r="F286" i="19"/>
  <c r="F287" i="19"/>
  <c r="F288" i="19"/>
  <c r="F289" i="19"/>
  <c r="F290" i="19"/>
  <c r="F291" i="19"/>
  <c r="F292" i="19"/>
  <c r="F293" i="19"/>
  <c r="F2" i="19"/>
  <c r="G3" i="19"/>
  <c r="G4" i="19"/>
  <c r="G5" i="19"/>
  <c r="G6" i="19"/>
  <c r="G7" i="19"/>
  <c r="G8" i="19"/>
  <c r="G9" i="19"/>
  <c r="G10" i="19"/>
  <c r="G11" i="19"/>
  <c r="G12" i="19"/>
  <c r="G13" i="19"/>
  <c r="G14" i="19"/>
  <c r="G15" i="19"/>
  <c r="G16" i="19"/>
  <c r="G17" i="19"/>
  <c r="G18" i="19"/>
  <c r="G19" i="19"/>
  <c r="G20" i="19"/>
  <c r="G21" i="19"/>
  <c r="G22" i="19"/>
  <c r="G23" i="19"/>
  <c r="G24" i="19"/>
  <c r="G25" i="19"/>
  <c r="G26" i="19"/>
  <c r="G27" i="19"/>
  <c r="G28" i="19"/>
  <c r="G29" i="19"/>
  <c r="G30" i="19"/>
  <c r="G31" i="19"/>
  <c r="G32" i="19"/>
  <c r="G33" i="19"/>
  <c r="G34" i="19"/>
  <c r="G35" i="19"/>
  <c r="G36" i="19"/>
  <c r="G37" i="19"/>
  <c r="G38" i="19"/>
  <c r="G39" i="19"/>
  <c r="G40" i="19"/>
  <c r="G41" i="19"/>
  <c r="G42" i="19"/>
  <c r="G43" i="19"/>
  <c r="G44" i="19"/>
  <c r="G45" i="19"/>
  <c r="G46" i="19"/>
  <c r="G47" i="19"/>
  <c r="G48" i="19"/>
  <c r="G49" i="19"/>
  <c r="G50" i="19"/>
  <c r="G51" i="19"/>
  <c r="G52" i="19"/>
  <c r="G53" i="19"/>
  <c r="G54" i="19"/>
  <c r="G55" i="19"/>
  <c r="G56" i="19"/>
  <c r="G57" i="19"/>
  <c r="G58" i="19"/>
  <c r="G59" i="19"/>
  <c r="G60" i="19"/>
  <c r="G61" i="19"/>
  <c r="G62" i="19"/>
  <c r="G63" i="19"/>
  <c r="G64" i="19"/>
  <c r="G65" i="19"/>
  <c r="G66" i="19"/>
  <c r="G67" i="19"/>
  <c r="G68" i="19"/>
  <c r="G69" i="19"/>
  <c r="G70" i="19"/>
  <c r="G71" i="19"/>
  <c r="G72" i="19"/>
  <c r="G73" i="19"/>
  <c r="G74" i="19"/>
  <c r="G75" i="19"/>
  <c r="G76" i="19"/>
  <c r="G77" i="19"/>
  <c r="G78" i="19"/>
  <c r="G79" i="19"/>
  <c r="G80" i="19"/>
  <c r="G81" i="19"/>
  <c r="G82" i="19"/>
  <c r="G83" i="19"/>
  <c r="G84" i="19"/>
  <c r="G85" i="19"/>
  <c r="G86" i="19"/>
  <c r="G87" i="19"/>
  <c r="G88" i="19"/>
  <c r="G89" i="19"/>
  <c r="G90" i="19"/>
  <c r="G91" i="19"/>
  <c r="G92" i="19"/>
  <c r="G93" i="19"/>
  <c r="G94" i="19"/>
  <c r="G95" i="19"/>
  <c r="G96" i="19"/>
  <c r="G97" i="19"/>
  <c r="G98" i="19"/>
  <c r="G99" i="19"/>
  <c r="G100" i="19"/>
  <c r="G101" i="19"/>
  <c r="G102" i="19"/>
  <c r="G103" i="19"/>
  <c r="G104" i="19"/>
  <c r="G105" i="19"/>
  <c r="G106" i="19"/>
  <c r="G107" i="19"/>
  <c r="G108" i="19"/>
  <c r="G109" i="19"/>
  <c r="G110" i="19"/>
  <c r="G111" i="19"/>
  <c r="G112" i="19"/>
  <c r="G113" i="19"/>
  <c r="G114" i="19"/>
  <c r="G115" i="19"/>
  <c r="G116" i="19"/>
  <c r="G117" i="19"/>
  <c r="G118" i="19"/>
  <c r="G119" i="19"/>
  <c r="G120" i="19"/>
  <c r="G121" i="19"/>
  <c r="G122" i="19"/>
  <c r="G123" i="19"/>
  <c r="G124" i="19"/>
  <c r="G125" i="19"/>
  <c r="G126" i="19"/>
  <c r="G127" i="19"/>
  <c r="G128" i="19"/>
  <c r="G129" i="19"/>
  <c r="G130" i="19"/>
  <c r="G131" i="19"/>
  <c r="G132" i="19"/>
  <c r="G133" i="19"/>
  <c r="G134" i="19"/>
  <c r="G135" i="19"/>
  <c r="G136" i="19"/>
  <c r="G137" i="19"/>
  <c r="G138" i="19"/>
  <c r="G139" i="19"/>
  <c r="G140" i="19"/>
  <c r="G141" i="19"/>
  <c r="G142" i="19"/>
  <c r="G143" i="19"/>
  <c r="G144" i="19"/>
  <c r="G145" i="19"/>
  <c r="G146" i="19"/>
  <c r="G147" i="19"/>
  <c r="G148" i="19"/>
  <c r="G149" i="19"/>
  <c r="G150" i="19"/>
  <c r="G151" i="19"/>
  <c r="G152" i="19"/>
  <c r="G153" i="19"/>
  <c r="G154" i="19"/>
  <c r="G155" i="19"/>
  <c r="G156" i="19"/>
  <c r="G157" i="19"/>
  <c r="G158" i="19"/>
  <c r="G159" i="19"/>
  <c r="G160" i="19"/>
  <c r="G161" i="19"/>
  <c r="G162" i="19"/>
  <c r="G163" i="19"/>
  <c r="G164" i="19"/>
  <c r="G165" i="19"/>
  <c r="G166" i="19"/>
  <c r="G167" i="19"/>
  <c r="G168" i="19"/>
  <c r="G169" i="19"/>
  <c r="G170" i="19"/>
  <c r="G171" i="19"/>
  <c r="G172" i="19"/>
  <c r="G173" i="19"/>
  <c r="G174" i="19"/>
  <c r="G175" i="19"/>
  <c r="G176" i="19"/>
  <c r="G177" i="19"/>
  <c r="G178" i="19"/>
  <c r="G179" i="19"/>
  <c r="G180" i="19"/>
  <c r="G181" i="19"/>
  <c r="G182" i="19"/>
  <c r="G183" i="19"/>
  <c r="G184" i="19"/>
  <c r="G185" i="19"/>
  <c r="G186" i="19"/>
  <c r="G187" i="19"/>
  <c r="G188" i="19"/>
  <c r="G189" i="19"/>
  <c r="G190" i="19"/>
  <c r="G191" i="19"/>
  <c r="G192" i="19"/>
  <c r="G193" i="19"/>
  <c r="G194" i="19"/>
  <c r="G195" i="19"/>
  <c r="G196" i="19"/>
  <c r="G197" i="19"/>
  <c r="G198" i="19"/>
  <c r="G199" i="19"/>
  <c r="G200" i="19"/>
  <c r="G201" i="19"/>
  <c r="G202" i="19"/>
  <c r="G203" i="19"/>
  <c r="G204" i="19"/>
  <c r="G205" i="19"/>
  <c r="G206" i="19"/>
  <c r="G207" i="19"/>
  <c r="G208" i="19"/>
  <c r="G209" i="19"/>
  <c r="G210" i="19"/>
  <c r="G211" i="19"/>
  <c r="G212" i="19"/>
  <c r="G213" i="19"/>
  <c r="G214" i="19"/>
  <c r="G215" i="19"/>
  <c r="G216" i="19"/>
  <c r="G217" i="19"/>
  <c r="G218" i="19"/>
  <c r="G219" i="19"/>
  <c r="G220" i="19"/>
  <c r="G221" i="19"/>
  <c r="G222" i="19"/>
  <c r="G223" i="19"/>
  <c r="G224" i="19"/>
  <c r="G225" i="19"/>
  <c r="G226" i="19"/>
  <c r="G227" i="19"/>
  <c r="G228" i="19"/>
  <c r="G229" i="19"/>
  <c r="G230" i="19"/>
  <c r="G231" i="19"/>
  <c r="G232" i="19"/>
  <c r="G233" i="19"/>
  <c r="G234" i="19"/>
  <c r="G235" i="19"/>
  <c r="G236" i="19"/>
  <c r="G237" i="19"/>
  <c r="G238" i="19"/>
  <c r="G239" i="19"/>
  <c r="G240" i="19"/>
  <c r="G241" i="19"/>
  <c r="G242" i="19"/>
  <c r="G243" i="19"/>
  <c r="G244" i="19"/>
  <c r="G245" i="19"/>
  <c r="G246" i="19"/>
  <c r="G247" i="19"/>
  <c r="G248" i="19"/>
  <c r="G249" i="19"/>
  <c r="G250" i="19"/>
  <c r="G251" i="19"/>
  <c r="G252" i="19"/>
  <c r="G253" i="19"/>
  <c r="G254" i="19"/>
  <c r="G255" i="19"/>
  <c r="G256" i="19"/>
  <c r="G257" i="19"/>
  <c r="G258" i="19"/>
  <c r="G259" i="19"/>
  <c r="G260" i="19"/>
  <c r="G261" i="19"/>
  <c r="G262" i="19"/>
  <c r="G263" i="19"/>
  <c r="G264" i="19"/>
  <c r="G265" i="19"/>
  <c r="G266" i="19"/>
  <c r="G267" i="19"/>
  <c r="G268" i="19"/>
  <c r="G269" i="19"/>
  <c r="G270" i="19"/>
  <c r="G271" i="19"/>
  <c r="G272" i="19"/>
  <c r="G273" i="19"/>
  <c r="G274" i="19"/>
  <c r="G275" i="19"/>
  <c r="G276" i="19"/>
  <c r="G277" i="19"/>
  <c r="G278" i="19"/>
  <c r="G279" i="19"/>
  <c r="G280" i="19"/>
  <c r="G281" i="19"/>
  <c r="G282" i="19"/>
  <c r="G283" i="19"/>
  <c r="G284" i="19"/>
  <c r="G285" i="19"/>
  <c r="G286" i="19"/>
  <c r="G287" i="19"/>
  <c r="G288" i="19"/>
  <c r="G289" i="19"/>
  <c r="G290" i="19"/>
  <c r="G291" i="19"/>
  <c r="G292" i="19"/>
  <c r="G293" i="19"/>
  <c r="G2" i="19"/>
  <c r="AA46" i="21"/>
  <c r="Z47" i="21"/>
  <c r="X49" i="21" l="1"/>
  <c r="Y48" i="21"/>
  <c r="B625" i="19"/>
  <c r="B624" i="19"/>
  <c r="B623" i="19"/>
  <c r="B622" i="19"/>
  <c r="B621" i="19"/>
  <c r="B620" i="19"/>
  <c r="B619" i="19"/>
  <c r="B618" i="19"/>
  <c r="B617" i="19"/>
  <c r="B616" i="19"/>
  <c r="B615" i="19"/>
  <c r="B614" i="19"/>
  <c r="B613" i="19"/>
  <c r="B612" i="19"/>
  <c r="B611" i="19"/>
  <c r="C611" i="19" s="1"/>
  <c r="B610" i="19"/>
  <c r="B609" i="19"/>
  <c r="B608" i="19"/>
  <c r="B607" i="19"/>
  <c r="C607" i="19" s="1"/>
  <c r="B606" i="19"/>
  <c r="B605" i="19"/>
  <c r="B604" i="19"/>
  <c r="B603" i="19"/>
  <c r="B602" i="19"/>
  <c r="B601" i="19"/>
  <c r="B600" i="19"/>
  <c r="B599" i="19"/>
  <c r="C599" i="19" s="1"/>
  <c r="B598" i="19"/>
  <c r="B597" i="19"/>
  <c r="B596" i="19"/>
  <c r="B595" i="19"/>
  <c r="B594" i="19"/>
  <c r="B593" i="19"/>
  <c r="B592" i="19"/>
  <c r="B591" i="19"/>
  <c r="C591" i="19" s="1"/>
  <c r="B590" i="19"/>
  <c r="B589" i="19"/>
  <c r="B588" i="19"/>
  <c r="B587" i="19"/>
  <c r="B586" i="19"/>
  <c r="B585" i="19"/>
  <c r="B584" i="19"/>
  <c r="B583" i="19"/>
  <c r="B582" i="19"/>
  <c r="B581" i="19"/>
  <c r="B580" i="19"/>
  <c r="B579" i="19"/>
  <c r="C579" i="19" s="1"/>
  <c r="B578" i="19"/>
  <c r="B577" i="19"/>
  <c r="B576" i="19"/>
  <c r="B575" i="19"/>
  <c r="B574" i="19"/>
  <c r="B573" i="19"/>
  <c r="B572" i="19"/>
  <c r="B571" i="19"/>
  <c r="C571" i="19" s="1"/>
  <c r="B570" i="19"/>
  <c r="B569" i="19"/>
  <c r="B568" i="19"/>
  <c r="B567" i="19"/>
  <c r="B566" i="19"/>
  <c r="B565" i="19"/>
  <c r="B564" i="19"/>
  <c r="B563" i="19"/>
  <c r="C563" i="19" s="1"/>
  <c r="B562" i="19"/>
  <c r="B561" i="19"/>
  <c r="B560" i="19"/>
  <c r="B559" i="19"/>
  <c r="B558" i="19"/>
  <c r="B557" i="19"/>
  <c r="B556" i="19"/>
  <c r="B555" i="19"/>
  <c r="B554" i="19"/>
  <c r="B553" i="19"/>
  <c r="B552" i="19"/>
  <c r="B551" i="19"/>
  <c r="C551" i="19" s="1"/>
  <c r="B550" i="19"/>
  <c r="B549" i="19"/>
  <c r="B548" i="19"/>
  <c r="B547" i="19"/>
  <c r="B546" i="19"/>
  <c r="B545" i="19"/>
  <c r="B544" i="19"/>
  <c r="B543" i="19"/>
  <c r="C543" i="19" s="1"/>
  <c r="B542" i="19"/>
  <c r="B541" i="19"/>
  <c r="B540" i="19"/>
  <c r="B539" i="19"/>
  <c r="B538" i="19"/>
  <c r="B537" i="19"/>
  <c r="B536" i="19"/>
  <c r="B535" i="19"/>
  <c r="C535" i="19" s="1"/>
  <c r="B534" i="19"/>
  <c r="B533" i="19"/>
  <c r="B532" i="19"/>
  <c r="B531" i="19"/>
  <c r="B530" i="19"/>
  <c r="B529" i="19"/>
  <c r="B528" i="19"/>
  <c r="B527" i="19"/>
  <c r="B526" i="19"/>
  <c r="B525" i="19"/>
  <c r="B524" i="19"/>
  <c r="B523" i="19"/>
  <c r="C523" i="19" s="1"/>
  <c r="B522" i="19"/>
  <c r="B521" i="19"/>
  <c r="B520" i="19"/>
  <c r="B519" i="19"/>
  <c r="B518" i="19"/>
  <c r="B517" i="19"/>
  <c r="B516" i="19"/>
  <c r="B515" i="19"/>
  <c r="C515" i="19" s="1"/>
  <c r="B514" i="19"/>
  <c r="B513" i="19"/>
  <c r="B512" i="19"/>
  <c r="B511" i="19"/>
  <c r="B510" i="19"/>
  <c r="B509" i="19"/>
  <c r="B508" i="19"/>
  <c r="B507" i="19"/>
  <c r="C507" i="19" s="1"/>
  <c r="B506" i="19"/>
  <c r="B505" i="19"/>
  <c r="B504" i="19"/>
  <c r="B503" i="19"/>
  <c r="B502" i="19"/>
  <c r="B501" i="19"/>
  <c r="B500" i="19"/>
  <c r="B499" i="19"/>
  <c r="B498" i="19"/>
  <c r="B497" i="19"/>
  <c r="B496" i="19"/>
  <c r="B495" i="19"/>
  <c r="C495" i="19" s="1"/>
  <c r="B494" i="19"/>
  <c r="B493" i="19"/>
  <c r="B492" i="19"/>
  <c r="B491" i="19"/>
  <c r="B490" i="19"/>
  <c r="B489" i="19"/>
  <c r="B488" i="19"/>
  <c r="B487" i="19"/>
  <c r="C487" i="19" s="1"/>
  <c r="B486" i="19"/>
  <c r="B485" i="19"/>
  <c r="B484" i="19"/>
  <c r="B483" i="19"/>
  <c r="B482" i="19"/>
  <c r="B481" i="19"/>
  <c r="B480" i="19"/>
  <c r="B479" i="19"/>
  <c r="C479" i="19" s="1"/>
  <c r="B478" i="19"/>
  <c r="B477" i="19"/>
  <c r="B476" i="19"/>
  <c r="B475" i="19"/>
  <c r="B474" i="19"/>
  <c r="B473" i="19"/>
  <c r="B472" i="19"/>
  <c r="B471" i="19"/>
  <c r="B470" i="19"/>
  <c r="B469" i="19"/>
  <c r="B468" i="19"/>
  <c r="B467" i="19"/>
  <c r="C467" i="19" s="1"/>
  <c r="B466" i="19"/>
  <c r="B465" i="19"/>
  <c r="B464" i="19"/>
  <c r="B463" i="19"/>
  <c r="B462" i="19"/>
  <c r="B461" i="19"/>
  <c r="B460" i="19"/>
  <c r="B459" i="19"/>
  <c r="C459" i="19" s="1"/>
  <c r="B458" i="19"/>
  <c r="B457" i="19"/>
  <c r="B456" i="19"/>
  <c r="B455" i="19"/>
  <c r="B454" i="19"/>
  <c r="B453" i="19"/>
  <c r="B452" i="19"/>
  <c r="B451" i="19"/>
  <c r="C451" i="19" s="1"/>
  <c r="B450" i="19"/>
  <c r="B449" i="19"/>
  <c r="B448" i="19"/>
  <c r="B447" i="19"/>
  <c r="B446" i="19"/>
  <c r="B445" i="19"/>
  <c r="B444" i="19"/>
  <c r="B443" i="19"/>
  <c r="B442" i="19"/>
  <c r="B441" i="19"/>
  <c r="B440" i="19"/>
  <c r="B439" i="19"/>
  <c r="C439" i="19" s="1"/>
  <c r="B438" i="19"/>
  <c r="B437" i="19"/>
  <c r="B436" i="19"/>
  <c r="B435" i="19"/>
  <c r="B434" i="19"/>
  <c r="B433" i="19"/>
  <c r="B432" i="19"/>
  <c r="B431" i="19"/>
  <c r="C431" i="19" s="1"/>
  <c r="B430" i="19"/>
  <c r="B429" i="19"/>
  <c r="B428" i="19"/>
  <c r="B427" i="19"/>
  <c r="B426" i="19"/>
  <c r="B425" i="19"/>
  <c r="B424" i="19"/>
  <c r="B423" i="19"/>
  <c r="C423" i="19" s="1"/>
  <c r="B422" i="19"/>
  <c r="B421" i="19"/>
  <c r="B420" i="19"/>
  <c r="B419" i="19"/>
  <c r="B418" i="19"/>
  <c r="B417" i="19"/>
  <c r="B416" i="19"/>
  <c r="B415" i="19"/>
  <c r="B414" i="19"/>
  <c r="B413" i="19"/>
  <c r="B412" i="19"/>
  <c r="B411" i="19"/>
  <c r="C411" i="19" s="1"/>
  <c r="B410" i="19"/>
  <c r="B409" i="19"/>
  <c r="B408" i="19"/>
  <c r="B407" i="19"/>
  <c r="B406" i="19"/>
  <c r="B405" i="19"/>
  <c r="B404" i="19"/>
  <c r="B403" i="19"/>
  <c r="C403" i="19" s="1"/>
  <c r="B402" i="19"/>
  <c r="B401" i="19"/>
  <c r="B400" i="19"/>
  <c r="B399" i="19"/>
  <c r="B398" i="19"/>
  <c r="B397" i="19"/>
  <c r="B396" i="19"/>
  <c r="B395" i="19"/>
  <c r="C395" i="19" s="1"/>
  <c r="B394" i="19"/>
  <c r="B393" i="19"/>
  <c r="B392" i="19"/>
  <c r="B391" i="19"/>
  <c r="B390" i="19"/>
  <c r="B389" i="19"/>
  <c r="B388" i="19"/>
  <c r="B387" i="19"/>
  <c r="B386" i="19"/>
  <c r="B385" i="19"/>
  <c r="B384" i="19"/>
  <c r="B383" i="19"/>
  <c r="C383" i="19" s="1"/>
  <c r="B382" i="19"/>
  <c r="B381" i="19"/>
  <c r="B380" i="19"/>
  <c r="B379" i="19"/>
  <c r="B378" i="19"/>
  <c r="B377" i="19"/>
  <c r="B376" i="19"/>
  <c r="B375" i="19"/>
  <c r="C375" i="19" s="1"/>
  <c r="B374" i="19"/>
  <c r="B373" i="19"/>
  <c r="B372" i="19"/>
  <c r="B371" i="19"/>
  <c r="B370" i="19"/>
  <c r="B369" i="19"/>
  <c r="B368" i="19"/>
  <c r="B367" i="19"/>
  <c r="C367" i="19" s="1"/>
  <c r="B366" i="19"/>
  <c r="B365" i="19"/>
  <c r="B364" i="19"/>
  <c r="B363" i="19"/>
  <c r="B362" i="19"/>
  <c r="B361" i="19"/>
  <c r="B360" i="19"/>
  <c r="B359" i="19"/>
  <c r="B358" i="19"/>
  <c r="B357" i="19"/>
  <c r="B356" i="19"/>
  <c r="B355" i="19"/>
  <c r="C355" i="19" s="1"/>
  <c r="B354" i="19"/>
  <c r="B353" i="19"/>
  <c r="B352" i="19"/>
  <c r="B351" i="19"/>
  <c r="B350" i="19"/>
  <c r="B349" i="19"/>
  <c r="B348" i="19"/>
  <c r="B347" i="19"/>
  <c r="B346" i="19"/>
  <c r="B345" i="19"/>
  <c r="B344" i="19"/>
  <c r="B343" i="19"/>
  <c r="B342" i="19"/>
  <c r="B341" i="19"/>
  <c r="B340" i="19"/>
  <c r="B339" i="19"/>
  <c r="C339" i="19" s="1"/>
  <c r="B338" i="19"/>
  <c r="B337" i="19"/>
  <c r="B336" i="19"/>
  <c r="B335" i="19"/>
  <c r="B334" i="19"/>
  <c r="B333" i="19"/>
  <c r="B332" i="19"/>
  <c r="B331" i="19"/>
  <c r="B330" i="19"/>
  <c r="B329" i="19"/>
  <c r="B328" i="19"/>
  <c r="B327" i="19"/>
  <c r="C327" i="19" s="1"/>
  <c r="B326" i="19"/>
  <c r="B325" i="19"/>
  <c r="B324" i="19"/>
  <c r="B323" i="19"/>
  <c r="B322" i="19"/>
  <c r="B321" i="19"/>
  <c r="B320" i="19"/>
  <c r="B319" i="19"/>
  <c r="C319" i="19" s="1"/>
  <c r="B318" i="19"/>
  <c r="B317" i="19"/>
  <c r="B316" i="19"/>
  <c r="B315" i="19"/>
  <c r="B314" i="19"/>
  <c r="B313" i="19"/>
  <c r="B312" i="19"/>
  <c r="B311" i="19"/>
  <c r="B310" i="19"/>
  <c r="B309" i="19"/>
  <c r="B308" i="19"/>
  <c r="B307" i="19"/>
  <c r="B306" i="19"/>
  <c r="B305" i="19"/>
  <c r="B304" i="19"/>
  <c r="B303" i="19"/>
  <c r="C303" i="19" s="1"/>
  <c r="B302" i="19"/>
  <c r="B301" i="19"/>
  <c r="B300" i="19"/>
  <c r="B299" i="19"/>
  <c r="C299" i="19" s="1"/>
  <c r="B298" i="19"/>
  <c r="B297" i="19"/>
  <c r="B296" i="19"/>
  <c r="B295" i="19"/>
  <c r="C295" i="19" s="1"/>
  <c r="B294" i="19"/>
  <c r="B293" i="19"/>
  <c r="B292" i="19"/>
  <c r="B291" i="19"/>
  <c r="C291" i="19" s="1"/>
  <c r="B290" i="19"/>
  <c r="B289" i="19"/>
  <c r="B288" i="19"/>
  <c r="B287" i="19"/>
  <c r="B286" i="19"/>
  <c r="B285" i="19"/>
  <c r="B284" i="19"/>
  <c r="B283" i="19"/>
  <c r="C283" i="19" s="1"/>
  <c r="B282" i="19"/>
  <c r="B281" i="19"/>
  <c r="B280" i="19"/>
  <c r="B279" i="19"/>
  <c r="B278" i="19"/>
  <c r="B277" i="19"/>
  <c r="B276" i="19"/>
  <c r="B275" i="19"/>
  <c r="B274" i="19"/>
  <c r="B273" i="19"/>
  <c r="B272" i="19"/>
  <c r="B271" i="19"/>
  <c r="C271" i="19" s="1"/>
  <c r="B270" i="19"/>
  <c r="B269" i="19"/>
  <c r="B268" i="19"/>
  <c r="B267" i="19"/>
  <c r="B266" i="19"/>
  <c r="B265" i="19"/>
  <c r="B264" i="19"/>
  <c r="B263" i="19"/>
  <c r="C263" i="19" s="1"/>
  <c r="B262" i="19"/>
  <c r="B261" i="19"/>
  <c r="B260" i="19"/>
  <c r="B259" i="19"/>
  <c r="B258" i="19"/>
  <c r="B257" i="19"/>
  <c r="B256" i="19"/>
  <c r="B255" i="19"/>
  <c r="B254" i="19"/>
  <c r="B253" i="19"/>
  <c r="B252" i="19"/>
  <c r="B251" i="19"/>
  <c r="B250" i="19"/>
  <c r="B249" i="19"/>
  <c r="B248" i="19"/>
  <c r="B247" i="19"/>
  <c r="C247" i="19" s="1"/>
  <c r="B246" i="19"/>
  <c r="B245" i="19"/>
  <c r="B244" i="19"/>
  <c r="B243" i="19"/>
  <c r="C243" i="19" s="1"/>
  <c r="B242" i="19"/>
  <c r="B241" i="19"/>
  <c r="B240" i="19"/>
  <c r="B239" i="19"/>
  <c r="B238" i="19"/>
  <c r="B237" i="19"/>
  <c r="B236" i="19"/>
  <c r="B235" i="19"/>
  <c r="C235" i="19" s="1"/>
  <c r="B234" i="19"/>
  <c r="B233" i="19"/>
  <c r="B232" i="19"/>
  <c r="B231" i="19"/>
  <c r="C231" i="19" s="1"/>
  <c r="B230" i="19"/>
  <c r="B229" i="19"/>
  <c r="B228" i="19"/>
  <c r="B227" i="19"/>
  <c r="B226" i="19"/>
  <c r="B225" i="19"/>
  <c r="B224" i="19"/>
  <c r="B223" i="19"/>
  <c r="C223" i="19" s="1"/>
  <c r="B222" i="19"/>
  <c r="B221" i="19"/>
  <c r="B220" i="19"/>
  <c r="B219" i="19"/>
  <c r="C219" i="19" s="1"/>
  <c r="B218" i="19"/>
  <c r="B217" i="19"/>
  <c r="B216" i="19"/>
  <c r="B215" i="19"/>
  <c r="C215" i="19" s="1"/>
  <c r="B214" i="19"/>
  <c r="B213" i="19"/>
  <c r="B212" i="19"/>
  <c r="B211" i="19"/>
  <c r="B210" i="19"/>
  <c r="B209" i="19"/>
  <c r="B208" i="19"/>
  <c r="B207" i="19"/>
  <c r="B206" i="19"/>
  <c r="B205" i="19"/>
  <c r="B204" i="19"/>
  <c r="B203" i="19"/>
  <c r="B202" i="19"/>
  <c r="B201" i="19"/>
  <c r="B200" i="19"/>
  <c r="B199" i="19"/>
  <c r="C199" i="19" s="1"/>
  <c r="B198" i="19"/>
  <c r="B197" i="19"/>
  <c r="B196" i="19"/>
  <c r="B195" i="19"/>
  <c r="B194" i="19"/>
  <c r="B193" i="19"/>
  <c r="B192" i="19"/>
  <c r="B191" i="19"/>
  <c r="B190" i="19"/>
  <c r="B189" i="19"/>
  <c r="B188" i="19"/>
  <c r="B187" i="19"/>
  <c r="C187" i="19" s="1"/>
  <c r="B186" i="19"/>
  <c r="B185" i="19"/>
  <c r="B184" i="19"/>
  <c r="B183" i="19"/>
  <c r="C183" i="19" s="1"/>
  <c r="B182" i="19"/>
  <c r="B181" i="19"/>
  <c r="B180" i="19"/>
  <c r="B179" i="19"/>
  <c r="C179" i="19" s="1"/>
  <c r="B178" i="19"/>
  <c r="B177" i="19"/>
  <c r="B176" i="19"/>
  <c r="B175" i="19"/>
  <c r="B174" i="19"/>
  <c r="B173" i="19"/>
  <c r="B172" i="19"/>
  <c r="B171" i="19"/>
  <c r="B170" i="19"/>
  <c r="B169" i="19"/>
  <c r="B168" i="19"/>
  <c r="B167" i="19"/>
  <c r="C167" i="19" s="1"/>
  <c r="B166" i="19"/>
  <c r="B165" i="19"/>
  <c r="B164" i="19"/>
  <c r="B163" i="19"/>
  <c r="C163" i="19" s="1"/>
  <c r="B162" i="19"/>
  <c r="B161" i="19"/>
  <c r="B160" i="19"/>
  <c r="B159" i="19"/>
  <c r="C159" i="19" s="1"/>
  <c r="B158" i="19"/>
  <c r="B157" i="19"/>
  <c r="B156" i="19"/>
  <c r="B155" i="19"/>
  <c r="B154" i="19"/>
  <c r="B153" i="19"/>
  <c r="B152" i="19"/>
  <c r="B151" i="19"/>
  <c r="B150" i="19"/>
  <c r="B149" i="19"/>
  <c r="B148" i="19"/>
  <c r="B147" i="19"/>
  <c r="C147" i="19" s="1"/>
  <c r="B146" i="19"/>
  <c r="B145" i="19"/>
  <c r="B144" i="19"/>
  <c r="B143" i="19"/>
  <c r="C143" i="19" s="1"/>
  <c r="B142" i="19"/>
  <c r="B141" i="19"/>
  <c r="B140" i="19"/>
  <c r="B139" i="19"/>
  <c r="B138" i="19"/>
  <c r="B137" i="19"/>
  <c r="B136" i="19"/>
  <c r="B135" i="19"/>
  <c r="B134" i="19"/>
  <c r="B133" i="19"/>
  <c r="B132" i="19"/>
  <c r="B131" i="19"/>
  <c r="C131" i="19" s="1"/>
  <c r="B130" i="19"/>
  <c r="B129" i="19"/>
  <c r="B128" i="19"/>
  <c r="B127" i="19"/>
  <c r="B126" i="19"/>
  <c r="B125" i="19"/>
  <c r="B124" i="19"/>
  <c r="B123" i="19"/>
  <c r="B122" i="19"/>
  <c r="B121" i="19"/>
  <c r="B120" i="19"/>
  <c r="B119" i="19"/>
  <c r="B118" i="19"/>
  <c r="B117" i="19"/>
  <c r="B116" i="19"/>
  <c r="B115" i="19"/>
  <c r="C115" i="19" s="1"/>
  <c r="B114" i="19"/>
  <c r="B113" i="19"/>
  <c r="B112" i="19"/>
  <c r="B111" i="19"/>
  <c r="B110" i="19"/>
  <c r="B109" i="19"/>
  <c r="B108" i="19"/>
  <c r="B107" i="19"/>
  <c r="B106" i="19"/>
  <c r="B105" i="19"/>
  <c r="B104" i="19"/>
  <c r="B103" i="19"/>
  <c r="C103" i="19" s="1"/>
  <c r="B102" i="19"/>
  <c r="B101" i="19"/>
  <c r="B100" i="19"/>
  <c r="B99" i="19"/>
  <c r="B98" i="19"/>
  <c r="B97" i="19"/>
  <c r="B96" i="19"/>
  <c r="B95" i="19"/>
  <c r="C95" i="19" s="1"/>
  <c r="B94" i="19"/>
  <c r="B93" i="19"/>
  <c r="B92" i="19"/>
  <c r="B91" i="19"/>
  <c r="B90" i="19"/>
  <c r="B89" i="19"/>
  <c r="B88" i="19"/>
  <c r="B87" i="19"/>
  <c r="B86" i="19"/>
  <c r="B85" i="19"/>
  <c r="B84" i="19"/>
  <c r="B83" i="19"/>
  <c r="B82" i="19"/>
  <c r="B81" i="19"/>
  <c r="B80" i="19"/>
  <c r="B79" i="19"/>
  <c r="C79" i="19" s="1"/>
  <c r="B78" i="19"/>
  <c r="B77" i="19"/>
  <c r="B76" i="19"/>
  <c r="B75" i="19"/>
  <c r="C75" i="19" s="1"/>
  <c r="B74" i="19"/>
  <c r="B73" i="19"/>
  <c r="B72" i="19"/>
  <c r="B71" i="19"/>
  <c r="C71" i="19" s="1"/>
  <c r="B70" i="19"/>
  <c r="B69" i="19"/>
  <c r="B68" i="19"/>
  <c r="B67" i="19"/>
  <c r="C67" i="19" s="1"/>
  <c r="B66" i="19"/>
  <c r="B65" i="19"/>
  <c r="B64" i="19"/>
  <c r="B63" i="19"/>
  <c r="B62" i="19"/>
  <c r="B61" i="19"/>
  <c r="B60" i="19"/>
  <c r="B59" i="19"/>
  <c r="C59" i="19" s="1"/>
  <c r="B58" i="19"/>
  <c r="B57" i="19"/>
  <c r="B56" i="19"/>
  <c r="B55" i="19"/>
  <c r="C55" i="19" s="1"/>
  <c r="B54" i="19"/>
  <c r="B53" i="19"/>
  <c r="B52" i="19"/>
  <c r="B51" i="19"/>
  <c r="B50" i="19"/>
  <c r="B49" i="19"/>
  <c r="B48" i="19"/>
  <c r="B47" i="19"/>
  <c r="C47" i="19" s="1"/>
  <c r="B46" i="19"/>
  <c r="B45" i="19"/>
  <c r="B44" i="19"/>
  <c r="B43" i="19"/>
  <c r="B42" i="19"/>
  <c r="B41" i="19"/>
  <c r="B40" i="19"/>
  <c r="B39" i="19"/>
  <c r="C39" i="19" s="1"/>
  <c r="B38" i="19"/>
  <c r="B37" i="19"/>
  <c r="B36" i="19"/>
  <c r="B35" i="19"/>
  <c r="C35" i="19" s="1"/>
  <c r="B34" i="19"/>
  <c r="B33" i="19"/>
  <c r="B32" i="19"/>
  <c r="B31" i="19"/>
  <c r="C31" i="19" s="1"/>
  <c r="B30" i="19"/>
  <c r="B29" i="19"/>
  <c r="B28" i="19"/>
  <c r="B27" i="19"/>
  <c r="C27" i="19" s="1"/>
  <c r="B26" i="19"/>
  <c r="B25" i="19"/>
  <c r="B24" i="19"/>
  <c r="B23" i="19"/>
  <c r="C23" i="19" s="1"/>
  <c r="B22" i="19"/>
  <c r="B21" i="19"/>
  <c r="B20" i="19"/>
  <c r="B19" i="19"/>
  <c r="C19" i="19" s="1"/>
  <c r="B18" i="19"/>
  <c r="B17" i="19"/>
  <c r="B16" i="19"/>
  <c r="B15" i="19"/>
  <c r="C15" i="19" s="1"/>
  <c r="B14" i="19"/>
  <c r="B13" i="19"/>
  <c r="B12" i="19"/>
  <c r="B11" i="19"/>
  <c r="C11" i="19" s="1"/>
  <c r="B10" i="19"/>
  <c r="B9" i="19"/>
  <c r="B8" i="19"/>
  <c r="B7" i="19"/>
  <c r="B6" i="19"/>
  <c r="B5" i="19"/>
  <c r="B4" i="19"/>
  <c r="B3" i="19"/>
  <c r="B2" i="19"/>
  <c r="B1" i="19"/>
  <c r="C1" i="19" s="1"/>
  <c r="C658" i="19"/>
  <c r="C657" i="19"/>
  <c r="C656" i="19"/>
  <c r="C655" i="19"/>
  <c r="C654" i="19"/>
  <c r="C653" i="19"/>
  <c r="C652" i="19"/>
  <c r="C651" i="19"/>
  <c r="C650" i="19"/>
  <c r="C649" i="19"/>
  <c r="C648" i="19"/>
  <c r="C647" i="19"/>
  <c r="C646" i="19"/>
  <c r="C645" i="19"/>
  <c r="C644" i="19"/>
  <c r="C643" i="19"/>
  <c r="C642" i="19"/>
  <c r="C641" i="19"/>
  <c r="C640" i="19"/>
  <c r="C639" i="19"/>
  <c r="C638" i="19"/>
  <c r="C637" i="19"/>
  <c r="C636" i="19"/>
  <c r="C635" i="19"/>
  <c r="C634" i="19"/>
  <c r="C633" i="19"/>
  <c r="C632" i="19"/>
  <c r="C631" i="19"/>
  <c r="C630" i="19"/>
  <c r="C629" i="19"/>
  <c r="C628" i="19"/>
  <c r="C627" i="19"/>
  <c r="C626" i="19"/>
  <c r="C625" i="19"/>
  <c r="C621" i="19"/>
  <c r="C620" i="19"/>
  <c r="C619" i="19"/>
  <c r="C618" i="19"/>
  <c r="C614" i="19"/>
  <c r="C613" i="19"/>
  <c r="C612" i="19"/>
  <c r="C606" i="19"/>
  <c r="C605" i="19"/>
  <c r="C604" i="19"/>
  <c r="C600" i="19"/>
  <c r="C598" i="19"/>
  <c r="C597" i="19"/>
  <c r="C593" i="19"/>
  <c r="C592" i="19"/>
  <c r="C590" i="19"/>
  <c r="C586" i="19"/>
  <c r="C585" i="19"/>
  <c r="C584" i="19"/>
  <c r="C583" i="19"/>
  <c r="C578" i="19"/>
  <c r="C577" i="19"/>
  <c r="C576" i="19"/>
  <c r="C572" i="19"/>
  <c r="C570" i="19"/>
  <c r="C569" i="19"/>
  <c r="C565" i="19"/>
  <c r="C564" i="19"/>
  <c r="C562" i="19"/>
  <c r="C558" i="19"/>
  <c r="C557" i="19"/>
  <c r="C556" i="19"/>
  <c r="C555" i="19"/>
  <c r="C550" i="19"/>
  <c r="C549" i="19"/>
  <c r="C548" i="19"/>
  <c r="C544" i="19"/>
  <c r="C542" i="19"/>
  <c r="C541" i="19"/>
  <c r="C537" i="19"/>
  <c r="C536" i="19"/>
  <c r="C534" i="19"/>
  <c r="C530" i="19"/>
  <c r="C529" i="19"/>
  <c r="C528" i="19"/>
  <c r="C527" i="19"/>
  <c r="C522" i="19"/>
  <c r="C521" i="19"/>
  <c r="C520" i="19"/>
  <c r="C516" i="19"/>
  <c r="C514" i="19"/>
  <c r="C513" i="19"/>
  <c r="C509" i="19"/>
  <c r="C508" i="19"/>
  <c r="C506" i="19"/>
  <c r="C502" i="19"/>
  <c r="C501" i="19"/>
  <c r="C500" i="19"/>
  <c r="C499" i="19"/>
  <c r="C494" i="19"/>
  <c r="C493" i="19"/>
  <c r="C492" i="19"/>
  <c r="C488" i="19"/>
  <c r="C486" i="19"/>
  <c r="C485" i="19"/>
  <c r="C481" i="19"/>
  <c r="C480" i="19"/>
  <c r="C478" i="19"/>
  <c r="C474" i="19"/>
  <c r="C473" i="19"/>
  <c r="C472" i="19"/>
  <c r="C471" i="19"/>
  <c r="C466" i="19"/>
  <c r="C465" i="19"/>
  <c r="C464" i="19"/>
  <c r="C460" i="19"/>
  <c r="C458" i="19"/>
  <c r="C457" i="19"/>
  <c r="C453" i="19"/>
  <c r="C452" i="19"/>
  <c r="C450" i="19"/>
  <c r="C446" i="19"/>
  <c r="C445" i="19"/>
  <c r="C444" i="19"/>
  <c r="C443" i="19"/>
  <c r="C438" i="19"/>
  <c r="C437" i="19"/>
  <c r="C436" i="19"/>
  <c r="C432" i="19"/>
  <c r="C430" i="19"/>
  <c r="C429" i="19"/>
  <c r="C425" i="19"/>
  <c r="C424" i="19"/>
  <c r="C422" i="19"/>
  <c r="C418" i="19"/>
  <c r="C417" i="19"/>
  <c r="C416" i="19"/>
  <c r="C415" i="19"/>
  <c r="C410" i="19"/>
  <c r="C409" i="19"/>
  <c r="C408" i="19"/>
  <c r="C404" i="19"/>
  <c r="C402" i="19"/>
  <c r="C401" i="19"/>
  <c r="C397" i="19"/>
  <c r="C396" i="19"/>
  <c r="C394" i="19"/>
  <c r="C390" i="19"/>
  <c r="C389" i="19"/>
  <c r="C388" i="19"/>
  <c r="C387" i="19"/>
  <c r="C382" i="19"/>
  <c r="C381" i="19"/>
  <c r="C380" i="19"/>
  <c r="C376" i="19"/>
  <c r="C374" i="19"/>
  <c r="C373" i="19"/>
  <c r="C369" i="19"/>
  <c r="C368" i="19"/>
  <c r="C366" i="19"/>
  <c r="C362" i="19"/>
  <c r="C361" i="19"/>
  <c r="C360" i="19"/>
  <c r="C359" i="19"/>
  <c r="C358" i="19"/>
  <c r="C354" i="19"/>
  <c r="C353" i="19"/>
  <c r="C352" i="19"/>
  <c r="C349" i="19"/>
  <c r="C348" i="19"/>
  <c r="C347" i="19"/>
  <c r="C346" i="19"/>
  <c r="C345" i="19"/>
  <c r="C344" i="19"/>
  <c r="C341" i="19"/>
  <c r="C340" i="19"/>
  <c r="C338" i="19"/>
  <c r="C335" i="19"/>
  <c r="C334" i="19"/>
  <c r="C333" i="19"/>
  <c r="C332" i="19"/>
  <c r="C331" i="19"/>
  <c r="C326" i="19"/>
  <c r="C325" i="19"/>
  <c r="C324" i="19"/>
  <c r="C320" i="19"/>
  <c r="C318" i="19"/>
  <c r="C317" i="19"/>
  <c r="C314" i="19"/>
  <c r="C313" i="19"/>
  <c r="C312" i="19"/>
  <c r="C311" i="19"/>
  <c r="C310" i="19"/>
  <c r="C309" i="19"/>
  <c r="C306" i="19"/>
  <c r="C305" i="19"/>
  <c r="C304" i="19"/>
  <c r="C298" i="19"/>
  <c r="C297" i="19"/>
  <c r="C296" i="19"/>
  <c r="C292" i="19"/>
  <c r="C290" i="19"/>
  <c r="C289" i="19"/>
  <c r="C285" i="19"/>
  <c r="C284" i="19"/>
  <c r="C282" i="19"/>
  <c r="C279" i="19"/>
  <c r="C278" i="19"/>
  <c r="C277" i="19"/>
  <c r="C276" i="19"/>
  <c r="C275" i="19"/>
  <c r="C270" i="19"/>
  <c r="C269" i="19"/>
  <c r="C268" i="19"/>
  <c r="C264" i="19"/>
  <c r="C262" i="19"/>
  <c r="C261" i="19"/>
  <c r="C258" i="19"/>
  <c r="C257" i="19"/>
  <c r="C256" i="19"/>
  <c r="C255" i="19"/>
  <c r="C254" i="19"/>
  <c r="C250" i="19"/>
  <c r="C249" i="19"/>
  <c r="C248" i="19"/>
  <c r="C246" i="19"/>
  <c r="C242" i="19"/>
  <c r="C241" i="19"/>
  <c r="C240" i="19"/>
  <c r="C237" i="19"/>
  <c r="C236" i="19"/>
  <c r="C234" i="19"/>
  <c r="C233" i="19"/>
  <c r="C232" i="19"/>
  <c r="C229" i="19"/>
  <c r="C228" i="19"/>
  <c r="C227" i="19"/>
  <c r="C226" i="19"/>
  <c r="C222" i="19"/>
  <c r="C221" i="19"/>
  <c r="C220" i="19"/>
  <c r="C214" i="19"/>
  <c r="C213" i="19"/>
  <c r="C212" i="19"/>
  <c r="C208" i="19"/>
  <c r="C207" i="19"/>
  <c r="C206" i="19"/>
  <c r="C205" i="19"/>
  <c r="C202" i="19"/>
  <c r="C201" i="19"/>
  <c r="C200" i="19"/>
  <c r="C198" i="19"/>
  <c r="C197" i="19"/>
  <c r="C194" i="19"/>
  <c r="C193" i="19"/>
  <c r="C192" i="19"/>
  <c r="C191" i="19"/>
  <c r="C186" i="19"/>
  <c r="C185" i="19"/>
  <c r="C184" i="19"/>
  <c r="C180" i="19"/>
  <c r="C178" i="19"/>
  <c r="C177" i="19"/>
  <c r="C173" i="19"/>
  <c r="C172" i="19"/>
  <c r="C171" i="19"/>
  <c r="C170" i="19"/>
  <c r="C166" i="19"/>
  <c r="C165" i="19"/>
  <c r="C164" i="19"/>
  <c r="C158" i="19"/>
  <c r="C157" i="19"/>
  <c r="C156" i="19"/>
  <c r="C152" i="19"/>
  <c r="C151" i="19"/>
  <c r="C150" i="19"/>
  <c r="C149" i="19"/>
  <c r="C146" i="19"/>
  <c r="C145" i="19"/>
  <c r="C144" i="19"/>
  <c r="C142" i="19"/>
  <c r="C138" i="19"/>
  <c r="C137" i="19"/>
  <c r="C136" i="19"/>
  <c r="C135" i="19"/>
  <c r="C134" i="19"/>
  <c r="C130" i="19"/>
  <c r="C129" i="19"/>
  <c r="C128" i="19"/>
  <c r="C125" i="19"/>
  <c r="C124" i="19"/>
  <c r="C123" i="19"/>
  <c r="C122" i="19"/>
  <c r="C121" i="19"/>
  <c r="C120" i="19"/>
  <c r="C117" i="19"/>
  <c r="C116" i="19"/>
  <c r="C114" i="19"/>
  <c r="C111" i="19"/>
  <c r="C110" i="19"/>
  <c r="C109" i="19"/>
  <c r="C108" i="19"/>
  <c r="C107" i="19"/>
  <c r="C102" i="19"/>
  <c r="C101" i="19"/>
  <c r="C100" i="19"/>
  <c r="C96" i="19"/>
  <c r="C94" i="19"/>
  <c r="C93" i="19"/>
  <c r="C90" i="19"/>
  <c r="C89" i="19"/>
  <c r="C88" i="19"/>
  <c r="C87" i="19"/>
  <c r="C86" i="19"/>
  <c r="C85" i="19"/>
  <c r="C82" i="19"/>
  <c r="C81" i="19"/>
  <c r="C80" i="19"/>
  <c r="C74" i="19"/>
  <c r="C73" i="19"/>
  <c r="C72" i="19"/>
  <c r="C68" i="19"/>
  <c r="C66" i="19"/>
  <c r="C65" i="19"/>
  <c r="C61" i="19"/>
  <c r="C60" i="19"/>
  <c r="C58" i="19"/>
  <c r="C54" i="19"/>
  <c r="C53" i="19"/>
  <c r="C52" i="19"/>
  <c r="C51" i="19"/>
  <c r="C46" i="19"/>
  <c r="C45" i="19"/>
  <c r="C44" i="19"/>
  <c r="C40" i="19"/>
  <c r="C38" i="19"/>
  <c r="C37" i="19"/>
  <c r="C34" i="19"/>
  <c r="C33" i="19"/>
  <c r="C32" i="19"/>
  <c r="C30" i="19"/>
  <c r="C29" i="19"/>
  <c r="C28" i="19"/>
  <c r="C26" i="19"/>
  <c r="C25" i="19"/>
  <c r="C24" i="19"/>
  <c r="C22" i="19"/>
  <c r="C21" i="19"/>
  <c r="C20" i="19"/>
  <c r="C18" i="19"/>
  <c r="C17" i="19"/>
  <c r="C16" i="19"/>
  <c r="C14" i="19"/>
  <c r="C13" i="19"/>
  <c r="C12" i="19"/>
  <c r="C10" i="19"/>
  <c r="C9" i="19"/>
  <c r="C7" i="19"/>
  <c r="C6" i="19"/>
  <c r="C5" i="19"/>
  <c r="C4" i="19"/>
  <c r="C3" i="19"/>
  <c r="C2" i="19"/>
  <c r="C8" i="19"/>
  <c r="C622" i="19"/>
  <c r="C624" i="19"/>
  <c r="C623" i="19"/>
  <c r="AA47" i="21"/>
  <c r="Z48" i="21"/>
  <c r="Y49" i="21" l="1"/>
  <c r="X50" i="21"/>
  <c r="C63" i="19"/>
  <c r="C91" i="19"/>
  <c r="C259" i="19"/>
  <c r="C343" i="19"/>
  <c r="C371" i="19"/>
  <c r="C175" i="19"/>
  <c r="C203" i="19"/>
  <c r="C119" i="19"/>
  <c r="C287" i="19"/>
  <c r="C315" i="19"/>
  <c r="C391" i="19"/>
  <c r="C447" i="19"/>
  <c r="C503" i="19"/>
  <c r="C587" i="19"/>
  <c r="C615" i="19"/>
  <c r="C62" i="19"/>
  <c r="C76" i="19"/>
  <c r="C118" i="19"/>
  <c r="C132" i="19"/>
  <c r="C174" i="19"/>
  <c r="C188" i="19"/>
  <c r="C230" i="19"/>
  <c r="C244" i="19"/>
  <c r="C286" i="19"/>
  <c r="C300" i="19"/>
  <c r="C342" i="19"/>
  <c r="C356" i="19"/>
  <c r="C398" i="19"/>
  <c r="C426" i="19"/>
  <c r="C454" i="19"/>
  <c r="C482" i="19"/>
  <c r="C510" i="19"/>
  <c r="C538" i="19"/>
  <c r="C566" i="19"/>
  <c r="C594" i="19"/>
  <c r="C41" i="19"/>
  <c r="C83" i="19"/>
  <c r="C97" i="19"/>
  <c r="C153" i="19"/>
  <c r="C195" i="19"/>
  <c r="C209" i="19"/>
  <c r="C265" i="19"/>
  <c r="C307" i="19"/>
  <c r="C321" i="19"/>
  <c r="C377" i="19"/>
  <c r="C405" i="19"/>
  <c r="C433" i="19"/>
  <c r="C461" i="19"/>
  <c r="C489" i="19"/>
  <c r="C517" i="19"/>
  <c r="C545" i="19"/>
  <c r="C573" i="19"/>
  <c r="C601" i="19"/>
  <c r="C370" i="19"/>
  <c r="C419" i="19"/>
  <c r="C475" i="19"/>
  <c r="C531" i="19"/>
  <c r="C559" i="19"/>
  <c r="C48" i="19"/>
  <c r="C69" i="19"/>
  <c r="C104" i="19"/>
  <c r="C139" i="19"/>
  <c r="C160" i="19"/>
  <c r="C181" i="19"/>
  <c r="C216" i="19"/>
  <c r="C251" i="19"/>
  <c r="C272" i="19"/>
  <c r="C293" i="19"/>
  <c r="C328" i="19"/>
  <c r="C363" i="19"/>
  <c r="C384" i="19"/>
  <c r="C412" i="19"/>
  <c r="C440" i="19"/>
  <c r="C468" i="19"/>
  <c r="C496" i="19"/>
  <c r="C524" i="19"/>
  <c r="C552" i="19"/>
  <c r="C580" i="19"/>
  <c r="C608" i="19"/>
  <c r="C36" i="19"/>
  <c r="C50" i="19"/>
  <c r="C99" i="19"/>
  <c r="C113" i="19"/>
  <c r="C148" i="19"/>
  <c r="C162" i="19"/>
  <c r="C211" i="19"/>
  <c r="C225" i="19"/>
  <c r="C260" i="19"/>
  <c r="C274" i="19"/>
  <c r="C323" i="19"/>
  <c r="C337" i="19"/>
  <c r="C372" i="19"/>
  <c r="C386" i="19"/>
  <c r="C400" i="19"/>
  <c r="C414" i="19"/>
  <c r="C428" i="19"/>
  <c r="C442" i="19"/>
  <c r="C456" i="19"/>
  <c r="C470" i="19"/>
  <c r="C484" i="19"/>
  <c r="C498" i="19"/>
  <c r="C512" i="19"/>
  <c r="C526" i="19"/>
  <c r="C540" i="19"/>
  <c r="C554" i="19"/>
  <c r="C568" i="19"/>
  <c r="C582" i="19"/>
  <c r="C596" i="19"/>
  <c r="C610" i="19"/>
  <c r="C64" i="19"/>
  <c r="C78" i="19"/>
  <c r="C127" i="19"/>
  <c r="C141" i="19"/>
  <c r="C176" i="19"/>
  <c r="C190" i="19"/>
  <c r="C239" i="19"/>
  <c r="C253" i="19"/>
  <c r="C288" i="19"/>
  <c r="C302" i="19"/>
  <c r="C351" i="19"/>
  <c r="C365" i="19"/>
  <c r="C43" i="19"/>
  <c r="C57" i="19"/>
  <c r="C92" i="19"/>
  <c r="C106" i="19"/>
  <c r="C155" i="19"/>
  <c r="C169" i="19"/>
  <c r="C204" i="19"/>
  <c r="C218" i="19"/>
  <c r="C267" i="19"/>
  <c r="C281" i="19"/>
  <c r="C316" i="19"/>
  <c r="C330" i="19"/>
  <c r="C379" i="19"/>
  <c r="C393" i="19"/>
  <c r="C407" i="19"/>
  <c r="C421" i="19"/>
  <c r="C435" i="19"/>
  <c r="C449" i="19"/>
  <c r="C463" i="19"/>
  <c r="C477" i="19"/>
  <c r="C491" i="19"/>
  <c r="C505" i="19"/>
  <c r="C519" i="19"/>
  <c r="C533" i="19"/>
  <c r="C547" i="19"/>
  <c r="C561" i="19"/>
  <c r="C575" i="19"/>
  <c r="C589" i="19"/>
  <c r="C603" i="19"/>
  <c r="C617" i="19"/>
  <c r="C427" i="19"/>
  <c r="C483" i="19"/>
  <c r="C511" i="19"/>
  <c r="C56" i="19"/>
  <c r="C84" i="19"/>
  <c r="C112" i="19"/>
  <c r="C140" i="19"/>
  <c r="C168" i="19"/>
  <c r="C196" i="19"/>
  <c r="C224" i="19"/>
  <c r="C252" i="19"/>
  <c r="C280" i="19"/>
  <c r="C308" i="19"/>
  <c r="C336" i="19"/>
  <c r="C364" i="19"/>
  <c r="C392" i="19"/>
  <c r="C420" i="19"/>
  <c r="C448" i="19"/>
  <c r="C476" i="19"/>
  <c r="C504" i="19"/>
  <c r="C532" i="19"/>
  <c r="C560" i="19"/>
  <c r="C588" i="19"/>
  <c r="C616" i="19"/>
  <c r="C49" i="19"/>
  <c r="C77" i="19"/>
  <c r="C105" i="19"/>
  <c r="C133" i="19"/>
  <c r="C161" i="19"/>
  <c r="C189" i="19"/>
  <c r="C217" i="19"/>
  <c r="C245" i="19"/>
  <c r="C273" i="19"/>
  <c r="C301" i="19"/>
  <c r="C329" i="19"/>
  <c r="C357" i="19"/>
  <c r="C385" i="19"/>
  <c r="C413" i="19"/>
  <c r="C441" i="19"/>
  <c r="C469" i="19"/>
  <c r="C497" i="19"/>
  <c r="C525" i="19"/>
  <c r="C553" i="19"/>
  <c r="C581" i="19"/>
  <c r="C609" i="19"/>
  <c r="C399" i="19"/>
  <c r="C455" i="19"/>
  <c r="C539" i="19"/>
  <c r="C567" i="19"/>
  <c r="C595" i="19"/>
  <c r="C42" i="19"/>
  <c r="C70" i="19"/>
  <c r="C98" i="19"/>
  <c r="C126" i="19"/>
  <c r="C154" i="19"/>
  <c r="C182" i="19"/>
  <c r="C210" i="19"/>
  <c r="C238" i="19"/>
  <c r="C266" i="19"/>
  <c r="C294" i="19"/>
  <c r="C322" i="19"/>
  <c r="C350" i="19"/>
  <c r="C378" i="19"/>
  <c r="C406" i="19"/>
  <c r="C434" i="19"/>
  <c r="C462" i="19"/>
  <c r="C490" i="19"/>
  <c r="C518" i="19"/>
  <c r="C546" i="19"/>
  <c r="C574" i="19"/>
  <c r="C602" i="19"/>
  <c r="C132" i="16"/>
  <c r="B132" i="16"/>
  <c r="A132" i="16"/>
  <c r="C131" i="16"/>
  <c r="B131" i="16"/>
  <c r="L131" i="16" s="1"/>
  <c r="A131" i="16"/>
  <c r="C130" i="16"/>
  <c r="B130" i="16"/>
  <c r="L130" i="16" s="1"/>
  <c r="A130" i="16"/>
  <c r="C129" i="16"/>
  <c r="B129" i="16"/>
  <c r="M129" i="16" s="1"/>
  <c r="A129" i="16"/>
  <c r="C128" i="16"/>
  <c r="B128" i="16"/>
  <c r="A128" i="16"/>
  <c r="C127" i="16"/>
  <c r="B127" i="16"/>
  <c r="L127" i="16" s="1"/>
  <c r="A127" i="16"/>
  <c r="C126" i="16"/>
  <c r="B126" i="16"/>
  <c r="L126" i="16" s="1"/>
  <c r="A126" i="16"/>
  <c r="C125" i="16"/>
  <c r="B125" i="16"/>
  <c r="M125" i="16" s="1"/>
  <c r="A125" i="16"/>
  <c r="C124" i="16"/>
  <c r="B124" i="16"/>
  <c r="L124" i="16" s="1"/>
  <c r="A124" i="16"/>
  <c r="C123" i="16"/>
  <c r="B123" i="16"/>
  <c r="L123" i="16" s="1"/>
  <c r="A123" i="16"/>
  <c r="C122" i="16"/>
  <c r="B122" i="16"/>
  <c r="L122" i="16" s="1"/>
  <c r="A122" i="16"/>
  <c r="C121" i="16"/>
  <c r="B121" i="16"/>
  <c r="M121" i="16" s="1"/>
  <c r="A121" i="16"/>
  <c r="C120" i="16"/>
  <c r="B120" i="16"/>
  <c r="L120" i="16" s="1"/>
  <c r="A120" i="16"/>
  <c r="C119" i="16"/>
  <c r="B119" i="16"/>
  <c r="L119" i="16" s="1"/>
  <c r="A119" i="16"/>
  <c r="C118" i="16"/>
  <c r="B118" i="16"/>
  <c r="L118" i="16" s="1"/>
  <c r="A118" i="16"/>
  <c r="C117" i="16"/>
  <c r="B117" i="16"/>
  <c r="M117" i="16" s="1"/>
  <c r="A117" i="16"/>
  <c r="C116" i="16"/>
  <c r="B116" i="16"/>
  <c r="L116" i="16" s="1"/>
  <c r="A116" i="16"/>
  <c r="C115" i="16"/>
  <c r="B115" i="16"/>
  <c r="L115" i="16" s="1"/>
  <c r="A115" i="16"/>
  <c r="C114" i="16"/>
  <c r="B114" i="16"/>
  <c r="L114" i="16" s="1"/>
  <c r="A114" i="16"/>
  <c r="C113" i="16"/>
  <c r="B113" i="16"/>
  <c r="M113" i="16" s="1"/>
  <c r="A113" i="16"/>
  <c r="C112" i="16"/>
  <c r="B112" i="16"/>
  <c r="A112" i="16"/>
  <c r="C111" i="16"/>
  <c r="B111" i="16"/>
  <c r="L111" i="16" s="1"/>
  <c r="A111" i="16"/>
  <c r="C110" i="16"/>
  <c r="B110" i="16"/>
  <c r="L110" i="16" s="1"/>
  <c r="A110" i="16"/>
  <c r="C109" i="16"/>
  <c r="B109" i="16"/>
  <c r="M109" i="16" s="1"/>
  <c r="A109" i="16"/>
  <c r="C108" i="16"/>
  <c r="B108" i="16"/>
  <c r="L108" i="16" s="1"/>
  <c r="A108" i="16"/>
  <c r="C107" i="16"/>
  <c r="B107" i="16"/>
  <c r="H107" i="16" s="1"/>
  <c r="A107" i="16"/>
  <c r="C106" i="16"/>
  <c r="B106" i="16"/>
  <c r="L106" i="16" s="1"/>
  <c r="A106" i="16"/>
  <c r="C105" i="16"/>
  <c r="B105" i="16"/>
  <c r="M105" i="16" s="1"/>
  <c r="A105" i="16"/>
  <c r="C104" i="16"/>
  <c r="B104" i="16"/>
  <c r="L104" i="16" s="1"/>
  <c r="A104" i="16"/>
  <c r="C103" i="16"/>
  <c r="B103" i="16"/>
  <c r="H103" i="16" s="1"/>
  <c r="A103" i="16"/>
  <c r="C102" i="16"/>
  <c r="B102" i="16"/>
  <c r="L102" i="16" s="1"/>
  <c r="A102" i="16"/>
  <c r="C101" i="16"/>
  <c r="B101" i="16"/>
  <c r="M101" i="16" s="1"/>
  <c r="A101" i="16"/>
  <c r="C100" i="16"/>
  <c r="B100" i="16"/>
  <c r="L100" i="16" s="1"/>
  <c r="A100" i="16"/>
  <c r="C99" i="16"/>
  <c r="B99" i="16"/>
  <c r="H99" i="16" s="1"/>
  <c r="A99" i="16"/>
  <c r="C98" i="16"/>
  <c r="B98" i="16"/>
  <c r="O98" i="16" s="1"/>
  <c r="A98" i="16"/>
  <c r="C97" i="16"/>
  <c r="B97" i="16"/>
  <c r="N97" i="16" s="1"/>
  <c r="A97" i="16"/>
  <c r="C96" i="16"/>
  <c r="B96" i="16"/>
  <c r="L96" i="16" s="1"/>
  <c r="A96" i="16"/>
  <c r="C95" i="16"/>
  <c r="B95" i="16"/>
  <c r="L95" i="16" s="1"/>
  <c r="A95" i="16"/>
  <c r="C94" i="16"/>
  <c r="B94" i="16"/>
  <c r="M94" i="16" s="1"/>
  <c r="A94" i="16"/>
  <c r="C93" i="16"/>
  <c r="B93" i="16"/>
  <c r="L93" i="16" s="1"/>
  <c r="A93" i="16"/>
  <c r="C92" i="16"/>
  <c r="B92" i="16"/>
  <c r="L92" i="16" s="1"/>
  <c r="A92" i="16"/>
  <c r="C91" i="16"/>
  <c r="B91" i="16"/>
  <c r="L91" i="16" s="1"/>
  <c r="A91" i="16"/>
  <c r="C90" i="16"/>
  <c r="B90" i="16"/>
  <c r="M90" i="16" s="1"/>
  <c r="A90" i="16"/>
  <c r="C89" i="16"/>
  <c r="B89" i="16"/>
  <c r="L89" i="16" s="1"/>
  <c r="A89" i="16"/>
  <c r="C88" i="16"/>
  <c r="B88" i="16"/>
  <c r="A88" i="16"/>
  <c r="C87" i="16"/>
  <c r="B87" i="16"/>
  <c r="L87" i="16" s="1"/>
  <c r="A87" i="16"/>
  <c r="C86" i="16"/>
  <c r="B86" i="16"/>
  <c r="L86" i="16" s="1"/>
  <c r="A86" i="16"/>
  <c r="C85" i="16"/>
  <c r="B85" i="16"/>
  <c r="L85" i="16" s="1"/>
  <c r="A85" i="16"/>
  <c r="C84" i="16"/>
  <c r="B84" i="16"/>
  <c r="G84" i="16" s="1"/>
  <c r="A84" i="16"/>
  <c r="C83" i="16"/>
  <c r="B83" i="16"/>
  <c r="L83" i="16" s="1"/>
  <c r="A83" i="16"/>
  <c r="C82" i="16"/>
  <c r="B82" i="16"/>
  <c r="G82" i="16" s="1"/>
  <c r="A82" i="16"/>
  <c r="C81" i="16"/>
  <c r="B81" i="16"/>
  <c r="L81" i="16" s="1"/>
  <c r="A81" i="16"/>
  <c r="C80" i="16"/>
  <c r="B80" i="16"/>
  <c r="G80" i="16" s="1"/>
  <c r="A80" i="16"/>
  <c r="C79" i="16"/>
  <c r="B79" i="16"/>
  <c r="L79" i="16" s="1"/>
  <c r="A79" i="16"/>
  <c r="C78" i="16"/>
  <c r="B78" i="16"/>
  <c r="N78" i="16" s="1"/>
  <c r="A78" i="16"/>
  <c r="C77" i="16"/>
  <c r="B77" i="16"/>
  <c r="L77" i="16" s="1"/>
  <c r="A77" i="16"/>
  <c r="C76" i="16"/>
  <c r="B76" i="16"/>
  <c r="G76" i="16" s="1"/>
  <c r="A76" i="16"/>
  <c r="C75" i="16"/>
  <c r="B75" i="16"/>
  <c r="L75" i="16" s="1"/>
  <c r="A75" i="16"/>
  <c r="C74" i="16"/>
  <c r="B74" i="16"/>
  <c r="E74" i="16" s="1"/>
  <c r="A74" i="16"/>
  <c r="C73" i="16"/>
  <c r="B73" i="16"/>
  <c r="L73" i="16" s="1"/>
  <c r="A73" i="16"/>
  <c r="C72" i="16"/>
  <c r="B72" i="16"/>
  <c r="A72" i="16"/>
  <c r="C71" i="16"/>
  <c r="B71" i="16"/>
  <c r="L71" i="16" s="1"/>
  <c r="A71" i="16"/>
  <c r="C70" i="16"/>
  <c r="B70" i="16"/>
  <c r="N70" i="16" s="1"/>
  <c r="A70" i="16"/>
  <c r="C69" i="16"/>
  <c r="B69" i="16"/>
  <c r="L69" i="16" s="1"/>
  <c r="A69" i="16"/>
  <c r="C68" i="16"/>
  <c r="B68" i="16"/>
  <c r="L68" i="16" s="1"/>
  <c r="A68" i="16"/>
  <c r="C67" i="16"/>
  <c r="B67" i="16"/>
  <c r="H67" i="16" s="1"/>
  <c r="A67" i="16"/>
  <c r="C66" i="16"/>
  <c r="B66" i="16"/>
  <c r="M66" i="16" s="1"/>
  <c r="A66" i="16"/>
  <c r="C65" i="16"/>
  <c r="B65" i="16"/>
  <c r="N65" i="16" s="1"/>
  <c r="A65" i="16"/>
  <c r="C64" i="16"/>
  <c r="B64" i="16"/>
  <c r="O64" i="16" s="1"/>
  <c r="A64" i="16"/>
  <c r="C63" i="16"/>
  <c r="B63" i="16"/>
  <c r="L63" i="16" s="1"/>
  <c r="A63" i="16"/>
  <c r="C62" i="16"/>
  <c r="B62" i="16"/>
  <c r="M62" i="16" s="1"/>
  <c r="A62" i="16"/>
  <c r="B131" i="10"/>
  <c r="Q125" i="21" s="1"/>
  <c r="A131" i="10"/>
  <c r="B130" i="10"/>
  <c r="Q124" i="21" s="1"/>
  <c r="A130" i="10"/>
  <c r="B129" i="10"/>
  <c r="Q123" i="21" s="1"/>
  <c r="A129" i="10"/>
  <c r="B128" i="10"/>
  <c r="Q122" i="21" s="1"/>
  <c r="A128" i="10"/>
  <c r="B127" i="10"/>
  <c r="Q121" i="21" s="1"/>
  <c r="A127" i="10"/>
  <c r="B126" i="10"/>
  <c r="Q120" i="21" s="1"/>
  <c r="A126" i="10"/>
  <c r="B125" i="10"/>
  <c r="Q119" i="21" s="1"/>
  <c r="A125" i="10"/>
  <c r="B124" i="10"/>
  <c r="Q118" i="21" s="1"/>
  <c r="A124" i="10"/>
  <c r="B123" i="10"/>
  <c r="Q117" i="21" s="1"/>
  <c r="A123" i="10"/>
  <c r="B122" i="10"/>
  <c r="Q116" i="21" s="1"/>
  <c r="A122" i="10"/>
  <c r="B121" i="10"/>
  <c r="Q115" i="21" s="1"/>
  <c r="A121" i="10"/>
  <c r="B120" i="10"/>
  <c r="Q114" i="21" s="1"/>
  <c r="A120" i="10"/>
  <c r="B119" i="10"/>
  <c r="Q113" i="21" s="1"/>
  <c r="A119" i="10"/>
  <c r="B118" i="10"/>
  <c r="Q112" i="21" s="1"/>
  <c r="A118" i="10"/>
  <c r="B117" i="10"/>
  <c r="Q111" i="21" s="1"/>
  <c r="A117" i="10"/>
  <c r="B116" i="10"/>
  <c r="Q110" i="21" s="1"/>
  <c r="A116" i="10"/>
  <c r="B115" i="10"/>
  <c r="Q109" i="21" s="1"/>
  <c r="A115" i="10"/>
  <c r="B114" i="10"/>
  <c r="Q108" i="21" s="1"/>
  <c r="A114" i="10"/>
  <c r="B113" i="10"/>
  <c r="Q107" i="21" s="1"/>
  <c r="A113" i="10"/>
  <c r="B112" i="10"/>
  <c r="Q106" i="21" s="1"/>
  <c r="A112" i="10"/>
  <c r="B111" i="10"/>
  <c r="Q105" i="21" s="1"/>
  <c r="A111" i="10"/>
  <c r="B110" i="10"/>
  <c r="Q104" i="21" s="1"/>
  <c r="A110" i="10"/>
  <c r="B109" i="10"/>
  <c r="Q103" i="21" s="1"/>
  <c r="A109" i="10"/>
  <c r="B108" i="10"/>
  <c r="Q102" i="21" s="1"/>
  <c r="A108" i="10"/>
  <c r="B107" i="10"/>
  <c r="Q101" i="21" s="1"/>
  <c r="A107" i="10"/>
  <c r="B106" i="10"/>
  <c r="Q100" i="21" s="1"/>
  <c r="A106" i="10"/>
  <c r="B105" i="10"/>
  <c r="Q99" i="21" s="1"/>
  <c r="A105" i="10"/>
  <c r="B104" i="10"/>
  <c r="Q98" i="21" s="1"/>
  <c r="A104" i="10"/>
  <c r="B103" i="10"/>
  <c r="Q97" i="21" s="1"/>
  <c r="A103" i="10"/>
  <c r="B102" i="10"/>
  <c r="Q96" i="21" s="1"/>
  <c r="A102" i="10"/>
  <c r="B101" i="10"/>
  <c r="Q95" i="21" s="1"/>
  <c r="A101" i="10"/>
  <c r="B100" i="10"/>
  <c r="Q94" i="21" s="1"/>
  <c r="A100" i="10"/>
  <c r="B99" i="10"/>
  <c r="Q93" i="21" s="1"/>
  <c r="A99" i="10"/>
  <c r="B98" i="10"/>
  <c r="Q92" i="21" s="1"/>
  <c r="A98" i="10"/>
  <c r="B97" i="10"/>
  <c r="Q91" i="21" s="1"/>
  <c r="A97" i="10"/>
  <c r="B96" i="10"/>
  <c r="Q90" i="21" s="1"/>
  <c r="A96" i="10"/>
  <c r="B95" i="10"/>
  <c r="Q89" i="21" s="1"/>
  <c r="A95" i="10"/>
  <c r="B94" i="10"/>
  <c r="Q88" i="21" s="1"/>
  <c r="A94" i="10"/>
  <c r="B93" i="10"/>
  <c r="Q87" i="21" s="1"/>
  <c r="A93" i="10"/>
  <c r="B92" i="10"/>
  <c r="Q86" i="21" s="1"/>
  <c r="A92" i="10"/>
  <c r="B91" i="10"/>
  <c r="Q85" i="21" s="1"/>
  <c r="A91" i="10"/>
  <c r="B90" i="10"/>
  <c r="Q84" i="21" s="1"/>
  <c r="A90" i="10"/>
  <c r="B89" i="10"/>
  <c r="Q83" i="21" s="1"/>
  <c r="A89" i="10"/>
  <c r="B88" i="10"/>
  <c r="Q82" i="21" s="1"/>
  <c r="A88" i="10"/>
  <c r="B87" i="10"/>
  <c r="Q81" i="21" s="1"/>
  <c r="A87" i="10"/>
  <c r="B86" i="10"/>
  <c r="Q80" i="21" s="1"/>
  <c r="A86" i="10"/>
  <c r="B85" i="10"/>
  <c r="Q79" i="21" s="1"/>
  <c r="A85" i="10"/>
  <c r="B84" i="10"/>
  <c r="Q78" i="21" s="1"/>
  <c r="A84" i="10"/>
  <c r="B83" i="10"/>
  <c r="Q77" i="21" s="1"/>
  <c r="A83" i="10"/>
  <c r="B82" i="10"/>
  <c r="Q76" i="21" s="1"/>
  <c r="A82" i="10"/>
  <c r="B81" i="10"/>
  <c r="Q75" i="21" s="1"/>
  <c r="A81" i="10"/>
  <c r="B80" i="10"/>
  <c r="Q74" i="21" s="1"/>
  <c r="A80" i="10"/>
  <c r="B79" i="10"/>
  <c r="Q73" i="21" s="1"/>
  <c r="A79" i="10"/>
  <c r="B78" i="10"/>
  <c r="Q72" i="21" s="1"/>
  <c r="A78" i="10"/>
  <c r="B77" i="10"/>
  <c r="Q71" i="21" s="1"/>
  <c r="A77" i="10"/>
  <c r="B76" i="10"/>
  <c r="Q70" i="21" s="1"/>
  <c r="A76" i="10"/>
  <c r="B75" i="10"/>
  <c r="Q69" i="21" s="1"/>
  <c r="A75" i="10"/>
  <c r="B74" i="10"/>
  <c r="Q68" i="21" s="1"/>
  <c r="A74" i="10"/>
  <c r="B73" i="10"/>
  <c r="Q67" i="21" s="1"/>
  <c r="A73" i="10"/>
  <c r="B72" i="10"/>
  <c r="Q66" i="21" s="1"/>
  <c r="A72" i="10"/>
  <c r="B71" i="10"/>
  <c r="Q65" i="21" s="1"/>
  <c r="A71" i="10"/>
  <c r="B70" i="10"/>
  <c r="Q64" i="21" s="1"/>
  <c r="A70" i="10"/>
  <c r="B69" i="10"/>
  <c r="Q63" i="21" s="1"/>
  <c r="A69" i="10"/>
  <c r="B68" i="10"/>
  <c r="Q62" i="21" s="1"/>
  <c r="A68" i="10"/>
  <c r="B67" i="10"/>
  <c r="Q61" i="21" s="1"/>
  <c r="A67" i="10"/>
  <c r="B66" i="10"/>
  <c r="Q60" i="21" s="1"/>
  <c r="A66" i="10"/>
  <c r="B65" i="10"/>
  <c r="Q59" i="21" s="1"/>
  <c r="A65" i="10"/>
  <c r="B64" i="10"/>
  <c r="Q58" i="21" s="1"/>
  <c r="A64" i="10"/>
  <c r="B63" i="10"/>
  <c r="Q57" i="21" s="1"/>
  <c r="A63" i="10"/>
  <c r="B62" i="10"/>
  <c r="Q56" i="21" s="1"/>
  <c r="A62" i="10"/>
  <c r="B61" i="10"/>
  <c r="Q55" i="21" s="1"/>
  <c r="A61" i="10"/>
  <c r="B60" i="10"/>
  <c r="Q54" i="21" s="1"/>
  <c r="A60" i="10"/>
  <c r="B131" i="12"/>
  <c r="Q624" i="21" s="1"/>
  <c r="B130" i="12"/>
  <c r="Q623" i="21" s="1"/>
  <c r="B129" i="12"/>
  <c r="Q622" i="21" s="1"/>
  <c r="B128" i="12"/>
  <c r="Q621" i="21" s="1"/>
  <c r="B127" i="12"/>
  <c r="Q620" i="21" s="1"/>
  <c r="B126" i="12"/>
  <c r="Q619" i="21" s="1"/>
  <c r="B125" i="12"/>
  <c r="Q618" i="21" s="1"/>
  <c r="B124" i="12"/>
  <c r="Q617" i="21" s="1"/>
  <c r="B123" i="12"/>
  <c r="Q616" i="21" s="1"/>
  <c r="B122" i="12"/>
  <c r="Q615" i="21" s="1"/>
  <c r="B121" i="12"/>
  <c r="Q614" i="21" s="1"/>
  <c r="B120" i="12"/>
  <c r="Q613" i="21" s="1"/>
  <c r="B119" i="12"/>
  <c r="Q612" i="21" s="1"/>
  <c r="B118" i="12"/>
  <c r="Q611" i="21" s="1"/>
  <c r="B117" i="12"/>
  <c r="Q610" i="21" s="1"/>
  <c r="B116" i="12"/>
  <c r="Q609" i="21" s="1"/>
  <c r="B115" i="12"/>
  <c r="Q608" i="21" s="1"/>
  <c r="B114" i="12"/>
  <c r="Q607" i="21" s="1"/>
  <c r="B113" i="12"/>
  <c r="Q606" i="21" s="1"/>
  <c r="B112" i="12"/>
  <c r="Q605" i="21" s="1"/>
  <c r="B111" i="12"/>
  <c r="Q604" i="21" s="1"/>
  <c r="B110" i="12"/>
  <c r="Q603" i="21" s="1"/>
  <c r="B109" i="12"/>
  <c r="Q602" i="21" s="1"/>
  <c r="B108" i="12"/>
  <c r="Q601" i="21" s="1"/>
  <c r="B107" i="12"/>
  <c r="Q600" i="21" s="1"/>
  <c r="B106" i="12"/>
  <c r="Q599" i="21" s="1"/>
  <c r="B105" i="12"/>
  <c r="Q598" i="21" s="1"/>
  <c r="B104" i="12"/>
  <c r="Q597" i="21" s="1"/>
  <c r="B103" i="12"/>
  <c r="Q596" i="21" s="1"/>
  <c r="B102" i="12"/>
  <c r="Q595" i="21" s="1"/>
  <c r="B101" i="12"/>
  <c r="Q594" i="21" s="1"/>
  <c r="B100" i="12"/>
  <c r="Q593" i="21" s="1"/>
  <c r="B99" i="12"/>
  <c r="Q592" i="21" s="1"/>
  <c r="B98" i="12"/>
  <c r="Q591" i="21" s="1"/>
  <c r="B97" i="12"/>
  <c r="Q590" i="21" s="1"/>
  <c r="B96" i="12"/>
  <c r="Q589" i="21" s="1"/>
  <c r="B95" i="12"/>
  <c r="Q588" i="21" s="1"/>
  <c r="B94" i="12"/>
  <c r="Q587" i="21" s="1"/>
  <c r="B93" i="12"/>
  <c r="Q586" i="21" s="1"/>
  <c r="B92" i="12"/>
  <c r="Q585" i="21" s="1"/>
  <c r="B91" i="12"/>
  <c r="Q584" i="21" s="1"/>
  <c r="B90" i="12"/>
  <c r="Q583" i="21" s="1"/>
  <c r="B89" i="12"/>
  <c r="Q582" i="21" s="1"/>
  <c r="B88" i="12"/>
  <c r="Q581" i="21" s="1"/>
  <c r="B87" i="12"/>
  <c r="Q580" i="21" s="1"/>
  <c r="B86" i="12"/>
  <c r="Q579" i="21" s="1"/>
  <c r="B85" i="12"/>
  <c r="Q578" i="21" s="1"/>
  <c r="B84" i="12"/>
  <c r="Q577" i="21" s="1"/>
  <c r="B83" i="12"/>
  <c r="Q576" i="21" s="1"/>
  <c r="B82" i="12"/>
  <c r="Q575" i="21" s="1"/>
  <c r="B81" i="12"/>
  <c r="Q574" i="21" s="1"/>
  <c r="B80" i="12"/>
  <c r="Q573" i="21" s="1"/>
  <c r="B79" i="12"/>
  <c r="Q572" i="21" s="1"/>
  <c r="B78" i="12"/>
  <c r="Q571" i="21" s="1"/>
  <c r="B77" i="12"/>
  <c r="Q570" i="21" s="1"/>
  <c r="B76" i="12"/>
  <c r="Q569" i="21" s="1"/>
  <c r="B75" i="12"/>
  <c r="Q568" i="21" s="1"/>
  <c r="B74" i="12"/>
  <c r="Q567" i="21" s="1"/>
  <c r="B73" i="12"/>
  <c r="Q566" i="21" s="1"/>
  <c r="B72" i="12"/>
  <c r="Q565" i="21" s="1"/>
  <c r="B71" i="12"/>
  <c r="Q564" i="21" s="1"/>
  <c r="B70" i="12"/>
  <c r="Q563" i="21" s="1"/>
  <c r="B69" i="12"/>
  <c r="Q562" i="21" s="1"/>
  <c r="B68" i="12"/>
  <c r="Q561" i="21" s="1"/>
  <c r="B67" i="12"/>
  <c r="Q560" i="21" s="1"/>
  <c r="B66" i="12"/>
  <c r="Q559" i="21" s="1"/>
  <c r="B65" i="12"/>
  <c r="Q558" i="21" s="1"/>
  <c r="B64" i="12"/>
  <c r="Q557" i="21" s="1"/>
  <c r="B63" i="12"/>
  <c r="Q556" i="21" s="1"/>
  <c r="B62" i="12"/>
  <c r="Q555" i="21" s="1"/>
  <c r="B61" i="12"/>
  <c r="Q554" i="21" s="1"/>
  <c r="B60" i="12"/>
  <c r="Q553" i="21" s="1"/>
  <c r="AA48" i="21"/>
  <c r="Z49" i="21"/>
  <c r="B10" i="16"/>
  <c r="C10" i="16"/>
  <c r="X51" i="21" l="1"/>
  <c r="Y50" i="21"/>
  <c r="F89" i="16"/>
  <c r="K61" i="12"/>
  <c r="G61" i="12"/>
  <c r="N61" i="12"/>
  <c r="J61" i="12"/>
  <c r="F61" i="12"/>
  <c r="M61" i="12"/>
  <c r="I61" i="12"/>
  <c r="P554" i="21" s="1"/>
  <c r="E61" i="12"/>
  <c r="L61" i="12"/>
  <c r="H61" i="12"/>
  <c r="D61" i="12"/>
  <c r="M63" i="12"/>
  <c r="I63" i="12"/>
  <c r="P556" i="21" s="1"/>
  <c r="E63" i="12"/>
  <c r="L63" i="12"/>
  <c r="H63" i="12"/>
  <c r="D63" i="12"/>
  <c r="K63" i="12"/>
  <c r="G63" i="12"/>
  <c r="F63" i="12"/>
  <c r="N63" i="12"/>
  <c r="J63" i="12"/>
  <c r="K65" i="12"/>
  <c r="G65" i="12"/>
  <c r="N65" i="12"/>
  <c r="J65" i="12"/>
  <c r="F65" i="12"/>
  <c r="M65" i="12"/>
  <c r="I65" i="12"/>
  <c r="P558" i="21" s="1"/>
  <c r="E65" i="12"/>
  <c r="L65" i="12"/>
  <c r="D65" i="12"/>
  <c r="H65" i="12"/>
  <c r="M67" i="12"/>
  <c r="I67" i="12"/>
  <c r="P560" i="21" s="1"/>
  <c r="E67" i="12"/>
  <c r="L67" i="12"/>
  <c r="H67" i="12"/>
  <c r="D67" i="12"/>
  <c r="K67" i="12"/>
  <c r="G67" i="12"/>
  <c r="J67" i="12"/>
  <c r="F67" i="12"/>
  <c r="N67" i="12"/>
  <c r="K69" i="12"/>
  <c r="G69" i="12"/>
  <c r="N69" i="12"/>
  <c r="J69" i="12"/>
  <c r="F69" i="12"/>
  <c r="M69" i="12"/>
  <c r="I69" i="12"/>
  <c r="P562" i="21" s="1"/>
  <c r="E69" i="12"/>
  <c r="D69" i="12"/>
  <c r="H69" i="12"/>
  <c r="L69" i="12"/>
  <c r="M71" i="12"/>
  <c r="I71" i="12"/>
  <c r="P564" i="21" s="1"/>
  <c r="E71" i="12"/>
  <c r="L71" i="12"/>
  <c r="H71" i="12"/>
  <c r="D71" i="12"/>
  <c r="K71" i="12"/>
  <c r="G71" i="12"/>
  <c r="N71" i="12"/>
  <c r="J71" i="12"/>
  <c r="F71" i="12"/>
  <c r="K73" i="12"/>
  <c r="G73" i="12"/>
  <c r="N73" i="12"/>
  <c r="J73" i="12"/>
  <c r="F73" i="12"/>
  <c r="M73" i="12"/>
  <c r="I73" i="12"/>
  <c r="P566" i="21" s="1"/>
  <c r="E73" i="12"/>
  <c r="H73" i="12"/>
  <c r="L73" i="12"/>
  <c r="D73" i="12"/>
  <c r="M75" i="12"/>
  <c r="I75" i="12"/>
  <c r="P568" i="21" s="1"/>
  <c r="E75" i="12"/>
  <c r="L75" i="12"/>
  <c r="H75" i="12"/>
  <c r="D75" i="12"/>
  <c r="K75" i="12"/>
  <c r="G75" i="12"/>
  <c r="N75" i="12"/>
  <c r="F75" i="12"/>
  <c r="J75" i="12"/>
  <c r="K77" i="12"/>
  <c r="G77" i="12"/>
  <c r="N77" i="12"/>
  <c r="J77" i="12"/>
  <c r="F77" i="12"/>
  <c r="M77" i="12"/>
  <c r="I77" i="12"/>
  <c r="P570" i="21" s="1"/>
  <c r="E77" i="12"/>
  <c r="L77" i="12"/>
  <c r="H77" i="12"/>
  <c r="D77" i="12"/>
  <c r="M79" i="12"/>
  <c r="I79" i="12"/>
  <c r="P572" i="21" s="1"/>
  <c r="E79" i="12"/>
  <c r="L79" i="12"/>
  <c r="H79" i="12"/>
  <c r="D79" i="12"/>
  <c r="K79" i="12"/>
  <c r="G79" i="12"/>
  <c r="F79" i="12"/>
  <c r="J79" i="12"/>
  <c r="N79" i="12"/>
  <c r="K81" i="12"/>
  <c r="G81" i="12"/>
  <c r="N81" i="12"/>
  <c r="J81" i="12"/>
  <c r="F81" i="12"/>
  <c r="M81" i="12"/>
  <c r="I81" i="12"/>
  <c r="P574" i="21" s="1"/>
  <c r="E81" i="12"/>
  <c r="L81" i="12"/>
  <c r="D81" i="12"/>
  <c r="H81" i="12"/>
  <c r="M83" i="12"/>
  <c r="I83" i="12"/>
  <c r="P576" i="21" s="1"/>
  <c r="E83" i="12"/>
  <c r="L83" i="12"/>
  <c r="H83" i="12"/>
  <c r="D83" i="12"/>
  <c r="K83" i="12"/>
  <c r="G83" i="12"/>
  <c r="J83" i="12"/>
  <c r="N83" i="12"/>
  <c r="F83" i="12"/>
  <c r="K85" i="12"/>
  <c r="G85" i="12"/>
  <c r="N85" i="12"/>
  <c r="J85" i="12"/>
  <c r="F85" i="12"/>
  <c r="M85" i="12"/>
  <c r="I85" i="12"/>
  <c r="P578" i="21" s="1"/>
  <c r="E85" i="12"/>
  <c r="D85" i="12"/>
  <c r="H85" i="12"/>
  <c r="L85" i="12"/>
  <c r="L87" i="12"/>
  <c r="H87" i="12"/>
  <c r="D87" i="12"/>
  <c r="K87" i="12"/>
  <c r="F87" i="12"/>
  <c r="J87" i="12"/>
  <c r="E87" i="12"/>
  <c r="N87" i="12"/>
  <c r="I87" i="12"/>
  <c r="P580" i="21" s="1"/>
  <c r="M87" i="12"/>
  <c r="G87" i="12"/>
  <c r="N89" i="12"/>
  <c r="J89" i="12"/>
  <c r="F89" i="12"/>
  <c r="K89" i="12"/>
  <c r="E89" i="12"/>
  <c r="I89" i="12"/>
  <c r="P582" i="21" s="1"/>
  <c r="D89" i="12"/>
  <c r="M89" i="12"/>
  <c r="H89" i="12"/>
  <c r="L89" i="12"/>
  <c r="G89" i="12"/>
  <c r="L91" i="12"/>
  <c r="H91" i="12"/>
  <c r="D91" i="12"/>
  <c r="J91" i="12"/>
  <c r="E91" i="12"/>
  <c r="N91" i="12"/>
  <c r="I91" i="12"/>
  <c r="P584" i="21" s="1"/>
  <c r="M91" i="12"/>
  <c r="G91" i="12"/>
  <c r="K91" i="12"/>
  <c r="F91" i="12"/>
  <c r="N93" i="12"/>
  <c r="J93" i="12"/>
  <c r="F93" i="12"/>
  <c r="M93" i="12"/>
  <c r="I93" i="12"/>
  <c r="P586" i="21" s="1"/>
  <c r="D93" i="12"/>
  <c r="H93" i="12"/>
  <c r="L93" i="12"/>
  <c r="G93" i="12"/>
  <c r="K93" i="12"/>
  <c r="E93" i="12"/>
  <c r="L95" i="12"/>
  <c r="H95" i="12"/>
  <c r="D95" i="12"/>
  <c r="K95" i="12"/>
  <c r="G95" i="12"/>
  <c r="J95" i="12"/>
  <c r="I95" i="12"/>
  <c r="P588" i="21" s="1"/>
  <c r="N95" i="12"/>
  <c r="F95" i="12"/>
  <c r="E95" i="12"/>
  <c r="M95" i="12"/>
  <c r="N97" i="12"/>
  <c r="J97" i="12"/>
  <c r="F97" i="12"/>
  <c r="M97" i="12"/>
  <c r="I97" i="12"/>
  <c r="P590" i="21" s="1"/>
  <c r="E97" i="12"/>
  <c r="L97" i="12"/>
  <c r="D97" i="12"/>
  <c r="K97" i="12"/>
  <c r="H97" i="12"/>
  <c r="G97" i="12"/>
  <c r="L99" i="12"/>
  <c r="H99" i="12"/>
  <c r="D99" i="12"/>
  <c r="K99" i="12"/>
  <c r="G99" i="12"/>
  <c r="N99" i="12"/>
  <c r="F99" i="12"/>
  <c r="M99" i="12"/>
  <c r="E99" i="12"/>
  <c r="J99" i="12"/>
  <c r="I99" i="12"/>
  <c r="P592" i="21" s="1"/>
  <c r="N101" i="12"/>
  <c r="J101" i="12"/>
  <c r="F101" i="12"/>
  <c r="M101" i="12"/>
  <c r="I101" i="12"/>
  <c r="P594" i="21" s="1"/>
  <c r="E101" i="12"/>
  <c r="H101" i="12"/>
  <c r="G101" i="12"/>
  <c r="L101" i="12"/>
  <c r="D101" i="12"/>
  <c r="K101" i="12"/>
  <c r="M103" i="12"/>
  <c r="I103" i="12"/>
  <c r="P596" i="21" s="1"/>
  <c r="E103" i="12"/>
  <c r="N103" i="12"/>
  <c r="H103" i="12"/>
  <c r="L103" i="12"/>
  <c r="G103" i="12"/>
  <c r="F103" i="12"/>
  <c r="D103" i="12"/>
  <c r="K103" i="12"/>
  <c r="J103" i="12"/>
  <c r="K105" i="12"/>
  <c r="G105" i="12"/>
  <c r="M105" i="12"/>
  <c r="H105" i="12"/>
  <c r="L105" i="12"/>
  <c r="F105" i="12"/>
  <c r="E105" i="12"/>
  <c r="N105" i="12"/>
  <c r="D105" i="12"/>
  <c r="J105" i="12"/>
  <c r="I105" i="12"/>
  <c r="P598" i="21" s="1"/>
  <c r="M107" i="12"/>
  <c r="I107" i="12"/>
  <c r="P600" i="21" s="1"/>
  <c r="E107" i="12"/>
  <c r="L107" i="12"/>
  <c r="G107" i="12"/>
  <c r="K107" i="12"/>
  <c r="F107" i="12"/>
  <c r="D107" i="12"/>
  <c r="N107" i="12"/>
  <c r="J107" i="12"/>
  <c r="H107" i="12"/>
  <c r="K109" i="12"/>
  <c r="G109" i="12"/>
  <c r="L109" i="12"/>
  <c r="F109" i="12"/>
  <c r="J109" i="12"/>
  <c r="E109" i="12"/>
  <c r="N109" i="12"/>
  <c r="D109" i="12"/>
  <c r="M109" i="12"/>
  <c r="I109" i="12"/>
  <c r="P602" i="21" s="1"/>
  <c r="H109" i="12"/>
  <c r="M111" i="12"/>
  <c r="I111" i="12"/>
  <c r="P604" i="21" s="1"/>
  <c r="E111" i="12"/>
  <c r="K111" i="12"/>
  <c r="F111" i="12"/>
  <c r="J111" i="12"/>
  <c r="D111" i="12"/>
  <c r="N111" i="12"/>
  <c r="L111" i="12"/>
  <c r="H111" i="12"/>
  <c r="G111" i="12"/>
  <c r="K113" i="12"/>
  <c r="G113" i="12"/>
  <c r="J113" i="12"/>
  <c r="E113" i="12"/>
  <c r="N113" i="12"/>
  <c r="I113" i="12"/>
  <c r="P606" i="21" s="1"/>
  <c r="D113" i="12"/>
  <c r="M113" i="12"/>
  <c r="L113" i="12"/>
  <c r="H113" i="12"/>
  <c r="F113" i="12"/>
  <c r="M115" i="12"/>
  <c r="I115" i="12"/>
  <c r="P608" i="21" s="1"/>
  <c r="E115" i="12"/>
  <c r="J115" i="12"/>
  <c r="D115" i="12"/>
  <c r="N115" i="12"/>
  <c r="H115" i="12"/>
  <c r="L115" i="12"/>
  <c r="K115" i="12"/>
  <c r="G115" i="12"/>
  <c r="F115" i="12"/>
  <c r="K117" i="12"/>
  <c r="G117" i="12"/>
  <c r="M117" i="12"/>
  <c r="I117" i="12"/>
  <c r="P610" i="21" s="1"/>
  <c r="D117" i="12"/>
  <c r="N117" i="12"/>
  <c r="H117" i="12"/>
  <c r="L117" i="12"/>
  <c r="J117" i="12"/>
  <c r="F117" i="12"/>
  <c r="E117" i="12"/>
  <c r="M119" i="12"/>
  <c r="I119" i="12"/>
  <c r="P612" i="21" s="1"/>
  <c r="E119" i="12"/>
  <c r="K119" i="12"/>
  <c r="G119" i="12"/>
  <c r="J119" i="12"/>
  <c r="H119" i="12"/>
  <c r="F119" i="12"/>
  <c r="D119" i="12"/>
  <c r="N119" i="12"/>
  <c r="L119" i="12"/>
  <c r="K121" i="12"/>
  <c r="G121" i="12"/>
  <c r="M121" i="12"/>
  <c r="I121" i="12"/>
  <c r="P614" i="21" s="1"/>
  <c r="E121" i="12"/>
  <c r="L121" i="12"/>
  <c r="D121" i="12"/>
  <c r="J121" i="12"/>
  <c r="N121" i="12"/>
  <c r="H121" i="12"/>
  <c r="F121" i="12"/>
  <c r="M123" i="12"/>
  <c r="I123" i="12"/>
  <c r="P616" i="21" s="1"/>
  <c r="E123" i="12"/>
  <c r="K123" i="12"/>
  <c r="G123" i="12"/>
  <c r="N123" i="12"/>
  <c r="F123" i="12"/>
  <c r="L123" i="12"/>
  <c r="D123" i="12"/>
  <c r="J123" i="12"/>
  <c r="H123" i="12"/>
  <c r="K125" i="12"/>
  <c r="G125" i="12"/>
  <c r="M125" i="12"/>
  <c r="I125" i="12"/>
  <c r="P618" i="21" s="1"/>
  <c r="E125" i="12"/>
  <c r="H125" i="12"/>
  <c r="N125" i="12"/>
  <c r="F125" i="12"/>
  <c r="L125" i="12"/>
  <c r="D125" i="12"/>
  <c r="J125" i="12"/>
  <c r="M127" i="12"/>
  <c r="I127" i="12"/>
  <c r="P620" i="21" s="1"/>
  <c r="E127" i="12"/>
  <c r="K127" i="12"/>
  <c r="G127" i="12"/>
  <c r="J127" i="12"/>
  <c r="H127" i="12"/>
  <c r="N127" i="12"/>
  <c r="F127" i="12"/>
  <c r="L127" i="12"/>
  <c r="D127" i="12"/>
  <c r="K129" i="12"/>
  <c r="G129" i="12"/>
  <c r="M129" i="12"/>
  <c r="I129" i="12"/>
  <c r="P622" i="21" s="1"/>
  <c r="E129" i="12"/>
  <c r="L129" i="12"/>
  <c r="D129" i="12"/>
  <c r="J129" i="12"/>
  <c r="H129" i="12"/>
  <c r="N129" i="12"/>
  <c r="F129" i="12"/>
  <c r="M131" i="12"/>
  <c r="I131" i="12"/>
  <c r="P624" i="21" s="1"/>
  <c r="E131" i="12"/>
  <c r="K131" i="12"/>
  <c r="G131" i="12"/>
  <c r="N131" i="12"/>
  <c r="F131" i="12"/>
  <c r="L131" i="12"/>
  <c r="D131" i="12"/>
  <c r="J131" i="12"/>
  <c r="H131" i="12"/>
  <c r="N60" i="12"/>
  <c r="J60" i="12"/>
  <c r="F60" i="12"/>
  <c r="M60" i="12"/>
  <c r="I60" i="12"/>
  <c r="P553" i="21" s="1"/>
  <c r="E60" i="12"/>
  <c r="L60" i="12"/>
  <c r="H60" i="12"/>
  <c r="D60" i="12"/>
  <c r="G60" i="12"/>
  <c r="K60" i="12"/>
  <c r="L62" i="12"/>
  <c r="H62" i="12"/>
  <c r="D62" i="12"/>
  <c r="K62" i="12"/>
  <c r="G62" i="12"/>
  <c r="N62" i="12"/>
  <c r="J62" i="12"/>
  <c r="F62" i="12"/>
  <c r="E62" i="12"/>
  <c r="M62" i="12"/>
  <c r="I62" i="12"/>
  <c r="P555" i="21" s="1"/>
  <c r="N64" i="12"/>
  <c r="J64" i="12"/>
  <c r="F64" i="12"/>
  <c r="M64" i="12"/>
  <c r="I64" i="12"/>
  <c r="P557" i="21" s="1"/>
  <c r="E64" i="12"/>
  <c r="L64" i="12"/>
  <c r="H64" i="12"/>
  <c r="D64" i="12"/>
  <c r="K64" i="12"/>
  <c r="G64" i="12"/>
  <c r="L66" i="12"/>
  <c r="H66" i="12"/>
  <c r="D66" i="12"/>
  <c r="K66" i="12"/>
  <c r="G66" i="12"/>
  <c r="N66" i="12"/>
  <c r="J66" i="12"/>
  <c r="F66" i="12"/>
  <c r="E66" i="12"/>
  <c r="I66" i="12"/>
  <c r="P559" i="21" s="1"/>
  <c r="M66" i="12"/>
  <c r="N68" i="12"/>
  <c r="J68" i="12"/>
  <c r="F68" i="12"/>
  <c r="M68" i="12"/>
  <c r="I68" i="12"/>
  <c r="P561" i="21" s="1"/>
  <c r="E68" i="12"/>
  <c r="L68" i="12"/>
  <c r="H68" i="12"/>
  <c r="D68" i="12"/>
  <c r="K68" i="12"/>
  <c r="G68" i="12"/>
  <c r="L70" i="12"/>
  <c r="H70" i="12"/>
  <c r="D70" i="12"/>
  <c r="K70" i="12"/>
  <c r="G70" i="12"/>
  <c r="N70" i="12"/>
  <c r="J70" i="12"/>
  <c r="F70" i="12"/>
  <c r="I70" i="12"/>
  <c r="P563" i="21" s="1"/>
  <c r="M70" i="12"/>
  <c r="E70" i="12"/>
  <c r="N72" i="12"/>
  <c r="J72" i="12"/>
  <c r="F72" i="12"/>
  <c r="M72" i="12"/>
  <c r="I72" i="12"/>
  <c r="P565" i="21" s="1"/>
  <c r="E72" i="12"/>
  <c r="L72" i="12"/>
  <c r="H72" i="12"/>
  <c r="D72" i="12"/>
  <c r="K72" i="12"/>
  <c r="G72" i="12"/>
  <c r="L74" i="12"/>
  <c r="H74" i="12"/>
  <c r="D74" i="12"/>
  <c r="K74" i="12"/>
  <c r="G74" i="12"/>
  <c r="N74" i="12"/>
  <c r="J74" i="12"/>
  <c r="F74" i="12"/>
  <c r="M74" i="12"/>
  <c r="I74" i="12"/>
  <c r="P567" i="21" s="1"/>
  <c r="E74" i="12"/>
  <c r="N76" i="12"/>
  <c r="J76" i="12"/>
  <c r="F76" i="12"/>
  <c r="M76" i="12"/>
  <c r="I76" i="12"/>
  <c r="P569" i="21" s="1"/>
  <c r="E76" i="12"/>
  <c r="L76" i="12"/>
  <c r="H76" i="12"/>
  <c r="D76" i="12"/>
  <c r="G76" i="12"/>
  <c r="K76" i="12"/>
  <c r="L78" i="12"/>
  <c r="H78" i="12"/>
  <c r="D78" i="12"/>
  <c r="K78" i="12"/>
  <c r="G78" i="12"/>
  <c r="N78" i="12"/>
  <c r="J78" i="12"/>
  <c r="F78" i="12"/>
  <c r="M78" i="12"/>
  <c r="I78" i="12"/>
  <c r="P571" i="21" s="1"/>
  <c r="E78" i="12"/>
  <c r="N80" i="12"/>
  <c r="J80" i="12"/>
  <c r="F80" i="12"/>
  <c r="M80" i="12"/>
  <c r="I80" i="12"/>
  <c r="P573" i="21" s="1"/>
  <c r="E80" i="12"/>
  <c r="L80" i="12"/>
  <c r="H80" i="12"/>
  <c r="D80" i="12"/>
  <c r="K80" i="12"/>
  <c r="G80" i="12"/>
  <c r="L82" i="12"/>
  <c r="H82" i="12"/>
  <c r="D82" i="12"/>
  <c r="K82" i="12"/>
  <c r="G82" i="12"/>
  <c r="N82" i="12"/>
  <c r="J82" i="12"/>
  <c r="F82" i="12"/>
  <c r="E82" i="12"/>
  <c r="M82" i="12"/>
  <c r="I82" i="12"/>
  <c r="P575" i="21" s="1"/>
  <c r="N84" i="12"/>
  <c r="J84" i="12"/>
  <c r="F84" i="12"/>
  <c r="M84" i="12"/>
  <c r="I84" i="12"/>
  <c r="P577" i="21" s="1"/>
  <c r="E84" i="12"/>
  <c r="L84" i="12"/>
  <c r="H84" i="12"/>
  <c r="D84" i="12"/>
  <c r="K84" i="12"/>
  <c r="G84" i="12"/>
  <c r="L86" i="12"/>
  <c r="H86" i="12"/>
  <c r="D86" i="12"/>
  <c r="K86" i="12"/>
  <c r="G86" i="12"/>
  <c r="N86" i="12"/>
  <c r="J86" i="12"/>
  <c r="F86" i="12"/>
  <c r="I86" i="12"/>
  <c r="P579" i="21" s="1"/>
  <c r="E86" i="12"/>
  <c r="M86" i="12"/>
  <c r="M88" i="12"/>
  <c r="I88" i="12"/>
  <c r="P581" i="21" s="1"/>
  <c r="E88" i="12"/>
  <c r="K88" i="12"/>
  <c r="F88" i="12"/>
  <c r="J88" i="12"/>
  <c r="D88" i="12"/>
  <c r="N88" i="12"/>
  <c r="H88" i="12"/>
  <c r="G88" i="12"/>
  <c r="L88" i="12"/>
  <c r="K90" i="12"/>
  <c r="G90" i="12"/>
  <c r="J90" i="12"/>
  <c r="E90" i="12"/>
  <c r="N90" i="12"/>
  <c r="I90" i="12"/>
  <c r="P583" i="21" s="1"/>
  <c r="D90" i="12"/>
  <c r="M90" i="12"/>
  <c r="H90" i="12"/>
  <c r="F90" i="12"/>
  <c r="L90" i="12"/>
  <c r="M92" i="12"/>
  <c r="I92" i="12"/>
  <c r="P585" i="21" s="1"/>
  <c r="E92" i="12"/>
  <c r="J92" i="12"/>
  <c r="D92" i="12"/>
  <c r="N92" i="12"/>
  <c r="H92" i="12"/>
  <c r="L92" i="12"/>
  <c r="G92" i="12"/>
  <c r="F92" i="12"/>
  <c r="K92" i="12"/>
  <c r="K94" i="12"/>
  <c r="G94" i="12"/>
  <c r="N94" i="12"/>
  <c r="J94" i="12"/>
  <c r="F94" i="12"/>
  <c r="M94" i="12"/>
  <c r="E94" i="12"/>
  <c r="L94" i="12"/>
  <c r="D94" i="12"/>
  <c r="I94" i="12"/>
  <c r="P587" i="21" s="1"/>
  <c r="H94" i="12"/>
  <c r="M96" i="12"/>
  <c r="I96" i="12"/>
  <c r="P589" i="21" s="1"/>
  <c r="E96" i="12"/>
  <c r="L96" i="12"/>
  <c r="H96" i="12"/>
  <c r="D96" i="12"/>
  <c r="G96" i="12"/>
  <c r="N96" i="12"/>
  <c r="F96" i="12"/>
  <c r="K96" i="12"/>
  <c r="J96" i="12"/>
  <c r="K98" i="12"/>
  <c r="G98" i="12"/>
  <c r="N98" i="12"/>
  <c r="J98" i="12"/>
  <c r="F98" i="12"/>
  <c r="I98" i="12"/>
  <c r="P591" i="21" s="1"/>
  <c r="H98" i="12"/>
  <c r="M98" i="12"/>
  <c r="E98" i="12"/>
  <c r="D98" i="12"/>
  <c r="L98" i="12"/>
  <c r="M100" i="12"/>
  <c r="I100" i="12"/>
  <c r="P593" i="21" s="1"/>
  <c r="E100" i="12"/>
  <c r="L100" i="12"/>
  <c r="H100" i="12"/>
  <c r="D100" i="12"/>
  <c r="K100" i="12"/>
  <c r="J100" i="12"/>
  <c r="G100" i="12"/>
  <c r="F100" i="12"/>
  <c r="N100" i="12"/>
  <c r="L102" i="12"/>
  <c r="H102" i="12"/>
  <c r="D102" i="12"/>
  <c r="N102" i="12"/>
  <c r="I102" i="12"/>
  <c r="P595" i="21" s="1"/>
  <c r="M102" i="12"/>
  <c r="G102" i="12"/>
  <c r="F102" i="12"/>
  <c r="E102" i="12"/>
  <c r="K102" i="12"/>
  <c r="J102" i="12"/>
  <c r="N104" i="12"/>
  <c r="J104" i="12"/>
  <c r="F104" i="12"/>
  <c r="M104" i="12"/>
  <c r="H104" i="12"/>
  <c r="L104" i="12"/>
  <c r="G104" i="12"/>
  <c r="E104" i="12"/>
  <c r="D104" i="12"/>
  <c r="K104" i="12"/>
  <c r="I104" i="12"/>
  <c r="P597" i="21" s="1"/>
  <c r="L106" i="12"/>
  <c r="H106" i="12"/>
  <c r="D106" i="12"/>
  <c r="M106" i="12"/>
  <c r="G106" i="12"/>
  <c r="K106" i="12"/>
  <c r="F106" i="12"/>
  <c r="E106" i="12"/>
  <c r="N106" i="12"/>
  <c r="J106" i="12"/>
  <c r="I106" i="12"/>
  <c r="P599" i="21" s="1"/>
  <c r="N108" i="12"/>
  <c r="J108" i="12"/>
  <c r="F108" i="12"/>
  <c r="L108" i="12"/>
  <c r="G108" i="12"/>
  <c r="K108" i="12"/>
  <c r="E108" i="12"/>
  <c r="D108" i="12"/>
  <c r="M108" i="12"/>
  <c r="I108" i="12"/>
  <c r="P601" i="21" s="1"/>
  <c r="H108" i="12"/>
  <c r="L110" i="12"/>
  <c r="H110" i="12"/>
  <c r="D110" i="12"/>
  <c r="K110" i="12"/>
  <c r="F110" i="12"/>
  <c r="J110" i="12"/>
  <c r="E110" i="12"/>
  <c r="N110" i="12"/>
  <c r="M110" i="12"/>
  <c r="I110" i="12"/>
  <c r="P603" i="21" s="1"/>
  <c r="G110" i="12"/>
  <c r="N112" i="12"/>
  <c r="J112" i="12"/>
  <c r="F112" i="12"/>
  <c r="K112" i="12"/>
  <c r="E112" i="12"/>
  <c r="I112" i="12"/>
  <c r="P605" i="21" s="1"/>
  <c r="D112" i="12"/>
  <c r="M112" i="12"/>
  <c r="L112" i="12"/>
  <c r="H112" i="12"/>
  <c r="G112" i="12"/>
  <c r="L114" i="12"/>
  <c r="H114" i="12"/>
  <c r="D114" i="12"/>
  <c r="J114" i="12"/>
  <c r="E114" i="12"/>
  <c r="N114" i="12"/>
  <c r="I114" i="12"/>
  <c r="P607" i="21" s="1"/>
  <c r="M114" i="12"/>
  <c r="K114" i="12"/>
  <c r="G114" i="12"/>
  <c r="F114" i="12"/>
  <c r="N116" i="12"/>
  <c r="J116" i="12"/>
  <c r="F116" i="12"/>
  <c r="I116" i="12"/>
  <c r="P609" i="21" s="1"/>
  <c r="D116" i="12"/>
  <c r="M116" i="12"/>
  <c r="H116" i="12"/>
  <c r="L116" i="12"/>
  <c r="K116" i="12"/>
  <c r="G116" i="12"/>
  <c r="E116" i="12"/>
  <c r="L118" i="12"/>
  <c r="H118" i="12"/>
  <c r="D118" i="12"/>
  <c r="N118" i="12"/>
  <c r="J118" i="12"/>
  <c r="F118" i="12"/>
  <c r="M118" i="12"/>
  <c r="E118" i="12"/>
  <c r="K118" i="12"/>
  <c r="I118" i="12"/>
  <c r="P611" i="21" s="1"/>
  <c r="G118" i="12"/>
  <c r="N120" i="12"/>
  <c r="J120" i="12"/>
  <c r="F120" i="12"/>
  <c r="L120" i="12"/>
  <c r="H120" i="12"/>
  <c r="D120" i="12"/>
  <c r="G120" i="12"/>
  <c r="M120" i="12"/>
  <c r="E120" i="12"/>
  <c r="K120" i="12"/>
  <c r="I120" i="12"/>
  <c r="P613" i="21" s="1"/>
  <c r="L122" i="12"/>
  <c r="H122" i="12"/>
  <c r="D122" i="12"/>
  <c r="N122" i="12"/>
  <c r="J122" i="12"/>
  <c r="F122" i="12"/>
  <c r="I122" i="12"/>
  <c r="P615" i="21" s="1"/>
  <c r="G122" i="12"/>
  <c r="M122" i="12"/>
  <c r="E122" i="12"/>
  <c r="K122" i="12"/>
  <c r="N124" i="12"/>
  <c r="J124" i="12"/>
  <c r="F124" i="12"/>
  <c r="L124" i="12"/>
  <c r="H124" i="12"/>
  <c r="D124" i="12"/>
  <c r="K124" i="12"/>
  <c r="I124" i="12"/>
  <c r="P617" i="21" s="1"/>
  <c r="G124" i="12"/>
  <c r="M124" i="12"/>
  <c r="E124" i="12"/>
  <c r="L126" i="12"/>
  <c r="H126" i="12"/>
  <c r="D126" i="12"/>
  <c r="N126" i="12"/>
  <c r="J126" i="12"/>
  <c r="F126" i="12"/>
  <c r="M126" i="12"/>
  <c r="E126" i="12"/>
  <c r="K126" i="12"/>
  <c r="I126" i="12"/>
  <c r="P619" i="21" s="1"/>
  <c r="G126" i="12"/>
  <c r="N128" i="12"/>
  <c r="J128" i="12"/>
  <c r="F128" i="12"/>
  <c r="L128" i="12"/>
  <c r="H128" i="12"/>
  <c r="D128" i="12"/>
  <c r="G128" i="12"/>
  <c r="M128" i="12"/>
  <c r="E128" i="12"/>
  <c r="K128" i="12"/>
  <c r="I128" i="12"/>
  <c r="P621" i="21" s="1"/>
  <c r="L130" i="12"/>
  <c r="H130" i="12"/>
  <c r="D130" i="12"/>
  <c r="N130" i="12"/>
  <c r="J130" i="12"/>
  <c r="F130" i="12"/>
  <c r="I130" i="12"/>
  <c r="P623" i="21" s="1"/>
  <c r="G130" i="12"/>
  <c r="M130" i="12"/>
  <c r="E130" i="12"/>
  <c r="K130" i="12"/>
  <c r="M61" i="10"/>
  <c r="I61" i="10"/>
  <c r="P55" i="21" s="1"/>
  <c r="E61" i="10"/>
  <c r="L61" i="10"/>
  <c r="H61" i="10"/>
  <c r="D61" i="10"/>
  <c r="K61" i="10"/>
  <c r="G61" i="10"/>
  <c r="J61" i="10"/>
  <c r="F61" i="10"/>
  <c r="N61" i="10"/>
  <c r="K63" i="10"/>
  <c r="G63" i="10"/>
  <c r="N63" i="10"/>
  <c r="J63" i="10"/>
  <c r="F63" i="10"/>
  <c r="M63" i="10"/>
  <c r="I63" i="10"/>
  <c r="P57" i="21" s="1"/>
  <c r="E63" i="10"/>
  <c r="D63" i="10"/>
  <c r="L63" i="10"/>
  <c r="H63" i="10"/>
  <c r="M65" i="10"/>
  <c r="I65" i="10"/>
  <c r="P59" i="21" s="1"/>
  <c r="E65" i="10"/>
  <c r="L65" i="10"/>
  <c r="H65" i="10"/>
  <c r="D65" i="10"/>
  <c r="K65" i="10"/>
  <c r="G65" i="10"/>
  <c r="N65" i="10"/>
  <c r="J65" i="10"/>
  <c r="F65" i="10"/>
  <c r="K67" i="10"/>
  <c r="G67" i="10"/>
  <c r="N67" i="10"/>
  <c r="J67" i="10"/>
  <c r="F67" i="10"/>
  <c r="M67" i="10"/>
  <c r="I67" i="10"/>
  <c r="P61" i="21" s="1"/>
  <c r="E67" i="10"/>
  <c r="H67" i="10"/>
  <c r="D67" i="10"/>
  <c r="L67" i="10"/>
  <c r="M69" i="10"/>
  <c r="I69" i="10"/>
  <c r="P63" i="21" s="1"/>
  <c r="E69" i="10"/>
  <c r="L69" i="10"/>
  <c r="H69" i="10"/>
  <c r="D69" i="10"/>
  <c r="K69" i="10"/>
  <c r="G69" i="10"/>
  <c r="N69" i="10"/>
  <c r="J69" i="10"/>
  <c r="F69" i="10"/>
  <c r="K71" i="10"/>
  <c r="G71" i="10"/>
  <c r="N71" i="10"/>
  <c r="J71" i="10"/>
  <c r="F71" i="10"/>
  <c r="M71" i="10"/>
  <c r="I71" i="10"/>
  <c r="P65" i="21" s="1"/>
  <c r="E71" i="10"/>
  <c r="L71" i="10"/>
  <c r="H71" i="10"/>
  <c r="D71" i="10"/>
  <c r="M73" i="10"/>
  <c r="I73" i="10"/>
  <c r="P67" i="21" s="1"/>
  <c r="E73" i="10"/>
  <c r="L73" i="10"/>
  <c r="H73" i="10"/>
  <c r="D73" i="10"/>
  <c r="K73" i="10"/>
  <c r="G73" i="10"/>
  <c r="F73" i="10"/>
  <c r="N73" i="10"/>
  <c r="J73" i="10"/>
  <c r="K75" i="10"/>
  <c r="G75" i="10"/>
  <c r="N75" i="10"/>
  <c r="J75" i="10"/>
  <c r="F75" i="10"/>
  <c r="M75" i="10"/>
  <c r="I75" i="10"/>
  <c r="P69" i="21" s="1"/>
  <c r="E75" i="10"/>
  <c r="L75" i="10"/>
  <c r="H75" i="10"/>
  <c r="D75" i="10"/>
  <c r="M77" i="10"/>
  <c r="I77" i="10"/>
  <c r="P71" i="21" s="1"/>
  <c r="E77" i="10"/>
  <c r="L77" i="10"/>
  <c r="H77" i="10"/>
  <c r="D77" i="10"/>
  <c r="K77" i="10"/>
  <c r="G77" i="10"/>
  <c r="J77" i="10"/>
  <c r="F77" i="10"/>
  <c r="N77" i="10"/>
  <c r="N79" i="10"/>
  <c r="J79" i="10"/>
  <c r="F79" i="10"/>
  <c r="L79" i="10"/>
  <c r="G79" i="10"/>
  <c r="K79" i="10"/>
  <c r="E79" i="10"/>
  <c r="I79" i="10"/>
  <c r="P73" i="21" s="1"/>
  <c r="D79" i="10"/>
  <c r="H79" i="10"/>
  <c r="M79" i="10"/>
  <c r="L81" i="10"/>
  <c r="H81" i="10"/>
  <c r="D81" i="10"/>
  <c r="K81" i="10"/>
  <c r="F81" i="10"/>
  <c r="J81" i="10"/>
  <c r="E81" i="10"/>
  <c r="N81" i="10"/>
  <c r="I81" i="10"/>
  <c r="P75" i="21" s="1"/>
  <c r="G81" i="10"/>
  <c r="M81" i="10"/>
  <c r="N83" i="10"/>
  <c r="J83" i="10"/>
  <c r="F83" i="10"/>
  <c r="K83" i="10"/>
  <c r="E83" i="10"/>
  <c r="I83" i="10"/>
  <c r="P77" i="21" s="1"/>
  <c r="D83" i="10"/>
  <c r="M83" i="10"/>
  <c r="H83" i="10"/>
  <c r="G83" i="10"/>
  <c r="L83" i="10"/>
  <c r="L85" i="10"/>
  <c r="H85" i="10"/>
  <c r="D85" i="10"/>
  <c r="J85" i="10"/>
  <c r="E85" i="10"/>
  <c r="N85" i="10"/>
  <c r="I85" i="10"/>
  <c r="P79" i="21" s="1"/>
  <c r="M85" i="10"/>
  <c r="G85" i="10"/>
  <c r="F85" i="10"/>
  <c r="K85" i="10"/>
  <c r="N87" i="10"/>
  <c r="J87" i="10"/>
  <c r="F87" i="10"/>
  <c r="I87" i="10"/>
  <c r="P81" i="21" s="1"/>
  <c r="D87" i="10"/>
  <c r="M87" i="10"/>
  <c r="H87" i="10"/>
  <c r="L87" i="10"/>
  <c r="G87" i="10"/>
  <c r="E87" i="10"/>
  <c r="K87" i="10"/>
  <c r="L89" i="10"/>
  <c r="H89" i="10"/>
  <c r="D89" i="10"/>
  <c r="N89" i="10"/>
  <c r="I89" i="10"/>
  <c r="P83" i="21" s="1"/>
  <c r="M89" i="10"/>
  <c r="G89" i="10"/>
  <c r="K89" i="10"/>
  <c r="F89" i="10"/>
  <c r="E89" i="10"/>
  <c r="J89" i="10"/>
  <c r="N91" i="10"/>
  <c r="J91" i="10"/>
  <c r="F91" i="10"/>
  <c r="M91" i="10"/>
  <c r="H91" i="10"/>
  <c r="L91" i="10"/>
  <c r="G91" i="10"/>
  <c r="K91" i="10"/>
  <c r="E91" i="10"/>
  <c r="D91" i="10"/>
  <c r="I91" i="10"/>
  <c r="P85" i="21" s="1"/>
  <c r="L93" i="10"/>
  <c r="H93" i="10"/>
  <c r="D93" i="10"/>
  <c r="M93" i="10"/>
  <c r="G93" i="10"/>
  <c r="K93" i="10"/>
  <c r="F93" i="10"/>
  <c r="J93" i="10"/>
  <c r="E93" i="10"/>
  <c r="N93" i="10"/>
  <c r="I93" i="10"/>
  <c r="P87" i="21" s="1"/>
  <c r="N95" i="10"/>
  <c r="J95" i="10"/>
  <c r="F95" i="10"/>
  <c r="L95" i="10"/>
  <c r="G95" i="10"/>
  <c r="K95" i="10"/>
  <c r="E95" i="10"/>
  <c r="I95" i="10"/>
  <c r="P89" i="21" s="1"/>
  <c r="D95" i="10"/>
  <c r="M95" i="10"/>
  <c r="H95" i="10"/>
  <c r="L97" i="10"/>
  <c r="H97" i="10"/>
  <c r="D97" i="10"/>
  <c r="K97" i="10"/>
  <c r="F97" i="10"/>
  <c r="J97" i="10"/>
  <c r="E97" i="10"/>
  <c r="N97" i="10"/>
  <c r="I97" i="10"/>
  <c r="P91" i="21" s="1"/>
  <c r="M97" i="10"/>
  <c r="G97" i="10"/>
  <c r="N99" i="10"/>
  <c r="J99" i="10"/>
  <c r="F99" i="10"/>
  <c r="K99" i="10"/>
  <c r="E99" i="10"/>
  <c r="I99" i="10"/>
  <c r="P93" i="21" s="1"/>
  <c r="D99" i="10"/>
  <c r="M99" i="10"/>
  <c r="H99" i="10"/>
  <c r="L99" i="10"/>
  <c r="G99" i="10"/>
  <c r="L101" i="10"/>
  <c r="H101" i="10"/>
  <c r="K101" i="10"/>
  <c r="G101" i="10"/>
  <c r="N101" i="10"/>
  <c r="J101" i="10"/>
  <c r="M101" i="10"/>
  <c r="D101" i="10"/>
  <c r="E101" i="10"/>
  <c r="I101" i="10"/>
  <c r="P95" i="21" s="1"/>
  <c r="F101" i="10"/>
  <c r="N103" i="10"/>
  <c r="J103" i="10"/>
  <c r="F103" i="10"/>
  <c r="M103" i="10"/>
  <c r="I103" i="10"/>
  <c r="P97" i="21" s="1"/>
  <c r="E103" i="10"/>
  <c r="L103" i="10"/>
  <c r="H103" i="10"/>
  <c r="D103" i="10"/>
  <c r="G103" i="10"/>
  <c r="K103" i="10"/>
  <c r="L105" i="10"/>
  <c r="H105" i="10"/>
  <c r="D105" i="10"/>
  <c r="K105" i="10"/>
  <c r="G105" i="10"/>
  <c r="N105" i="10"/>
  <c r="J105" i="10"/>
  <c r="F105" i="10"/>
  <c r="M105" i="10"/>
  <c r="I105" i="10"/>
  <c r="P99" i="21" s="1"/>
  <c r="E105" i="10"/>
  <c r="N107" i="10"/>
  <c r="J107" i="10"/>
  <c r="F107" i="10"/>
  <c r="M107" i="10"/>
  <c r="I107" i="10"/>
  <c r="P101" i="21" s="1"/>
  <c r="E107" i="10"/>
  <c r="L107" i="10"/>
  <c r="H107" i="10"/>
  <c r="D107" i="10"/>
  <c r="K107" i="10"/>
  <c r="G107" i="10"/>
  <c r="L109" i="10"/>
  <c r="H109" i="10"/>
  <c r="D109" i="10"/>
  <c r="K109" i="10"/>
  <c r="G109" i="10"/>
  <c r="N109" i="10"/>
  <c r="J109" i="10"/>
  <c r="F109" i="10"/>
  <c r="E109" i="10"/>
  <c r="M109" i="10"/>
  <c r="I109" i="10"/>
  <c r="P103" i="21" s="1"/>
  <c r="N111" i="10"/>
  <c r="J111" i="10"/>
  <c r="F111" i="10"/>
  <c r="M111" i="10"/>
  <c r="I111" i="10"/>
  <c r="P105" i="21" s="1"/>
  <c r="E111" i="10"/>
  <c r="L111" i="10"/>
  <c r="H111" i="10"/>
  <c r="D111" i="10"/>
  <c r="K111" i="10"/>
  <c r="G111" i="10"/>
  <c r="L113" i="10"/>
  <c r="H113" i="10"/>
  <c r="D113" i="10"/>
  <c r="K113" i="10"/>
  <c r="G113" i="10"/>
  <c r="N113" i="10"/>
  <c r="J113" i="10"/>
  <c r="F113" i="10"/>
  <c r="I113" i="10"/>
  <c r="P107" i="21" s="1"/>
  <c r="M113" i="10"/>
  <c r="E113" i="10"/>
  <c r="N115" i="10"/>
  <c r="J115" i="10"/>
  <c r="F115" i="10"/>
  <c r="M115" i="10"/>
  <c r="I115" i="10"/>
  <c r="P109" i="21" s="1"/>
  <c r="E115" i="10"/>
  <c r="L115" i="10"/>
  <c r="H115" i="10"/>
  <c r="D115" i="10"/>
  <c r="K115" i="10"/>
  <c r="G115" i="10"/>
  <c r="L117" i="10"/>
  <c r="H117" i="10"/>
  <c r="D117" i="10"/>
  <c r="K117" i="10"/>
  <c r="G117" i="10"/>
  <c r="N117" i="10"/>
  <c r="J117" i="10"/>
  <c r="F117" i="10"/>
  <c r="M117" i="10"/>
  <c r="I117" i="10"/>
  <c r="P111" i="21" s="1"/>
  <c r="E117" i="10"/>
  <c r="N119" i="10"/>
  <c r="J119" i="10"/>
  <c r="F119" i="10"/>
  <c r="M119" i="10"/>
  <c r="I119" i="10"/>
  <c r="P113" i="21" s="1"/>
  <c r="E119" i="10"/>
  <c r="L119" i="10"/>
  <c r="H119" i="10"/>
  <c r="D119" i="10"/>
  <c r="G119" i="10"/>
  <c r="K119" i="10"/>
  <c r="L121" i="10"/>
  <c r="H121" i="10"/>
  <c r="D121" i="10"/>
  <c r="K121" i="10"/>
  <c r="G121" i="10"/>
  <c r="N121" i="10"/>
  <c r="J121" i="10"/>
  <c r="F121" i="10"/>
  <c r="M121" i="10"/>
  <c r="I121" i="10"/>
  <c r="P115" i="21" s="1"/>
  <c r="E121" i="10"/>
  <c r="N123" i="10"/>
  <c r="J123" i="10"/>
  <c r="F123" i="10"/>
  <c r="M123" i="10"/>
  <c r="I123" i="10"/>
  <c r="P117" i="21" s="1"/>
  <c r="E123" i="10"/>
  <c r="L123" i="10"/>
  <c r="H123" i="10"/>
  <c r="D123" i="10"/>
  <c r="K123" i="10"/>
  <c r="G123" i="10"/>
  <c r="L125" i="10"/>
  <c r="H125" i="10"/>
  <c r="D125" i="10"/>
  <c r="K125" i="10"/>
  <c r="G125" i="10"/>
  <c r="N125" i="10"/>
  <c r="J125" i="10"/>
  <c r="F125" i="10"/>
  <c r="E125" i="10"/>
  <c r="M125" i="10"/>
  <c r="I125" i="10"/>
  <c r="P119" i="21" s="1"/>
  <c r="N127" i="10"/>
  <c r="J127" i="10"/>
  <c r="F127" i="10"/>
  <c r="M127" i="10"/>
  <c r="I127" i="10"/>
  <c r="P121" i="21" s="1"/>
  <c r="E127" i="10"/>
  <c r="L127" i="10"/>
  <c r="H127" i="10"/>
  <c r="D127" i="10"/>
  <c r="K127" i="10"/>
  <c r="G127" i="10"/>
  <c r="L129" i="10"/>
  <c r="H129" i="10"/>
  <c r="D129" i="10"/>
  <c r="K129" i="10"/>
  <c r="G129" i="10"/>
  <c r="N129" i="10"/>
  <c r="J129" i="10"/>
  <c r="F129" i="10"/>
  <c r="I129" i="10"/>
  <c r="P123" i="21" s="1"/>
  <c r="M129" i="10"/>
  <c r="E129" i="10"/>
  <c r="N131" i="10"/>
  <c r="J131" i="10"/>
  <c r="F131" i="10"/>
  <c r="M131" i="10"/>
  <c r="I131" i="10"/>
  <c r="P125" i="21" s="1"/>
  <c r="E131" i="10"/>
  <c r="L131" i="10"/>
  <c r="H131" i="10"/>
  <c r="D131" i="10"/>
  <c r="K131" i="10"/>
  <c r="G131" i="10"/>
  <c r="L60" i="10"/>
  <c r="H60" i="10"/>
  <c r="D60" i="10"/>
  <c r="K60" i="10"/>
  <c r="G60" i="10"/>
  <c r="N60" i="10"/>
  <c r="I60" i="10"/>
  <c r="P54" i="21" s="1"/>
  <c r="F60" i="10"/>
  <c r="M60" i="10"/>
  <c r="E60" i="10"/>
  <c r="J60" i="10"/>
  <c r="N62" i="10"/>
  <c r="J62" i="10"/>
  <c r="F62" i="10"/>
  <c r="M62" i="10"/>
  <c r="I62" i="10"/>
  <c r="P56" i="21" s="1"/>
  <c r="E62" i="10"/>
  <c r="L62" i="10"/>
  <c r="H62" i="10"/>
  <c r="D62" i="10"/>
  <c r="K62" i="10"/>
  <c r="G62" i="10"/>
  <c r="L64" i="10"/>
  <c r="H64" i="10"/>
  <c r="D64" i="10"/>
  <c r="K64" i="10"/>
  <c r="G64" i="10"/>
  <c r="N64" i="10"/>
  <c r="J64" i="10"/>
  <c r="F64" i="10"/>
  <c r="I64" i="10"/>
  <c r="P58" i="21" s="1"/>
  <c r="E64" i="10"/>
  <c r="M64" i="10"/>
  <c r="N66" i="10"/>
  <c r="J66" i="10"/>
  <c r="F66" i="10"/>
  <c r="M66" i="10"/>
  <c r="I66" i="10"/>
  <c r="P60" i="21" s="1"/>
  <c r="E66" i="10"/>
  <c r="L66" i="10"/>
  <c r="H66" i="10"/>
  <c r="D66" i="10"/>
  <c r="K66" i="10"/>
  <c r="G66" i="10"/>
  <c r="L68" i="10"/>
  <c r="H68" i="10"/>
  <c r="D68" i="10"/>
  <c r="K68" i="10"/>
  <c r="G68" i="10"/>
  <c r="N68" i="10"/>
  <c r="J68" i="10"/>
  <c r="F68" i="10"/>
  <c r="M68" i="10"/>
  <c r="I68" i="10"/>
  <c r="P62" i="21" s="1"/>
  <c r="E68" i="10"/>
  <c r="N70" i="10"/>
  <c r="J70" i="10"/>
  <c r="F70" i="10"/>
  <c r="M70" i="10"/>
  <c r="I70" i="10"/>
  <c r="P64" i="21" s="1"/>
  <c r="E70" i="10"/>
  <c r="L70" i="10"/>
  <c r="H70" i="10"/>
  <c r="D70" i="10"/>
  <c r="G70" i="10"/>
  <c r="K70" i="10"/>
  <c r="L72" i="10"/>
  <c r="H72" i="10"/>
  <c r="D72" i="10"/>
  <c r="K72" i="10"/>
  <c r="G72" i="10"/>
  <c r="N72" i="10"/>
  <c r="J72" i="10"/>
  <c r="F72" i="10"/>
  <c r="M72" i="10"/>
  <c r="I72" i="10"/>
  <c r="P66" i="21" s="1"/>
  <c r="E72" i="10"/>
  <c r="N74" i="10"/>
  <c r="J74" i="10"/>
  <c r="F74" i="10"/>
  <c r="M74" i="10"/>
  <c r="I74" i="10"/>
  <c r="P68" i="21" s="1"/>
  <c r="E74" i="10"/>
  <c r="L74" i="10"/>
  <c r="H74" i="10"/>
  <c r="D74" i="10"/>
  <c r="K74" i="10"/>
  <c r="G74" i="10"/>
  <c r="L76" i="10"/>
  <c r="H76" i="10"/>
  <c r="D76" i="10"/>
  <c r="K76" i="10"/>
  <c r="G76" i="10"/>
  <c r="N76" i="10"/>
  <c r="J76" i="10"/>
  <c r="F76" i="10"/>
  <c r="E76" i="10"/>
  <c r="M76" i="10"/>
  <c r="I76" i="10"/>
  <c r="P70" i="21" s="1"/>
  <c r="M78" i="10"/>
  <c r="I78" i="10"/>
  <c r="P72" i="21" s="1"/>
  <c r="E78" i="10"/>
  <c r="L78" i="10"/>
  <c r="G78" i="10"/>
  <c r="K78" i="10"/>
  <c r="F78" i="10"/>
  <c r="J78" i="10"/>
  <c r="D78" i="10"/>
  <c r="N78" i="10"/>
  <c r="H78" i="10"/>
  <c r="K80" i="10"/>
  <c r="G80" i="10"/>
  <c r="L80" i="10"/>
  <c r="F80" i="10"/>
  <c r="J80" i="10"/>
  <c r="E80" i="10"/>
  <c r="N80" i="10"/>
  <c r="I80" i="10"/>
  <c r="P74" i="21" s="1"/>
  <c r="D80" i="10"/>
  <c r="M80" i="10"/>
  <c r="H80" i="10"/>
  <c r="M82" i="10"/>
  <c r="I82" i="10"/>
  <c r="P76" i="21" s="1"/>
  <c r="E82" i="10"/>
  <c r="K82" i="10"/>
  <c r="F82" i="10"/>
  <c r="J82" i="10"/>
  <c r="D82" i="10"/>
  <c r="N82" i="10"/>
  <c r="H82" i="10"/>
  <c r="L82" i="10"/>
  <c r="G82" i="10"/>
  <c r="K84" i="10"/>
  <c r="G84" i="10"/>
  <c r="J84" i="10"/>
  <c r="E84" i="10"/>
  <c r="N84" i="10"/>
  <c r="I84" i="10"/>
  <c r="P78" i="21" s="1"/>
  <c r="D84" i="10"/>
  <c r="M84" i="10"/>
  <c r="H84" i="10"/>
  <c r="L84" i="10"/>
  <c r="F84" i="10"/>
  <c r="M86" i="10"/>
  <c r="I86" i="10"/>
  <c r="P80" i="21" s="1"/>
  <c r="E86" i="10"/>
  <c r="J86" i="10"/>
  <c r="D86" i="10"/>
  <c r="N86" i="10"/>
  <c r="H86" i="10"/>
  <c r="L86" i="10"/>
  <c r="G86" i="10"/>
  <c r="K86" i="10"/>
  <c r="F86" i="10"/>
  <c r="K88" i="10"/>
  <c r="G88" i="10"/>
  <c r="N88" i="10"/>
  <c r="I88" i="10"/>
  <c r="P82" i="21" s="1"/>
  <c r="D88" i="10"/>
  <c r="M88" i="10"/>
  <c r="H88" i="10"/>
  <c r="L88" i="10"/>
  <c r="F88" i="10"/>
  <c r="J88" i="10"/>
  <c r="E88" i="10"/>
  <c r="M90" i="10"/>
  <c r="I90" i="10"/>
  <c r="P84" i="21" s="1"/>
  <c r="E90" i="10"/>
  <c r="N90" i="10"/>
  <c r="H90" i="10"/>
  <c r="L90" i="10"/>
  <c r="G90" i="10"/>
  <c r="K90" i="10"/>
  <c r="F90" i="10"/>
  <c r="J90" i="10"/>
  <c r="D90" i="10"/>
  <c r="K92" i="10"/>
  <c r="G92" i="10"/>
  <c r="M92" i="10"/>
  <c r="H92" i="10"/>
  <c r="L92" i="10"/>
  <c r="F92" i="10"/>
  <c r="J92" i="10"/>
  <c r="E92" i="10"/>
  <c r="N92" i="10"/>
  <c r="I92" i="10"/>
  <c r="P86" i="21" s="1"/>
  <c r="D92" i="10"/>
  <c r="M94" i="10"/>
  <c r="I94" i="10"/>
  <c r="P88" i="21" s="1"/>
  <c r="E94" i="10"/>
  <c r="L94" i="10"/>
  <c r="G94" i="10"/>
  <c r="K94" i="10"/>
  <c r="F94" i="10"/>
  <c r="J94" i="10"/>
  <c r="D94" i="10"/>
  <c r="N94" i="10"/>
  <c r="H94" i="10"/>
  <c r="K96" i="10"/>
  <c r="G96" i="10"/>
  <c r="L96" i="10"/>
  <c r="F96" i="10"/>
  <c r="J96" i="10"/>
  <c r="E96" i="10"/>
  <c r="N96" i="10"/>
  <c r="I96" i="10"/>
  <c r="P90" i="21" s="1"/>
  <c r="D96" i="10"/>
  <c r="M96" i="10"/>
  <c r="H96" i="10"/>
  <c r="M98" i="10"/>
  <c r="I98" i="10"/>
  <c r="P92" i="21" s="1"/>
  <c r="E98" i="10"/>
  <c r="K98" i="10"/>
  <c r="F98" i="10"/>
  <c r="J98" i="10"/>
  <c r="D98" i="10"/>
  <c r="N98" i="10"/>
  <c r="H98" i="10"/>
  <c r="L98" i="10"/>
  <c r="G98" i="10"/>
  <c r="K100" i="10"/>
  <c r="G100" i="10"/>
  <c r="J100" i="10"/>
  <c r="E100" i="10"/>
  <c r="N100" i="10"/>
  <c r="I100" i="10"/>
  <c r="P94" i="21" s="1"/>
  <c r="D100" i="10"/>
  <c r="M100" i="10"/>
  <c r="H100" i="10"/>
  <c r="L100" i="10"/>
  <c r="F100" i="10"/>
  <c r="M102" i="10"/>
  <c r="I102" i="10"/>
  <c r="P96" i="21" s="1"/>
  <c r="E102" i="10"/>
  <c r="L102" i="10"/>
  <c r="H102" i="10"/>
  <c r="D102" i="10"/>
  <c r="K102" i="10"/>
  <c r="G102" i="10"/>
  <c r="J102" i="10"/>
  <c r="F102" i="10"/>
  <c r="N102" i="10"/>
  <c r="K104" i="10"/>
  <c r="G104" i="10"/>
  <c r="N104" i="10"/>
  <c r="J104" i="10"/>
  <c r="F104" i="10"/>
  <c r="M104" i="10"/>
  <c r="I104" i="10"/>
  <c r="P98" i="21" s="1"/>
  <c r="E104" i="10"/>
  <c r="L104" i="10"/>
  <c r="H104" i="10"/>
  <c r="D104" i="10"/>
  <c r="M106" i="10"/>
  <c r="I106" i="10"/>
  <c r="P100" i="21" s="1"/>
  <c r="E106" i="10"/>
  <c r="L106" i="10"/>
  <c r="H106" i="10"/>
  <c r="D106" i="10"/>
  <c r="K106" i="10"/>
  <c r="G106" i="10"/>
  <c r="F106" i="10"/>
  <c r="J106" i="10"/>
  <c r="N106" i="10"/>
  <c r="K108" i="10"/>
  <c r="G108" i="10"/>
  <c r="N108" i="10"/>
  <c r="J108" i="10"/>
  <c r="F108" i="10"/>
  <c r="M108" i="10"/>
  <c r="I108" i="10"/>
  <c r="P102" i="21" s="1"/>
  <c r="E108" i="10"/>
  <c r="H108" i="10"/>
  <c r="D108" i="10"/>
  <c r="L108" i="10"/>
  <c r="M110" i="10"/>
  <c r="I110" i="10"/>
  <c r="P104" i="21" s="1"/>
  <c r="E110" i="10"/>
  <c r="L110" i="10"/>
  <c r="H110" i="10"/>
  <c r="D110" i="10"/>
  <c r="K110" i="10"/>
  <c r="G110" i="10"/>
  <c r="J110" i="10"/>
  <c r="F110" i="10"/>
  <c r="N110" i="10"/>
  <c r="K112" i="10"/>
  <c r="G112" i="10"/>
  <c r="N112" i="10"/>
  <c r="J112" i="10"/>
  <c r="F112" i="10"/>
  <c r="M112" i="10"/>
  <c r="I112" i="10"/>
  <c r="P106" i="21" s="1"/>
  <c r="E112" i="10"/>
  <c r="D112" i="10"/>
  <c r="H112" i="10"/>
  <c r="L112" i="10"/>
  <c r="M114" i="10"/>
  <c r="I114" i="10"/>
  <c r="P108" i="21" s="1"/>
  <c r="E114" i="10"/>
  <c r="L114" i="10"/>
  <c r="H114" i="10"/>
  <c r="D114" i="10"/>
  <c r="K114" i="10"/>
  <c r="G114" i="10"/>
  <c r="N114" i="10"/>
  <c r="F114" i="10"/>
  <c r="J114" i="10"/>
  <c r="K116" i="10"/>
  <c r="G116" i="10"/>
  <c r="N116" i="10"/>
  <c r="J116" i="10"/>
  <c r="F116" i="10"/>
  <c r="M116" i="10"/>
  <c r="I116" i="10"/>
  <c r="P110" i="21" s="1"/>
  <c r="E116" i="10"/>
  <c r="H116" i="10"/>
  <c r="D116" i="10"/>
  <c r="L116" i="10"/>
  <c r="M118" i="10"/>
  <c r="I118" i="10"/>
  <c r="P112" i="21" s="1"/>
  <c r="E118" i="10"/>
  <c r="L118" i="10"/>
  <c r="H118" i="10"/>
  <c r="D118" i="10"/>
  <c r="K118" i="10"/>
  <c r="G118" i="10"/>
  <c r="F118" i="10"/>
  <c r="N118" i="10"/>
  <c r="J118" i="10"/>
  <c r="K120" i="10"/>
  <c r="G120" i="10"/>
  <c r="N120" i="10"/>
  <c r="J120" i="10"/>
  <c r="F120" i="10"/>
  <c r="M120" i="10"/>
  <c r="I120" i="10"/>
  <c r="P114" i="21" s="1"/>
  <c r="E120" i="10"/>
  <c r="L120" i="10"/>
  <c r="D120" i="10"/>
  <c r="H120" i="10"/>
  <c r="M122" i="10"/>
  <c r="I122" i="10"/>
  <c r="P116" i="21" s="1"/>
  <c r="E122" i="10"/>
  <c r="L122" i="10"/>
  <c r="H122" i="10"/>
  <c r="D122" i="10"/>
  <c r="K122" i="10"/>
  <c r="G122" i="10"/>
  <c r="F122" i="10"/>
  <c r="N122" i="10"/>
  <c r="J122" i="10"/>
  <c r="K124" i="10"/>
  <c r="G124" i="10"/>
  <c r="N124" i="10"/>
  <c r="J124" i="10"/>
  <c r="F124" i="10"/>
  <c r="M124" i="10"/>
  <c r="I124" i="10"/>
  <c r="P118" i="21" s="1"/>
  <c r="E124" i="10"/>
  <c r="D124" i="10"/>
  <c r="L124" i="10"/>
  <c r="H124" i="10"/>
  <c r="M126" i="10"/>
  <c r="I126" i="10"/>
  <c r="P120" i="21" s="1"/>
  <c r="E126" i="10"/>
  <c r="L126" i="10"/>
  <c r="H126" i="10"/>
  <c r="D126" i="10"/>
  <c r="K126" i="10"/>
  <c r="G126" i="10"/>
  <c r="J126" i="10"/>
  <c r="N126" i="10"/>
  <c r="F126" i="10"/>
  <c r="K128" i="10"/>
  <c r="G128" i="10"/>
  <c r="N128" i="10"/>
  <c r="J128" i="10"/>
  <c r="F128" i="10"/>
  <c r="M128" i="10"/>
  <c r="I128" i="10"/>
  <c r="P122" i="21" s="1"/>
  <c r="E128" i="10"/>
  <c r="D128" i="10"/>
  <c r="L128" i="10"/>
  <c r="H128" i="10"/>
  <c r="M130" i="10"/>
  <c r="I130" i="10"/>
  <c r="P124" i="21" s="1"/>
  <c r="E130" i="10"/>
  <c r="L130" i="10"/>
  <c r="H130" i="10"/>
  <c r="D130" i="10"/>
  <c r="K130" i="10"/>
  <c r="G130" i="10"/>
  <c r="N130" i="10"/>
  <c r="J130" i="10"/>
  <c r="F130" i="10"/>
  <c r="E94" i="16"/>
  <c r="E81" i="16"/>
  <c r="F109" i="16"/>
  <c r="H87" i="16"/>
  <c r="O109" i="16"/>
  <c r="M63" i="16"/>
  <c r="M85" i="16"/>
  <c r="F101" i="16"/>
  <c r="E105" i="16"/>
  <c r="M81" i="16"/>
  <c r="E93" i="16"/>
  <c r="F85" i="16"/>
  <c r="F87" i="16"/>
  <c r="I93" i="16"/>
  <c r="E110" i="16"/>
  <c r="O93" i="16"/>
  <c r="G99" i="16"/>
  <c r="F100" i="16"/>
  <c r="G103" i="16"/>
  <c r="G104" i="16"/>
  <c r="H131" i="16"/>
  <c r="F71" i="16"/>
  <c r="F81" i="16"/>
  <c r="O87" i="16"/>
  <c r="G100" i="16"/>
  <c r="K117" i="16"/>
  <c r="E62" i="16"/>
  <c r="F63" i="16"/>
  <c r="F65" i="16"/>
  <c r="I66" i="16"/>
  <c r="E67" i="16"/>
  <c r="O71" i="16"/>
  <c r="F73" i="16"/>
  <c r="E77" i="16"/>
  <c r="G78" i="16"/>
  <c r="K81" i="16"/>
  <c r="H83" i="16"/>
  <c r="M89" i="16"/>
  <c r="I90" i="16"/>
  <c r="F91" i="16"/>
  <c r="H102" i="16"/>
  <c r="N105" i="16"/>
  <c r="N110" i="16"/>
  <c r="H111" i="16"/>
  <c r="N113" i="16"/>
  <c r="M114" i="16"/>
  <c r="O121" i="16"/>
  <c r="E122" i="16"/>
  <c r="K125" i="16"/>
  <c r="I126" i="16"/>
  <c r="K67" i="16"/>
  <c r="F69" i="16"/>
  <c r="K73" i="16"/>
  <c r="I77" i="16"/>
  <c r="M87" i="16"/>
  <c r="E89" i="16"/>
  <c r="H91" i="16"/>
  <c r="K93" i="16"/>
  <c r="H97" i="16"/>
  <c r="I98" i="16"/>
  <c r="N102" i="16"/>
  <c r="N122" i="16"/>
  <c r="H123" i="16"/>
  <c r="E130" i="16"/>
  <c r="L67" i="16"/>
  <c r="M69" i="16"/>
  <c r="H71" i="16"/>
  <c r="M73" i="16"/>
  <c r="G74" i="16"/>
  <c r="K77" i="16"/>
  <c r="M91" i="16"/>
  <c r="N130" i="16"/>
  <c r="M71" i="16"/>
  <c r="E73" i="16"/>
  <c r="O77" i="16"/>
  <c r="E78" i="16"/>
  <c r="K89" i="16"/>
  <c r="O91" i="16"/>
  <c r="I94" i="16"/>
  <c r="O101" i="16"/>
  <c r="E102" i="16"/>
  <c r="K105" i="16"/>
  <c r="H110" i="16"/>
  <c r="E113" i="16"/>
  <c r="F121" i="16"/>
  <c r="K75" i="16"/>
  <c r="H106" i="16"/>
  <c r="H63" i="16"/>
  <c r="N63" i="16"/>
  <c r="N66" i="16"/>
  <c r="H69" i="16"/>
  <c r="N69" i="16"/>
  <c r="L74" i="16"/>
  <c r="M75" i="16"/>
  <c r="N76" i="16"/>
  <c r="M79" i="16"/>
  <c r="K83" i="16"/>
  <c r="H85" i="16"/>
  <c r="N85" i="16"/>
  <c r="N90" i="16"/>
  <c r="M95" i="16"/>
  <c r="K97" i="16"/>
  <c r="N98" i="16"/>
  <c r="I101" i="16"/>
  <c r="I106" i="16"/>
  <c r="I109" i="16"/>
  <c r="M111" i="16"/>
  <c r="F113" i="16"/>
  <c r="O113" i="16"/>
  <c r="E114" i="16"/>
  <c r="N114" i="16"/>
  <c r="H115" i="16"/>
  <c r="E117" i="16"/>
  <c r="N117" i="16"/>
  <c r="M118" i="16"/>
  <c r="I121" i="16"/>
  <c r="H122" i="16"/>
  <c r="M123" i="16"/>
  <c r="E125" i="16"/>
  <c r="N125" i="16"/>
  <c r="M126" i="16"/>
  <c r="I129" i="16"/>
  <c r="H130" i="16"/>
  <c r="M131" i="16"/>
  <c r="L76" i="16"/>
  <c r="N80" i="16"/>
  <c r="K95" i="16"/>
  <c r="I118" i="16"/>
  <c r="H129" i="16"/>
  <c r="I62" i="16"/>
  <c r="I63" i="16"/>
  <c r="O63" i="16"/>
  <c r="K65" i="16"/>
  <c r="F67" i="16"/>
  <c r="O67" i="16"/>
  <c r="E68" i="16"/>
  <c r="I69" i="16"/>
  <c r="O69" i="16"/>
  <c r="H73" i="16"/>
  <c r="N73" i="16"/>
  <c r="N74" i="16"/>
  <c r="F75" i="16"/>
  <c r="O75" i="16"/>
  <c r="E76" i="16"/>
  <c r="F77" i="16"/>
  <c r="M77" i="16"/>
  <c r="F79" i="16"/>
  <c r="O79" i="16"/>
  <c r="E80" i="16"/>
  <c r="H81" i="16"/>
  <c r="N81" i="16"/>
  <c r="M83" i="16"/>
  <c r="I85" i="16"/>
  <c r="O85" i="16"/>
  <c r="H89" i="16"/>
  <c r="N89" i="16"/>
  <c r="F93" i="16"/>
  <c r="M93" i="16"/>
  <c r="N94" i="16"/>
  <c r="F95" i="16"/>
  <c r="O95" i="16"/>
  <c r="G96" i="16"/>
  <c r="M97" i="16"/>
  <c r="K101" i="16"/>
  <c r="I102" i="16"/>
  <c r="F105" i="16"/>
  <c r="O105" i="16"/>
  <c r="E106" i="16"/>
  <c r="M106" i="16"/>
  <c r="K109" i="16"/>
  <c r="I110" i="16"/>
  <c r="I113" i="16"/>
  <c r="H114" i="16"/>
  <c r="M115" i="16"/>
  <c r="F117" i="16"/>
  <c r="O117" i="16"/>
  <c r="E118" i="16"/>
  <c r="N118" i="16"/>
  <c r="H119" i="16"/>
  <c r="K121" i="16"/>
  <c r="I122" i="16"/>
  <c r="F125" i="16"/>
  <c r="O125" i="16"/>
  <c r="E126" i="16"/>
  <c r="N126" i="16"/>
  <c r="H127" i="16"/>
  <c r="E129" i="16"/>
  <c r="K129" i="16"/>
  <c r="I130" i="16"/>
  <c r="K79" i="16"/>
  <c r="O129" i="16"/>
  <c r="N62" i="16"/>
  <c r="E63" i="16"/>
  <c r="K63" i="16"/>
  <c r="O65" i="16"/>
  <c r="E66" i="16"/>
  <c r="K68" i="16"/>
  <c r="E69" i="16"/>
  <c r="K69" i="16"/>
  <c r="K71" i="16"/>
  <c r="I73" i="16"/>
  <c r="O73" i="16"/>
  <c r="H75" i="16"/>
  <c r="H77" i="16"/>
  <c r="N77" i="16"/>
  <c r="H79" i="16"/>
  <c r="I81" i="16"/>
  <c r="O81" i="16"/>
  <c r="F83" i="16"/>
  <c r="O83" i="16"/>
  <c r="E85" i="16"/>
  <c r="K85" i="16"/>
  <c r="K87" i="16"/>
  <c r="I89" i="16"/>
  <c r="O89" i="16"/>
  <c r="E90" i="16"/>
  <c r="K91" i="16"/>
  <c r="H93" i="16"/>
  <c r="N93" i="16"/>
  <c r="H95" i="16"/>
  <c r="F97" i="16"/>
  <c r="O97" i="16"/>
  <c r="E98" i="16"/>
  <c r="E101" i="16"/>
  <c r="N101" i="16"/>
  <c r="M102" i="16"/>
  <c r="I105" i="16"/>
  <c r="F106" i="16"/>
  <c r="N106" i="16"/>
  <c r="G107" i="16"/>
  <c r="E109" i="16"/>
  <c r="N109" i="16"/>
  <c r="M110" i="16"/>
  <c r="K113" i="16"/>
  <c r="I114" i="16"/>
  <c r="I117" i="16"/>
  <c r="H118" i="16"/>
  <c r="M119" i="16"/>
  <c r="G120" i="16"/>
  <c r="E121" i="16"/>
  <c r="N121" i="16"/>
  <c r="M122" i="16"/>
  <c r="I125" i="16"/>
  <c r="H126" i="16"/>
  <c r="M127" i="16"/>
  <c r="F129" i="16"/>
  <c r="N129" i="16"/>
  <c r="M130" i="16"/>
  <c r="I70" i="16"/>
  <c r="O72" i="16"/>
  <c r="K72" i="16"/>
  <c r="F72" i="16"/>
  <c r="M72" i="16"/>
  <c r="H72" i="16"/>
  <c r="I86" i="16"/>
  <c r="O88" i="16"/>
  <c r="K88" i="16"/>
  <c r="F88" i="16"/>
  <c r="M88" i="16"/>
  <c r="H88" i="16"/>
  <c r="O128" i="16"/>
  <c r="K128" i="16"/>
  <c r="F128" i="16"/>
  <c r="N128" i="16"/>
  <c r="I128" i="16"/>
  <c r="E128" i="16"/>
  <c r="M128" i="16"/>
  <c r="H128" i="16"/>
  <c r="L128" i="16"/>
  <c r="G128" i="16"/>
  <c r="F62" i="16"/>
  <c r="K62" i="16"/>
  <c r="O62" i="16"/>
  <c r="H64" i="16"/>
  <c r="M64" i="16"/>
  <c r="G65" i="16"/>
  <c r="L65" i="16"/>
  <c r="F66" i="16"/>
  <c r="K66" i="16"/>
  <c r="O66" i="16"/>
  <c r="F68" i="16"/>
  <c r="L70" i="16"/>
  <c r="L72" i="16"/>
  <c r="M82" i="16"/>
  <c r="H82" i="16"/>
  <c r="O82" i="16"/>
  <c r="K82" i="16"/>
  <c r="F82" i="16"/>
  <c r="I82" i="16"/>
  <c r="O84" i="16"/>
  <c r="K84" i="16"/>
  <c r="F84" i="16"/>
  <c r="M84" i="16"/>
  <c r="H84" i="16"/>
  <c r="I84" i="16"/>
  <c r="L88" i="16"/>
  <c r="O92" i="16"/>
  <c r="K92" i="16"/>
  <c r="F92" i="16"/>
  <c r="N92" i="16"/>
  <c r="I92" i="16"/>
  <c r="E92" i="16"/>
  <c r="M92" i="16"/>
  <c r="H92" i="16"/>
  <c r="L64" i="16"/>
  <c r="I72" i="16"/>
  <c r="M86" i="16"/>
  <c r="H86" i="16"/>
  <c r="O86" i="16"/>
  <c r="K86" i="16"/>
  <c r="F86" i="16"/>
  <c r="G62" i="16"/>
  <c r="L62" i="16"/>
  <c r="E64" i="16"/>
  <c r="I64" i="16"/>
  <c r="N64" i="16"/>
  <c r="H65" i="16"/>
  <c r="M65" i="16"/>
  <c r="G66" i="16"/>
  <c r="L66" i="16"/>
  <c r="M68" i="16"/>
  <c r="H68" i="16"/>
  <c r="G68" i="16"/>
  <c r="N68" i="16"/>
  <c r="E70" i="16"/>
  <c r="E72" i="16"/>
  <c r="N72" i="16"/>
  <c r="M78" i="16"/>
  <c r="H78" i="16"/>
  <c r="O78" i="16"/>
  <c r="K78" i="16"/>
  <c r="F78" i="16"/>
  <c r="I78" i="16"/>
  <c r="O80" i="16"/>
  <c r="K80" i="16"/>
  <c r="F80" i="16"/>
  <c r="M80" i="16"/>
  <c r="H80" i="16"/>
  <c r="I80" i="16"/>
  <c r="L82" i="16"/>
  <c r="L84" i="16"/>
  <c r="E86" i="16"/>
  <c r="N86" i="16"/>
  <c r="E88" i="16"/>
  <c r="N88" i="16"/>
  <c r="O112" i="16"/>
  <c r="K112" i="16"/>
  <c r="F112" i="16"/>
  <c r="N112" i="16"/>
  <c r="I112" i="16"/>
  <c r="E112" i="16"/>
  <c r="M112" i="16"/>
  <c r="H112" i="16"/>
  <c r="L112" i="16"/>
  <c r="G112" i="16"/>
  <c r="O132" i="16"/>
  <c r="K132" i="16"/>
  <c r="F132" i="16"/>
  <c r="N132" i="16"/>
  <c r="I132" i="16"/>
  <c r="E132" i="16"/>
  <c r="M132" i="16"/>
  <c r="H132" i="16"/>
  <c r="L132" i="16"/>
  <c r="G132" i="16"/>
  <c r="G64" i="16"/>
  <c r="M70" i="16"/>
  <c r="H70" i="16"/>
  <c r="O70" i="16"/>
  <c r="K70" i="16"/>
  <c r="F70" i="16"/>
  <c r="I88" i="16"/>
  <c r="H62" i="16"/>
  <c r="G63" i="16"/>
  <c r="F64" i="16"/>
  <c r="K64" i="16"/>
  <c r="E65" i="16"/>
  <c r="I65" i="16"/>
  <c r="H66" i="16"/>
  <c r="N67" i="16"/>
  <c r="I67" i="16"/>
  <c r="G67" i="16"/>
  <c r="M67" i="16"/>
  <c r="I68" i="16"/>
  <c r="O68" i="16"/>
  <c r="G70" i="16"/>
  <c r="G72" i="16"/>
  <c r="M74" i="16"/>
  <c r="H74" i="16"/>
  <c r="O74" i="16"/>
  <c r="K74" i="16"/>
  <c r="F74" i="16"/>
  <c r="I74" i="16"/>
  <c r="O76" i="16"/>
  <c r="K76" i="16"/>
  <c r="F76" i="16"/>
  <c r="M76" i="16"/>
  <c r="H76" i="16"/>
  <c r="I76" i="16"/>
  <c r="L78" i="16"/>
  <c r="L80" i="16"/>
  <c r="E82" i="16"/>
  <c r="N82" i="16"/>
  <c r="E84" i="16"/>
  <c r="N84" i="16"/>
  <c r="G86" i="16"/>
  <c r="G88" i="16"/>
  <c r="G92" i="16"/>
  <c r="O96" i="16"/>
  <c r="K96" i="16"/>
  <c r="F96" i="16"/>
  <c r="N96" i="16"/>
  <c r="I96" i="16"/>
  <c r="E96" i="16"/>
  <c r="M96" i="16"/>
  <c r="H96" i="16"/>
  <c r="G69" i="16"/>
  <c r="E71" i="16"/>
  <c r="I71" i="16"/>
  <c r="N71" i="16"/>
  <c r="G73" i="16"/>
  <c r="E75" i="16"/>
  <c r="I75" i="16"/>
  <c r="N75" i="16"/>
  <c r="G77" i="16"/>
  <c r="E79" i="16"/>
  <c r="I79" i="16"/>
  <c r="N79" i="16"/>
  <c r="G81" i="16"/>
  <c r="E83" i="16"/>
  <c r="I83" i="16"/>
  <c r="N83" i="16"/>
  <c r="G85" i="16"/>
  <c r="E87" i="16"/>
  <c r="I87" i="16"/>
  <c r="N87" i="16"/>
  <c r="G89" i="16"/>
  <c r="F90" i="16"/>
  <c r="K90" i="16"/>
  <c r="O90" i="16"/>
  <c r="E91" i="16"/>
  <c r="I91" i="16"/>
  <c r="N91" i="16"/>
  <c r="G93" i="16"/>
  <c r="F94" i="16"/>
  <c r="K94" i="16"/>
  <c r="O94" i="16"/>
  <c r="E95" i="16"/>
  <c r="I95" i="16"/>
  <c r="N95" i="16"/>
  <c r="G97" i="16"/>
  <c r="L97" i="16"/>
  <c r="F98" i="16"/>
  <c r="K98" i="16"/>
  <c r="N100" i="16"/>
  <c r="I100" i="16"/>
  <c r="E100" i="16"/>
  <c r="M100" i="16"/>
  <c r="H100" i="16"/>
  <c r="K100" i="16"/>
  <c r="N104" i="16"/>
  <c r="I104" i="16"/>
  <c r="E104" i="16"/>
  <c r="M104" i="16"/>
  <c r="H104" i="16"/>
  <c r="K104" i="16"/>
  <c r="O108" i="16"/>
  <c r="K108" i="16"/>
  <c r="F108" i="16"/>
  <c r="N108" i="16"/>
  <c r="I108" i="16"/>
  <c r="E108" i="16"/>
  <c r="M108" i="16"/>
  <c r="H108" i="16"/>
  <c r="G116" i="16"/>
  <c r="O124" i="16"/>
  <c r="K124" i="16"/>
  <c r="F124" i="16"/>
  <c r="N124" i="16"/>
  <c r="I124" i="16"/>
  <c r="E124" i="16"/>
  <c r="M124" i="16"/>
  <c r="H124" i="16"/>
  <c r="G90" i="16"/>
  <c r="L90" i="16"/>
  <c r="G94" i="16"/>
  <c r="L94" i="16"/>
  <c r="G98" i="16"/>
  <c r="L98" i="16"/>
  <c r="O99" i="16"/>
  <c r="K99" i="16"/>
  <c r="F99" i="16"/>
  <c r="N99" i="16"/>
  <c r="I99" i="16"/>
  <c r="E99" i="16"/>
  <c r="L99" i="16"/>
  <c r="O103" i="16"/>
  <c r="K103" i="16"/>
  <c r="F103" i="16"/>
  <c r="N103" i="16"/>
  <c r="I103" i="16"/>
  <c r="E103" i="16"/>
  <c r="L103" i="16"/>
  <c r="O120" i="16"/>
  <c r="K120" i="16"/>
  <c r="F120" i="16"/>
  <c r="N120" i="16"/>
  <c r="I120" i="16"/>
  <c r="E120" i="16"/>
  <c r="M120" i="16"/>
  <c r="H120" i="16"/>
  <c r="G71" i="16"/>
  <c r="G75" i="16"/>
  <c r="G79" i="16"/>
  <c r="G83" i="16"/>
  <c r="G87" i="16"/>
  <c r="H90" i="16"/>
  <c r="G91" i="16"/>
  <c r="H94" i="16"/>
  <c r="G95" i="16"/>
  <c r="E97" i="16"/>
  <c r="I97" i="16"/>
  <c r="H98" i="16"/>
  <c r="M98" i="16"/>
  <c r="M99" i="16"/>
  <c r="O100" i="16"/>
  <c r="M103" i="16"/>
  <c r="F104" i="16"/>
  <c r="O104" i="16"/>
  <c r="L107" i="16"/>
  <c r="O107" i="16"/>
  <c r="K107" i="16"/>
  <c r="F107" i="16"/>
  <c r="N107" i="16"/>
  <c r="I107" i="16"/>
  <c r="E107" i="16"/>
  <c r="M107" i="16"/>
  <c r="G108" i="16"/>
  <c r="O116" i="16"/>
  <c r="K116" i="16"/>
  <c r="F116" i="16"/>
  <c r="N116" i="16"/>
  <c r="I116" i="16"/>
  <c r="E116" i="16"/>
  <c r="M116" i="16"/>
  <c r="H116" i="16"/>
  <c r="G124" i="16"/>
  <c r="G101" i="16"/>
  <c r="L101" i="16"/>
  <c r="F102" i="16"/>
  <c r="K102" i="16"/>
  <c r="O102" i="16"/>
  <c r="G105" i="16"/>
  <c r="L105" i="16"/>
  <c r="K106" i="16"/>
  <c r="O106" i="16"/>
  <c r="G109" i="16"/>
  <c r="L109" i="16"/>
  <c r="F110" i="16"/>
  <c r="K110" i="16"/>
  <c r="O110" i="16"/>
  <c r="E111" i="16"/>
  <c r="I111" i="16"/>
  <c r="N111" i="16"/>
  <c r="G113" i="16"/>
  <c r="L113" i="16"/>
  <c r="F114" i="16"/>
  <c r="K114" i="16"/>
  <c r="O114" i="16"/>
  <c r="E115" i="16"/>
  <c r="I115" i="16"/>
  <c r="N115" i="16"/>
  <c r="G117" i="16"/>
  <c r="L117" i="16"/>
  <c r="F118" i="16"/>
  <c r="K118" i="16"/>
  <c r="O118" i="16"/>
  <c r="E119" i="16"/>
  <c r="I119" i="16"/>
  <c r="N119" i="16"/>
  <c r="G121" i="16"/>
  <c r="L121" i="16"/>
  <c r="F122" i="16"/>
  <c r="K122" i="16"/>
  <c r="O122" i="16"/>
  <c r="E123" i="16"/>
  <c r="I123" i="16"/>
  <c r="N123" i="16"/>
  <c r="G125" i="16"/>
  <c r="L125" i="16"/>
  <c r="F126" i="16"/>
  <c r="K126" i="16"/>
  <c r="O126" i="16"/>
  <c r="E127" i="16"/>
  <c r="I127" i="16"/>
  <c r="N127" i="16"/>
  <c r="G129" i="16"/>
  <c r="L129" i="16"/>
  <c r="F130" i="16"/>
  <c r="K130" i="16"/>
  <c r="O130" i="16"/>
  <c r="E131" i="16"/>
  <c r="I131" i="16"/>
  <c r="N131" i="16"/>
  <c r="H101" i="16"/>
  <c r="G102" i="16"/>
  <c r="H105" i="16"/>
  <c r="G106" i="16"/>
  <c r="H109" i="16"/>
  <c r="G110" i="16"/>
  <c r="F111" i="16"/>
  <c r="K111" i="16"/>
  <c r="O111" i="16"/>
  <c r="H113" i="16"/>
  <c r="G114" i="16"/>
  <c r="F115" i="16"/>
  <c r="K115" i="16"/>
  <c r="O115" i="16"/>
  <c r="H117" i="16"/>
  <c r="G118" i="16"/>
  <c r="F119" i="16"/>
  <c r="K119" i="16"/>
  <c r="O119" i="16"/>
  <c r="H121" i="16"/>
  <c r="G122" i="16"/>
  <c r="F123" i="16"/>
  <c r="K123" i="16"/>
  <c r="O123" i="16"/>
  <c r="H125" i="16"/>
  <c r="G126" i="16"/>
  <c r="F127" i="16"/>
  <c r="K127" i="16"/>
  <c r="O127" i="16"/>
  <c r="G130" i="16"/>
  <c r="F131" i="16"/>
  <c r="K131" i="16"/>
  <c r="O131" i="16"/>
  <c r="G111" i="16"/>
  <c r="G115" i="16"/>
  <c r="G119" i="16"/>
  <c r="G123" i="16"/>
  <c r="G127" i="16"/>
  <c r="G131" i="16"/>
  <c r="A61" i="14"/>
  <c r="A60" i="14"/>
  <c r="A59" i="14"/>
  <c r="A58" i="14"/>
  <c r="A57" i="14"/>
  <c r="A56" i="14"/>
  <c r="A55" i="14"/>
  <c r="A54" i="14"/>
  <c r="A53" i="14"/>
  <c r="A52" i="14"/>
  <c r="A51" i="14"/>
  <c r="A50" i="14"/>
  <c r="A49" i="14"/>
  <c r="A48" i="14"/>
  <c r="A47" i="14"/>
  <c r="A46" i="14"/>
  <c r="A45" i="14"/>
  <c r="A44" i="14"/>
  <c r="A43" i="14"/>
  <c r="A42" i="14"/>
  <c r="A41" i="14"/>
  <c r="A40" i="14"/>
  <c r="A39" i="14"/>
  <c r="A38" i="14"/>
  <c r="A37" i="14"/>
  <c r="A36" i="14"/>
  <c r="A35" i="14"/>
  <c r="A34" i="14"/>
  <c r="A33" i="14"/>
  <c r="A32" i="14"/>
  <c r="A31" i="14"/>
  <c r="A30" i="14"/>
  <c r="A29" i="14"/>
  <c r="A28" i="14"/>
  <c r="A27" i="14"/>
  <c r="A26" i="14"/>
  <c r="A25" i="14"/>
  <c r="A24" i="14"/>
  <c r="A23" i="14"/>
  <c r="A22" i="14"/>
  <c r="A21" i="14"/>
  <c r="A20" i="14"/>
  <c r="A19" i="14"/>
  <c r="A18" i="14"/>
  <c r="A17" i="14"/>
  <c r="A16" i="14"/>
  <c r="A15" i="14"/>
  <c r="A14" i="14"/>
  <c r="A13" i="14"/>
  <c r="A12" i="14"/>
  <c r="C61" i="16"/>
  <c r="B61" i="16"/>
  <c r="E61" i="16" s="1"/>
  <c r="A61" i="16"/>
  <c r="C60" i="16"/>
  <c r="B60" i="16"/>
  <c r="N60" i="16" s="1"/>
  <c r="A60" i="16"/>
  <c r="C59" i="16"/>
  <c r="B59" i="16"/>
  <c r="N59" i="16" s="1"/>
  <c r="A59" i="16"/>
  <c r="C58" i="16"/>
  <c r="B58" i="16"/>
  <c r="O58" i="16" s="1"/>
  <c r="A58" i="16"/>
  <c r="C57" i="16"/>
  <c r="B57" i="16"/>
  <c r="L57" i="16" s="1"/>
  <c r="A57" i="16"/>
  <c r="C56" i="16"/>
  <c r="B56" i="16"/>
  <c r="F56" i="16" s="1"/>
  <c r="A56" i="16"/>
  <c r="C55" i="16"/>
  <c r="B55" i="16"/>
  <c r="F55" i="16" s="1"/>
  <c r="A55" i="16"/>
  <c r="C54" i="16"/>
  <c r="B54" i="16"/>
  <c r="H54" i="16" s="1"/>
  <c r="A54" i="16"/>
  <c r="C53" i="16"/>
  <c r="B53" i="16"/>
  <c r="A53" i="16"/>
  <c r="C52" i="16"/>
  <c r="B52" i="16"/>
  <c r="N52" i="16" s="1"/>
  <c r="A52" i="16"/>
  <c r="C51" i="16"/>
  <c r="B51" i="16"/>
  <c r="N51" i="16" s="1"/>
  <c r="A51" i="16"/>
  <c r="C50" i="16"/>
  <c r="B50" i="16"/>
  <c r="A50" i="16"/>
  <c r="C49" i="16"/>
  <c r="B49" i="16"/>
  <c r="H49" i="16" s="1"/>
  <c r="A49" i="16"/>
  <c r="C48" i="16"/>
  <c r="B48" i="16"/>
  <c r="F48" i="16" s="1"/>
  <c r="A48" i="16"/>
  <c r="C47" i="16"/>
  <c r="B47" i="16"/>
  <c r="F47" i="16" s="1"/>
  <c r="A47" i="16"/>
  <c r="C46" i="16"/>
  <c r="B46" i="16"/>
  <c r="L46" i="16" s="1"/>
  <c r="A46" i="16"/>
  <c r="C45" i="16"/>
  <c r="B45" i="16"/>
  <c r="E45" i="16" s="1"/>
  <c r="A45" i="16"/>
  <c r="C44" i="16"/>
  <c r="B44" i="16"/>
  <c r="M44" i="16" s="1"/>
  <c r="A44" i="16"/>
  <c r="C43" i="16"/>
  <c r="B43" i="16"/>
  <c r="N43" i="16" s="1"/>
  <c r="A43" i="16"/>
  <c r="C42" i="16"/>
  <c r="B42" i="16"/>
  <c r="O42" i="16" s="1"/>
  <c r="A42" i="16"/>
  <c r="C41" i="16"/>
  <c r="B41" i="16"/>
  <c r="L41" i="16" s="1"/>
  <c r="A41" i="16"/>
  <c r="C40" i="16"/>
  <c r="B40" i="16"/>
  <c r="H40" i="16" s="1"/>
  <c r="A40" i="16"/>
  <c r="C39" i="16"/>
  <c r="B39" i="16"/>
  <c r="I39" i="16" s="1"/>
  <c r="A39" i="16"/>
  <c r="C38" i="16"/>
  <c r="B38" i="16"/>
  <c r="F38" i="16" s="1"/>
  <c r="A38" i="16"/>
  <c r="C37" i="16"/>
  <c r="B37" i="16"/>
  <c r="G37" i="16" s="1"/>
  <c r="A37" i="16"/>
  <c r="C36" i="16"/>
  <c r="B36" i="16"/>
  <c r="N36" i="16" s="1"/>
  <c r="A36" i="16"/>
  <c r="C35" i="16"/>
  <c r="B35" i="16"/>
  <c r="E35" i="16" s="1"/>
  <c r="A35" i="16"/>
  <c r="C34" i="16"/>
  <c r="B34" i="16"/>
  <c r="A34" i="16"/>
  <c r="C33" i="16"/>
  <c r="B33" i="16"/>
  <c r="H33" i="16" s="1"/>
  <c r="A33" i="16"/>
  <c r="C32" i="16"/>
  <c r="B32" i="16"/>
  <c r="H32" i="16" s="1"/>
  <c r="A32" i="16"/>
  <c r="C31" i="16"/>
  <c r="B31" i="16"/>
  <c r="I31" i="16" s="1"/>
  <c r="A31" i="16"/>
  <c r="C30" i="16"/>
  <c r="B30" i="16"/>
  <c r="L30" i="16" s="1"/>
  <c r="A30" i="16"/>
  <c r="C29" i="16"/>
  <c r="B29" i="16"/>
  <c r="G29" i="16" s="1"/>
  <c r="A29" i="16"/>
  <c r="C28" i="16"/>
  <c r="B28" i="16"/>
  <c r="I28" i="16" s="1"/>
  <c r="A28" i="16"/>
  <c r="C27" i="16"/>
  <c r="B27" i="16"/>
  <c r="E27" i="16" s="1"/>
  <c r="A27" i="16"/>
  <c r="C26" i="16"/>
  <c r="B26" i="16"/>
  <c r="O26" i="16" s="1"/>
  <c r="A26" i="16"/>
  <c r="C25" i="16"/>
  <c r="B25" i="16"/>
  <c r="L25" i="16" s="1"/>
  <c r="A25" i="16"/>
  <c r="C24" i="16"/>
  <c r="B24" i="16"/>
  <c r="H24" i="16" s="1"/>
  <c r="A24" i="16"/>
  <c r="C23" i="16"/>
  <c r="B23" i="16"/>
  <c r="N23" i="16" s="1"/>
  <c r="A23" i="16"/>
  <c r="C22" i="16"/>
  <c r="B22" i="16"/>
  <c r="F22" i="16" s="1"/>
  <c r="A22" i="16"/>
  <c r="C21" i="16"/>
  <c r="B21" i="16"/>
  <c r="G21" i="16" s="1"/>
  <c r="A21" i="16"/>
  <c r="C20" i="16"/>
  <c r="B20" i="16"/>
  <c r="I20" i="16" s="1"/>
  <c r="A20" i="16"/>
  <c r="C19" i="16"/>
  <c r="B19" i="16"/>
  <c r="E19" i="16" s="1"/>
  <c r="A19" i="16"/>
  <c r="C18" i="16"/>
  <c r="B18" i="16"/>
  <c r="A18" i="16"/>
  <c r="C17" i="16"/>
  <c r="B17" i="16"/>
  <c r="M17" i="16" s="1"/>
  <c r="A17" i="16"/>
  <c r="C16" i="16"/>
  <c r="B16" i="16"/>
  <c r="A16" i="16"/>
  <c r="C15" i="16"/>
  <c r="B15" i="16"/>
  <c r="I15" i="16" s="1"/>
  <c r="A15" i="16"/>
  <c r="C14" i="16"/>
  <c r="B14" i="16"/>
  <c r="G14" i="16" s="1"/>
  <c r="A14" i="16"/>
  <c r="C13" i="16"/>
  <c r="B13" i="16"/>
  <c r="G13" i="16" s="1"/>
  <c r="A13" i="16"/>
  <c r="C12" i="16"/>
  <c r="B12" i="16"/>
  <c r="A12" i="16"/>
  <c r="Z50" i="21"/>
  <c r="AA49" i="21"/>
  <c r="G10" i="16"/>
  <c r="K10" i="16"/>
  <c r="H10" i="16"/>
  <c r="N10" i="16"/>
  <c r="M10" i="16"/>
  <c r="L10" i="16"/>
  <c r="E10" i="16"/>
  <c r="F10" i="16"/>
  <c r="I10" i="16"/>
  <c r="O10" i="16"/>
  <c r="B7" i="12"/>
  <c r="Y51" i="21" l="1"/>
  <c r="X52" i="21"/>
  <c r="E28" i="16"/>
  <c r="N44" i="16"/>
  <c r="K14" i="16"/>
  <c r="E20" i="16"/>
  <c r="G30" i="16"/>
  <c r="I40" i="16"/>
  <c r="M20" i="16"/>
  <c r="M52" i="16"/>
  <c r="G22" i="16"/>
  <c r="I32" i="16"/>
  <c r="M28" i="16"/>
  <c r="G38" i="16"/>
  <c r="I24" i="16"/>
  <c r="E36" i="16"/>
  <c r="E56" i="16"/>
  <c r="L33" i="16"/>
  <c r="F59" i="16"/>
  <c r="N39" i="16"/>
  <c r="G17" i="16"/>
  <c r="H20" i="16"/>
  <c r="I23" i="16"/>
  <c r="G25" i="16"/>
  <c r="H28" i="16"/>
  <c r="G33" i="16"/>
  <c r="H36" i="16"/>
  <c r="G41" i="16"/>
  <c r="I43" i="16"/>
  <c r="E48" i="16"/>
  <c r="I52" i="16"/>
  <c r="G59" i="16"/>
  <c r="L14" i="16"/>
  <c r="N20" i="16"/>
  <c r="N28" i="16"/>
  <c r="M33" i="16"/>
  <c r="K46" i="16"/>
  <c r="L49" i="16"/>
  <c r="K59" i="16"/>
  <c r="O47" i="16"/>
  <c r="F14" i="16"/>
  <c r="H17" i="16"/>
  <c r="E24" i="16"/>
  <c r="H25" i="16"/>
  <c r="E32" i="16"/>
  <c r="I36" i="16"/>
  <c r="E40" i="16"/>
  <c r="H41" i="16"/>
  <c r="E44" i="16"/>
  <c r="G54" i="16"/>
  <c r="H57" i="16"/>
  <c r="I60" i="16"/>
  <c r="L17" i="16"/>
  <c r="K30" i="16"/>
  <c r="M36" i="16"/>
  <c r="K43" i="16"/>
  <c r="M49" i="16"/>
  <c r="N55" i="16"/>
  <c r="M60" i="16"/>
  <c r="F43" i="16"/>
  <c r="G51" i="16"/>
  <c r="F30" i="16"/>
  <c r="E43" i="16"/>
  <c r="I44" i="16"/>
  <c r="F51" i="16"/>
  <c r="I57" i="16"/>
  <c r="N47" i="16"/>
  <c r="K51" i="16"/>
  <c r="O55" i="16"/>
  <c r="L12" i="16"/>
  <c r="O12" i="16"/>
  <c r="K12" i="16"/>
  <c r="G12" i="16"/>
  <c r="F12" i="16"/>
  <c r="L16" i="16"/>
  <c r="O16" i="16"/>
  <c r="K16" i="16"/>
  <c r="N16" i="16"/>
  <c r="G16" i="16"/>
  <c r="M16" i="16"/>
  <c r="F16" i="16"/>
  <c r="M15" i="16"/>
  <c r="L15" i="16"/>
  <c r="K15" i="16"/>
  <c r="H15" i="16"/>
  <c r="G15" i="16"/>
  <c r="M19" i="16"/>
  <c r="L19" i="16"/>
  <c r="O19" i="16"/>
  <c r="H19" i="16"/>
  <c r="N19" i="16"/>
  <c r="G19" i="16"/>
  <c r="M23" i="16"/>
  <c r="L23" i="16"/>
  <c r="K23" i="16"/>
  <c r="H23" i="16"/>
  <c r="G23" i="16"/>
  <c r="M27" i="16"/>
  <c r="L27" i="16"/>
  <c r="O27" i="16"/>
  <c r="H27" i="16"/>
  <c r="N27" i="16"/>
  <c r="G27" i="16"/>
  <c r="M31" i="16"/>
  <c r="L31" i="16"/>
  <c r="K31" i="16"/>
  <c r="H31" i="16"/>
  <c r="G31" i="16"/>
  <c r="M35" i="16"/>
  <c r="L35" i="16"/>
  <c r="O35" i="16"/>
  <c r="H35" i="16"/>
  <c r="N35" i="16"/>
  <c r="G35" i="16"/>
  <c r="M39" i="16"/>
  <c r="L39" i="16"/>
  <c r="K39" i="16"/>
  <c r="H39" i="16"/>
  <c r="G39" i="16"/>
  <c r="F27" i="16"/>
  <c r="F35" i="16"/>
  <c r="O23" i="16"/>
  <c r="K27" i="16"/>
  <c r="O39" i="16"/>
  <c r="N14" i="16"/>
  <c r="M14" i="16"/>
  <c r="I14" i="16"/>
  <c r="E14" i="16"/>
  <c r="O14" i="16"/>
  <c r="H14" i="16"/>
  <c r="N18" i="16"/>
  <c r="M18" i="16"/>
  <c r="L18" i="16"/>
  <c r="I18" i="16"/>
  <c r="E18" i="16"/>
  <c r="K18" i="16"/>
  <c r="H18" i="16"/>
  <c r="N22" i="16"/>
  <c r="M22" i="16"/>
  <c r="I22" i="16"/>
  <c r="E22" i="16"/>
  <c r="O22" i="16"/>
  <c r="H22" i="16"/>
  <c r="N26" i="16"/>
  <c r="M26" i="16"/>
  <c r="L26" i="16"/>
  <c r="I26" i="16"/>
  <c r="E26" i="16"/>
  <c r="K26" i="16"/>
  <c r="H26" i="16"/>
  <c r="N30" i="16"/>
  <c r="M30" i="16"/>
  <c r="I30" i="16"/>
  <c r="E30" i="16"/>
  <c r="O30" i="16"/>
  <c r="H30" i="16"/>
  <c r="N34" i="16"/>
  <c r="M34" i="16"/>
  <c r="L34" i="16"/>
  <c r="I34" i="16"/>
  <c r="E34" i="16"/>
  <c r="K34" i="16"/>
  <c r="H34" i="16"/>
  <c r="N38" i="16"/>
  <c r="M38" i="16"/>
  <c r="I38" i="16"/>
  <c r="E38" i="16"/>
  <c r="O38" i="16"/>
  <c r="H38" i="16"/>
  <c r="N42" i="16"/>
  <c r="M42" i="16"/>
  <c r="L42" i="16"/>
  <c r="I42" i="16"/>
  <c r="E42" i="16"/>
  <c r="K42" i="16"/>
  <c r="H42" i="16"/>
  <c r="N46" i="16"/>
  <c r="F46" i="16"/>
  <c r="M46" i="16"/>
  <c r="I46" i="16"/>
  <c r="E46" i="16"/>
  <c r="O46" i="16"/>
  <c r="N50" i="16"/>
  <c r="F50" i="16"/>
  <c r="M50" i="16"/>
  <c r="I50" i="16"/>
  <c r="E50" i="16"/>
  <c r="L50" i="16"/>
  <c r="H50" i="16"/>
  <c r="K50" i="16"/>
  <c r="G50" i="16"/>
  <c r="N54" i="16"/>
  <c r="F54" i="16"/>
  <c r="M54" i="16"/>
  <c r="I54" i="16"/>
  <c r="E54" i="16"/>
  <c r="O54" i="16"/>
  <c r="N58" i="16"/>
  <c r="F58" i="16"/>
  <c r="M58" i="16"/>
  <c r="I58" i="16"/>
  <c r="E58" i="16"/>
  <c r="L58" i="16"/>
  <c r="H58" i="16"/>
  <c r="K58" i="16"/>
  <c r="G58" i="16"/>
  <c r="E15" i="16"/>
  <c r="H16" i="16"/>
  <c r="F18" i="16"/>
  <c r="I19" i="16"/>
  <c r="E23" i="16"/>
  <c r="F26" i="16"/>
  <c r="I27" i="16"/>
  <c r="E31" i="16"/>
  <c r="F34" i="16"/>
  <c r="I35" i="16"/>
  <c r="E39" i="16"/>
  <c r="F42" i="16"/>
  <c r="G46" i="16"/>
  <c r="M12" i="16"/>
  <c r="N15" i="16"/>
  <c r="O18" i="16"/>
  <c r="K22" i="16"/>
  <c r="N31" i="16"/>
  <c r="O34" i="16"/>
  <c r="K38" i="16"/>
  <c r="O50" i="16"/>
  <c r="K54" i="16"/>
  <c r="H12" i="16"/>
  <c r="I12" i="16"/>
  <c r="E16" i="16"/>
  <c r="F19" i="16"/>
  <c r="O13" i="16"/>
  <c r="K13" i="16"/>
  <c r="N13" i="16"/>
  <c r="M13" i="16"/>
  <c r="F13" i="16"/>
  <c r="L13" i="16"/>
  <c r="I13" i="16"/>
  <c r="E13" i="16"/>
  <c r="O17" i="16"/>
  <c r="K17" i="16"/>
  <c r="N17" i="16"/>
  <c r="F17" i="16"/>
  <c r="I17" i="16"/>
  <c r="E17" i="16"/>
  <c r="O21" i="16"/>
  <c r="K21" i="16"/>
  <c r="N21" i="16"/>
  <c r="M21" i="16"/>
  <c r="F21" i="16"/>
  <c r="L21" i="16"/>
  <c r="I21" i="16"/>
  <c r="E21" i="16"/>
  <c r="O25" i="16"/>
  <c r="K25" i="16"/>
  <c r="N25" i="16"/>
  <c r="F25" i="16"/>
  <c r="I25" i="16"/>
  <c r="E25" i="16"/>
  <c r="O29" i="16"/>
  <c r="K29" i="16"/>
  <c r="N29" i="16"/>
  <c r="M29" i="16"/>
  <c r="F29" i="16"/>
  <c r="L29" i="16"/>
  <c r="I29" i="16"/>
  <c r="E29" i="16"/>
  <c r="O33" i="16"/>
  <c r="K33" i="16"/>
  <c r="N33" i="16"/>
  <c r="F33" i="16"/>
  <c r="I33" i="16"/>
  <c r="E33" i="16"/>
  <c r="O37" i="16"/>
  <c r="K37" i="16"/>
  <c r="N37" i="16"/>
  <c r="M37" i="16"/>
  <c r="F37" i="16"/>
  <c r="L37" i="16"/>
  <c r="I37" i="16"/>
  <c r="E37" i="16"/>
  <c r="O41" i="16"/>
  <c r="K41" i="16"/>
  <c r="N41" i="16"/>
  <c r="F41" i="16"/>
  <c r="I41" i="16"/>
  <c r="E41" i="16"/>
  <c r="O45" i="16"/>
  <c r="K45" i="16"/>
  <c r="G45" i="16"/>
  <c r="N45" i="16"/>
  <c r="F45" i="16"/>
  <c r="M45" i="16"/>
  <c r="I45" i="16"/>
  <c r="L45" i="16"/>
  <c r="H45" i="16"/>
  <c r="O49" i="16"/>
  <c r="K49" i="16"/>
  <c r="G49" i="16"/>
  <c r="N49" i="16"/>
  <c r="F49" i="16"/>
  <c r="E49" i="16"/>
  <c r="O53" i="16"/>
  <c r="K53" i="16"/>
  <c r="G53" i="16"/>
  <c r="N53" i="16"/>
  <c r="F53" i="16"/>
  <c r="M53" i="16"/>
  <c r="I53" i="16"/>
  <c r="L53" i="16"/>
  <c r="H53" i="16"/>
  <c r="O57" i="16"/>
  <c r="K57" i="16"/>
  <c r="G57" i="16"/>
  <c r="N57" i="16"/>
  <c r="F57" i="16"/>
  <c r="E57" i="16"/>
  <c r="O61" i="16"/>
  <c r="K61" i="16"/>
  <c r="G61" i="16"/>
  <c r="N61" i="16"/>
  <c r="F61" i="16"/>
  <c r="M61" i="16"/>
  <c r="I61" i="16"/>
  <c r="L61" i="16"/>
  <c r="H61" i="16"/>
  <c r="E12" i="16"/>
  <c r="H13" i="16"/>
  <c r="F15" i="16"/>
  <c r="I16" i="16"/>
  <c r="G18" i="16"/>
  <c r="H21" i="16"/>
  <c r="F23" i="16"/>
  <c r="G26" i="16"/>
  <c r="H29" i="16"/>
  <c r="F31" i="16"/>
  <c r="G34" i="16"/>
  <c r="H37" i="16"/>
  <c r="F39" i="16"/>
  <c r="G42" i="16"/>
  <c r="H46" i="16"/>
  <c r="I49" i="16"/>
  <c r="E53" i="16"/>
  <c r="N12" i="16"/>
  <c r="O15" i="16"/>
  <c r="K19" i="16"/>
  <c r="L22" i="16"/>
  <c r="M25" i="16"/>
  <c r="O31" i="16"/>
  <c r="K35" i="16"/>
  <c r="L38" i="16"/>
  <c r="M41" i="16"/>
  <c r="L54" i="16"/>
  <c r="M57" i="16"/>
  <c r="L20" i="16"/>
  <c r="O20" i="16"/>
  <c r="K20" i="16"/>
  <c r="L24" i="16"/>
  <c r="O24" i="16"/>
  <c r="K24" i="16"/>
  <c r="L28" i="16"/>
  <c r="O28" i="16"/>
  <c r="K28" i="16"/>
  <c r="L32" i="16"/>
  <c r="O32" i="16"/>
  <c r="K32" i="16"/>
  <c r="L36" i="16"/>
  <c r="O36" i="16"/>
  <c r="K36" i="16"/>
  <c r="L40" i="16"/>
  <c r="O40" i="16"/>
  <c r="K40" i="16"/>
  <c r="L44" i="16"/>
  <c r="O44" i="16"/>
  <c r="K44" i="16"/>
  <c r="G44" i="16"/>
  <c r="L48" i="16"/>
  <c r="H48" i="16"/>
  <c r="O48" i="16"/>
  <c r="K48" i="16"/>
  <c r="G48" i="16"/>
  <c r="L52" i="16"/>
  <c r="H52" i="16"/>
  <c r="O52" i="16"/>
  <c r="K52" i="16"/>
  <c r="G52" i="16"/>
  <c r="L56" i="16"/>
  <c r="H56" i="16"/>
  <c r="O56" i="16"/>
  <c r="K56" i="16"/>
  <c r="G56" i="16"/>
  <c r="L60" i="16"/>
  <c r="H60" i="16"/>
  <c r="O60" i="16"/>
  <c r="K60" i="16"/>
  <c r="G60" i="16"/>
  <c r="F20" i="16"/>
  <c r="F24" i="16"/>
  <c r="F28" i="16"/>
  <c r="F32" i="16"/>
  <c r="F36" i="16"/>
  <c r="F40" i="16"/>
  <c r="G43" i="16"/>
  <c r="F44" i="16"/>
  <c r="I48" i="16"/>
  <c r="E52" i="16"/>
  <c r="I56" i="16"/>
  <c r="E60" i="16"/>
  <c r="M24" i="16"/>
  <c r="M32" i="16"/>
  <c r="M40" i="16"/>
  <c r="M48" i="16"/>
  <c r="M56" i="16"/>
  <c r="M43" i="16"/>
  <c r="L43" i="16"/>
  <c r="M47" i="16"/>
  <c r="I47" i="16"/>
  <c r="E47" i="16"/>
  <c r="L47" i="16"/>
  <c r="H47" i="16"/>
  <c r="M51" i="16"/>
  <c r="I51" i="16"/>
  <c r="E51" i="16"/>
  <c r="L51" i="16"/>
  <c r="H51" i="16"/>
  <c r="M55" i="16"/>
  <c r="I55" i="16"/>
  <c r="E55" i="16"/>
  <c r="L55" i="16"/>
  <c r="H55" i="16"/>
  <c r="M59" i="16"/>
  <c r="I59" i="16"/>
  <c r="E59" i="16"/>
  <c r="L59" i="16"/>
  <c r="H59" i="16"/>
  <c r="G20" i="16"/>
  <c r="G24" i="16"/>
  <c r="G28" i="16"/>
  <c r="G32" i="16"/>
  <c r="G36" i="16"/>
  <c r="G40" i="16"/>
  <c r="H43" i="16"/>
  <c r="H44" i="16"/>
  <c r="G47" i="16"/>
  <c r="F52" i="16"/>
  <c r="G55" i="16"/>
  <c r="F60" i="16"/>
  <c r="N24" i="16"/>
  <c r="N32" i="16"/>
  <c r="N40" i="16"/>
  <c r="O43" i="16"/>
  <c r="K47" i="16"/>
  <c r="N48" i="16"/>
  <c r="O51" i="16"/>
  <c r="K55" i="16"/>
  <c r="N56" i="16"/>
  <c r="O59" i="16"/>
  <c r="C61" i="14"/>
  <c r="B61" i="14"/>
  <c r="C60" i="14"/>
  <c r="B60" i="14"/>
  <c r="C59" i="14"/>
  <c r="B59" i="14"/>
  <c r="C58" i="14"/>
  <c r="B58" i="14"/>
  <c r="C57" i="14"/>
  <c r="B57" i="14"/>
  <c r="H57" i="14" s="1"/>
  <c r="C56" i="14"/>
  <c r="B56" i="14"/>
  <c r="C55" i="14"/>
  <c r="B55" i="14"/>
  <c r="N55" i="14" s="1"/>
  <c r="C54" i="14"/>
  <c r="B54" i="14"/>
  <c r="C53" i="14"/>
  <c r="B53" i="14"/>
  <c r="H53" i="14" s="1"/>
  <c r="C52" i="14"/>
  <c r="B52" i="14"/>
  <c r="C51" i="14"/>
  <c r="B51" i="14"/>
  <c r="F51" i="14" s="1"/>
  <c r="C50" i="14"/>
  <c r="B50" i="14"/>
  <c r="C49" i="14"/>
  <c r="B49" i="14"/>
  <c r="L49" i="14" s="1"/>
  <c r="C48" i="14"/>
  <c r="B48" i="14"/>
  <c r="C47" i="14"/>
  <c r="B47" i="14"/>
  <c r="F47" i="14" s="1"/>
  <c r="C46" i="14"/>
  <c r="B46" i="14"/>
  <c r="C45" i="14"/>
  <c r="B45" i="14"/>
  <c r="H45" i="14" s="1"/>
  <c r="C44" i="14"/>
  <c r="B44" i="14"/>
  <c r="C43" i="14"/>
  <c r="B43" i="14"/>
  <c r="G43" i="14" s="1"/>
  <c r="C42" i="14"/>
  <c r="B42" i="14"/>
  <c r="C41" i="14"/>
  <c r="B41" i="14"/>
  <c r="I41" i="14" s="1"/>
  <c r="C40" i="14"/>
  <c r="B40" i="14"/>
  <c r="C39" i="14"/>
  <c r="B39" i="14"/>
  <c r="N39" i="14" s="1"/>
  <c r="C38" i="14"/>
  <c r="B38" i="14"/>
  <c r="C37" i="14"/>
  <c r="B37" i="14"/>
  <c r="I37" i="14" s="1"/>
  <c r="C36" i="14"/>
  <c r="B36" i="14"/>
  <c r="C35" i="14"/>
  <c r="B35" i="14"/>
  <c r="G35" i="14" s="1"/>
  <c r="C34" i="14"/>
  <c r="B34" i="14"/>
  <c r="C33" i="14"/>
  <c r="B33" i="14"/>
  <c r="L33" i="14" s="1"/>
  <c r="C32" i="14"/>
  <c r="B32" i="14"/>
  <c r="C31" i="14"/>
  <c r="B31" i="14"/>
  <c r="G31" i="14" s="1"/>
  <c r="C30" i="14"/>
  <c r="B30" i="14"/>
  <c r="C29" i="14"/>
  <c r="B29" i="14"/>
  <c r="I29" i="14" s="1"/>
  <c r="C28" i="14"/>
  <c r="B28" i="14"/>
  <c r="C27" i="14"/>
  <c r="B27" i="14"/>
  <c r="G27" i="14" s="1"/>
  <c r="C26" i="14"/>
  <c r="B26" i="14"/>
  <c r="C25" i="14"/>
  <c r="B25" i="14"/>
  <c r="I25" i="14" s="1"/>
  <c r="C24" i="14"/>
  <c r="B24" i="14"/>
  <c r="C23" i="14"/>
  <c r="B23" i="14"/>
  <c r="N23" i="14" s="1"/>
  <c r="C22" i="14"/>
  <c r="B22" i="14"/>
  <c r="C21" i="14"/>
  <c r="B21" i="14"/>
  <c r="I21" i="14" s="1"/>
  <c r="C20" i="14"/>
  <c r="B20" i="14"/>
  <c r="C19" i="14"/>
  <c r="B19" i="14"/>
  <c r="G19" i="14" s="1"/>
  <c r="C18" i="14"/>
  <c r="B18" i="14"/>
  <c r="C17" i="14"/>
  <c r="B17" i="14"/>
  <c r="L17" i="14" s="1"/>
  <c r="C16" i="14"/>
  <c r="B16" i="14"/>
  <c r="C15" i="14"/>
  <c r="B15" i="14"/>
  <c r="G15" i="14" s="1"/>
  <c r="C14" i="14"/>
  <c r="B14" i="14"/>
  <c r="G14" i="14" s="1"/>
  <c r="C13" i="14"/>
  <c r="B13" i="14"/>
  <c r="I13" i="14" s="1"/>
  <c r="C12" i="14"/>
  <c r="B12" i="14"/>
  <c r="AA50" i="21"/>
  <c r="Z51" i="21"/>
  <c r="K7" i="12"/>
  <c r="H7" i="12"/>
  <c r="G7" i="12"/>
  <c r="J7" i="12"/>
  <c r="E7" i="12"/>
  <c r="L7" i="12"/>
  <c r="F7" i="12"/>
  <c r="C10" i="14"/>
  <c r="M7" i="12"/>
  <c r="N7" i="12"/>
  <c r="I7" i="12"/>
  <c r="D7" i="12"/>
  <c r="B10" i="14"/>
  <c r="X53" i="21" l="1"/>
  <c r="Y52" i="21"/>
  <c r="H17" i="14"/>
  <c r="H25" i="14"/>
  <c r="H33" i="14"/>
  <c r="H41" i="14"/>
  <c r="N35" i="14"/>
  <c r="F15" i="14"/>
  <c r="F31" i="14"/>
  <c r="H13" i="14"/>
  <c r="F19" i="14"/>
  <c r="F27" i="14"/>
  <c r="F35" i="14"/>
  <c r="F43" i="14"/>
  <c r="L13" i="14"/>
  <c r="L45" i="14"/>
  <c r="F23" i="14"/>
  <c r="F39" i="14"/>
  <c r="L29" i="14"/>
  <c r="H21" i="14"/>
  <c r="H29" i="14"/>
  <c r="H37" i="14"/>
  <c r="N19" i="14"/>
  <c r="N51" i="14"/>
  <c r="L12" i="14"/>
  <c r="O12" i="14"/>
  <c r="K12" i="14"/>
  <c r="N12" i="14"/>
  <c r="M12" i="14"/>
  <c r="H12" i="14"/>
  <c r="G12" i="14"/>
  <c r="F12" i="14"/>
  <c r="N18" i="14"/>
  <c r="M18" i="14"/>
  <c r="L18" i="14"/>
  <c r="O18" i="14"/>
  <c r="F18" i="14"/>
  <c r="K18" i="14"/>
  <c r="I18" i="14"/>
  <c r="E18" i="14"/>
  <c r="H18" i="14"/>
  <c r="L24" i="14"/>
  <c r="O24" i="14"/>
  <c r="K24" i="14"/>
  <c r="N24" i="14"/>
  <c r="H24" i="14"/>
  <c r="E24" i="14"/>
  <c r="M24" i="14"/>
  <c r="G24" i="14"/>
  <c r="I24" i="14"/>
  <c r="F24" i="14"/>
  <c r="L28" i="14"/>
  <c r="O28" i="14"/>
  <c r="K28" i="14"/>
  <c r="N28" i="14"/>
  <c r="M28" i="14"/>
  <c r="H28" i="14"/>
  <c r="E28" i="14"/>
  <c r="G28" i="14"/>
  <c r="F28" i="14"/>
  <c r="I28" i="14"/>
  <c r="N34" i="14"/>
  <c r="M34" i="14"/>
  <c r="L34" i="14"/>
  <c r="O34" i="14"/>
  <c r="F34" i="14"/>
  <c r="K34" i="14"/>
  <c r="I34" i="14"/>
  <c r="E34" i="14"/>
  <c r="G34" i="14"/>
  <c r="H34" i="14"/>
  <c r="N38" i="14"/>
  <c r="M38" i="14"/>
  <c r="L38" i="14"/>
  <c r="K38" i="14"/>
  <c r="F38" i="14"/>
  <c r="I38" i="14"/>
  <c r="E38" i="14"/>
  <c r="O38" i="14"/>
  <c r="G38" i="14"/>
  <c r="H38" i="14"/>
  <c r="L48" i="14"/>
  <c r="H48" i="14"/>
  <c r="O48" i="14"/>
  <c r="K48" i="14"/>
  <c r="G48" i="14"/>
  <c r="N48" i="14"/>
  <c r="F48" i="14"/>
  <c r="I48" i="14"/>
  <c r="E48" i="14"/>
  <c r="M48" i="14"/>
  <c r="G18" i="14"/>
  <c r="N14" i="14"/>
  <c r="M14" i="14"/>
  <c r="L14" i="14"/>
  <c r="F14" i="14"/>
  <c r="O14" i="14"/>
  <c r="I14" i="14"/>
  <c r="E14" i="14"/>
  <c r="K14" i="14"/>
  <c r="H14" i="14"/>
  <c r="L16" i="14"/>
  <c r="O16" i="14"/>
  <c r="K16" i="14"/>
  <c r="N16" i="14"/>
  <c r="H16" i="14"/>
  <c r="G16" i="14"/>
  <c r="M16" i="14"/>
  <c r="F16" i="14"/>
  <c r="L20" i="14"/>
  <c r="O20" i="14"/>
  <c r="K20" i="14"/>
  <c r="N20" i="14"/>
  <c r="H20" i="14"/>
  <c r="G20" i="14"/>
  <c r="E20" i="14"/>
  <c r="M20" i="14"/>
  <c r="F20" i="14"/>
  <c r="I20" i="14"/>
  <c r="N22" i="14"/>
  <c r="M22" i="14"/>
  <c r="L22" i="14"/>
  <c r="K22" i="14"/>
  <c r="F22" i="14"/>
  <c r="I22" i="14"/>
  <c r="E22" i="14"/>
  <c r="O22" i="14"/>
  <c r="H22" i="14"/>
  <c r="G22" i="14"/>
  <c r="N26" i="14"/>
  <c r="M26" i="14"/>
  <c r="L26" i="14"/>
  <c r="F26" i="14"/>
  <c r="I26" i="14"/>
  <c r="E26" i="14"/>
  <c r="K26" i="14"/>
  <c r="G26" i="14"/>
  <c r="O26" i="14"/>
  <c r="H26" i="14"/>
  <c r="N30" i="14"/>
  <c r="M30" i="14"/>
  <c r="L30" i="14"/>
  <c r="F30" i="14"/>
  <c r="O30" i="14"/>
  <c r="I30" i="14"/>
  <c r="E30" i="14"/>
  <c r="K30" i="14"/>
  <c r="H30" i="14"/>
  <c r="G30" i="14"/>
  <c r="L32" i="14"/>
  <c r="O32" i="14"/>
  <c r="K32" i="14"/>
  <c r="N32" i="14"/>
  <c r="H32" i="14"/>
  <c r="E32" i="14"/>
  <c r="G32" i="14"/>
  <c r="M32" i="14"/>
  <c r="F32" i="14"/>
  <c r="I32" i="14"/>
  <c r="L36" i="14"/>
  <c r="O36" i="14"/>
  <c r="K36" i="14"/>
  <c r="N36" i="14"/>
  <c r="H36" i="14"/>
  <c r="E36" i="14"/>
  <c r="G36" i="14"/>
  <c r="I36" i="14"/>
  <c r="M36" i="14"/>
  <c r="F36" i="14"/>
  <c r="L40" i="14"/>
  <c r="O40" i="14"/>
  <c r="K40" i="14"/>
  <c r="N40" i="14"/>
  <c r="H40" i="14"/>
  <c r="M40" i="14"/>
  <c r="G40" i="14"/>
  <c r="E40" i="14"/>
  <c r="F40" i="14"/>
  <c r="I40" i="14"/>
  <c r="N42" i="14"/>
  <c r="M42" i="14"/>
  <c r="L42" i="14"/>
  <c r="F42" i="14"/>
  <c r="I42" i="14"/>
  <c r="E42" i="14"/>
  <c r="O42" i="14"/>
  <c r="H42" i="14"/>
  <c r="K42" i="14"/>
  <c r="G42" i="14"/>
  <c r="L44" i="14"/>
  <c r="H44" i="14"/>
  <c r="O44" i="14"/>
  <c r="K44" i="14"/>
  <c r="N44" i="14"/>
  <c r="F44" i="14"/>
  <c r="M44" i="14"/>
  <c r="I44" i="14"/>
  <c r="E44" i="14"/>
  <c r="G44" i="14"/>
  <c r="N46" i="14"/>
  <c r="F46" i="14"/>
  <c r="M46" i="14"/>
  <c r="L46" i="14"/>
  <c r="H46" i="14"/>
  <c r="I46" i="14"/>
  <c r="O46" i="14"/>
  <c r="G46" i="14"/>
  <c r="K46" i="14"/>
  <c r="E46" i="14"/>
  <c r="N50" i="14"/>
  <c r="F50" i="14"/>
  <c r="M50" i="14"/>
  <c r="I50" i="14"/>
  <c r="E50" i="14"/>
  <c r="L50" i="14"/>
  <c r="H50" i="14"/>
  <c r="O50" i="14"/>
  <c r="K50" i="14"/>
  <c r="G50" i="14"/>
  <c r="L52" i="14"/>
  <c r="H52" i="14"/>
  <c r="O52" i="14"/>
  <c r="K52" i="14"/>
  <c r="G52" i="14"/>
  <c r="N52" i="14"/>
  <c r="F52" i="14"/>
  <c r="I52" i="14"/>
  <c r="E52" i="14"/>
  <c r="M52" i="14"/>
  <c r="N54" i="14"/>
  <c r="F54" i="14"/>
  <c r="M54" i="14"/>
  <c r="I54" i="14"/>
  <c r="E54" i="14"/>
  <c r="L54" i="14"/>
  <c r="H54" i="14"/>
  <c r="K54" i="14"/>
  <c r="O54" i="14"/>
  <c r="G54" i="14"/>
  <c r="L56" i="14"/>
  <c r="H56" i="14"/>
  <c r="O56" i="14"/>
  <c r="K56" i="14"/>
  <c r="G56" i="14"/>
  <c r="N56" i="14"/>
  <c r="F56" i="14"/>
  <c r="E56" i="14"/>
  <c r="M56" i="14"/>
  <c r="I56" i="14"/>
  <c r="N58" i="14"/>
  <c r="F58" i="14"/>
  <c r="M58" i="14"/>
  <c r="I58" i="14"/>
  <c r="E58" i="14"/>
  <c r="L58" i="14"/>
  <c r="H58" i="14"/>
  <c r="G58" i="14"/>
  <c r="O58" i="14"/>
  <c r="K58" i="14"/>
  <c r="L60" i="14"/>
  <c r="H60" i="14"/>
  <c r="O60" i="14"/>
  <c r="K60" i="14"/>
  <c r="G60" i="14"/>
  <c r="N60" i="14"/>
  <c r="F60" i="14"/>
  <c r="M60" i="14"/>
  <c r="E60" i="14"/>
  <c r="I60" i="14"/>
  <c r="E12" i="14"/>
  <c r="I12" i="14"/>
  <c r="E16" i="14"/>
  <c r="I16" i="14"/>
  <c r="E13" i="14"/>
  <c r="E17" i="14"/>
  <c r="I17" i="14"/>
  <c r="E21" i="14"/>
  <c r="G23" i="14"/>
  <c r="E25" i="14"/>
  <c r="E29" i="14"/>
  <c r="E33" i="14"/>
  <c r="I33" i="14"/>
  <c r="E37" i="14"/>
  <c r="G39" i="14"/>
  <c r="E41" i="14"/>
  <c r="O13" i="14"/>
  <c r="K13" i="14"/>
  <c r="N13" i="14"/>
  <c r="M13" i="14"/>
  <c r="M15" i="14"/>
  <c r="L15" i="14"/>
  <c r="O15" i="14"/>
  <c r="K15" i="14"/>
  <c r="O17" i="14"/>
  <c r="K17" i="14"/>
  <c r="N17" i="14"/>
  <c r="M17" i="14"/>
  <c r="M19" i="14"/>
  <c r="L19" i="14"/>
  <c r="O19" i="14"/>
  <c r="K19" i="14"/>
  <c r="O21" i="14"/>
  <c r="K21" i="14"/>
  <c r="N21" i="14"/>
  <c r="M21" i="14"/>
  <c r="M23" i="14"/>
  <c r="L23" i="14"/>
  <c r="O23" i="14"/>
  <c r="K23" i="14"/>
  <c r="O25" i="14"/>
  <c r="K25" i="14"/>
  <c r="N25" i="14"/>
  <c r="M25" i="14"/>
  <c r="M27" i="14"/>
  <c r="L27" i="14"/>
  <c r="O27" i="14"/>
  <c r="K27" i="14"/>
  <c r="O29" i="14"/>
  <c r="K29" i="14"/>
  <c r="N29" i="14"/>
  <c r="M29" i="14"/>
  <c r="M31" i="14"/>
  <c r="L31" i="14"/>
  <c r="O31" i="14"/>
  <c r="K31" i="14"/>
  <c r="O33" i="14"/>
  <c r="K33" i="14"/>
  <c r="N33" i="14"/>
  <c r="M33" i="14"/>
  <c r="M35" i="14"/>
  <c r="L35" i="14"/>
  <c r="O35" i="14"/>
  <c r="K35" i="14"/>
  <c r="O37" i="14"/>
  <c r="K37" i="14"/>
  <c r="N37" i="14"/>
  <c r="M37" i="14"/>
  <c r="M39" i="14"/>
  <c r="L39" i="14"/>
  <c r="O39" i="14"/>
  <c r="K39" i="14"/>
  <c r="O41" i="14"/>
  <c r="K41" i="14"/>
  <c r="N41" i="14"/>
  <c r="M41" i="14"/>
  <c r="M43" i="14"/>
  <c r="L43" i="14"/>
  <c r="O43" i="14"/>
  <c r="K43" i="14"/>
  <c r="O45" i="14"/>
  <c r="K45" i="14"/>
  <c r="G45" i="14"/>
  <c r="N45" i="14"/>
  <c r="M45" i="14"/>
  <c r="I45" i="14"/>
  <c r="E45" i="14"/>
  <c r="M47" i="14"/>
  <c r="I47" i="14"/>
  <c r="E47" i="14"/>
  <c r="L47" i="14"/>
  <c r="H47" i="14"/>
  <c r="O47" i="14"/>
  <c r="K47" i="14"/>
  <c r="G47" i="14"/>
  <c r="O49" i="14"/>
  <c r="K49" i="14"/>
  <c r="G49" i="14"/>
  <c r="N49" i="14"/>
  <c r="F49" i="14"/>
  <c r="M49" i="14"/>
  <c r="I49" i="14"/>
  <c r="E49" i="14"/>
  <c r="M51" i="14"/>
  <c r="I51" i="14"/>
  <c r="E51" i="14"/>
  <c r="L51" i="14"/>
  <c r="H51" i="14"/>
  <c r="O51" i="14"/>
  <c r="K51" i="14"/>
  <c r="G51" i="14"/>
  <c r="O53" i="14"/>
  <c r="K53" i="14"/>
  <c r="G53" i="14"/>
  <c r="N53" i="14"/>
  <c r="F53" i="14"/>
  <c r="M53" i="14"/>
  <c r="I53" i="14"/>
  <c r="E53" i="14"/>
  <c r="M55" i="14"/>
  <c r="I55" i="14"/>
  <c r="E55" i="14"/>
  <c r="L55" i="14"/>
  <c r="H55" i="14"/>
  <c r="O55" i="14"/>
  <c r="K55" i="14"/>
  <c r="G55" i="14"/>
  <c r="O57" i="14"/>
  <c r="K57" i="14"/>
  <c r="G57" i="14"/>
  <c r="N57" i="14"/>
  <c r="F57" i="14"/>
  <c r="M57" i="14"/>
  <c r="I57" i="14"/>
  <c r="E57" i="14"/>
  <c r="M59" i="14"/>
  <c r="I59" i="14"/>
  <c r="E59" i="14"/>
  <c r="L59" i="14"/>
  <c r="H59" i="14"/>
  <c r="O59" i="14"/>
  <c r="K59" i="14"/>
  <c r="G59" i="14"/>
  <c r="O61" i="14"/>
  <c r="K61" i="14"/>
  <c r="G61" i="14"/>
  <c r="N61" i="14"/>
  <c r="F61" i="14"/>
  <c r="M61" i="14"/>
  <c r="I61" i="14"/>
  <c r="E61" i="14"/>
  <c r="L61" i="14"/>
  <c r="F13" i="14"/>
  <c r="H15" i="14"/>
  <c r="F17" i="14"/>
  <c r="H19" i="14"/>
  <c r="F21" i="14"/>
  <c r="H23" i="14"/>
  <c r="F25" i="14"/>
  <c r="H27" i="14"/>
  <c r="F29" i="14"/>
  <c r="H31" i="14"/>
  <c r="F33" i="14"/>
  <c r="H35" i="14"/>
  <c r="F37" i="14"/>
  <c r="H39" i="14"/>
  <c r="F41" i="14"/>
  <c r="H43" i="14"/>
  <c r="F55" i="14"/>
  <c r="H61" i="14"/>
  <c r="L21" i="14"/>
  <c r="N27" i="14"/>
  <c r="L37" i="14"/>
  <c r="N43" i="14"/>
  <c r="L53" i="14"/>
  <c r="N59" i="14"/>
  <c r="G13" i="14"/>
  <c r="E15" i="14"/>
  <c r="I15" i="14"/>
  <c r="G17" i="14"/>
  <c r="E19" i="14"/>
  <c r="I19" i="14"/>
  <c r="G21" i="14"/>
  <c r="E23" i="14"/>
  <c r="I23" i="14"/>
  <c r="G25" i="14"/>
  <c r="E27" i="14"/>
  <c r="I27" i="14"/>
  <c r="G29" i="14"/>
  <c r="E31" i="14"/>
  <c r="I31" i="14"/>
  <c r="G33" i="14"/>
  <c r="E35" i="14"/>
  <c r="I35" i="14"/>
  <c r="G37" i="14"/>
  <c r="E39" i="14"/>
  <c r="I39" i="14"/>
  <c r="G41" i="14"/>
  <c r="E43" i="14"/>
  <c r="I43" i="14"/>
  <c r="F45" i="14"/>
  <c r="H49" i="14"/>
  <c r="F59" i="14"/>
  <c r="N15" i="14"/>
  <c r="L25" i="14"/>
  <c r="N31" i="14"/>
  <c r="L41" i="14"/>
  <c r="N47" i="14"/>
  <c r="L57" i="14"/>
  <c r="B59" i="12"/>
  <c r="Q552" i="21" s="1"/>
  <c r="B58" i="12"/>
  <c r="Q551" i="21" s="1"/>
  <c r="B57" i="12"/>
  <c r="Q550" i="21" s="1"/>
  <c r="B56" i="12"/>
  <c r="Q549" i="21" s="1"/>
  <c r="B55" i="12"/>
  <c r="Q548" i="21" s="1"/>
  <c r="B54" i="12"/>
  <c r="Q547" i="21" s="1"/>
  <c r="B53" i="12"/>
  <c r="Q546" i="21" s="1"/>
  <c r="B52" i="12"/>
  <c r="Q545" i="21" s="1"/>
  <c r="B51" i="12"/>
  <c r="Q544" i="21" s="1"/>
  <c r="B50" i="12"/>
  <c r="Q543" i="21" s="1"/>
  <c r="B49" i="12"/>
  <c r="Q542" i="21" s="1"/>
  <c r="B48" i="12"/>
  <c r="Q541" i="21" s="1"/>
  <c r="B47" i="12"/>
  <c r="Q540" i="21" s="1"/>
  <c r="B46" i="12"/>
  <c r="Q539" i="21" s="1"/>
  <c r="B45" i="12"/>
  <c r="Q538" i="21" s="1"/>
  <c r="B44" i="12"/>
  <c r="Q537" i="21" s="1"/>
  <c r="B43" i="12"/>
  <c r="Q536" i="21" s="1"/>
  <c r="B42" i="12"/>
  <c r="Q535" i="21" s="1"/>
  <c r="B41" i="12"/>
  <c r="Q534" i="21" s="1"/>
  <c r="B40" i="12"/>
  <c r="Q533" i="21" s="1"/>
  <c r="B39" i="12"/>
  <c r="Q532" i="21" s="1"/>
  <c r="B38" i="12"/>
  <c r="Q531" i="21" s="1"/>
  <c r="B37" i="12"/>
  <c r="Q530" i="21" s="1"/>
  <c r="B36" i="12"/>
  <c r="Q529" i="21" s="1"/>
  <c r="B35" i="12"/>
  <c r="Q528" i="21" s="1"/>
  <c r="B34" i="12"/>
  <c r="Q527" i="21" s="1"/>
  <c r="B33" i="12"/>
  <c r="Q526" i="21" s="1"/>
  <c r="B32" i="12"/>
  <c r="Q525" i="21" s="1"/>
  <c r="B31" i="12"/>
  <c r="Q524" i="21" s="1"/>
  <c r="B30" i="12"/>
  <c r="Q523" i="21" s="1"/>
  <c r="B29" i="12"/>
  <c r="Q522" i="21" s="1"/>
  <c r="B28" i="12"/>
  <c r="Q521" i="21" s="1"/>
  <c r="B27" i="12"/>
  <c r="Q520" i="21" s="1"/>
  <c r="B26" i="12"/>
  <c r="Q519" i="21" s="1"/>
  <c r="B25" i="12"/>
  <c r="Q518" i="21" s="1"/>
  <c r="B24" i="12"/>
  <c r="Q517" i="21" s="1"/>
  <c r="B23" i="12"/>
  <c r="Q516" i="21" s="1"/>
  <c r="B22" i="12"/>
  <c r="Q515" i="21" s="1"/>
  <c r="B21" i="12"/>
  <c r="Q514" i="21" s="1"/>
  <c r="B20" i="12"/>
  <c r="Q513" i="21" s="1"/>
  <c r="B19" i="12"/>
  <c r="Q512" i="21" s="1"/>
  <c r="B18" i="12"/>
  <c r="Q511" i="21" s="1"/>
  <c r="B17" i="12"/>
  <c r="Q510" i="21" s="1"/>
  <c r="B16" i="12"/>
  <c r="Q509" i="21" s="1"/>
  <c r="B15" i="12"/>
  <c r="Q508" i="21" s="1"/>
  <c r="B14" i="12"/>
  <c r="Q507" i="21" s="1"/>
  <c r="B13" i="12"/>
  <c r="Q506" i="21" s="1"/>
  <c r="B12" i="12"/>
  <c r="Q505" i="21" s="1"/>
  <c r="B11" i="12"/>
  <c r="Q504" i="21" s="1"/>
  <c r="B10" i="12"/>
  <c r="Q503" i="21" s="1"/>
  <c r="Z52" i="21"/>
  <c r="AA51" i="21"/>
  <c r="E10" i="14"/>
  <c r="L10" i="14"/>
  <c r="G10" i="14"/>
  <c r="H10" i="14"/>
  <c r="K10" i="14"/>
  <c r="F10" i="14"/>
  <c r="N10" i="14"/>
  <c r="I10" i="14"/>
  <c r="O10" i="14"/>
  <c r="M10" i="14"/>
  <c r="Y53" i="21" l="1"/>
  <c r="X54" i="21"/>
  <c r="M10" i="12"/>
  <c r="I10" i="12"/>
  <c r="P503" i="21" s="1"/>
  <c r="E10" i="12"/>
  <c r="L10" i="12"/>
  <c r="H10" i="12"/>
  <c r="D10" i="12"/>
  <c r="K10" i="12"/>
  <c r="G10" i="12"/>
  <c r="F10" i="12"/>
  <c r="J10" i="12"/>
  <c r="N10" i="12"/>
  <c r="M14" i="12"/>
  <c r="I14" i="12"/>
  <c r="P507" i="21" s="1"/>
  <c r="E14" i="12"/>
  <c r="L14" i="12"/>
  <c r="H14" i="12"/>
  <c r="D14" i="12"/>
  <c r="K14" i="12"/>
  <c r="G14" i="12"/>
  <c r="J14" i="12"/>
  <c r="F14" i="12"/>
  <c r="N14" i="12"/>
  <c r="M18" i="12"/>
  <c r="I18" i="12"/>
  <c r="P511" i="21" s="1"/>
  <c r="E18" i="12"/>
  <c r="L18" i="12"/>
  <c r="H18" i="12"/>
  <c r="D18" i="12"/>
  <c r="K18" i="12"/>
  <c r="G18" i="12"/>
  <c r="N18" i="12"/>
  <c r="J18" i="12"/>
  <c r="F18" i="12"/>
  <c r="M22" i="12"/>
  <c r="I22" i="12"/>
  <c r="P515" i="21" s="1"/>
  <c r="E22" i="12"/>
  <c r="N22" i="12"/>
  <c r="L22" i="12"/>
  <c r="H22" i="12"/>
  <c r="D22" i="12"/>
  <c r="K22" i="12"/>
  <c r="G22" i="12"/>
  <c r="J22" i="12"/>
  <c r="F22" i="12"/>
  <c r="M26" i="12"/>
  <c r="I26" i="12"/>
  <c r="P519" i="21" s="1"/>
  <c r="E26" i="12"/>
  <c r="F26" i="12"/>
  <c r="L26" i="12"/>
  <c r="H26" i="12"/>
  <c r="D26" i="12"/>
  <c r="J26" i="12"/>
  <c r="K26" i="12"/>
  <c r="G26" i="12"/>
  <c r="N26" i="12"/>
  <c r="M30" i="12"/>
  <c r="I30" i="12"/>
  <c r="P523" i="21" s="1"/>
  <c r="E30" i="12"/>
  <c r="F30" i="12"/>
  <c r="L30" i="12"/>
  <c r="H30" i="12"/>
  <c r="D30" i="12"/>
  <c r="J30" i="12"/>
  <c r="K30" i="12"/>
  <c r="G30" i="12"/>
  <c r="N30" i="12"/>
  <c r="M34" i="12"/>
  <c r="I34" i="12"/>
  <c r="P527" i="21" s="1"/>
  <c r="E34" i="12"/>
  <c r="L34" i="12"/>
  <c r="H34" i="12"/>
  <c r="D34" i="12"/>
  <c r="N34" i="12"/>
  <c r="F34" i="12"/>
  <c r="K34" i="12"/>
  <c r="G34" i="12"/>
  <c r="J34" i="12"/>
  <c r="M38" i="12"/>
  <c r="I38" i="12"/>
  <c r="P531" i="21" s="1"/>
  <c r="E38" i="12"/>
  <c r="J38" i="12"/>
  <c r="L38" i="12"/>
  <c r="H38" i="12"/>
  <c r="D38" i="12"/>
  <c r="N38" i="12"/>
  <c r="K38" i="12"/>
  <c r="G38" i="12"/>
  <c r="F38" i="12"/>
  <c r="L42" i="12"/>
  <c r="H42" i="12"/>
  <c r="K42" i="12"/>
  <c r="N42" i="12"/>
  <c r="J42" i="12"/>
  <c r="M42" i="12"/>
  <c r="E42" i="12"/>
  <c r="F42" i="12"/>
  <c r="I42" i="12"/>
  <c r="P535" i="21" s="1"/>
  <c r="D42" i="12"/>
  <c r="G42" i="12"/>
  <c r="L46" i="12"/>
  <c r="H46" i="12"/>
  <c r="D46" i="12"/>
  <c r="K46" i="12"/>
  <c r="G46" i="12"/>
  <c r="N46" i="12"/>
  <c r="J46" i="12"/>
  <c r="F46" i="12"/>
  <c r="E46" i="12"/>
  <c r="M46" i="12"/>
  <c r="I46" i="12"/>
  <c r="P539" i="21" s="1"/>
  <c r="L50" i="12"/>
  <c r="H50" i="12"/>
  <c r="D50" i="12"/>
  <c r="K50" i="12"/>
  <c r="G50" i="12"/>
  <c r="N50" i="12"/>
  <c r="J50" i="12"/>
  <c r="F50" i="12"/>
  <c r="E50" i="12"/>
  <c r="I50" i="12"/>
  <c r="P543" i="21" s="1"/>
  <c r="M50" i="12"/>
  <c r="L54" i="12"/>
  <c r="H54" i="12"/>
  <c r="D54" i="12"/>
  <c r="K54" i="12"/>
  <c r="G54" i="12"/>
  <c r="N54" i="12"/>
  <c r="J54" i="12"/>
  <c r="F54" i="12"/>
  <c r="I54" i="12"/>
  <c r="P547" i="21" s="1"/>
  <c r="E54" i="12"/>
  <c r="M54" i="12"/>
  <c r="L58" i="12"/>
  <c r="H58" i="12"/>
  <c r="D58" i="12"/>
  <c r="K58" i="12"/>
  <c r="G58" i="12"/>
  <c r="N58" i="12"/>
  <c r="J58" i="12"/>
  <c r="F58" i="12"/>
  <c r="M58" i="12"/>
  <c r="I58" i="12"/>
  <c r="P551" i="21" s="1"/>
  <c r="E58" i="12"/>
  <c r="N11" i="12"/>
  <c r="J11" i="12"/>
  <c r="F11" i="12"/>
  <c r="M11" i="12"/>
  <c r="I11" i="12"/>
  <c r="P504" i="21" s="1"/>
  <c r="E11" i="12"/>
  <c r="L11" i="12"/>
  <c r="H11" i="12"/>
  <c r="D11" i="12"/>
  <c r="K11" i="12"/>
  <c r="G11" i="12"/>
  <c r="N15" i="12"/>
  <c r="J15" i="12"/>
  <c r="F15" i="12"/>
  <c r="M15" i="12"/>
  <c r="I15" i="12"/>
  <c r="P508" i="21" s="1"/>
  <c r="E15" i="12"/>
  <c r="L15" i="12"/>
  <c r="H15" i="12"/>
  <c r="D15" i="12"/>
  <c r="K15" i="12"/>
  <c r="G15" i="12"/>
  <c r="N19" i="12"/>
  <c r="J19" i="12"/>
  <c r="F19" i="12"/>
  <c r="M19" i="12"/>
  <c r="I19" i="12"/>
  <c r="P512" i="21" s="1"/>
  <c r="E19" i="12"/>
  <c r="L19" i="12"/>
  <c r="H19" i="12"/>
  <c r="D19" i="12"/>
  <c r="K19" i="12"/>
  <c r="G19" i="12"/>
  <c r="N23" i="12"/>
  <c r="J23" i="12"/>
  <c r="F23" i="12"/>
  <c r="M23" i="12"/>
  <c r="I23" i="12"/>
  <c r="P516" i="21" s="1"/>
  <c r="E23" i="12"/>
  <c r="G23" i="12"/>
  <c r="L23" i="12"/>
  <c r="H23" i="12"/>
  <c r="D23" i="12"/>
  <c r="K23" i="12"/>
  <c r="N27" i="12"/>
  <c r="J27" i="12"/>
  <c r="F27" i="12"/>
  <c r="K27" i="12"/>
  <c r="M27" i="12"/>
  <c r="I27" i="12"/>
  <c r="P520" i="21" s="1"/>
  <c r="E27" i="12"/>
  <c r="L27" i="12"/>
  <c r="H27" i="12"/>
  <c r="D27" i="12"/>
  <c r="G27" i="12"/>
  <c r="N31" i="12"/>
  <c r="J31" i="12"/>
  <c r="F31" i="12"/>
  <c r="G31" i="12"/>
  <c r="M31" i="12"/>
  <c r="I31" i="12"/>
  <c r="P524" i="21" s="1"/>
  <c r="E31" i="12"/>
  <c r="K31" i="12"/>
  <c r="L31" i="12"/>
  <c r="H31" i="12"/>
  <c r="D31" i="12"/>
  <c r="N35" i="12"/>
  <c r="J35" i="12"/>
  <c r="F35" i="12"/>
  <c r="G35" i="12"/>
  <c r="M35" i="12"/>
  <c r="I35" i="12"/>
  <c r="P528" i="21" s="1"/>
  <c r="E35" i="12"/>
  <c r="L35" i="12"/>
  <c r="H35" i="12"/>
  <c r="D35" i="12"/>
  <c r="K35" i="12"/>
  <c r="N39" i="12"/>
  <c r="J39" i="12"/>
  <c r="F39" i="12"/>
  <c r="K39" i="12"/>
  <c r="M39" i="12"/>
  <c r="I39" i="12"/>
  <c r="P532" i="21" s="1"/>
  <c r="E39" i="12"/>
  <c r="L39" i="12"/>
  <c r="H39" i="12"/>
  <c r="D39" i="12"/>
  <c r="G39" i="12"/>
  <c r="M43" i="12"/>
  <c r="I43" i="12"/>
  <c r="P536" i="21" s="1"/>
  <c r="E43" i="12"/>
  <c r="L43" i="12"/>
  <c r="H43" i="12"/>
  <c r="D43" i="12"/>
  <c r="K43" i="12"/>
  <c r="G43" i="12"/>
  <c r="N43" i="12"/>
  <c r="F43" i="12"/>
  <c r="J43" i="12"/>
  <c r="M47" i="12"/>
  <c r="I47" i="12"/>
  <c r="P540" i="21" s="1"/>
  <c r="E47" i="12"/>
  <c r="L47" i="12"/>
  <c r="H47" i="12"/>
  <c r="D47" i="12"/>
  <c r="K47" i="12"/>
  <c r="G47" i="12"/>
  <c r="F47" i="12"/>
  <c r="J47" i="12"/>
  <c r="N47" i="12"/>
  <c r="M51" i="12"/>
  <c r="I51" i="12"/>
  <c r="P544" i="21" s="1"/>
  <c r="E51" i="12"/>
  <c r="L51" i="12"/>
  <c r="H51" i="12"/>
  <c r="D51" i="12"/>
  <c r="K51" i="12"/>
  <c r="G51" i="12"/>
  <c r="J51" i="12"/>
  <c r="F51" i="12"/>
  <c r="N51" i="12"/>
  <c r="M55" i="12"/>
  <c r="I55" i="12"/>
  <c r="P548" i="21" s="1"/>
  <c r="E55" i="12"/>
  <c r="L55" i="12"/>
  <c r="H55" i="12"/>
  <c r="D55" i="12"/>
  <c r="K55" i="12"/>
  <c r="G55" i="12"/>
  <c r="N55" i="12"/>
  <c r="J55" i="12"/>
  <c r="F55" i="12"/>
  <c r="M59" i="12"/>
  <c r="I59" i="12"/>
  <c r="P552" i="21" s="1"/>
  <c r="E59" i="12"/>
  <c r="L59" i="12"/>
  <c r="H59" i="12"/>
  <c r="D59" i="12"/>
  <c r="K59" i="12"/>
  <c r="G59" i="12"/>
  <c r="N59" i="12"/>
  <c r="F59" i="12"/>
  <c r="J59" i="12"/>
  <c r="K12" i="12"/>
  <c r="G12" i="12"/>
  <c r="N12" i="12"/>
  <c r="J12" i="12"/>
  <c r="F12" i="12"/>
  <c r="M12" i="12"/>
  <c r="I12" i="12"/>
  <c r="P505" i="21" s="1"/>
  <c r="E12" i="12"/>
  <c r="L12" i="12"/>
  <c r="H12" i="12"/>
  <c r="D12" i="12"/>
  <c r="K16" i="12"/>
  <c r="G16" i="12"/>
  <c r="N16" i="12"/>
  <c r="J16" i="12"/>
  <c r="F16" i="12"/>
  <c r="M16" i="12"/>
  <c r="I16" i="12"/>
  <c r="P509" i="21" s="1"/>
  <c r="E16" i="12"/>
  <c r="D16" i="12"/>
  <c r="H16" i="12"/>
  <c r="L16" i="12"/>
  <c r="K20" i="12"/>
  <c r="G20" i="12"/>
  <c r="N20" i="12"/>
  <c r="J20" i="12"/>
  <c r="F20" i="12"/>
  <c r="M20" i="12"/>
  <c r="I20" i="12"/>
  <c r="P513" i="21" s="1"/>
  <c r="E20" i="12"/>
  <c r="H20" i="12"/>
  <c r="D20" i="12"/>
  <c r="L20" i="12"/>
  <c r="K24" i="12"/>
  <c r="G24" i="12"/>
  <c r="D24" i="12"/>
  <c r="N24" i="12"/>
  <c r="J24" i="12"/>
  <c r="F24" i="12"/>
  <c r="H24" i="12"/>
  <c r="M24" i="12"/>
  <c r="I24" i="12"/>
  <c r="P517" i="21" s="1"/>
  <c r="E24" i="12"/>
  <c r="L24" i="12"/>
  <c r="K28" i="12"/>
  <c r="G28" i="12"/>
  <c r="N28" i="12"/>
  <c r="J28" i="12"/>
  <c r="F28" i="12"/>
  <c r="L28" i="12"/>
  <c r="D28" i="12"/>
  <c r="M28" i="12"/>
  <c r="I28" i="12"/>
  <c r="P521" i="21" s="1"/>
  <c r="E28" i="12"/>
  <c r="H28" i="12"/>
  <c r="K32" i="12"/>
  <c r="G32" i="12"/>
  <c r="H32" i="12"/>
  <c r="N32" i="12"/>
  <c r="J32" i="12"/>
  <c r="F32" i="12"/>
  <c r="L32" i="12"/>
  <c r="M32" i="12"/>
  <c r="I32" i="12"/>
  <c r="P525" i="21" s="1"/>
  <c r="E32" i="12"/>
  <c r="D32" i="12"/>
  <c r="K36" i="12"/>
  <c r="G36" i="12"/>
  <c r="H36" i="12"/>
  <c r="N36" i="12"/>
  <c r="J36" i="12"/>
  <c r="F36" i="12"/>
  <c r="D36" i="12"/>
  <c r="M36" i="12"/>
  <c r="I36" i="12"/>
  <c r="P529" i="21" s="1"/>
  <c r="E36" i="12"/>
  <c r="L36" i="12"/>
  <c r="K40" i="12"/>
  <c r="G40" i="12"/>
  <c r="N40" i="12"/>
  <c r="J40" i="12"/>
  <c r="F40" i="12"/>
  <c r="D40" i="12"/>
  <c r="M40" i="12"/>
  <c r="I40" i="12"/>
  <c r="P533" i="21" s="1"/>
  <c r="E40" i="12"/>
  <c r="L40" i="12"/>
  <c r="H40" i="12"/>
  <c r="N44" i="12"/>
  <c r="J44" i="12"/>
  <c r="F44" i="12"/>
  <c r="M44" i="12"/>
  <c r="I44" i="12"/>
  <c r="P537" i="21" s="1"/>
  <c r="E44" i="12"/>
  <c r="L44" i="12"/>
  <c r="H44" i="12"/>
  <c r="D44" i="12"/>
  <c r="G44" i="12"/>
  <c r="K44" i="12"/>
  <c r="N48" i="12"/>
  <c r="J48" i="12"/>
  <c r="F48" i="12"/>
  <c r="M48" i="12"/>
  <c r="I48" i="12"/>
  <c r="P541" i="21" s="1"/>
  <c r="E48" i="12"/>
  <c r="L48" i="12"/>
  <c r="H48" i="12"/>
  <c r="D48" i="12"/>
  <c r="K48" i="12"/>
  <c r="G48" i="12"/>
  <c r="N52" i="12"/>
  <c r="J52" i="12"/>
  <c r="F52" i="12"/>
  <c r="M52" i="12"/>
  <c r="I52" i="12"/>
  <c r="P545" i="21" s="1"/>
  <c r="E52" i="12"/>
  <c r="L52" i="12"/>
  <c r="H52" i="12"/>
  <c r="D52" i="12"/>
  <c r="K52" i="12"/>
  <c r="G52" i="12"/>
  <c r="N56" i="12"/>
  <c r="J56" i="12"/>
  <c r="F56" i="12"/>
  <c r="M56" i="12"/>
  <c r="I56" i="12"/>
  <c r="P549" i="21" s="1"/>
  <c r="E56" i="12"/>
  <c r="L56" i="12"/>
  <c r="H56" i="12"/>
  <c r="D56" i="12"/>
  <c r="G56" i="12"/>
  <c r="K56" i="12"/>
  <c r="L13" i="12"/>
  <c r="H13" i="12"/>
  <c r="D13" i="12"/>
  <c r="K13" i="12"/>
  <c r="G13" i="12"/>
  <c r="N13" i="12"/>
  <c r="J13" i="12"/>
  <c r="F13" i="12"/>
  <c r="E13" i="12"/>
  <c r="I13" i="12"/>
  <c r="P506" i="21" s="1"/>
  <c r="M13" i="12"/>
  <c r="L17" i="12"/>
  <c r="H17" i="12"/>
  <c r="D17" i="12"/>
  <c r="K17" i="12"/>
  <c r="G17" i="12"/>
  <c r="N17" i="12"/>
  <c r="J17" i="12"/>
  <c r="F17" i="12"/>
  <c r="I17" i="12"/>
  <c r="P510" i="21" s="1"/>
  <c r="M17" i="12"/>
  <c r="E17" i="12"/>
  <c r="L21" i="12"/>
  <c r="H21" i="12"/>
  <c r="D21" i="12"/>
  <c r="K21" i="12"/>
  <c r="G21" i="12"/>
  <c r="N21" i="12"/>
  <c r="J21" i="12"/>
  <c r="F21" i="12"/>
  <c r="M21" i="12"/>
  <c r="I21" i="12"/>
  <c r="P514" i="21" s="1"/>
  <c r="E21" i="12"/>
  <c r="L25" i="12"/>
  <c r="H25" i="12"/>
  <c r="D25" i="12"/>
  <c r="E25" i="12"/>
  <c r="K25" i="12"/>
  <c r="G25" i="12"/>
  <c r="I25" i="12"/>
  <c r="P518" i="21" s="1"/>
  <c r="N25" i="12"/>
  <c r="J25" i="12"/>
  <c r="F25" i="12"/>
  <c r="M25" i="12"/>
  <c r="L29" i="12"/>
  <c r="H29" i="12"/>
  <c r="D29" i="12"/>
  <c r="E29" i="12"/>
  <c r="K29" i="12"/>
  <c r="G29" i="12"/>
  <c r="N29" i="12"/>
  <c r="J29" i="12"/>
  <c r="F29" i="12"/>
  <c r="M29" i="12"/>
  <c r="I29" i="12"/>
  <c r="P522" i="21" s="1"/>
  <c r="L33" i="12"/>
  <c r="H33" i="12"/>
  <c r="D33" i="12"/>
  <c r="M33" i="12"/>
  <c r="K33" i="12"/>
  <c r="G33" i="12"/>
  <c r="N33" i="12"/>
  <c r="J33" i="12"/>
  <c r="F33" i="12"/>
  <c r="I33" i="12"/>
  <c r="P526" i="21" s="1"/>
  <c r="E33" i="12"/>
  <c r="L37" i="12"/>
  <c r="H37" i="12"/>
  <c r="D37" i="12"/>
  <c r="I37" i="12"/>
  <c r="P530" i="21" s="1"/>
  <c r="K37" i="12"/>
  <c r="G37" i="12"/>
  <c r="E37" i="12"/>
  <c r="N37" i="12"/>
  <c r="J37" i="12"/>
  <c r="F37" i="12"/>
  <c r="M37" i="12"/>
  <c r="L41" i="12"/>
  <c r="H41" i="12"/>
  <c r="D41" i="12"/>
  <c r="E41" i="12"/>
  <c r="K41" i="12"/>
  <c r="G41" i="12"/>
  <c r="I41" i="12"/>
  <c r="P534" i="21" s="1"/>
  <c r="N41" i="12"/>
  <c r="J41" i="12"/>
  <c r="F41" i="12"/>
  <c r="M41" i="12"/>
  <c r="K45" i="12"/>
  <c r="G45" i="12"/>
  <c r="N45" i="12"/>
  <c r="J45" i="12"/>
  <c r="F45" i="12"/>
  <c r="M45" i="12"/>
  <c r="I45" i="12"/>
  <c r="P538" i="21" s="1"/>
  <c r="E45" i="12"/>
  <c r="L45" i="12"/>
  <c r="H45" i="12"/>
  <c r="D45" i="12"/>
  <c r="K49" i="12"/>
  <c r="G49" i="12"/>
  <c r="N49" i="12"/>
  <c r="J49" i="12"/>
  <c r="F49" i="12"/>
  <c r="M49" i="12"/>
  <c r="I49" i="12"/>
  <c r="P542" i="21" s="1"/>
  <c r="E49" i="12"/>
  <c r="L49" i="12"/>
  <c r="H49" i="12"/>
  <c r="D49" i="12"/>
  <c r="K53" i="12"/>
  <c r="G53" i="12"/>
  <c r="N53" i="12"/>
  <c r="J53" i="12"/>
  <c r="F53" i="12"/>
  <c r="M53" i="12"/>
  <c r="I53" i="12"/>
  <c r="P546" i="21" s="1"/>
  <c r="E53" i="12"/>
  <c r="D53" i="12"/>
  <c r="L53" i="12"/>
  <c r="H53" i="12"/>
  <c r="K57" i="12"/>
  <c r="G57" i="12"/>
  <c r="N57" i="12"/>
  <c r="J57" i="12"/>
  <c r="F57" i="12"/>
  <c r="M57" i="12"/>
  <c r="I57" i="12"/>
  <c r="P550" i="21" s="1"/>
  <c r="E57" i="12"/>
  <c r="H57" i="12"/>
  <c r="D57" i="12"/>
  <c r="L57" i="12"/>
  <c r="A41" i="10"/>
  <c r="B41" i="10"/>
  <c r="Q35" i="21" s="1"/>
  <c r="A42" i="10"/>
  <c r="B42" i="10"/>
  <c r="Q36" i="21" s="1"/>
  <c r="A43" i="10"/>
  <c r="B43" i="10"/>
  <c r="Q37" i="21" s="1"/>
  <c r="A44" i="10"/>
  <c r="B44" i="10"/>
  <c r="Q38" i="21" s="1"/>
  <c r="A45" i="10"/>
  <c r="B45" i="10"/>
  <c r="Q39" i="21" s="1"/>
  <c r="A46" i="10"/>
  <c r="B46" i="10"/>
  <c r="Q40" i="21" s="1"/>
  <c r="A47" i="10"/>
  <c r="B47" i="10"/>
  <c r="Q41" i="21" s="1"/>
  <c r="A48" i="10"/>
  <c r="B48" i="10"/>
  <c r="Q42" i="21" s="1"/>
  <c r="A49" i="10"/>
  <c r="B49" i="10"/>
  <c r="Q43" i="21" s="1"/>
  <c r="A50" i="10"/>
  <c r="B50" i="10"/>
  <c r="Q44" i="21" s="1"/>
  <c r="A51" i="10"/>
  <c r="B51" i="10"/>
  <c r="Q45" i="21" s="1"/>
  <c r="A52" i="10"/>
  <c r="B52" i="10"/>
  <c r="Q46" i="21" s="1"/>
  <c r="A53" i="10"/>
  <c r="B53" i="10"/>
  <c r="Q47" i="21" s="1"/>
  <c r="A54" i="10"/>
  <c r="B54" i="10"/>
  <c r="Q48" i="21" s="1"/>
  <c r="A55" i="10"/>
  <c r="B55" i="10"/>
  <c r="Q49" i="21" s="1"/>
  <c r="A56" i="10"/>
  <c r="B56" i="10"/>
  <c r="Q50" i="21" s="1"/>
  <c r="A57" i="10"/>
  <c r="B57" i="10"/>
  <c r="Q51" i="21" s="1"/>
  <c r="A58" i="10"/>
  <c r="B58" i="10"/>
  <c r="Q52" i="21" s="1"/>
  <c r="A59" i="10"/>
  <c r="B59" i="10"/>
  <c r="Q53" i="21" s="1"/>
  <c r="A11" i="10"/>
  <c r="B11" i="10"/>
  <c r="Q5" i="21" s="1"/>
  <c r="A12" i="10"/>
  <c r="B12" i="10"/>
  <c r="Q6" i="21" s="1"/>
  <c r="A13" i="10"/>
  <c r="B13" i="10"/>
  <c r="Q7" i="21" s="1"/>
  <c r="A14" i="10"/>
  <c r="B14" i="10"/>
  <c r="Q8" i="21" s="1"/>
  <c r="A15" i="10"/>
  <c r="B15" i="10"/>
  <c r="Q9" i="21" s="1"/>
  <c r="A16" i="10"/>
  <c r="B16" i="10"/>
  <c r="Q10" i="21" s="1"/>
  <c r="A17" i="10"/>
  <c r="B17" i="10"/>
  <c r="Q11" i="21" s="1"/>
  <c r="A18" i="10"/>
  <c r="B18" i="10"/>
  <c r="Q12" i="21" s="1"/>
  <c r="A19" i="10"/>
  <c r="B19" i="10"/>
  <c r="Q13" i="21" s="1"/>
  <c r="A20" i="10"/>
  <c r="B20" i="10"/>
  <c r="Q14" i="21" s="1"/>
  <c r="A21" i="10"/>
  <c r="B21" i="10"/>
  <c r="Q15" i="21" s="1"/>
  <c r="A22" i="10"/>
  <c r="B22" i="10"/>
  <c r="Q16" i="21" s="1"/>
  <c r="A23" i="10"/>
  <c r="B23" i="10"/>
  <c r="Q17" i="21" s="1"/>
  <c r="A24" i="10"/>
  <c r="B24" i="10"/>
  <c r="Q18" i="21" s="1"/>
  <c r="A25" i="10"/>
  <c r="B25" i="10"/>
  <c r="Q19" i="21" s="1"/>
  <c r="A26" i="10"/>
  <c r="B26" i="10"/>
  <c r="Q20" i="21" s="1"/>
  <c r="A27" i="10"/>
  <c r="B27" i="10"/>
  <c r="Q21" i="21" s="1"/>
  <c r="A28" i="10"/>
  <c r="B28" i="10"/>
  <c r="Q22" i="21" s="1"/>
  <c r="A29" i="10"/>
  <c r="B29" i="10"/>
  <c r="Q23" i="21" s="1"/>
  <c r="A30" i="10"/>
  <c r="B30" i="10"/>
  <c r="Q24" i="21" s="1"/>
  <c r="A31" i="10"/>
  <c r="B31" i="10"/>
  <c r="Q25" i="21" s="1"/>
  <c r="A32" i="10"/>
  <c r="B32" i="10"/>
  <c r="Q26" i="21" s="1"/>
  <c r="A33" i="10"/>
  <c r="B33" i="10"/>
  <c r="Q27" i="21" s="1"/>
  <c r="A34" i="10"/>
  <c r="B34" i="10"/>
  <c r="Q28" i="21" s="1"/>
  <c r="A35" i="10"/>
  <c r="B35" i="10"/>
  <c r="Q29" i="21" s="1"/>
  <c r="A36" i="10"/>
  <c r="B36" i="10"/>
  <c r="Q30" i="21" s="1"/>
  <c r="A37" i="10"/>
  <c r="B37" i="10"/>
  <c r="Q31" i="21" s="1"/>
  <c r="A38" i="10"/>
  <c r="B38" i="10"/>
  <c r="Q32" i="21" s="1"/>
  <c r="A39" i="10"/>
  <c r="B39" i="10"/>
  <c r="Q33" i="21" s="1"/>
  <c r="A40" i="10"/>
  <c r="B40" i="10"/>
  <c r="Q34" i="21" s="1"/>
  <c r="B10" i="10"/>
  <c r="Q4" i="21" s="1"/>
  <c r="A10" i="10"/>
  <c r="AA52" i="21"/>
  <c r="Z53" i="21"/>
  <c r="B7" i="10"/>
  <c r="X55" i="21" l="1"/>
  <c r="Y54" i="21"/>
  <c r="K39" i="10"/>
  <c r="M39" i="10"/>
  <c r="H39" i="10"/>
  <c r="D39" i="10"/>
  <c r="L39" i="10"/>
  <c r="G39" i="10"/>
  <c r="J39" i="10"/>
  <c r="F39" i="10"/>
  <c r="E39" i="10"/>
  <c r="N39" i="10"/>
  <c r="I39" i="10"/>
  <c r="P33" i="21" s="1"/>
  <c r="N37" i="10"/>
  <c r="J37" i="10"/>
  <c r="F37" i="10"/>
  <c r="M37" i="10"/>
  <c r="I37" i="10"/>
  <c r="P31" i="21" s="1"/>
  <c r="E37" i="10"/>
  <c r="L37" i="10"/>
  <c r="H37" i="10"/>
  <c r="D37" i="10"/>
  <c r="G37" i="10"/>
  <c r="K37" i="10"/>
  <c r="L35" i="10"/>
  <c r="H35" i="10"/>
  <c r="D35" i="10"/>
  <c r="K35" i="10"/>
  <c r="G35" i="10"/>
  <c r="N35" i="10"/>
  <c r="J35" i="10"/>
  <c r="F35" i="10"/>
  <c r="M35" i="10"/>
  <c r="I35" i="10"/>
  <c r="P29" i="21" s="1"/>
  <c r="E35" i="10"/>
  <c r="N33" i="10"/>
  <c r="J33" i="10"/>
  <c r="F33" i="10"/>
  <c r="M33" i="10"/>
  <c r="I33" i="10"/>
  <c r="P27" i="21" s="1"/>
  <c r="E33" i="10"/>
  <c r="L33" i="10"/>
  <c r="H33" i="10"/>
  <c r="D33" i="10"/>
  <c r="G33" i="10"/>
  <c r="K33" i="10"/>
  <c r="N31" i="10"/>
  <c r="J31" i="10"/>
  <c r="F31" i="10"/>
  <c r="I31" i="10"/>
  <c r="P25" i="21" s="1"/>
  <c r="D31" i="10"/>
  <c r="K31" i="10"/>
  <c r="M31" i="10"/>
  <c r="H31" i="10"/>
  <c r="E31" i="10"/>
  <c r="L31" i="10"/>
  <c r="G31" i="10"/>
  <c r="L29" i="10"/>
  <c r="H29" i="10"/>
  <c r="D29" i="10"/>
  <c r="J29" i="10"/>
  <c r="E29" i="10"/>
  <c r="N29" i="10"/>
  <c r="I29" i="10"/>
  <c r="P23" i="21" s="1"/>
  <c r="F29" i="10"/>
  <c r="M29" i="10"/>
  <c r="G29" i="10"/>
  <c r="K29" i="10"/>
  <c r="N27" i="10"/>
  <c r="J27" i="10"/>
  <c r="F27" i="10"/>
  <c r="K27" i="10"/>
  <c r="E27" i="10"/>
  <c r="G27" i="10"/>
  <c r="I27" i="10"/>
  <c r="P21" i="21" s="1"/>
  <c r="D27" i="10"/>
  <c r="L27" i="10"/>
  <c r="M27" i="10"/>
  <c r="H27" i="10"/>
  <c r="L25" i="10"/>
  <c r="H25" i="10"/>
  <c r="D25" i="10"/>
  <c r="K25" i="10"/>
  <c r="F25" i="10"/>
  <c r="M25" i="10"/>
  <c r="J25" i="10"/>
  <c r="E25" i="10"/>
  <c r="G25" i="10"/>
  <c r="N25" i="10"/>
  <c r="I25" i="10"/>
  <c r="P19" i="21" s="1"/>
  <c r="N23" i="10"/>
  <c r="J23" i="10"/>
  <c r="F23" i="10"/>
  <c r="L23" i="10"/>
  <c r="G23" i="10"/>
  <c r="M23" i="10"/>
  <c r="K23" i="10"/>
  <c r="E23" i="10"/>
  <c r="H23" i="10"/>
  <c r="I23" i="10"/>
  <c r="P17" i="21" s="1"/>
  <c r="D23" i="10"/>
  <c r="L21" i="10"/>
  <c r="H21" i="10"/>
  <c r="D21" i="10"/>
  <c r="M21" i="10"/>
  <c r="G21" i="10"/>
  <c r="K21" i="10"/>
  <c r="F21" i="10"/>
  <c r="I21" i="10"/>
  <c r="P15" i="21" s="1"/>
  <c r="J21" i="10"/>
  <c r="E21" i="10"/>
  <c r="N21" i="10"/>
  <c r="N19" i="10"/>
  <c r="J19" i="10"/>
  <c r="F19" i="10"/>
  <c r="M19" i="10"/>
  <c r="H19" i="10"/>
  <c r="I19" i="10"/>
  <c r="P13" i="21" s="1"/>
  <c r="L19" i="10"/>
  <c r="G19" i="10"/>
  <c r="D19" i="10"/>
  <c r="K19" i="10"/>
  <c r="E19" i="10"/>
  <c r="L17" i="10"/>
  <c r="H17" i="10"/>
  <c r="D17" i="10"/>
  <c r="N17" i="10"/>
  <c r="I17" i="10"/>
  <c r="P11" i="21" s="1"/>
  <c r="M17" i="10"/>
  <c r="G17" i="10"/>
  <c r="J17" i="10"/>
  <c r="K17" i="10"/>
  <c r="F17" i="10"/>
  <c r="E17" i="10"/>
  <c r="N15" i="10"/>
  <c r="J15" i="10"/>
  <c r="F15" i="10"/>
  <c r="I15" i="10"/>
  <c r="P9" i="21" s="1"/>
  <c r="D15" i="10"/>
  <c r="E15" i="10"/>
  <c r="M15" i="10"/>
  <c r="H15" i="10"/>
  <c r="K15" i="10"/>
  <c r="L15" i="10"/>
  <c r="G15" i="10"/>
  <c r="L13" i="10"/>
  <c r="H13" i="10"/>
  <c r="D13" i="10"/>
  <c r="J13" i="10"/>
  <c r="E13" i="10"/>
  <c r="K13" i="10"/>
  <c r="N13" i="10"/>
  <c r="I13" i="10"/>
  <c r="P7" i="21" s="1"/>
  <c r="F13" i="10"/>
  <c r="M13" i="10"/>
  <c r="G13" i="10"/>
  <c r="N11" i="10"/>
  <c r="J11" i="10"/>
  <c r="F11" i="10"/>
  <c r="K11" i="10"/>
  <c r="E11" i="10"/>
  <c r="I11" i="10"/>
  <c r="P5" i="21" s="1"/>
  <c r="D11" i="10"/>
  <c r="L11" i="10"/>
  <c r="M11" i="10"/>
  <c r="H11" i="10"/>
  <c r="G11" i="10"/>
  <c r="N58" i="10"/>
  <c r="J58" i="10"/>
  <c r="F58" i="10"/>
  <c r="M58" i="10"/>
  <c r="I58" i="10"/>
  <c r="P52" i="21" s="1"/>
  <c r="G58" i="10"/>
  <c r="L58" i="10"/>
  <c r="E58" i="10"/>
  <c r="K58" i="10"/>
  <c r="D58" i="10"/>
  <c r="H58" i="10"/>
  <c r="L56" i="10"/>
  <c r="H56" i="10"/>
  <c r="D56" i="10"/>
  <c r="M56" i="10"/>
  <c r="G56" i="10"/>
  <c r="K56" i="10"/>
  <c r="F56" i="10"/>
  <c r="J56" i="10"/>
  <c r="E56" i="10"/>
  <c r="I56" i="10"/>
  <c r="P50" i="21" s="1"/>
  <c r="N56" i="10"/>
  <c r="N54" i="10"/>
  <c r="J54" i="10"/>
  <c r="F54" i="10"/>
  <c r="M54" i="10"/>
  <c r="H54" i="10"/>
  <c r="L54" i="10"/>
  <c r="G54" i="10"/>
  <c r="K54" i="10"/>
  <c r="E54" i="10"/>
  <c r="D54" i="10"/>
  <c r="I54" i="10"/>
  <c r="P48" i="21" s="1"/>
  <c r="L52" i="10"/>
  <c r="H52" i="10"/>
  <c r="D52" i="10"/>
  <c r="N52" i="10"/>
  <c r="I52" i="10"/>
  <c r="P46" i="21" s="1"/>
  <c r="M52" i="10"/>
  <c r="G52" i="10"/>
  <c r="K52" i="10"/>
  <c r="F52" i="10"/>
  <c r="E52" i="10"/>
  <c r="J52" i="10"/>
  <c r="N50" i="10"/>
  <c r="J50" i="10"/>
  <c r="F50" i="10"/>
  <c r="I50" i="10"/>
  <c r="P44" i="21" s="1"/>
  <c r="D50" i="10"/>
  <c r="M50" i="10"/>
  <c r="H50" i="10"/>
  <c r="L50" i="10"/>
  <c r="G50" i="10"/>
  <c r="E50" i="10"/>
  <c r="K50" i="10"/>
  <c r="L48" i="10"/>
  <c r="H48" i="10"/>
  <c r="D48" i="10"/>
  <c r="J48" i="10"/>
  <c r="E48" i="10"/>
  <c r="N48" i="10"/>
  <c r="I48" i="10"/>
  <c r="P42" i="21" s="1"/>
  <c r="M48" i="10"/>
  <c r="G48" i="10"/>
  <c r="F48" i="10"/>
  <c r="K48" i="10"/>
  <c r="N46" i="10"/>
  <c r="J46" i="10"/>
  <c r="F46" i="10"/>
  <c r="K46" i="10"/>
  <c r="E46" i="10"/>
  <c r="I46" i="10"/>
  <c r="P40" i="21" s="1"/>
  <c r="D46" i="10"/>
  <c r="M46" i="10"/>
  <c r="H46" i="10"/>
  <c r="G46" i="10"/>
  <c r="L46" i="10"/>
  <c r="L44" i="10"/>
  <c r="H44" i="10"/>
  <c r="D44" i="10"/>
  <c r="K44" i="10"/>
  <c r="F44" i="10"/>
  <c r="J44" i="10"/>
  <c r="E44" i="10"/>
  <c r="N44" i="10"/>
  <c r="I44" i="10"/>
  <c r="P38" i="21" s="1"/>
  <c r="G44" i="10"/>
  <c r="M44" i="10"/>
  <c r="N42" i="10"/>
  <c r="J42" i="10"/>
  <c r="F42" i="10"/>
  <c r="L42" i="10"/>
  <c r="G42" i="10"/>
  <c r="K42" i="10"/>
  <c r="E42" i="10"/>
  <c r="I42" i="10"/>
  <c r="P36" i="21" s="1"/>
  <c r="D42" i="10"/>
  <c r="H42" i="10"/>
  <c r="M42" i="10"/>
  <c r="M10" i="10"/>
  <c r="I10" i="10"/>
  <c r="P4" i="21" s="1"/>
  <c r="E10" i="10"/>
  <c r="K10" i="10"/>
  <c r="F10" i="10"/>
  <c r="L10" i="10"/>
  <c r="J10" i="10"/>
  <c r="D10" i="10"/>
  <c r="G10" i="10"/>
  <c r="N10" i="10"/>
  <c r="H10" i="10"/>
  <c r="L40" i="10"/>
  <c r="H40" i="10"/>
  <c r="D40" i="10"/>
  <c r="M40" i="10"/>
  <c r="G40" i="10"/>
  <c r="K40" i="10"/>
  <c r="F40" i="10"/>
  <c r="J40" i="10"/>
  <c r="E40" i="10"/>
  <c r="I40" i="10"/>
  <c r="P34" i="21" s="1"/>
  <c r="N40" i="10"/>
  <c r="K38" i="10"/>
  <c r="G38" i="10"/>
  <c r="N38" i="10"/>
  <c r="J38" i="10"/>
  <c r="F38" i="10"/>
  <c r="M38" i="10"/>
  <c r="I38" i="10"/>
  <c r="P32" i="21" s="1"/>
  <c r="E38" i="10"/>
  <c r="L38" i="10"/>
  <c r="H38" i="10"/>
  <c r="D38" i="10"/>
  <c r="M36" i="10"/>
  <c r="I36" i="10"/>
  <c r="P30" i="21" s="1"/>
  <c r="E36" i="10"/>
  <c r="L36" i="10"/>
  <c r="H36" i="10"/>
  <c r="D36" i="10"/>
  <c r="K36" i="10"/>
  <c r="G36" i="10"/>
  <c r="N36" i="10"/>
  <c r="J36" i="10"/>
  <c r="F36" i="10"/>
  <c r="K34" i="10"/>
  <c r="G34" i="10"/>
  <c r="N34" i="10"/>
  <c r="J34" i="10"/>
  <c r="F34" i="10"/>
  <c r="M34" i="10"/>
  <c r="I34" i="10"/>
  <c r="P28" i="21" s="1"/>
  <c r="E34" i="10"/>
  <c r="H34" i="10"/>
  <c r="L34" i="10"/>
  <c r="D34" i="10"/>
  <c r="M32" i="10"/>
  <c r="I32" i="10"/>
  <c r="P26" i="21" s="1"/>
  <c r="L32" i="10"/>
  <c r="H32" i="10"/>
  <c r="K32" i="10"/>
  <c r="G32" i="10"/>
  <c r="N32" i="10"/>
  <c r="D32" i="10"/>
  <c r="J32" i="10"/>
  <c r="F32" i="10"/>
  <c r="E32" i="10"/>
  <c r="M30" i="10"/>
  <c r="I30" i="10"/>
  <c r="P24" i="21" s="1"/>
  <c r="E30" i="10"/>
  <c r="J30" i="10"/>
  <c r="D30" i="10"/>
  <c r="F30" i="10"/>
  <c r="N30" i="10"/>
  <c r="H30" i="10"/>
  <c r="L30" i="10"/>
  <c r="G30" i="10"/>
  <c r="K30" i="10"/>
  <c r="K28" i="10"/>
  <c r="G28" i="10"/>
  <c r="J28" i="10"/>
  <c r="E28" i="10"/>
  <c r="L28" i="10"/>
  <c r="N28" i="10"/>
  <c r="I28" i="10"/>
  <c r="P22" i="21" s="1"/>
  <c r="D28" i="10"/>
  <c r="M28" i="10"/>
  <c r="H28" i="10"/>
  <c r="F28" i="10"/>
  <c r="M26" i="10"/>
  <c r="I26" i="10"/>
  <c r="P20" i="21" s="1"/>
  <c r="E26" i="10"/>
  <c r="K26" i="10"/>
  <c r="F26" i="10"/>
  <c r="J26" i="10"/>
  <c r="D26" i="10"/>
  <c r="L26" i="10"/>
  <c r="N26" i="10"/>
  <c r="H26" i="10"/>
  <c r="G26" i="10"/>
  <c r="K24" i="10"/>
  <c r="G24" i="10"/>
  <c r="L24" i="10"/>
  <c r="F24" i="10"/>
  <c r="M24" i="10"/>
  <c r="J24" i="10"/>
  <c r="E24" i="10"/>
  <c r="N24" i="10"/>
  <c r="I24" i="10"/>
  <c r="P18" i="21" s="1"/>
  <c r="D24" i="10"/>
  <c r="H24" i="10"/>
  <c r="M22" i="10"/>
  <c r="I22" i="10"/>
  <c r="P16" i="21" s="1"/>
  <c r="E22" i="10"/>
  <c r="L22" i="10"/>
  <c r="G22" i="10"/>
  <c r="H22" i="10"/>
  <c r="K22" i="10"/>
  <c r="F22" i="10"/>
  <c r="J22" i="10"/>
  <c r="D22" i="10"/>
  <c r="N22" i="10"/>
  <c r="K20" i="10"/>
  <c r="G20" i="10"/>
  <c r="M20" i="10"/>
  <c r="H20" i="10"/>
  <c r="N20" i="10"/>
  <c r="L20" i="10"/>
  <c r="F20" i="10"/>
  <c r="D20" i="10"/>
  <c r="J20" i="10"/>
  <c r="E20" i="10"/>
  <c r="I20" i="10"/>
  <c r="P14" i="21" s="1"/>
  <c r="M18" i="10"/>
  <c r="I18" i="10"/>
  <c r="P12" i="21" s="1"/>
  <c r="E18" i="10"/>
  <c r="N18" i="10"/>
  <c r="H18" i="10"/>
  <c r="D18" i="10"/>
  <c r="L18" i="10"/>
  <c r="G18" i="10"/>
  <c r="K18" i="10"/>
  <c r="F18" i="10"/>
  <c r="J18" i="10"/>
  <c r="K16" i="10"/>
  <c r="G16" i="10"/>
  <c r="N16" i="10"/>
  <c r="I16" i="10"/>
  <c r="P10" i="21" s="1"/>
  <c r="D16" i="10"/>
  <c r="J16" i="10"/>
  <c r="M16" i="10"/>
  <c r="H16" i="10"/>
  <c r="L16" i="10"/>
  <c r="F16" i="10"/>
  <c r="E16" i="10"/>
  <c r="M14" i="10"/>
  <c r="I14" i="10"/>
  <c r="P8" i="21" s="1"/>
  <c r="E14" i="10"/>
  <c r="J14" i="10"/>
  <c r="D14" i="10"/>
  <c r="N14" i="10"/>
  <c r="H14" i="10"/>
  <c r="F14" i="10"/>
  <c r="L14" i="10"/>
  <c r="G14" i="10"/>
  <c r="K14" i="10"/>
  <c r="K12" i="10"/>
  <c r="G12" i="10"/>
  <c r="J12" i="10"/>
  <c r="E12" i="10"/>
  <c r="F12" i="10"/>
  <c r="N12" i="10"/>
  <c r="I12" i="10"/>
  <c r="P6" i="21" s="1"/>
  <c r="D12" i="10"/>
  <c r="M12" i="10"/>
  <c r="H12" i="10"/>
  <c r="L12" i="10"/>
  <c r="K59" i="10"/>
  <c r="G59" i="10"/>
  <c r="N59" i="10"/>
  <c r="J59" i="10"/>
  <c r="F59" i="10"/>
  <c r="L59" i="10"/>
  <c r="D59" i="10"/>
  <c r="I59" i="10"/>
  <c r="P53" i="21" s="1"/>
  <c r="H59" i="10"/>
  <c r="M59" i="10"/>
  <c r="E59" i="10"/>
  <c r="M57" i="10"/>
  <c r="I57" i="10"/>
  <c r="P51" i="21" s="1"/>
  <c r="E57" i="10"/>
  <c r="L57" i="10"/>
  <c r="G57" i="10"/>
  <c r="K57" i="10"/>
  <c r="F57" i="10"/>
  <c r="J57" i="10"/>
  <c r="D57" i="10"/>
  <c r="N57" i="10"/>
  <c r="H57" i="10"/>
  <c r="K55" i="10"/>
  <c r="G55" i="10"/>
  <c r="M55" i="10"/>
  <c r="H55" i="10"/>
  <c r="L55" i="10"/>
  <c r="F55" i="10"/>
  <c r="J55" i="10"/>
  <c r="E55" i="10"/>
  <c r="N55" i="10"/>
  <c r="I55" i="10"/>
  <c r="P49" i="21" s="1"/>
  <c r="D55" i="10"/>
  <c r="M53" i="10"/>
  <c r="I53" i="10"/>
  <c r="P47" i="21" s="1"/>
  <c r="E53" i="10"/>
  <c r="N53" i="10"/>
  <c r="H53" i="10"/>
  <c r="L53" i="10"/>
  <c r="G53" i="10"/>
  <c r="K53" i="10"/>
  <c r="F53" i="10"/>
  <c r="J53" i="10"/>
  <c r="D53" i="10"/>
  <c r="K51" i="10"/>
  <c r="G51" i="10"/>
  <c r="N51" i="10"/>
  <c r="I51" i="10"/>
  <c r="P45" i="21" s="1"/>
  <c r="D51" i="10"/>
  <c r="M51" i="10"/>
  <c r="H51" i="10"/>
  <c r="L51" i="10"/>
  <c r="F51" i="10"/>
  <c r="J51" i="10"/>
  <c r="E51" i="10"/>
  <c r="M49" i="10"/>
  <c r="I49" i="10"/>
  <c r="P43" i="21" s="1"/>
  <c r="E49" i="10"/>
  <c r="J49" i="10"/>
  <c r="D49" i="10"/>
  <c r="N49" i="10"/>
  <c r="H49" i="10"/>
  <c r="L49" i="10"/>
  <c r="G49" i="10"/>
  <c r="K49" i="10"/>
  <c r="F49" i="10"/>
  <c r="K47" i="10"/>
  <c r="G47" i="10"/>
  <c r="J47" i="10"/>
  <c r="E47" i="10"/>
  <c r="N47" i="10"/>
  <c r="I47" i="10"/>
  <c r="P41" i="21" s="1"/>
  <c r="D47" i="10"/>
  <c r="M47" i="10"/>
  <c r="H47" i="10"/>
  <c r="L47" i="10"/>
  <c r="F47" i="10"/>
  <c r="M45" i="10"/>
  <c r="I45" i="10"/>
  <c r="P39" i="21" s="1"/>
  <c r="E45" i="10"/>
  <c r="K45" i="10"/>
  <c r="F45" i="10"/>
  <c r="J45" i="10"/>
  <c r="D45" i="10"/>
  <c r="N45" i="10"/>
  <c r="H45" i="10"/>
  <c r="L45" i="10"/>
  <c r="G45" i="10"/>
  <c r="K43" i="10"/>
  <c r="G43" i="10"/>
  <c r="L43" i="10"/>
  <c r="F43" i="10"/>
  <c r="J43" i="10"/>
  <c r="E43" i="10"/>
  <c r="N43" i="10"/>
  <c r="I43" i="10"/>
  <c r="P37" i="21" s="1"/>
  <c r="D43" i="10"/>
  <c r="M43" i="10"/>
  <c r="H43" i="10"/>
  <c r="M41" i="10"/>
  <c r="I41" i="10"/>
  <c r="P35" i="21" s="1"/>
  <c r="E41" i="10"/>
  <c r="L41" i="10"/>
  <c r="G41" i="10"/>
  <c r="K41" i="10"/>
  <c r="F41" i="10"/>
  <c r="J41" i="10"/>
  <c r="D41" i="10"/>
  <c r="N41" i="10"/>
  <c r="H41" i="10"/>
  <c r="B306" i="8"/>
  <c r="B305" i="8"/>
  <c r="B304" i="8"/>
  <c r="J303" i="8"/>
  <c r="I303" i="8"/>
  <c r="C303" i="8"/>
  <c r="B303" i="8"/>
  <c r="J302" i="8"/>
  <c r="I302" i="8"/>
  <c r="C302" i="8"/>
  <c r="B302" i="8"/>
  <c r="J301" i="8"/>
  <c r="I301" i="8"/>
  <c r="C301" i="8"/>
  <c r="B301" i="8"/>
  <c r="J300" i="8"/>
  <c r="I300" i="8"/>
  <c r="C300" i="8"/>
  <c r="B300" i="8"/>
  <c r="J299" i="8"/>
  <c r="I299" i="8"/>
  <c r="C299" i="8"/>
  <c r="B299" i="8"/>
  <c r="J298" i="8"/>
  <c r="I298" i="8"/>
  <c r="C298" i="8"/>
  <c r="B298" i="8"/>
  <c r="J297" i="8"/>
  <c r="I297" i="8"/>
  <c r="C297" i="8"/>
  <c r="B297" i="8"/>
  <c r="J296" i="8"/>
  <c r="I296" i="8"/>
  <c r="C296" i="8"/>
  <c r="B296" i="8"/>
  <c r="J295" i="8"/>
  <c r="I295" i="8"/>
  <c r="C295" i="8"/>
  <c r="B295" i="8"/>
  <c r="J294" i="8"/>
  <c r="I294" i="8"/>
  <c r="C294" i="8"/>
  <c r="B294" i="8"/>
  <c r="J293" i="8"/>
  <c r="I293" i="8"/>
  <c r="C293" i="8"/>
  <c r="B293" i="8"/>
  <c r="J292" i="8"/>
  <c r="I292" i="8"/>
  <c r="C292" i="8"/>
  <c r="B292" i="8"/>
  <c r="J291" i="8"/>
  <c r="I291" i="8"/>
  <c r="C291" i="8"/>
  <c r="B291" i="8"/>
  <c r="J290" i="8"/>
  <c r="I290" i="8"/>
  <c r="C290" i="8"/>
  <c r="B290" i="8"/>
  <c r="J289" i="8"/>
  <c r="I289" i="8"/>
  <c r="C289" i="8"/>
  <c r="B289" i="8"/>
  <c r="J288" i="8"/>
  <c r="I288" i="8"/>
  <c r="C288" i="8"/>
  <c r="B288" i="8"/>
  <c r="J287" i="8"/>
  <c r="I287" i="8"/>
  <c r="C287" i="8"/>
  <c r="B287" i="8"/>
  <c r="J286" i="8"/>
  <c r="I286" i="8"/>
  <c r="C286" i="8"/>
  <c r="B286" i="8"/>
  <c r="J285" i="8"/>
  <c r="I285" i="8"/>
  <c r="C285" i="8"/>
  <c r="B285" i="8"/>
  <c r="J284" i="8"/>
  <c r="I284" i="8"/>
  <c r="C284" i="8"/>
  <c r="B284" i="8"/>
  <c r="J283" i="8"/>
  <c r="I283" i="8"/>
  <c r="C283" i="8"/>
  <c r="B283" i="8"/>
  <c r="J282" i="8"/>
  <c r="I282" i="8"/>
  <c r="C282" i="8"/>
  <c r="B282" i="8"/>
  <c r="J281" i="8"/>
  <c r="I281" i="8"/>
  <c r="C281" i="8"/>
  <c r="B281" i="8"/>
  <c r="J280" i="8"/>
  <c r="I280" i="8"/>
  <c r="C280" i="8"/>
  <c r="B280" i="8"/>
  <c r="J279" i="8"/>
  <c r="I279" i="8"/>
  <c r="C279" i="8"/>
  <c r="B279" i="8"/>
  <c r="J278" i="8"/>
  <c r="I278" i="8"/>
  <c r="C278" i="8"/>
  <c r="B278" i="8"/>
  <c r="J277" i="8"/>
  <c r="I277" i="8"/>
  <c r="C277" i="8"/>
  <c r="B277" i="8"/>
  <c r="J276" i="8"/>
  <c r="I276" i="8"/>
  <c r="C276" i="8"/>
  <c r="B276" i="8"/>
  <c r="J275" i="8"/>
  <c r="I275" i="8"/>
  <c r="C275" i="8"/>
  <c r="B275" i="8"/>
  <c r="J274" i="8"/>
  <c r="I274" i="8"/>
  <c r="C274" i="8"/>
  <c r="B274" i="8"/>
  <c r="J273" i="8"/>
  <c r="I273" i="8"/>
  <c r="C273" i="8"/>
  <c r="B273" i="8"/>
  <c r="J272" i="8"/>
  <c r="I272" i="8"/>
  <c r="C272" i="8"/>
  <c r="B272" i="8"/>
  <c r="J271" i="8"/>
  <c r="I271" i="8"/>
  <c r="C271" i="8"/>
  <c r="B271" i="8"/>
  <c r="J270" i="8"/>
  <c r="I270" i="8"/>
  <c r="C270" i="8"/>
  <c r="B270" i="8"/>
  <c r="J269" i="8"/>
  <c r="I269" i="8"/>
  <c r="C269" i="8"/>
  <c r="B269" i="8"/>
  <c r="J268" i="8"/>
  <c r="I268" i="8"/>
  <c r="C268" i="8"/>
  <c r="B268" i="8"/>
  <c r="J267" i="8"/>
  <c r="I267" i="8"/>
  <c r="C267" i="8"/>
  <c r="B267" i="8"/>
  <c r="J266" i="8"/>
  <c r="I266" i="8"/>
  <c r="C266" i="8"/>
  <c r="B266" i="8"/>
  <c r="J265" i="8"/>
  <c r="I265" i="8"/>
  <c r="C265" i="8"/>
  <c r="B265" i="8"/>
  <c r="J264" i="8"/>
  <c r="I264" i="8"/>
  <c r="C264" i="8"/>
  <c r="B264" i="8"/>
  <c r="J263" i="8"/>
  <c r="I263" i="8"/>
  <c r="C263" i="8"/>
  <c r="B263" i="8"/>
  <c r="J262" i="8"/>
  <c r="I262" i="8"/>
  <c r="C262" i="8"/>
  <c r="B262" i="8"/>
  <c r="J261" i="8"/>
  <c r="I261" i="8"/>
  <c r="C261" i="8"/>
  <c r="B261" i="8"/>
  <c r="J260" i="8"/>
  <c r="I260" i="8"/>
  <c r="C260" i="8"/>
  <c r="B260" i="8"/>
  <c r="J259" i="8"/>
  <c r="I259" i="8"/>
  <c r="C259" i="8"/>
  <c r="B259" i="8"/>
  <c r="J258" i="8"/>
  <c r="I258" i="8"/>
  <c r="C258" i="8"/>
  <c r="B258" i="8"/>
  <c r="J257" i="8"/>
  <c r="I257" i="8"/>
  <c r="C257" i="8"/>
  <c r="B257" i="8"/>
  <c r="J256" i="8"/>
  <c r="I256" i="8"/>
  <c r="C256" i="8"/>
  <c r="B256" i="8"/>
  <c r="J255" i="8"/>
  <c r="I255" i="8"/>
  <c r="C255" i="8"/>
  <c r="B255" i="8"/>
  <c r="J254" i="8"/>
  <c r="I254" i="8"/>
  <c r="C254" i="8"/>
  <c r="B254" i="8"/>
  <c r="J253" i="8"/>
  <c r="I253" i="8"/>
  <c r="C253" i="8"/>
  <c r="B253" i="8"/>
  <c r="J252" i="8"/>
  <c r="I252" i="8"/>
  <c r="C252" i="8"/>
  <c r="B252" i="8"/>
  <c r="J251" i="8"/>
  <c r="I251" i="8"/>
  <c r="C251" i="8"/>
  <c r="B251" i="8"/>
  <c r="J250" i="8"/>
  <c r="I250" i="8"/>
  <c r="C250" i="8"/>
  <c r="B250" i="8"/>
  <c r="J249" i="8"/>
  <c r="I249" i="8"/>
  <c r="C249" i="8"/>
  <c r="B249" i="8"/>
  <c r="J248" i="8"/>
  <c r="I248" i="8"/>
  <c r="C248" i="8"/>
  <c r="B248" i="8"/>
  <c r="J247" i="8"/>
  <c r="I247" i="8"/>
  <c r="C247" i="8"/>
  <c r="B247" i="8"/>
  <c r="J246" i="8"/>
  <c r="I246" i="8"/>
  <c r="C246" i="8"/>
  <c r="B246" i="8"/>
  <c r="J245" i="8"/>
  <c r="I245" i="8"/>
  <c r="C245" i="8"/>
  <c r="B245" i="8"/>
  <c r="J244" i="8"/>
  <c r="I244" i="8"/>
  <c r="C244" i="8"/>
  <c r="B244" i="8"/>
  <c r="J243" i="8"/>
  <c r="I243" i="8"/>
  <c r="C243" i="8"/>
  <c r="B243" i="8"/>
  <c r="J242" i="8"/>
  <c r="I242" i="8"/>
  <c r="C242" i="8"/>
  <c r="B242" i="8"/>
  <c r="J241" i="8"/>
  <c r="I241" i="8"/>
  <c r="C241" i="8"/>
  <c r="B241" i="8"/>
  <c r="J240" i="8"/>
  <c r="I240" i="8"/>
  <c r="C240" i="8"/>
  <c r="B240" i="8"/>
  <c r="J239" i="8"/>
  <c r="I239" i="8"/>
  <c r="C239" i="8"/>
  <c r="B239" i="8"/>
  <c r="J238" i="8"/>
  <c r="I238" i="8"/>
  <c r="C238" i="8"/>
  <c r="B238" i="8"/>
  <c r="J237" i="8"/>
  <c r="I237" i="8"/>
  <c r="C237" i="8"/>
  <c r="B237" i="8"/>
  <c r="J236" i="8"/>
  <c r="I236" i="8"/>
  <c r="C236" i="8"/>
  <c r="B236" i="8"/>
  <c r="J235" i="8"/>
  <c r="I235" i="8"/>
  <c r="C235" i="8"/>
  <c r="B235" i="8"/>
  <c r="J234" i="8"/>
  <c r="I234" i="8"/>
  <c r="C234" i="8"/>
  <c r="B234" i="8"/>
  <c r="J233" i="8"/>
  <c r="I233" i="8"/>
  <c r="C233" i="8"/>
  <c r="B233" i="8"/>
  <c r="J232" i="8"/>
  <c r="I232" i="8"/>
  <c r="C232" i="8"/>
  <c r="B232" i="8"/>
  <c r="J231" i="8"/>
  <c r="I231" i="8"/>
  <c r="C231" i="8"/>
  <c r="B231" i="8"/>
  <c r="J230" i="8"/>
  <c r="I230" i="8"/>
  <c r="C230" i="8"/>
  <c r="B230" i="8"/>
  <c r="J229" i="8"/>
  <c r="I229" i="8"/>
  <c r="C229" i="8"/>
  <c r="B229" i="8"/>
  <c r="J228" i="8"/>
  <c r="I228" i="8"/>
  <c r="C228" i="8"/>
  <c r="B228" i="8"/>
  <c r="J227" i="8"/>
  <c r="I227" i="8"/>
  <c r="C227" i="8"/>
  <c r="B227" i="8"/>
  <c r="J226" i="8"/>
  <c r="I226" i="8"/>
  <c r="C226" i="8"/>
  <c r="B226" i="8"/>
  <c r="J225" i="8"/>
  <c r="I225" i="8"/>
  <c r="C225" i="8"/>
  <c r="B225" i="8"/>
  <c r="J224" i="8"/>
  <c r="I224" i="8"/>
  <c r="C224" i="8"/>
  <c r="B224" i="8"/>
  <c r="J223" i="8"/>
  <c r="I223" i="8"/>
  <c r="C223" i="8"/>
  <c r="B223" i="8"/>
  <c r="J222" i="8"/>
  <c r="I222" i="8"/>
  <c r="C222" i="8"/>
  <c r="B222" i="8"/>
  <c r="J221" i="8"/>
  <c r="I221" i="8"/>
  <c r="C221" i="8"/>
  <c r="B221" i="8"/>
  <c r="J220" i="8"/>
  <c r="I220" i="8"/>
  <c r="C220" i="8"/>
  <c r="B220" i="8"/>
  <c r="J219" i="8"/>
  <c r="I219" i="8"/>
  <c r="C219" i="8"/>
  <c r="B219" i="8"/>
  <c r="J218" i="8"/>
  <c r="I218" i="8"/>
  <c r="C218" i="8"/>
  <c r="B218" i="8"/>
  <c r="J217" i="8"/>
  <c r="I217" i="8"/>
  <c r="C217" i="8"/>
  <c r="B217" i="8"/>
  <c r="J216" i="8"/>
  <c r="I216" i="8"/>
  <c r="C216" i="8"/>
  <c r="B216" i="8"/>
  <c r="J215" i="8"/>
  <c r="I215" i="8"/>
  <c r="C215" i="8"/>
  <c r="B215" i="8"/>
  <c r="J214" i="8"/>
  <c r="I214" i="8"/>
  <c r="C214" i="8"/>
  <c r="B214" i="8"/>
  <c r="J213" i="8"/>
  <c r="I213" i="8"/>
  <c r="C213" i="8"/>
  <c r="B213" i="8"/>
  <c r="J212" i="8"/>
  <c r="I212" i="8"/>
  <c r="C212" i="8"/>
  <c r="B212" i="8"/>
  <c r="J211" i="8"/>
  <c r="I211" i="8"/>
  <c r="C211" i="8"/>
  <c r="B211" i="8"/>
  <c r="J210" i="8"/>
  <c r="I210" i="8"/>
  <c r="C210" i="8"/>
  <c r="B210" i="8"/>
  <c r="J209" i="8"/>
  <c r="I209" i="8"/>
  <c r="C209" i="8"/>
  <c r="B209" i="8"/>
  <c r="J208" i="8"/>
  <c r="I208" i="8"/>
  <c r="C208" i="8"/>
  <c r="B208" i="8"/>
  <c r="J207" i="8"/>
  <c r="I207" i="8"/>
  <c r="C207" i="8"/>
  <c r="B207" i="8"/>
  <c r="J206" i="8"/>
  <c r="I206" i="8"/>
  <c r="C206" i="8"/>
  <c r="B206" i="8"/>
  <c r="J205" i="8"/>
  <c r="I205" i="8"/>
  <c r="C205" i="8"/>
  <c r="B205" i="8"/>
  <c r="J204" i="8"/>
  <c r="I204" i="8"/>
  <c r="C204" i="8"/>
  <c r="B204" i="8"/>
  <c r="J203" i="8"/>
  <c r="I203" i="8"/>
  <c r="C203" i="8"/>
  <c r="B203" i="8"/>
  <c r="J202" i="8"/>
  <c r="I202" i="8"/>
  <c r="C202" i="8"/>
  <c r="B202" i="8"/>
  <c r="J201" i="8"/>
  <c r="I201" i="8"/>
  <c r="C201" i="8"/>
  <c r="B201" i="8"/>
  <c r="J200" i="8"/>
  <c r="I200" i="8"/>
  <c r="C200" i="8"/>
  <c r="B200" i="8"/>
  <c r="J199" i="8"/>
  <c r="I199" i="8"/>
  <c r="C199" i="8"/>
  <c r="B199" i="8"/>
  <c r="J198" i="8"/>
  <c r="I198" i="8"/>
  <c r="C198" i="8"/>
  <c r="B198" i="8"/>
  <c r="J197" i="8"/>
  <c r="I197" i="8"/>
  <c r="C197" i="8"/>
  <c r="B197" i="8"/>
  <c r="J196" i="8"/>
  <c r="I196" i="8"/>
  <c r="C196" i="8"/>
  <c r="B196" i="8"/>
  <c r="J195" i="8"/>
  <c r="I195" i="8"/>
  <c r="C195" i="8"/>
  <c r="B195" i="8"/>
  <c r="J194" i="8"/>
  <c r="I194" i="8"/>
  <c r="C194" i="8"/>
  <c r="B194" i="8"/>
  <c r="J193" i="8"/>
  <c r="I193" i="8"/>
  <c r="C193" i="8"/>
  <c r="B193" i="8"/>
  <c r="J192" i="8"/>
  <c r="I192" i="8"/>
  <c r="C192" i="8"/>
  <c r="B192" i="8"/>
  <c r="J191" i="8"/>
  <c r="I191" i="8"/>
  <c r="C191" i="8"/>
  <c r="B191" i="8"/>
  <c r="J190" i="8"/>
  <c r="I190" i="8"/>
  <c r="C190" i="8"/>
  <c r="B190" i="8"/>
  <c r="J189" i="8"/>
  <c r="I189" i="8"/>
  <c r="C189" i="8"/>
  <c r="B189" i="8"/>
  <c r="J188" i="8"/>
  <c r="I188" i="8"/>
  <c r="C188" i="8"/>
  <c r="B188" i="8"/>
  <c r="J187" i="8"/>
  <c r="I187" i="8"/>
  <c r="C187" i="8"/>
  <c r="B187" i="8"/>
  <c r="J186" i="8"/>
  <c r="I186" i="8"/>
  <c r="C186" i="8"/>
  <c r="B186" i="8"/>
  <c r="J185" i="8"/>
  <c r="I185" i="8"/>
  <c r="C185" i="8"/>
  <c r="B185" i="8"/>
  <c r="J184" i="8"/>
  <c r="I184" i="8"/>
  <c r="C184" i="8"/>
  <c r="B184" i="8"/>
  <c r="J183" i="8"/>
  <c r="I183" i="8"/>
  <c r="C183" i="8"/>
  <c r="B183" i="8"/>
  <c r="J182" i="8"/>
  <c r="I182" i="8"/>
  <c r="C182" i="8"/>
  <c r="B182" i="8"/>
  <c r="J181" i="8"/>
  <c r="I181" i="8"/>
  <c r="C181" i="8"/>
  <c r="B181" i="8"/>
  <c r="AA53" i="21"/>
  <c r="Z55" i="21"/>
  <c r="Z54" i="21"/>
  <c r="I7" i="10"/>
  <c r="D7" i="10"/>
  <c r="G7" i="10"/>
  <c r="L7" i="10"/>
  <c r="N7" i="10"/>
  <c r="J7" i="10"/>
  <c r="M7" i="10"/>
  <c r="E7" i="10"/>
  <c r="F7" i="10"/>
  <c r="K7" i="10"/>
  <c r="H7" i="10"/>
  <c r="K181" i="8" l="1"/>
  <c r="E181" i="8"/>
  <c r="F181" i="8" s="1"/>
  <c r="K182" i="8"/>
  <c r="E182" i="8"/>
  <c r="F182" i="8" s="1"/>
  <c r="G182" i="8" s="1"/>
  <c r="L182" i="8" s="1"/>
  <c r="K183" i="8"/>
  <c r="E183" i="8"/>
  <c r="F183" i="8" s="1"/>
  <c r="K184" i="8"/>
  <c r="E184" i="8"/>
  <c r="F184" i="8" s="1"/>
  <c r="K185" i="8"/>
  <c r="E185" i="8"/>
  <c r="F185" i="8" s="1"/>
  <c r="K186" i="8"/>
  <c r="E186" i="8"/>
  <c r="F186" i="8" s="1"/>
  <c r="K187" i="8"/>
  <c r="E187" i="8"/>
  <c r="F187" i="8" s="1"/>
  <c r="K188" i="8"/>
  <c r="E188" i="8"/>
  <c r="F188" i="8" s="1"/>
  <c r="G188" i="8" s="1"/>
  <c r="K189" i="8"/>
  <c r="E189" i="8"/>
  <c r="F189" i="8" s="1"/>
  <c r="K190" i="8"/>
  <c r="E190" i="8"/>
  <c r="F190" i="8" s="1"/>
  <c r="G190" i="8" s="1"/>
  <c r="L190" i="8" s="1"/>
  <c r="E191" i="8"/>
  <c r="F191" i="8" s="1"/>
  <c r="K191" i="8"/>
  <c r="K192" i="8"/>
  <c r="E192" i="8"/>
  <c r="F192" i="8" s="1"/>
  <c r="G192" i="8" s="1"/>
  <c r="L192" i="8" s="1"/>
  <c r="K193" i="8"/>
  <c r="E193" i="8"/>
  <c r="F193" i="8" s="1"/>
  <c r="K194" i="8"/>
  <c r="E194" i="8"/>
  <c r="F194" i="8" s="1"/>
  <c r="G194" i="8" s="1"/>
  <c r="K195" i="8"/>
  <c r="E195" i="8"/>
  <c r="F195" i="8" s="1"/>
  <c r="K196" i="8"/>
  <c r="E196" i="8"/>
  <c r="F196" i="8" s="1"/>
  <c r="K197" i="8"/>
  <c r="E197" i="8"/>
  <c r="F197" i="8" s="1"/>
  <c r="K198" i="8"/>
  <c r="E198" i="8"/>
  <c r="F198" i="8" s="1"/>
  <c r="G198" i="8" s="1"/>
  <c r="L198" i="8" s="1"/>
  <c r="K199" i="8"/>
  <c r="E199" i="8"/>
  <c r="F199" i="8" s="1"/>
  <c r="K200" i="8"/>
  <c r="E200" i="8"/>
  <c r="F200" i="8" s="1"/>
  <c r="G200" i="8" s="1"/>
  <c r="L200" i="8" s="1"/>
  <c r="K201" i="8"/>
  <c r="E201" i="8"/>
  <c r="F201" i="8" s="1"/>
  <c r="K202" i="8"/>
  <c r="E202" i="8"/>
  <c r="F202" i="8" s="1"/>
  <c r="K203" i="8"/>
  <c r="E203" i="8"/>
  <c r="F203" i="8" s="1"/>
  <c r="K204" i="8"/>
  <c r="E204" i="8"/>
  <c r="F204" i="8" s="1"/>
  <c r="G204" i="8" s="1"/>
  <c r="K205" i="8"/>
  <c r="E205" i="8"/>
  <c r="F205" i="8" s="1"/>
  <c r="K206" i="8"/>
  <c r="E206" i="8"/>
  <c r="F206" i="8" s="1"/>
  <c r="K207" i="8"/>
  <c r="E207" i="8"/>
  <c r="F207" i="8" s="1"/>
  <c r="K208" i="8"/>
  <c r="E208" i="8"/>
  <c r="F208" i="8" s="1"/>
  <c r="G208" i="8" s="1"/>
  <c r="L208" i="8" s="1"/>
  <c r="K209" i="8"/>
  <c r="E209" i="8"/>
  <c r="F209" i="8" s="1"/>
  <c r="K210" i="8"/>
  <c r="E210" i="8"/>
  <c r="F210" i="8" s="1"/>
  <c r="G210" i="8" s="1"/>
  <c r="L210" i="8" s="1"/>
  <c r="K211" i="8"/>
  <c r="E211" i="8"/>
  <c r="F211" i="8" s="1"/>
  <c r="K212" i="8"/>
  <c r="E212" i="8"/>
  <c r="F212" i="8" s="1"/>
  <c r="K213" i="8"/>
  <c r="E213" i="8"/>
  <c r="F213" i="8" s="1"/>
  <c r="K214" i="8"/>
  <c r="E214" i="8"/>
  <c r="F214" i="8" s="1"/>
  <c r="G214" i="8" s="1"/>
  <c r="K215" i="8"/>
  <c r="E215" i="8"/>
  <c r="F215" i="8" s="1"/>
  <c r="K216" i="8"/>
  <c r="E216" i="8"/>
  <c r="F216" i="8" s="1"/>
  <c r="G216" i="8" s="1"/>
  <c r="L216" i="8" s="1"/>
  <c r="K217" i="8"/>
  <c r="E217" i="8"/>
  <c r="F217" i="8" s="1"/>
  <c r="K218" i="8"/>
  <c r="E218" i="8"/>
  <c r="F218" i="8" s="1"/>
  <c r="G218" i="8" s="1"/>
  <c r="L218" i="8" s="1"/>
  <c r="K219" i="8"/>
  <c r="E219" i="8"/>
  <c r="F219" i="8" s="1"/>
  <c r="K220" i="8"/>
  <c r="E220" i="8"/>
  <c r="F220" i="8" s="1"/>
  <c r="K221" i="8"/>
  <c r="E221" i="8"/>
  <c r="F221" i="8" s="1"/>
  <c r="K222" i="8"/>
  <c r="E222" i="8"/>
  <c r="F222" i="8" s="1"/>
  <c r="K223" i="8"/>
  <c r="E223" i="8"/>
  <c r="F223" i="8" s="1"/>
  <c r="K224" i="8"/>
  <c r="E224" i="8"/>
  <c r="F224" i="8" s="1"/>
  <c r="G224" i="8" s="1"/>
  <c r="K225" i="8"/>
  <c r="E225" i="8"/>
  <c r="F225" i="8" s="1"/>
  <c r="K226" i="8"/>
  <c r="E226" i="8"/>
  <c r="F226" i="8" s="1"/>
  <c r="G226" i="8" s="1"/>
  <c r="L226" i="8" s="1"/>
  <c r="K227" i="8"/>
  <c r="E227" i="8"/>
  <c r="F227" i="8" s="1"/>
  <c r="K228" i="8"/>
  <c r="E228" i="8"/>
  <c r="F228" i="8" s="1"/>
  <c r="K229" i="8"/>
  <c r="E229" i="8"/>
  <c r="F229" i="8" s="1"/>
  <c r="K230" i="8"/>
  <c r="E230" i="8"/>
  <c r="F230" i="8" s="1"/>
  <c r="K231" i="8"/>
  <c r="E231" i="8"/>
  <c r="F231" i="8" s="1"/>
  <c r="K232" i="8"/>
  <c r="E232" i="8"/>
  <c r="F232" i="8" s="1"/>
  <c r="K233" i="8"/>
  <c r="E233" i="8"/>
  <c r="F233" i="8" s="1"/>
  <c r="K234" i="8"/>
  <c r="E234" i="8"/>
  <c r="F234" i="8" s="1"/>
  <c r="G234" i="8" s="1"/>
  <c r="K235" i="8"/>
  <c r="E235" i="8"/>
  <c r="F235" i="8" s="1"/>
  <c r="K236" i="8"/>
  <c r="E236" i="8"/>
  <c r="F236" i="8" s="1"/>
  <c r="G236" i="8" s="1"/>
  <c r="L236" i="8" s="1"/>
  <c r="K237" i="8"/>
  <c r="E237" i="8"/>
  <c r="F237" i="8" s="1"/>
  <c r="K238" i="8"/>
  <c r="E238" i="8"/>
  <c r="F238" i="8" s="1"/>
  <c r="G238" i="8" s="1"/>
  <c r="L238" i="8" s="1"/>
  <c r="K239" i="8"/>
  <c r="E239" i="8"/>
  <c r="F239" i="8" s="1"/>
  <c r="K240" i="8"/>
  <c r="E240" i="8"/>
  <c r="F240" i="8" s="1"/>
  <c r="K241" i="8"/>
  <c r="E241" i="8"/>
  <c r="F241" i="8" s="1"/>
  <c r="K242" i="8"/>
  <c r="E242" i="8"/>
  <c r="F242" i="8" s="1"/>
  <c r="K243" i="8"/>
  <c r="E243" i="8"/>
  <c r="F243" i="8" s="1"/>
  <c r="K244" i="8"/>
  <c r="E244" i="8"/>
  <c r="F244" i="8" s="1"/>
  <c r="K245" i="8"/>
  <c r="E245" i="8"/>
  <c r="F245" i="8" s="1"/>
  <c r="E246" i="8"/>
  <c r="F246" i="8" s="1"/>
  <c r="K246" i="8"/>
  <c r="K247" i="8"/>
  <c r="E247" i="8"/>
  <c r="F247" i="8" s="1"/>
  <c r="K248" i="8"/>
  <c r="E248" i="8"/>
  <c r="F248" i="8" s="1"/>
  <c r="K249" i="8"/>
  <c r="E249" i="8"/>
  <c r="F249" i="8" s="1"/>
  <c r="K250" i="8"/>
  <c r="E250" i="8"/>
  <c r="F250" i="8" s="1"/>
  <c r="G250" i="8" s="1"/>
  <c r="L250" i="8" s="1"/>
  <c r="K251" i="8"/>
  <c r="E251" i="8"/>
  <c r="F251" i="8" s="1"/>
  <c r="K252" i="8"/>
  <c r="E252" i="8"/>
  <c r="F252" i="8" s="1"/>
  <c r="K253" i="8"/>
  <c r="E253" i="8"/>
  <c r="F253" i="8" s="1"/>
  <c r="K254" i="8"/>
  <c r="E254" i="8"/>
  <c r="F254" i="8" s="1"/>
  <c r="G254" i="8" s="1"/>
  <c r="E255" i="8"/>
  <c r="F255" i="8" s="1"/>
  <c r="K255" i="8"/>
  <c r="K256" i="8"/>
  <c r="E256" i="8"/>
  <c r="F256" i="8" s="1"/>
  <c r="K257" i="8"/>
  <c r="E257" i="8"/>
  <c r="F257" i="8" s="1"/>
  <c r="K258" i="8"/>
  <c r="E258" i="8"/>
  <c r="F258" i="8" s="1"/>
  <c r="G258" i="8" s="1"/>
  <c r="L258" i="8" s="1"/>
  <c r="K259" i="8"/>
  <c r="E259" i="8"/>
  <c r="F259" i="8" s="1"/>
  <c r="K260" i="8"/>
  <c r="E260" i="8"/>
  <c r="F260" i="8" s="1"/>
  <c r="K261" i="8"/>
  <c r="E261" i="8"/>
  <c r="F261" i="8" s="1"/>
  <c r="K262" i="8"/>
  <c r="E262" i="8"/>
  <c r="F262" i="8" s="1"/>
  <c r="K263" i="8"/>
  <c r="E263" i="8"/>
  <c r="F263" i="8" s="1"/>
  <c r="K264" i="8"/>
  <c r="E264" i="8"/>
  <c r="F264" i="8" s="1"/>
  <c r="G264" i="8" s="1"/>
  <c r="L264" i="8" s="1"/>
  <c r="K265" i="8"/>
  <c r="E265" i="8"/>
  <c r="F265" i="8" s="1"/>
  <c r="K266" i="8"/>
  <c r="E266" i="8"/>
  <c r="F266" i="8" s="1"/>
  <c r="K267" i="8"/>
  <c r="E267" i="8"/>
  <c r="F267" i="8" s="1"/>
  <c r="K268" i="8"/>
  <c r="E268" i="8"/>
  <c r="F268" i="8" s="1"/>
  <c r="G268" i="8" s="1"/>
  <c r="K269" i="8"/>
  <c r="E269" i="8"/>
  <c r="F269" i="8" s="1"/>
  <c r="K270" i="8"/>
  <c r="E270" i="8"/>
  <c r="F270" i="8" s="1"/>
  <c r="K271" i="8"/>
  <c r="E271" i="8"/>
  <c r="F271" i="8" s="1"/>
  <c r="G271" i="8" s="1"/>
  <c r="L271" i="8" s="1"/>
  <c r="K272" i="8"/>
  <c r="E272" i="8"/>
  <c r="F272" i="8" s="1"/>
  <c r="G272" i="8" s="1"/>
  <c r="L272" i="8" s="1"/>
  <c r="K273" i="8"/>
  <c r="E273" i="8"/>
  <c r="F273" i="8" s="1"/>
  <c r="K274" i="8"/>
  <c r="E274" i="8"/>
  <c r="F274" i="8" s="1"/>
  <c r="K275" i="8"/>
  <c r="E275" i="8"/>
  <c r="F275" i="8" s="1"/>
  <c r="K276" i="8"/>
  <c r="E276" i="8"/>
  <c r="F276" i="8" s="1"/>
  <c r="K277" i="8"/>
  <c r="E277" i="8"/>
  <c r="F277" i="8" s="1"/>
  <c r="E278" i="8"/>
  <c r="F278" i="8" s="1"/>
  <c r="G278" i="8" s="1"/>
  <c r="L278" i="8" s="1"/>
  <c r="K278" i="8"/>
  <c r="K279" i="8"/>
  <c r="E279" i="8"/>
  <c r="F279" i="8" s="1"/>
  <c r="K280" i="8"/>
  <c r="E280" i="8"/>
  <c r="F280" i="8" s="1"/>
  <c r="G280" i="8" s="1"/>
  <c r="L280" i="8" s="1"/>
  <c r="K281" i="8"/>
  <c r="E281" i="8"/>
  <c r="F281" i="8" s="1"/>
  <c r="K282" i="8"/>
  <c r="E282" i="8"/>
  <c r="F282" i="8" s="1"/>
  <c r="G282" i="8" s="1"/>
  <c r="K283" i="8"/>
  <c r="E283" i="8"/>
  <c r="F283" i="8" s="1"/>
  <c r="K284" i="8"/>
  <c r="E284" i="8"/>
  <c r="F284" i="8" s="1"/>
  <c r="K285" i="8"/>
  <c r="E285" i="8"/>
  <c r="F285" i="8" s="1"/>
  <c r="K286" i="8"/>
  <c r="E286" i="8"/>
  <c r="F286" i="8" s="1"/>
  <c r="E287" i="8"/>
  <c r="F287" i="8" s="1"/>
  <c r="K287" i="8"/>
  <c r="K288" i="8"/>
  <c r="E288" i="8"/>
  <c r="F288" i="8" s="1"/>
  <c r="K289" i="8"/>
  <c r="E289" i="8"/>
  <c r="F289" i="8" s="1"/>
  <c r="G289" i="8" s="1"/>
  <c r="L289" i="8" s="1"/>
  <c r="K290" i="8"/>
  <c r="E290" i="8"/>
  <c r="F290" i="8" s="1"/>
  <c r="K291" i="8"/>
  <c r="E291" i="8"/>
  <c r="F291" i="8" s="1"/>
  <c r="G291" i="8" s="1"/>
  <c r="L291" i="8" s="1"/>
  <c r="K292" i="8"/>
  <c r="E292" i="8"/>
  <c r="F292" i="8" s="1"/>
  <c r="K293" i="8"/>
  <c r="E293" i="8"/>
  <c r="F293" i="8" s="1"/>
  <c r="K294" i="8"/>
  <c r="E294" i="8"/>
  <c r="F294" i="8" s="1"/>
  <c r="K295" i="8"/>
  <c r="E295" i="8"/>
  <c r="F295" i="8" s="1"/>
  <c r="K296" i="8"/>
  <c r="E296" i="8"/>
  <c r="F296" i="8" s="1"/>
  <c r="G296" i="8" s="1"/>
  <c r="K297" i="8"/>
  <c r="E297" i="8"/>
  <c r="F297" i="8" s="1"/>
  <c r="K298" i="8"/>
  <c r="E298" i="8"/>
  <c r="F298" i="8" s="1"/>
  <c r="G298" i="8" s="1"/>
  <c r="L298" i="8" s="1"/>
  <c r="K299" i="8"/>
  <c r="E299" i="8"/>
  <c r="F299" i="8" s="1"/>
  <c r="K300" i="8"/>
  <c r="E300" i="8"/>
  <c r="F300" i="8" s="1"/>
  <c r="G300" i="8" s="1"/>
  <c r="L300" i="8" s="1"/>
  <c r="K301" i="8"/>
  <c r="E301" i="8"/>
  <c r="F301" i="8" s="1"/>
  <c r="K302" i="8"/>
  <c r="E302" i="8"/>
  <c r="F302" i="8" s="1"/>
  <c r="K303" i="8"/>
  <c r="E303" i="8"/>
  <c r="F303" i="8" s="1"/>
  <c r="G186" i="8"/>
  <c r="G202" i="8"/>
  <c r="G222" i="8"/>
  <c r="G242" i="8"/>
  <c r="G266" i="8"/>
  <c r="G302" i="8"/>
  <c r="G183" i="8"/>
  <c r="L183" i="8" s="1"/>
  <c r="G187" i="8"/>
  <c r="G191" i="8"/>
  <c r="L191" i="8" s="1"/>
  <c r="G195" i="8"/>
  <c r="G199" i="8"/>
  <c r="L199" i="8" s="1"/>
  <c r="G203" i="8"/>
  <c r="G207" i="8"/>
  <c r="L207" i="8" s="1"/>
  <c r="G211" i="8"/>
  <c r="G215" i="8"/>
  <c r="L215" i="8" s="1"/>
  <c r="G219" i="8"/>
  <c r="G223" i="8"/>
  <c r="L223" i="8" s="1"/>
  <c r="G227" i="8"/>
  <c r="G239" i="8"/>
  <c r="L239" i="8" s="1"/>
  <c r="G243" i="8"/>
  <c r="G247" i="8"/>
  <c r="L247" i="8" s="1"/>
  <c r="G251" i="8"/>
  <c r="G255" i="8"/>
  <c r="L255" i="8" s="1"/>
  <c r="G259" i="8"/>
  <c r="G263" i="8"/>
  <c r="L263" i="8" s="1"/>
  <c r="G267" i="8"/>
  <c r="G275" i="8"/>
  <c r="G279" i="8"/>
  <c r="L279" i="8" s="1"/>
  <c r="G283" i="8"/>
  <c r="G196" i="8"/>
  <c r="G212" i="8"/>
  <c r="G256" i="8"/>
  <c r="G276" i="8"/>
  <c r="G285" i="8"/>
  <c r="G293" i="8"/>
  <c r="G297" i="8"/>
  <c r="L297" i="8" s="1"/>
  <c r="G301" i="8"/>
  <c r="Y55" i="21"/>
  <c r="R2" i="6"/>
  <c r="O2" i="6"/>
  <c r="B180" i="8"/>
  <c r="B179" i="8"/>
  <c r="B178" i="8"/>
  <c r="B176" i="8"/>
  <c r="B175" i="8"/>
  <c r="B174" i="8"/>
  <c r="B172" i="8"/>
  <c r="B171" i="8"/>
  <c r="B170" i="8"/>
  <c r="B169" i="8"/>
  <c r="B167" i="8"/>
  <c r="B166" i="8"/>
  <c r="B163" i="8"/>
  <c r="B162" i="8"/>
  <c r="B160" i="8"/>
  <c r="B159" i="8"/>
  <c r="B158" i="8"/>
  <c r="B156" i="8"/>
  <c r="B154" i="8"/>
  <c r="B153" i="8"/>
  <c r="B152" i="8"/>
  <c r="B151" i="8"/>
  <c r="B150" i="8"/>
  <c r="B148" i="8"/>
  <c r="B147" i="8"/>
  <c r="B146" i="8"/>
  <c r="B144" i="8"/>
  <c r="B143" i="8"/>
  <c r="B142" i="8"/>
  <c r="B140" i="8"/>
  <c r="B139" i="8"/>
  <c r="B138" i="8"/>
  <c r="B137" i="8"/>
  <c r="B136" i="8"/>
  <c r="B135" i="8"/>
  <c r="B134" i="8"/>
  <c r="B131" i="8"/>
  <c r="B130" i="8"/>
  <c r="B128" i="8"/>
  <c r="B127" i="8"/>
  <c r="B126" i="8"/>
  <c r="B124" i="8"/>
  <c r="B123" i="8"/>
  <c r="B122" i="8"/>
  <c r="B121" i="8"/>
  <c r="B120" i="8"/>
  <c r="B119" i="8"/>
  <c r="B118" i="8"/>
  <c r="B116" i="8"/>
  <c r="B115" i="8"/>
  <c r="B114" i="8"/>
  <c r="B112" i="8"/>
  <c r="B111" i="8"/>
  <c r="B110" i="8"/>
  <c r="B108" i="8"/>
  <c r="B107" i="8"/>
  <c r="B106" i="8"/>
  <c r="B105" i="8"/>
  <c r="B103" i="8"/>
  <c r="B102" i="8"/>
  <c r="B100" i="8"/>
  <c r="B99" i="8"/>
  <c r="B98" i="8"/>
  <c r="B96" i="8"/>
  <c r="B95" i="8"/>
  <c r="B94" i="8"/>
  <c r="B92" i="8"/>
  <c r="B91" i="8"/>
  <c r="B90" i="8"/>
  <c r="B89" i="8"/>
  <c r="B88" i="8"/>
  <c r="B87" i="8"/>
  <c r="B86" i="8"/>
  <c r="B84" i="8"/>
  <c r="B83" i="8"/>
  <c r="B82" i="8"/>
  <c r="B80" i="8"/>
  <c r="B79" i="8"/>
  <c r="B78" i="8"/>
  <c r="B76" i="8"/>
  <c r="B75" i="8"/>
  <c r="B74" i="8"/>
  <c r="B73" i="8"/>
  <c r="B72" i="8"/>
  <c r="B71" i="8"/>
  <c r="B70" i="8"/>
  <c r="B68" i="8"/>
  <c r="B67" i="8"/>
  <c r="B66" i="8"/>
  <c r="B64" i="8"/>
  <c r="B63" i="8"/>
  <c r="B62" i="8"/>
  <c r="B60" i="8"/>
  <c r="B59" i="8"/>
  <c r="B58" i="8"/>
  <c r="B57" i="8"/>
  <c r="B56" i="8"/>
  <c r="B55" i="8"/>
  <c r="B54" i="8"/>
  <c r="B51" i="8"/>
  <c r="B50" i="8"/>
  <c r="B48" i="8"/>
  <c r="B47" i="8"/>
  <c r="B46" i="8"/>
  <c r="B44" i="8"/>
  <c r="B43" i="8"/>
  <c r="B42" i="8"/>
  <c r="B41" i="8"/>
  <c r="B39" i="8"/>
  <c r="B38" i="8"/>
  <c r="B36" i="8"/>
  <c r="B35" i="8"/>
  <c r="B34" i="8"/>
  <c r="B32" i="8"/>
  <c r="B31" i="8"/>
  <c r="B30" i="8"/>
  <c r="B28" i="8"/>
  <c r="B27" i="8"/>
  <c r="B26" i="8"/>
  <c r="B25" i="8"/>
  <c r="B24" i="8"/>
  <c r="B23" i="8"/>
  <c r="B22" i="8"/>
  <c r="B20" i="8"/>
  <c r="B19" i="8"/>
  <c r="B18" i="8"/>
  <c r="B17" i="8"/>
  <c r="B16" i="8"/>
  <c r="B15" i="8"/>
  <c r="B14" i="8"/>
  <c r="B13" i="8"/>
  <c r="B12" i="8"/>
  <c r="B11" i="8"/>
  <c r="N2" i="6"/>
  <c r="B10" i="8" s="1"/>
  <c r="B155" i="8"/>
  <c r="B168" i="8"/>
  <c r="B164" i="8"/>
  <c r="B132" i="8"/>
  <c r="B104" i="8"/>
  <c r="B52" i="8"/>
  <c r="B40" i="8"/>
  <c r="B177" i="8"/>
  <c r="B173" i="8"/>
  <c r="B165" i="8"/>
  <c r="B161" i="8"/>
  <c r="B157" i="8"/>
  <c r="B149" i="8"/>
  <c r="B145" i="8"/>
  <c r="B141" i="8"/>
  <c r="B133" i="8"/>
  <c r="B129" i="8"/>
  <c r="B125" i="8"/>
  <c r="B117" i="8"/>
  <c r="B113" i="8"/>
  <c r="B109" i="8"/>
  <c r="B101" i="8"/>
  <c r="B97" i="8"/>
  <c r="B93" i="8"/>
  <c r="B85" i="8"/>
  <c r="B81" i="8"/>
  <c r="B77" i="8"/>
  <c r="B69" i="8"/>
  <c r="B65" i="8"/>
  <c r="B61" i="8"/>
  <c r="B53" i="8"/>
  <c r="B49" i="8"/>
  <c r="B45" i="8"/>
  <c r="B37" i="8"/>
  <c r="B33" i="8"/>
  <c r="B29" i="8"/>
  <c r="B21" i="8"/>
  <c r="AA55" i="21"/>
  <c r="AA54" i="21"/>
  <c r="L285" i="8" l="1"/>
  <c r="L276" i="8"/>
  <c r="L256" i="8"/>
  <c r="L212" i="8"/>
  <c r="L196" i="8"/>
  <c r="L283" i="8"/>
  <c r="L267" i="8"/>
  <c r="L251" i="8"/>
  <c r="L227" i="8"/>
  <c r="L211" i="8"/>
  <c r="L195" i="8"/>
  <c r="L302" i="8"/>
  <c r="L266" i="8"/>
  <c r="L242" i="8"/>
  <c r="L222" i="8"/>
  <c r="L202" i="8"/>
  <c r="L186" i="8"/>
  <c r="L301" i="8"/>
  <c r="L293" i="8"/>
  <c r="L296" i="8"/>
  <c r="L268" i="8"/>
  <c r="L224" i="8"/>
  <c r="L204" i="8"/>
  <c r="L188" i="8"/>
  <c r="L275" i="8"/>
  <c r="L259" i="8"/>
  <c r="L243" i="8"/>
  <c r="L219" i="8"/>
  <c r="L203" i="8"/>
  <c r="L187" i="8"/>
  <c r="L282" i="8"/>
  <c r="L254" i="8"/>
  <c r="L234" i="8"/>
  <c r="L214" i="8"/>
  <c r="L194" i="8"/>
  <c r="G253" i="8"/>
  <c r="G248" i="8"/>
  <c r="G294" i="8"/>
  <c r="G281" i="8"/>
  <c r="G265" i="8"/>
  <c r="G249" i="8"/>
  <c r="G233" i="8"/>
  <c r="G217" i="8"/>
  <c r="G201" i="8"/>
  <c r="G185" i="8"/>
  <c r="G292" i="8"/>
  <c r="G260" i="8"/>
  <c r="G244" i="8"/>
  <c r="G228" i="8"/>
  <c r="G303" i="8"/>
  <c r="G287" i="8"/>
  <c r="G290" i="8"/>
  <c r="G262" i="8"/>
  <c r="G237" i="8"/>
  <c r="G205" i="8"/>
  <c r="G232" i="8"/>
  <c r="G270" i="8"/>
  <c r="G206" i="8"/>
  <c r="G277" i="8"/>
  <c r="G261" i="8"/>
  <c r="G245" i="8"/>
  <c r="G229" i="8"/>
  <c r="G213" i="8"/>
  <c r="G197" i="8"/>
  <c r="G181" i="8"/>
  <c r="G288" i="8"/>
  <c r="G240" i="8"/>
  <c r="G299" i="8"/>
  <c r="G235" i="8"/>
  <c r="G286" i="8"/>
  <c r="G246" i="8"/>
  <c r="G269" i="8"/>
  <c r="G221" i="8"/>
  <c r="G189" i="8"/>
  <c r="G184" i="8"/>
  <c r="G273" i="8"/>
  <c r="G257" i="8"/>
  <c r="G241" i="8"/>
  <c r="G225" i="8"/>
  <c r="G209" i="8"/>
  <c r="G193" i="8"/>
  <c r="G284" i="8"/>
  <c r="G252" i="8"/>
  <c r="G220" i="8"/>
  <c r="G295" i="8"/>
  <c r="G231" i="8"/>
  <c r="G274" i="8"/>
  <c r="G230" i="8"/>
  <c r="B8" i="8"/>
  <c r="A10" i="8"/>
  <c r="J180" i="8"/>
  <c r="J179" i="8"/>
  <c r="J178" i="8"/>
  <c r="J177" i="8"/>
  <c r="J176" i="8"/>
  <c r="J175" i="8"/>
  <c r="J174" i="8"/>
  <c r="C174" i="8"/>
  <c r="J173" i="8"/>
  <c r="J172" i="8"/>
  <c r="J171" i="8"/>
  <c r="J170" i="8"/>
  <c r="J169" i="8"/>
  <c r="J168" i="8"/>
  <c r="J167" i="8"/>
  <c r="J166" i="8"/>
  <c r="J165" i="8"/>
  <c r="J164" i="8"/>
  <c r="J163" i="8"/>
  <c r="J162" i="8"/>
  <c r="J161" i="8"/>
  <c r="J160" i="8"/>
  <c r="J159" i="8"/>
  <c r="J158" i="8"/>
  <c r="J157" i="8"/>
  <c r="J156" i="8"/>
  <c r="J155" i="8"/>
  <c r="J154" i="8"/>
  <c r="J153" i="8"/>
  <c r="J152" i="8"/>
  <c r="J151" i="8"/>
  <c r="J150" i="8"/>
  <c r="J149" i="8"/>
  <c r="J148" i="8"/>
  <c r="J147" i="8"/>
  <c r="J146" i="8"/>
  <c r="J145" i="8"/>
  <c r="J144" i="8"/>
  <c r="J143" i="8"/>
  <c r="J142" i="8"/>
  <c r="C142" i="8"/>
  <c r="J141" i="8"/>
  <c r="J140" i="8"/>
  <c r="J139" i="8"/>
  <c r="J138" i="8"/>
  <c r="J137" i="8"/>
  <c r="J136" i="8"/>
  <c r="J135" i="8"/>
  <c r="J134" i="8"/>
  <c r="J133" i="8"/>
  <c r="J132" i="8"/>
  <c r="J131" i="8"/>
  <c r="J130" i="8"/>
  <c r="J129" i="8"/>
  <c r="J128" i="8"/>
  <c r="J127" i="8"/>
  <c r="J126" i="8"/>
  <c r="J125" i="8"/>
  <c r="J124" i="8"/>
  <c r="J123" i="8"/>
  <c r="J122" i="8"/>
  <c r="J121" i="8"/>
  <c r="J120" i="8"/>
  <c r="J119" i="8"/>
  <c r="J118" i="8"/>
  <c r="J117" i="8"/>
  <c r="J116" i="8"/>
  <c r="J115" i="8"/>
  <c r="J114" i="8"/>
  <c r="J113" i="8"/>
  <c r="J112" i="8"/>
  <c r="J111" i="8"/>
  <c r="J110" i="8"/>
  <c r="J109" i="8"/>
  <c r="J108" i="8"/>
  <c r="J107" i="8"/>
  <c r="J106" i="8"/>
  <c r="J105" i="8"/>
  <c r="J104" i="8"/>
  <c r="J103" i="8"/>
  <c r="J102" i="8"/>
  <c r="J101" i="8"/>
  <c r="J100" i="8"/>
  <c r="J99" i="8"/>
  <c r="J98" i="8"/>
  <c r="J97" i="8"/>
  <c r="J96" i="8"/>
  <c r="J95" i="8"/>
  <c r="J94" i="8"/>
  <c r="J93" i="8"/>
  <c r="J92" i="8"/>
  <c r="J91" i="8"/>
  <c r="J90" i="8"/>
  <c r="J89" i="8"/>
  <c r="J88" i="8"/>
  <c r="J87" i="8"/>
  <c r="J86" i="8"/>
  <c r="J85" i="8"/>
  <c r="J84" i="8"/>
  <c r="J83" i="8"/>
  <c r="J82" i="8"/>
  <c r="J81" i="8"/>
  <c r="J80" i="8"/>
  <c r="J79" i="8"/>
  <c r="J78" i="8"/>
  <c r="J77" i="8"/>
  <c r="J76" i="8"/>
  <c r="J75" i="8"/>
  <c r="J74" i="8"/>
  <c r="J73" i="8"/>
  <c r="J72" i="8"/>
  <c r="J71" i="8"/>
  <c r="J70" i="8"/>
  <c r="J69" i="8"/>
  <c r="J68" i="8"/>
  <c r="J67" i="8"/>
  <c r="J66" i="8"/>
  <c r="J65" i="8"/>
  <c r="J64" i="8"/>
  <c r="J63" i="8"/>
  <c r="J62" i="8"/>
  <c r="J61" i="8"/>
  <c r="J60" i="8"/>
  <c r="J59" i="8"/>
  <c r="J58" i="8"/>
  <c r="J57" i="8"/>
  <c r="J56" i="8"/>
  <c r="J55" i="8"/>
  <c r="J54" i="8"/>
  <c r="J53" i="8"/>
  <c r="J52" i="8"/>
  <c r="J51" i="8"/>
  <c r="J50" i="8"/>
  <c r="J49" i="8"/>
  <c r="J48" i="8"/>
  <c r="J47" i="8"/>
  <c r="J46" i="8"/>
  <c r="J45" i="8"/>
  <c r="J44" i="8"/>
  <c r="J43" i="8"/>
  <c r="J42" i="8"/>
  <c r="J41" i="8"/>
  <c r="J40" i="8"/>
  <c r="J39" i="8"/>
  <c r="J38" i="8"/>
  <c r="J37" i="8"/>
  <c r="J36" i="8"/>
  <c r="J35" i="8"/>
  <c r="J34" i="8"/>
  <c r="J33" i="8"/>
  <c r="J32" i="8"/>
  <c r="J31" i="8"/>
  <c r="J30" i="8"/>
  <c r="J29" i="8"/>
  <c r="J28" i="8"/>
  <c r="J27" i="8"/>
  <c r="J26" i="8"/>
  <c r="J25" i="8"/>
  <c r="J24" i="8"/>
  <c r="J23" i="8"/>
  <c r="J22" i="8"/>
  <c r="J21" i="8"/>
  <c r="J20" i="8"/>
  <c r="J19" i="8"/>
  <c r="J18" i="8"/>
  <c r="J17" i="8"/>
  <c r="J16" i="8"/>
  <c r="J15" i="8"/>
  <c r="J14" i="8"/>
  <c r="J13" i="8"/>
  <c r="J12" i="8"/>
  <c r="J11" i="8"/>
  <c r="J10" i="8"/>
  <c r="C11" i="8"/>
  <c r="I11" i="8"/>
  <c r="C12" i="8"/>
  <c r="I12" i="8"/>
  <c r="C13" i="8"/>
  <c r="I13" i="8"/>
  <c r="C14" i="8"/>
  <c r="I14" i="8"/>
  <c r="C15" i="8"/>
  <c r="I15" i="8"/>
  <c r="C16" i="8"/>
  <c r="I16" i="8"/>
  <c r="C17" i="8"/>
  <c r="I17" i="8"/>
  <c r="C18" i="8"/>
  <c r="I18" i="8"/>
  <c r="C19" i="8"/>
  <c r="I19" i="8"/>
  <c r="C20" i="8"/>
  <c r="I20" i="8"/>
  <c r="C21" i="8"/>
  <c r="I21" i="8"/>
  <c r="C22" i="8"/>
  <c r="I22" i="8"/>
  <c r="C23" i="8"/>
  <c r="I23" i="8"/>
  <c r="C24" i="8"/>
  <c r="I24" i="8"/>
  <c r="C25" i="8"/>
  <c r="I25" i="8"/>
  <c r="C26" i="8"/>
  <c r="I26" i="8"/>
  <c r="C27" i="8"/>
  <c r="I27" i="8"/>
  <c r="C28" i="8"/>
  <c r="I28" i="8"/>
  <c r="C29" i="8"/>
  <c r="I29" i="8"/>
  <c r="C30" i="8"/>
  <c r="I30" i="8"/>
  <c r="C31" i="8"/>
  <c r="I31" i="8"/>
  <c r="C32" i="8"/>
  <c r="I32" i="8"/>
  <c r="C33" i="8"/>
  <c r="I33" i="8"/>
  <c r="C34" i="8"/>
  <c r="I34" i="8"/>
  <c r="C35" i="8"/>
  <c r="I35" i="8"/>
  <c r="C36" i="8"/>
  <c r="I36" i="8"/>
  <c r="C37" i="8"/>
  <c r="I37" i="8"/>
  <c r="C38" i="8"/>
  <c r="I38" i="8"/>
  <c r="C39" i="8"/>
  <c r="I39" i="8"/>
  <c r="C40" i="8"/>
  <c r="I40" i="8"/>
  <c r="C41" i="8"/>
  <c r="I41" i="8"/>
  <c r="C42" i="8"/>
  <c r="I42" i="8"/>
  <c r="C43" i="8"/>
  <c r="I43" i="8"/>
  <c r="C44" i="8"/>
  <c r="I44" i="8"/>
  <c r="C45" i="8"/>
  <c r="I45" i="8"/>
  <c r="C46" i="8"/>
  <c r="I46" i="8"/>
  <c r="C47" i="8"/>
  <c r="I47" i="8"/>
  <c r="C48" i="8"/>
  <c r="I48" i="8"/>
  <c r="C49" i="8"/>
  <c r="I49" i="8"/>
  <c r="C50" i="8"/>
  <c r="I50" i="8"/>
  <c r="C51" i="8"/>
  <c r="I51" i="8"/>
  <c r="C52" i="8"/>
  <c r="I52" i="8"/>
  <c r="C53" i="8"/>
  <c r="I53" i="8"/>
  <c r="C54" i="8"/>
  <c r="I54" i="8"/>
  <c r="C55" i="8"/>
  <c r="I55" i="8"/>
  <c r="C56" i="8"/>
  <c r="I56" i="8"/>
  <c r="C57" i="8"/>
  <c r="I57" i="8"/>
  <c r="C58" i="8"/>
  <c r="I58" i="8"/>
  <c r="C59" i="8"/>
  <c r="I59" i="8"/>
  <c r="C60" i="8"/>
  <c r="I60" i="8"/>
  <c r="C61" i="8"/>
  <c r="I61" i="8"/>
  <c r="C62" i="8"/>
  <c r="I62" i="8"/>
  <c r="C63" i="8"/>
  <c r="I63" i="8"/>
  <c r="C64" i="8"/>
  <c r="I64" i="8"/>
  <c r="C65" i="8"/>
  <c r="I65" i="8"/>
  <c r="C66" i="8"/>
  <c r="I66" i="8"/>
  <c r="C67" i="8"/>
  <c r="I67" i="8"/>
  <c r="C68" i="8"/>
  <c r="I68" i="8"/>
  <c r="C69" i="8"/>
  <c r="I69" i="8"/>
  <c r="C70" i="8"/>
  <c r="I70" i="8"/>
  <c r="C71" i="8"/>
  <c r="I71" i="8"/>
  <c r="C72" i="8"/>
  <c r="I72" i="8"/>
  <c r="C73" i="8"/>
  <c r="I73" i="8"/>
  <c r="C74" i="8"/>
  <c r="I74" i="8"/>
  <c r="C75" i="8"/>
  <c r="I75" i="8"/>
  <c r="C76" i="8"/>
  <c r="I76" i="8"/>
  <c r="C77" i="8"/>
  <c r="I77" i="8"/>
  <c r="C78" i="8"/>
  <c r="I78" i="8"/>
  <c r="C79" i="8"/>
  <c r="I79" i="8"/>
  <c r="C80" i="8"/>
  <c r="I80" i="8"/>
  <c r="C81" i="8"/>
  <c r="I81" i="8"/>
  <c r="C82" i="8"/>
  <c r="I82" i="8"/>
  <c r="C83" i="8"/>
  <c r="I83" i="8"/>
  <c r="C84" i="8"/>
  <c r="I84" i="8"/>
  <c r="C85" i="8"/>
  <c r="I85" i="8"/>
  <c r="C86" i="8"/>
  <c r="I86" i="8"/>
  <c r="C87" i="8"/>
  <c r="I87" i="8"/>
  <c r="C88" i="8"/>
  <c r="I88" i="8"/>
  <c r="C89" i="8"/>
  <c r="I89" i="8"/>
  <c r="C90" i="8"/>
  <c r="I90" i="8"/>
  <c r="C91" i="8"/>
  <c r="I91" i="8"/>
  <c r="C92" i="8"/>
  <c r="I92" i="8"/>
  <c r="C93" i="8"/>
  <c r="I93" i="8"/>
  <c r="C94" i="8"/>
  <c r="I94" i="8"/>
  <c r="C95" i="8"/>
  <c r="I95" i="8"/>
  <c r="C96" i="8"/>
  <c r="I96" i="8"/>
  <c r="C97" i="8"/>
  <c r="I97" i="8"/>
  <c r="C98" i="8"/>
  <c r="I98" i="8"/>
  <c r="C99" i="8"/>
  <c r="I99" i="8"/>
  <c r="C100" i="8"/>
  <c r="I100" i="8"/>
  <c r="C101" i="8"/>
  <c r="I101" i="8"/>
  <c r="C102" i="8"/>
  <c r="I102" i="8"/>
  <c r="C103" i="8"/>
  <c r="I103" i="8"/>
  <c r="C104" i="8"/>
  <c r="I104" i="8"/>
  <c r="C105" i="8"/>
  <c r="I105" i="8"/>
  <c r="C106" i="8"/>
  <c r="I106" i="8"/>
  <c r="C107" i="8"/>
  <c r="I107" i="8"/>
  <c r="C108" i="8"/>
  <c r="I108" i="8"/>
  <c r="C109" i="8"/>
  <c r="I109" i="8"/>
  <c r="C110" i="8"/>
  <c r="I110" i="8"/>
  <c r="C111" i="8"/>
  <c r="I111" i="8"/>
  <c r="C112" i="8"/>
  <c r="I112" i="8"/>
  <c r="C113" i="8"/>
  <c r="I113" i="8"/>
  <c r="C114" i="8"/>
  <c r="I114" i="8"/>
  <c r="C115" i="8"/>
  <c r="I115" i="8"/>
  <c r="C116" i="8"/>
  <c r="I116" i="8"/>
  <c r="C117" i="8"/>
  <c r="I117" i="8"/>
  <c r="C118" i="8"/>
  <c r="I118" i="8"/>
  <c r="C119" i="8"/>
  <c r="I119" i="8"/>
  <c r="C120" i="8"/>
  <c r="I120" i="8"/>
  <c r="C121" i="8"/>
  <c r="I121" i="8"/>
  <c r="C122" i="8"/>
  <c r="I122" i="8"/>
  <c r="C123" i="8"/>
  <c r="I123" i="8"/>
  <c r="C124" i="8"/>
  <c r="I124" i="8"/>
  <c r="C125" i="8"/>
  <c r="I125" i="8"/>
  <c r="C126" i="8"/>
  <c r="I126" i="8"/>
  <c r="C127" i="8"/>
  <c r="I127" i="8"/>
  <c r="C128" i="8"/>
  <c r="I128" i="8"/>
  <c r="C129" i="8"/>
  <c r="I129" i="8"/>
  <c r="C130" i="8"/>
  <c r="I130" i="8"/>
  <c r="C131" i="8"/>
  <c r="I131" i="8"/>
  <c r="C132" i="8"/>
  <c r="I132" i="8"/>
  <c r="C133" i="8"/>
  <c r="I133" i="8"/>
  <c r="C134" i="8"/>
  <c r="I134" i="8"/>
  <c r="C135" i="8"/>
  <c r="I135" i="8"/>
  <c r="C136" i="8"/>
  <c r="I136" i="8"/>
  <c r="C137" i="8"/>
  <c r="I137" i="8"/>
  <c r="C138" i="8"/>
  <c r="I138" i="8"/>
  <c r="C139" i="8"/>
  <c r="I139" i="8"/>
  <c r="C140" i="8"/>
  <c r="I140" i="8"/>
  <c r="C141" i="8"/>
  <c r="I141" i="8"/>
  <c r="I142" i="8"/>
  <c r="C143" i="8"/>
  <c r="I143" i="8"/>
  <c r="C144" i="8"/>
  <c r="I144" i="8"/>
  <c r="C145" i="8"/>
  <c r="I145" i="8"/>
  <c r="C146" i="8"/>
  <c r="I146" i="8"/>
  <c r="C147" i="8"/>
  <c r="I147" i="8"/>
  <c r="C148" i="8"/>
  <c r="I148" i="8"/>
  <c r="C149" i="8"/>
  <c r="I149" i="8"/>
  <c r="C150" i="8"/>
  <c r="I150" i="8"/>
  <c r="C151" i="8"/>
  <c r="I151" i="8"/>
  <c r="C152" i="8"/>
  <c r="I152" i="8"/>
  <c r="C153" i="8"/>
  <c r="I153" i="8"/>
  <c r="C154" i="8"/>
  <c r="I154" i="8"/>
  <c r="C155" i="8"/>
  <c r="I155" i="8"/>
  <c r="C156" i="8"/>
  <c r="I156" i="8"/>
  <c r="C157" i="8"/>
  <c r="I157" i="8"/>
  <c r="C158" i="8"/>
  <c r="I158" i="8"/>
  <c r="C159" i="8"/>
  <c r="I159" i="8"/>
  <c r="C160" i="8"/>
  <c r="I160" i="8"/>
  <c r="C161" i="8"/>
  <c r="I161" i="8"/>
  <c r="C162" i="8"/>
  <c r="I162" i="8"/>
  <c r="C163" i="8"/>
  <c r="I163" i="8"/>
  <c r="C164" i="8"/>
  <c r="I164" i="8"/>
  <c r="C165" i="8"/>
  <c r="I165" i="8"/>
  <c r="C166" i="8"/>
  <c r="I166" i="8"/>
  <c r="C167" i="8"/>
  <c r="I167" i="8"/>
  <c r="C168" i="8"/>
  <c r="I168" i="8"/>
  <c r="C169" i="8"/>
  <c r="I169" i="8"/>
  <c r="C170" i="8"/>
  <c r="I170" i="8"/>
  <c r="C171" i="8"/>
  <c r="I171" i="8"/>
  <c r="C172" i="8"/>
  <c r="I172" i="8"/>
  <c r="C173" i="8"/>
  <c r="I173" i="8"/>
  <c r="I174" i="8"/>
  <c r="C175" i="8"/>
  <c r="I175" i="8"/>
  <c r="C176" i="8"/>
  <c r="I176" i="8"/>
  <c r="C177" i="8"/>
  <c r="I177" i="8"/>
  <c r="C178" i="8"/>
  <c r="I178" i="8"/>
  <c r="C179" i="8"/>
  <c r="I179" i="8"/>
  <c r="C180" i="8"/>
  <c r="I180" i="8"/>
  <c r="P2" i="6"/>
  <c r="C10" i="8"/>
  <c r="Q2" i="6"/>
  <c r="I10" i="8" s="1"/>
  <c r="K170" i="8" l="1"/>
  <c r="E170" i="8"/>
  <c r="F170" i="8" s="1"/>
  <c r="K166" i="8"/>
  <c r="E166" i="8"/>
  <c r="F166" i="8" s="1"/>
  <c r="G166" i="8" s="1"/>
  <c r="L166" i="8" s="1"/>
  <c r="K162" i="8"/>
  <c r="E162" i="8"/>
  <c r="F162" i="8" s="1"/>
  <c r="K158" i="8"/>
  <c r="E158" i="8"/>
  <c r="F158" i="8" s="1"/>
  <c r="G158" i="8" s="1"/>
  <c r="L158" i="8" s="1"/>
  <c r="K154" i="8"/>
  <c r="E154" i="8"/>
  <c r="F154" i="8" s="1"/>
  <c r="E150" i="8"/>
  <c r="F150" i="8" s="1"/>
  <c r="K150" i="8"/>
  <c r="K148" i="8"/>
  <c r="E148" i="8"/>
  <c r="F148" i="8" s="1"/>
  <c r="K144" i="8"/>
  <c r="E144" i="8"/>
  <c r="F144" i="8" s="1"/>
  <c r="K178" i="8"/>
  <c r="E178" i="8"/>
  <c r="F178" i="8" s="1"/>
  <c r="K139" i="8"/>
  <c r="E139" i="8"/>
  <c r="F139" i="8" s="1"/>
  <c r="G139" i="8" s="1"/>
  <c r="L139" i="8" s="1"/>
  <c r="K135" i="8"/>
  <c r="E135" i="8"/>
  <c r="F135" i="8" s="1"/>
  <c r="K131" i="8"/>
  <c r="E131" i="8"/>
  <c r="F131" i="8" s="1"/>
  <c r="G131" i="8" s="1"/>
  <c r="K129" i="8"/>
  <c r="E129" i="8"/>
  <c r="F129" i="8" s="1"/>
  <c r="K125" i="8"/>
  <c r="E125" i="8"/>
  <c r="F125" i="8" s="1"/>
  <c r="G125" i="8" s="1"/>
  <c r="K121" i="8"/>
  <c r="E121" i="8"/>
  <c r="F121" i="8" s="1"/>
  <c r="K117" i="8"/>
  <c r="E117" i="8"/>
  <c r="F117" i="8" s="1"/>
  <c r="G117" i="8" s="1"/>
  <c r="K115" i="8"/>
  <c r="E115" i="8"/>
  <c r="F115" i="8" s="1"/>
  <c r="K111" i="8"/>
  <c r="E111" i="8"/>
  <c r="F111" i="8" s="1"/>
  <c r="K107" i="8"/>
  <c r="E107" i="8"/>
  <c r="F107" i="8" s="1"/>
  <c r="K103" i="8"/>
  <c r="E103" i="8"/>
  <c r="F103" i="8" s="1"/>
  <c r="K99" i="8"/>
  <c r="E99" i="8"/>
  <c r="F99" i="8" s="1"/>
  <c r="K95" i="8"/>
  <c r="E95" i="8"/>
  <c r="F95" i="8" s="1"/>
  <c r="K91" i="8"/>
  <c r="E91" i="8"/>
  <c r="F91" i="8" s="1"/>
  <c r="K89" i="8"/>
  <c r="E89" i="8"/>
  <c r="F89" i="8" s="1"/>
  <c r="G89" i="8" s="1"/>
  <c r="K85" i="8"/>
  <c r="E85" i="8"/>
  <c r="F85" i="8" s="1"/>
  <c r="K81" i="8"/>
  <c r="E81" i="8"/>
  <c r="F81" i="8" s="1"/>
  <c r="G81" i="8" s="1"/>
  <c r="K75" i="8"/>
  <c r="E75" i="8"/>
  <c r="F75" i="8" s="1"/>
  <c r="K71" i="8"/>
  <c r="E71" i="8"/>
  <c r="F71" i="8" s="1"/>
  <c r="K67" i="8"/>
  <c r="E67" i="8"/>
  <c r="F67" i="8" s="1"/>
  <c r="E63" i="8"/>
  <c r="F63" i="8" s="1"/>
  <c r="K63" i="8"/>
  <c r="L63" i="8" s="1"/>
  <c r="K59" i="8"/>
  <c r="E59" i="8"/>
  <c r="F59" i="8" s="1"/>
  <c r="E55" i="8"/>
  <c r="F55" i="8" s="1"/>
  <c r="K55" i="8"/>
  <c r="K51" i="8"/>
  <c r="E51" i="8"/>
  <c r="F51" i="8" s="1"/>
  <c r="K47" i="8"/>
  <c r="E47" i="8"/>
  <c r="F47" i="8" s="1"/>
  <c r="K43" i="8"/>
  <c r="E43" i="8"/>
  <c r="F43" i="8" s="1"/>
  <c r="K39" i="8"/>
  <c r="E39" i="8"/>
  <c r="F39" i="8" s="1"/>
  <c r="K37" i="8"/>
  <c r="E37" i="8"/>
  <c r="F37" i="8" s="1"/>
  <c r="K33" i="8"/>
  <c r="E33" i="8"/>
  <c r="F33" i="8" s="1"/>
  <c r="G33" i="8" s="1"/>
  <c r="K29" i="8"/>
  <c r="E29" i="8"/>
  <c r="F29" i="8" s="1"/>
  <c r="E23" i="8"/>
  <c r="F23" i="8" s="1"/>
  <c r="K23" i="8"/>
  <c r="L23" i="8" s="1"/>
  <c r="K19" i="8"/>
  <c r="E19" i="8"/>
  <c r="F19" i="8" s="1"/>
  <c r="K15" i="8"/>
  <c r="E15" i="8"/>
  <c r="F15" i="8" s="1"/>
  <c r="K11" i="8"/>
  <c r="E11" i="8"/>
  <c r="F11" i="8" s="1"/>
  <c r="K10" i="8"/>
  <c r="E10" i="8"/>
  <c r="F10" i="8" s="1"/>
  <c r="K173" i="8"/>
  <c r="E173" i="8"/>
  <c r="F173" i="8" s="1"/>
  <c r="K171" i="8"/>
  <c r="E171" i="8"/>
  <c r="F171" i="8" s="1"/>
  <c r="K169" i="8"/>
  <c r="E169" i="8"/>
  <c r="F169" i="8" s="1"/>
  <c r="K167" i="8"/>
  <c r="E167" i="8"/>
  <c r="F167" i="8" s="1"/>
  <c r="G167" i="8" s="1"/>
  <c r="L167" i="8" s="1"/>
  <c r="K165" i="8"/>
  <c r="E165" i="8"/>
  <c r="F165" i="8" s="1"/>
  <c r="K163" i="8"/>
  <c r="E163" i="8"/>
  <c r="F163" i="8" s="1"/>
  <c r="K161" i="8"/>
  <c r="E161" i="8"/>
  <c r="F161" i="8" s="1"/>
  <c r="E159" i="8"/>
  <c r="F159" i="8" s="1"/>
  <c r="K159" i="8"/>
  <c r="K157" i="8"/>
  <c r="E157" i="8"/>
  <c r="F157" i="8" s="1"/>
  <c r="K155" i="8"/>
  <c r="E155" i="8"/>
  <c r="F155" i="8" s="1"/>
  <c r="K153" i="8"/>
  <c r="E153" i="8"/>
  <c r="F153" i="8" s="1"/>
  <c r="K151" i="8"/>
  <c r="E151" i="8"/>
  <c r="F151" i="8" s="1"/>
  <c r="G151" i="8" s="1"/>
  <c r="L151" i="8" s="1"/>
  <c r="K149" i="8"/>
  <c r="E149" i="8"/>
  <c r="F149" i="8" s="1"/>
  <c r="K147" i="8"/>
  <c r="E147" i="8"/>
  <c r="F147" i="8" s="1"/>
  <c r="K145" i="8"/>
  <c r="E145" i="8"/>
  <c r="F145" i="8" s="1"/>
  <c r="K143" i="8"/>
  <c r="E143" i="8"/>
  <c r="F143" i="8" s="1"/>
  <c r="G143" i="8" s="1"/>
  <c r="K142" i="8"/>
  <c r="E142" i="8"/>
  <c r="F142" i="8" s="1"/>
  <c r="K172" i="8"/>
  <c r="E172" i="8"/>
  <c r="F172" i="8" s="1"/>
  <c r="G172" i="8" s="1"/>
  <c r="L172" i="8" s="1"/>
  <c r="K168" i="8"/>
  <c r="E168" i="8"/>
  <c r="F168" i="8" s="1"/>
  <c r="K164" i="8"/>
  <c r="E164" i="8"/>
  <c r="F164" i="8" s="1"/>
  <c r="G164" i="8" s="1"/>
  <c r="K160" i="8"/>
  <c r="E160" i="8"/>
  <c r="F160" i="8" s="1"/>
  <c r="K156" i="8"/>
  <c r="E156" i="8"/>
  <c r="F156" i="8" s="1"/>
  <c r="G156" i="8" s="1"/>
  <c r="L156" i="8" s="1"/>
  <c r="K152" i="8"/>
  <c r="E152" i="8"/>
  <c r="F152" i="8" s="1"/>
  <c r="K146" i="8"/>
  <c r="E146" i="8"/>
  <c r="F146" i="8" s="1"/>
  <c r="G146" i="8" s="1"/>
  <c r="L146" i="8" s="1"/>
  <c r="K180" i="8"/>
  <c r="E180" i="8"/>
  <c r="F180" i="8" s="1"/>
  <c r="K176" i="8"/>
  <c r="E176" i="8"/>
  <c r="F176" i="8" s="1"/>
  <c r="K141" i="8"/>
  <c r="E141" i="8"/>
  <c r="F141" i="8" s="1"/>
  <c r="G141" i="8" s="1"/>
  <c r="K137" i="8"/>
  <c r="E137" i="8"/>
  <c r="F137" i="8" s="1"/>
  <c r="G137" i="8" s="1"/>
  <c r="K133" i="8"/>
  <c r="E133" i="8"/>
  <c r="F133" i="8" s="1"/>
  <c r="G133" i="8" s="1"/>
  <c r="E127" i="8"/>
  <c r="F127" i="8" s="1"/>
  <c r="K127" i="8"/>
  <c r="K123" i="8"/>
  <c r="E123" i="8"/>
  <c r="F123" i="8" s="1"/>
  <c r="E119" i="8"/>
  <c r="F119" i="8" s="1"/>
  <c r="K119" i="8"/>
  <c r="L119" i="8" s="1"/>
  <c r="K113" i="8"/>
  <c r="E113" i="8"/>
  <c r="F113" i="8" s="1"/>
  <c r="G113" i="8" s="1"/>
  <c r="K109" i="8"/>
  <c r="E109" i="8"/>
  <c r="F109" i="8" s="1"/>
  <c r="G109" i="8" s="1"/>
  <c r="K105" i="8"/>
  <c r="E105" i="8"/>
  <c r="F105" i="8" s="1"/>
  <c r="G105" i="8" s="1"/>
  <c r="K101" i="8"/>
  <c r="E101" i="8"/>
  <c r="F101" i="8" s="1"/>
  <c r="G101" i="8" s="1"/>
  <c r="K97" i="8"/>
  <c r="E97" i="8"/>
  <c r="F97" i="8" s="1"/>
  <c r="G97" i="8" s="1"/>
  <c r="K93" i="8"/>
  <c r="E93" i="8"/>
  <c r="F93" i="8" s="1"/>
  <c r="G93" i="8" s="1"/>
  <c r="E87" i="8"/>
  <c r="F87" i="8" s="1"/>
  <c r="K87" i="8"/>
  <c r="K83" i="8"/>
  <c r="E83" i="8"/>
  <c r="F83" i="8" s="1"/>
  <c r="G83" i="8" s="1"/>
  <c r="K79" i="8"/>
  <c r="E79" i="8"/>
  <c r="F79" i="8" s="1"/>
  <c r="K77" i="8"/>
  <c r="E77" i="8"/>
  <c r="F77" i="8" s="1"/>
  <c r="G77" i="8" s="1"/>
  <c r="K73" i="8"/>
  <c r="E73" i="8"/>
  <c r="F73" i="8" s="1"/>
  <c r="G73" i="8" s="1"/>
  <c r="K69" i="8"/>
  <c r="E69" i="8"/>
  <c r="F69" i="8" s="1"/>
  <c r="G69" i="8" s="1"/>
  <c r="K65" i="8"/>
  <c r="E65" i="8"/>
  <c r="F65" i="8" s="1"/>
  <c r="G65" i="8" s="1"/>
  <c r="K61" i="8"/>
  <c r="E61" i="8"/>
  <c r="F61" i="8" s="1"/>
  <c r="G61" i="8" s="1"/>
  <c r="K57" i="8"/>
  <c r="E57" i="8"/>
  <c r="F57" i="8" s="1"/>
  <c r="G57" i="8" s="1"/>
  <c r="K53" i="8"/>
  <c r="E53" i="8"/>
  <c r="F53" i="8" s="1"/>
  <c r="G53" i="8" s="1"/>
  <c r="K49" i="8"/>
  <c r="E49" i="8"/>
  <c r="F49" i="8" s="1"/>
  <c r="G49" i="8" s="1"/>
  <c r="K45" i="8"/>
  <c r="E45" i="8"/>
  <c r="F45" i="8" s="1"/>
  <c r="G45" i="8" s="1"/>
  <c r="K41" i="8"/>
  <c r="E41" i="8"/>
  <c r="F41" i="8" s="1"/>
  <c r="G41" i="8" s="1"/>
  <c r="K35" i="8"/>
  <c r="E35" i="8"/>
  <c r="F35" i="8" s="1"/>
  <c r="G35" i="8" s="1"/>
  <c r="K31" i="8"/>
  <c r="E31" i="8"/>
  <c r="F31" i="8" s="1"/>
  <c r="K27" i="8"/>
  <c r="E27" i="8"/>
  <c r="F27" i="8" s="1"/>
  <c r="G27" i="8" s="1"/>
  <c r="L27" i="8" s="1"/>
  <c r="K25" i="8"/>
  <c r="E25" i="8"/>
  <c r="F25" i="8" s="1"/>
  <c r="G25" i="8" s="1"/>
  <c r="K21" i="8"/>
  <c r="E21" i="8"/>
  <c r="F21" i="8" s="1"/>
  <c r="G21" i="8" s="1"/>
  <c r="K17" i="8"/>
  <c r="E17" i="8"/>
  <c r="F17" i="8" s="1"/>
  <c r="G17" i="8" s="1"/>
  <c r="K13" i="8"/>
  <c r="E13" i="8"/>
  <c r="F13" i="8" s="1"/>
  <c r="G13" i="8" s="1"/>
  <c r="K179" i="8"/>
  <c r="E179" i="8"/>
  <c r="F179" i="8" s="1"/>
  <c r="G179" i="8" s="1"/>
  <c r="K177" i="8"/>
  <c r="E177" i="8"/>
  <c r="F177" i="8" s="1"/>
  <c r="G177" i="8" s="1"/>
  <c r="L177" i="8" s="1"/>
  <c r="K175" i="8"/>
  <c r="E175" i="8"/>
  <c r="F175" i="8" s="1"/>
  <c r="G175" i="8" s="1"/>
  <c r="K140" i="8"/>
  <c r="E140" i="8"/>
  <c r="F140" i="8" s="1"/>
  <c r="K138" i="8"/>
  <c r="E138" i="8"/>
  <c r="F138" i="8" s="1"/>
  <c r="G138" i="8" s="1"/>
  <c r="K136" i="8"/>
  <c r="E136" i="8"/>
  <c r="F136" i="8" s="1"/>
  <c r="G136" i="8" s="1"/>
  <c r="K134" i="8"/>
  <c r="E134" i="8"/>
  <c r="F134" i="8" s="1"/>
  <c r="G134" i="8" s="1"/>
  <c r="L134" i="8" s="1"/>
  <c r="K132" i="8"/>
  <c r="E132" i="8"/>
  <c r="F132" i="8" s="1"/>
  <c r="E130" i="8"/>
  <c r="F130" i="8" s="1"/>
  <c r="K130" i="8"/>
  <c r="K128" i="8"/>
  <c r="E128" i="8"/>
  <c r="F128" i="8" s="1"/>
  <c r="G128" i="8" s="1"/>
  <c r="K126" i="8"/>
  <c r="E126" i="8"/>
  <c r="F126" i="8" s="1"/>
  <c r="G126" i="8" s="1"/>
  <c r="K124" i="8"/>
  <c r="E124" i="8"/>
  <c r="F124" i="8" s="1"/>
  <c r="K122" i="8"/>
  <c r="E122" i="8"/>
  <c r="F122" i="8" s="1"/>
  <c r="G122" i="8" s="1"/>
  <c r="L122" i="8" s="1"/>
  <c r="K120" i="8"/>
  <c r="E120" i="8"/>
  <c r="F120" i="8" s="1"/>
  <c r="G120" i="8" s="1"/>
  <c r="L120" i="8" s="1"/>
  <c r="K118" i="8"/>
  <c r="E118" i="8"/>
  <c r="F118" i="8" s="1"/>
  <c r="G118" i="8" s="1"/>
  <c r="L118" i="8" s="1"/>
  <c r="K116" i="8"/>
  <c r="E116" i="8"/>
  <c r="F116" i="8" s="1"/>
  <c r="K114" i="8"/>
  <c r="E114" i="8"/>
  <c r="F114" i="8" s="1"/>
  <c r="G114" i="8" s="1"/>
  <c r="L114" i="8" s="1"/>
  <c r="K112" i="8"/>
  <c r="E112" i="8"/>
  <c r="F112" i="8" s="1"/>
  <c r="G112" i="8" s="1"/>
  <c r="L112" i="8" s="1"/>
  <c r="K110" i="8"/>
  <c r="E110" i="8"/>
  <c r="F110" i="8" s="1"/>
  <c r="G110" i="8" s="1"/>
  <c r="L110" i="8" s="1"/>
  <c r="K108" i="8"/>
  <c r="E108" i="8"/>
  <c r="F108" i="8" s="1"/>
  <c r="K106" i="8"/>
  <c r="E106" i="8"/>
  <c r="F106" i="8" s="1"/>
  <c r="G106" i="8" s="1"/>
  <c r="L106" i="8" s="1"/>
  <c r="K104" i="8"/>
  <c r="E104" i="8"/>
  <c r="F104" i="8" s="1"/>
  <c r="G104" i="8" s="1"/>
  <c r="L104" i="8" s="1"/>
  <c r="K102" i="8"/>
  <c r="E102" i="8"/>
  <c r="F102" i="8" s="1"/>
  <c r="G102" i="8" s="1"/>
  <c r="L102" i="8" s="1"/>
  <c r="K100" i="8"/>
  <c r="E100" i="8"/>
  <c r="F100" i="8" s="1"/>
  <c r="E98" i="8"/>
  <c r="F98" i="8" s="1"/>
  <c r="K98" i="8"/>
  <c r="K96" i="8"/>
  <c r="E96" i="8"/>
  <c r="F96" i="8" s="1"/>
  <c r="G96" i="8" s="1"/>
  <c r="L96" i="8" s="1"/>
  <c r="K94" i="8"/>
  <c r="E94" i="8"/>
  <c r="F94" i="8" s="1"/>
  <c r="G94" i="8" s="1"/>
  <c r="K92" i="8"/>
  <c r="E92" i="8"/>
  <c r="F92" i="8" s="1"/>
  <c r="K90" i="8"/>
  <c r="E90" i="8"/>
  <c r="F90" i="8" s="1"/>
  <c r="G90" i="8" s="1"/>
  <c r="L90" i="8" s="1"/>
  <c r="K88" i="8"/>
  <c r="E88" i="8"/>
  <c r="F88" i="8" s="1"/>
  <c r="G88" i="8" s="1"/>
  <c r="L88" i="8" s="1"/>
  <c r="E86" i="8"/>
  <c r="F86" i="8" s="1"/>
  <c r="K86" i="8"/>
  <c r="K84" i="8"/>
  <c r="E84" i="8"/>
  <c r="F84" i="8" s="1"/>
  <c r="K82" i="8"/>
  <c r="E82" i="8"/>
  <c r="F82" i="8" s="1"/>
  <c r="G82" i="8" s="1"/>
  <c r="L82" i="8" s="1"/>
  <c r="K80" i="8"/>
  <c r="E80" i="8"/>
  <c r="F80" i="8" s="1"/>
  <c r="G80" i="8" s="1"/>
  <c r="L80" i="8" s="1"/>
  <c r="K78" i="8"/>
  <c r="E78" i="8"/>
  <c r="F78" i="8" s="1"/>
  <c r="G78" i="8" s="1"/>
  <c r="L78" i="8" s="1"/>
  <c r="K76" i="8"/>
  <c r="E76" i="8"/>
  <c r="F76" i="8" s="1"/>
  <c r="K74" i="8"/>
  <c r="E74" i="8"/>
  <c r="F74" i="8" s="1"/>
  <c r="G74" i="8" s="1"/>
  <c r="L74" i="8" s="1"/>
  <c r="K72" i="8"/>
  <c r="E72" i="8"/>
  <c r="F72" i="8" s="1"/>
  <c r="G72" i="8" s="1"/>
  <c r="L72" i="8" s="1"/>
  <c r="K70" i="8"/>
  <c r="E70" i="8"/>
  <c r="F70" i="8" s="1"/>
  <c r="G70" i="8" s="1"/>
  <c r="L70" i="8" s="1"/>
  <c r="K68" i="8"/>
  <c r="E68" i="8"/>
  <c r="F68" i="8" s="1"/>
  <c r="E66" i="8"/>
  <c r="F66" i="8" s="1"/>
  <c r="K66" i="8"/>
  <c r="K64" i="8"/>
  <c r="E64" i="8"/>
  <c r="F64" i="8" s="1"/>
  <c r="G64" i="8" s="1"/>
  <c r="K62" i="8"/>
  <c r="E62" i="8"/>
  <c r="F62" i="8" s="1"/>
  <c r="G62" i="8" s="1"/>
  <c r="K60" i="8"/>
  <c r="E60" i="8"/>
  <c r="F60" i="8" s="1"/>
  <c r="K58" i="8"/>
  <c r="E58" i="8"/>
  <c r="F58" i="8" s="1"/>
  <c r="G58" i="8" s="1"/>
  <c r="L58" i="8" s="1"/>
  <c r="K56" i="8"/>
  <c r="E56" i="8"/>
  <c r="F56" i="8" s="1"/>
  <c r="G56" i="8" s="1"/>
  <c r="K54" i="8"/>
  <c r="E54" i="8"/>
  <c r="F54" i="8" s="1"/>
  <c r="G54" i="8" s="1"/>
  <c r="L54" i="8" s="1"/>
  <c r="K52" i="8"/>
  <c r="E52" i="8"/>
  <c r="F52" i="8" s="1"/>
  <c r="K50" i="8"/>
  <c r="E50" i="8"/>
  <c r="F50" i="8" s="1"/>
  <c r="G50" i="8" s="1"/>
  <c r="L50" i="8" s="1"/>
  <c r="K48" i="8"/>
  <c r="E48" i="8"/>
  <c r="F48" i="8" s="1"/>
  <c r="G48" i="8" s="1"/>
  <c r="L48" i="8" s="1"/>
  <c r="E46" i="8"/>
  <c r="F46" i="8" s="1"/>
  <c r="K46" i="8"/>
  <c r="K44" i="8"/>
  <c r="E44" i="8"/>
  <c r="F44" i="8" s="1"/>
  <c r="K42" i="8"/>
  <c r="E42" i="8"/>
  <c r="F42" i="8" s="1"/>
  <c r="G42" i="8" s="1"/>
  <c r="L42" i="8" s="1"/>
  <c r="K40" i="8"/>
  <c r="E40" i="8"/>
  <c r="F40" i="8" s="1"/>
  <c r="G40" i="8" s="1"/>
  <c r="L40" i="8" s="1"/>
  <c r="K38" i="8"/>
  <c r="E38" i="8"/>
  <c r="F38" i="8" s="1"/>
  <c r="G38" i="8" s="1"/>
  <c r="L38" i="8" s="1"/>
  <c r="K36" i="8"/>
  <c r="E36" i="8"/>
  <c r="F36" i="8" s="1"/>
  <c r="K34" i="8"/>
  <c r="E34" i="8"/>
  <c r="F34" i="8" s="1"/>
  <c r="G34" i="8" s="1"/>
  <c r="L34" i="8" s="1"/>
  <c r="K32" i="8"/>
  <c r="E32" i="8"/>
  <c r="F32" i="8" s="1"/>
  <c r="G32" i="8" s="1"/>
  <c r="K30" i="8"/>
  <c r="E30" i="8"/>
  <c r="F30" i="8" s="1"/>
  <c r="G30" i="8" s="1"/>
  <c r="K28" i="8"/>
  <c r="E28" i="8"/>
  <c r="F28" i="8" s="1"/>
  <c r="K26" i="8"/>
  <c r="E26" i="8"/>
  <c r="F26" i="8" s="1"/>
  <c r="G26" i="8" s="1"/>
  <c r="L26" i="8" s="1"/>
  <c r="K24" i="8"/>
  <c r="E24" i="8"/>
  <c r="F24" i="8" s="1"/>
  <c r="G24" i="8" s="1"/>
  <c r="L24" i="8" s="1"/>
  <c r="E22" i="8"/>
  <c r="F22" i="8" s="1"/>
  <c r="K22" i="8"/>
  <c r="K20" i="8"/>
  <c r="E20" i="8"/>
  <c r="F20" i="8" s="1"/>
  <c r="K18" i="8"/>
  <c r="E18" i="8"/>
  <c r="F18" i="8" s="1"/>
  <c r="G18" i="8" s="1"/>
  <c r="L18" i="8" s="1"/>
  <c r="K16" i="8"/>
  <c r="E16" i="8"/>
  <c r="F16" i="8" s="1"/>
  <c r="G16" i="8" s="1"/>
  <c r="E14" i="8"/>
  <c r="F14" i="8" s="1"/>
  <c r="K14" i="8"/>
  <c r="K12" i="8"/>
  <c r="E12" i="8"/>
  <c r="F12" i="8" s="1"/>
  <c r="K174" i="8"/>
  <c r="E174" i="8"/>
  <c r="F174" i="8" s="1"/>
  <c r="G174" i="8" s="1"/>
  <c r="L174" i="8" s="1"/>
  <c r="G178" i="8"/>
  <c r="G176" i="8"/>
  <c r="G135" i="8"/>
  <c r="G129" i="8"/>
  <c r="G127" i="8"/>
  <c r="G123" i="8"/>
  <c r="L123" i="8" s="1"/>
  <c r="G121" i="8"/>
  <c r="G119" i="8"/>
  <c r="G115" i="8"/>
  <c r="G111" i="8"/>
  <c r="G107" i="8"/>
  <c r="G103" i="8"/>
  <c r="G99" i="8"/>
  <c r="G95" i="8"/>
  <c r="G91" i="8"/>
  <c r="L91" i="8" s="1"/>
  <c r="G87" i="8"/>
  <c r="G85" i="8"/>
  <c r="G79" i="8"/>
  <c r="G75" i="8"/>
  <c r="L75" i="8" s="1"/>
  <c r="G71" i="8"/>
  <c r="G67" i="8"/>
  <c r="G63" i="8"/>
  <c r="G59" i="8"/>
  <c r="L59" i="8" s="1"/>
  <c r="G55" i="8"/>
  <c r="G51" i="8"/>
  <c r="G47" i="8"/>
  <c r="G43" i="8"/>
  <c r="G39" i="8"/>
  <c r="G37" i="8"/>
  <c r="G31" i="8"/>
  <c r="G29" i="8"/>
  <c r="G23" i="8"/>
  <c r="G19" i="8"/>
  <c r="G15" i="8"/>
  <c r="G11" i="8"/>
  <c r="L11" i="8" s="1"/>
  <c r="G173" i="8"/>
  <c r="G171" i="8"/>
  <c r="G169" i="8"/>
  <c r="G165" i="8"/>
  <c r="G163" i="8"/>
  <c r="G161" i="8"/>
  <c r="G159" i="8"/>
  <c r="G157" i="8"/>
  <c r="G155" i="8"/>
  <c r="G153" i="8"/>
  <c r="G149" i="8"/>
  <c r="G147" i="8"/>
  <c r="G145" i="8"/>
  <c r="G142" i="8"/>
  <c r="G180" i="8"/>
  <c r="G140" i="8"/>
  <c r="G132" i="8"/>
  <c r="G130" i="8"/>
  <c r="G124" i="8"/>
  <c r="G116" i="8"/>
  <c r="G108" i="8"/>
  <c r="G100" i="8"/>
  <c r="G98" i="8"/>
  <c r="G92" i="8"/>
  <c r="G86" i="8"/>
  <c r="G84" i="8"/>
  <c r="G76" i="8"/>
  <c r="G68" i="8"/>
  <c r="G66" i="8"/>
  <c r="G60" i="8"/>
  <c r="G52" i="8"/>
  <c r="G46" i="8"/>
  <c r="G44" i="8"/>
  <c r="G36" i="8"/>
  <c r="G28" i="8"/>
  <c r="G22" i="8"/>
  <c r="G20" i="8"/>
  <c r="G14" i="8"/>
  <c r="G12" i="8"/>
  <c r="G170" i="8"/>
  <c r="L170" i="8" s="1"/>
  <c r="G168" i="8"/>
  <c r="G162" i="8"/>
  <c r="G160" i="8"/>
  <c r="G154" i="8"/>
  <c r="L154" i="8" s="1"/>
  <c r="G152" i="8"/>
  <c r="G150" i="8"/>
  <c r="G148" i="8"/>
  <c r="L148" i="8" s="1"/>
  <c r="G144" i="8"/>
  <c r="L274" i="8"/>
  <c r="L295" i="8"/>
  <c r="L252" i="8"/>
  <c r="L193" i="8"/>
  <c r="L225" i="8"/>
  <c r="L257" i="8"/>
  <c r="L184" i="8"/>
  <c r="L221" i="8"/>
  <c r="L246" i="8"/>
  <c r="L235" i="8"/>
  <c r="L240" i="8"/>
  <c r="L181" i="8"/>
  <c r="L213" i="8"/>
  <c r="L245" i="8"/>
  <c r="L277" i="8"/>
  <c r="L270" i="8"/>
  <c r="L205" i="8"/>
  <c r="L262" i="8"/>
  <c r="L287" i="8"/>
  <c r="L228" i="8"/>
  <c r="L260" i="8"/>
  <c r="L185" i="8"/>
  <c r="L217" i="8"/>
  <c r="L249" i="8"/>
  <c r="L281" i="8"/>
  <c r="L248" i="8"/>
  <c r="L230" i="8"/>
  <c r="L231" i="8"/>
  <c r="L220" i="8"/>
  <c r="L284" i="8"/>
  <c r="L209" i="8"/>
  <c r="L241" i="8"/>
  <c r="L273" i="8"/>
  <c r="L189" i="8"/>
  <c r="L269" i="8"/>
  <c r="L286" i="8"/>
  <c r="L299" i="8"/>
  <c r="L288" i="8"/>
  <c r="L197" i="8"/>
  <c r="L229" i="8"/>
  <c r="L261" i="8"/>
  <c r="L206" i="8"/>
  <c r="L232" i="8"/>
  <c r="L237" i="8"/>
  <c r="L290" i="8"/>
  <c r="L303" i="8"/>
  <c r="L244" i="8"/>
  <c r="L292" i="8"/>
  <c r="L201" i="8"/>
  <c r="L233" i="8"/>
  <c r="L265" i="8"/>
  <c r="L294" i="8"/>
  <c r="L253" i="8"/>
  <c r="L176" i="8"/>
  <c r="L180" i="8"/>
  <c r="L15" i="8"/>
  <c r="L31" i="8"/>
  <c r="L39" i="8"/>
  <c r="L43" i="8"/>
  <c r="L47" i="8"/>
  <c r="L55" i="8"/>
  <c r="L71" i="8"/>
  <c r="L79" i="8"/>
  <c r="L87" i="8"/>
  <c r="L95" i="8"/>
  <c r="L103" i="8"/>
  <c r="L107" i="8"/>
  <c r="L111" i="8"/>
  <c r="L127" i="8"/>
  <c r="L135" i="8"/>
  <c r="L142" i="8"/>
  <c r="L162" i="8"/>
  <c r="L138" i="8"/>
  <c r="L145" i="8"/>
  <c r="L153" i="8"/>
  <c r="L161" i="8"/>
  <c r="L173" i="8"/>
  <c r="L52" i="8"/>
  <c r="L56" i="8"/>
  <c r="L60" i="8"/>
  <c r="L68" i="8"/>
  <c r="L76" i="8"/>
  <c r="L84" i="8"/>
  <c r="L92" i="8"/>
  <c r="L116" i="8"/>
  <c r="L124" i="8"/>
  <c r="L132" i="8"/>
  <c r="L136" i="8"/>
  <c r="L140" i="8"/>
  <c r="L147" i="8"/>
  <c r="L155" i="8"/>
  <c r="L163" i="8"/>
  <c r="L171" i="8"/>
  <c r="L178" i="8"/>
  <c r="L62" i="8"/>
  <c r="L126" i="8"/>
  <c r="L149" i="8"/>
  <c r="L157" i="8"/>
  <c r="L165" i="8"/>
  <c r="L169" i="8"/>
  <c r="L12" i="8"/>
  <c r="L16" i="8"/>
  <c r="L20" i="8"/>
  <c r="L28" i="8"/>
  <c r="L32" i="8"/>
  <c r="L36" i="8"/>
  <c r="L13" i="8"/>
  <c r="L17" i="8"/>
  <c r="L21" i="8"/>
  <c r="L25" i="8"/>
  <c r="L29" i="8"/>
  <c r="L33" i="8"/>
  <c r="L37" i="8"/>
  <c r="L41" i="8"/>
  <c r="L45" i="8"/>
  <c r="L49" i="8"/>
  <c r="L53" i="8"/>
  <c r="L57" i="8"/>
  <c r="L61" i="8"/>
  <c r="L65" i="8"/>
  <c r="L69" i="8"/>
  <c r="L73" i="8"/>
  <c r="L77" i="8"/>
  <c r="L81" i="8"/>
  <c r="L85" i="8"/>
  <c r="L89" i="8"/>
  <c r="L93" i="8"/>
  <c r="L97" i="8"/>
  <c r="L101" i="8"/>
  <c r="L105" i="8"/>
  <c r="L109" i="8"/>
  <c r="L113" i="8"/>
  <c r="L117" i="8"/>
  <c r="L121" i="8"/>
  <c r="L125" i="8"/>
  <c r="L129" i="8"/>
  <c r="L133" i="8"/>
  <c r="L137" i="8"/>
  <c r="L141" i="8"/>
  <c r="L152" i="8"/>
  <c r="L160" i="8"/>
  <c r="L168" i="8"/>
  <c r="L175" i="8"/>
  <c r="L179" i="8"/>
  <c r="I8" i="8"/>
  <c r="C8" i="8"/>
  <c r="D8" i="8"/>
  <c r="J8" i="8"/>
  <c r="L14" i="8" l="1"/>
  <c r="L22" i="8"/>
  <c r="L46" i="8"/>
  <c r="L86" i="8"/>
  <c r="L150" i="8"/>
  <c r="L66" i="8"/>
  <c r="L98" i="8"/>
  <c r="L130" i="8"/>
  <c r="E8" i="8"/>
  <c r="F8" i="8" s="1"/>
  <c r="G8" i="8" s="1"/>
  <c r="L94" i="8"/>
  <c r="L30" i="8"/>
  <c r="L100" i="8"/>
  <c r="L164" i="8"/>
  <c r="L44" i="8"/>
  <c r="L159" i="8"/>
  <c r="L143" i="8"/>
  <c r="L128" i="8"/>
  <c r="L64" i="8"/>
  <c r="L131" i="8"/>
  <c r="L115" i="8"/>
  <c r="L99" i="8"/>
  <c r="L83" i="8"/>
  <c r="L67" i="8"/>
  <c r="L51" i="8"/>
  <c r="L35" i="8"/>
  <c r="L19" i="8"/>
  <c r="L144" i="8"/>
  <c r="L108" i="8"/>
  <c r="G10" i="8"/>
  <c r="L10" i="8" l="1"/>
  <c r="K8" i="8"/>
  <c r="L8" i="8" s="1"/>
</calcChain>
</file>

<file path=xl/comments1.xml><?xml version="1.0" encoding="utf-8"?>
<comments xmlns="http://schemas.openxmlformats.org/spreadsheetml/2006/main">
  <authors>
    <author>Darius X1</author>
  </authors>
  <commentList>
    <comment ref="E6" authorId="0" shapeId="0">
      <text>
        <r>
          <rPr>
            <b/>
            <sz val="10"/>
            <color indexed="81"/>
            <rFont val="Tahoma"/>
            <family val="2"/>
          </rPr>
          <t>Mainnet + Optimism</t>
        </r>
      </text>
    </comment>
    <comment ref="F6" authorId="0" shapeId="0">
      <text>
        <r>
          <rPr>
            <b/>
            <sz val="10"/>
            <color indexed="81"/>
            <rFont val="Tahoma"/>
            <family val="2"/>
          </rPr>
          <t>SNX Price at which C-Ratio is equal to Target</t>
        </r>
      </text>
    </comment>
  </commentList>
</comments>
</file>

<file path=xl/sharedStrings.xml><?xml version="1.0" encoding="utf-8"?>
<sst xmlns="http://schemas.openxmlformats.org/spreadsheetml/2006/main" count="6788" uniqueCount="1320">
  <si>
    <t>address</t>
  </si>
  <si>
    <t>valueUSD</t>
  </si>
  <si>
    <t>valueUSD-eth</t>
  </si>
  <si>
    <t>valueUSD-op</t>
  </si>
  <si>
    <t>valueUSD-arb</t>
  </si>
  <si>
    <t>valueUSD-avax</t>
  </si>
  <si>
    <t>valueUSD-bsc</t>
  </si>
  <si>
    <t>chains</t>
  </si>
  <si>
    <t>tokens</t>
  </si>
  <si>
    <t>net_usd_value</t>
  </si>
  <si>
    <t>asset_usd_value</t>
  </si>
  <si>
    <t>debt_usd_value</t>
  </si>
  <si>
    <t>snx_net_usd</t>
  </si>
  <si>
    <t>snx_asset_usd</t>
  </si>
  <si>
    <t>snx_debt_usd</t>
  </si>
  <si>
    <t>snx_op_net_usd</t>
  </si>
  <si>
    <t>snx_op_asset_usd</t>
  </si>
  <si>
    <t>snx_op_debt_usd</t>
  </si>
  <si>
    <t>other_net_usd</t>
  </si>
  <si>
    <t>other_asset_usd</t>
  </si>
  <si>
    <t>other_debt_usd</t>
  </si>
  <si>
    <t>LPchains</t>
  </si>
  <si>
    <t>LPpools</t>
  </si>
  <si>
    <t>cRatio</t>
  </si>
  <si>
    <t>cRatioOP</t>
  </si>
  <si>
    <t>snxPrice</t>
  </si>
  <si>
    <t>snxPricePct2cRatio</t>
  </si>
  <si>
    <t>snxPricePct2cRatioOP</t>
  </si>
  <si>
    <t>snxPrice2cRatioOP</t>
  </si>
  <si>
    <t>0x1d4acbc9f70cadd4e6eb215731b8a20bb848d042</t>
  </si>
  <si>
    <t>0x1740702d34ba431a4025b9a1e60936090134324b</t>
  </si>
  <si>
    <t>Row Labels</t>
  </si>
  <si>
    <t>(blank)</t>
  </si>
  <si>
    <t>Grand Total</t>
  </si>
  <si>
    <t>Sum of valueUSD</t>
  </si>
  <si>
    <t>Sum of valueUSD-eth</t>
  </si>
  <si>
    <t>Sum of valueUSD-op</t>
  </si>
  <si>
    <t>Sum of chains</t>
  </si>
  <si>
    <t>Sum of tokens</t>
  </si>
  <si>
    <t>Sum of snx_debt_usd</t>
  </si>
  <si>
    <t>Sum of snx_asset_usd</t>
  </si>
  <si>
    <t>Sum of snx_op_debt_usd</t>
  </si>
  <si>
    <t>Sum of snx_op_asset_usd</t>
  </si>
  <si>
    <t>debtBurnMint2cRatio</t>
  </si>
  <si>
    <t>debtBurnMint2cRatioOP</t>
  </si>
  <si>
    <t>valueUSD-xdai</t>
  </si>
  <si>
    <t>valueUSD-heco</t>
  </si>
  <si>
    <t>valueUSD-metis</t>
  </si>
  <si>
    <t>valueUSD-movr</t>
  </si>
  <si>
    <t>valueUSD-ftm</t>
  </si>
  <si>
    <t>valueUSD-celo</t>
  </si>
  <si>
    <t>valueUSD-btt</t>
  </si>
  <si>
    <t>valueUSD-sgb</t>
  </si>
  <si>
    <t>valueUSD-aurora</t>
  </si>
  <si>
    <t>valueUSD-evmos</t>
  </si>
  <si>
    <t>valueUSD-mobm</t>
  </si>
  <si>
    <t>valueUSD-okt</t>
  </si>
  <si>
    <t>valueUSD-iotx</t>
  </si>
  <si>
    <t>valueUSD-kcc</t>
  </si>
  <si>
    <t>valueUSD-dfk</t>
  </si>
  <si>
    <t>valueUSD-hmy</t>
  </si>
  <si>
    <t>valueUSD-matic</t>
  </si>
  <si>
    <t>0xa5f7a39e55d7878bc5bd754ee5d6bd7a7662355b</t>
  </si>
  <si>
    <t>0xf731f4c74eae61dfa88e0b6a13f9d2624bf2b16f</t>
  </si>
  <si>
    <t>0x49a2dcc237a65cc1f412ed47e0594602f6141936</t>
  </si>
  <si>
    <t>0xc8c2b727d864cc75199f5118f0943d2087fb543b</t>
  </si>
  <si>
    <t>0x27cc4d6bc95b55a3a981bf1f1c7261cda7bb0931</t>
  </si>
  <si>
    <t>0x6db65261a4fc3f88e60b7470e9b38db0b22e785c</t>
  </si>
  <si>
    <t>0xaf0fdd39e5d92499b0ed9f68693da99c0ec1e92e</t>
  </si>
  <si>
    <t>0x9b7a6e6b894e243e994cfaa32ea07d8a60740981</t>
  </si>
  <si>
    <t>0xb5a9621b0397bfc5b45896cae5998b6111bcdce6</t>
  </si>
  <si>
    <t>0x4f76ff660dc5e37b098de28e6ec32978e4b5beb6</t>
  </si>
  <si>
    <t>0xccc2a5a7911e26be3861a806f7426475dd23e9e8</t>
  </si>
  <si>
    <t>0x629b1166064abc68a4ea392e37cd4133103d7516</t>
  </si>
  <si>
    <t>0x5d396a2106694308a40608ef14a1c0892b6b7faa</t>
  </si>
  <si>
    <t>0xc34a7c65aa08cb36744bda8eeec7b8e9891e147c</t>
  </si>
  <si>
    <t>0xd3e0d660d8fab05b34ccb7fe7681628d9a46c675</t>
  </si>
  <si>
    <t>0x7113fbdc1c6ef083a72ba152b446b10654e4e05e</t>
  </si>
  <si>
    <t>0x6e3aa85db95bba36276a37ed93b12b7ab0782afb</t>
  </si>
  <si>
    <t>0xdcb7e8f1b586c94dde9b430557e4df6727779aca</t>
  </si>
  <si>
    <t>0x89808c49f858b86e80b892506cf11606fb25fcdc</t>
  </si>
  <si>
    <t>0xd64813e230b945e501aa1969d21fb2072cb95930</t>
  </si>
  <si>
    <t>0xd34f3e85bb7c8020c7959b80a4b87a369d639dc0</t>
  </si>
  <si>
    <t>0x7c363e4650ca88e4676f1ce2ac6f2dd50c102198</t>
  </si>
  <si>
    <t>0x759a159d78342340ebacffb027c05910c093f430</t>
  </si>
  <si>
    <t>0xb115aff9ce430fef6fcde91099a377795a4319bf</t>
  </si>
  <si>
    <t>0x542a0eaf1358480ec0703f07bc3120a6503ebbc1</t>
  </si>
  <si>
    <t>0xbbb33d2e7bd7ddc722e53da9ca8ee97df41cfabf</t>
  </si>
  <si>
    <t>0x88a26a07ac1d80bb6544d85da1c1d6089bc7d39f</t>
  </si>
  <si>
    <t>0x5a95338f086d25130e2a27e14609d30f4ce155d6</t>
  </si>
  <si>
    <t>0x22866c5c7f2b5475cff41465c53aa813b4c22b13</t>
  </si>
  <si>
    <t>0xc6a21511ebd02525cf94bd1dd379fde007550dea</t>
  </si>
  <si>
    <t>0xf4ca35df279677654515d41aca6bc75e79731a4b</t>
  </si>
  <si>
    <t>0xa5dfa6824d1159efc917d18ca65e0138014c14f7</t>
  </si>
  <si>
    <t>0x49ec0bb2272e77be9c3295c9fc12ef989696f590</t>
  </si>
  <si>
    <t>0xa24727b0b849732db0258b6fe1b7f3e325d40f76</t>
  </si>
  <si>
    <t>0xd120cf3e0408dd794f856e8ca2a23e3396a9b687</t>
  </si>
  <si>
    <t>0xe3ea0fa2c310ceb55dc1978ca08380f21d81249e</t>
  </si>
  <si>
    <t>0xb0a6f90f11c5ae94e30476a7534191194492a91b</t>
  </si>
  <si>
    <t>0x85257f61bcf59f7498007d8e08d6efb7ac1eef4c</t>
  </si>
  <si>
    <t>0x55179ffefc2d49dab14ba15d25fb023408450409</t>
  </si>
  <si>
    <t>0x6e0d41232da164ad7a91d4ae5d4277a42e1e3fc2</t>
  </si>
  <si>
    <t>0x0a653bd08e2b0a80d1d212d33032953db8298efd</t>
  </si>
  <si>
    <t>0xfea2133278a3b35ad142f91b15b45501b5089fa6</t>
  </si>
  <si>
    <t>0xf1010ee787ee588766b441d7cc397b40ddfb17a3</t>
  </si>
  <si>
    <t>0x0404bba9218774da40106de4fb8a8970bcaf4dae</t>
  </si>
  <si>
    <t>0xccc020e1cca71c096ea0316850c1671846eaf5ba</t>
  </si>
  <si>
    <t>0xd1c4bbc87fa736e9514d03adff789395ed123baa</t>
  </si>
  <si>
    <t>0x7e935fac4448102c16fa83abc01ac57d38123dca</t>
  </si>
  <si>
    <t>0x639cec09a3ad0dedc2951adb00c43a43160273c3</t>
  </si>
  <si>
    <t>0x5db5286cec9a28d76feb4ee22e0722e6a6912b22</t>
  </si>
  <si>
    <t>0x7a7c5a94495c9c9c60d88a85f7e43b657c3b6b5c</t>
  </si>
  <si>
    <t>0xd939611c3ca425b4f6d4a82591eab3da43c2f4a0</t>
  </si>
  <si>
    <t>0xcf7a68127285c7c6c8546ce51b89d7e820f6d294</t>
  </si>
  <si>
    <t>valueUSD-astar</t>
  </si>
  <si>
    <t>valueUSD-cro</t>
  </si>
  <si>
    <t>inf</t>
  </si>
  <si>
    <t>0xa982bbdaf783eb7c3914d988b7e2a0be865ccb53</t>
  </si>
  <si>
    <t>0x1ebf9d426f4f04a255c84ed9abd2cc8047c8c343</t>
  </si>
  <si>
    <t>valueUSD-boba</t>
  </si>
  <si>
    <t>valueUSD-fuse</t>
  </si>
  <si>
    <t>valueUSD-canto</t>
  </si>
  <si>
    <t>valueUSD-cfx</t>
  </si>
  <si>
    <t>valueUSD-klay</t>
  </si>
  <si>
    <t>valueUSD-mada</t>
  </si>
  <si>
    <t>valueUSD-sdn</t>
  </si>
  <si>
    <t>0x0291eb432cb4a2613a7415018933e3db45bcd769</t>
  </si>
  <si>
    <t>0x09cf50574504d9dcf127e848a6058e8e0bb814aa</t>
  </si>
  <si>
    <t>0x0a776abbaae0e2161d0e131f57e605efbea4b99b</t>
  </si>
  <si>
    <t>0x0b0e3ebe78b965bd0ae25a7c5c1cc8cff23a07e7</t>
  </si>
  <si>
    <t>0x0be55326919f08af4d14a42aafb3b68f95738355</t>
  </si>
  <si>
    <t>0x12478d1a60a910c9cbffb90648766a2bdd5918f5</t>
  </si>
  <si>
    <t>0x16b8cc5b1558b365d9844385425b13bde0ceaa49</t>
  </si>
  <si>
    <t>0x193991827e291599a262e7fa7d212ff1ae31d110</t>
  </si>
  <si>
    <t>0x19a09dea46f29c17d8725e8daeac873b27e52fff</t>
  </si>
  <si>
    <t>0x1b45c8896778f8c675df37fe193213920db6c3b2</t>
  </si>
  <si>
    <t>0x1d3666a6b38a3b7eb22a98f62b2e52a44890450f</t>
  </si>
  <si>
    <t>0x215b67d707ced250c3803a19348e9c565e42d7a3</t>
  </si>
  <si>
    <t>0x28a5ec068ae7500cbf21b989d62c7a81e2665b18</t>
  </si>
  <si>
    <t>0x2a529ef7ca745335d2c17de65f590eecbadca152</t>
  </si>
  <si>
    <t>0x2ab7249404146652fbd5baec337b66bcf8070ce3</t>
  </si>
  <si>
    <t>0x2bde3b9c0129be4689e245ba689b9b0ae4ac666d</t>
  </si>
  <si>
    <t>0x2be5236a81164db698463109974be017dec9b7d8</t>
  </si>
  <si>
    <t>0x3f7a4968fa9992d77af365eb34918e6c0b8a4240</t>
  </si>
  <si>
    <t>0x4125533e8c48385320069793c463dc554c77a398</t>
  </si>
  <si>
    <t>0x41574c34bfebd8e87daef8bfb825966ef75132b6</t>
  </si>
  <si>
    <t>0x449295e140ea4a35ebdeacfb47c52a7df41a7d81</t>
  </si>
  <si>
    <t>0x47139cbec96ff8e2d06e0595f966827e400492c3</t>
  </si>
  <si>
    <t>0x48fe56b756ef2717d1db4050ef648ad4b72f55b9</t>
  </si>
  <si>
    <t>0x4a8b9e2c2940fdd39aceb384654dc59acb58c337</t>
  </si>
  <si>
    <t>0x510b0068c0756bbefcbaffb6567e467d661291fe</t>
  </si>
  <si>
    <t>0x5cb322e1596daff9bcce29986e708966265fdc7d</t>
  </si>
  <si>
    <t>0x5cfc1e580bd80336e1474a804dd5b56444c9eaa6</t>
  </si>
  <si>
    <t>0x5d06eb6fa0746e55c539ffabf6031b4c0e55833e</t>
  </si>
  <si>
    <t>0x5ef0f3c15b2371e7355f5b6594f706ab7417655e</t>
  </si>
  <si>
    <t>0x6c63f89876112e6c7f68e46d9347476e29d5098b</t>
  </si>
  <si>
    <t>0x6d844e6954698ed251cb90b30ec681d92335b157</t>
  </si>
  <si>
    <t>0x6d9148e201304aa9cca58a759a134a3fb58fe718</t>
  </si>
  <si>
    <t>0x6ff60e1cf749ae639fbe124ddbc2178c4c988203</t>
  </si>
  <si>
    <t>0x7008c202a874b8503177f9698cb2c8f632c6cf9b</t>
  </si>
  <si>
    <t>0x7093f8979a945bcdc52284027929defa99977671</t>
  </si>
  <si>
    <t>0x78b037b39704e88a82dd23cfbe1f57f6aef8ebc5</t>
  </si>
  <si>
    <t>0x79d64144f05b18534e45b069c5c867089e13a4c6</t>
  </si>
  <si>
    <t>0x7a0dff2a955b72159650300a9acef97146dd12e6</t>
  </si>
  <si>
    <t>0x82f0d518c6a7735dfe2371cf0c25b9a80d9d554b</t>
  </si>
  <si>
    <t>0x930b01abb91d5776aabc750b46e5c34cfac92cd2</t>
  </si>
  <si>
    <t>0x9908bb558f9b86f2bebc48542c8b2c51dcae2a2e</t>
  </si>
  <si>
    <t>0x99ef16bc9c9cc666d304cb03c896b4cf3497360d</t>
  </si>
  <si>
    <t>0x9c5083dd4838e120dbeac44c052179692aa5dac5</t>
  </si>
  <si>
    <t>0x9fa23d27bc93533cd29e6038275611c829813147</t>
  </si>
  <si>
    <t>0xa7bad11c4f94c41000f737c5cc4293ae7708c78c</t>
  </si>
  <si>
    <t>0xaa7f1ec5b693f86bb496b1337b2cc367afea07eb</t>
  </si>
  <si>
    <t>0xb08dd71c47cb8c00e2155c1f12877f0e7d17b449</t>
  </si>
  <si>
    <t>0xbc280becab2bf6ddc0c126e9179d27bb0ebe52a3</t>
  </si>
  <si>
    <t>0xcb926f497763ea5cf993912a442431e6a91d5a64</t>
  </si>
  <si>
    <t>0xcc15f837dbf16d9d7f311a7ce19f495893497dd1</t>
  </si>
  <si>
    <t>0xceed474d02362da11951a17e352b15379132c077</t>
  </si>
  <si>
    <t>0xcf27ec0ae6f3c4aff868b2a19f8dad58cdc8730c</t>
  </si>
  <si>
    <t>0xd0c417aab37c6b3acf93da6036bfe29963c5b3d9</t>
  </si>
  <si>
    <t>0xd0e72c1b2eb87e3dc0445b7f689cadcfc872b293</t>
  </si>
  <si>
    <t>0xd21a227d7a5c9d475de1a293cfb07dd9fa0fceb0</t>
  </si>
  <si>
    <t>0xd68c599a549e8518b2e0dab9cd437c930ac2f12b</t>
  </si>
  <si>
    <t>0xdb611d682cb1ad72fcbacd944a8a6e2606a6d158</t>
  </si>
  <si>
    <t>0xdfab977372a039e78839687b8c359465f0f17532</t>
  </si>
  <si>
    <t>0xe0041ea9c685fd159e7cb45adf6119ae791f3c93</t>
  </si>
  <si>
    <t>0xe4bc96b24e0bdf87b4b92ed39c1aef8839b090dd</t>
  </si>
  <si>
    <t>0xe51231daa306acf16eac34a864564ca36b262a1f</t>
  </si>
  <si>
    <t>0xe7aef4cd88fa960d21ec047cfa480e2a7e510e84</t>
  </si>
  <si>
    <t>0xee0922a6b0768e32fa66a8aa51e8c0f085a2ed4c</t>
  </si>
  <si>
    <t>0xf1a2e8c37540b1b5eda94454c65dea21ad831f8e</t>
  </si>
  <si>
    <t>0xf671284d1f3f4b3bd4bec0959a23e7c5db4a62c3</t>
  </si>
  <si>
    <t>0xf7ecae6f035ea4927fde97faa679b5e224afb169</t>
  </si>
  <si>
    <t>0xf88d3412764873872ab1fded5f168a6c1a3bf7bb</t>
  </si>
  <si>
    <t>0xfbea0772cef0dbe743a18b132bfbb8f9eb0bf0aa</t>
  </si>
  <si>
    <t>TOTAL USD DEBT</t>
  </si>
  <si>
    <t>Sum of asset_usd_value</t>
  </si>
  <si>
    <t>Value of Tokens, all chains, excl. LP</t>
  </si>
  <si>
    <t>Value of all LPs minus SNX LP</t>
  </si>
  <si>
    <t>&lt;&lt; add O and P for avail assets (LOCKS not accounted for)</t>
  </si>
  <si>
    <t>TC</t>
  </si>
  <si>
    <t>valueUSD-wan</t>
  </si>
  <si>
    <t>valueUSD-nova</t>
  </si>
  <si>
    <t>valueUSD-rsk</t>
  </si>
  <si>
    <t>valueUSD-step</t>
  </si>
  <si>
    <t>valueUSD-tlos</t>
  </si>
  <si>
    <t>0xf977814e90da44bfa03b6295a0616a897441acec</t>
  </si>
  <si>
    <t>0x41318419cfa25396b47a94896ffa2c77c6434040</t>
  </si>
  <si>
    <t>0xba12222222228d8ba445958a75a0704d566bf2c8</t>
  </si>
  <si>
    <t>0xe74b28c2eae8679e3ccc3a94d5d0de83ccb84705</t>
  </si>
  <si>
    <t>0x99f4176ee457afedffcb1839c7ab7a030a5e4a92</t>
  </si>
  <si>
    <t>0x8ca24021e3ee3b5c241bbfcee0712554d7dc38a1</t>
  </si>
  <si>
    <t>0x05e793ce0c6027323ac150f6d45c2344d28b6019</t>
  </si>
  <si>
    <t>0xc72aed14386158960d0e93fecb83642e68482e4b</t>
  </si>
  <si>
    <t>0x86c38963e837b6c977d6e4a5a78b5836f985ff36</t>
  </si>
  <si>
    <t>0xe7178db9e123f053aabfd2c28520bf6b63cb4a47</t>
  </si>
  <si>
    <t>0xb43f63767e49c839d46adbf6c6a5662a7f36be18</t>
  </si>
  <si>
    <t>0xe2e4f2a725e42d0f0ef6291f46c430f963482001</t>
  </si>
  <si>
    <t>0x4488a6d9dc7c1284d3b871908aa0c090d8a06e0d</t>
  </si>
  <si>
    <t>0x0d0db6402196fb090cd251a1503b5688a30a6116</t>
  </si>
  <si>
    <t>0xd3f0325f9ae1790dd83e76a3bf4379fb6760ddf3</t>
  </si>
  <si>
    <t>0xab8abca00e36b396aa3b9d9a5796d0e18af583ae</t>
  </si>
  <si>
    <t>0x19184ab45c40c2920b0e0e31413b9434abd243ed</t>
  </si>
  <si>
    <t>0xb483f21dc981d2d1e483192a15fcac281669bf73</t>
  </si>
  <si>
    <t>0xd53c9fedcc95187307908d659846a443cb1e7350</t>
  </si>
  <si>
    <t>0xeb89fd3aadf7056c73bea7a347f96c68404eeea7</t>
  </si>
  <si>
    <t>0x47ac0fb4f2d84898e4d9e7b4dab3c24507a6d503</t>
  </si>
  <si>
    <t>0x0d0707963952f2fba59dd06f2b425ace40b492fe</t>
  </si>
  <si>
    <t>0xcda16a18d3f942571e7ba81b7d2219a6802c45a1</t>
  </si>
  <si>
    <t>0x5f65f7b609678448494de4c87521cdf6cef1e932</t>
  </si>
  <si>
    <t>0x34bf2e2339e0cdf3954820177125b1e60a79e36b</t>
  </si>
  <si>
    <t>0xf658269ca1b33e2557f0e0b5088748cbe71b627b</t>
  </si>
  <si>
    <t>0xf16e9b0d03470827a95cdfd0cb8a8a3b46969b91</t>
  </si>
  <si>
    <t>0x8aceab8167c80cb8b3de7fa6228b889bb1130ee8</t>
  </si>
  <si>
    <t>0x2c4b47668ea298ef4ef98956774ea590e130cefa</t>
  </si>
  <si>
    <t>0x6cc5f688a315f3dc28a7781717a9a798a59fda7b</t>
  </si>
  <si>
    <t>0x1494ca1f11d487c2bbe4543e90080aeba4ba3c2b</t>
  </si>
  <si>
    <t>0xf60c2ea62edbfe808163751dd0d8693dcb30019c</t>
  </si>
  <si>
    <t>0xdfd5293d8e347dfe59e90efd55b2956a1343963d</t>
  </si>
  <si>
    <t>0xe93381fb4c4f14bda253907b18fad305d799241a</t>
  </si>
  <si>
    <t>0x8d6f396d210d385033b348bcae9e4f9ea4e045bd</t>
  </si>
  <si>
    <t>0xa9d1e08c7793af67e9d92fe308d5697fb81d3e43</t>
  </si>
  <si>
    <t>0x28c6c06298d514db089934071355e5743bf21d60</t>
  </si>
  <si>
    <t>0xbe0eb53f46cd790cd13851d5eff43d12404d33e8</t>
  </si>
  <si>
    <t>0x5a52e96bacdabb82fd05763e25335261b270efcb</t>
  </si>
  <si>
    <t>0x0548f59fee79f8832c299e01dca5c76f034f558e</t>
  </si>
  <si>
    <t>0x21a31ee1afc51d94c2efccaa2092ad1028285549</t>
  </si>
  <si>
    <t>0x020c349a0541d76c16f501abc6b2e9c98adae892</t>
  </si>
  <si>
    <t>0x0392b358ce4547601befa962680bede836606ae2</t>
  </si>
  <si>
    <t>0x06fed18718975d9e178e0c0fea35c18eac794c3f</t>
  </si>
  <si>
    <t>0x07b7d05cb5e90c9985712f51446c6c1ede8748e2</t>
  </si>
  <si>
    <t>0x0d0452f487d1edc869d1488ae984590ca2900d2f</t>
  </si>
  <si>
    <t>0x1990bc6dfe2ef605bfc08f5a23564db75642ad73</t>
  </si>
  <si>
    <t>0x1c17622cfa9b6fd2043a76dfc39a5b5a109aa708</t>
  </si>
  <si>
    <t>0x1ce71e0e3cc4bfbfff1f84119ffaac2276510441</t>
  </si>
  <si>
    <t>0x1ee95bbd8d25ab561da17c464520af14a8943314</t>
  </si>
  <si>
    <t>0x22b8c57077aa47f9f7fe67862b02842969f38925</t>
  </si>
  <si>
    <t>0x2e9918026db125c692aed46e18697755567f4c1e</t>
  </si>
  <si>
    <t>0x326d9f47ba49bbaac279172634827483af70a601</t>
  </si>
  <si>
    <t>0x35f6b052c598d933d69a4eec4d04c73a191fe6c2</t>
  </si>
  <si>
    <t>0x3f08f17973ab4124c73200135e2b675ab2d263d9</t>
  </si>
  <si>
    <t>0x411147c328e430538c6606af6d3b57fd818f5f11</t>
  </si>
  <si>
    <t>0x43ae24960e5534731fc831386c07755a2dc33d47</t>
  </si>
  <si>
    <t>0x46f80018211d5cbbc988e853a8683501fca4ee9b</t>
  </si>
  <si>
    <t>0x488c76e32b5522b621c7c7d94c8a5d2d208ab47b</t>
  </si>
  <si>
    <t>0x4952f7539c1c4dc4dddab2d57bfed823fb3cedff</t>
  </si>
  <si>
    <t>0x4cc7a9a050a90b73ef1122a4fa665a9dd11683a8</t>
  </si>
  <si>
    <t>0x593aebee9117eea447279e5973f64c68d8e977a0</t>
  </si>
  <si>
    <t>0x5fd79d46eba7f351fe49bff9e87cdea6c821ef9f</t>
  </si>
  <si>
    <t>0x6330d5f08f51057f36f46d6751ecdc0c65ef7e9e</t>
  </si>
  <si>
    <t>0x85e51829c421f2cab7282dfd8da96fd197b4c94e</t>
  </si>
  <si>
    <t>0x893246facf345c99e4235e5a7bbee7404c988b96</t>
  </si>
  <si>
    <t>0x9056eb7ca982a5dd65a584189994e6a27318067d</t>
  </si>
  <si>
    <t>0x92a0d77658807675e43344da3459cb7373deb33e</t>
  </si>
  <si>
    <t>0xa1d7b2d891e3a1f9ef4bbc5be20630c2feb1c470</t>
  </si>
  <si>
    <t>0xac86855865cbf31c8f9fbb68c749ad5bd72802e3</t>
  </si>
  <si>
    <t>0xb0536a57a8d8f5327c62d0fecba23c5a27b5118b</t>
  </si>
  <si>
    <t>0xb193be7bc45456999c6d2fff19d8dc4292f8f878</t>
  </si>
  <si>
    <t>0xb7d7897e2b15f956c25403d4a2ba8774279c0f9b</t>
  </si>
  <si>
    <t>0xb91ef9a2c37c20803efd33d98f09296d2468403b</t>
  </si>
  <si>
    <t>0xbc12bf2a7ed981869cb10779f780b3b48e08ce23</t>
  </si>
  <si>
    <t>0xc131701ea649afc0bfcc085dc13304dc0153dc2e</t>
  </si>
  <si>
    <t>0xc1bf8f2acc5d5824974ce4c90a8438421150f753</t>
  </si>
  <si>
    <t>0xc719fa9d2c4727e1bbb2f2941cfb1cffa24f23db</t>
  </si>
  <si>
    <t>0xc7de73fe9227886a8b0f9c42f1830b9fd31843fb</t>
  </si>
  <si>
    <t>0xcffad3200574698b78f32232aa9d63eabd290703</t>
  </si>
  <si>
    <t>0xd7daabd899d1fabbc3a9ac162568939cec0393cc</t>
  </si>
  <si>
    <t>0xd8d6ffe342210057bf4dcc31da28d006f253cef0</t>
  </si>
  <si>
    <t>0xe00cdb7aa3d19839f47fa5169b2107d19c122791</t>
  </si>
  <si>
    <t>0xe1f0aa1bd0763dd393a43f0e82751a33d41e5d77</t>
  </si>
  <si>
    <t>0xe64401e1a5d4255c238e09e66e8148efe9397675</t>
  </si>
  <si>
    <t>0xe91fe8c77b5d45fbcc51d109bd117fd74fc89750</t>
  </si>
  <si>
    <t>0xeb20a766f9cf02cb9d113c986bb5150ac2451e65</t>
  </si>
  <si>
    <t>0xef53a4cf7a3462c2e805c0fc24686f95bc00fbc4</t>
  </si>
  <si>
    <t>0xf0c95229c0bf5a8a7d0278433a5973c0928b2557</t>
  </si>
  <si>
    <t>0xf4eebdd0704021ef2a6bbe993fdf93030cd784b4</t>
  </si>
  <si>
    <t>0xf79603a71144e415730c1a6f57f366e4ea962c00</t>
  </si>
  <si>
    <t>TOTAL SNX USD</t>
  </si>
  <si>
    <t>TOTAL SNX QTY</t>
  </si>
  <si>
    <t>validated</t>
  </si>
  <si>
    <t>https://debank.com/profile/0x99f4176ee457afedffcb1839c7ab7a030a5e4a92</t>
  </si>
  <si>
    <t>0xf5b3df78f230ced991c9c2750bb160d9e1651e57</t>
  </si>
  <si>
    <t>0xcd18eaa163733da39c232722cbc4e8940b1d8888</t>
  </si>
  <si>
    <t>0xb8ba36e591facee901ffd3d5d82df491551ad7ef</t>
  </si>
  <si>
    <t>0xa910f92acdaf488fa6ef02174fb86208ad7722ba</t>
  </si>
  <si>
    <t>0x432b5fd638513bfdb6b4e5c6cc4274cb45d79bd7</t>
  </si>
  <si>
    <t>0x08fbf81e852ab031c91d694ba48496ea76709f2c</t>
  </si>
  <si>
    <t>0x1579b5f6582c7a04f5ffeec683c13008c4b0a520</t>
  </si>
  <si>
    <t>0x5671c624b83246f952d786460d036d378da16973</t>
  </si>
  <si>
    <t>0x77134cbc06cb00b66f4c7e623d5fdbf6777635ec</t>
  </si>
  <si>
    <t>0x7c0e5242d1d03ef08bf9030d5049c94bab3334a2</t>
  </si>
  <si>
    <t>0x941b4fdb4b1533ab2cc8b90ff0700f658b4aa642</t>
  </si>
  <si>
    <t>0x9acbb72cf67103a30333a32cd203459c6a9c3311</t>
  </si>
  <si>
    <t>0xa90996896660decc6e997655e065b23788857849</t>
  </si>
  <si>
    <t>0xce0adbb76a8ce7224bec6b586e18743aeb03250a</t>
  </si>
  <si>
    <t>0xd15f3c48287389fef55e49e73ed2fb3dcd291b99</t>
  </si>
  <si>
    <t>0xe61dd9ca7364225afbfb79e15ad33864424e6ae4</t>
  </si>
  <si>
    <t>0xeff721eae19885e17f5b80187d6527aad3ffc8de</t>
  </si>
  <si>
    <t>snxTotalDebt</t>
  </si>
  <si>
    <t>Sum of snxTotalDebt</t>
  </si>
  <si>
    <t>0xa12e16339bfc9aa3f5a839a028dde781c24c1f67</t>
  </si>
  <si>
    <t>0xc46a350812adfcc13d53bb0d565e5e01ddbfe734</t>
  </si>
  <si>
    <t>0xeb3107117fead7de89cd14d463d340a2e6917769</t>
  </si>
  <si>
    <t>0xa5dfdfa51ae49a6dd728f4923d1e1cbf1d3d0004</t>
  </si>
  <si>
    <t>0xf5ce0293c24fd0990e0a5758e53f66a36ca0118f</t>
  </si>
  <si>
    <t>0x1522900b6dafac587d499a862861c0869be6e428</t>
  </si>
  <si>
    <t>0x738cf6903e6c4e699d1c2dd9ab8b67fcdb3121ea</t>
  </si>
  <si>
    <t>0xcf816d1cc021257d03151461b050e2bcaa1ae9eb</t>
  </si>
  <si>
    <t>0x9f0c8e1f71cf4cd20310ecb685b4427565d9348c</t>
  </si>
  <si>
    <t>0x489863b61c625a15c74fb4c21486bacb4a3937ab</t>
  </si>
  <si>
    <t>0x96ba4d04d889426b4b1eb051bf5daf00ec331004</t>
  </si>
  <si>
    <t>0x764f4909251f81976a0a2dcebce95333e4c27517</t>
  </si>
  <si>
    <t>0x1ddb367720ed4b2d79d6eaab82c14b70ae1253bc</t>
  </si>
  <si>
    <t>0x1d5e65a087ebc3d03a294412e46ce5d6882969f4</t>
  </si>
  <si>
    <t>0x85e78b9c7128c95869d691e40ac6106f3190d9fd</t>
  </si>
  <si>
    <t>0xd2976a56cd84a91a2e83685a6dc5308315e29f15</t>
  </si>
  <si>
    <t>0xc05320f54075452ff1a5ce420d64c9d025a452bb</t>
  </si>
  <si>
    <t>0x7476d1e9659a49b92c3f65f0a6de00a18fc3d6fa</t>
  </si>
  <si>
    <t>0xc814d2ef6d893568c74cd969eb6f72a62fc261f7</t>
  </si>
  <si>
    <t>0xa33c7f924399b59a8ee627388a108beab5e12eaf</t>
  </si>
  <si>
    <t>0x6710073666e7b9e8c1ba1d9d4cded9d1513d1d1f</t>
  </si>
  <si>
    <t>0x7173ce51d1b494320229e06bbdbe0da258b9b547</t>
  </si>
  <si>
    <t>0xacd03d601e5bb1b275bb94076ff46ed9d753435a</t>
  </si>
  <si>
    <t>0x30cf8aa72c4e69e35e0e48e785176704d6d70c7d</t>
  </si>
  <si>
    <t>0x2db6f5e838ed2bad993e9ff2d3d7a5c1cc35704c</t>
  </si>
  <si>
    <t>0xa2dcb52f5cf34a84a2ebfb7d937f7051ae4c697b</t>
  </si>
  <si>
    <t>https://debank.com/profile/0xa5f7a39e55d7878bc5bd754ee5d6bd7a7662355b</t>
  </si>
  <si>
    <t>https://debank.com/profile/0xe7178db9e123f053aabfd2c28520bf6b63cb4a47</t>
  </si>
  <si>
    <t>https://debank.com/profile/0xd64813e230b945e501aa1969d21fb2072cb95930</t>
  </si>
  <si>
    <t>https://debank.com/profile/0x47139cbec96ff8e2d06e0595f966827e400492c3</t>
  </si>
  <si>
    <t>collateral</t>
  </si>
  <si>
    <t>balanceOf</t>
  </si>
  <si>
    <t>transferable</t>
  </si>
  <si>
    <t>mints</t>
  </si>
  <si>
    <t>claims</t>
  </si>
  <si>
    <t>timestamp</t>
  </si>
  <si>
    <t>collateralO</t>
  </si>
  <si>
    <t>balanceOfO</t>
  </si>
  <si>
    <t>transferableO</t>
  </si>
  <si>
    <t>mintsO</t>
  </si>
  <si>
    <t>claimsO</t>
  </si>
  <si>
    <t>timestampO</t>
  </si>
  <si>
    <t>0x023b26c83b7cbfec9f895fad79ad87f22f9dff57</t>
  </si>
  <si>
    <t>0x042ed37d32b88ab6b1c2e7b8a400dcdc728050bc</t>
  </si>
  <si>
    <t>0x044a9c43e95aa9fd28eea25131a62b602d304f1f</t>
  </si>
  <si>
    <t>0x11b0389a7b1545ef15c8e7395128301e81952bc3</t>
  </si>
  <si>
    <t>0x1ba6b82641c77ab1fc7bc734c5c3628199a8967d</t>
  </si>
  <si>
    <t>0x1f7d1970b0e9f229df8d81f1f358f08ee52462fd</t>
  </si>
  <si>
    <t>0x1ffb72ea08df1f3ef0057d3bc44065ba44905778</t>
  </si>
  <si>
    <t>0x220abd48f2b444e1a352b6927c885c4579738081</t>
  </si>
  <si>
    <t>0x391da6221fde9c73472f0cf6cbdb280359cfb32f</t>
  </si>
  <si>
    <t>0x39de56518e136d472ef9645e7d6e1f7c6c8ed37b</t>
  </si>
  <si>
    <t>0x3a20d6cde0f85303f0fd623d3dc5755d41f7ab41</t>
  </si>
  <si>
    <t>0x3b454077aaf52ff3baec9128194191b7796247ba</t>
  </si>
  <si>
    <t>0x3fb4981d33258835ed1de86668344ee3f08c626d</t>
  </si>
  <si>
    <t>0x42f9134e9d3bf7eee1f8a5ac2a4328b059e7468c</t>
  </si>
  <si>
    <t>0x48d93dabf29aa5d86424a90ee60f419f1837649f</t>
  </si>
  <si>
    <t>0x498f119215f978b66886a4f905658e515f3724d5</t>
  </si>
  <si>
    <t>0x4e6a82ac98e87c5acf7738fa57b5fd9ea14af932</t>
  </si>
  <si>
    <t>0x526c7665c5dd9cd7102c6d42d407a0d9dc1e431d</t>
  </si>
  <si>
    <t>0x6fdabcd4c1b926310f5a8c4c00efefba3c8dbef4</t>
  </si>
  <si>
    <t>0x7652a18980f50e1d870952ecbf75ddf98cc45c44</t>
  </si>
  <si>
    <t>0x767ecb395def19ab8d1b2fcc89b3ddfbed28fd6b</t>
  </si>
  <si>
    <t>0x862c9c499f37f6261ed9ef15281e8b32c279c274</t>
  </si>
  <si>
    <t>0xb8b9977a5b8920ad74ff3eea8d0267d09cb86926</t>
  </si>
  <si>
    <t>0xbed8c03e31f822bdf450335dc35ec85ef6499b80</t>
  </si>
  <si>
    <t>0xc4b0772b22edb9b1a68a6f51ef6dcb3667f7ce16</t>
  </si>
  <si>
    <t>0xc53351fc5762e6eafb8ddac98851d59c4ea7b7d4</t>
  </si>
  <si>
    <t>0xcb33844b365c53d3462271cee9b719b6fc8ba06a</t>
  </si>
  <si>
    <t>0xd76b04bc7ce6f63379de6595e4b68f08f524916c</t>
  </si>
  <si>
    <t>0xe1bf1adcf6dfbd61a080781bce05a677f17abead</t>
  </si>
  <si>
    <t>0xe3e752b04aded62e3f0d51f7425e558b15e6aa67</t>
  </si>
  <si>
    <t>0xec0b8a38d1f217984a5a22f4d1938d474902f984</t>
  </si>
  <si>
    <t>0xf59b2359a33d9777f381d5044daf47f3e309f018</t>
  </si>
  <si>
    <t>valueUSD-M-O</t>
  </si>
  <si>
    <t>0x1e1f6e8a131c6f65b60436d5425fdb263075f95e</t>
  </si>
  <si>
    <t>0x611c870e8cdb416a37ec0f4476834d780418ef99</t>
  </si>
  <si>
    <t>asset-50pct</t>
  </si>
  <si>
    <t>asset-40pct</t>
  </si>
  <si>
    <t>asset-30pct</t>
  </si>
  <si>
    <t>asset-20pct</t>
  </si>
  <si>
    <t>asset-10pct</t>
  </si>
  <si>
    <t>asset+10pct</t>
  </si>
  <si>
    <t>asset+20pct</t>
  </si>
  <si>
    <t>asset+30pct</t>
  </si>
  <si>
    <t>asset+40pct</t>
  </si>
  <si>
    <t>asset+50pct</t>
  </si>
  <si>
    <t>Sum of asset-50pct</t>
  </si>
  <si>
    <t>Sum of asset-40pct</t>
  </si>
  <si>
    <t>Sum of asset-30pct</t>
  </si>
  <si>
    <t>Sum of asset-20pct</t>
  </si>
  <si>
    <t>Sum of asset-10pct</t>
  </si>
  <si>
    <t>Sum of asset+10pct</t>
  </si>
  <si>
    <t>Sum of asset+20pct</t>
  </si>
  <si>
    <t>Sum of asset+30pct</t>
  </si>
  <si>
    <t>Sum of asset+40pct</t>
  </si>
  <si>
    <t>Sum of asset+50pct</t>
  </si>
  <si>
    <t>TOTAL top 300</t>
  </si>
  <si>
    <t>Average of snxPrice</t>
  </si>
  <si>
    <t>asset_op-50pct</t>
  </si>
  <si>
    <t>asset_op-40pct</t>
  </si>
  <si>
    <t>asset_op-30pct</t>
  </si>
  <si>
    <t>asset_op-20pct</t>
  </si>
  <si>
    <t>asset_op-10pct</t>
  </si>
  <si>
    <t>asset_op+10pct</t>
  </si>
  <si>
    <t>asset_op+20pct</t>
  </si>
  <si>
    <t>asset_op+30pct</t>
  </si>
  <si>
    <t>asset_op+40pct</t>
  </si>
  <si>
    <t>asset_op+50pct</t>
  </si>
  <si>
    <t>Sum of asset_op-50pct</t>
  </si>
  <si>
    <t>Sum of asset_op+50pct</t>
  </si>
  <si>
    <t>Sum of asset_op+40pct</t>
  </si>
  <si>
    <t>Sum of asset_op+30pct</t>
  </si>
  <si>
    <t>Sum of asset_op+20pct</t>
  </si>
  <si>
    <t>Sum of asset_op+10pct</t>
  </si>
  <si>
    <t>Sum of asset_op-10pct</t>
  </si>
  <si>
    <t>Sum of asset_op-20pct</t>
  </si>
  <si>
    <t>Sum of asset_op-30pct</t>
  </si>
  <si>
    <t>Sum of asset_op-40pct</t>
  </si>
  <si>
    <t>SNX Price</t>
  </si>
  <si>
    <t>sUSD_cr+100bps</t>
  </si>
  <si>
    <t>sUSD_cr+50bps</t>
  </si>
  <si>
    <t>sUSD_cr+0bps</t>
  </si>
  <si>
    <t>sUSD_cr-50bps</t>
  </si>
  <si>
    <t>sUSD_cr-100bps</t>
  </si>
  <si>
    <t>sUSD_cr+100bps_SNX-20pct</t>
  </si>
  <si>
    <t>sUSD_cr+50bps_SNX-20pct</t>
  </si>
  <si>
    <t>sUSD_cr+0bps_SNX-20pct</t>
  </si>
  <si>
    <t>sUSD_cr-50bps_SNX-20pct</t>
  </si>
  <si>
    <t>sUSD_cr-100bps_SNX-20pct</t>
  </si>
  <si>
    <t>sUSD_cr_op+100bps</t>
  </si>
  <si>
    <t>sUSD_cr_op+50bps</t>
  </si>
  <si>
    <t>sUSD_cr_op+0bps</t>
  </si>
  <si>
    <t>sUSD_cr_op-50bps</t>
  </si>
  <si>
    <t>sUSD_cr_op-100bps</t>
  </si>
  <si>
    <t>sUSD_cr_op+100bps_SNX-20pct</t>
  </si>
  <si>
    <t>sUSD_cr_op+50bps_SNX-20pct</t>
  </si>
  <si>
    <t>sUSD_cr_op+0bps_SNX-20pct</t>
  </si>
  <si>
    <t>sUSD_cr_op-50bps_SNX-20pct</t>
  </si>
  <si>
    <t>sUSD_cr_op-100bps_SNX-20pct</t>
  </si>
  <si>
    <t>Sum of sUSD_cr-100bps_SNX-20pct</t>
  </si>
  <si>
    <t>Sum of sUSD_cr-50bps_SNX-20pct</t>
  </si>
  <si>
    <t>Sum of sUSD_cr+0bps_SNX-20pct</t>
  </si>
  <si>
    <t>Sum of sUSD_cr+50bps_SNX-20pct</t>
  </si>
  <si>
    <t>Sum of sUSD_cr+100bps_SNX-20pct</t>
  </si>
  <si>
    <t>Sum of sUSD_cr-100bps</t>
  </si>
  <si>
    <t>Sum of sUSD_cr-50bps</t>
  </si>
  <si>
    <t>Sum of sUSD_cr+0bps</t>
  </si>
  <si>
    <t>Sum of sUSD_cr+50bps</t>
  </si>
  <si>
    <t>Sum of sUSD_cr+100bps</t>
  </si>
  <si>
    <t>Asset USD</t>
  </si>
  <si>
    <t>Debt USD</t>
  </si>
  <si>
    <t>SNX Price Change</t>
  </si>
  <si>
    <t>Sum of sUSD_cr_op+100bps</t>
  </si>
  <si>
    <t>Sum of sUSD_cr_op+50bps</t>
  </si>
  <si>
    <t>Sum of sUSD_cr_op+0bps</t>
  </si>
  <si>
    <t>Sum of sUSD_cr_op-50bps</t>
  </si>
  <si>
    <t>Mint   &lt;&lt;    sUSD/Asset    &gt;&gt;   Burn</t>
  </si>
  <si>
    <t>OPTIMISM</t>
  </si>
  <si>
    <t>MINT/BURN TO TARGET CRATIO</t>
  </si>
  <si>
    <t>MAINNET</t>
  </si>
  <si>
    <t>ADDRESS</t>
  </si>
  <si>
    <t>Debt sUSD</t>
  </si>
  <si>
    <t>Total</t>
  </si>
  <si>
    <t>SNX Quantity</t>
  </si>
  <si>
    <t>SNX Value USD</t>
  </si>
  <si>
    <t>Token Value USD</t>
  </si>
  <si>
    <t>LPs Value USD</t>
  </si>
  <si>
    <t>Cross Chain C-Ratio</t>
  </si>
  <si>
    <t>#</t>
  </si>
  <si>
    <t>User</t>
  </si>
  <si>
    <t>Net worth</t>
  </si>
  <si>
    <t>Share</t>
  </si>
  <si>
    <t>Cumulative share</t>
  </si>
  <si>
    <t>Updated at</t>
  </si>
  <si>
    <t>0x99f4…4a92</t>
  </si>
  <si>
    <t>Contract</t>
  </si>
  <si>
    <t>0x8ca2…38a1</t>
  </si>
  <si>
    <t>0xc8c2…543b</t>
  </si>
  <si>
    <t>0x27cc…0931</t>
  </si>
  <si>
    <t>0xe717…4a47</t>
  </si>
  <si>
    <t>0x6db6…785c</t>
  </si>
  <si>
    <t>0x7053…410f</t>
  </si>
  <si>
    <t>0xc34a…147c</t>
  </si>
  <si>
    <t>0xccc2…e9e8</t>
  </si>
  <si>
    <t>0x629b…7516</t>
  </si>
  <si>
    <t>0x7113…e05e</t>
  </si>
  <si>
    <t>0xd648…5930</t>
  </si>
  <si>
    <t>0x042e…50bc</t>
  </si>
  <si>
    <t>0x4488…6e0d</t>
  </si>
  <si>
    <t>0x9b7a…0981</t>
  </si>
  <si>
    <t>0x542a…bbc1</t>
  </si>
  <si>
    <t>0x5a95…55d6</t>
  </si>
  <si>
    <t>0xd120…b687</t>
  </si>
  <si>
    <t>0x6c63…098b</t>
  </si>
  <si>
    <t>0x6e3a…2afb</t>
  </si>
  <si>
    <t>0x0a77…b99b</t>
  </si>
  <si>
    <t>0x4713…92c3</t>
  </si>
  <si>
    <t>0x86c3…ff36</t>
  </si>
  <si>
    <t>0x2bde…666d</t>
  </si>
  <si>
    <t>0x28a5…5b18</t>
  </si>
  <si>
    <t>0x78b0…ebc5</t>
  </si>
  <si>
    <t>0xf671…62c3</t>
  </si>
  <si>
    <t>0x1b45…c3b2</t>
  </si>
  <si>
    <t>0xceed…c077</t>
  </si>
  <si>
    <t>0x1939…d110</t>
  </si>
  <si>
    <t>0x3f7a…4240</t>
  </si>
  <si>
    <t>0xd3f0…ddf3</t>
  </si>
  <si>
    <t>0xf7ec…b169</t>
  </si>
  <si>
    <t>0x510b…91fe</t>
  </si>
  <si>
    <t>0xb483…bf73</t>
  </si>
  <si>
    <t>0x930b…2cd2</t>
  </si>
  <si>
    <t>0x16b8…aa49</t>
  </si>
  <si>
    <t>0xbc28…52a3</t>
  </si>
  <si>
    <t>0x1d4a…d042</t>
  </si>
  <si>
    <t>0x1f7d…62fd</t>
  </si>
  <si>
    <t>0x498f…24d5</t>
  </si>
  <si>
    <t>0x98c3…fd36</t>
  </si>
  <si>
    <t>0x1ffb…5778</t>
  </si>
  <si>
    <t>0x28ea…0efb</t>
  </si>
  <si>
    <t>0x3b45…47ba</t>
  </si>
  <si>
    <t>0x79d6…a4c6</t>
  </si>
  <si>
    <t>0xc42c…c748</t>
  </si>
  <si>
    <t>0xe402…d2bf</t>
  </si>
  <si>
    <t>0x0be5…8355</t>
  </si>
  <si>
    <t>0xb47d…a89d</t>
  </si>
  <si>
    <t>0x66b0…446c</t>
  </si>
  <si>
    <t>0xa2e3…2195</t>
  </si>
  <si>
    <t>0x2a52…a152</t>
  </si>
  <si>
    <t>0x4569…2f3d</t>
  </si>
  <si>
    <t>0x4125…a398</t>
  </si>
  <si>
    <t>0xf5b3…1e57</t>
  </si>
  <si>
    <t>0xab8a…83ae</t>
  </si>
  <si>
    <t>0x96a6…f741</t>
  </si>
  <si>
    <t>0xa7fd…fc23</t>
  </si>
  <si>
    <t>0xbfce…4266</t>
  </si>
  <si>
    <t>0xbbcc…d59a</t>
  </si>
  <si>
    <t>0xcb35…797e</t>
  </si>
  <si>
    <t>0xb9fc…2045</t>
  </si>
  <si>
    <t>0x1c1b…7269</t>
  </si>
  <si>
    <t>0xcd91…af77</t>
  </si>
  <si>
    <t>0x4b47…1ff7</t>
  </si>
  <si>
    <t>0x349a…131f</t>
  </si>
  <si>
    <t>0xb039…9d18</t>
  </si>
  <si>
    <t>0x01b3…2a6f</t>
  </si>
  <si>
    <t>0x96cb…093d</t>
  </si>
  <si>
    <t>0x09bb…591b</t>
  </si>
  <si>
    <t>0x6de6…4ca9</t>
  </si>
  <si>
    <t>0xe4b7…041d</t>
  </si>
  <si>
    <t>0xa119…85b3</t>
  </si>
  <si>
    <t>0x1bc6…26a3</t>
  </si>
  <si>
    <t>0xca41…0f2c</t>
  </si>
  <si>
    <t>0x7cf5…ef6d</t>
  </si>
  <si>
    <t>0x9d82…0642</t>
  </si>
  <si>
    <t>0x93b7…69ab</t>
  </si>
  <si>
    <t>0xac25…b115</t>
  </si>
  <si>
    <t>0x8884…b54b</t>
  </si>
  <si>
    <t>0x7476…d6fa</t>
  </si>
  <si>
    <t>0xa9f0…b321</t>
  </si>
  <si>
    <t>0x0587…ab0b</t>
  </si>
  <si>
    <t>0xcbdc…4ab3</t>
  </si>
  <si>
    <t>0x9430…4456</t>
  </si>
  <si>
    <t>0x15f0…8347</t>
  </si>
  <si>
    <t>0x4aab…804f</t>
  </si>
  <si>
    <t>0xe353…6cac</t>
  </si>
  <si>
    <t>0xa698…7198</t>
  </si>
  <si>
    <t>0x13e9…a0b6</t>
  </si>
  <si>
    <t>0xcb33…a06a</t>
  </si>
  <si>
    <t>0x6e41…cfb5</t>
  </si>
  <si>
    <t>0xdd70…8202</t>
  </si>
  <si>
    <t>0xd297…9f15</t>
  </si>
  <si>
    <t>0xca72…4d77</t>
  </si>
  <si>
    <t>0xe216…9be4</t>
  </si>
  <si>
    <t>0x66fb…b32b</t>
  </si>
  <si>
    <t>PennilessWassie</t>
  </si>
  <si>
    <t>0x9c50…dac5</t>
  </si>
  <si>
    <t>jpeg</t>
  </si>
  <si>
    <t>0x67e5…1bfa</t>
  </si>
  <si>
    <t>valueUSD-ckb</t>
  </si>
  <si>
    <t>0xa9f00c00ea5fd167da64917267e60f9d9430b321</t>
  </si>
  <si>
    <t>0x171839e4deda360c0aa85e95980d26cf176597d4</t>
  </si>
  <si>
    <t>0x6c11b7b9b5b4ee542943dc0d3970a867e8ee5197</t>
  </si>
  <si>
    <t>0xa2e3475d13776c6e42ff37b47286827d959b2195</t>
  </si>
  <si>
    <t>0xbb1e599e15f2bf248732ef060cadffeb6363cc4c</t>
  </si>
  <si>
    <t>0xbfce1907360c0b74542aadfa5a2d919e029d4266</t>
  </si>
  <si>
    <t>0x4b479f5e351181689e8abfea3544a365c54c1ff7</t>
  </si>
  <si>
    <t>0x98c30c832f42222985430c5e95b240af5c2cfd36</t>
  </si>
  <si>
    <t>0x28ea4a0e9899bdce3ae67d7aad4792f9f0780efb</t>
  </si>
  <si>
    <t>0x4569c1ab9c4fc9b29cfbaddad569e89d5a202f3d</t>
  </si>
  <si>
    <t>0xcb3593c7c0dfe13129ff2b6add9ba402f76c797e</t>
  </si>
  <si>
    <t>0x774cfda705dd179c43c6523496afd27a45d26c7a</t>
  </si>
  <si>
    <t>0xb47d8f87c0113827d44ad0bc32d53823c477a89d</t>
  </si>
  <si>
    <t>0xd69fd6e04e92094397258c2387ec76cb1276ecb5</t>
  </si>
  <si>
    <t>0x888412fe22910ad8af968fef0ea9e9a92689b54b</t>
  </si>
  <si>
    <t>0xb7e830319570f977989860b71e4121179ccee957</t>
  </si>
  <si>
    <t>0x6de6e901bbefd26a9888798a25e4a49309d04ca9</t>
  </si>
  <si>
    <t>0xb0399dac8f4d4100b49b2a7b3873481114229d18</t>
  </si>
  <si>
    <t>0xe21658615163c9a74e9b9c2f1d8acafa25a99be4</t>
  </si>
  <si>
    <t>0x1b89a08d82079337740e1cef68c571069725306e</t>
  </si>
  <si>
    <t>0x1c1b49aaa9b98d861f0db9af94543c4df4537269</t>
  </si>
  <si>
    <t>0xe404a2bf9809dbbc4ad6bbf847e6e7dfd769a371</t>
  </si>
  <si>
    <t>0x9f431a46149bab70373b9c6867d2db8c2f45aa11</t>
  </si>
  <si>
    <t>0x6fbd0505147fb7bf06d21b9379d6afccfa282ad4</t>
  </si>
  <si>
    <t>0x349a01774f22f51ffd46270b48f1fdc85ac9131f</t>
  </si>
  <si>
    <t>0x0587588011c1423b01110694a74c6ab6e4fcab0b</t>
  </si>
  <si>
    <t>0x09bbe6493cb9ba42922183a1af57110c805d591b</t>
  </si>
  <si>
    <t>0xcf4d525f31bafdecfa27794f62e0c4dc3a14016f</t>
  </si>
  <si>
    <t>0xf60595b5bb6fa8135c0feef89543521ff38ba83e</t>
  </si>
  <si>
    <t>0xaf12f068b5185d6ee59c612d0d39d5a5b2430b93</t>
  </si>
  <si>
    <t>0x12edfed362998e0e5871770cff29035792455288</t>
  </si>
  <si>
    <t>0x8322c00cab37c8a00b127a3aaac08d49c7fa0025</t>
  </si>
  <si>
    <t>0xe925448f172b7e9cb9bbca1f54282ef4a126fc2a</t>
  </si>
  <si>
    <t>0xefc1d90f8e0ce4019ae28ea788046dcab7ba3095</t>
  </si>
  <si>
    <t>0x69cfafca9c889d6efc1acc5651ce7a5ec6cdc231</t>
  </si>
  <si>
    <t>0x7f3d212d288ee197d695bfda0841870b3c0469d9</t>
  </si>
  <si>
    <t>0xa75564348f8c18d01fd8b78de79ff90b71656dc9</t>
  </si>
  <si>
    <t>0x1ec8cdca5232cbd61e305f94261ffad2f91f16b8</t>
  </si>
  <si>
    <t>0x244980d84e077765f167cd0d64c5c74645c3824f</t>
  </si>
  <si>
    <t>0xf1b98463d6574c998f03e6edf6d7b4e5f917f915</t>
  </si>
  <si>
    <t>0x13e9f9d98ffe62badfa5b634f735493dd80aa0b6</t>
  </si>
  <si>
    <t>0x2838a6fec5eaa55438be48e00153e8ac52cdd7ec</t>
  </si>
  <si>
    <t>0xac25c81d79247d94065335c9dd29673562d1b115</t>
  </si>
  <si>
    <t>0x1137b79d321bd7cf5dd5fc01c01d416aaf89471c</t>
  </si>
  <si>
    <t>0xa7fde321289a23e310c8804d41ef3128fa07fc23</t>
  </si>
  <si>
    <t>0x4a4c58a83b4d7ff6a26aee5afe32930d87e2143b</t>
  </si>
  <si>
    <t>0x7f367b67e09cfc9075644b020e4162eff244990f</t>
  </si>
  <si>
    <t>0xbf717f47933780e557bcd1aee1c8859bfc4b47ce</t>
  </si>
  <si>
    <t>0xfa2a0d043649eb88cd9c1af611f3434d4d61a101</t>
  </si>
  <si>
    <t>0xf4f5ff88733ace4c7155577436956810be216673</t>
  </si>
  <si>
    <t>0x2314a07fe06bb94d9d4d98044ed556a2104f92d0</t>
  </si>
  <si>
    <t>0x00481898361901f3e49bfe3e40872d09e93c2c11</t>
  </si>
  <si>
    <t>0x97cdd8176084b24ae8a385d4ea9177c31ba0022b</t>
  </si>
  <si>
    <t>0x341348ee3510d3944619b0b86188361acdba6b59</t>
  </si>
  <si>
    <t>0xe5bdf8394f24291d2f543d1b1ea5875b3e273b91</t>
  </si>
  <si>
    <t>0x5031f48e602a88def46b52b3e65d89db893342bf</t>
  </si>
  <si>
    <t>0xa4cff481cd40e733650ea76f6f8008f067bf6ef3</t>
  </si>
  <si>
    <t>0x7cf59c7488ef93c45bbaef98afae545f1b4fef6d</t>
  </si>
  <si>
    <t>0xfa8343c666c7b4e617e502c7070a31c52d5a46ec</t>
  </si>
  <si>
    <t>0xc8f0c3cf27c6f62a2355456d0181aeea6923adb6</t>
  </si>
  <si>
    <t>0x29e78e2438e589a0054d45b8a5f6c2eeee9a68df</t>
  </si>
  <si>
    <t>0x95938cd87e7b6540be27d44c7577ad4fa8b85a72</t>
  </si>
  <si>
    <t>0x127e0464b6eca624f09b9292c4f33e4a829ea5d9</t>
  </si>
  <si>
    <t>0x9d825c29495290f4104b3d199f47f47a8a810642</t>
  </si>
  <si>
    <t>0xd8e88db8b3e6dd20e1d2f5af1a4a8e1b5b16133d</t>
  </si>
  <si>
    <t>0xa1194b1edb051ad5fb38fa908b28042454ca85b3</t>
  </si>
  <si>
    <t>0x3f6524bbab05fd836710fbbf9adc6268e42abd80</t>
  </si>
  <si>
    <t>0xe3a751aff9c28ec299f34d1f465c3a5c55997b29</t>
  </si>
  <si>
    <t>0xd4ee113548dd66913dff6743e9b89e9fca7e4ead</t>
  </si>
  <si>
    <t>0xe2eef82aca1c3405cf9640b40cbd6148182e8ba6</t>
  </si>
  <si>
    <t>0x2f206d74d7cfcc6a9f556825034eb110a572ad62</t>
  </si>
  <si>
    <t>0x0b0dceaa947ab8b965e87f1191a501cf88c44cbf</t>
  </si>
  <si>
    <t>0x159fa18b343dba8ba19b90f92ae711b971e05866</t>
  </si>
  <si>
    <t>0x38abd5912b5e2537b9e68abbd8d037d0e35eba0e</t>
  </si>
  <si>
    <t>0x43b5a649ea3b673a93376b2024e0ae38161132f8</t>
  </si>
  <si>
    <t>0x6012084d117ae383f38f888e95effe7e26615511</t>
  </si>
  <si>
    <t>0xcd917bf1dbae5dd0de7daae63926ec81b42faf77</t>
  </si>
  <si>
    <t>0x5e14c52c105c036c61ac707468f462003dc17c94</t>
  </si>
  <si>
    <t>0x05e9742b3b0d4a5a0826926f95d03e20e575263a</t>
  </si>
  <si>
    <t>0x5117755050e0e7d38c67795da7b89f2eb2804650</t>
  </si>
  <si>
    <t>0xe6635047ee4d4551a6df66f54923cf7550a9dae2</t>
  </si>
  <si>
    <t>0x6a85c3bfc93d59b9746152a35832fd3255f7f930</t>
  </si>
  <si>
    <t>0x48bb08143670d3d7f096b9d3b1095bd205acbac9</t>
  </si>
  <si>
    <t>0x5b2a74b28c271800d743c8d9cb5edb145c32e718</t>
  </si>
  <si>
    <t>0xeddc3369e15e9effa6e1ec2ee1ddc3cdf501e852</t>
  </si>
  <si>
    <t>0x62a461b20cf99355642be16c9b2b246adc0ed197</t>
  </si>
  <si>
    <t>0x02a92f5e64ced3817782b5b17a0c86a4db475eb4</t>
  </si>
  <si>
    <t>0xe3f0254b09aec48ffa46f9eee5a3bc7a8e510e6d</t>
  </si>
  <si>
    <t>0xa8097c13dd8ad383d264fbef6e36b8923889fbcd</t>
  </si>
  <si>
    <t>0xb67cbdc002804418bb90edbcc1909e84a1634995</t>
  </si>
  <si>
    <t>0x89b76bdda22a59014e7c67a612ca80dad957e13d</t>
  </si>
  <si>
    <t>0x00924dc49ab7a1c1b07a8166d05a09cc18e857ea</t>
  </si>
  <si>
    <t>0x3989634881db165a91dea818d50b79daf5ee4efc</t>
  </si>
  <si>
    <t>0xd8a8aa5e8d776a89ee1b7ae98d3490de8acad53d</t>
  </si>
  <si>
    <t>0x3e03e274eb8c770d95b849230cb8087e192ee311</t>
  </si>
  <si>
    <t>0x347f4b87a779433377ceadb75353311993d7161f</t>
  </si>
  <si>
    <t>0x80c375ae21b680e7948dcf17beaa70547285d497</t>
  </si>
  <si>
    <t>0x76774a6bf17c93f855493e2e5d5e9291047c3dcc</t>
  </si>
  <si>
    <t>0x4690f9f73463772d79a3a5aca5c24d7015cdcc09</t>
  </si>
  <si>
    <t>0xb3a7303de6061b89ad470569a6d67048f528aa30</t>
  </si>
  <si>
    <t>0xa2ce3c2fc80345d73ea9ceac69c77415086a2a17</t>
  </si>
  <si>
    <t>0xa5b643c7128d53204a838c852a012691c8a39f93</t>
  </si>
  <si>
    <t>0x863cdda455914408fc078f116cac40d492c53546</t>
  </si>
  <si>
    <t>0xcbdc76e52895b5de79c315b8ab3f0a7a5ac04ab3</t>
  </si>
  <si>
    <t>0xb95b8106b30c794b1eed3c5eeaf6a02cf82c8446</t>
  </si>
  <si>
    <t>0xf27cde95bb356b4f17042f1511f87b1943863a78</t>
  </si>
  <si>
    <t>0xc422e5526c70f2a9903acb469b25ef4df0fba2d9</t>
  </si>
  <si>
    <t>0xd8e80c06f9f3a41c85cad28117e01ebd50fd535e</t>
  </si>
  <si>
    <t>0x862242781c4cd5bee269e81c1d629e68d1a06c7a</t>
  </si>
  <si>
    <t>0xdca7125336a3ada3ece34860efebc230b6e3cc2e</t>
  </si>
  <si>
    <t>0x7165efe18fbf79a3e8fdbf3211927ca32ad86bb5</t>
  </si>
  <si>
    <t>0x4f6fff5cd87eaf8cf09467366fe783e7ecb1317b</t>
  </si>
  <si>
    <t>0x5f370f2aba4643b2d24cd6c753b6122ee86c1999</t>
  </si>
  <si>
    <t>0xf9809ce9761ffabe887c4758e045a6a21e627dbc</t>
  </si>
  <si>
    <t>0xfb3f06ea3e663e92b784db300ccdd0490b3535e7</t>
  </si>
  <si>
    <t>0xefc5ff84594ebf147dceaeb5c41079672cf0d85c</t>
  </si>
  <si>
    <t>0x9f3226e9de5983804e7003a779ef2e59f7e09733</t>
  </si>
  <si>
    <t>0xca72fb5737de4e5ec8890839babbefacc5ce4d77</t>
  </si>
  <si>
    <t>0x34e31ddb2e1a2e06d8d75f5ea109ce001fc969b5</t>
  </si>
  <si>
    <t>0xa6a1fac4430cff1d6ca66e490ab16b0c8422ae23</t>
  </si>
  <si>
    <t>0x9e5a57470a2a136a3d4de39e1996e05944c4b1fb</t>
  </si>
  <si>
    <t>0xfd9f6cecdf70588525d3270aa9d2e6f6ae5d8ff8</t>
  </si>
  <si>
    <t>0x6b9dfc960299166df15ab8a85f054c69e2be2353</t>
  </si>
  <si>
    <t>0x4ab52791c736bc26d1933b4940ce8454e0474d03</t>
  </si>
  <si>
    <t>0x49340fb951ceb9d5840275d8953e29f3eda4893e</t>
  </si>
  <si>
    <t>0x961c18a23306fe44c4323adcb3bc343b0d193670</t>
  </si>
  <si>
    <t>0xb4a0cf48d469c081cdcf1d78fc9e619a6f0a8a13</t>
  </si>
  <si>
    <t>0x67c188ef26fac4a50cf64c2b0dffe6f332704568</t>
  </si>
  <si>
    <t>0x9265f86d58b348060e43216f968bda8a6bb63572</t>
  </si>
  <si>
    <t>0xa00ec0dfffcf66318121bce8d140928c32734be5</t>
  </si>
  <si>
    <t>0x6863e1091e73de0cd4546ef0d12183133cd252bd</t>
  </si>
  <si>
    <t>0x45568a64bca3372e6bd1a86afc282377ac1cfa43</t>
  </si>
  <si>
    <t>0x1ea4476ffcc1866dc34b5210e795984a2a1913a5</t>
  </si>
  <si>
    <t>0x3c57cb6c743b190cec13cd804afd753531b94ea8</t>
  </si>
  <si>
    <t>0x9a1af2b6978c2e819deaeadf8f7f5f2527272b51</t>
  </si>
  <si>
    <t>0xba790fffee3cf670f24c0685cf218ee2ea8388af</t>
  </si>
  <si>
    <t>0x02715877f8e489c6361296ab820e55f2fc1e8ba9</t>
  </si>
  <si>
    <t>0xc162d5097c7bd32a6f86d2286f357191013e6bfa</t>
  </si>
  <si>
    <t>0xe4209e4ff1ca66a2343224dca0d4942e32ae673b</t>
  </si>
  <si>
    <t>0x88502ad3a70ab4f1e17da1f86aa419d147cd33ba</t>
  </si>
  <si>
    <t>0xfa6c01ac02d33dafdc0b20511eed1738f51c1b3a</t>
  </si>
  <si>
    <t>0xdec1bcdf22a6e77f10e3bf7df8a5f6a6a38e6376</t>
  </si>
  <si>
    <t>0x0e9d6ae20c982b43c219e9befd94ce2302264068</t>
  </si>
  <si>
    <t>0x64832fa1dab43f8bd21cd5009750bbf4eabf271f</t>
  </si>
  <si>
    <t>0xac437a705d95dd667378910a402c65ea4d8b9bf2</t>
  </si>
  <si>
    <t>0x585639fbf797c1258eba8875c080eb63c833d252</t>
  </si>
  <si>
    <t>0x7b86b623bceeabff09f5d48e84f8d1a5cbacdfc6</t>
  </si>
  <si>
    <t>0xc912f332b817e6f62d4991610ded7df4cde212f0</t>
  </si>
  <si>
    <t>0x8a93d3871ec740a365d67802523f2e3c5db37b98</t>
  </si>
  <si>
    <t>0x7f8193989afb29df0a7527e695b4d1fc55f6d352</t>
  </si>
  <si>
    <t>0xa9c6e2cef1c161ad81f009463d3d760ec34d1286</t>
  </si>
  <si>
    <t>0x25e6f3e429ab5e859d8fb63d40b1215ea31e9a5a</t>
  </si>
  <si>
    <t>0x321e48b8d82058b82bb55975afc42abd31bebfc5</t>
  </si>
  <si>
    <t>0xfa2f8f4570fcbe7af73ac5b4d41839e78572310c</t>
  </si>
  <si>
    <t>0xab66e60badaea8f90fa5b0da7ab404100641eb6e</t>
  </si>
  <si>
    <t>0x15dd734312c7a0c3c6a4713cf5ccd9031b08401c</t>
  </si>
  <si>
    <t>0x53de8e90e24e8f6c4dee06939e4edfc8a073863a</t>
  </si>
  <si>
    <t>0x1239eaecdf3a755970f413d8b7fcd1e7495ea97c</t>
  </si>
  <si>
    <t>0xf04a6e38c6cfe0acfbeb472888ed990787e69072</t>
  </si>
  <si>
    <t>0xb0317fead6b9278845315ebecbb0d1eba3fdf8bf</t>
  </si>
  <si>
    <t>0x4248a745d75322df17cab4286536b8469f2e7c2a</t>
  </si>
  <si>
    <t>0x5bff1a68663ff91b0650327d83d4230cd00023ad</t>
  </si>
  <si>
    <t>0x17a80e366db45ae9bb906d85c5cea73722f6ea44</t>
  </si>
  <si>
    <t>0x000ad8f56d3408abe29466189612d1b7b19e4420</t>
  </si>
  <si>
    <t>0xdacd3ad9fe68a29a4ae2b7a66599ceb784fafaad</t>
  </si>
  <si>
    <t>0xf41aad88378a5236fe76a7a92e5c87193dc4beec</t>
  </si>
  <si>
    <t>0xa760c104e2b2f11f8426dc4744869cdc7ead4087</t>
  </si>
  <si>
    <t>0xefde42783b0cc8e1fa3206754d4b3a646b9e49d7</t>
  </si>
  <si>
    <t>0x9cc0447828e761f444ab52a263f2437b704b6ed9</t>
  </si>
  <si>
    <t>0x305d1239e09103efed3f8a0e5e3770345ced81d6</t>
  </si>
  <si>
    <t>0x6fc72314958b1713b5db16a9240f6dc01eb353f7</t>
  </si>
  <si>
    <t>0x8c42138c925d1049ec6b29f1ecf817b1628e54ba</t>
  </si>
  <si>
    <t>0xf7c755b0f3181c1f0362bae38590df697535ca58</t>
  </si>
  <si>
    <t>0x8f39997332ace2bfc26a276c3b14d395e211d41a</t>
  </si>
  <si>
    <t>0x8022d66041075ac83d4cbea30a60a6002e3067e1</t>
  </si>
  <si>
    <t>0x4af764f04db300a4bbf26d51188e942aad74a5d4</t>
  </si>
  <si>
    <t>0x950cd307253d944b62a56297d0d3c5f2b1f0f84e</t>
  </si>
  <si>
    <t>0x4f517f2d959478cf4a4cf68c5db2be4c5cf8bdd0</t>
  </si>
  <si>
    <t>0x35a807f9dd68c7b03a992477f85cf5a08ee9a69e</t>
  </si>
  <si>
    <t>0x2c678004af4c1e217d9ed8baabd4454406ceb63d</t>
  </si>
  <si>
    <t>0xedd585b2ea9406eb769b09af53333a82f53af035</t>
  </si>
  <si>
    <t>0xa82618668a71bb492d1aaf8948de95d73eb8a243</t>
  </si>
  <si>
    <t>0x36bc1e767ff57bd9e3e46f5cb996a5a1cf10a439</t>
  </si>
  <si>
    <t>0x9223f2e38510aa77ded779c5f22c67f4e8315eea</t>
  </si>
  <si>
    <t>0xe167fef7a6c99554917ba90d7ec6fe5b08e43120</t>
  </si>
  <si>
    <t>0xe5f3a9033b4f2727859974da45ad1719560172ac</t>
  </si>
  <si>
    <t>0x7336f733657fe7ffc92e27fb19fd5a6ae4c0e0c2</t>
  </si>
  <si>
    <t>0x4c447e2fb114b85cc893cfebeda9fde3a9aed85e</t>
  </si>
  <si>
    <t>0x388497c7f682c64cb8eb813d5954658bca39d766</t>
  </si>
  <si>
    <t>0x437ae28150189890d987deee46cc29bf4098622f</t>
  </si>
  <si>
    <t>0x8f1fc7aca5fc7d7e52094251d912270cb7dbb592</t>
  </si>
  <si>
    <t>0xbee33ac5520a2245cbf8288e768a5cc26927cddf</t>
  </si>
  <si>
    <t>0xd27d997cb2dbeda80ca77925b05e2550c5d9c368</t>
  </si>
  <si>
    <t>0x60ce047de9952e080f84d3f8a13495f6d9277167</t>
  </si>
  <si>
    <t>0x22a82af208eacd076b01e4668b9864777f5e21b7</t>
  </si>
  <si>
    <t>0x3eb559ef56b228a1931156f31e0d770772989e33</t>
  </si>
  <si>
    <t>0xfd49c7ee330fe060ca66fee33d49206eb96f146d</t>
  </si>
  <si>
    <t>0xf584f8728b874a6a5c7a8d4d387c9aae9172d621</t>
  </si>
  <si>
    <t>0xfbcb8155817f4d8802645c70e0e16dde80a06676</t>
  </si>
  <si>
    <t>0xd6a062cae6123c158768a5c444ca0896cc60d6b1</t>
  </si>
  <si>
    <t>0x0d4be8528087ca5316e8b0b28cb4f752c88b8b94</t>
  </si>
  <si>
    <t>0xf7c6104a11429803fd643f9e86c111c11a557926</t>
  </si>
  <si>
    <t>0xe3a344e934224965e5f7d4e4c09baaf0d00276be</t>
  </si>
  <si>
    <t>0xec142e3590acff7204852c7f2f336dd1aa3616e4</t>
  </si>
  <si>
    <t>0xd20c9667bf0047f313228f9fe11f8b9f8dc29bba</t>
  </si>
  <si>
    <t>0x727268ed5d7d06da58b0e59de0f8d8dcc6a7dfa3</t>
  </si>
  <si>
    <t>0x7350dc1c9c0b154c851e81ae3da3e99aa4d7b36b</t>
  </si>
  <si>
    <t>0x3b69035f18e923ad2144f775a6156931f9b15d2d</t>
  </si>
  <si>
    <t>0x87428db7c48aad07e2b565756b2e70064973104a</t>
  </si>
  <si>
    <t>0x8bb588cdeacb2f7385cd43f3c1b454ea310a602c</t>
  </si>
  <si>
    <t>0x91dca37856240e5e1906222ec79278b16420dc92</t>
  </si>
  <si>
    <t>0x6cbb2ee3526c5d4fac6e4cb92ca393c60c8fd1a5</t>
  </si>
  <si>
    <t>0xd09583bbf77d0da34cd02612fe41af4ae37ebc95</t>
  </si>
  <si>
    <t>0x448e3b46b074d1da940e30cb8eb0e4e4c63e999f</t>
  </si>
  <si>
    <t>0x473afab58b2c5d4dbc5fad5d236f6658ad84e83b</t>
  </si>
  <si>
    <t>0x4fa0b99f033097bb6cf6515587ea004468ea6a90</t>
  </si>
  <si>
    <t>0x46b46931423e711d051e264020acad89c0e147bd</t>
  </si>
  <si>
    <t>0x5dce32110ab4d4197b11e9e8c3b12cd50ea5472e</t>
  </si>
  <si>
    <t>0x5e8d53033d83a59828cfff089f085467e69a5b7d</t>
  </si>
  <si>
    <t>0x604f127145cac2467389124f0871227d3fd6f628</t>
  </si>
  <si>
    <t>0x6491edf06c87aac9c8652bfdc7be0ac8b127d60b</t>
  </si>
  <si>
    <t>0x649765821d9f64198c905ec0b2b037a4a52bc373</t>
  </si>
  <si>
    <t>0x66878e0d5536f87d710ae5cd9f632f1d0b6aef0b</t>
  </si>
  <si>
    <t>0x67e9a5894d2713553cd3cbc7d034be9f1f830d3b</t>
  </si>
  <si>
    <t>0x97d87c77aaabb0ee7faa1921f9a651d4e0fc85dd</t>
  </si>
  <si>
    <t>0x35e379a1c47d5a2916aa084e7c710451369414b5</t>
  </si>
  <si>
    <t>0xcb8efb0c065071e4110932858a84365a80c8fef0</t>
  </si>
  <si>
    <t>0xc564ee9f21ed8a2d8e7e76c085740d5e4c5fafbe</t>
  </si>
  <si>
    <t>0xc61ffb1d6d5541ce5fd114273cc4cc460efeb628</t>
  </si>
  <si>
    <t>0xc87ffe912e477737aadc1bccc310d8d770066a17</t>
  </si>
  <si>
    <t>0xc9bae7707881009cee36e93d6bd518d84c2acab2</t>
  </si>
  <si>
    <t>0xc9f5296eb3ac266c94568d790b6e91eba7d76a11</t>
  </si>
  <si>
    <t>0xcc261ab4be137eacf57c19ed97c186b4d88004ca</t>
  </si>
  <si>
    <t>0x359d620724889f68c4e7eba56e3a2e216bac1cf5</t>
  </si>
  <si>
    <t>0xcd222af748fa0beee1b30b43f2c7447c9514dfde</t>
  </si>
  <si>
    <t>0xcfbba243c567738c2d3d958026b1bf6ad894a19e</t>
  </si>
  <si>
    <t>0xd06cfbb59d2e8918f84d99d981039d7706dca288</t>
  </si>
  <si>
    <t>0x275d767b951c96e081fd8f7ca6888cd7b8fca43d</t>
  </si>
  <si>
    <t>0xc0aa8046f860996b7b6d366b6d71391e70c74376</t>
  </si>
  <si>
    <t>0xbfbbd09c4e8c363b394a3f33769c28026845abcf</t>
  </si>
  <si>
    <t>0xbe86f784eb2a34a8e49f4c0bddb919e6ef099988</t>
  </si>
  <si>
    <t>0x2af47a65da8cd66729b4209c22017d6a5c2d2400</t>
  </si>
  <si>
    <t>0xb7f1498898d70685851b5331f64bf26215f00415</t>
  </si>
  <si>
    <t>0xb720f62296ff02549b41dcfe22727b9b6ea52e5d</t>
  </si>
  <si>
    <t>0x2ce5f9f52c1eec9a1183f91139c59b485ff39dad</t>
  </si>
  <si>
    <t>0x2fba9759a67e34051255f9e8ae18e17c4fd8555e</t>
  </si>
  <si>
    <t>0xa86e412109f77c45a3bc1c5870b880492fb86a14</t>
  </si>
  <si>
    <t>0xa447b855719c3114545b10b29aabcc4955f99d67</t>
  </si>
  <si>
    <t>0x34ea4138580435b5a521e460035edb19df1938c1</t>
  </si>
  <si>
    <t>0x01308bd86b705bdc7b7d50dc3ac646926f641851</t>
  </si>
  <si>
    <t>0x03d5579e98ab71fcaf70f3849dd7d736ff7365b4</t>
  </si>
  <si>
    <t>0x03ef211d5101f3f20b73e35f327b832281466670</t>
  </si>
  <si>
    <t>0x0549c41564fa450e7749d678ee5cb1101f81e79a</t>
  </si>
  <si>
    <t>0x0a48d537db6863f6355dbea3429c35f6e936dabb</t>
  </si>
  <si>
    <t>0x0b0d911ab48e52d093cd1f895e9fd191076b1085</t>
  </si>
  <si>
    <t>0x0d3f5111666827d42dd3b817d95475e357bd7cb6</t>
  </si>
  <si>
    <t>0x0d94672d874747c782887eadc596d91bceb854f6</t>
  </si>
  <si>
    <t>0x0df7060c91efb1c531e3e93598e2d472fdf9221a</t>
  </si>
  <si>
    <t>0x0fffca156dfd052cce252d532bb4cc70aa3b54e9</t>
  </si>
  <si>
    <t>0x11e9e69e88a0051f60488d0c862953e34c3b0133</t>
  </si>
  <si>
    <t>0x131bc14373743ce4be02426a8bb759efcce2401d</t>
  </si>
  <si>
    <t>0x18a51be50bf4f928ddc54de9c8f087edbeeeb9d3</t>
  </si>
  <si>
    <t>0x19914af5935006c213dbc1365cd113cd17c537da</t>
  </si>
  <si>
    <t>0x1b47d8abfcec8b9de3d866f286d59d64c4d29d0b</t>
  </si>
  <si>
    <t>0x1d2a9df4e0d5f0493daeda94f589f00697c40f9d</t>
  </si>
  <si>
    <t>0x1d5935d5a98c65b8297c66f5c307bb1cadff5014</t>
  </si>
  <si>
    <t>0x1d8cf2892b120257c8cf7548d54281266ea93b9b</t>
  </si>
  <si>
    <t>0x23e65e32bd6e98450037fa388888bab107956e47</t>
  </si>
  <si>
    <t>0x25e412992634b93a025e2a538c53222a8c62e2d6</t>
  </si>
  <si>
    <t>0x25f2ffba897035e0a5859ca76ee48dc1ea7d30fd</t>
  </si>
  <si>
    <t>0x294b9b133ca7bc8ed2cdd03ba661a4c6d3a834d9</t>
  </si>
  <si>
    <t>0x2d196d7643ef097eb9e248387b96ca6afdd1eb2c</t>
  </si>
  <si>
    <t>0x2dc50e5eac58e29a937eb5f401c7c741e9566b9c</t>
  </si>
  <si>
    <t>0x2e2ca259ffa7491e9222d6f7708e4a1a2b34aaef</t>
  </si>
  <si>
    <t>0x2f72cb7d90956a2db8eaac0cf8278200bce07c86</t>
  </si>
  <si>
    <t>0x2fc617e933a52713247ce25730f6695920b3befe</t>
  </si>
  <si>
    <t>0x32a795193179b5571639b51d738a8422b677ac08</t>
  </si>
  <si>
    <t>0x333695a81c64a4c8777cb049f7f82b20ff82ccfa</t>
  </si>
  <si>
    <t>0x34f8f091a050cd87a261e63f88e2110da25f26a6</t>
  </si>
  <si>
    <t>0x368fa2cccfed16d1130c50c0f50cd1511f9eecb6</t>
  </si>
  <si>
    <t>0x38f3831fe71a2f6c9ea5c4532dd2e0c5c5763c43</t>
  </si>
  <si>
    <t>0x3c4cf0b8d4989bbc9a4d9fd5c53d2e0c91149a80</t>
  </si>
  <si>
    <t>0x3c72f4eaf58c5b858333876dd35eb93707956807</t>
  </si>
  <si>
    <t>0x3cd06239ff9f476404278506228bc08fb0e046a2</t>
  </si>
  <si>
    <t>0x3d8fc1cffaa110f7a7f9f8bc237b73d54c4abf61</t>
  </si>
  <si>
    <t>0x40aedd7e4fdfca47ab443ecb120a143b9c531f9f</t>
  </si>
  <si>
    <t>0x411871a0894d201ad87ef4f0eb970249d38ddb2b</t>
  </si>
  <si>
    <t>0x42480aa5ce3578e58c2e1ef34cd75a03e5f09095</t>
  </si>
  <si>
    <t>0x426774601b952411dcf739c32a4436f4f65f6951</t>
  </si>
  <si>
    <t>0x43faad107926a2019caf52e3be51cd773d263726</t>
  </si>
  <si>
    <t>0x4a654ec9c24567ccad3a807f3f08d72e9956b143</t>
  </si>
  <si>
    <t>0x4d5fa1839aed8dce51c5fe3bc23f4fc08e02702e</t>
  </si>
  <si>
    <t>0x4ffe84ae0661a97640ee451a9edf0c5ecf3a56c0</t>
  </si>
  <si>
    <t>0x551568a9430b888f93d31fa6df4973c55a6c667d</t>
  </si>
  <si>
    <t>0x598f5b099e4fea7ade2afc50917ac7bb77ca573a</t>
  </si>
  <si>
    <t>0x5a9aad63ad5f85cca3567bc727eefd8ec0fe512c</t>
  </si>
  <si>
    <t>0x5d18b32df6668ef5f1ab066f1a97936089cd464f</t>
  </si>
  <si>
    <t>0x5dc7b344d102ea6f8e23dc28e7668a8018c3c6cc</t>
  </si>
  <si>
    <t>0x5fe906fe169807f6b8c16fca609ef9cc60d711ef</t>
  </si>
  <si>
    <t>0x63e4bf15e37a870f122bc6746f6d0f7874d711ec</t>
  </si>
  <si>
    <t>0x6d17b3f12059eb2ee0b1dccc79dad77bcba870dc</t>
  </si>
  <si>
    <t>0x6e7523a9f6dca6a97ae7d9fa5495f1ac10cc3d18</t>
  </si>
  <si>
    <t>0x7000042970cbbd3c1647f9e095561446d4afc79b</t>
  </si>
  <si>
    <t>0x72050c06966c3f7412c974110763ad2d146dd9bc</t>
  </si>
  <si>
    <t>0x772396dd44ce3d347838bfec437cb32f534963f2</t>
  </si>
  <si>
    <t>0x7758e507850da48cd47df1fb5f875c23e3340c50</t>
  </si>
  <si>
    <t>0x7b201ded890f49445b45e1388d89c2d902038eb0</t>
  </si>
  <si>
    <t>0x7d0d6421e08b3f9a5172005487cffb146aeb86d6</t>
  </si>
  <si>
    <t>0x7e04daa8b2a5da04b7d553976bebc5f610394be6</t>
  </si>
  <si>
    <t>0x81fce3e10d12da6c7266a1a169c4c96813435263</t>
  </si>
  <si>
    <t>0x8af360008769a6fd540cb787ba9abe7066fee9f3</t>
  </si>
  <si>
    <t>0x90982a6db6caa3ee2ed1a32428abbe1256344962</t>
  </si>
  <si>
    <t>0x90f86774e792e91cf81b2ff9f341efca649343a6</t>
  </si>
  <si>
    <t>0x93770f4bf7455237e5e9373d1fb49f8d3e7a20f2</t>
  </si>
  <si>
    <t>0x949b347635caf71c781f03937826af3132b1470d</t>
  </si>
  <si>
    <t>0x97e813b9a81d097e60a5e6311bc9a475199b67ae</t>
  </si>
  <si>
    <t>0x98e62f127b8ba4a43aa76cb9a868b12e99cad013</t>
  </si>
  <si>
    <t>0x9905212b4869e52166d2024bc8d7be74802edb6e</t>
  </si>
  <si>
    <t>0x9944a69089a39cb719b8533cc892e133e3a80a07</t>
  </si>
  <si>
    <t>0x9a7fccb7c5499e32196fe00d8ae822f9402100dc</t>
  </si>
  <si>
    <t>0x9d11fd27af6b20052ac230636e50f3441f7f6df7</t>
  </si>
  <si>
    <t>0x9f7f78616f475b05811df56ed0f912256327f076</t>
  </si>
  <si>
    <t>0xa01aa2196724a39290f465b3925e5dcafe7f2256</t>
  </si>
  <si>
    <t>0xa3ccaf08a54cf31649f91ae1570a0720c8d4eb1e</t>
  </si>
  <si>
    <t>0xa55599a028c6dca3f1c539a83a2574d05b718a57</t>
  </si>
  <si>
    <t>0xa5946a2c7a6c4232224b89a696ae51879bf5aed1</t>
  </si>
  <si>
    <t>0xa594d3953fda05f7c89b3727275532fe2fa97ee8</t>
  </si>
  <si>
    <t>0xa62abbf5e1e98504b01c6823ee5b920ea78524e6</t>
  </si>
  <si>
    <t>0xa7752076c01b43ff55dc453ec7d89607668dac7c</t>
  </si>
  <si>
    <t>0xa969475b7fffdb97f29df047118dfdcaa1122009</t>
  </si>
  <si>
    <t>0xad35626cd89e017fdd536de404502d0c74f19555</t>
  </si>
  <si>
    <t>0xae7b7b5fb5bc061294dff196064ff567fdba6524</t>
  </si>
  <si>
    <t>0xaf10cc6c50defff901b535691550d7af208939c5</t>
  </si>
  <si>
    <t>0xb0eb0746624d0a38a1ce37a48709da0c903e0af9</t>
  </si>
  <si>
    <t>0xb52b4e0faacdddc5df9ada193fb6fd55128053be</t>
  </si>
  <si>
    <t>0xb8d2b921c0ea0ca27266fa63907a079ef25084d0</t>
  </si>
  <si>
    <t>0xbec9c6ec58a532cd8aca0af9ce28bf814651b917</t>
  </si>
  <si>
    <t>0xbf3f54ab0cd10f5b53bf8adbc275417e780cd965</t>
  </si>
  <si>
    <t>0xbfaf124df253655dbbefaa10ee41a549f91a90c2</t>
  </si>
  <si>
    <t>0xc03e8077e0e39b5165b9b823dca4b92e82d69705</t>
  </si>
  <si>
    <t>0xc0cac952443cd6dba8018e51e867e584463a7e16</t>
  </si>
  <si>
    <t>0xc7c914a5630940db34671892189f96251ec23741</t>
  </si>
  <si>
    <t>0xcaf69cfd8b1042e1511814710eaaf88d266f41c1</t>
  </si>
  <si>
    <t>0xd074229548dfcc484864bb38be5ee949eadd33a7</t>
  </si>
  <si>
    <t>0xd4ed4b64a437b56ecaafb92a04330a9682edfff7</t>
  </si>
  <si>
    <t>0xd5a8e518000a51255289bdfe13405446d1d444eb</t>
  </si>
  <si>
    <t>0xd69b57559310e58e24787e5cb0284213da78676f</t>
  </si>
  <si>
    <t>0xd6e0f7da4480b3ad7a2c8b31bc5a19325355ca15</t>
  </si>
  <si>
    <t>0xdc810df049fddd346c4d0cfdb61ff4cab7179e49</t>
  </si>
  <si>
    <t>0xdf0f75d3a215e8720456631fe362ade16497d957</t>
  </si>
  <si>
    <t>0xe2cde2af8d4c80028ae03f2abc3d0cbd4ffefe08</t>
  </si>
  <si>
    <t>0xe362ac3ccaad0e559747c41bc938f306d406f5dd</t>
  </si>
  <si>
    <t>0xe58604c0540cb59fb8a2371ec8151c8ddde70c31</t>
  </si>
  <si>
    <t>0xeb5f29afaaa3f44eca8559c3e8173003060e919f</t>
  </si>
  <si>
    <t>0xebd59d8e34a8b47a58f700f6764e9ea88519ec89</t>
  </si>
  <si>
    <t>0xec25470c8d9bba08fac6969a15bc7296f973621b</t>
  </si>
  <si>
    <t>0xede8dd046586d22625ae7ff2708f879ef7bdb8cf</t>
  </si>
  <si>
    <t>0xeefe61a79ccc0eafd607a1617b00cdfc0610f17d</t>
  </si>
  <si>
    <t>0xf0bc8fddb1f358cef470d63f96ae65b1d7914953</t>
  </si>
  <si>
    <t>0xf8f3160d4d85c92cdf5fd59846923465cc1f2671</t>
  </si>
  <si>
    <t>0xfb2fb548fcc27228cec48ba2afca7cde532c60ee</t>
  </si>
  <si>
    <t>0xffb10391db72dd88a17862597bfa2ef6d2188b4e</t>
  </si>
  <si>
    <t>Addresses</t>
  </si>
  <si>
    <t>SNX PRICE CHANGE IMPACT ON C-RATIO</t>
  </si>
  <si>
    <t>C-Ratios</t>
  </si>
  <si>
    <t>C-Ratio</t>
  </si>
  <si>
    <t>Debt % of Total</t>
  </si>
  <si>
    <t>valueUSD-sbch</t>
  </si>
  <si>
    <t>valueUSD-brise</t>
  </si>
  <si>
    <t>valueUSD-swm</t>
  </si>
  <si>
    <t>valueUSD-kava</t>
  </si>
  <si>
    <t>valueUSD-palm</t>
  </si>
  <si>
    <t>0x67e5ab5b573f01030a1076dda7a79ef0f31a1bfa</t>
  </si>
  <si>
    <t>0xe402418ed93cda7def66c084c154cac4ecead2bf</t>
  </si>
  <si>
    <t>0x343b4f05481d70e4fc1f2be9218b1eb2f755d200</t>
  </si>
  <si>
    <t>0xc42c23c8287050c6d0cda3146b89efbb8ab7c748</t>
  </si>
  <si>
    <t>0x4aab9e6eb125cdd378671188255f19325e3a804f</t>
  </si>
  <si>
    <t>0x597568694fe6ee1b701ec8578bd57102c9a29abd</t>
  </si>
  <si>
    <t>0x96a6505172a24e54a56147cf884bd4c2f315f741</t>
  </si>
  <si>
    <t>0xa0d86993bf9593a9186c7f022e31bd0d32808bf1</t>
  </si>
  <si>
    <t>0x16c3eef32be1ec7171f982bdd6fc155d896a5c6a</t>
  </si>
  <si>
    <t>0x57478b221022952c825668f105d2ee29c8b87ba4</t>
  </si>
  <si>
    <t>0xbbccf6cab5b3aec26b0cbc6095b5b6ddbacfd59a</t>
  </si>
  <si>
    <t>0xecb6a3e0e99700b32bb03ba14727d99fe8e538cf</t>
  </si>
  <si>
    <t>0xaadb7cc8587ca5ae3e5c98b9e78f6024953c0bd0</t>
  </si>
  <si>
    <t>0x0eeacd4c475040463389d15ead034d1291b008b1</t>
  </si>
  <si>
    <t>0x9a027b64d6fc4a77e34ae40f5e6f9310c457737f</t>
  </si>
  <si>
    <t>0xab7ab9b6495072c1136f96e301bd8f8de900f119</t>
  </si>
  <si>
    <t>0x56446712b219fcc34a5604f5e7af5d50d65b6647</t>
  </si>
  <si>
    <t>0xcd8973714c2b67f67145e3556436ef6b2c49a33f</t>
  </si>
  <si>
    <t>0x64bab5ed694635f0b5d594d78a0dd0a8499f174e</t>
  </si>
  <si>
    <t>0x96cb2f6cdf6f301e59724092d03ad119782c093d</t>
  </si>
  <si>
    <t>0xca41a5fccf73d0793bdf8657ed4010ec40f10f2c</t>
  </si>
  <si>
    <t>0x3ce623b0573d2b0677cb3b13343b3978c6c6ce86</t>
  </si>
  <si>
    <t>0xd4df1d3d96b574a2bb2128b4291e18e4fed82822</t>
  </si>
  <si>
    <t>0xe6945ed413f233e248bcdf2a5af249b6af7cd58c</t>
  </si>
  <si>
    <t>0x69e0e2b3d523d3b247d798a49c3fa022a46dd6bd</t>
  </si>
  <si>
    <t>0xae69719767e23d7e7e32912eb720eab9d52aab6d</t>
  </si>
  <si>
    <t>0x24c35d308f4771930f24ca2ed9fc911e2785572c</t>
  </si>
  <si>
    <t>0x8a2f5d6d822611bdab08d306aa8f3e3942177417</t>
  </si>
  <si>
    <t>0x7cd7a5a66d3cd2f13559d7f8a052fa6014e07d35</t>
  </si>
  <si>
    <t>0x5d0ac389c669d6efe3ba96b9878d8156f180c539</t>
  </si>
  <si>
    <t>0xda57009d183ff7e2a4da0f552a801ffd440a3e23</t>
  </si>
  <si>
    <t>0x5be138179a1516e24cb13ec34112a9c4dab7b384</t>
  </si>
  <si>
    <t>0x5c7c6d069ba232718f37c27a9549b547c359e31c</t>
  </si>
  <si>
    <t>0xb476a9ea9376b04972b40b40a4ca91d3e5f964a7</t>
  </si>
  <si>
    <t>0x1bc64307e6ddc620635b862fd2051be32bbf26a3</t>
  </si>
  <si>
    <t>0xbe7019f8333b0b3cfc707ac353ebc2123140134c</t>
  </si>
  <si>
    <t>0x88f9bba85332dbf06d721d1c0d60dd0f6bce4f5e</t>
  </si>
  <si>
    <t>0xd2eeff73117c86c14f11a6052620848f8dd6e0c8</t>
  </si>
  <si>
    <t>0xbf49b454818783d12bf4f3375ff17c59015e66cb</t>
  </si>
  <si>
    <t>0xc36e75e9afbac4b96f689cb3c1e2a404896be616</t>
  </si>
  <si>
    <t>0x6069aae33c41d13416543194a65062e60b9c87ae</t>
  </si>
  <si>
    <t>0x3fd0118258de31fa830fe9c6c6bf8866ed9c923b</t>
  </si>
  <si>
    <t>0x8a8feacc614fa4b59cc2501f680c28e98e57bd14</t>
  </si>
  <si>
    <t>0xbe8fe12b9eb1ca2a593e6c070c71c294b6fe9f00</t>
  </si>
  <si>
    <t>0xcbfc78d7e26c2ff131867ed74fa65572dad6fc90</t>
  </si>
  <si>
    <t>0xcc2b9fde1e59342c1ae10ebc02bb44e1dbe2b02d</t>
  </si>
  <si>
    <t>0x66b0500ff4b3a2b9ca9d44aa39a91de1c267446c</t>
  </si>
  <si>
    <t>0xff53322917b756fe180104afc965d2b9ade697eb</t>
  </si>
  <si>
    <t>0x93b753ee0b5302f91918c8251bcc091ca32f69ab</t>
  </si>
  <si>
    <t>0x63ddb0d7750aa11251330fea651e2a7fa1db53df</t>
  </si>
  <si>
    <t>0x51064197a20a4b1b8ba92b747f4b56d6759fcfce</t>
  </si>
  <si>
    <t>0xb631651cb570ba0c0d696bd5e4860cbd214f20a0</t>
  </si>
  <si>
    <t>0x5356df73b293bd9c6e8efd22c99833391ef8821a</t>
  </si>
  <si>
    <t>0xef7d9be5a88af3c6bc4d87606b2747695485e50e</t>
  </si>
  <si>
    <t>0x8be60fe9f7c8d940d8da9d5ddd0d8e0c15a4288b</t>
  </si>
  <si>
    <t>0xc54570b8eb8138ace95132b944b7b6bb391976dc</t>
  </si>
  <si>
    <t>0x3271a213e0c97f6682ef4ae1701315cea8df5c71</t>
  </si>
  <si>
    <t>0x21c8dc59f2e9a11c4c1a0c310641968132c6b1be</t>
  </si>
  <si>
    <t>0xf055bbc8ca7253eaeebc3ae6c3ee0ef7bef04368</t>
  </si>
  <si>
    <t>0x72c2c890625f7e2ec82a49a5b0d6438c36fc1bb5</t>
  </si>
  <si>
    <t>0xd062ab63bb4f7af7e59b85defc3c90bfa9b81e6e</t>
  </si>
  <si>
    <t>0x55a3df57b7aaec16a162fd5316f35bec082821cf</t>
  </si>
  <si>
    <t>0xbfebe09d854272c3aeeb1e4411c2b02a83d0339e</t>
  </si>
  <si>
    <t>0x464fbeb7d6a5d459f58251ed135d00a824e5b4f8</t>
  </si>
  <si>
    <t>0x80fb5880f38185661962e475ac1557817dc9faea</t>
  </si>
  <si>
    <t>0xcb3df0eaadb4c9c5ba0f1d90f8dbd3b70ff335f2</t>
  </si>
  <si>
    <t>0x1a207beefc754735871ceeb4c506686f044b1c41</t>
  </si>
  <si>
    <t>0xe4b73f379705eac71bf2dc17e33e069a90a4041d</t>
  </si>
  <si>
    <t>0x9c0d1f4a029c46265831d120dee9cdc72f0ab3c3</t>
  </si>
  <si>
    <t>0x9cfd5052dc827c11a6b3ab2bb5091773765ea2c8</t>
  </si>
  <si>
    <t>0x5c461a0c595d6b2a4b0f4a42fd55be7aaed8af80</t>
  </si>
  <si>
    <t>0xe88857d67cf8e0031ca1674ffe17f72578e566ee</t>
  </si>
  <si>
    <t>0x4254c604a2a6d58f8c94ded9b3aaff3a2541f388</t>
  </si>
  <si>
    <t>0x9fbf4f00105dab6155a1b8ca1f323a62e0481318</t>
  </si>
  <si>
    <t>0x15f00c0a3fa0b3d54a3c075f5c572637a7ff8347</t>
  </si>
  <si>
    <t>0x917b4b0e86fc7766695095dd1a5292b3be8b2d14</t>
  </si>
  <si>
    <t>0xa64c1afe585e435709fe83c3b1c1a100d3a9ea0c</t>
  </si>
  <si>
    <t>0x00610d1b203f9ddf2776d8729b0de854f5dce8ed</t>
  </si>
  <si>
    <t>0x485356d65df969a603ec797e20fd93bb20fe9eda</t>
  </si>
  <si>
    <t>0xafa306dbb13beb550511ffbd304d97461e71603c</t>
  </si>
  <si>
    <t>0xb2dd7f7a0c94364067ade38ab28ad18d124bb329</t>
  </si>
  <si>
    <t>0xa9903bda477b9a57bd795adff9922cb98db65f04</t>
  </si>
  <si>
    <t>0x79792c512d1029a640c86f20c9d30ef3643d4d38</t>
  </si>
  <si>
    <t>0xe073182d644ebb5290cfa6915ba94312fc73a679</t>
  </si>
  <si>
    <t>0x67bc76e8fd78cc59594c9f43c643ea7cafa48669</t>
  </si>
  <si>
    <t>0x0716266cc5d3c443e30b0c4e9c72afa33778e1de</t>
  </si>
  <si>
    <t>0x188c30e9a6527f5f0c3f7fe59b72ac7253c62f28</t>
  </si>
  <si>
    <t>0xf0f51f50565c1a4ea9889ba9dfd2afa4defb6d9f</t>
  </si>
  <si>
    <t>0x16224283be3f7c0245d9d259ea82ead7fcb8343d</t>
  </si>
  <si>
    <t>0x30f1d1ffad34b24bb8310ad9dd237b854b4daea7</t>
  </si>
  <si>
    <t>0x516e4012f4337e8aedcfb4f3c1d284e5958fa492</t>
  </si>
  <si>
    <t>0x7e1ff06fc9adaca7383560f3d674c6b686aef67e</t>
  </si>
  <si>
    <t>0x82e8936b187d83fd6eb2b7dab5b19556e9deff1c</t>
  </si>
  <si>
    <t>0x05e09d942505764bca4475abf8efdbc21d1c535b</t>
  </si>
  <si>
    <t>0x5bf32cc289a675b8a28ac62b0674c44c4665f174</t>
  </si>
  <si>
    <t>0x71f9ccd68bf1f5f9b571f509e0765a04ca4ffad2</t>
  </si>
  <si>
    <t>0x50405e24f98c9f96870aa1730029a527b906c968</t>
  </si>
  <si>
    <t>0xcba1a275e2d858ecffaf7a87f606f74b719a8a93</t>
  </si>
  <si>
    <t>0x8f9be4310f9abb0e5843cc6363908c9b01dfeb3f</t>
  </si>
  <si>
    <t>0xb729973d8c89c3225daf9bc2b2f2e6805f1e641b</t>
  </si>
  <si>
    <t>0xfcc1b0aaeb2b9063ab34fdfbb3eedc2ff30ae4f2</t>
  </si>
  <si>
    <t>0x027b6146248b3a7648e7c7e243bd01e1704bc3ca</t>
  </si>
  <si>
    <t>0x0a04362fbdc46b8af04e26246fa07cc636a7790b</t>
  </si>
  <si>
    <t>0x595799e89dcfb6b7df7a64a1b4fcc8f5ba8729b9</t>
  </si>
  <si>
    <t>0x6dc88b231cd04dd1b1e525161162993f47140006</t>
  </si>
  <si>
    <t>0xf75200b7684a120fba433145609112616749c082</t>
  </si>
  <si>
    <t>0x3f7e19951dfe627d839b17c2b515324fc5103af4</t>
  </si>
  <si>
    <t>0x357dfdc34f93388059d2eb09996d80f233037cba</t>
  </si>
  <si>
    <t>0x2421134c8e8278ad199f6886ae70c5c373da3b48</t>
  </si>
  <si>
    <t>0x77c2da8140693996be6bc72776cb1f04a77a4e68</t>
  </si>
  <si>
    <t>0x6475ccd47d2572ce4a739e023c75025b8f600e34</t>
  </si>
  <si>
    <t>0xece39f7ac7603f450ccdf1c257d4a3ed29c4fef3</t>
  </si>
  <si>
    <t>0x2850a72f6d4d1ef010fdb7f3ca4bd32bdde905a2</t>
  </si>
  <si>
    <t>0xd9b449335ab3efe0b2481f19a2dcdf75fa8b29ca</t>
  </si>
  <si>
    <t>0x19319b30be769289e818f8db238a95fe07a14bc3</t>
  </si>
  <si>
    <t>0xecee5497b9dbb82e1804e3224f67d00d8d891c69</t>
  </si>
  <si>
    <t>0x66fb1cd65b97fa40457b90b7d1ca6b92cb64b32b</t>
  </si>
  <si>
    <t>0x6c83e061f7b576f11e6f7e9b51b1530b2d0ab7b2</t>
  </si>
  <si>
    <t>0x4d0e439ba905eb39aee88097433add619cf5257b</t>
  </si>
  <si>
    <t>0x9f07a0233abc178428aa9a18baef3188f093a7d0</t>
  </si>
  <si>
    <t>0xd2c32f54a26285decf30e6d208f722e7d5fd3f58</t>
  </si>
  <si>
    <t>0xbc30e90dc528ece58c1a51b6fb6d572838416489</t>
  </si>
  <si>
    <t>0x4d4902bd7e080159964f46b10feeb6482d148e5a</t>
  </si>
  <si>
    <t>0x1b72bac3772050fdcaf468cce7e20deb3cb02d89</t>
  </si>
  <si>
    <t>0x54411028b577177c95d0f1113a946b304cbe9d3e</t>
  </si>
  <si>
    <t>0xee11837949dcdaa77f11a7d59e4f831e26c4e3c0</t>
  </si>
  <si>
    <t>0x76c2cd1b8a249f465f8445c455cb78e0eed36f1e</t>
  </si>
  <si>
    <t>0xb755c3bec24ed045dcf7303fe3b1d75183b14fa4</t>
  </si>
  <si>
    <t>0x9209d23ec84202dd616324addf58faa36f7830c9</t>
  </si>
  <si>
    <t>0x7ccf173012bfe53f16f4d6a2a4aea32abafcd04c</t>
  </si>
  <si>
    <t>0xfb1e022196cca1ce8c112de77dafe075fcde45d3</t>
  </si>
  <si>
    <t>0x9371a03a0f8343c34218f4130640081da75c4689</t>
  </si>
  <si>
    <t>0xf534b46711affef626c75b4df62f2e92131efa99</t>
  </si>
  <si>
    <t>0xc4a6312a5d5af3c03d546fa287fa1f883b3db749</t>
  </si>
  <si>
    <t>0x57043401dccba0482781e8632faa7e328a726ef5</t>
  </si>
  <si>
    <t>0x86b86392e693077ec58e27331db02563752440a0</t>
  </si>
  <si>
    <t>0xe1f02f7e90ea5f21d0ac6f12c659c3484c143b03</t>
  </si>
  <si>
    <t>0xe3534f90e367f5bd62af306d9f36804a82ba6cac</t>
  </si>
  <si>
    <t>0x26c6a9d6d013b9719002026b32d4ec7ad9d1f264</t>
  </si>
  <si>
    <t>0x579c5ce071691aec2ebfe45737d487860eb6f3f5</t>
  </si>
  <si>
    <t>0x0f2f9599c19cddd869d0bbf7bc3bfe354dd5b40a</t>
  </si>
  <si>
    <t>0xb71d05cf5cdf7a9b15b20b9aab5e91332c271c96</t>
  </si>
  <si>
    <t>0x473c6494180ad9cd726f8a7a51cf8e88bbf72bc6</t>
  </si>
  <si>
    <t>0x2fba909aed4345ac0c67c75c51d955f822b14629</t>
  </si>
  <si>
    <t>0x7fd8a3e656c90a0e3cd703e4ba46aa4c9d9e84fb</t>
  </si>
  <si>
    <t>0x65f570384d6cc157a15eac9bfd9da88364d59b7f</t>
  </si>
  <si>
    <t>0x1f374f5baca9d3b24a32f779a5cdd8dc0cff3890</t>
  </si>
  <si>
    <t>0x521d155cee171dad885eae47a97a8c489c3c70c9</t>
  </si>
  <si>
    <t>0x4026b3da349c2952255ca9db4f055ea57f4e037c</t>
  </si>
  <si>
    <t>0x45b14b5d5c536c3faba451a1ba53387dcddfcf2f</t>
  </si>
  <si>
    <t>0x795841fd580988f28bf6a681101920e074fd6ebb</t>
  </si>
  <si>
    <t>0x97020c9ec66e0f59231918b1d2f167a66026aff2</t>
  </si>
  <si>
    <t>0x8d0d612e38def56685bb6189a519b0c43a1f2739</t>
  </si>
  <si>
    <t>0x6f9bb7e454f5b3eb2310343f0e99269dc2bb8a1d</t>
  </si>
  <si>
    <t>0x7c55c37ae3da8272c41eefff9b6b3c43f6ef713d</t>
  </si>
  <si>
    <t>0x60d25d3428bff3a3435191be88f2ee923dbe1751</t>
  </si>
  <si>
    <t>0x3ebe9f00c3fccd09294a053dfe4ccf5a70787082</t>
  </si>
  <si>
    <t>0xc20ea944df44d2137a77fc724d64742dc815c12b</t>
  </si>
  <si>
    <t>0xfb21f8a7a67c1846b1034d13ae118855ad1b8da0</t>
  </si>
  <si>
    <t>0x9acbb7650fd9a10048ebd9742068b3799092ca55</t>
  </si>
  <si>
    <t>0xd83d6f32d0e7d498d513f4b9ddb029bc0b151612</t>
  </si>
  <si>
    <t>0xca1694c2e3757b8eeb1ba5eec6dfb3f8d131310c</t>
  </si>
  <si>
    <t>0x26b292487cfe8afda97ffe84d258319d993a0283</t>
  </si>
  <si>
    <t>0xdf90a56fede1dd8c2f89060dc8d649cae1a026fc</t>
  </si>
  <si>
    <t>0xf6bed2bb9ab681b0b736f347351faca63231e84d</t>
  </si>
  <si>
    <t>0x5baac7ccda079839c9524b90df81720834fc039f</t>
  </si>
  <si>
    <t>0x8577b84527ced5d2d9f299dc6027a9e049c17d6c</t>
  </si>
  <si>
    <t>0x70c3c1d59ac5791e1c7d1b5613c8574ba077c081</t>
  </si>
  <si>
    <t>0x6c1ddfb81a3666188267296f10253a5a9b5bae40</t>
  </si>
  <si>
    <t>0x50f617990b328de3cce1e2921db91ac294f4eb1a</t>
  </si>
  <si>
    <t>0x4e65175f05b4140a0747c29cce997cd4bb7190d4</t>
  </si>
  <si>
    <t>0x580eccb127b287cffdcb8935bc5fc7e9ec0b4123</t>
  </si>
  <si>
    <t>0x5b60117255df27fdd885629c0210d9dd975ff975</t>
  </si>
  <si>
    <t>0x815612815d7fb01b1e8a97fe4a0996e77245a3aa</t>
  </si>
  <si>
    <t>0x856c3dcae9d9c60475653f504663f94b1136b5f5</t>
  </si>
  <si>
    <t>0x93df2bea2e66d8c4fe547262bb07975d2774469d</t>
  </si>
  <si>
    <t>0x5ade40e345817b739b91c6b4615efce87f9d7c57</t>
  </si>
  <si>
    <t>0xf92aae42cb0d6635840ae3ad825283089ac78c67</t>
  </si>
  <si>
    <t>0x0e5a41e389ac5e614ebdc0ac7b3fc4977fc0ee06</t>
  </si>
  <si>
    <t>0xef80c44d996ebac95aa62589986fb3fcdfe3f7d9</t>
  </si>
  <si>
    <t>0x45e48b1c6f4db9501b2266164eb7ddacc44135ea</t>
  </si>
  <si>
    <t>0xde3258c1c45a557f4924d1e4e3d0a4e5341607ee</t>
  </si>
  <si>
    <t>0xde21f729137c5af1b01d73af1dc21effa2b8a0d6</t>
  </si>
  <si>
    <t>0x68a17b587caf4f9329f0e372e3a78d23a46de6b5</t>
  </si>
  <si>
    <t>0x11a416891c5d7a2066164a6edc3bc3b478f47720</t>
  </si>
  <si>
    <t>0xdd709cae362972cb3b92dcead77127f7b8d58202</t>
  </si>
  <si>
    <t>0xf6b6f07862a02c85628b3a9688beae07fea9c863</t>
  </si>
  <si>
    <t>0xfbb1b73c4f0bda4f67dca266ce6ef42f520fbb98</t>
  </si>
  <si>
    <t>0xf89d7b9c864f589bbf53a82105107622b35eaa40</t>
  </si>
  <si>
    <t>0xec933fb7d203ef9323cd99efa93499fcb5078981</t>
  </si>
  <si>
    <t>0x6c85006eae121cf2444f0852cab9914607915df2</t>
  </si>
  <si>
    <t>0xe787deec0be77db98a1294193e2c1600c8a8687d</t>
  </si>
  <si>
    <t>0xfac44bfdc053a9615c6b0527f44416914628a0c4</t>
  </si>
  <si>
    <t>0x6262998ced04146fa42253a5c0af90ca02dfd2a3</t>
  </si>
  <si>
    <t>0x5d22045daceab03b158031ecb7d9d06fad24609b</t>
  </si>
  <si>
    <t>0x42322c3f9748ee207ea1b65cb0cc24f18f4c583b</t>
  </si>
  <si>
    <t>0x40ec5b33f54e0e8a33a975908c5ba1c14e5bbbdf</t>
  </si>
  <si>
    <t>0xb1adceddb2941033a090dd166a462fe1c2029484</t>
  </si>
  <si>
    <t>0xb8001c3ec9aa1985f6c747e25c28324e4a361ec1</t>
  </si>
  <si>
    <t>0x3dfd23a6c5e8bbcfc9581d2e864a68feb6a076d3</t>
  </si>
  <si>
    <t>0x4f58985b75eec8f14c536878a19eadf4a1960d6c</t>
  </si>
  <si>
    <t>0xbce3e29641b2083716e023f0bb56635d3062c8c3</t>
  </si>
  <si>
    <t>0x4e60be84870fe6ae350b563a121042396abe1eaf</t>
  </si>
  <si>
    <t>0x4a49985b14bd0ce42c25efde5d8c379a48ab02f3</t>
  </si>
  <si>
    <t>0x90be4e1da4bb2f464576749abac99774148bc9a2</t>
  </si>
  <si>
    <t>0x8d9f950c23b73edf79ce52f74c6fb589cd2cbd90</t>
  </si>
  <si>
    <t>0x8d376c5ffbeb3fd49eea7b6447df493ced1c18af</t>
  </si>
  <si>
    <t>0x46a968f38f2ef98eb51cc8c8a2c641fd47042964</t>
  </si>
  <si>
    <t>0x8c8e7073190e3d0021bf58594cbdd9c9c2a4c088</t>
  </si>
  <si>
    <t>0xa698cade532bf7491f0f887284f8e10e2de97198</t>
  </si>
  <si>
    <t>0x3d4ad2333629ee478e4f522d60a56ae1db5d3cdb</t>
  </si>
  <si>
    <t>0x2a0c0dbecc7e4d658f48e01e3fa353f44050c208</t>
  </si>
  <si>
    <t>0x75e89d5979e4f6fba9f97c104c2f0afb3f1dcb88</t>
  </si>
  <si>
    <t>0xd628f7c481c7dd87f674870bec5d7a311fb1d9a2</t>
  </si>
  <si>
    <t>0xd8942da20c0438d67a55ca4db93d08a8625ccd5d</t>
  </si>
  <si>
    <t>0x2079c29be9c8095042edb95f293b5b510203d6ce</t>
  </si>
  <si>
    <t>0x3bbec29ab82db1f0be3f67261cc902c4e35ab70d</t>
  </si>
  <si>
    <t>0x57757e3d981446d585af0d9ae4d7df6d64647806</t>
  </si>
  <si>
    <t>0x07445065963c2d563cd70ddf2aa49fc771e59a98</t>
  </si>
  <si>
    <t>0x167a9333bf582556f35bd4d16a7e80e191aa6476</t>
  </si>
  <si>
    <t>0x1c727a55ea3c11b0ab7d3a361fe0f3c47ce6de5d</t>
  </si>
  <si>
    <t>0x3c02290922a3618a4646e3bbca65853ea45fe7c6</t>
  </si>
  <si>
    <t>0x58c86e2eef4c7c90b567c3fb2e210c69977e260a</t>
  </si>
  <si>
    <t>0x5d7f34372fa8708e09689d400a613eee67f75543</t>
  </si>
  <si>
    <t>0x65dcd62932fef5af25ada91f0f24658e94e259c5</t>
  </si>
  <si>
    <t>0x8dc250d5403ba72cbeaf0ac40f7c61c6db3a9a20</t>
  </si>
  <si>
    <t>0x8e01ef6a4d864698ff80b419fe9ec2e3c85e9e9e</t>
  </si>
  <si>
    <t>0x9aa65464b4cfbe3dc2bdb3df412aee2b3de86687</t>
  </si>
  <si>
    <t>0xa929022c9107643515f5c777ce9a910f0d1e490c</t>
  </si>
  <si>
    <t>0xceb69f6342ece283b2f5c9088ff249b5d0ae66ea</t>
  </si>
  <si>
    <t>0xd37bbe5744d730a1d98d8dc97c42f0ca46ad7146</t>
  </si>
  <si>
    <t>0xd7efcbb86efdd9e8de014dafa5944aae36e817e4</t>
  </si>
  <si>
    <t>Debt</t>
  </si>
  <si>
    <t>Network</t>
  </si>
  <si>
    <t>Column Labels</t>
  </si>
  <si>
    <t>Sum of Debt</t>
  </si>
  <si>
    <t>Mainnet</t>
  </si>
  <si>
    <t>Optimism</t>
  </si>
  <si>
    <t>Total Debt</t>
  </si>
  <si>
    <t>SYNTHETIX DEBT HOLDERS CROSS CHAIN ASSETS &amp; LPs</t>
  </si>
  <si>
    <t>Target C-Ratio Price</t>
  </si>
  <si>
    <t>0xcb68110c43c97b6051fed5e2bacc2814adad1688</t>
  </si>
  <si>
    <t>0x993b16320d16bb35ca328ceaeb1b7e93ba8c596e</t>
  </si>
  <si>
    <t>0x9c606f6ffcb2265a824522f096dc0ab3e81d5f39</t>
  </si>
  <si>
    <t>0x4f54edb55391df3156607971c71da03fbfd31d67</t>
  </si>
  <si>
    <t>0x88c429f2dc923e625837baed07c29f3d990b0fd4</t>
  </si>
  <si>
    <t>0xfee8103090ea8aa452b6711996413a636a8dbce2</t>
  </si>
  <si>
    <t>0x0e71acf888bb696b9854c6ae801657cda038f7db</t>
  </si>
  <si>
    <t>0x7c23974c54720293e14d2271878067e870912c8a</t>
  </si>
  <si>
    <t>0x95b564f3b3bae3f206aa418667ba000afafacc8a</t>
  </si>
  <si>
    <t>0xa89a1278ac85367f38bdf6746658ce2b9875526e</t>
  </si>
  <si>
    <t>0xaa364c1a348f9517009207a1601e0a73c1cd530b</t>
  </si>
  <si>
    <t>0xe405a13d6fdccc52baa0234b8b83f138e42a12a2</t>
  </si>
  <si>
    <t>Sum of sUSD_cr_op-100bps</t>
  </si>
  <si>
    <t>Sum of sUSD_cr_op+100bps_SNX-20pct</t>
  </si>
  <si>
    <t>Sum of sUSD_cr_op+50bps_SNX-20pct</t>
  </si>
  <si>
    <t>Sum of sUSD_cr_op+0bps_SNX-20pct</t>
  </si>
  <si>
    <t>Sum of sUSD_cr_op-50bps_SNX-20pct</t>
  </si>
  <si>
    <t>Sum of sUSD_cr_op-100bps_SNX-20pct</t>
  </si>
  <si>
    <t>SYNTHETIX (L1 + L2)</t>
  </si>
  <si>
    <t>OTHER CROSS-CHAIN ASSETS</t>
  </si>
  <si>
    <t>Price % Change to Target</t>
  </si>
  <si>
    <t>DEBT DISTRIBUTION</t>
  </si>
  <si>
    <t>Down 20%</t>
  </si>
  <si>
    <t>Spot</t>
  </si>
  <si>
    <t>valueUSD-tomb</t>
  </si>
  <si>
    <t>0x722f0a6f970f8b144f5e92ab3f3beafa280b282f</t>
  </si>
  <si>
    <t>0x564b1a055d9caaaff7435dce6b5f6e522b27de7d</t>
  </si>
  <si>
    <t>0xeaaede30d1fedf6023645c71cc89551a347c7e5a</t>
  </si>
  <si>
    <t>0xedea7950d9be5bdd630b3af6df016bc68cefce0b</t>
  </si>
  <si>
    <t>0xa5758de121079d2fa868c64b02ef35c909635f16</t>
  </si>
  <si>
    <t>0x3d73ca37ca20a288eab1616d24e23998374a60c4</t>
  </si>
  <si>
    <t>0x3e3cc1729d996a4a98e7f34dc7a7512c78aa4d74</t>
  </si>
  <si>
    <t>0x583d03fe81b13d399426516de0badb93a428f1b1</t>
  </si>
  <si>
    <t>0xd1675c2f004f92c26355938457fd7d8ca884cf06</t>
  </si>
  <si>
    <t>0xf858942f64da6bc7a92db94f6d8ca83c0c614355</t>
  </si>
  <si>
    <t>0x1acdf40a98664569a41648b1b9c72f27407f9436</t>
  </si>
  <si>
    <t>0xcc54010fa56d52b48af98ad175e2dc68375dd694</t>
  </si>
  <si>
    <t>0xa293c49232c5f181944abf5db3222bd55116967a</t>
  </si>
  <si>
    <t>0xc01cde3a7c982f69fa452fb41852933d146ec71b</t>
  </si>
  <si>
    <t>0x49a216d58dc65db1db92405ebdc48fdf945db991</t>
  </si>
  <si>
    <t>0x8581def657860bf58a5b0d6d2d357b51b81655b6</t>
  </si>
  <si>
    <t>0xf8d921bd839381e935164ce266c4ec1e75a5e9fa</t>
  </si>
  <si>
    <t>0x89acf9328dc8d293f7f9e4c69fcff5c2cf2effef</t>
  </si>
  <si>
    <t>0x6ec1ad5ff9e53362c9bd5b6e631724c970a73c15</t>
  </si>
  <si>
    <t>0x0723c74793e6a30ee70de84f2abfa53b954f3b20</t>
  </si>
  <si>
    <t>0x8e1479f59af302c1c13e66e08b356b3e33bc3412</t>
  </si>
  <si>
    <t>0x76a1272a128b76fa3bee660e3860e560e296d665</t>
  </si>
  <si>
    <t>0xf90dc46f86c3f78de24408014396843359812044</t>
  </si>
  <si>
    <t>0x200db79f041907ace0592ae8804620c3668d5bdb</t>
  </si>
  <si>
    <t>0xa2e26d50a958ac74cb73dcb580b13d59c7b5ebec</t>
  </si>
  <si>
    <t>0x6d138613bc01801428f8b9217142ed45e3044719</t>
  </si>
  <si>
    <t>0xaf46026add88e698ff67ecc2c6e53568773b3188</t>
  </si>
  <si>
    <t>0x1fec6f448eb3ff479ea9682f7eff21a69762318f</t>
  </si>
  <si>
    <t>0x656b7f17933ee35058d1beb8b6c65b580e799440</t>
  </si>
  <si>
    <t>0x0a1eeff6c67398c0878ac4ec012b9a243afa879e</t>
  </si>
  <si>
    <t>0xbf6e93fb31a9b2f6818004995d89eee73a4cbeac</t>
  </si>
  <si>
    <t>0x8002fd754444c6aaa710b104bf9754525567bc1c</t>
  </si>
  <si>
    <t>0x99d1de1982c5c9834d7efa5726460c8a092a88cc</t>
  </si>
  <si>
    <t>0x94b3040fedc4a0656fa621f6c4119ed5f16ef450</t>
  </si>
  <si>
    <t>0xf062d1b3f658ad32f7896a76807b05ba7a9e7720</t>
  </si>
  <si>
    <t>0xeab6bfe0eb15d523b80d9bff2700871d0106d9c1</t>
  </si>
  <si>
    <t>0x2407b9b9662d970ece2224a0403d3b15c7e4d1fe</t>
  </si>
  <si>
    <t>0x005ffa486dc60c3b61c92e338fc13b988b507abc</t>
  </si>
  <si>
    <t>0x2433d5d71b675b0b115c268534ba6575bf0a31b7</t>
  </si>
  <si>
    <t>0xf824d66b06e95b5a232d6d9ef19846064f97150e</t>
  </si>
  <si>
    <t>0x29d5527caa78f1946a409fa6acaf14a0a4a0274b</t>
  </si>
  <si>
    <t>0xe66baa0b612003af308d78f066bbdb9a5e00ff6c</t>
  </si>
  <si>
    <t>0xa95906eafdd96fa6bc07f18941c98e18f5f61cbb</t>
  </si>
  <si>
    <t>0x78eb06f13cc29a3231a9256d21cecb452499c064</t>
  </si>
  <si>
    <t>0x7b955e5ca4d0d65e91e8d945af5696d5f0707bec</t>
  </si>
  <si>
    <t>0x889d1ca5cc79ce90ae5a828637ba6cd18ce3a286</t>
  </si>
  <si>
    <t>0x91c0319c6044a2d2f399f0d4a24f3345bfbe70c6</t>
  </si>
  <si>
    <t>0x000000000dfde7deaf24138722987c9a6991e2d4</t>
  </si>
  <si>
    <t>0x070f45a203dc1a85e21f043e542957abd813b031</t>
  </si>
  <si>
    <t>0x14bf9ce3866fac8f37150e2f2d85832c86d34c3f</t>
  </si>
  <si>
    <t>0x1dbb5ff7e28516e8f917b15548ec896482f657f8</t>
  </si>
  <si>
    <t>0x28ac0f2145fa7b62cce7ec916ea02e0f2d5ec083</t>
  </si>
  <si>
    <t>0x2c12788fab3f516dacb51122828b09adbae0ead8</t>
  </si>
  <si>
    <t>0x3946592b1c984338012bbd3ab22e53fbdced0024</t>
  </si>
  <si>
    <t>0x3b59a023d74aceca4b10b134fd218f887fa0ec1b</t>
  </si>
  <si>
    <t>0x3e062fdd8c72017318558a34b2ee98174a954a47</t>
  </si>
  <si>
    <t>0x54da73f4069feaadea96b5287e6a318933888c6f</t>
  </si>
  <si>
    <t>0x5d64c467628662ceafb2866ad197ceff628998a6</t>
  </si>
  <si>
    <t>0x64ad46685b68d6880c7540152cd2b18dd5b665b0</t>
  </si>
  <si>
    <t>0x6c73b1ca08bbc3f44340603b1fb9e331c2abaca7</t>
  </si>
  <si>
    <t>0x70ec835b2d90340b977a6741d4326e96c5d07603</t>
  </si>
  <si>
    <t>0x7ec3aefe001cae538f44974de80b2b408920fa1d</t>
  </si>
  <si>
    <t>0x8e7122ee9c8b85cce2a887839549172293427d41</t>
  </si>
  <si>
    <t>0x95163b57dd46dc9f792f7357efd116ca4c07fe8f</t>
  </si>
  <si>
    <t>0x955ffa4addd461ab22be008345ba2b1435f21bdf</t>
  </si>
  <si>
    <t>0x9e149a273ab01cca83ad0b919d9b921bee4f6fe8</t>
  </si>
  <si>
    <t>0x9ee9d0a18a33967c73bc02daa937a3d00595d648</t>
  </si>
  <si>
    <t>0xa41778c9b64937af21579074d54008fbd221c7d6</t>
  </si>
  <si>
    <t>0xa6a4d3218bbf0e81b38390396f9ea7eb8b9c9820</t>
  </si>
  <si>
    <t>0xb17e7ae4033a5a3f12c344e51d05eaddefd95158</t>
  </si>
  <si>
    <t>0xc70e2b52d8c56c4dffed2e533623219be86016ac</t>
  </si>
  <si>
    <t>0xe3792a9c235d434b702023b33f03c48c41631090</t>
  </si>
  <si>
    <t>0xebc18d25d8122da21f73a6bcb78971671f21f6ff</t>
  </si>
  <si>
    <t>0xf35d34282431ae975d2c5f283904ebe530358701</t>
  </si>
  <si>
    <t>0xf3b8570a2ce660abbfddb039152f55d506cf72a6</t>
  </si>
  <si>
    <t>0xf87b3d3c5f0c555726ad81588eb6ad11f5c2c665</t>
  </si>
  <si>
    <t>0xffca81f0022a97b9a6739f6046d6c296bac40fd6</t>
  </si>
  <si>
    <t>0xffec0067f5a79cff07527f63d83dd5462ccf8ba4</t>
  </si>
  <si>
    <t>C-Ratio Change</t>
  </si>
  <si>
    <t>Total Assets / Debt Ratio</t>
  </si>
  <si>
    <t>Total Assets USD</t>
  </si>
  <si>
    <t>cols C + I + J</t>
  </si>
  <si>
    <t>extend range check</t>
  </si>
  <si>
    <t>total debt check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</si>
</sst>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[$-409]m/d/yy\ h:mm\ AM/PM;@"/>
    <numFmt numFmtId="165" formatCode="#,##0.0"/>
    <numFmt numFmtId="166" formatCode="_(* #,##0_);_(* \(#,##0\);_(* &quot;-&quot;??_);_(@_)"/>
  </numFmts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name val="Calibri"/>
      <family val="2"/>
    </font>
    <font>
      <sz val="11"/>
      <color theme="1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0"/>
      <color indexed="81"/>
      <name val="Tahoma"/>
      <family val="2"/>
    </font>
    <font>
      <b/>
      <sz val="11"/>
      <name val="Calibri"/>
    </font>
  </fonts>
  <fills count="4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0" tint="-4.9989318521683403E-2"/>
        <bgColor indexed="64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theme="0" tint="-0.14999847407452621"/>
      </top>
      <bottom/>
      <diagonal/>
    </border>
    <border>
      <left/>
      <right/>
      <top/>
      <bottom style="medium">
        <color theme="0" tint="-0.14999847407452621"/>
      </bottom>
      <diagonal/>
    </border>
  </borders>
  <cellStyleXfs count="5">
    <xf numFmtId="0" fontId="0" fillId="0" borderId="0"/>
    <xf numFmtId="0" fontId="2" fillId="0" borderId="0" applyNumberForma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</cellStyleXfs>
  <cellXfs count="83">
    <xf numFmtId="0" fontId="0" fillId="0" borderId="0" xfId="0"/>
    <xf numFmtId="0" fontId="0" fillId="0" borderId="0" xfId="0" applyAlignment="1">
      <alignment horizontal="left"/>
    </xf>
    <xf numFmtId="3" fontId="0" fillId="0" borderId="0" xfId="0" applyNumberFormat="1"/>
    <xf numFmtId="1" fontId="0" fillId="0" borderId="0" xfId="0" applyNumberFormat="1"/>
    <xf numFmtId="0" fontId="0" fillId="0" borderId="0" xfId="0" pivotButton="1" applyAlignment="1">
      <alignment wrapText="1"/>
    </xf>
    <xf numFmtId="0" fontId="0" fillId="0" borderId="0" xfId="0" applyAlignment="1">
      <alignment wrapText="1"/>
    </xf>
    <xf numFmtId="0" fontId="1" fillId="0" borderId="0" xfId="0" applyFont="1" applyAlignment="1">
      <alignment wrapText="1"/>
    </xf>
    <xf numFmtId="0" fontId="0" fillId="2" borderId="0" xfId="0" applyFill="1"/>
    <xf numFmtId="0" fontId="2" fillId="0" borderId="0" xfId="1"/>
    <xf numFmtId="0" fontId="2" fillId="0" borderId="0" xfId="1" applyAlignment="1">
      <alignment horizontal="left"/>
    </xf>
    <xf numFmtId="0" fontId="0" fillId="0" borderId="0" xfId="0" applyNumberFormat="1"/>
    <xf numFmtId="9" fontId="0" fillId="0" borderId="0" xfId="2" applyFont="1"/>
    <xf numFmtId="0" fontId="0" fillId="0" borderId="0" xfId="0" applyAlignment="1">
      <alignment horizontal="right"/>
    </xf>
    <xf numFmtId="3" fontId="1" fillId="0" borderId="0" xfId="0" applyNumberFormat="1" applyFont="1"/>
    <xf numFmtId="9" fontId="1" fillId="0" borderId="0" xfId="2" applyFont="1"/>
    <xf numFmtId="9" fontId="5" fillId="3" borderId="0" xfId="0" applyNumberFormat="1" applyFont="1" applyFill="1"/>
    <xf numFmtId="0" fontId="1" fillId="0" borderId="0" xfId="0" applyFont="1" applyAlignment="1">
      <alignment horizontal="right"/>
    </xf>
    <xf numFmtId="3" fontId="1" fillId="0" borderId="0" xfId="2" applyNumberFormat="1" applyFont="1"/>
    <xf numFmtId="0" fontId="1" fillId="0" borderId="0" xfId="0" applyFont="1"/>
    <xf numFmtId="0" fontId="1" fillId="0" borderId="0" xfId="0" applyFont="1" applyAlignment="1">
      <alignment horizontal="left"/>
    </xf>
    <xf numFmtId="0" fontId="1" fillId="0" borderId="2" xfId="0" applyFont="1" applyBorder="1" applyAlignment="1">
      <alignment horizontal="right"/>
    </xf>
    <xf numFmtId="3" fontId="1" fillId="0" borderId="2" xfId="0" applyNumberFormat="1" applyFont="1" applyBorder="1"/>
    <xf numFmtId="9" fontId="1" fillId="0" borderId="2" xfId="2" applyFont="1" applyBorder="1"/>
    <xf numFmtId="0" fontId="1" fillId="0" borderId="3" xfId="0" applyFont="1" applyBorder="1" applyAlignment="1">
      <alignment horizontal="right"/>
    </xf>
    <xf numFmtId="3" fontId="1" fillId="0" borderId="3" xfId="0" applyNumberFormat="1" applyFont="1" applyBorder="1"/>
    <xf numFmtId="9" fontId="1" fillId="0" borderId="3" xfId="2" applyFont="1" applyBorder="1"/>
    <xf numFmtId="0" fontId="0" fillId="0" borderId="0" xfId="0" applyBorder="1"/>
    <xf numFmtId="9" fontId="5" fillId="3" borderId="4" xfId="0" applyNumberFormat="1" applyFont="1" applyFill="1" applyBorder="1" applyAlignment="1">
      <alignment horizontal="right"/>
    </xf>
    <xf numFmtId="9" fontId="5" fillId="3" borderId="4" xfId="0" applyNumberFormat="1" applyFont="1" applyFill="1" applyBorder="1"/>
    <xf numFmtId="8" fontId="0" fillId="3" borderId="5" xfId="0" applyNumberFormat="1" applyFont="1" applyFill="1" applyBorder="1" applyAlignment="1">
      <alignment horizontal="right"/>
    </xf>
    <xf numFmtId="8" fontId="0" fillId="3" borderId="5" xfId="0" applyNumberFormat="1" applyFont="1" applyFill="1" applyBorder="1"/>
    <xf numFmtId="9" fontId="0" fillId="3" borderId="5" xfId="2" applyFont="1" applyFill="1" applyBorder="1"/>
    <xf numFmtId="9" fontId="0" fillId="3" borderId="5" xfId="2" applyFont="1" applyFill="1" applyBorder="1" applyAlignment="1">
      <alignment horizontal="right"/>
    </xf>
    <xf numFmtId="9" fontId="7" fillId="3" borderId="4" xfId="0" applyNumberFormat="1" applyFont="1" applyFill="1" applyBorder="1"/>
    <xf numFmtId="8" fontId="1" fillId="3" borderId="5" xfId="0" applyNumberFormat="1" applyFont="1" applyFill="1" applyBorder="1"/>
    <xf numFmtId="9" fontId="4" fillId="0" borderId="3" xfId="2" applyFont="1" applyBorder="1"/>
    <xf numFmtId="0" fontId="1" fillId="0" borderId="0" xfId="0" applyFont="1" applyBorder="1"/>
    <xf numFmtId="0" fontId="0" fillId="3" borderId="0" xfId="0" applyFill="1" applyAlignment="1">
      <alignment horizontal="right"/>
    </xf>
    <xf numFmtId="0" fontId="9" fillId="3" borderId="0" xfId="0" applyFont="1" applyFill="1" applyAlignment="1">
      <alignment horizontal="right"/>
    </xf>
    <xf numFmtId="3" fontId="1" fillId="0" borderId="3" xfId="0" applyNumberFormat="1" applyFont="1" applyBorder="1" applyAlignment="1">
      <alignment horizontal="right"/>
    </xf>
    <xf numFmtId="0" fontId="6" fillId="3" borderId="0" xfId="0" applyFont="1" applyFill="1" applyAlignment="1">
      <alignment wrapText="1"/>
    </xf>
    <xf numFmtId="0" fontId="8" fillId="0" borderId="0" xfId="0" applyFont="1"/>
    <xf numFmtId="9" fontId="1" fillId="0" borderId="3" xfId="2" applyFont="1" applyBorder="1" applyAlignment="1">
      <alignment horizontal="right"/>
    </xf>
    <xf numFmtId="0" fontId="0" fillId="0" borderId="0" xfId="0" applyAlignment="1">
      <alignment horizontal="left"/>
    </xf>
    <xf numFmtId="8" fontId="0" fillId="3" borderId="0" xfId="0" applyNumberFormat="1" applyFont="1" applyFill="1" applyBorder="1"/>
    <xf numFmtId="0" fontId="8" fillId="0" borderId="0" xfId="0" applyFont="1" applyAlignment="1"/>
    <xf numFmtId="6" fontId="0" fillId="0" borderId="0" xfId="0" applyNumberFormat="1"/>
    <xf numFmtId="10" fontId="0" fillId="0" borderId="0" xfId="0" applyNumberFormat="1"/>
    <xf numFmtId="22" fontId="0" fillId="0" borderId="0" xfId="0" applyNumberFormat="1"/>
    <xf numFmtId="0" fontId="3" fillId="0" borderId="1" xfId="0" applyFont="1" applyBorder="1" applyAlignment="1">
      <alignment horizontal="left" vertical="top"/>
    </xf>
    <xf numFmtId="164" fontId="0" fillId="0" borderId="0" xfId="0" applyNumberFormat="1" applyAlignment="1">
      <alignment horizontal="left"/>
    </xf>
    <xf numFmtId="164" fontId="1" fillId="0" borderId="0" xfId="0" applyNumberFormat="1" applyFont="1" applyAlignment="1">
      <alignment horizontal="right"/>
    </xf>
    <xf numFmtId="0" fontId="0" fillId="0" borderId="0" xfId="0" pivotButton="1"/>
    <xf numFmtId="165" fontId="1" fillId="0" borderId="3" xfId="2" applyNumberFormat="1" applyFont="1" applyBorder="1" applyAlignment="1">
      <alignment horizontal="right"/>
    </xf>
    <xf numFmtId="165" fontId="0" fillId="0" borderId="0" xfId="0" applyNumberFormat="1"/>
    <xf numFmtId="165" fontId="0" fillId="0" borderId="0" xfId="2" applyNumberFormat="1" applyFont="1"/>
    <xf numFmtId="0" fontId="0" fillId="0" borderId="0" xfId="0" applyAlignment="1"/>
    <xf numFmtId="9" fontId="0" fillId="0" borderId="0" xfId="0" applyNumberFormat="1"/>
    <xf numFmtId="166" fontId="0" fillId="0" borderId="0" xfId="4" applyNumberFormat="1" applyFont="1"/>
    <xf numFmtId="0" fontId="0" fillId="0" borderId="0" xfId="0" applyAlignment="1">
      <alignment horizontal="left"/>
    </xf>
    <xf numFmtId="164" fontId="1" fillId="0" borderId="0" xfId="0" applyNumberFormat="1" applyFont="1" applyAlignment="1">
      <alignment horizontal="right"/>
    </xf>
    <xf numFmtId="166" fontId="0" fillId="0" borderId="0" xfId="0" applyNumberFormat="1"/>
    <xf numFmtId="43" fontId="0" fillId="0" borderId="0" xfId="4" applyFont="1"/>
    <xf numFmtId="44" fontId="1" fillId="0" borderId="3" xfId="3" applyFont="1" applyBorder="1" applyAlignment="1">
      <alignment horizontal="right"/>
    </xf>
    <xf numFmtId="44" fontId="0" fillId="0" borderId="0" xfId="3" applyFont="1"/>
    <xf numFmtId="8" fontId="1" fillId="0" borderId="0" xfId="0" applyNumberFormat="1" applyFont="1" applyAlignment="1"/>
    <xf numFmtId="9" fontId="0" fillId="0" borderId="3" xfId="2" applyFont="1" applyBorder="1"/>
    <xf numFmtId="9" fontId="0" fillId="0" borderId="0" xfId="2" applyFont="1" applyBorder="1"/>
    <xf numFmtId="44" fontId="1" fillId="3" borderId="5" xfId="3" applyFont="1" applyFill="1" applyBorder="1"/>
    <xf numFmtId="0" fontId="9" fillId="3" borderId="0" xfId="0" applyFont="1" applyFill="1" applyAlignment="1">
      <alignment horizontal="left"/>
    </xf>
    <xf numFmtId="0" fontId="0" fillId="0" borderId="0" xfId="0" applyAlignment="1">
      <alignment horizontal="left"/>
    </xf>
    <xf numFmtId="164" fontId="1" fillId="0" borderId="0" xfId="0" applyNumberFormat="1" applyFont="1" applyAlignment="1">
      <alignment horizontal="right"/>
    </xf>
    <xf numFmtId="0" fontId="0" fillId="0" borderId="0" xfId="0" applyAlignment="1"/>
    <xf numFmtId="0" fontId="10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8" fillId="0" borderId="0" xfId="0" applyFont="1" applyAlignment="1"/>
    <xf numFmtId="0" fontId="9" fillId="3" borderId="0" xfId="0" applyFont="1" applyFill="1" applyAlignment="1">
      <alignment horizontal="center"/>
    </xf>
    <xf numFmtId="9" fontId="1" fillId="0" borderId="2" xfId="2" applyFont="1" applyBorder="1" applyAlignment="1">
      <alignment horizontal="center"/>
    </xf>
    <xf numFmtId="0" fontId="0" fillId="0" borderId="2" xfId="0" applyBorder="1" applyAlignment="1"/>
    <xf numFmtId="0" fontId="12" fillId="0" borderId="1" xfId="0" applyFont="1" applyBorder="1" applyAlignment="1">
      <alignment horizontal="center" vertical="top"/>
    </xf>
    <xf numFmtId="9" fontId="1" fillId="3" borderId="0" xfId="2" applyFont="1" applyFill="1" applyBorder="1"/>
    <xf numFmtId="8" fontId="1" fillId="3" borderId="5" xfId="0" applyNumberFormat="1" applyFont="1" applyFill="1" applyBorder="1" applyAlignment="1">
      <alignment horizontal="right"/>
    </xf>
  </cellXfs>
  <cellStyles count="5">
    <cellStyle name="Comma" xfId="4" builtinId="3"/>
    <cellStyle name="Currency" xfId="3" builtinId="4"/>
    <cellStyle name="Hyperlink" xfId="1" builtinId="8"/>
    <cellStyle name="Normal" xfId="0" builtinId="0"/>
    <cellStyle name="Percent" xfId="2" builtinId="5"/>
  </cellStyles>
  <dxfs count="76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alignment wrapText="1" readingOrder="0"/>
    </dxf>
    <dxf>
      <alignment wrapText="1" readingOrder="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alignment wrapText="1" readingOrder="0"/>
    </dxf>
    <dxf>
      <alignment wrapText="1" readingOrder="0"/>
    </dxf>
    <dxf>
      <numFmt numFmtId="3" formatCode="#,##0"/>
    </dxf>
    <dxf>
      <numFmt numFmtId="3" formatCode="#,##0"/>
    </dxf>
    <dxf>
      <alignment wrapText="1" readingOrder="0"/>
    </dxf>
    <dxf>
      <alignment wrapText="1" readingOrder="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alignment wrapText="1" readingOrder="0"/>
    </dxf>
    <dxf>
      <alignment wrapText="1" readingOrder="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alignment wrapText="1" readingOrder="0"/>
    </dxf>
    <dxf>
      <alignment wrapText="1" readingOrder="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alignment wrapText="1" readingOrder="0"/>
    </dxf>
    <dxf>
      <alignment wrapText="1" readingOrder="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% OF TOTAL DEBT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Charts!$Z$3</c:f>
              <c:strCache>
                <c:ptCount val="1"/>
                <c:pt idx="0">
                  <c:v>Mainnet</c:v>
                </c:pt>
              </c:strCache>
            </c:strRef>
          </c:tx>
          <c:spPr>
            <a:ln w="2222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xVal>
            <c:numRef>
              <c:f>Charts!$W$4:$W$50</c:f>
              <c:numCache>
                <c:formatCode>General</c:formatCode>
                <c:ptCount val="47"/>
                <c:pt idx="0">
                  <c:v>0</c:v>
                </c:pt>
                <c:pt idx="1">
                  <c:v>1.8</c:v>
                </c:pt>
                <c:pt idx="2">
                  <c:v>1.9</c:v>
                </c:pt>
                <c:pt idx="3">
                  <c:v>2</c:v>
                </c:pt>
                <c:pt idx="4">
                  <c:v>2.1</c:v>
                </c:pt>
                <c:pt idx="5">
                  <c:v>2.2000000000000002</c:v>
                </c:pt>
                <c:pt idx="6">
                  <c:v>2.2999999999999998</c:v>
                </c:pt>
                <c:pt idx="7">
                  <c:v>2.4</c:v>
                </c:pt>
                <c:pt idx="8">
                  <c:v>2.5</c:v>
                </c:pt>
                <c:pt idx="9">
                  <c:v>2.6</c:v>
                </c:pt>
                <c:pt idx="10">
                  <c:v>2.7</c:v>
                </c:pt>
                <c:pt idx="11">
                  <c:v>2.8</c:v>
                </c:pt>
                <c:pt idx="12">
                  <c:v>3</c:v>
                </c:pt>
                <c:pt idx="13">
                  <c:v>3.1</c:v>
                </c:pt>
                <c:pt idx="14">
                  <c:v>3.2</c:v>
                </c:pt>
                <c:pt idx="15">
                  <c:v>3.3</c:v>
                </c:pt>
                <c:pt idx="16">
                  <c:v>3.4</c:v>
                </c:pt>
                <c:pt idx="17">
                  <c:v>3.5</c:v>
                </c:pt>
                <c:pt idx="18">
                  <c:v>3.6</c:v>
                </c:pt>
                <c:pt idx="19">
                  <c:v>3.7</c:v>
                </c:pt>
                <c:pt idx="20">
                  <c:v>3.8</c:v>
                </c:pt>
                <c:pt idx="21">
                  <c:v>3.9</c:v>
                </c:pt>
                <c:pt idx="22">
                  <c:v>4</c:v>
                </c:pt>
                <c:pt idx="23">
                  <c:v>4.0999999999999996</c:v>
                </c:pt>
                <c:pt idx="24">
                  <c:v>4.2</c:v>
                </c:pt>
                <c:pt idx="25">
                  <c:v>4.3</c:v>
                </c:pt>
                <c:pt idx="26">
                  <c:v>4.4000000000000004</c:v>
                </c:pt>
                <c:pt idx="27">
                  <c:v>4.5</c:v>
                </c:pt>
                <c:pt idx="28">
                  <c:v>4.5999999999999996</c:v>
                </c:pt>
                <c:pt idx="29">
                  <c:v>4.8</c:v>
                </c:pt>
                <c:pt idx="30">
                  <c:v>5</c:v>
                </c:pt>
                <c:pt idx="31">
                  <c:v>5.3</c:v>
                </c:pt>
                <c:pt idx="32">
                  <c:v>5.9</c:v>
                </c:pt>
                <c:pt idx="33">
                  <c:v>6</c:v>
                </c:pt>
                <c:pt idx="34">
                  <c:v>6.1</c:v>
                </c:pt>
                <c:pt idx="35">
                  <c:v>6.2</c:v>
                </c:pt>
                <c:pt idx="36">
                  <c:v>6.3</c:v>
                </c:pt>
                <c:pt idx="37">
                  <c:v>6.5</c:v>
                </c:pt>
                <c:pt idx="38">
                  <c:v>7.4</c:v>
                </c:pt>
                <c:pt idx="39">
                  <c:v>7.7</c:v>
                </c:pt>
                <c:pt idx="40">
                  <c:v>8.5</c:v>
                </c:pt>
                <c:pt idx="41">
                  <c:v>11.4</c:v>
                </c:pt>
                <c:pt idx="42">
                  <c:v>13.2</c:v>
                </c:pt>
                <c:pt idx="43">
                  <c:v>27.8</c:v>
                </c:pt>
                <c:pt idx="44">
                  <c:v>32</c:v>
                </c:pt>
                <c:pt idx="45">
                  <c:v>45.9</c:v>
                </c:pt>
                <c:pt idx="46">
                  <c:v>86.6</c:v>
                </c:pt>
              </c:numCache>
            </c:numRef>
          </c:xVal>
          <c:yVal>
            <c:numRef>
              <c:f>Charts!$Z$4:$Z$50</c:f>
              <c:numCache>
                <c:formatCode>_(* #,##0.00_);_(* \(#,##0.00\);_(* "-"??_);_(@_)</c:formatCode>
                <c:ptCount val="47"/>
                <c:pt idx="0">
                  <c:v>0</c:v>
                </c:pt>
                <c:pt idx="1">
                  <c:v>0</c:v>
                </c:pt>
                <c:pt idx="2">
                  <c:v>1.2957054531698388E-2</c:v>
                </c:pt>
                <c:pt idx="3">
                  <c:v>0.31276879352428355</c:v>
                </c:pt>
                <c:pt idx="4">
                  <c:v>0.32282163705079403</c:v>
                </c:pt>
                <c:pt idx="5">
                  <c:v>0.70291938325017689</c:v>
                </c:pt>
                <c:pt idx="6">
                  <c:v>0.70623142923447257</c:v>
                </c:pt>
                <c:pt idx="7">
                  <c:v>0.70795282932373615</c:v>
                </c:pt>
                <c:pt idx="8">
                  <c:v>0.71216037330336979</c:v>
                </c:pt>
                <c:pt idx="9">
                  <c:v>0.71244312349684069</c:v>
                </c:pt>
                <c:pt idx="10">
                  <c:v>0.71582167422879195</c:v>
                </c:pt>
                <c:pt idx="11">
                  <c:v>0.71582167422879195</c:v>
                </c:pt>
                <c:pt idx="12">
                  <c:v>0.71874353879518649</c:v>
                </c:pt>
                <c:pt idx="13">
                  <c:v>0.71874353879518649</c:v>
                </c:pt>
                <c:pt idx="14">
                  <c:v>0.7314091726357681</c:v>
                </c:pt>
                <c:pt idx="15">
                  <c:v>0.7314091726357681</c:v>
                </c:pt>
                <c:pt idx="16">
                  <c:v>0.75337791552876232</c:v>
                </c:pt>
                <c:pt idx="17">
                  <c:v>0.82097919326204716</c:v>
                </c:pt>
                <c:pt idx="18">
                  <c:v>0.82597482666021449</c:v>
                </c:pt>
                <c:pt idx="19">
                  <c:v>0.86272231498099783</c:v>
                </c:pt>
                <c:pt idx="20">
                  <c:v>0.93901419916119466</c:v>
                </c:pt>
                <c:pt idx="21">
                  <c:v>0.96763645116939956</c:v>
                </c:pt>
                <c:pt idx="22">
                  <c:v>0.97476910277001461</c:v>
                </c:pt>
                <c:pt idx="23">
                  <c:v>0.99203987114978487</c:v>
                </c:pt>
                <c:pt idx="24">
                  <c:v>0.99217550573982827</c:v>
                </c:pt>
                <c:pt idx="25">
                  <c:v>0.99286125348186671</c:v>
                </c:pt>
                <c:pt idx="26">
                  <c:v>0.99375780888991916</c:v>
                </c:pt>
                <c:pt idx="27">
                  <c:v>0.99375780888991916</c:v>
                </c:pt>
                <c:pt idx="28">
                  <c:v>0.99396216774980861</c:v>
                </c:pt>
                <c:pt idx="29">
                  <c:v>0.99396216774980861</c:v>
                </c:pt>
                <c:pt idx="30">
                  <c:v>0.99396216774980861</c:v>
                </c:pt>
                <c:pt idx="31">
                  <c:v>0.99404987728168881</c:v>
                </c:pt>
                <c:pt idx="32">
                  <c:v>0.99430534376737456</c:v>
                </c:pt>
                <c:pt idx="33">
                  <c:v>0.9956214296663759</c:v>
                </c:pt>
                <c:pt idx="34">
                  <c:v>0.99752259616611461</c:v>
                </c:pt>
                <c:pt idx="35">
                  <c:v>0.99809649126727784</c:v>
                </c:pt>
                <c:pt idx="36">
                  <c:v>0.9988221670063544</c:v>
                </c:pt>
                <c:pt idx="37">
                  <c:v>0.9988221670063544</c:v>
                </c:pt>
                <c:pt idx="38">
                  <c:v>0.99998608289059798</c:v>
                </c:pt>
                <c:pt idx="39">
                  <c:v>0.99998608289059798</c:v>
                </c:pt>
                <c:pt idx="40">
                  <c:v>0.99998608289059798</c:v>
                </c:pt>
                <c:pt idx="41">
                  <c:v>0.99998608289059798</c:v>
                </c:pt>
                <c:pt idx="42">
                  <c:v>0.99998608289059798</c:v>
                </c:pt>
                <c:pt idx="43">
                  <c:v>0.99998608289059798</c:v>
                </c:pt>
                <c:pt idx="44">
                  <c:v>0.99998608289059798</c:v>
                </c:pt>
                <c:pt idx="45">
                  <c:v>0.999997242880028</c:v>
                </c:pt>
                <c:pt idx="46">
                  <c:v>0.999997242880028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Charts!$AA$3</c:f>
              <c:strCache>
                <c:ptCount val="1"/>
                <c:pt idx="0">
                  <c:v>Optimism</c:v>
                </c:pt>
              </c:strCache>
            </c:strRef>
          </c:tx>
          <c:spPr>
            <a:ln w="2222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Charts!$W$4:$W$50</c:f>
              <c:numCache>
                <c:formatCode>General</c:formatCode>
                <c:ptCount val="47"/>
                <c:pt idx="0">
                  <c:v>0</c:v>
                </c:pt>
                <c:pt idx="1">
                  <c:v>1.8</c:v>
                </c:pt>
                <c:pt idx="2">
                  <c:v>1.9</c:v>
                </c:pt>
                <c:pt idx="3">
                  <c:v>2</c:v>
                </c:pt>
                <c:pt idx="4">
                  <c:v>2.1</c:v>
                </c:pt>
                <c:pt idx="5">
                  <c:v>2.2000000000000002</c:v>
                </c:pt>
                <c:pt idx="6">
                  <c:v>2.2999999999999998</c:v>
                </c:pt>
                <c:pt idx="7">
                  <c:v>2.4</c:v>
                </c:pt>
                <c:pt idx="8">
                  <c:v>2.5</c:v>
                </c:pt>
                <c:pt idx="9">
                  <c:v>2.6</c:v>
                </c:pt>
                <c:pt idx="10">
                  <c:v>2.7</c:v>
                </c:pt>
                <c:pt idx="11">
                  <c:v>2.8</c:v>
                </c:pt>
                <c:pt idx="12">
                  <c:v>3</c:v>
                </c:pt>
                <c:pt idx="13">
                  <c:v>3.1</c:v>
                </c:pt>
                <c:pt idx="14">
                  <c:v>3.2</c:v>
                </c:pt>
                <c:pt idx="15">
                  <c:v>3.3</c:v>
                </c:pt>
                <c:pt idx="16">
                  <c:v>3.4</c:v>
                </c:pt>
                <c:pt idx="17">
                  <c:v>3.5</c:v>
                </c:pt>
                <c:pt idx="18">
                  <c:v>3.6</c:v>
                </c:pt>
                <c:pt idx="19">
                  <c:v>3.7</c:v>
                </c:pt>
                <c:pt idx="20">
                  <c:v>3.8</c:v>
                </c:pt>
                <c:pt idx="21">
                  <c:v>3.9</c:v>
                </c:pt>
                <c:pt idx="22">
                  <c:v>4</c:v>
                </c:pt>
                <c:pt idx="23">
                  <c:v>4.0999999999999996</c:v>
                </c:pt>
                <c:pt idx="24">
                  <c:v>4.2</c:v>
                </c:pt>
                <c:pt idx="25">
                  <c:v>4.3</c:v>
                </c:pt>
                <c:pt idx="26">
                  <c:v>4.4000000000000004</c:v>
                </c:pt>
                <c:pt idx="27">
                  <c:v>4.5</c:v>
                </c:pt>
                <c:pt idx="28">
                  <c:v>4.5999999999999996</c:v>
                </c:pt>
                <c:pt idx="29">
                  <c:v>4.8</c:v>
                </c:pt>
                <c:pt idx="30">
                  <c:v>5</c:v>
                </c:pt>
                <c:pt idx="31">
                  <c:v>5.3</c:v>
                </c:pt>
                <c:pt idx="32">
                  <c:v>5.9</c:v>
                </c:pt>
                <c:pt idx="33">
                  <c:v>6</c:v>
                </c:pt>
                <c:pt idx="34">
                  <c:v>6.1</c:v>
                </c:pt>
                <c:pt idx="35">
                  <c:v>6.2</c:v>
                </c:pt>
                <c:pt idx="36">
                  <c:v>6.3</c:v>
                </c:pt>
                <c:pt idx="37">
                  <c:v>6.5</c:v>
                </c:pt>
                <c:pt idx="38">
                  <c:v>7.4</c:v>
                </c:pt>
                <c:pt idx="39">
                  <c:v>7.7</c:v>
                </c:pt>
                <c:pt idx="40">
                  <c:v>8.5</c:v>
                </c:pt>
                <c:pt idx="41">
                  <c:v>11.4</c:v>
                </c:pt>
                <c:pt idx="42">
                  <c:v>13.2</c:v>
                </c:pt>
                <c:pt idx="43">
                  <c:v>27.8</c:v>
                </c:pt>
                <c:pt idx="44">
                  <c:v>32</c:v>
                </c:pt>
                <c:pt idx="45">
                  <c:v>45.9</c:v>
                </c:pt>
                <c:pt idx="46">
                  <c:v>86.6</c:v>
                </c:pt>
              </c:numCache>
            </c:numRef>
          </c:xVal>
          <c:yVal>
            <c:numRef>
              <c:f>Charts!$AA$4:$AA$50</c:f>
              <c:numCache>
                <c:formatCode>_(* #,##0.00_);_(* \(#,##0.00\);_(* "-"??_);_(@_)</c:formatCode>
                <c:ptCount val="47"/>
                <c:pt idx="0">
                  <c:v>0</c:v>
                </c:pt>
                <c:pt idx="1">
                  <c:v>8.0462146496239069E-4</c:v>
                </c:pt>
                <c:pt idx="2">
                  <c:v>2.0957466263094257E-3</c:v>
                </c:pt>
                <c:pt idx="3">
                  <c:v>2.0957466263094257E-3</c:v>
                </c:pt>
                <c:pt idx="4">
                  <c:v>2.6380049036204408E-3</c:v>
                </c:pt>
                <c:pt idx="5">
                  <c:v>9.7774912668487559E-3</c:v>
                </c:pt>
                <c:pt idx="6">
                  <c:v>8.2816958258634679E-2</c:v>
                </c:pt>
                <c:pt idx="7">
                  <c:v>8.6359213875278881E-2</c:v>
                </c:pt>
                <c:pt idx="8">
                  <c:v>9.3885333092466453E-2</c:v>
                </c:pt>
                <c:pt idx="9">
                  <c:v>9.5580209985332842E-2</c:v>
                </c:pt>
                <c:pt idx="10">
                  <c:v>9.6581670713082837E-2</c:v>
                </c:pt>
                <c:pt idx="11">
                  <c:v>9.7338960319376486E-2</c:v>
                </c:pt>
                <c:pt idx="12">
                  <c:v>0.12142202129648637</c:v>
                </c:pt>
                <c:pt idx="13">
                  <c:v>0.12415583634900323</c:v>
                </c:pt>
                <c:pt idx="14">
                  <c:v>0.15270963950422584</c:v>
                </c:pt>
                <c:pt idx="15">
                  <c:v>0.16970191591940528</c:v>
                </c:pt>
                <c:pt idx="16">
                  <c:v>0.17981415263712175</c:v>
                </c:pt>
                <c:pt idx="17">
                  <c:v>0.55832500559616405</c:v>
                </c:pt>
                <c:pt idx="18">
                  <c:v>0.5715518536158567</c:v>
                </c:pt>
                <c:pt idx="19">
                  <c:v>0.69059929903048478</c:v>
                </c:pt>
                <c:pt idx="20">
                  <c:v>0.89839687145501212</c:v>
                </c:pt>
                <c:pt idx="21">
                  <c:v>0.93953102800516997</c:v>
                </c:pt>
                <c:pt idx="22">
                  <c:v>0.97774618261472868</c:v>
                </c:pt>
                <c:pt idx="23">
                  <c:v>0.98573152915465012</c:v>
                </c:pt>
                <c:pt idx="24">
                  <c:v>0.98829148851496718</c:v>
                </c:pt>
                <c:pt idx="25">
                  <c:v>0.99182071591414389</c:v>
                </c:pt>
                <c:pt idx="26">
                  <c:v>0.993353782086557</c:v>
                </c:pt>
                <c:pt idx="27">
                  <c:v>0.9940891631577683</c:v>
                </c:pt>
                <c:pt idx="28">
                  <c:v>0.99443023412910869</c:v>
                </c:pt>
                <c:pt idx="29">
                  <c:v>0.9950600071277178</c:v>
                </c:pt>
                <c:pt idx="30">
                  <c:v>0.99814717909916806</c:v>
                </c:pt>
                <c:pt idx="31">
                  <c:v>0.99814717909916806</c:v>
                </c:pt>
                <c:pt idx="32">
                  <c:v>0.99814717909916806</c:v>
                </c:pt>
                <c:pt idx="33">
                  <c:v>0.99814717909916806</c:v>
                </c:pt>
                <c:pt idx="34">
                  <c:v>0.99814717909916806</c:v>
                </c:pt>
                <c:pt idx="35">
                  <c:v>0.99814717909916806</c:v>
                </c:pt>
                <c:pt idx="36">
                  <c:v>0.99814717909916806</c:v>
                </c:pt>
                <c:pt idx="37">
                  <c:v>0.99847288399831235</c:v>
                </c:pt>
                <c:pt idx="38">
                  <c:v>0.99847288399831235</c:v>
                </c:pt>
                <c:pt idx="39">
                  <c:v>0.99898951359427446</c:v>
                </c:pt>
                <c:pt idx="40">
                  <c:v>0.99917798440378647</c:v>
                </c:pt>
                <c:pt idx="41">
                  <c:v>0.99930565475741007</c:v>
                </c:pt>
                <c:pt idx="42">
                  <c:v>0.99960170166187179</c:v>
                </c:pt>
                <c:pt idx="43">
                  <c:v>0.9996366395827827</c:v>
                </c:pt>
                <c:pt idx="44">
                  <c:v>0.99963666046787147</c:v>
                </c:pt>
                <c:pt idx="45">
                  <c:v>0.99963666046787147</c:v>
                </c:pt>
                <c:pt idx="46">
                  <c:v>0.99999545657142896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7908496"/>
        <c:axId val="766860408"/>
      </c:scatterChart>
      <c:valAx>
        <c:axId val="547908496"/>
        <c:scaling>
          <c:orientation val="minMax"/>
          <c:max val="6.5"/>
          <c:min val="1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860408"/>
        <c:crosses val="autoZero"/>
        <c:crossBetween val="midCat"/>
      </c:valAx>
      <c:valAx>
        <c:axId val="76686040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908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DEBT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Charts!$X$3</c:f>
              <c:strCache>
                <c:ptCount val="1"/>
                <c:pt idx="0">
                  <c:v>Mainnet</c:v>
                </c:pt>
              </c:strCache>
            </c:strRef>
          </c:tx>
          <c:spPr>
            <a:ln w="2222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xVal>
            <c:numRef>
              <c:f>Charts!$W$4:$W$50</c:f>
              <c:numCache>
                <c:formatCode>General</c:formatCode>
                <c:ptCount val="47"/>
                <c:pt idx="0">
                  <c:v>0</c:v>
                </c:pt>
                <c:pt idx="1">
                  <c:v>1.8</c:v>
                </c:pt>
                <c:pt idx="2">
                  <c:v>1.9</c:v>
                </c:pt>
                <c:pt idx="3">
                  <c:v>2</c:v>
                </c:pt>
                <c:pt idx="4">
                  <c:v>2.1</c:v>
                </c:pt>
                <c:pt idx="5">
                  <c:v>2.2000000000000002</c:v>
                </c:pt>
                <c:pt idx="6">
                  <c:v>2.2999999999999998</c:v>
                </c:pt>
                <c:pt idx="7">
                  <c:v>2.4</c:v>
                </c:pt>
                <c:pt idx="8">
                  <c:v>2.5</c:v>
                </c:pt>
                <c:pt idx="9">
                  <c:v>2.6</c:v>
                </c:pt>
                <c:pt idx="10">
                  <c:v>2.7</c:v>
                </c:pt>
                <c:pt idx="11">
                  <c:v>2.8</c:v>
                </c:pt>
                <c:pt idx="12">
                  <c:v>3</c:v>
                </c:pt>
                <c:pt idx="13">
                  <c:v>3.1</c:v>
                </c:pt>
                <c:pt idx="14">
                  <c:v>3.2</c:v>
                </c:pt>
                <c:pt idx="15">
                  <c:v>3.3</c:v>
                </c:pt>
                <c:pt idx="16">
                  <c:v>3.4</c:v>
                </c:pt>
                <c:pt idx="17">
                  <c:v>3.5</c:v>
                </c:pt>
                <c:pt idx="18">
                  <c:v>3.6</c:v>
                </c:pt>
                <c:pt idx="19">
                  <c:v>3.7</c:v>
                </c:pt>
                <c:pt idx="20">
                  <c:v>3.8</c:v>
                </c:pt>
                <c:pt idx="21">
                  <c:v>3.9</c:v>
                </c:pt>
                <c:pt idx="22">
                  <c:v>4</c:v>
                </c:pt>
                <c:pt idx="23">
                  <c:v>4.0999999999999996</c:v>
                </c:pt>
                <c:pt idx="24">
                  <c:v>4.2</c:v>
                </c:pt>
                <c:pt idx="25">
                  <c:v>4.3</c:v>
                </c:pt>
                <c:pt idx="26">
                  <c:v>4.4000000000000004</c:v>
                </c:pt>
                <c:pt idx="27">
                  <c:v>4.5</c:v>
                </c:pt>
                <c:pt idx="28">
                  <c:v>4.5999999999999996</c:v>
                </c:pt>
                <c:pt idx="29">
                  <c:v>4.8</c:v>
                </c:pt>
                <c:pt idx="30">
                  <c:v>5</c:v>
                </c:pt>
                <c:pt idx="31">
                  <c:v>5.3</c:v>
                </c:pt>
                <c:pt idx="32">
                  <c:v>5.9</c:v>
                </c:pt>
                <c:pt idx="33">
                  <c:v>6</c:v>
                </c:pt>
                <c:pt idx="34">
                  <c:v>6.1</c:v>
                </c:pt>
                <c:pt idx="35">
                  <c:v>6.2</c:v>
                </c:pt>
                <c:pt idx="36">
                  <c:v>6.3</c:v>
                </c:pt>
                <c:pt idx="37">
                  <c:v>6.5</c:v>
                </c:pt>
                <c:pt idx="38">
                  <c:v>7.4</c:v>
                </c:pt>
                <c:pt idx="39">
                  <c:v>7.7</c:v>
                </c:pt>
                <c:pt idx="40">
                  <c:v>8.5</c:v>
                </c:pt>
                <c:pt idx="41">
                  <c:v>11.4</c:v>
                </c:pt>
                <c:pt idx="42">
                  <c:v>13.2</c:v>
                </c:pt>
                <c:pt idx="43">
                  <c:v>27.8</c:v>
                </c:pt>
                <c:pt idx="44">
                  <c:v>32</c:v>
                </c:pt>
                <c:pt idx="45">
                  <c:v>45.9</c:v>
                </c:pt>
                <c:pt idx="46">
                  <c:v>86.6</c:v>
                </c:pt>
              </c:numCache>
            </c:numRef>
          </c:xVal>
          <c:yVal>
            <c:numRef>
              <c:f>Charts!$X$4:$X$50</c:f>
              <c:numCache>
                <c:formatCode>#,##0</c:formatCode>
                <c:ptCount val="47"/>
                <c:pt idx="0">
                  <c:v>0</c:v>
                </c:pt>
                <c:pt idx="1">
                  <c:v>0</c:v>
                </c:pt>
                <c:pt idx="2">
                  <c:v>1058351.8403428453</c:v>
                </c:pt>
                <c:pt idx="3">
                  <c:v>25547428.809412248</c:v>
                </c:pt>
                <c:pt idx="4">
                  <c:v>26368560.29581083</c:v>
                </c:pt>
                <c:pt idx="5">
                  <c:v>57415519.943634033</c:v>
                </c:pt>
                <c:pt idx="6">
                  <c:v>57686052.87642397</c:v>
                </c:pt>
                <c:pt idx="7">
                  <c:v>57826659.443138763</c:v>
                </c:pt>
                <c:pt idx="8">
                  <c:v>58170338.008608609</c:v>
                </c:pt>
                <c:pt idx="9">
                  <c:v>58193433.472696155</c:v>
                </c:pt>
                <c:pt idx="10">
                  <c:v>58469398.614010073</c:v>
                </c:pt>
                <c:pt idx="11">
                  <c:v>58469398.614010073</c:v>
                </c:pt>
                <c:pt idx="12">
                  <c:v>58708060.937573731</c:v>
                </c:pt>
                <c:pt idx="13">
                  <c:v>58708060.937573731</c:v>
                </c:pt>
                <c:pt idx="14">
                  <c:v>59742609.094448023</c:v>
                </c:pt>
                <c:pt idx="15">
                  <c:v>59742609.094448023</c:v>
                </c:pt>
                <c:pt idx="16">
                  <c:v>61537049.290245481</c:v>
                </c:pt>
                <c:pt idx="17">
                  <c:v>67058824.051902801</c:v>
                </c:pt>
                <c:pt idx="18">
                  <c:v>67466874.954806238</c:v>
                </c:pt>
                <c:pt idx="19">
                  <c:v>70468465.462674573</c:v>
                </c:pt>
                <c:pt idx="20">
                  <c:v>76700102.122673318</c:v>
                </c:pt>
                <c:pt idx="21">
                  <c:v>79038011.021144986</c:v>
                </c:pt>
                <c:pt idx="22">
                  <c:v>79620616.807789445</c:v>
                </c:pt>
                <c:pt idx="23">
                  <c:v>81031319.329272851</c:v>
                </c:pt>
                <c:pt idx="24">
                  <c:v>81042398.168034807</c:v>
                </c:pt>
                <c:pt idx="25">
                  <c:v>81098411.082314193</c:v>
                </c:pt>
                <c:pt idx="26">
                  <c:v>81171643.086066306</c:v>
                </c:pt>
                <c:pt idx="27">
                  <c:v>81171643.086066306</c:v>
                </c:pt>
                <c:pt idx="28">
                  <c:v>81188335.427286699</c:v>
                </c:pt>
                <c:pt idx="29">
                  <c:v>81188335.427286699</c:v>
                </c:pt>
                <c:pt idx="30">
                  <c:v>81188335.427286699</c:v>
                </c:pt>
                <c:pt idx="31">
                  <c:v>81195499.674705267</c:v>
                </c:pt>
                <c:pt idx="32">
                  <c:v>81216366.564213991</c:v>
                </c:pt>
                <c:pt idx="33">
                  <c:v>81323866.453934282</c:v>
                </c:pt>
                <c:pt idx="34">
                  <c:v>81479156.613350853</c:v>
                </c:pt>
                <c:pt idx="35">
                  <c:v>81526033.234499112</c:v>
                </c:pt>
                <c:pt idx="36">
                  <c:v>81585307.528055951</c:v>
                </c:pt>
                <c:pt idx="37">
                  <c:v>81585307.528055951</c:v>
                </c:pt>
                <c:pt idx="38">
                  <c:v>81680377.940477222</c:v>
                </c:pt>
                <c:pt idx="39">
                  <c:v>81680377.940477222</c:v>
                </c:pt>
                <c:pt idx="40">
                  <c:v>81680377.940477222</c:v>
                </c:pt>
                <c:pt idx="41">
                  <c:v>81680377.940477222</c:v>
                </c:pt>
                <c:pt idx="42">
                  <c:v>81680377.940477222</c:v>
                </c:pt>
                <c:pt idx="43">
                  <c:v>81680377.940477222</c:v>
                </c:pt>
                <c:pt idx="44">
                  <c:v>81680377.940477222</c:v>
                </c:pt>
                <c:pt idx="45">
                  <c:v>81681289.505318031</c:v>
                </c:pt>
                <c:pt idx="46">
                  <c:v>81681289.505318031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Charts!$Y$3</c:f>
              <c:strCache>
                <c:ptCount val="1"/>
                <c:pt idx="0">
                  <c:v>Optimism</c:v>
                </c:pt>
              </c:strCache>
            </c:strRef>
          </c:tx>
          <c:spPr>
            <a:ln w="2222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Charts!$W$4:$W$50</c:f>
              <c:numCache>
                <c:formatCode>General</c:formatCode>
                <c:ptCount val="47"/>
                <c:pt idx="0">
                  <c:v>0</c:v>
                </c:pt>
                <c:pt idx="1">
                  <c:v>1.8</c:v>
                </c:pt>
                <c:pt idx="2">
                  <c:v>1.9</c:v>
                </c:pt>
                <c:pt idx="3">
                  <c:v>2</c:v>
                </c:pt>
                <c:pt idx="4">
                  <c:v>2.1</c:v>
                </c:pt>
                <c:pt idx="5">
                  <c:v>2.2000000000000002</c:v>
                </c:pt>
                <c:pt idx="6">
                  <c:v>2.2999999999999998</c:v>
                </c:pt>
                <c:pt idx="7">
                  <c:v>2.4</c:v>
                </c:pt>
                <c:pt idx="8">
                  <c:v>2.5</c:v>
                </c:pt>
                <c:pt idx="9">
                  <c:v>2.6</c:v>
                </c:pt>
                <c:pt idx="10">
                  <c:v>2.7</c:v>
                </c:pt>
                <c:pt idx="11">
                  <c:v>2.8</c:v>
                </c:pt>
                <c:pt idx="12">
                  <c:v>3</c:v>
                </c:pt>
                <c:pt idx="13">
                  <c:v>3.1</c:v>
                </c:pt>
                <c:pt idx="14">
                  <c:v>3.2</c:v>
                </c:pt>
                <c:pt idx="15">
                  <c:v>3.3</c:v>
                </c:pt>
                <c:pt idx="16">
                  <c:v>3.4</c:v>
                </c:pt>
                <c:pt idx="17">
                  <c:v>3.5</c:v>
                </c:pt>
                <c:pt idx="18">
                  <c:v>3.6</c:v>
                </c:pt>
                <c:pt idx="19">
                  <c:v>3.7</c:v>
                </c:pt>
                <c:pt idx="20">
                  <c:v>3.8</c:v>
                </c:pt>
                <c:pt idx="21">
                  <c:v>3.9</c:v>
                </c:pt>
                <c:pt idx="22">
                  <c:v>4</c:v>
                </c:pt>
                <c:pt idx="23">
                  <c:v>4.0999999999999996</c:v>
                </c:pt>
                <c:pt idx="24">
                  <c:v>4.2</c:v>
                </c:pt>
                <c:pt idx="25">
                  <c:v>4.3</c:v>
                </c:pt>
                <c:pt idx="26">
                  <c:v>4.4000000000000004</c:v>
                </c:pt>
                <c:pt idx="27">
                  <c:v>4.5</c:v>
                </c:pt>
                <c:pt idx="28">
                  <c:v>4.5999999999999996</c:v>
                </c:pt>
                <c:pt idx="29">
                  <c:v>4.8</c:v>
                </c:pt>
                <c:pt idx="30">
                  <c:v>5</c:v>
                </c:pt>
                <c:pt idx="31">
                  <c:v>5.3</c:v>
                </c:pt>
                <c:pt idx="32">
                  <c:v>5.9</c:v>
                </c:pt>
                <c:pt idx="33">
                  <c:v>6</c:v>
                </c:pt>
                <c:pt idx="34">
                  <c:v>6.1</c:v>
                </c:pt>
                <c:pt idx="35">
                  <c:v>6.2</c:v>
                </c:pt>
                <c:pt idx="36">
                  <c:v>6.3</c:v>
                </c:pt>
                <c:pt idx="37">
                  <c:v>6.5</c:v>
                </c:pt>
                <c:pt idx="38">
                  <c:v>7.4</c:v>
                </c:pt>
                <c:pt idx="39">
                  <c:v>7.7</c:v>
                </c:pt>
                <c:pt idx="40">
                  <c:v>8.5</c:v>
                </c:pt>
                <c:pt idx="41">
                  <c:v>11.4</c:v>
                </c:pt>
                <c:pt idx="42">
                  <c:v>13.2</c:v>
                </c:pt>
                <c:pt idx="43">
                  <c:v>27.8</c:v>
                </c:pt>
                <c:pt idx="44">
                  <c:v>32</c:v>
                </c:pt>
                <c:pt idx="45">
                  <c:v>45.9</c:v>
                </c:pt>
                <c:pt idx="46">
                  <c:v>86.6</c:v>
                </c:pt>
              </c:numCache>
            </c:numRef>
          </c:xVal>
          <c:yVal>
            <c:numRef>
              <c:f>Charts!$Y$4:$Y$50</c:f>
              <c:numCache>
                <c:formatCode>#,##0</c:formatCode>
                <c:ptCount val="47"/>
                <c:pt idx="0">
                  <c:v>0</c:v>
                </c:pt>
                <c:pt idx="1">
                  <c:v>23405.036865455801</c:v>
                </c:pt>
                <c:pt idx="2">
                  <c:v>60961.618829941915</c:v>
                </c:pt>
                <c:pt idx="3">
                  <c:v>60961.618829941915</c:v>
                </c:pt>
                <c:pt idx="4">
                  <c:v>76734.967570589914</c:v>
                </c:pt>
                <c:pt idx="5">
                  <c:v>284410.18978155614</c:v>
                </c:pt>
                <c:pt idx="6">
                  <c:v>2409001.0589250932</c:v>
                </c:pt>
                <c:pt idx="7">
                  <c:v>2512039.1046455121</c:v>
                </c:pt>
                <c:pt idx="8">
                  <c:v>2730960.8031119131</c:v>
                </c:pt>
                <c:pt idx="9">
                  <c:v>2780261.8196611069</c:v>
                </c:pt>
                <c:pt idx="10">
                  <c:v>2809392.5678115929</c:v>
                </c:pt>
                <c:pt idx="11">
                  <c:v>2831420.8033545734</c:v>
                </c:pt>
                <c:pt idx="12">
                  <c:v>3531955.0974883041</c:v>
                </c:pt>
                <c:pt idx="13">
                  <c:v>3611477.0154009541</c:v>
                </c:pt>
                <c:pt idx="14">
                  <c:v>4442057.4120203638</c:v>
                </c:pt>
                <c:pt idx="15">
                  <c:v>4936333.1345104165</c:v>
                </c:pt>
                <c:pt idx="16">
                  <c:v>5230480.4863728629</c:v>
                </c:pt>
                <c:pt idx="17">
                  <c:v>16240701.880224928</c:v>
                </c:pt>
                <c:pt idx="18">
                  <c:v>16625447.849597195</c:v>
                </c:pt>
                <c:pt idx="19">
                  <c:v>20088330.67089745</c:v>
                </c:pt>
                <c:pt idx="20">
                  <c:v>26132800.095256656</c:v>
                </c:pt>
                <c:pt idx="21">
                  <c:v>27329321.058727194</c:v>
                </c:pt>
                <c:pt idx="22">
                  <c:v>28440933.340283245</c:v>
                </c:pt>
                <c:pt idx="23">
                  <c:v>28673213.161651216</c:v>
                </c:pt>
                <c:pt idx="24">
                  <c:v>28747677.920312721</c:v>
                </c:pt>
                <c:pt idx="25">
                  <c:v>28850336.997880541</c:v>
                </c:pt>
                <c:pt idx="26">
                  <c:v>28894931.222425856</c:v>
                </c:pt>
                <c:pt idx="27">
                  <c:v>28916322.176845226</c:v>
                </c:pt>
                <c:pt idx="28">
                  <c:v>28926243.337298401</c:v>
                </c:pt>
                <c:pt idx="29">
                  <c:v>28944562.336841874</c:v>
                </c:pt>
                <c:pt idx="30">
                  <c:v>29034362.792022586</c:v>
                </c:pt>
                <c:pt idx="31">
                  <c:v>29034362.792022586</c:v>
                </c:pt>
                <c:pt idx="32">
                  <c:v>29034362.792022586</c:v>
                </c:pt>
                <c:pt idx="33">
                  <c:v>29034362.792022586</c:v>
                </c:pt>
                <c:pt idx="34">
                  <c:v>29034362.792022586</c:v>
                </c:pt>
                <c:pt idx="35">
                  <c:v>29034362.792022586</c:v>
                </c:pt>
                <c:pt idx="36">
                  <c:v>29034362.792022586</c:v>
                </c:pt>
                <c:pt idx="37">
                  <c:v>29043836.980201356</c:v>
                </c:pt>
                <c:pt idx="38">
                  <c:v>29043836.980201356</c:v>
                </c:pt>
                <c:pt idx="39">
                  <c:v>29058864.835243534</c:v>
                </c:pt>
                <c:pt idx="40">
                  <c:v>29064347.122799579</c:v>
                </c:pt>
                <c:pt idx="41">
                  <c:v>29068060.831000648</c:v>
                </c:pt>
                <c:pt idx="42">
                  <c:v>29076672.319774631</c:v>
                </c:pt>
                <c:pt idx="43">
                  <c:v>29077688.603036426</c:v>
                </c:pt>
                <c:pt idx="44">
                  <c:v>29077689.21054728</c:v>
                </c:pt>
                <c:pt idx="45">
                  <c:v>29077689.21054728</c:v>
                </c:pt>
                <c:pt idx="46">
                  <c:v>29088125.964221679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6857272"/>
        <c:axId val="766858840"/>
      </c:scatterChart>
      <c:valAx>
        <c:axId val="766857272"/>
        <c:scaling>
          <c:orientation val="minMax"/>
          <c:max val="6.5"/>
          <c:min val="1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858840"/>
        <c:crosses val="autoZero"/>
        <c:crossBetween val="midCat"/>
      </c:valAx>
      <c:valAx>
        <c:axId val="766858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857272"/>
        <c:crosses val="autoZero"/>
        <c:crossBetween val="midCat"/>
        <c:dispUnits>
          <c:builtInUnit val="millions"/>
          <c:dispUnitsLbl>
            <c:layout/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</xdr:row>
      <xdr:rowOff>0</xdr:rowOff>
    </xdr:from>
    <xdr:to>
      <xdr:col>11</xdr:col>
      <xdr:colOff>590550</xdr:colOff>
      <xdr:row>26</xdr:row>
      <xdr:rowOff>171450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28</xdr:row>
      <xdr:rowOff>0</xdr:rowOff>
    </xdr:from>
    <xdr:to>
      <xdr:col>11</xdr:col>
      <xdr:colOff>600074</xdr:colOff>
      <xdr:row>50</xdr:row>
      <xdr:rowOff>19050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Darius X1" refreshedDate="44923.931780439816" createdVersion="5" refreshedVersion="5" minRefreshableVersion="3" recordCount="959">
  <cacheSource type="worksheet">
    <worksheetSource ref="A1:DM1048576" sheet="addrPosLPs"/>
  </cacheSource>
  <cacheFields count="117">
    <cacheField name="address" numFmtId="0">
      <sharedItems containsBlank="1" count="1070">
        <s v="0x99f4176ee457afedffcb1839c7ab7a030a5e4a92"/>
        <s v="0x8ca24021e3ee3b5c241bbfcee0712554d7dc38a1"/>
        <s v="0xa5f7a39e55d7878bc5bd754ee5d6bd7a7662355b"/>
        <s v="0x27cc4d6bc95b55a3a981bf1f1c7261cda7bb0931"/>
        <s v="0xe7178db9e123f053aabfd2c28520bf6b63cb4a47"/>
        <s v="0xcb68110c43c97b6051fed5e2bacc2814adad1688"/>
        <s v="0x6db65261a4fc3f88e60b7470e9b38db0b22e785c"/>
        <s v="0xc34a7c65aa08cb36744bda8eeec7b8e9891e147c"/>
        <s v="0x722f0a6f970f8b144f5e92ab3f3beafa280b282f"/>
        <s v="0xccc2a5a7911e26be3861a806f7426475dd23e9e8"/>
        <s v="0x629b1166064abc68a4ea392e37cd4133103d7516"/>
        <s v="0x5a95338f086d25130e2a27e14609d30f4ce155d6"/>
        <s v="0x7113fbdc1c6ef083a72ba152b446b10654e4e05e"/>
        <s v="0x6e3aa85db95bba36276a37ed93b12b7ab0782afb"/>
        <s v="0xd64813e230b945e501aa1969d21fb2072cb95930"/>
        <s v="0x542a0eaf1358480ec0703f07bc3120a6503ebbc1"/>
        <s v="0xdcb7e8f1b586c94dde9b430557e4df6727779aca"/>
        <s v="0x759a159d78342340ebacffb027c05910c093f430"/>
        <s v="0xb5a9621b0397bfc5b45896cae5998b6111bcdce6"/>
        <s v="0x55179ffefc2d49dab14ba15d25fb023408450409"/>
        <s v="0x042ed37d32b88ab6b1c2e7b8a400dcdc728050bc"/>
        <s v="0x9b7a6e6b894e243e994cfaa32ea07d8a60740981"/>
        <s v="0x4488a6d9dc7c1284d3b871908aa0c090d8a06e0d"/>
        <s v="0x22866c5c7f2b5475cff41465c53aa813b4c22b13"/>
        <s v="0x0a776abbaae0e2161d0e131f57e605efbea4b99b"/>
        <s v="0x89808c49f858b86e80b892506cf11606fb25fcdc"/>
        <s v="0x5d396a2106694308a40608ef14a1c0892b6b7faa"/>
        <s v="0xd120cf3e0408dd794f856e8ca2a23e3396a9b687"/>
        <s v="0x86c38963e837b6c977d6e4a5a78b5836f985ff36"/>
        <s v="0x171839e4deda360c0aa85e95980d26cf176597d4"/>
        <s v="0xbbb33d2e7bd7ddc722e53da9ca8ee97df41cfabf"/>
        <s v="0xe3ea0fa2c310ceb55dc1978ca08380f21d81249e"/>
        <s v="0xa24727b0b849732db0258b6fe1b7f3e325d40f76"/>
        <s v="0xccc020e1cca71c096ea0316850c1671846eaf5ba"/>
        <s v="0xc6a21511ebd02525cf94bd1dd379fde007550dea"/>
        <s v="0x78b037b39704e88a82dd23cfbe1f57f6aef8ebc5"/>
        <s v="0x564b1a055d9caaaff7435dce6b5f6e522b27de7d"/>
        <s v="0x6c63f89876112e6c7f68e46d9347476e29d5098b"/>
        <s v="0x47139cbec96ff8e2d06e0595f966827e400492c3"/>
        <s v="0xf671284d1f3f4b3bd4bec0959a23e7c5db4a62c3"/>
        <s v="0x28a5ec068ae7500cbf21b989d62c7a81e2665b18"/>
        <s v="0xaf0fdd39e5d92499b0ed9f68693da99c0ec1e92e"/>
        <s v="0x49ec0bb2272e77be9c3295c9fc12ef989696f590"/>
        <s v="0x3f7a4968fa9992d77af365eb34918e6c0b8a4240"/>
        <s v="0xeb89fd3aadf7056c73bea7a347f96c68404eeea7"/>
        <s v="0x85257f61bcf59f7498007d8e08d6efb7ac1eef4c"/>
        <s v="0xe2e4f2a725e42d0f0ef6291f46c430f963482001"/>
        <s v="0x1b45c8896778f8c675df37fe193213920db6c3b2"/>
        <s v="0xf7ecae6f035ea4927fde97faa679b5e224afb169"/>
        <s v="0x0a653bd08e2b0a80d1d212d33032953db8298efd"/>
        <s v="0xf4ca35df279677654515d41aca6bc75e79731a4b"/>
        <s v="0x0404bba9218774da40106de4fb8a8970bcaf4dae"/>
        <s v="0x1d4acbc9f70cadd4e6eb215731b8a20bb848d042"/>
        <s v="0xd3e0d660d8fab05b34ccb7fe7681628d9a46c675"/>
        <s v="0x88a26a07ac1d80bb6544d85da1c1d6089bc7d39f"/>
        <s v="0xb483f21dc981d2d1e483192a15fcac281669bf73"/>
        <s v="0x7a7c5a94495c9c9c60d88a85f7e43b657c3b6b5c"/>
        <s v="0x7c363e4650ca88e4676f1ce2ac6f2dd50c102198"/>
        <s v="0xd3f0325f9ae1790dd83e76a3bf4379fb6760ddf3"/>
        <s v="0x7e935fac4448102c16fa83abc01ac57d38123dca"/>
        <s v="0xa982bbdaf783eb7c3914d988b7e2a0be865ccb53"/>
        <s v="0xd1c4bbc87fa736e9514d03adff789395ed123baa"/>
        <s v="0xf1010ee787ee588766b441d7cc397b40ddfb17a3"/>
        <s v="0x5db5286cec9a28d76feb4ee22e0722e6a6912b22"/>
        <s v="0xb8b9977a5b8920ad74ff3eea8d0267d09cb86926"/>
        <s v="0xbc280becab2bf6ddc0c126e9179d27bb0ebe52a3"/>
        <s v="0xfea2133278a3b35ad142f91b15b45501b5089fa6"/>
        <s v="0x193991827e291599a262e7fa7d212ff1ae31d110"/>
        <s v="0xb0a6f90f11c5ae94e30476a7534191194492a91b"/>
        <s v="0x4f76ff660dc5e37b098de28e6ec32978e4b5beb6"/>
        <s v="0x930b01abb91d5776aabc750b46e5c34cfac92cd2"/>
        <s v="0xd34f3e85bb7c8020c7959b80a4b87a369d639dc0"/>
        <s v="0x85e78b9c7128c95869d691e40ac6106f3190d9fd"/>
        <s v="0x4125533e8c48385320069793c463dc554c77a398"/>
        <s v="0xb115aff9ce430fef6fcde91099a377795a4319bf"/>
        <s v="0xf59b2359a33d9777f381d5044daf47f3e309f018"/>
        <s v="0x510b0068c0756bbefcbaffb6567e467d661291fe"/>
        <s v="0x49a2dcc237a65cc1f412ed47e0594602f6141936"/>
        <s v="0x6e0d41232da164ad7a91d4ae5d4277a42e1e3fc2"/>
        <s v="0x9c5083dd4838e120dbeac44c052179692aa5dac5"/>
        <s v="0x1ebf9d426f4f04a255c84ed9abd2cc8047c8c343"/>
        <s v="0xcc15f837dbf16d9d7f311a7ce19f495893497dd1"/>
        <s v="0xe0041ea9c685fd159e7cb45adf6119ae791f3c93"/>
        <s v="0x1d3666a6b38a3b7eb22a98f62b2e52a44890450f"/>
        <s v="0x0be55326919f08af4d14a42aafb3b68f95738355"/>
        <s v="0xceed474d02362da11951a17e352b15379132c077"/>
        <s v="0xb08dd71c47cb8c00e2155c1f12877f0e7d17b449"/>
        <s v="0x79d64144f05b18534e45b069c5c867089e13a4c6"/>
        <s v="0xa2e3475d13776c6e42ff37b47286827d959b2195"/>
        <s v="0x2ab7249404146652fbd5baec337b66bcf8070ce3"/>
        <s v="0x639cec09a3ad0dedc2951adb00c43a43160273c3"/>
        <s v="0x9fa23d27bc93533cd29e6038275611c829813147"/>
        <s v="0xf88d3412764873872ab1fded5f168a6c1a3bf7bb"/>
        <s v="0xeaaede30d1fedf6023645c71cc89551a347c7e5a"/>
        <s v="0xcf27ec0ae6f3c4aff868b2a19f8dad58cdc8730c"/>
        <s v="0xe3e752b04aded62e3f0d51f7425e558b15e6aa67"/>
        <s v="0x526c7665c5dd9cd7102c6d42d407a0d9dc1e431d"/>
        <s v="0xbb1e599e15f2bf248732ef060cadffeb6363cc4c"/>
        <s v="0x99ef16bc9c9cc666d304cb03c896b4cf3497360d"/>
        <s v="0xd0c417aab37c6b3acf93da6036bfe29963c5b3d9"/>
        <s v="0x1740702d34ba431a4025b9a1e60936090134324b"/>
        <s v="0x498f119215f978b66886a4f905658e515f3724d5"/>
        <s v="0xf658269ca1b33e2557f0e0b5088748cbe71b627b"/>
        <s v="0x6d844e6954698ed251cb90b30ec681d92335b157"/>
        <s v="0x4a8b9e2c2940fdd39aceb384654dc59acb58c337"/>
        <s v="0x0b0e3ebe78b965bd0ae25a7c5c1cc8cff23a07e7"/>
        <s v="0x41574c34bfebd8e87daef8bfb825966ef75132b6"/>
        <s v="0xc72aed14386158960d0e93fecb83642e68482e4b"/>
        <s v="0xd68c599a549e8518b2e0dab9cd437c930ac2f12b"/>
        <s v="0x449295e140ea4a35ebdeacfb47c52a7df41a7d81"/>
        <s v="0x215b67d707ced250c3803a19348e9c565e42d7a3"/>
        <s v="0x09cf50574504d9dcf127e848a6058e8e0bb814aa"/>
        <s v="0x6ff60e1cf749ae639fbe124ddbc2178c4c988203"/>
        <s v="0x6c11b7b9b5b4ee542943dc0d3970a867e8ee5197"/>
        <s v="0xcda16a18d3f942571e7ba81b7d2219a6802c45a1"/>
        <s v="0x16b8cc5b1558b365d9844385425b13bde0ceaa49"/>
        <s v="0xe402418ed93cda7def66c084c154cac4ecead2bf"/>
        <s v="0x9c606f6ffcb2265a824522f096dc0ab3e81d5f39"/>
        <s v="0x7093f8979a945bcdc52284027929defa99977671"/>
        <s v="0xb0399dac8f4d4100b49b2a7b3873481114229d18"/>
        <s v="0x349a01774f22f51ffd46270b48f1fdc85ac9131f"/>
        <s v="0xe51231daa306acf16eac34a864564ca36b262a1f"/>
        <s v="0x12478d1a60a910c9cbffb90648766a2bdd5918f5"/>
        <s v="0x0d0db6402196fb090cd251a1503b5688a30a6116"/>
        <s v="0x48fe56b756ef2717d1db4050ef648ad4b72f55b9"/>
        <s v="0xfbea0772cef0dbe743a18b132bfbb8f9eb0bf0aa"/>
        <s v="0x34bf2e2339e0cdf3954820177125b1e60a79e36b"/>
        <s v="0x993b16320d16bb35ca328ceaeb1b7e93ba8c596e"/>
        <s v="0xedea7950d9be5bdd630b3af6df016bc68cefce0b"/>
        <s v="0x764f4909251f81976a0a2dcebce95333e4c27517"/>
        <s v="0x2be5236a81164db698463109974be017dec9b7d8"/>
        <s v="0x7cf59c7488ef93c45bbaef98afae545f1b4fef6d"/>
        <s v="0xbfce1907360c0b74542aadfa5a2d919e029d4266"/>
        <s v="0x5cb322e1596daff9bcce29986e708966265fdc7d"/>
        <s v="0x7476d1e9659a49b92c3f65f0a6de00a18fc3d6fa"/>
        <s v="0x28ea4a0e9899bdce3ae67d7aad4792f9f0780efb"/>
        <s v="0xdfab977372a039e78839687b8c359465f0f17532"/>
        <s v="0xd21a227d7a5c9d475de1a293cfb07dd9fa0fceb0"/>
        <s v="0xe4bc96b24e0bdf87b4b92ed39c1aef8839b090dd"/>
        <s v="0xd53c9fedcc95187307908d659846a443cb1e7350"/>
        <s v="0xd0e72c1b2eb87e3dc0445b7f689cadcfc872b293"/>
        <s v="0x1f7d1970b0e9f229df8d81f1f358f08ee52462fd"/>
        <s v="0x044a9c43e95aa9fd28eea25131a62b602d304f1f"/>
        <s v="0x489863b61c625a15c74fb4c21486bacb4a3937ab"/>
        <s v="0x7173ce51d1b494320229e06bbdbe0da258b9b547"/>
        <s v="0xf5b3df78f230ced991c9c2750bb160d9e1651e57"/>
        <s v="0xa7bad11c4f94c41000f737c5cc4293ae7708c78c"/>
        <s v="0x1d5e65a087ebc3d03a294412e46ce5d6882969f4"/>
        <s v="0x4b479f5e351181689e8abfea3544a365c54c1ff7"/>
        <s v="0xa5758de121079d2fa868c64b02ef35c909635f16"/>
        <s v="0xa0d86993bf9593a9186c7f022e31bd0d32808bf1"/>
        <s v="0x1ffb72ea08df1f3ef0057d3bc44065ba44905778"/>
        <s v="0x4aab9e6eb125cdd378671188255f19325e3a804f"/>
        <s v="0x597568694fe6ee1b701ec8578bd57102c9a29abd"/>
        <s v="0xf1a2e8c37540b1b5eda94454c65dea21ad831f8e"/>
        <s v="0x30cf8aa72c4e69e35e0e48e785176704d6d70c7d"/>
        <s v="0x1ddb367720ed4b2d79d6eaab82c14b70ae1253bc"/>
        <s v="0x4569c1ab9c4fc9b29cfbaddad569e89d5a202f3d"/>
        <s v="0xd2976a56cd84a91a2e83685a6dc5308315e29f15"/>
        <s v="0x7a0dff2a955b72159650300a9acef97146dd12e6"/>
        <s v="0x39de56518e136d472ef9645e7d6e1f7c6c8ed37b"/>
        <s v="0x98c30c832f42222985430c5e95b240af5c2cfd36"/>
        <s v="0x82f0d518c6a7735dfe2371cf0c25b9a80d9d554b"/>
        <s v="0x023b26c83b7cbfec9f895fad79ad87f22f9dff57"/>
        <s v="0xc814d2ef6d893568c74cd969eb6f72a62fc261f7"/>
        <s v="0x96a6505172a24e54a56147cf884bd4c2f315f741"/>
        <s v="0xc42c23c8287050c6d0cda3146b89efbb8ab7c748"/>
        <s v="0xc05320f54075452ff1a5ce420d64c9d025a452bb"/>
        <s v="0xaadb7cc8587ca5ae3e5c98b9e78f6024953c0bd0"/>
        <s v="0xaa7f1ec5b693f86bb496b1337b2cc367afea07eb"/>
        <s v="0x5ef0f3c15b2371e7355f5b6594f706ab7417655e"/>
        <s v="0x3d73ca37ca20a288eab1616d24e23998374a60c4"/>
        <s v="0x774cfda705dd179c43c6523496afd27a45d26c7a"/>
        <s v="0x3e3cc1729d996a4a98e7f34dc7a7512c78aa4d74"/>
        <s v="0x16c3eef32be1ec7171f982bdd6fc155d896a5c6a"/>
        <s v="0xee0922a6b0768e32fa66a8aa51e8c0f085a2ed4c"/>
        <s v="0xe6945ed413f233e248bcdf2a5af249b6af7cd58c"/>
        <s v="0xa2dcb52f5cf34a84a2ebfb7d937f7051ae4c697b"/>
        <s v="0xd69fd6e04e92094397258c2387ec76cb1276ecb5"/>
        <s v="0x391da6221fde9c73472f0cf6cbdb280359cfb32f"/>
        <s v="0xdb611d682cb1ad72fcbacd944a8a6e2606a6d158"/>
        <s v="0xe21658615163c9a74e9b9c2f1d8acafa25a99be4"/>
        <s v="0x2db6f5e838ed2bad993e9ff2d3d7a5c1cc35704c"/>
        <s v="0xcb3593c7c0dfe13129ff2b6add9ba402f76c797e"/>
        <s v="0x1ba6b82641c77ab1fc7bc734c5c3628199a8967d"/>
        <s v="0xd76b04bc7ce6f63379de6595e4b68f08f524916c"/>
        <s v="0x583d03fe81b13d399426516de0badb93a428f1b1"/>
        <s v="0x220abd48f2b444e1a352b6927c885c4579738081"/>
        <s v="0xca41a5fccf73d0793bdf8657ed4010ec40f10f2c"/>
        <s v="0xcb926f497763ea5cf993912a442431e6a91d5a64"/>
        <s v="0x6710073666e7b9e8c1ba1d9d4cded9d1513d1d1f"/>
        <s v="0x57478b221022952c825668f105d2ee29c8b87ba4"/>
        <s v="0x6de6e901bbefd26a9888798a25e4a49309d04ca9"/>
        <s v="0xb47d8f87c0113827d44ad0bc32d53823c477a89d"/>
        <s v="0x4e6a82ac98e87c5acf7738fa57b5fd9ea14af932"/>
        <s v="0x3b454077aaf52ff3baec9128194191b7796247ba"/>
        <s v="0x888412fe22910ad8af968fef0ea9e9a92689b54b"/>
        <s v="0x96ba4d04d889426b4b1eb051bf5daf00ec331004"/>
        <s v="0xb7e830319570f977989860b71e4121179ccee957"/>
        <s v="0xc53351fc5762e6eafb8ddac98851d59c4ea7b7d4"/>
        <s v="0x19a09dea46f29c17d8725e8daeac873b27e52fff"/>
        <s v="0xec0b8a38d1f217984a5a22f4d1938d474902f984"/>
        <s v="0x5cfc1e580bd80336e1474a804dd5b56444c9eaa6"/>
        <s v="0xab7ab9b6495072c1136f96e301bd8f8de900f119"/>
        <s v="0x2a529ef7ca745335d2c17de65f590eecbadca152"/>
        <s v="0x1c1b49aaa9b98d861f0db9af94543c4df4537269"/>
        <s v="0xbbccf6cab5b3aec26b0cbc6095b5b6ddbacfd59a"/>
        <s v="0x9f431a46149bab70373b9c6867d2db8c2f45aa11"/>
        <s v="0x56446712b219fcc34a5604f5e7af5d50d65b6647"/>
        <s v="0x3ce623b0573d2b0677cb3b13343b3978c6c6ce86"/>
        <s v="0x96cb2f6cdf6f301e59724092d03ad119782c093d"/>
        <s v="0xecb6a3e0e99700b32bb03ba14727d99fe8e538cf"/>
        <s v="0x0587588011c1423b01110694a74c6ab6e4fcab0b"/>
        <s v="0x1b89a08d82079337740e1cef68c571069725306e"/>
        <s v="0x3a20d6cde0f85303f0fd623d3dc5755d41f7ab41"/>
        <s v="0xe404a2bf9809dbbc4ad6bbf847e6e7dfd769a371"/>
        <s v="0xcd8973714c2b67f67145e3556436ef6b2c49a33f"/>
        <s v="0xd1675c2f004f92c26355938457fd7d8ca884cf06"/>
        <s v="0x6d9148e201304aa9cca58a759a134a3fb58fe718"/>
        <s v="0x5d06eb6fa0746e55c539ffabf6031b4c0e55833e"/>
        <s v="0x9a027b64d6fc4a77e34ae40f5e6f9310c457737f"/>
        <s v="0xd4df1d3d96b574a2bb2128b4291e18e4fed82822"/>
        <s v="0xf60595b5bb6fa8135c0feef89543521ff38ba83e"/>
        <s v="0xf858942f64da6bc7a92db94f6d8ca83c0c614355"/>
        <s v="0x6fbd0505147fb7bf06d21b9379d6afccfa282ad4"/>
        <s v="0xae69719767e23d7e7e32912eb720eab9d52aab6d"/>
        <s v="0xcf4d525f31bafdecfa27794f62e0c4dc3a14016f"/>
        <s v="0xda57009d183ff7e2a4da0f552a801ffd440a3e23"/>
        <s v="0x69cfafca9c889d6efc1acc5651ce7a5ec6cdc231"/>
        <s v="0x12edfed362998e0e5871770cff29035792455288"/>
        <s v="0x5be138179a1516e24cb13ec34112a9c4dab7b384"/>
        <s v="0x24c35d308f4771930f24ca2ed9fc911e2785572c"/>
        <s v="0x0eeacd4c475040463389d15ead034d1291b008b1"/>
        <s v="0xe925448f172b7e9cb9bbca1f54282ef4a126fc2a"/>
        <s v="0x7cd7a5a66d3cd2f13559d7f8a052fa6014e07d35"/>
        <s v="0x8a2f5d6d822611bdab08d306aa8f3e3942177417"/>
        <s v="0x1bc64307e6ddc620635b862fd2051be32bbf26a3"/>
        <s v="0x7f3d212d288ee197d695bfda0841870b3c0469d9"/>
        <s v="0x244980d84e077765f167cd0d64c5c74645c3824f"/>
        <s v="0xa75564348f8c18d01fd8b78de79ff90b71656dc9"/>
        <s v="0x5d0ac389c669d6efe3ba96b9878d8156f180c539"/>
        <s v="0xbf49b454818783d12bf4f3375ff17c59015e66cb"/>
        <s v="0xb476a9ea9376b04972b40b40a4ca91d3e5f964a7"/>
        <s v="0xaf12f068b5185d6ee59c612d0d39d5a5b2430b93"/>
        <s v="0x69e0e2b3d523d3b247d798a49c3fa022a46dd6bd"/>
        <s v="0x09bbe6493cb9ba42922183a1af57110c805d591b"/>
        <s v="0x7f367b67e09cfc9075644b020e4162eff244990f"/>
        <s v="0x1ec8cdca5232cbd61e305f94261ffad2f91f16b8"/>
        <s v="0x6069aae33c41d13416543194a65062e60b9c87ae"/>
        <s v="0x88f9bba85332dbf06d721d1c0d60dd0f6bce4f5e"/>
        <s v="0xf1b98463d6574c998f03e6edf6d7b4e5f917f915"/>
        <s v="0xac25c81d79247d94065335c9dd29673562d1b115"/>
        <s v="0x3fd0118258de31fa830fe9c6c6bf8866ed9c923b"/>
        <s v="0x8a8feacc614fa4b59cc2501f680c28e98e57bd14"/>
        <s v="0xa7fde321289a23e310c8804d41ef3128fa07fc23"/>
        <s v="0x4a4c58a83b4d7ff6a26aee5afe32930d87e2143b"/>
        <s v="0x5c7c6d069ba232718f37c27a9549b547c359e31c"/>
        <s v="0xbe7019f8333b0b3cfc707ac353ebc2123140134c"/>
        <s v="0xbe8fe12b9eb1ca2a593e6c070c71c294b6fe9f00"/>
        <s v="0xf4f5ff88733ace4c7155577436956810be216673"/>
        <s v="0x97cdd8176084b24ae8a385d4ea9177c31ba0022b"/>
        <s v="0x2838a6fec5eaa55438be48e00153e8ac52cdd7ec"/>
        <s v="0xcbfc78d7e26c2ff131867ed74fa65572dad6fc90"/>
        <s v="0xfa2a0d043649eb88cd9c1af611f3434d4d61a101"/>
        <s v="0x64bab5ed694635f0b5d594d78a0dd0a8499f174e"/>
        <s v="0xff53322917b756fe180104afc965d2b9ade697eb"/>
        <s v="0xefc1d90f8e0ce4019ae28ea788046dcab7ba3095"/>
        <s v="0xd2eeff73117c86c14f11a6052620848f8dd6e0c8"/>
        <s v="0x93b753ee0b5302f91918c8251bcc091ca32f69ab"/>
        <s v="0x159fa18b343dba8ba19b90f92ae711b971e05866"/>
        <s v="0x464fbeb7d6a5d459f58251ed135d00a824e5b4f8"/>
        <s v="0x1acdf40a98664569a41648b1b9c72f27407f9436"/>
        <s v="0xbf717f47933780e557bcd1aee1c8859bfc4b47ce"/>
        <s v="0x5031f48e602a88def46b52b3e65d89db893342bf"/>
        <s v="0x43b5a649ea3b673a93376b2024e0ae38161132f8"/>
        <s v="0x341348ee3510d3944619b0b86188361acdba6b59"/>
        <s v="0x9d825c29495290f4104b3d199f47f47a8a810642"/>
        <s v="0x72c2c890625f7e2ec82a49a5b0d6438c36fc1bb5"/>
        <s v="0xcc54010fa56d52b48af98ad175e2dc68375dd694"/>
        <s v="0xb631651cb570ba0c0d696bd5e4860cbd214f20a0"/>
        <s v="0x63ddb0d7750aa11251330fea651e2a7fa1db53df"/>
        <s v="0xe3a751aff9c28ec299f34d1f465c3a5c55997b29"/>
        <s v="0xa1194b1edb051ad5fb38fa908b28042454ca85b3"/>
        <s v="0xe5bdf8394f24291d2f543d1b1ea5875b3e273b91"/>
        <s v="0x29e78e2438e589a0054d45b8a5f6c2eeee9a68df"/>
        <s v="0x13e9f9d98ffe62badfa5b634f735493dd80aa0b6"/>
        <s v="0x3271a213e0c97f6682ef4ae1701315cea8df5c71"/>
        <s v="0xa293c49232c5f181944abf5db3222bd55116967a"/>
        <s v="0x51064197a20a4b1b8ba92b747f4b56d6759fcfce"/>
        <s v="0xc8f0c3cf27c6f62a2355456d0181aeea6923adb6"/>
        <s v="0xcc2b9fde1e59342c1ae10ebc02bb44e1dbe2b02d"/>
        <s v="0x00481898361901f3e49bfe3e40872d09e93c2c11"/>
        <s v="0x0b0dceaa947ab8b965e87f1191a501cf88c44cbf"/>
        <s v="0xe2eef82aca1c3405cf9640b40cbd6148182e8ba6"/>
        <s v="0x8be60fe9f7c8d940d8da9d5ddd0d8e0c15a4288b"/>
        <s v="0xfa8343c666c7b4e617e502c7070a31c52d5a46ec"/>
        <s v="0x05e9742b3b0d4a5a0826926f95d03e20e575263a"/>
        <s v="0x5117755050e0e7d38c67795da7b89f2eb2804650"/>
        <s v="0xe6635047ee4d4551a6df66f54923cf7550a9dae2"/>
        <s v="0xd8e88db8b3e6dd20e1d2f5af1a4a8e1b5b16133d"/>
        <s v="0xe88857d67cf8e0031ca1674ffe17f72578e566ee"/>
        <s v="0x55a3df57b7aaec16a162fd5316f35bec082821cf"/>
        <s v="0xe3f0254b09aec48ffa46f9eee5a3bc7a8e510e6d"/>
        <s v="0x6a85c3bfc93d59b9746152a35832fd3255f7f930"/>
        <s v="0xc54570b8eb8138ace95132b944b7b6bb391976dc"/>
        <s v="0x6012084d117ae383f38f888e95effe7e26615511"/>
        <s v="0x1a207beefc754735871ceeb4c506686f044b1c41"/>
        <s v="0x66b0500ff4b3a2b9ca9d44aa39a91de1c267446c"/>
        <s v="0xbfebe09d854272c3aeeb1e4411c2b02a83d0339e"/>
        <s v="0x21c8dc59f2e9a11c4c1a0c310641968132c6b1be"/>
        <s v="0x5b2a74b28c271800d743c8d9cb5edb145c32e718"/>
        <s v="0xcb3df0eaadb4c9c5ba0f1d90f8dbd3b70ff335f2"/>
        <s v="0xf055bbc8ca7253eaeebc3ae6c3ee0ef7bef04368"/>
        <s v="0xe073182d644ebb5290cfa6915ba94312fc73a679"/>
        <s v="0x48bb08143670d3d7f096b9d3b1095bd205acbac9"/>
        <s v="0x5356df73b293bd9c6e8efd22c99833391ef8821a"/>
        <s v="0x9cfd5052dc827c11a6b3ab2bb5091773765ea2c8"/>
        <s v="0x9fbf4f00105dab6155a1b8ca1f323a62e0481318"/>
        <s v="0x95938cd87e7b6540be27d44c7577ad4fa8b85a72"/>
        <s v="0x5c461a0c595d6b2a4b0f4a42fd55be7aaed8af80"/>
        <s v="0x5e14c52c105c036c61ac707468f462003dc17c94"/>
        <s v="0xcd917bf1dbae5dd0de7daae63926ec81b42faf77"/>
        <s v="0xd062ab63bb4f7af7e59b85defc3c90bfa9b81e6e"/>
        <s v="0x0291eb432cb4a2613a7415018933e3db45bcd769"/>
        <s v="0x80fb5880f38185661962e475ac1557817dc9faea"/>
        <s v="0xa8097c13dd8ad383d264fbef6e36b8923889fbcd"/>
        <s v="0xc01cde3a7c982f69fa452fb41852933d146ec71b"/>
        <s v="0x62a461b20cf99355642be16c9b2b246adc0ed197"/>
        <s v="0x67e5ab5b573f01030a1076dda7a79ef0f31a1bfa"/>
        <s v="0xb95b8106b30c794b1eed3c5eeaf6a02cf82c8446"/>
        <s v="0x89b76bdda22a59014e7c67a612ca80dad957e13d"/>
        <s v="0x2f206d74d7cfcc6a9f556825034eb110a572ad62"/>
        <s v="0x3f6524bbab05fd836710fbbf9adc6268e42abd80"/>
        <s v="0xef7d9be5a88af3c6bc4d87606b2747695485e50e"/>
        <s v="0xafa306dbb13beb550511ffbd304d97461e71603c"/>
        <s v="0xa64c1afe585e435709fe83c3b1c1a100d3a9ea0c"/>
        <s v="0xeddc3369e15e9effa6e1ec2ee1ddc3cdf501e852"/>
        <s v="0x9c0d1f4a029c46265831d120dee9cdc72f0ab3c3"/>
        <s v="0x00610d1b203f9ddf2776d8729b0de854f5dce8ed"/>
        <s v="0x02a92f5e64ced3817782b5b17a0c86a4db475eb4"/>
        <s v="0x80c375ae21b680e7948dcf17beaa70547285d497"/>
        <s v="0x4f54edb55391df3156607971c71da03fbfd31d67"/>
        <s v="0x82e8936b187d83fd6eb2b7dab5b19556e9deff1c"/>
        <s v="0xc36e75e9afbac4b96f689cb3c1e2a404896be616"/>
        <s v="0x49a216d58dc65db1db92405ebdc48fdf945db991"/>
        <s v="0xd8e80c06f9f3a41c85cad28117e01ebd50fd535e"/>
        <s v="0x3989634881db165a91dea818d50b79daf5ee4efc"/>
        <s v="0x4690f9f73463772d79a3a5aca5c24d7015cdcc09"/>
        <s v="0x00924dc49ab7a1c1b07a8166d05a09cc18e857ea"/>
        <s v="0x917b4b0e86fc7766695095dd1a5292b3be8b2d14"/>
        <s v="0xa5b643c7128d53204a838c852a012691c8a39f93"/>
        <s v="0x2314a07fe06bb94d9d4d98044ed556a2104f92d0"/>
        <s v="0x15f00c0a3fa0b3d54a3c075f5c572637a7ff8347"/>
        <s v="0x3e03e274eb8c770d95b849230cb8087e192ee311"/>
        <s v="0x38abd5912b5e2537b9e68abbd8d037d0e35eba0e"/>
        <s v="0x0716266cc5d3c443e30b0c4e9c72afa33778e1de"/>
        <s v="0x347f4b87a779433377ceadb75353311993d7161f"/>
        <s v="0x79792c512d1029a640c86f20c9d30ef3643d4d38"/>
        <s v="0xb67cbdc002804418bb90edbcc1909e84a1634995"/>
        <s v="0xa9903bda477b9a57bd795adff9922cb98db65f04"/>
        <s v="0xd8a8aa5e8d776a89ee1b7ae98d3490de8acad53d"/>
        <s v="0x485356d65df969a603ec797e20fd93bb20fe9eda"/>
        <s v="0xb2dd7f7a0c94364067ade38ab28ad18d124bb329"/>
        <s v="0x7165efe18fbf79a3e8fdbf3211927ca32ad86bb5"/>
        <s v="0x5f370f2aba4643b2d24cd6c753b6122ee86c1999"/>
        <s v="0x862242781c4cd5bee269e81c1d629e68d1a06c7a"/>
        <s v="0xf9809ce9761ffabe887c4758e045a6a21e627dbc"/>
        <s v="0x516e4012f4337e8aedcfb4f3c1d284e5958fa492"/>
        <s v="0x8322c00cab37c8a00b127a3aaac08d49c7fa0025"/>
        <s v="0xb3a7303de6061b89ad470569a6d67048f528aa30"/>
        <s v="0x8581def657860bf58a5b0d6d2d357b51b81655b6"/>
        <s v="0xe4b73f379705eac71bf2dc17e33e069a90a4041d"/>
        <s v="0x4f6fff5cd87eaf8cf09467366fe783e7ecb1317b"/>
        <s v="0xa33c7f924399b59a8ee627388a108beab5e12eaf"/>
        <s v="0x4254c604a2a6d58f8c94ded9b3aaff3a2541f388"/>
        <s v="0x9f3226e9de5983804e7003a779ef2e59f7e09733"/>
        <s v="0xca72fb5737de4e5ec8890839babbefacc5ce4d77"/>
        <s v="0xc422e5526c70f2a9903acb469b25ef4df0fba2d9"/>
        <s v="0xf27cde95bb356b4f17042f1511f87b1943863a78"/>
        <s v="0xf8d921bd839381e935164ce266c4ec1e75a5e9fa"/>
        <s v="0x50405e24f98c9f96870aa1730029a527b906c968"/>
        <s v="0x67bc76e8fd78cc59594c9f43c643ea7cafa48669"/>
        <s v="0x89acf9328dc8d293f7f9e4c69fcff5c2cf2effef"/>
        <s v="0x30f1d1ffad34b24bb8310ad9dd237b854b4daea7"/>
        <s v="0x5bf32cc289a675b8a28ac62b0674c44c4665f174"/>
        <s v="0x595799e89dcfb6b7df7a64a1b4fcc8f5ba8729b9"/>
        <s v="0x05e09d942505764bca4475abf8efdbc21d1c535b"/>
        <s v="0x188c30e9a6527f5f0c3f7fe59b72ac7253c62f28"/>
        <s v="0x9e5a57470a2a136a3d4de39e1996e05944c4b1fb"/>
        <s v="0xfd9f6cecdf70588525d3270aa9d2e6f6ae5d8ff8"/>
        <s v="0x34e31ddb2e1a2e06d8d75f5ea109ce001fc969b5"/>
        <s v="0xefc5ff84594ebf147dceaeb5c41079672cf0d85c"/>
        <s v="0xfcc1b0aaeb2b9063ab34fdfbb3eedc2ff30ae4f2"/>
        <s v="0x5e8d53033d83a59828cfff089f085467e69a5b7d"/>
        <s v="0xa2ce3c2fc80345d73ea9ceac69c77415086a2a17"/>
        <s v="0x71f9ccd68bf1f5f9b571f509e0765a04ca4ffad2"/>
        <s v="0x7e1ff06fc9adaca7383560f3d674c6b686aef67e"/>
        <s v="0xfb3f06ea3e663e92b784db300ccdd0490b3535e7"/>
        <s v="0x6475ccd47d2572ce4a739e023c75025b8f600e34"/>
        <s v="0x961c18a23306fe44c4323adcb3bc343b0d193670"/>
        <s v="0xa6a1fac4430cff1d6ca66e490ab16b0c8422ae23"/>
        <s v="0x6dc88b231cd04dd1b1e525161162993f47140006"/>
        <s v="0x8f9be4310f9abb0e5843cc6363908c9b01dfeb3f"/>
        <s v="0x0a04362fbdc46b8af04e26246fa07cc636a7790b"/>
        <s v="0x6ec1ad5ff9e53362c9bd5b6e631724c970a73c15"/>
        <s v="0xb4a0cf48d469c081cdcf1d78fc9e619a6f0a8a13"/>
        <s v="0x9a1af2b6978c2e819deaeadf8f7f5f2527272b51"/>
        <s v="0xb729973d8c89c3225daf9bc2b2f2e6805f1e641b"/>
        <s v="0x027b6146248b3a7648e7c7e243bd01e1704bc3ca"/>
        <s v="0x0723c74793e6a30ee70de84f2abfa53b954f3b20"/>
        <s v="0x7f8193989afb29df0a7527e695b4d1fc55f6d352"/>
        <s v="0x4ab52791c736bc26d1933b4940ce8454e0474d03"/>
        <s v="0x9265f86d58b348060e43216f968bda8a6bb63572"/>
        <s v="0xf75200b7684a120fba433145609112616749c082"/>
        <s v="0x9f07a0233abc178428aa9a18baef3188f093a7d0"/>
        <s v="0x6b9dfc960299166df15ab8a85f054c69e2be2353"/>
        <s v="0x5ade40e345817b739b91c6b4615efce87f9d7c57"/>
        <s v="0x4248a745d75322df17cab4286536b8469f2e7c2a"/>
        <s v="0xecee5497b9dbb82e1804e3224f67d00d8d891c69"/>
        <s v="0x66fb1cd65b97fa40457b90b7d1ca6b92cb64b32b"/>
        <s v="0x6c83e061f7b576f11e6f7e9b51b1530b2d0ab7b2"/>
        <s v="0x0e9d6ae20c982b43c219e9befd94ce2302264068"/>
        <s v="0x2421134c8e8278ad199f6886ae70c5c373da3b48"/>
        <s v="0xece39f7ac7603f450ccdf1c257d4a3ed29c4fef3"/>
        <s v="0x4d4902bd7e080159964f46b10feeb6482d148e5a"/>
        <s v="0x77c2da8140693996be6bc72776cb1f04a77a4e68"/>
        <s v="0x357dfdc34f93388059d2eb09996d80f233037cba"/>
        <s v="0x2850a72f6d4d1ef010fdb7f3ca4bd32bdde905a2"/>
        <s v="0xba790fffee3cf670f24c0685cf218ee2ea8388af"/>
        <s v="0x863cdda455914408fc078f116cac40d492c53546"/>
        <s v="0xd9b449335ab3efe0b2481f19a2dcdf75fa8b29ca"/>
        <s v="0x3f7e19951dfe627d839b17c2b515324fc5103af4"/>
        <s v="0xee11837949dcdaa77f11a7d59e4f831e26c4e3c0"/>
        <s v="0x585639fbf797c1258eba8875c080eb63c833d252"/>
        <s v="0xfa6c01ac02d33dafdc0b20511eed1738f51c1b3a"/>
        <s v="0x67c188ef26fac4a50cf64c2b0dffe6f332704568"/>
        <s v="0xdec1bcdf22a6e77f10e3bf7df8a5f6a6a38e6376"/>
        <s v="0x17a80e366db45ae9bb906d85c5cea73722f6ea44"/>
        <s v="0x7008c202a874b8503177f9698cb2c8f632c6cf9b"/>
        <s v="0x7b86b623bceeabff09f5d48e84f8d1a5cbacdfc6"/>
        <s v="0xa00ec0dfffcf66318121bce8d140928c32734be5"/>
        <s v="0xc912f332b817e6f62d4991610ded7df4cde212f0"/>
        <s v="0x9371a03a0f8343c34218f4130640081da75c4689"/>
        <s v="0x8a93d3871ec740a365d67802523f2e3c5db37b98"/>
        <s v="0x45568a64bca3372e6bd1a86afc282377ac1cfa43"/>
        <s v="0x19319b30be769289e818f8db238a95fe07a14bc3"/>
        <s v="0x3c57cb6c743b190cec13cd804afd753531b94ea8"/>
        <s v="0x000ad8f56d3408abe29466189612d1b7b19e4420"/>
        <s v="0x1ea4476ffcc1866dc34b5210e795984a2a1913a5"/>
        <s v="0xe4209e4ff1ca66a2343224dca0d4942e32ae673b"/>
        <s v="0x6863e1091e73de0cd4546ef0d12183133cd252bd"/>
        <s v="0xac437a705d95dd667378910a402c65ea4d8b9bf2"/>
        <s v="0x76c2cd1b8a249f465f8445c455cb78e0eed36f1e"/>
        <s v="0xe167fef7a6c99554917ba90d7ec6fe5b08e43120"/>
        <s v="0x1b72bac3772050fdcaf468cce7e20deb3cb02d89"/>
        <s v="0x321e48b8d82058b82bb55975afc42abd31bebfc5"/>
        <s v="0xf0f51f50565c1a4ea9889ba9dfd2afa4defb6d9f"/>
        <s v="0xd2c32f54a26285decf30e6d208f722e7d5fd3f58"/>
        <s v="0xfa2f8f4570fcbe7af73ac5b4d41839e78572310c"/>
        <s v="0xe3534f90e367f5bd62af306d9f36804a82ba6cac"/>
        <s v="0x26c6a9d6d013b9719002026b32d4ec7ad9d1f264"/>
        <s v="0x9209d23ec84202dd616324addf58faa36f7830c9"/>
        <s v="0xb755c3bec24ed045dcf7303fe3b1d75183b14fa4"/>
        <s v="0xc162d5097c7bd32a6f86d2286f357191013e6bfa"/>
        <s v="0x4d0e439ba905eb39aee88097433add619cf5257b"/>
        <s v="0xa5dfa6824d1159efc917d18ca65e0138014c14f7"/>
        <s v="0x0f2f9599c19cddd869d0bbf7bc3bfe354dd5b40a"/>
        <s v="0x8022d66041075ac83d4cbea30a60a6002e3067e1"/>
        <s v="0x54411028b577177c95d0f1113a946b304cbe9d3e"/>
        <s v="0x16224283be3f7c0245d9d259ea82ead7fcb8343d"/>
        <s v="0x53de8e90e24e8f6c4dee06939e4edfc8a073863a"/>
        <s v="0xc20ea944df44d2137a77fc724d64742dc815c12b"/>
        <s v="0x1239eaecdf3a755970f413d8b7fcd1e7495ea97c"/>
        <s v="0xfb1e022196cca1ce8c112de77dafe075fcde45d3"/>
        <s v="0xe1f02f7e90ea5f21d0ac6f12c659c3484c143b03"/>
        <s v="0x2fba909aed4345ac0c67c75c51d955f822b14629"/>
        <s v="0x8e1479f59af302c1c13e66e08b356b3e33bc3412"/>
        <s v="0x7ccf173012bfe53f16f4d6a2a4aea32abafcd04c"/>
        <s v="0x25e6f3e429ab5e859d8fb63d40b1215ea31e9a5a"/>
        <s v="0xf534b46711affef626c75b4df62f2e92131efa99"/>
        <s v="0x86b86392e693077ec58e27331db02563752440a0"/>
        <s v="0x1f374f5baca9d3b24a32f779a5cdd8dc0cff3890"/>
        <s v="0xc4a6312a5d5af3c03d546fa287fa1f883b3db749"/>
        <s v="0xbc30e90dc528ece58c1a51b6fb6d572838416489"/>
        <s v="0x5bff1a68663ff91b0650327d83d4230cd00023ad"/>
        <s v="0x473c6494180ad9cd726f8a7a51cf8e88bbf72bc6"/>
        <s v="0x9acbb7650fd9a10048ebd9742068b3799092ca55"/>
        <s v="0x76a1272a128b76fa3bee660e3860e560e296d665"/>
        <s v="0xf04a6e38c6cfe0acfbeb472888ed990787e69072"/>
        <s v="0xab66e60badaea8f90fa5b0da7ab404100641eb6e"/>
        <s v="0x7fd8a3e656c90a0e3cd703e4ba46aa4c9d9e84fb"/>
        <s v="0xa9c6e2cef1c161ad81f009463d3d760ec34d1286"/>
        <s v="0xa9f00c00ea5fd167da64917267e60f9d9430b321"/>
        <s v="0x57043401dccba0482781e8632faa7e328a726ef5"/>
        <s v="0xefde42783b0cc8e1fa3206754d4b3a646b9e49d7"/>
        <s v="0xf90dc46f86c3f78de24408014396843359812044"/>
        <s v="0x579c5ce071691aec2ebfe45737d487860eb6f3f5"/>
        <s v="0x15dd734312c7a0c3c6a4713cf5ccd9031b08401c"/>
        <s v="0xb0317fead6b9278845315ebecbb0d1eba3fdf8bf"/>
        <s v="0xd4ee113548dd66913dff6743e9b89e9fca7e4ead"/>
        <s v="0x65f570384d6cc157a15eac9bfd9da88364d59b7f"/>
        <s v="0x6fc72314958b1713b5db16a9240f6dc01eb353f7"/>
        <s v="0x8c42138c925d1049ec6b29f1ecf817b1628e54ba"/>
        <s v="0xb71d05cf5cdf7a9b15b20b9aab5e91332c271c96"/>
        <s v="0x200db79f041907ace0592ae8804620c3668d5bdb"/>
        <s v="0x521d155cee171dad885eae47a97a8c489c3c70c9"/>
        <s v="0x9cc0447828e761f444ab52a263f2437b704b6ed9"/>
        <s v="0xcba1a275e2d858ecffaf7a87f606f74b719a8a93"/>
        <s v="0x4af764f04db300a4bbf26d51188e942aad74a5d4"/>
        <s v="0x45b14b5d5c536c3faba451a1ba53387dcddfcf2f"/>
        <s v="0x97020c9ec66e0f59231918b1d2f167a66026aff2"/>
        <s v="0xf41aad88378a5236fe76a7a92e5c87193dc4beec"/>
        <s v="0x50f617990b328de3cce1e2921db91ac294f4eb1a"/>
        <s v="0x60d25d3428bff3a3435191be88f2ee923dbe1751"/>
        <s v="0x6f9bb7e454f5b3eb2310343f0e99269dc2bb8a1d"/>
        <s v="0xa760c104e2b2f11f8426dc4744869cdc7ead4087"/>
        <s v="0x02715877f8e489c6361296ab820e55f2fc1e8ba9"/>
        <s v="0x26b292487cfe8afda97ffe84d258319d993a0283"/>
        <s v="0x64832fa1dab43f8bd21cd5009750bbf4eabf271f"/>
        <s v="0x8d0d612e38def56685bb6189a519b0c43a1f2739"/>
        <s v="0x4026b3da349c2952255ca9db4f055ea57f4e037c"/>
        <s v="0x7c55c37ae3da8272c41eefff9b6b3c43f6ef713d"/>
        <s v="0xca1694c2e3757b8eeb1ba5eec6dfb3f8d131310c"/>
        <s v="0xf7c755b0f3181c1f0362bae38590df697535ca58"/>
        <s v="0x305d1239e09103efed3f8a0e5e3770345ced81d6"/>
        <s v="0xdacd3ad9fe68a29a4ae2b7a66599ceb784fafaad"/>
        <s v="0xa2e26d50a958ac74cb73dcb580b13d59c7b5ebec"/>
        <s v="0x6d138613bc01801428f8b9217142ed45e3044719"/>
        <s v="0x795841fd580988f28bf6a681101920e074fd6ebb"/>
        <s v="0x3ebe9f00c3fccd09294a053dfe4ccf5a70787082"/>
        <s v="0xd83d6f32d0e7d498d513f4b9ddb029bc0b151612"/>
        <s v="0xedd585b2ea9406eb769b09af53333a82f53af035"/>
        <s v="0x70c3c1d59ac5791e1c7d1b5613c8574ba077c081"/>
        <s v="0x93df2bea2e66d8c4fe547262bb07975d2774469d"/>
        <s v="0xfb21f8a7a67c1846b1034d13ae118855ad1b8da0"/>
        <s v="0xaf46026add88e698ff67ecc2c6e53568773b3188"/>
        <s v="0x60ce047de9952e080f84d3f8a13495f6d9277167"/>
        <s v="0x1fec6f448eb3ff479ea9682f7eff21a69762318f"/>
        <s v="0xf6bed2bb9ab681b0b736f347351faca63231e84d"/>
        <s v="0xf92aae42cb0d6635840ae3ad825283089ac78c67"/>
        <s v="0x656b7f17933ee35058d1beb8b6c65b580e799440"/>
        <s v="0x6c1ddfb81a3666188267296f10253a5a9b5bae40"/>
        <s v="0x8577b84527ced5d2d9f299dc6027a9e049c17d6c"/>
        <s v="0x5baac7ccda079839c9524b90df81720834fc039f"/>
        <s v="0x815612815d7fb01b1e8a97fe4a0996e77245a3aa"/>
        <s v="0x9223f2e38510aa77ded779c5f22c67f4e8315eea"/>
        <s v="0xdf90a56fede1dd8c2f89060dc8d649cae1a026fc"/>
        <s v="0x580eccb127b287cffdcb8935bc5fc7e9ec0b4123"/>
        <s v="0x0a1eeff6c67398c0878ac4ec012b9a243afa879e"/>
        <s v="0x950cd307253d944b62a56297d0d3c5f2b1f0f84e"/>
        <s v="0x4e65175f05b4140a0747c29cce997cd4bb7190d4"/>
        <s v="0x2c678004af4c1e217d9ed8baabd4454406ceb63d"/>
        <s v="0x4f517f2d959478cf4a4cf68c5db2be4c5cf8bdd0"/>
        <s v="0x7336f733657fe7ffc92e27fb19fd5a6ae4c0e0c2"/>
        <s v="0x5b60117255df27fdd885629c0210d9dd975ff975"/>
        <s v="0x856c3dcae9d9c60475653f504663f94b1136b5f5"/>
        <s v="0x35a807f9dd68c7b03a992477f85cf5a08ee9a69e"/>
        <s v="0xbf6e93fb31a9b2f6818004995d89eee73a4cbeac"/>
        <s v="0xa82618668a71bb492d1aaf8948de95d73eb8a243"/>
        <s v="0x36bc1e767ff57bd9e3e46f5cb996a5a1cf10a439"/>
        <s v="0xdca7125336a3ada3ece34860efebc230b6e3cc2e"/>
        <s v="0x8002fd754444c6aaa710b104bf9754525567bc1c"/>
        <s v="0x76774a6bf17c93f855493e2e5d5e9291047c3dcc"/>
        <s v="0x99d1de1982c5c9834d7efa5726460c8a092a88cc"/>
        <s v="0xe5f3a9033b4f2727859974da45ad1719560172ac"/>
        <s v="0x0e5a41e389ac5e614ebdc0ac7b3fc4977fc0ee06"/>
        <s v="0x94b3040fedc4a0656fa621f6c4119ed5f16ef450"/>
        <s v="0xef80c44d996ebac95aa62589986fb3fcdfe3f7d9"/>
        <s v="0xffb10391db72dd88a17862597bfa2ef6d2188b4e"/>
        <s v="0x4c447e2fb114b85cc893cfebeda9fde3a9aed85e"/>
        <s v="0x437ae28150189890d987deee46cc29bf4098622f"/>
        <s v="0x8f1fc7aca5fc7d7e52094251d912270cb7dbb592"/>
        <s v="0x88c429f2dc923e625837baed07c29f3d990b0fd4"/>
        <s v="0xcbdc76e52895b5de79c315b8ab3f0a7a5ac04ab3"/>
        <s v="0xa4cff481cd40e733650ea76f6f8008f067bf6ef3"/>
        <s v="0x388497c7f682c64cb8eb813d5954658bca39d766"/>
        <s v="0xbee33ac5520a2245cbf8288e768a5cc26927cddf"/>
        <s v="0xd27d997cb2dbeda80ca77925b05e2550c5d9c368"/>
        <s v="0x22a82af208eacd076b01e4668b9864777f5e21b7"/>
        <s v="0x88502ad3a70ab4f1e17da1f86aa419d147cd33ba"/>
        <s v="0x45e48b1c6f4db9501b2266164eb7ddacc44135ea"/>
        <s v="0x127e0464b6eca624f09b9292c4f33e4a829ea5d9"/>
        <s v="0x5dce32110ab4d4197b11e9e8c3b12cd50ea5472e"/>
        <s v="0x432b5fd638513bfdb6b4e5c6cc4274cb45d79bd7"/>
        <s v="0xf062d1b3f658ad32f7896a76807b05ba7a9e7720"/>
        <s v="0x42322c3f9748ee207ea1b65cb0cc24f18f4c583b"/>
        <s v="0x41318419cfa25396b47a94896ffa2c77c6434040"/>
        <s v="0xf16e9b0d03470827a95cdfd0cb8a8a3b46969b91"/>
        <s v="0xec142e3590acff7204852c7f2f336dd1aa3616e4"/>
        <s v="0x448e3b46b074d1da940e30cb8eb0e4e4c63e999f"/>
        <s v="0x40ec5b33f54e0e8a33a975908c5ba1c14e5bbbdf"/>
        <s v="0xe93381fb4c4f14bda253907b18fad305d799241a"/>
        <s v="0x3fb4981d33258835ed1de86668344ee3f08c626d"/>
        <s v="0x3eb559ef56b228a1931156f31e0d770772989e33"/>
        <s v="0x5f65f7b609678448494de4c87521cdf6cef1e932"/>
        <s v="0x3dfd23a6c5e8bbcfc9581d2e864a68feb6a076d3"/>
        <s v="0x411871a0894d201ad87ef4f0eb970249d38ddb2b"/>
        <s v="0x46a968f38f2ef98eb51cc8c8a2c641fd47042964"/>
        <s v="0xeab6bfe0eb15d523b80d9bff2700871d0106d9c1"/>
        <s v="0xec933fb7d203ef9323cd99efa93499fcb5078981"/>
        <s v="0x46b46931423e711d051e264020acad89c0e147bd"/>
        <s v="0x473afab58b2c5d4dbc5fad5d236f6658ad84e83b"/>
        <s v="0x3bbec29ab82db1f0be3f67261cc902c4e35ab70d"/>
        <s v="0x47ac0fb4f2d84898e4d9e7b4dab3c24507a6d503"/>
        <s v="0x48d93dabf29aa5d86424a90ee60f419f1837649f"/>
        <s v="0x49340fb951ceb9d5840275d8953e29f3eda4893e"/>
        <s v="0x4a49985b14bd0ce42c25efde5d8c379a48ab02f3"/>
        <s v="0x5d22045daceab03b158031ecb7d9d06fad24609b"/>
        <s v="0x57757e3d981446d585af0d9ae4d7df6d64647806"/>
        <s v="0x4e60be84870fe6ae350b563a121042396abe1eaf"/>
        <s v="0x4f58985b75eec8f14c536878a19eadf4a1960d6c"/>
        <s v="0x4fa0b99f033097bb6cf6515587ea004468ea6a90"/>
        <s v="0x3d4ad2333629ee478e4f522d60a56ae1db5d3cdb"/>
        <s v="0xcc261ab4be137eacf57c19ed97c186b4d88004ca"/>
        <s v="0xf584f8728b874a6a5c7a8d4d387c9aae9172d621"/>
        <s v="0xfbb1b73c4f0bda4f67dca266ce6ef42f520fbb98"/>
        <s v="0x2407b9b9662d970ece2224a0403d3b15c7e4d1fe"/>
        <s v="0x21a31ee1afc51d94c2efccaa2092ad1028285549"/>
        <s v="0x2079c29be9c8095042edb95f293b5b510203d6ce"/>
        <s v="0x19184ab45c40c2920b0e0e31413b9434abd243ed"/>
        <s v="0xfac44bfdc053a9615c6b0527f44416914628a0c4"/>
        <s v="0x1494ca1f11d487c2bbe4543e90080aeba4ba3c2b"/>
        <s v="0x11a416891c5d7a2066164a6edc3bc3b478f47720"/>
        <s v="0xfbcb8155817f4d8802645c70e0e16dde80a06676"/>
        <s v="0x3b69035f18e923ad2144f775a6156931f9b15d2d"/>
        <s v="0x1137b79d321bd7cf5dd5fc01c01d416aaf89471c"/>
        <s v="0x0d4be8528087ca5316e8b0b28cb4f752c88b8b94"/>
        <s v="0xfd49c7ee330fe060ca66fee33d49206eb96f146d"/>
        <s v="0x0d0707963952f2fba59dd06f2b425ace40b492fe"/>
        <s v="0x05e793ce0c6027323ac150f6d45c2344d28b6019"/>
        <s v="0xfee8103090ea8aa452b6711996413a636a8dbce2"/>
        <s v="0x005ffa486dc60c3b61c92e338fc13b988b507abc"/>
        <s v="0x2433d5d71b675b0b115c268534ba6575bf0a31b7"/>
        <s v="0x275d767b951c96e081fd8f7ca6888cd7b8fca43d"/>
        <s v="0x28c6c06298d514db089934071355e5743bf21d60"/>
        <s v="0xf89d7b9c864f589bbf53a82105107622b35eaa40"/>
        <s v="0xe787deec0be77db98a1294193e2c1600c8a8687d"/>
        <s v="0x35e379a1c47d5a2916aa084e7c710451369414b5"/>
        <s v="0xf60c2ea62edbfe808163751dd0d8693dcb30019c"/>
        <s v="0x359d620724889f68c4e7eba56e3a2e216bac1cf5"/>
        <s v="0x343b4f05481d70e4fc1f2be9218b1eb2f755d200"/>
        <s v="0xf6b6f07862a02c85628b3a9688beae07fea9c863"/>
        <s v="0x2fba9759a67e34051255f9e8ae18e17c4fd8555e"/>
        <s v="0xf731f4c74eae61dfa88e0b6a13f9d2624bf2b16f"/>
        <s v="0x2ce5f9f52c1eec9a1183f91139c59b485ff39dad"/>
        <s v="0xf7c6104a11429803fd643f9e86c111c11a557926"/>
        <s v="0x2c4b47668ea298ef4ef98956774ea590e130cefa"/>
        <s v="0x2af47a65da8cd66729b4209c22017d6a5c2d2400"/>
        <s v="0xf824d66b06e95b5a232d6d9ef19846064f97150e"/>
        <s v="0x2a0c0dbecc7e4d658f48e01e3fa353f44050c208"/>
        <s v="0x29d5527caa78f1946a409fa6acaf14a0a4a0274b"/>
        <s v="0x604f127145cac2467389124f0871227d3fd6f628"/>
        <s v="0xe66baa0b612003af308d78f066bbdb9a5e00ff6c"/>
        <s v="0xe74b28c2eae8679e3ccc3a94d5d0de83ccb84705"/>
        <s v="0xb1adceddb2941033a090dd166a462fe1c2029484"/>
        <s v="0xba12222222228d8ba445958a75a0704d566bf2c8"/>
        <s v="0xb8ba36e591facee901ffd3d5d82df491551ad7ef"/>
        <s v="0xb8001c3ec9aa1985f6c747e25c28324e4a361ec1"/>
        <s v="0xb7f1498898d70685851b5331f64bf26215f00415"/>
        <s v="0xd37bbe5744d730a1d98d8dc97c42f0ca46ad7146"/>
        <s v="0xb720f62296ff02549b41dcfe22727b9b6ea52e5d"/>
        <s v="0xb43f63767e49c839d46adbf6c6a5662a7f36be18"/>
        <s v="0xab8abca00e36b396aa3b9d9a5796d0e18af583ae"/>
        <s v="0x6262998ced04146fa42253a5c0af90ca02dfd2a3"/>
        <s v="0xa9d1e08c7793af67e9d92fe308d5697fb81d3e43"/>
        <s v="0xa95906eafdd96fa6bc07f18941c98e18f5f61cbb"/>
        <s v="0xa910f92acdaf488fa6ef02174fb86208ad7722ba"/>
        <s v="0xa86e412109f77c45a3bc1c5870b880492fb86a14"/>
        <s v="0xd6a062cae6123c158768a5c444ca0896cc60d6b1"/>
        <s v="0xa698cade532bf7491f0f887284f8e10e2de97198"/>
        <s v="0xd8942da20c0438d67a55ca4db93d08a8625ccd5d"/>
        <s v="0xbce3e29641b2083716e023f0bb56635d3062c8c3"/>
        <s v="0xd20c9667bf0047f313228f9fe11f8b9f8dc29bba"/>
        <s v="0xbe0eb53f46cd790cd13851d5eff43d12404d33e8"/>
        <s v="0xbe86f784eb2a34a8e49f4c0bddb919e6ef099988"/>
        <s v="0xcd18eaa163733da39c232722cbc4e8940b1d8888"/>
        <s v="0xcd222af748fa0beee1b30b43f2c7447c9514dfde"/>
        <s v="0xcb8efb0c065071e4110932858a84365a80c8fef0"/>
        <s v="0xcb33844b365c53d3462271cee9b719b6fc8ba06a"/>
        <s v="0xc9bae7707881009cee36e93d6bd518d84c2acab2"/>
        <s v="0xc87ffe912e477737aadc1bccc310d8d770066a17"/>
        <s v="0xc61ffb1d6d5541ce5fd114273cc4cc460efeb628"/>
        <s v="0xc564ee9f21ed8a2d8e7e76c085740d5e4c5fafbe"/>
        <s v="0xcf7a68127285c7c6c8546ce51b89d7e820f6d294"/>
        <s v="0xcfbba243c567738c2d3d958026b1bf6ad894a19e"/>
        <s v="0xc0aa8046f860996b7b6d366b6d71391e70c74376"/>
        <s v="0xd06cfbb59d2e8918f84d99d981039d7706dca288"/>
        <s v="0xd09583bbf77d0da34cd02612fe41af4ae37ebc95"/>
        <s v="0xbfbbd09c4e8c363b394a3f33769c28026845abcf"/>
        <s v="0xbed8c03e31f822bdf450335dc35ec85ef6499b80"/>
        <s v="0xa447b855719c3114545b10b29aabcc4955f99d67"/>
        <s v="0x97d87c77aaabb0ee7faa1921f9a651d4e0fc85dd"/>
        <s v="0x91dca37856240e5e1906222ec79278b16420dc92"/>
        <s v="0x7d0d6421e08b3f9a5172005487cffb146aeb86d6"/>
        <s v="0xe3a344e934224965e5f7d4e4c09baaf0d00276be"/>
        <s v="0x78eb06f13cc29a3231a9256d21cecb452499c064"/>
        <s v="0x77134cbc06cb00b66f4c7e623d5fdbf6777635ec"/>
        <s v="0x767ecb395def19ab8d1b2fcc89b3ddfbed28fd6b"/>
        <s v="0x75e89d5979e4f6fba9f97c104c2f0afb3f1dcb88"/>
        <s v="0x738cf6903e6c4e699d1c2dd9ab8b67fcdb3121ea"/>
        <s v="0x7350dc1c9c0b154c851e81ae3da3e99aa4d7b36b"/>
        <s v="0x727268ed5d7d06da58b0e59de0f8d8dcc6a7dfa3"/>
        <s v="0x6cc5f688a315f3dc28a7781717a9a798a59fda7b"/>
        <s v="0x6cbb2ee3526c5d4fac6e4cb92ca393c60c8fd1a5"/>
        <s v="0x68a17b587caf4f9329f0e372e3a78d23a46de6b5"/>
        <s v="0x67e9a5894d2713553cd3cbc7d034be9f1f830d3b"/>
        <s v="0x66878e0d5536f87d710ae5cd9f632f1d0b6aef0b"/>
        <s v="0x649765821d9f64198c905ec0b2b037a4a52bc373"/>
        <s v="0x6491edf06c87aac9c8652bfdc7be0ac8b127d60b"/>
        <s v="0x7b955e5ca4d0d65e91e8d945af5696d5f0707bec"/>
        <s v="0x87428db7c48aad07e2b565756b2e70064973104a"/>
        <s v="0xd939611c3ca425b4f6d4a82591eab3da43c2f4a0"/>
        <s v="0x889d1ca5cc79ce90ae5a828637ba6cd18ce3a286"/>
        <s v="0x91c0319c6044a2d2f399f0d4a24f3345bfbe70c6"/>
        <s v="0x90be4e1da4bb2f464576749abac99774148bc9a2"/>
        <s v="0x8f39997332ace2bfc26a276c3b14d395e211d41a"/>
        <s v="0x8dc250d5403ba72cbeaf0ac40f7c61c6db3a9a20"/>
        <s v="0x8d9f950c23b73edf79ce52f74c6fb589cd2cbd90"/>
        <s v="0xdd709cae362972cb3b92dcead77127f7b8d58202"/>
        <s v="0xde21f729137c5af1b01d73af1dc21effa2b8a0d6"/>
        <s v="0xde3258c1c45a557f4924d1e4e3d0a4e5341607ee"/>
        <s v="0x8d6f396d210d385033b348bcae9e4f9ea4e045bd"/>
        <s v="0x8d376c5ffbeb3fd49eea7b6447df493ced1c18af"/>
        <s v="0x8c8e7073190e3d0021bf58594cbdd9c9c2a4c088"/>
        <s v="0xdfd5293d8e347dfe59e90efd55b2956a1343963d"/>
        <s v="0x8bb588cdeacb2f7385cd43f3c1b454ea310a602c"/>
        <s v="0x8aceab8167c80cb8b3de7fa6228b889bb1130ee8"/>
        <s v="0xe1bf1adcf6dfbd61a080781bce05a677f17abead"/>
        <s v="0x000000000dfde7deaf24138722987c9a6991e2d4"/>
        <s v="0x01308bd86b705bdc7b7d50dc3ac646926f641851"/>
        <s v="0x020c349a0541d76c16f501abc6b2e9c98adae892"/>
        <s v="0x0392b358ce4547601befa962680bede836606ae2"/>
        <s v="0x03d5579e98ab71fcaf70f3849dd7d736ff7365b4"/>
        <s v="0x03ef211d5101f3f20b73e35f327b832281466670"/>
        <s v="0x0548f59fee79f8832c299e01dca5c76f034f558e"/>
        <s v="0x0549c41564fa450e7749d678ee5cb1101f81e79a"/>
        <s v="0x06fed18718975d9e178e0c0fea35c18eac794c3f"/>
        <s v="0x070f45a203dc1a85e21f043e542957abd813b031"/>
        <s v="0x07445065963c2d563cd70ddf2aa49fc771e59a98"/>
        <s v="0x07b7d05cb5e90c9985712f51446c6c1ede8748e2"/>
        <s v="0x0a48d537db6863f6355dbea3429c35f6e936dabb"/>
        <s v="0x0b0d911ab48e52d093cd1f895e9fd191076b1085"/>
        <s v="0x0d0452f487d1edc869d1488ae984590ca2900d2f"/>
        <s v="0x0d3f5111666827d42dd3b817d95475e357bd7cb6"/>
        <s v="0x0d94672d874747c782887eadc596d91bceb854f6"/>
        <s v="0x0df7060c91efb1c531e3e93598e2d472fdf9221a"/>
        <s v="0x0e71acf888bb696b9854c6ae801657cda038f7db"/>
        <s v="0x0fffca156dfd052cce252d532bb4cc70aa3b54e9"/>
        <s v="0x11b0389a7b1545ef15c8e7395128301e81952bc3"/>
        <s v="0x11e9e69e88a0051f60488d0c862953e34c3b0133"/>
        <s v="0x131bc14373743ce4be02426a8bb759efcce2401d"/>
        <s v="0x14bf9ce3866fac8f37150e2f2d85832c86d34c3f"/>
        <s v="0x1522900b6dafac587d499a862861c0869be6e428"/>
        <s v="0x1579b5f6582c7a04f5ffeec683c13008c4b0a520"/>
        <s v="0x167a9333bf582556f35bd4d16a7e80e191aa6476"/>
        <s v="0x18a51be50bf4f928ddc54de9c8f087edbeeeb9d3"/>
        <s v="0x1990bc6dfe2ef605bfc08f5a23564db75642ad73"/>
        <s v="0x19914af5935006c213dbc1365cd113cd17c537da"/>
        <s v="0x1b47d8abfcec8b9de3d866f286d59d64c4d29d0b"/>
        <s v="0x1c17622cfa9b6fd2043a76dfc39a5b5a109aa708"/>
        <s v="0x1c727a55ea3c11b0ab7d3a361fe0f3c47ce6de5d"/>
        <s v="0x1ce71e0e3cc4bfbfff1f84119ffaac2276510441"/>
        <s v="0x1d2a9df4e0d5f0493daeda94f589f00697c40f9d"/>
        <s v="0x1d5935d5a98c65b8297c66f5c307bb1cadff5014"/>
        <s v="0x1d8cf2892b120257c8cf7548d54281266ea93b9b"/>
        <s v="0x1dbb5ff7e28516e8f917b15548ec896482f657f8"/>
        <s v="0x1ee95bbd8d25ab561da17c464520af14a8943314"/>
        <s v="0x22b8c57077aa47f9f7fe67862b02842969f38925"/>
        <s v="0x23e65e32bd6e98450037fa388888bab107956e47"/>
        <s v="0x25e412992634b93a025e2a538c53222a8c62e2d6"/>
        <s v="0x25f2ffba897035e0a5859ca76ee48dc1ea7d30fd"/>
        <s v="0x28ac0f2145fa7b62cce7ec916ea02e0f2d5ec083"/>
        <s v="0x294b9b133ca7bc8ed2cdd03ba661a4c6d3a834d9"/>
        <s v="0x2c12788fab3f516dacb51122828b09adbae0ead8"/>
        <s v="0x2d196d7643ef097eb9e248387b96ca6afdd1eb2c"/>
        <s v="0x2dc50e5eac58e29a937eb5f401c7c741e9566b9c"/>
        <s v="0x2e2ca259ffa7491e9222d6f7708e4a1a2b34aaef"/>
        <s v="0x2e9918026db125c692aed46e18697755567f4c1e"/>
        <s v="0x2f72cb7d90956a2db8eaac0cf8278200bce07c86"/>
        <s v="0x2fc617e933a52713247ce25730f6695920b3befe"/>
        <s v="0x326d9f47ba49bbaac279172634827483af70a601"/>
        <s v="0x32a795193179b5571639b51d738a8422b677ac08"/>
        <s v="0x333695a81c64a4c8777cb049f7f82b20ff82ccfa"/>
        <s v="0x34ea4138580435b5a521e460035edb19df1938c1"/>
        <s v="0x34f8f091a050cd87a261e63f88e2110da25f26a6"/>
        <s v="0x35f6b052c598d933d69a4eec4d04c73a191fe6c2"/>
        <s v="0x368fa2cccfed16d1130c50c0f50cd1511f9eecb6"/>
        <s v="0x38f3831fe71a2f6c9ea5c4532dd2e0c5c5763c43"/>
        <s v="0x3946592b1c984338012bbd3ab22e53fbdced0024"/>
        <s v="0x3b59a023d74aceca4b10b134fd218f887fa0ec1b"/>
        <s v="0x3c02290922a3618a4646e3bbca65853ea45fe7c6"/>
        <s v="0x3c4cf0b8d4989bbc9a4d9fd5c53d2e0c91149a80"/>
        <s v="0x3c72f4eaf58c5b858333876dd35eb93707956807"/>
        <s v="0x3cd06239ff9f476404278506228bc08fb0e046a2"/>
        <s v="0x3d8fc1cffaa110f7a7f9f8bc237b73d54c4abf61"/>
        <s v="0x3e062fdd8c72017318558a34b2ee98174a954a47"/>
        <s v="0x3f08f17973ab4124c73200135e2b675ab2d263d9"/>
        <s v="0x40aedd7e4fdfca47ab443ecb120a143b9c531f9f"/>
        <s v="0x411147c328e430538c6606af6d3b57fd818f5f11"/>
        <s v="0x42480aa5ce3578e58c2e1ef34cd75a03e5f09095"/>
        <s v="0x426774601b952411dcf739c32a4436f4f65f6951"/>
        <s v="0x43ae24960e5534731fc831386c07755a2dc33d47"/>
        <s v="0x43faad107926a2019caf52e3be51cd773d263726"/>
        <s v="0x46f80018211d5cbbc988e853a8683501fca4ee9b"/>
        <s v="0x488c76e32b5522b621c7c7d94c8a5d2d208ab47b"/>
        <s v="0x4a654ec9c24567ccad3a807f3f08d72e9956b143"/>
        <s v="0x4cc7a9a050a90b73ef1122a4fa665a9dd11683a8"/>
        <s v="0x4d5fa1839aed8dce51c5fe3bc23f4fc08e02702e"/>
        <s v="0x4ffe84ae0661a97640ee451a9edf0c5ecf3a56c0"/>
        <s v="0x54da73f4069feaadea96b5287e6a318933888c6f"/>
        <s v="0x551568a9430b888f93d31fa6df4973c55a6c667d"/>
        <s v="0x58c86e2eef4c7c90b567c3fb2e210c69977e260a"/>
        <s v="0x593aebee9117eea447279e5973f64c68d8e977a0"/>
        <s v="0x598f5b099e4fea7ade2afc50917ac7bb77ca573a"/>
        <s v="0x5a9aad63ad5f85cca3567bc727eefd8ec0fe512c"/>
        <s v="0x5d18b32df6668ef5f1ab066f1a97936089cd464f"/>
        <s v="0x5d64c467628662ceafb2866ad197ceff628998a6"/>
        <s v="0x5d7f34372fa8708e09689d400a613eee67f75543"/>
        <s v="0x5dc7b344d102ea6f8e23dc28e7668a8018c3c6cc"/>
        <s v="0x5fd79d46eba7f351fe49bff9e87cdea6c821ef9f"/>
        <s v="0x5fe906fe169807f6b8c16fca609ef9cc60d711ef"/>
        <s v="0x6330d5f08f51057f36f46d6751ecdc0c65ef7e9e"/>
        <s v="0x63e4bf15e37a870f122bc6746f6d0f7874d711ec"/>
        <s v="0x64ad46685b68d6880c7540152cd2b18dd5b665b0"/>
        <s v="0x65dcd62932fef5af25ada91f0f24658e94e259c5"/>
        <s v="0x6c73b1ca08bbc3f44340603b1fb9e331c2abaca7"/>
        <s v="0x6c85006eae121cf2444f0852cab9914607915df2"/>
        <s v="0x6d17b3f12059eb2ee0b1dccc79dad77bcba870dc"/>
        <s v="0x6e7523a9f6dca6a97ae7d9fa5495f1ac10cc3d18"/>
        <s v="0x6fdabcd4c1b926310f5a8c4c00efefba3c8dbef4"/>
        <s v="0x7000042970cbbd3c1647f9e095561446d4afc79b"/>
        <s v="0x70ec835b2d90340b977a6741d4326e96c5d07603"/>
        <s v="0x72050c06966c3f7412c974110763ad2d146dd9bc"/>
        <s v="0x7652a18980f50e1d870952ecbf75ddf98cc45c44"/>
        <s v="0x772396dd44ce3d347838bfec437cb32f534963f2"/>
        <s v="0x7758e507850da48cd47df1fb5f875c23e3340c50"/>
        <s v="0x7b201ded890f49445b45e1388d89c2d902038eb0"/>
        <s v="0x7c0e5242d1d03ef08bf9030d5049c94bab3334a2"/>
        <s v="0x7c23974c54720293e14d2271878067e870912c8a"/>
        <s v="0x7e04daa8b2a5da04b7d553976bebc5f610394be6"/>
        <s v="0x7ec3aefe001cae538f44974de80b2b408920fa1d"/>
        <s v="0x81fce3e10d12da6c7266a1a169c4c96813435263"/>
        <s v="0x85e51829c421f2cab7282dfd8da96fd197b4c94e"/>
        <s v="0x862c9c499f37f6261ed9ef15281e8b32c279c274"/>
        <s v="0x893246facf345c99e4235e5a7bbee7404c988b96"/>
        <s v="0x8af360008769a6fd540cb787ba9abe7066fee9f3"/>
        <s v="0x8e01ef6a4d864698ff80b419fe9ec2e3c85e9e9e"/>
        <s v="0x8e7122ee9c8b85cce2a887839549172293427d41"/>
        <s v="0x9056eb7ca982a5dd65a584189994e6a27318067d"/>
        <s v="0x90982a6db6caa3ee2ed1a32428abbe1256344962"/>
        <s v="0x90f86774e792e91cf81b2ff9f341efca649343a6"/>
        <s v="0x92a0d77658807675e43344da3459cb7373deb33e"/>
        <s v="0x93770f4bf7455237e5e9373d1fb49f8d3e7a20f2"/>
        <s v="0x941b4fdb4b1533ab2cc8b90ff0700f658b4aa642"/>
        <s v="0x949b347635caf71c781f03937826af3132b1470d"/>
        <s v="0x95163b57dd46dc9f792f7357efd116ca4c07fe8f"/>
        <s v="0x955ffa4addd461ab22be008345ba2b1435f21bdf"/>
        <s v="0x95b564f3b3bae3f206aa418667ba000afafacc8a"/>
        <s v="0x97e813b9a81d097e60a5e6311bc9a475199b67ae"/>
        <s v="0x98e62f127b8ba4a43aa76cb9a868b12e99cad013"/>
        <s v="0x9905212b4869e52166d2024bc8d7be74802edb6e"/>
        <s v="0x9908bb558f9b86f2bebc48542c8b2c51dcae2a2e"/>
        <s v="0x9944a69089a39cb719b8533cc892e133e3a80a07"/>
        <s v="0x9a7fccb7c5499e32196fe00d8ae822f9402100dc"/>
        <s v="0x9aa65464b4cfbe3dc2bdb3df412aee2b3de86687"/>
        <s v="0x9acbb72cf67103a30333a32cd203459c6a9c3311"/>
        <s v="0x9d11fd27af6b20052ac230636e50f3441f7f6df7"/>
        <s v="0x9e149a273ab01cca83ad0b919d9b921bee4f6fe8"/>
        <s v="0x9ee9d0a18a33967c73bc02daa937a3d00595d648"/>
        <s v="0x9f7f78616f475b05811df56ed0f912256327f076"/>
        <s v="0xa01aa2196724a39290f465b3925e5dcafe7f2256"/>
        <s v="0xa1d7b2d891e3a1f9ef4bbc5be20630c2feb1c470"/>
        <s v="0xa3ccaf08a54cf31649f91ae1570a0720c8d4eb1e"/>
        <s v="0xa41778c9b64937af21579074d54008fbd221c7d6"/>
        <s v="0xa55599a028c6dca3f1c539a83a2574d05b718a57"/>
        <s v="0xa5946a2c7a6c4232224b89a696ae51879bf5aed1"/>
        <s v="0xa594d3953fda05f7c89b3727275532fe2fa97ee8"/>
        <s v="0xa62abbf5e1e98504b01c6823ee5b920ea78524e6"/>
        <s v="0xa6a4d3218bbf0e81b38390396f9ea7eb8b9c9820"/>
        <s v="0xa7752076c01b43ff55dc453ec7d89607668dac7c"/>
        <s v="0xa89a1278ac85367f38bdf6746658ce2b9875526e"/>
        <s v="0xa90996896660decc6e997655e065b23788857849"/>
        <s v="0xa929022c9107643515f5c777ce9a910f0d1e490c"/>
        <s v="0xa969475b7fffdb97f29df047118dfdcaa1122009"/>
        <s v="0xaa364c1a348f9517009207a1601e0a73c1cd530b"/>
        <s v="0xac86855865cbf31c8f9fbb68c749ad5bd72802e3"/>
        <s v="0xacd03d601e5bb1b275bb94076ff46ed9d753435a"/>
        <s v="0xad35626cd89e017fdd536de404502d0c74f19555"/>
        <s v="0xae7b7b5fb5bc061294dff196064ff567fdba6524"/>
        <s v="0xaf10cc6c50defff901b535691550d7af208939c5"/>
        <s v="0xb0536a57a8d8f5327c62d0fecba23c5a27b5118b"/>
        <s v="0xb0eb0746624d0a38a1ce37a48709da0c903e0af9"/>
        <s v="0xb17e7ae4033a5a3f12c344e51d05eaddefd95158"/>
        <s v="0xb193be7bc45456999c6d2fff19d8dc4292f8f878"/>
        <s v="0xb52b4e0faacdddc5df9ada193fb6fd55128053be"/>
        <s v="0xb8d2b921c0ea0ca27266fa63907a079ef25084d0"/>
        <s v="0xb91ef9a2c37c20803efd33d98f09296d2468403b"/>
        <s v="0xbec9c6ec58a532cd8aca0af9ce28bf814651b917"/>
        <s v="0xbf3f54ab0cd10f5b53bf8adbc275417e780cd965"/>
        <s v="0xbfaf124df253655dbbefaa10ee41a549f91a90c2"/>
        <s v="0xc03e8077e0e39b5165b9b823dca4b92e82d69705"/>
        <s v="0xc0cac952443cd6dba8018e51e867e584463a7e16"/>
        <s v="0xc131701ea649afc0bfcc085dc13304dc0153dc2e"/>
        <s v="0xc1bf8f2acc5d5824974ce4c90a8438421150f753"/>
        <s v="0xc46a350812adfcc13d53bb0d565e5e01ddbfe734"/>
        <s v="0xc4b0772b22edb9b1a68a6f51ef6dcb3667f7ce16"/>
        <s v="0xc70e2b52d8c56c4dffed2e533623219be86016ac"/>
        <s v="0xc719fa9d2c4727e1bbb2f2941cfb1cffa24f23db"/>
        <s v="0xc7c914a5630940db34671892189f96251ec23741"/>
        <s v="0xc7de73fe9227886a8b0f9c42f1830b9fd31843fb"/>
        <s v="0xc9f5296eb3ac266c94568d790b6e91eba7d76a11"/>
        <s v="0xcaf69cfd8b1042e1511814710eaaf88d266f41c1"/>
        <s v="0xce0adbb76a8ce7224bec6b586e18743aeb03250a"/>
        <s v="0xceb69f6342ece283b2f5c9088ff249b5d0ae66ea"/>
        <s v="0xcffad3200574698b78f32232aa9d63eabd290703"/>
        <s v="0xd074229548dfcc484864bb38be5ee949eadd33a7"/>
        <s v="0xd15f3c48287389fef55e49e73ed2fb3dcd291b99"/>
        <s v="0xd4ed4b64a437b56ecaafb92a04330a9682edfff7"/>
        <s v="0xd5a8e518000a51255289bdfe13405446d1d444eb"/>
        <s v="0xd628f7c481c7dd87f674870bec5d7a311fb1d9a2"/>
        <s v="0xd69b57559310e58e24787e5cb0284213da78676f"/>
        <s v="0xd6e0f7da4480b3ad7a2c8b31bc5a19325355ca15"/>
        <s v="0xd7daabd899d1fabbc3a9ac162568939cec0393cc"/>
        <s v="0xd7efcbb86efdd9e8de014dafa5944aae36e817e4"/>
        <s v="0xd8d6ffe342210057bf4dcc31da28d006f253cef0"/>
        <s v="0xdc810df049fddd346c4d0cfdb61ff4cab7179e49"/>
        <s v="0xdf0f75d3a215e8720456631fe362ade16497d957"/>
        <s v="0xe1f0aa1bd0763dd393a43f0e82751a33d41e5d77"/>
        <s v="0xe2cde2af8d4c80028ae03f2abc3d0cbd4ffefe08"/>
        <s v="0xe362ac3ccaad0e559747c41bc938f306d406f5dd"/>
        <s v="0xe3792a9c235d434b702023b33f03c48c41631090"/>
        <s v="0xe405a13d6fdccc52baa0234b8b83f138e42a12a2"/>
        <s v="0xe58604c0540cb59fb8a2371ec8151c8ddde70c31"/>
        <s v="0xe61dd9ca7364225afbfb79e15ad33864424e6ae4"/>
        <s v="0xe7aef4cd88fa960d21ec047cfa480e2a7e510e84"/>
        <s v="0xe91fe8c77b5d45fbcc51d109bd117fd74fc89750"/>
        <s v="0xeb20a766f9cf02cb9d113c986bb5150ac2451e65"/>
        <s v="0xeb3107117fead7de89cd14d463d340a2e6917769"/>
        <s v="0xeb5f29afaaa3f44eca8559c3e8173003060e919f"/>
        <s v="0xebc18d25d8122da21f73a6bcb78971671f21f6ff"/>
        <s v="0xebd59d8e34a8b47a58f700f6764e9ea88519ec89"/>
        <s v="0xec25470c8d9bba08fac6969a15bc7296f973621b"/>
        <s v="0xede8dd046586d22625ae7ff2708f879ef7bdb8cf"/>
        <s v="0xeefe61a79ccc0eafd607a1617b00cdfc0610f17d"/>
        <s v="0xef53a4cf7a3462c2e805c0fc24686f95bc00fbc4"/>
        <s v="0xeff721eae19885e17f5b80187d6527aad3ffc8de"/>
        <s v="0xf0bc8fddb1f358cef470d63f96ae65b1d7914953"/>
        <s v="0xf35d34282431ae975d2c5f283904ebe530358701"/>
        <s v="0xf3b8570a2ce660abbfddb039152f55d506cf72a6"/>
        <s v="0xf4eebdd0704021ef2a6bbe993fdf93030cd784b4"/>
        <s v="0xf5ce0293c24fd0990e0a5758e53f66a36ca0118f"/>
        <s v="0xf79603a71144e415730c1a6f57f366e4ea962c00"/>
        <s v="0xf87b3d3c5f0c555726ad81588eb6ad11f5c2c665"/>
        <s v="0xf8f3160d4d85c92cdf5fd59846923465cc1f2671"/>
        <s v="0xfb2fb548fcc27228cec48ba2afca7cde532c60ee"/>
        <s v="0xffca81f0022a97b9a6739f6046d6c296bac40fd6"/>
        <s v="0xffec0067f5a79cff07527f63d83dd5462ccf8ba4"/>
        <m/>
        <s v="0x0bc3668d2aafa53ed5e5134ba13ec74ea195d000" u="1"/>
        <s v="0x1721e0cb83bd4b504cd30d0dda2dd79973d725cc" u="1"/>
        <s v="0x39d52da6beec991f075eebe577474fd105c5caec" u="1"/>
        <s v="0xd5417e96dd04363c675e41ee6f30bf788412c719" u="1"/>
        <s v="0xd1a4a4078cf0bc839278ee6f5458aed3e534ac02" u="1"/>
        <s v="0xe4ce1fcf228f15f0f5039f158b37fae3f8c1166f" u="1"/>
        <s v="0xe00cdb7aa3d19839f47fa5169b2107d19c122791" u="1"/>
        <s v="0xfc47da77d3dae0c9395516805e81cc7c689b21bd" u="1"/>
        <s v="0x08fbf81e852ab031c91d694ba48496ea76709f2c" u="1"/>
        <s v="0x6e41b547017d31f1a52b6c88587bdef80d44cfb5" u="1"/>
        <s v="0x438679ece13edb95add18ed02ddbf5e2418ff730" u="1"/>
        <s v="0xa5dfdfa51ae49a6dd728f4923d1e1cbf1d3d0004" u="1"/>
        <s v="0x4271d22292aa37e13cd0c68b8210a7a6af194407" u="1"/>
        <s v="0x943077d39275a714e92f32d163739b5557d04456" u="1"/>
        <s v="0x5e46f0d1b3e1cf21d584fb557f98eb3ea4a19059" u="1"/>
        <s v="0x330416c863f2acce7af9c9314b422d24c672534a" u="1"/>
        <s v="0x3cc936b795a188f0e246cbb2d74c5bd190aecf18" u="1"/>
        <s v="0xc8c2b727d864cc75199f5118f0943d2087fb543b" u="1"/>
        <s v="0xd3441a55182a7941f0e6641a640d9a8591510728" u="1"/>
        <s v="0x6963f611c5dba863b89ee807f8a6734c0b8ef7de" u="1"/>
        <s v="0xa12e16339bfc9aa3f5a839a028dde781c24c1f67" u="1"/>
        <s v="0xdcc15893d37b2ad030067e8836448663ed6c3993" u="1"/>
        <s v="0xc7afb72071d4ecd040aad584445b57ed3a7ef18b" u="1"/>
        <s v="0xf68d2bfcecd7895bba05a7451dd09a1749026454" u="1"/>
        <s v="0x13e7f030dcbf5a336f9ba82b8ee0dd549c0fb38c" u="1"/>
        <s v="0x4555ddf20dd9091fa7aa7cefa426a14cbbab4876" u="1"/>
        <s v="0x57434bafc0fb4bf4e644d5aeee205631216624fc" u="1"/>
        <s v="0xf977814e90da44bfa03b6295a0616a897441acec" u="1"/>
        <s v="0x9afa740f0072e4f453383af9405589a255066739" u="1"/>
        <s v="0xd3a8eb0f112f45ce7114061fd30120456811f771" u="1"/>
        <s v="0x1e1f6e8a131c6f65b60436d5425fdb263075f95e" u="1"/>
        <s v="0x46bda3282dc731ff27495df3cc6c984039df90fd" u="1"/>
        <s v="0x105db8a7c23456ae739786908e817ae6b12a14c4" u="1"/>
        <s v="0x51e2da18b67112187db8289f2ccd7199518c7089" u="1"/>
        <s v="0xd9a1ed9aac149bf9bd655f9b9ddecf9bd04316b3" u="1"/>
        <s v="0x42f9134e9d3bf7eee1f8a5ac2a4328b059e7468c" u="1"/>
        <s v="0x4952f7539c1c4dc4dddab2d57bfed823fb3cedff" u="1"/>
        <s v="0x8f804dec80028cb5bbc5537762b27629a4ab6c94" u="1"/>
        <s v="0x0ba06cfeb124f9e345136f431765192a5eac299d" u="1"/>
        <s v="0xa81aca7b8d9777b52bb4db49737f164c398a70dc" u="1"/>
        <s v="0xd095955da4f49a6f446512163635a76a3839a833" u="1"/>
        <s v="0x46abbc9fc9d8e749746b00865bc2cf7c4d85c837" u="1"/>
        <s v="0xa21dba06a63789f0b0dd5ccd04f0318419e5228e" u="1"/>
        <s v="0x01b317e9778c47fba20e30db001f9d72abfa2a6f" u="1"/>
        <s v="0x777a044ceff2305a06ce06ab4644ea025d4ddeb5" u="1"/>
        <s v="0xd7925984736824b4aecf8301c9aee211cd976494" u="1"/>
        <s v="0x324c4def4e7fb8520d716b3bfd845c50fbda161f" u="1"/>
        <s v="0xc357adeeebe2d8c57e8c0056c6a603021daadd2d" u="1"/>
        <s v="0x6fbe5a4ed7cf218b75f9872f60e9fea4ac400b31" u="1"/>
        <s v="0x251e409a0433680f85e49cd0abc1cd40bd829012" u="1"/>
        <s v="0x002e1798bff1ea5bcd703133eb61706070080c19" u="1"/>
        <s v="0x670fbcd11fd54908cabe97384f0d2785d369dcd5" u="1"/>
        <s v="0xc55d11d884092701b4d4e0c3a875003e67036002" u="1"/>
        <s v="0x1c45d092cd268f5ec266785e06cb3434a2d75893" u="1"/>
        <s v="0xb7d7897e2b15f956c25403d4a2ba8774279c0f9b" u="1"/>
        <s v="0x79e20278092b00854827ab091d0fb3cae90e4b79" u="1"/>
        <s v="0x5a0397d7d467b9b22ee4bc3de2df230e56b41fb7" u="1"/>
        <s v="0xa47161b6b78363c907df5af03f2182a7c13407f0" u="1"/>
        <s v="0x74c749a9987b2cd6913bbf71a9a139bcd372f441" u="1"/>
        <s v="0x3b1e215fe1138aa9034b5e6de39892e45ac05176" u="1"/>
        <s v="0x10395903bfbf4ef877e43f8e6a56591d9cd1a201" u="1"/>
        <s v="0x50be13b54f3eebbe415d20250598d81280e56772" u="1"/>
        <s v="0x664a293642572d568b46a436f85b8c1eb339001a" u="1"/>
        <s v="0x98c3d3183c4b8a650614ad179a1a98be0a8d6b8e" u="1"/>
        <s v="0xf2d4766ad705e3a5c9ba5b0436b473085f82f82f" u="1"/>
        <s v="0x2bde3b9c0129be4689e245ba689b9b0ae4ac666d" u="1"/>
        <s v="0x21f6f13f78a18c3b12616e7ebe8b3fdff869b14f" u="1"/>
        <s v="0xcf816d1cc021257d03151461b050e2bcaa1ae9eb" u="1"/>
        <s v="0xe939b2ee87de710e928b56c3e355200bcccbd1ef" u="1"/>
        <s v="0x5f5b654a3579d61161dec61cbc7914560ac70883" u="1"/>
        <s v="0x5a52e96bacdabb82fd05763e25335261b270efcb" u="1"/>
        <s v="0x2ed1734414d754270abb7f3c5ea00ebabaed7617" u="1"/>
        <s v="0x46340b20830761efd32832a74d7169b29feb9758" u="1"/>
        <s v="0x1a13c2c942f7671c7c01b69a86eb72b02351209c" u="1"/>
        <s v="0x7338afb07db145220849b04a45243956f20b14d9" u="1"/>
        <s v="0x611c870e8cdb416a37ec0f4476834d780418ef99" u="1"/>
        <s v="0xed29d266e89f52d9ae18b25d4594b0f48ff2ec69" u="1"/>
        <s v="0x488787c86e4f21011e9f8b635e2aa2f960f07fc8" u="1"/>
        <s v="0x996ffe406ba138f3f471544303fb8217e248e9a5" u="1"/>
        <s v="0xb15521a8eb7072fcf9908aa07757bcd9eca6d6eb" u="1"/>
        <s v="0xe83addbe930e1c242536717ff5d72df6e9264af1" u="1"/>
        <s v="0x5671c624b83246f952d786460d036d378da16973" u="1"/>
        <s v="0xf5549c6e4c92e78b6b246bb1bfb668a7be4ddc3c" u="1"/>
        <s v="0xf948da73a9b25b8ae574c21bc0fcd59505efce90" u="1"/>
        <s v="0x97e5b03a268b849343c85214ce562a90e9968a44" u="1"/>
        <s v="0x9f0c8e1f71cf4cd20310ecb685b4427565d9348c" u="1"/>
        <s v="0xe64401e1a5d4255c238e09e66e8148efe9397675" u="1"/>
        <s v="0xeab4fb492d8157e3e2dd8065e69a33e8a65349a6" u="1"/>
        <s v="0xf939905a9ff54e835038d8cc3ed57318b90c0333" u="1"/>
        <s v="0x4322fd98f95a219d2aae2bba6664e3574b4c3708" u="1"/>
        <s v="0xba1a098ac1cae49d6f36832d67158cd514db2613" u="1"/>
        <s v="0x8c5ed2ac397e8c3d549252157b42b14c0f98b949" u="1"/>
        <s v="0x9092baeff0abdd6ac6e92fc4e7fedb7ca71d7011" u="1"/>
        <s v="0xcdd8683c6c57a42406c604d5d325957b9524aa6e" u="1"/>
        <s v="0xd70d4db7d857f6bf9f0d76e6bb71d2635cc00e96" u="1"/>
        <s v="0xe64eb6ee7dada315f8f6c2bebc73963e12c7d804" u="1"/>
        <s v="0xd40e8cee01a147f0a24524d725ef1f0297ba6b06" u="1"/>
        <s v="0xa461db6d21568e97e040c4ab57ff38708a4f0f67" u="1"/>
        <s v="0x9389e143dff86096766cd9ff82198857745a8d7b" u="1"/>
        <s v="0x3f15ea1f66b0235748aff240eb079520968be634" u="1"/>
        <s v="0xf1a67d67cc97e9755e2c8b13a6ee3e538bf830d9" u="1"/>
        <s v="0x3d31a92dc4416b24b5e2a96654a0cb519c92bcf5" u="1"/>
        <s v="0xaee2ae13ebf81d38df5a9ed7013e80ea3f72e39b" u="1"/>
        <s v="0xbc12bf2a7ed981869cb10779f780b3b48e08ce23" u="1"/>
        <s v="0xf0c95229c0bf5a8a7d0278433a5973c0928b2557" u="1"/>
        <s v="0x18aeade1820f65897fed0840daa80c1cb95a1d1a" u="1"/>
        <s v="0x3917f2e9a89de1d87a84d0cd4240325d3847ec4f" u="1"/>
        <s v="0x17a6c61799ecc2154460f67057d6f4d5fb743697" u="1"/>
        <s v="0x8af97264482b59c7aa11010907710dee6d8d8c6c" u="1"/>
        <s v="0x8f71387f56e6c0bb06e3f8599f58ed1c6196a855" u="1"/>
        <s v="0x7378869465f6752e25d45dd45c730a1c20473d52" u="1"/>
        <s v="0x2d722c96f79d149dd21e9ef36f93fc12906ce9f8" u="1"/>
      </sharedItems>
    </cacheField>
    <cacheField name="collateral" numFmtId="0">
      <sharedItems containsString="0" containsBlank="1" containsNumber="1" minValue="0" maxValue="89975824.433711231"/>
    </cacheField>
    <cacheField name="balanceOf" numFmtId="0">
      <sharedItems containsString="0" containsBlank="1" containsNumber="1" minValue="0" maxValue="89975824.433711231"/>
    </cacheField>
    <cacheField name="transferable" numFmtId="0">
      <sharedItems containsString="0" containsBlank="1" containsNumber="1" minValue="0" maxValue="89975824.433711231"/>
    </cacheField>
    <cacheField name="mints" numFmtId="0">
      <sharedItems containsString="0" containsBlank="1" containsNumber="1" containsInteger="1" minValue="0" maxValue="983"/>
    </cacheField>
    <cacheField name="claims" numFmtId="0">
      <sharedItems containsString="0" containsBlank="1" containsNumber="1" containsInteger="1" minValue="0" maxValue="178"/>
    </cacheField>
    <cacheField name="timestamp" numFmtId="0">
      <sharedItems containsString="0" containsBlank="1" containsNumber="1" containsInteger="1" minValue="0" maxValue="1672177403"/>
    </cacheField>
    <cacheField name="collateralO" numFmtId="0">
      <sharedItems containsString="0" containsBlank="1" containsNumber="1" minValue="0" maxValue="35059085.882274337"/>
    </cacheField>
    <cacheField name="balanceOfO" numFmtId="0">
      <sharedItems containsString="0" containsBlank="1" containsNumber="1" minValue="0" maxValue="35059085.882274337"/>
    </cacheField>
    <cacheField name="transferableO" numFmtId="0">
      <sharedItems containsString="0" containsBlank="1" containsNumber="1" minValue="0" maxValue="35059085.882274337"/>
    </cacheField>
    <cacheField name="mintsO" numFmtId="0">
      <sharedItems containsString="0" containsBlank="1" containsNumber="1" containsInteger="1" minValue="0" maxValue="255"/>
    </cacheField>
    <cacheField name="claimsO" numFmtId="0">
      <sharedItems containsString="0" containsBlank="1" containsNumber="1" containsInteger="1" minValue="0" maxValue="59"/>
    </cacheField>
    <cacheField name="timestampO" numFmtId="0">
      <sharedItems containsString="0" containsBlank="1" containsNumber="1" containsInteger="1" minValue="0" maxValue="1672177523"/>
    </cacheField>
    <cacheField name="valueUSD-eth" numFmtId="0">
      <sharedItems containsString="0" containsBlank="1" containsNumber="1" containsInteger="1" minValue="0" maxValue="8301582048"/>
    </cacheField>
    <cacheField name="valueUSD-heco" numFmtId="0">
      <sharedItems containsString="0" containsBlank="1" containsNumber="1" containsInteger="1" minValue="0" maxValue="9116879"/>
    </cacheField>
    <cacheField name="valueUSD" numFmtId="0">
      <sharedItems containsString="0" containsBlank="1" containsNumber="1" containsInteger="1" minValue="0" maxValue="8301582054"/>
    </cacheField>
    <cacheField name="chains" numFmtId="0">
      <sharedItems containsString="0" containsBlank="1" containsNumber="1" containsInteger="1" minValue="1" maxValue="31"/>
    </cacheField>
    <cacheField name="tokens" numFmtId="0">
      <sharedItems containsString="0" containsBlank="1" containsNumber="1" containsInteger="1" minValue="1" maxValue="1292"/>
    </cacheField>
    <cacheField name="valueUSD-bsc" numFmtId="0">
      <sharedItems containsString="0" containsBlank="1" containsNumber="1" containsInteger="1" minValue="0" maxValue="118972977"/>
    </cacheField>
    <cacheField name="valueUSD-op" numFmtId="0">
      <sharedItems containsString="0" containsBlank="1" containsNumber="1" containsInteger="1" minValue="0" maxValue="85604189"/>
    </cacheField>
    <cacheField name="valueUSD-avax" numFmtId="0">
      <sharedItems containsString="0" containsBlank="1" containsNumber="1" containsInteger="1" minValue="0" maxValue="14429034"/>
    </cacheField>
    <cacheField name="valueUSD-matic" numFmtId="0">
      <sharedItems containsString="0" containsBlank="1" containsNumber="1" containsInteger="1" minValue="0" maxValue="69428042"/>
    </cacheField>
    <cacheField name="valueUSD-hmy" numFmtId="0">
      <sharedItems containsString="0" containsBlank="1" containsNumber="1" containsInteger="1" minValue="0" maxValue="5013923"/>
    </cacheField>
    <cacheField name="valueUSD-kcc" numFmtId="0">
      <sharedItems containsString="0" containsBlank="1" containsNumber="1" containsInteger="1" minValue="0" maxValue="3491"/>
    </cacheField>
    <cacheField name="valueUSD-metis" numFmtId="0">
      <sharedItems containsString="0" containsBlank="1" containsNumber="1" containsInteger="1" minValue="0" maxValue="380578"/>
    </cacheField>
    <cacheField name="valueUSD-movr" numFmtId="0">
      <sharedItems containsString="0" containsBlank="1" containsNumber="1" containsInteger="1" minValue="0" maxValue="181688"/>
    </cacheField>
    <cacheField name="valueUSD-xdai" numFmtId="0">
      <sharedItems containsString="0" containsBlank="1" containsNumber="1" containsInteger="1" minValue="0" maxValue="25263"/>
    </cacheField>
    <cacheField name="valueUSD-arb" numFmtId="0">
      <sharedItems containsString="0" containsBlank="1" containsNumber="1" containsInteger="1" minValue="0" maxValue="49559768"/>
    </cacheField>
    <cacheField name="valueUSD-ftm" numFmtId="0">
      <sharedItems containsString="0" containsBlank="1" containsNumber="1" containsInteger="1" minValue="0" maxValue="1851489"/>
    </cacheField>
    <cacheField name="valueUSD-okt" numFmtId="0">
      <sharedItems containsString="0" containsBlank="1" containsNumber="1" containsInteger="1" minValue="0" maxValue="864721"/>
    </cacheField>
    <cacheField name="valueUSD-celo" numFmtId="0">
      <sharedItems containsString="0" containsBlank="1" containsNumber="1" containsInteger="1" minValue="0" maxValue="1329395"/>
    </cacheField>
    <cacheField name="valueUSD-sgb" numFmtId="0">
      <sharedItems containsString="0" containsBlank="1" containsNumber="1" containsInteger="1" minValue="0" maxValue="929300"/>
    </cacheField>
    <cacheField name="valueUSD-astar" numFmtId="0">
      <sharedItems containsString="0" containsBlank="1" containsNumber="1" containsInteger="1" minValue="0" maxValue="216082"/>
    </cacheField>
    <cacheField name="valueUSD-aurora" numFmtId="0">
      <sharedItems containsString="0" containsBlank="1" containsNumber="1" containsInteger="1" minValue="0" maxValue="231064"/>
    </cacheField>
    <cacheField name="valueUSD-boba" numFmtId="0">
      <sharedItems containsString="0" containsBlank="1" containsNumber="1" containsInteger="1" minValue="0" maxValue="158452"/>
    </cacheField>
    <cacheField name="valueUSD-cfx" numFmtId="0">
      <sharedItems containsString="0" containsBlank="1" containsNumber="1" containsInteger="1" minValue="0" maxValue="122331"/>
    </cacheField>
    <cacheField name="valueUSD-ckb" numFmtId="0">
      <sharedItems containsString="0" containsBlank="1" containsNumber="1" containsInteger="1" minValue="0" maxValue="1"/>
    </cacheField>
    <cacheField name="valueUSD-cro" numFmtId="0">
      <sharedItems containsString="0" containsBlank="1" containsNumber="1" containsInteger="1" minValue="0" maxValue="1207666"/>
    </cacheField>
    <cacheField name="valueUSD-iotx" numFmtId="0">
      <sharedItems containsString="0" containsBlank="1" containsNumber="1" containsInteger="1" minValue="0" maxValue="1802600"/>
    </cacheField>
    <cacheField name="valueUSD-klay" numFmtId="0">
      <sharedItems containsString="0" containsBlank="1" containsNumber="1" containsInteger="1" minValue="0" maxValue="12316635"/>
    </cacheField>
    <cacheField name="valueUSD-mada" numFmtId="0">
      <sharedItems containsString="0" containsBlank="1" containsNumber="1" containsInteger="1" minValue="0" maxValue="494"/>
    </cacheField>
    <cacheField name="valueUSD-mobm" numFmtId="0">
      <sharedItems containsString="0" containsBlank="1" containsNumber="1" containsInteger="1" minValue="0" maxValue="229834"/>
    </cacheField>
    <cacheField name="valueUSD-wan" numFmtId="0">
      <sharedItems containsString="0" containsBlank="1" containsNumber="1" containsInteger="1" minValue="0" maxValue="1183"/>
    </cacheField>
    <cacheField name="valueUSD-evmos" numFmtId="0">
      <sharedItems containsString="0" containsBlank="1" containsNumber="1" containsInteger="1" minValue="0" maxValue="8366"/>
    </cacheField>
    <cacheField name="valueUSD-dfk" numFmtId="0">
      <sharedItems containsString="0" containsBlank="1" containsNumber="1" containsInteger="1" minValue="0" maxValue="11807"/>
    </cacheField>
    <cacheField name="valueUSD-canto" numFmtId="0">
      <sharedItems containsString="0" containsBlank="1" containsNumber="1" containsInteger="1" minValue="0" maxValue="46"/>
    </cacheField>
    <cacheField name="valueUSD-nova" numFmtId="0">
      <sharedItems containsString="0" containsBlank="1" containsNumber="1" containsInteger="1" minValue="0" maxValue="42235"/>
    </cacheField>
    <cacheField name="valueUSD-step" numFmtId="0">
      <sharedItems containsString="0" containsBlank="1" containsNumber="1" containsInteger="1" minValue="0" maxValue="1863105"/>
    </cacheField>
    <cacheField name="valueUSD-rsk" numFmtId="0">
      <sharedItems containsString="0" containsBlank="1" containsNumber="1" containsInteger="1" minValue="0" maxValue="1664"/>
    </cacheField>
    <cacheField name="valueUSD-sbch" numFmtId="0">
      <sharedItems containsString="0" containsBlank="1" containsNumber="1" containsInteger="1" minValue="0" maxValue="87"/>
    </cacheField>
    <cacheField name="valueUSD-fuse" numFmtId="0">
      <sharedItems containsString="0" containsBlank="1" containsNumber="1" containsInteger="1" minValue="0" maxValue="16743"/>
    </cacheField>
    <cacheField name="valueUSD-tomb" numFmtId="0">
      <sharedItems containsString="0" containsBlank="1" containsNumber="1" containsInteger="1" minValue="0" maxValue="11"/>
    </cacheField>
    <cacheField name="valueUSD-sdn" numFmtId="0">
      <sharedItems containsString="0" containsBlank="1" containsNumber="1" containsInteger="1" minValue="0" maxValue="218385"/>
    </cacheField>
    <cacheField name="valueUSD-brise" numFmtId="0">
      <sharedItems containsString="0" containsBlank="1" containsNumber="1" containsInteger="1" minValue="0" maxValue="11798"/>
    </cacheField>
    <cacheField name="valueUSD-btt" numFmtId="0">
      <sharedItems containsString="0" containsBlank="1" containsNumber="1" containsInteger="1" minValue="0" maxValue="25650"/>
    </cacheField>
    <cacheField name="valueUSD-tlos" numFmtId="0">
      <sharedItems containsString="0" containsBlank="1" containsNumber="1" containsInteger="1" minValue="0" maxValue="15108"/>
    </cacheField>
    <cacheField name="valueUSD-swm" numFmtId="0">
      <sharedItems containsString="0" containsBlank="1" containsNumber="1" containsInteger="1" minValue="0" maxValue="13"/>
    </cacheField>
    <cacheField name="valueUSD-kava" numFmtId="0">
      <sharedItems containsString="0" containsBlank="1" containsNumber="1" containsInteger="1" minValue="0" maxValue="7"/>
    </cacheField>
    <cacheField name="valueUSD-palm" numFmtId="0">
      <sharedItems containsString="0" containsBlank="1" containsNumber="1" containsInteger="1" minValue="0" maxValue="43"/>
    </cacheField>
    <cacheField name="valueUSD-M-O" numFmtId="0">
      <sharedItems containsString="0" containsBlank="1" containsNumber="1" containsInteger="1" minValue="0" maxValue="171751890"/>
    </cacheField>
    <cacheField name="net_usd_value" numFmtId="0">
      <sharedItems containsString="0" containsBlank="1" containsNumber="1" minValue="0" maxValue="508301858.31999999"/>
    </cacheField>
    <cacheField name="asset_usd_value" numFmtId="0">
      <sharedItems containsString="0" containsBlank="1" containsNumber="1" minValue="0" maxValue="508301858.31999999"/>
    </cacheField>
    <cacheField name="debt_usd_value" numFmtId="0">
      <sharedItems containsString="0" containsBlank="1" containsNumber="1" minValue="0" maxValue="30611840.010000002"/>
    </cacheField>
    <cacheField name="LPchains" numFmtId="0">
      <sharedItems containsString="0" containsBlank="1" containsNumber="1" containsInteger="1" minValue="1" maxValue="15"/>
    </cacheField>
    <cacheField name="LPpools" numFmtId="0">
      <sharedItems containsString="0" containsBlank="1" containsNumber="1" containsInteger="1" minValue="1" maxValue="165"/>
    </cacheField>
    <cacheField name="snx_net_usd" numFmtId="0">
      <sharedItems containsString="0" containsBlank="1" containsNumber="1" minValue="0" maxValue="36666105.090802297"/>
    </cacheField>
    <cacheField name="snx_asset_usd" numFmtId="0">
      <sharedItems containsString="0" containsBlank="1" containsNumber="1" minValue="0" maxValue="67277945.099503919"/>
    </cacheField>
    <cacheField name="snx_debt_usd" numFmtId="0">
      <sharedItems containsString="0" containsBlank="1" containsNumber="1" minValue="0" maxValue="30611840.00870163"/>
    </cacheField>
    <cacheField name="snx_op_net_usd" numFmtId="0">
      <sharedItems containsString="0" containsBlank="1" containsNumber="1" minValue="0" maxValue="26223718.29858762"/>
    </cacheField>
    <cacheField name="snx_op_asset_usd" numFmtId="0">
      <sharedItems containsString="0" containsBlank="1" containsNumber="1" minValue="0" maxValue="36523110.122658119"/>
    </cacheField>
    <cacheField name="snx_op_debt_usd" numFmtId="0">
      <sharedItems containsString="0" containsBlank="1" containsNumber="1" minValue="0" maxValue="10299391.8240705"/>
    </cacheField>
    <cacheField name="other_net_usd" numFmtId="0">
      <sharedItems containsString="0" containsBlank="1" containsNumber="1" minValue="-4.6611156722065061E-3" maxValue="508301858.31999999"/>
    </cacheField>
    <cacheField name="other_asset_usd" numFmtId="0">
      <sharedItems containsString="0" containsBlank="1" containsNumber="1" minValue="-4.8017405497375876E-3" maxValue="508301858.31999999"/>
    </cacheField>
    <cacheField name="other_debt_usd" numFmtId="0">
      <sharedItems containsString="0" containsBlank="1" containsNumber="1" minValue="-4.9902400878636399E-3" maxValue="20043647.859999999"/>
    </cacheField>
    <cacheField name="snxTotalDebt" numFmtId="0">
      <sharedItems containsString="0" containsBlank="1" containsNumber="1" minValue="0" maxValue="30611840.00870163"/>
    </cacheField>
    <cacheField name="asset-50pct" numFmtId="0">
      <sharedItems containsString="0" containsBlank="1" containsNumber="1" minValue="0" maxValue="33638972.54975196"/>
    </cacheField>
    <cacheField name="asset-40pct" numFmtId="0">
      <sharedItems containsString="0" containsBlank="1" containsNumber="1" minValue="0" maxValue="40366767.059702352"/>
    </cacheField>
    <cacheField name="asset-30pct" numFmtId="0">
      <sharedItems containsString="0" containsBlank="1" containsNumber="1" minValue="0" maxValue="47094561.569652744"/>
    </cacheField>
    <cacheField name="asset-20pct" numFmtId="0">
      <sharedItems containsString="0" containsBlank="1" containsNumber="1" minValue="0" maxValue="53822356.079603143"/>
    </cacheField>
    <cacheField name="asset-10pct" numFmtId="0">
      <sharedItems containsString="0" containsBlank="1" containsNumber="1" minValue="0" maxValue="60550150.589553528"/>
    </cacheField>
    <cacheField name="asset+10pct" numFmtId="0">
      <sharedItems containsString="0" containsBlank="1" containsNumber="1" minValue="0" maxValue="74005739.609454319"/>
    </cacheField>
    <cacheField name="asset+20pct" numFmtId="0">
      <sharedItems containsString="0" containsBlank="1" containsNumber="1" minValue="0" maxValue="80733534.119404703"/>
    </cacheField>
    <cacheField name="asset+30pct" numFmtId="0">
      <sharedItems containsString="0" containsBlank="1" containsNumber="1" minValue="0" maxValue="87461328.629355103"/>
    </cacheField>
    <cacheField name="asset+40pct" numFmtId="0">
      <sharedItems containsString="0" containsBlank="1" containsNumber="1" minValue="0" maxValue="94189123.139305487"/>
    </cacheField>
    <cacheField name="asset+50pct" numFmtId="0">
      <sharedItems containsString="0" containsBlank="1" containsNumber="1" minValue="0" maxValue="100916917.6492559"/>
    </cacheField>
    <cacheField name="asset_op-50pct" numFmtId="0">
      <sharedItems containsString="0" containsBlank="1" containsNumber="1" minValue="0" maxValue="18261555.061329059"/>
    </cacheField>
    <cacheField name="asset_op-40pct" numFmtId="0">
      <sharedItems containsString="0" containsBlank="1" containsNumber="1" minValue="0" maxValue="21913866.073594868"/>
    </cacheField>
    <cacheField name="asset_op-30pct" numFmtId="0">
      <sharedItems containsString="0" containsBlank="1" containsNumber="1" minValue="0" maxValue="25566177.085860681"/>
    </cacheField>
    <cacheField name="asset_op-20pct" numFmtId="0">
      <sharedItems containsString="0" containsBlank="1" containsNumber="1" minValue="0" maxValue="29218488.098126501"/>
    </cacheField>
    <cacheField name="asset_op-10pct" numFmtId="0">
      <sharedItems containsString="0" containsBlank="1" containsNumber="1" minValue="0" maxValue="32870799.11039231"/>
    </cacheField>
    <cacheField name="asset_op+10pct" numFmtId="0">
      <sharedItems containsString="0" containsBlank="1" containsNumber="1" minValue="0" maxValue="40175421.134923927"/>
    </cacheField>
    <cacheField name="asset_op+20pct" numFmtId="0">
      <sharedItems containsString="0" containsBlank="1" containsNumber="1" minValue="0" maxValue="43827732.147189736"/>
    </cacheField>
    <cacheField name="asset_op+30pct" numFmtId="0">
      <sharedItems containsString="0" containsBlank="1" containsNumber="1" minValue="0" maxValue="47480043.159455553"/>
    </cacheField>
    <cacheField name="asset_op+40pct" numFmtId="0">
      <sharedItems containsString="0" containsBlank="1" containsNumber="1" minValue="0" maxValue="51132354.171721362"/>
    </cacheField>
    <cacheField name="asset_op+50pct" numFmtId="0">
      <sharedItems containsString="0" containsBlank="1" containsNumber="1" minValue="0" maxValue="54784665.183987178"/>
    </cacheField>
    <cacheField name="cRatio" numFmtId="0">
      <sharedItems containsBlank="1" containsMixedTypes="1" containsNumber="1" minValue="1.8627015515581571" maxValue="111.1000276816395"/>
    </cacheField>
    <cacheField name="cRatioOP" numFmtId="0">
      <sharedItems containsBlank="1" containsMixedTypes="1" containsNumber="1" minValue="1.847749684423702" maxValue="526.87885738440218"/>
    </cacheField>
    <cacheField name="snxPrice" numFmtId="0">
      <sharedItems containsString="0" containsBlank="1" containsNumber="1" minValue="1.4630000000000001" maxValue="1.4630000000000001"/>
    </cacheField>
    <cacheField name="snxPricePct2cRatio" numFmtId="0">
      <sharedItems containsString="0" containsBlank="1" containsNumber="1" minValue="-1" maxValue="1.1474186225130829"/>
    </cacheField>
    <cacheField name="snxPricePct2cRatioOP" numFmtId="0">
      <sharedItems containsString="0" containsBlank="1" containsNumber="1" minValue="-1" maxValue="1.1647953906957731"/>
    </cacheField>
    <cacheField name="snxPrice2cRatioOP" numFmtId="0">
      <sharedItems containsString="0" containsBlank="1" containsNumber="1" minValue="0" maxValue="3.1670956565879171"/>
    </cacheField>
    <cacheField name="debtBurnMint2cRatio" numFmtId="0">
      <sharedItems containsString="0" containsBlank="1" containsNumber="1" minValue="-13792353.733825641" maxValue="81681.641090979363"/>
    </cacheField>
    <cacheField name="debtBurnMint2cRatioOP" numFmtId="0">
      <sharedItems containsString="0" containsBlank="1" containsNumber="1" minValue="-1168614.293405972" maxValue="215470.29603497739"/>
    </cacheField>
    <cacheField name="sUSD_cr+100bps" numFmtId="0">
      <sharedItems containsString="0" containsBlank="1" containsNumber="1" minValue="-17156250.988800839" maxValue="321114.4884797344"/>
    </cacheField>
    <cacheField name="sUSD_cr+50bps" numFmtId="0">
      <sharedItems containsString="0" containsBlank="1" containsNumber="1" minValue="-15661185.5421452" maxValue="356793.8760885938"/>
    </cacheField>
    <cacheField name="sUSD_cr+0bps" numFmtId="0">
      <sharedItems containsString="0" containsBlank="1" containsNumber="1" minValue="-13792353.73382565" maxValue="401393.110599668"/>
    </cacheField>
    <cacheField name="sUSD_cr-50bps" numFmtId="0">
      <sharedItems containsString="0" containsBlank="1" containsNumber="1" minValue="-11389569.980271939" maxValue="458734.98354247771"/>
    </cacheField>
    <cacheField name="sUSD_cr-100bps" numFmtId="0">
      <sharedItems containsString="0" containsBlank="1" containsNumber="1" minValue="-8185858.3088669851" maxValue="1314474.9975555071"/>
    </cacheField>
    <cacheField name="sUSD_cr+100bps_SNX-20pct" numFmtId="0">
      <sharedItems containsString="0" containsBlank="1" containsNumber="1" minValue="-19847368.792780999" maxValue="256891.59078378751"/>
    </cacheField>
    <cacheField name="sUSD_cr+50bps_SNX-20pct" numFmtId="0">
      <sharedItems containsString="0" containsBlank="1" containsNumber="1" minValue="-18651316.435456481" maxValue="285435.100870875"/>
    </cacheField>
    <cacheField name="sUSD_cr+0bps_SNX-20pct" numFmtId="0">
      <sharedItems containsString="0" containsBlank="1" containsNumber="1" minValue="-17156250.988800839" maxValue="321114.4884797344"/>
    </cacheField>
    <cacheField name="sUSD_cr-50bps_SNX-20pct" numFmtId="0">
      <sharedItems containsString="0" containsBlank="1" containsNumber="1" minValue="-15234023.98595787" maxValue="366987.98683398223"/>
    </cacheField>
    <cacheField name="sUSD_cr-100bps_SNX-20pct" numFmtId="0">
      <sharedItems containsString="0" containsBlank="1" containsNumber="1" minValue="-12671054.648833919" maxValue="428152.65130631247"/>
    </cacheField>
    <cacheField name="sUSD_cr_op+100bps" numFmtId="0">
      <sharedItems containsString="0" containsBlank="1" containsNumber="1" minValue="-2994769.7995388792" maxValue="170288.8860931021"/>
    </cacheField>
    <cacheField name="sUSD_cr_op+50bps" numFmtId="0">
      <sharedItems containsString="0" containsBlank="1" containsNumber="1" minValue="-2183145.130146476" maxValue="190369.51273393561"/>
    </cacheField>
    <cacheField name="sUSD_cr_op+0bps" numFmtId="0">
      <sharedItems containsString="0" containsBlank="1" containsNumber="1" minValue="-1168614.293405972" maxValue="215470.29603497739"/>
    </cacheField>
    <cacheField name="sUSD_cr_op-50bps" numFmtId="0">
      <sharedItems containsString="0" containsBlank="1" containsNumber="1" minValue="-165048.3471584275" maxValue="247742.7317077454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Darius X1" refreshedDate="44923.931842592596" createdVersion="5" refreshedVersion="5" minRefreshableVersion="3" recordCount="959">
  <cacheSource type="worksheet">
    <worksheetSource ref="A1:DS1048576" sheet="addrPosLPs"/>
  </cacheSource>
  <cacheFields count="123">
    <cacheField name="address" numFmtId="0">
      <sharedItems containsBlank="1" count="1039">
        <s v="0x99f4176ee457afedffcb1839c7ab7a030a5e4a92"/>
        <s v="0x8ca24021e3ee3b5c241bbfcee0712554d7dc38a1"/>
        <s v="0xa5f7a39e55d7878bc5bd754ee5d6bd7a7662355b"/>
        <s v="0x27cc4d6bc95b55a3a981bf1f1c7261cda7bb0931"/>
        <s v="0xe7178db9e123f053aabfd2c28520bf6b63cb4a47"/>
        <s v="0xcb68110c43c97b6051fed5e2bacc2814adad1688"/>
        <s v="0x6db65261a4fc3f88e60b7470e9b38db0b22e785c"/>
        <s v="0xc34a7c65aa08cb36744bda8eeec7b8e9891e147c"/>
        <s v="0x722f0a6f970f8b144f5e92ab3f3beafa280b282f"/>
        <s v="0xccc2a5a7911e26be3861a806f7426475dd23e9e8"/>
        <s v="0x629b1166064abc68a4ea392e37cd4133103d7516"/>
        <s v="0x5a95338f086d25130e2a27e14609d30f4ce155d6"/>
        <s v="0x7113fbdc1c6ef083a72ba152b446b10654e4e05e"/>
        <s v="0x6e3aa85db95bba36276a37ed93b12b7ab0782afb"/>
        <s v="0xd64813e230b945e501aa1969d21fb2072cb95930"/>
        <s v="0x542a0eaf1358480ec0703f07bc3120a6503ebbc1"/>
        <s v="0xdcb7e8f1b586c94dde9b430557e4df6727779aca"/>
        <s v="0x759a159d78342340ebacffb027c05910c093f430"/>
        <s v="0xb5a9621b0397bfc5b45896cae5998b6111bcdce6"/>
        <s v="0x55179ffefc2d49dab14ba15d25fb023408450409"/>
        <s v="0x042ed37d32b88ab6b1c2e7b8a400dcdc728050bc"/>
        <s v="0x9b7a6e6b894e243e994cfaa32ea07d8a60740981"/>
        <s v="0x4488a6d9dc7c1284d3b871908aa0c090d8a06e0d"/>
        <s v="0x22866c5c7f2b5475cff41465c53aa813b4c22b13"/>
        <s v="0x0a776abbaae0e2161d0e131f57e605efbea4b99b"/>
        <s v="0x89808c49f858b86e80b892506cf11606fb25fcdc"/>
        <s v="0x5d396a2106694308a40608ef14a1c0892b6b7faa"/>
        <s v="0xd120cf3e0408dd794f856e8ca2a23e3396a9b687"/>
        <s v="0x86c38963e837b6c977d6e4a5a78b5836f985ff36"/>
        <s v="0x171839e4deda360c0aa85e95980d26cf176597d4"/>
        <s v="0xbbb33d2e7bd7ddc722e53da9ca8ee97df41cfabf"/>
        <s v="0xe3ea0fa2c310ceb55dc1978ca08380f21d81249e"/>
        <s v="0xa24727b0b849732db0258b6fe1b7f3e325d40f76"/>
        <s v="0xccc020e1cca71c096ea0316850c1671846eaf5ba"/>
        <s v="0xc6a21511ebd02525cf94bd1dd379fde007550dea"/>
        <s v="0x78b037b39704e88a82dd23cfbe1f57f6aef8ebc5"/>
        <s v="0x564b1a055d9caaaff7435dce6b5f6e522b27de7d"/>
        <s v="0x6c63f89876112e6c7f68e46d9347476e29d5098b"/>
        <s v="0x47139cbec96ff8e2d06e0595f966827e400492c3"/>
        <s v="0xf671284d1f3f4b3bd4bec0959a23e7c5db4a62c3"/>
        <s v="0x28a5ec068ae7500cbf21b989d62c7a81e2665b18"/>
        <s v="0xaf0fdd39e5d92499b0ed9f68693da99c0ec1e92e"/>
        <s v="0x49ec0bb2272e77be9c3295c9fc12ef989696f590"/>
        <s v="0x3f7a4968fa9992d77af365eb34918e6c0b8a4240"/>
        <s v="0xeb89fd3aadf7056c73bea7a347f96c68404eeea7"/>
        <s v="0x85257f61bcf59f7498007d8e08d6efb7ac1eef4c"/>
        <s v="0xe2e4f2a725e42d0f0ef6291f46c430f963482001"/>
        <s v="0x1b45c8896778f8c675df37fe193213920db6c3b2"/>
        <s v="0xf7ecae6f035ea4927fde97faa679b5e224afb169"/>
        <s v="0x0a653bd08e2b0a80d1d212d33032953db8298efd"/>
        <s v="0xf4ca35df279677654515d41aca6bc75e79731a4b"/>
        <s v="0x0404bba9218774da40106de4fb8a8970bcaf4dae"/>
        <s v="0x1d4acbc9f70cadd4e6eb215731b8a20bb848d042"/>
        <s v="0xd3e0d660d8fab05b34ccb7fe7681628d9a46c675"/>
        <s v="0x88a26a07ac1d80bb6544d85da1c1d6089bc7d39f"/>
        <s v="0xb483f21dc981d2d1e483192a15fcac281669bf73"/>
        <s v="0x7a7c5a94495c9c9c60d88a85f7e43b657c3b6b5c"/>
        <s v="0x7c363e4650ca88e4676f1ce2ac6f2dd50c102198"/>
        <s v="0xd3f0325f9ae1790dd83e76a3bf4379fb6760ddf3"/>
        <s v="0x7e935fac4448102c16fa83abc01ac57d38123dca"/>
        <s v="0xa982bbdaf783eb7c3914d988b7e2a0be865ccb53"/>
        <s v="0xd1c4bbc87fa736e9514d03adff789395ed123baa"/>
        <s v="0xf1010ee787ee588766b441d7cc397b40ddfb17a3"/>
        <s v="0x5db5286cec9a28d76feb4ee22e0722e6a6912b22"/>
        <s v="0xb8b9977a5b8920ad74ff3eea8d0267d09cb86926"/>
        <s v="0xbc280becab2bf6ddc0c126e9179d27bb0ebe52a3"/>
        <s v="0xfea2133278a3b35ad142f91b15b45501b5089fa6"/>
        <s v="0x193991827e291599a262e7fa7d212ff1ae31d110"/>
        <s v="0xb0a6f90f11c5ae94e30476a7534191194492a91b"/>
        <s v="0x4f76ff660dc5e37b098de28e6ec32978e4b5beb6"/>
        <s v="0x930b01abb91d5776aabc750b46e5c34cfac92cd2"/>
        <s v="0xd34f3e85bb7c8020c7959b80a4b87a369d639dc0"/>
        <s v="0x85e78b9c7128c95869d691e40ac6106f3190d9fd"/>
        <s v="0x4125533e8c48385320069793c463dc554c77a398"/>
        <s v="0xb115aff9ce430fef6fcde91099a377795a4319bf"/>
        <s v="0xf59b2359a33d9777f381d5044daf47f3e309f018"/>
        <s v="0x510b0068c0756bbefcbaffb6567e467d661291fe"/>
        <s v="0x49a2dcc237a65cc1f412ed47e0594602f6141936"/>
        <s v="0x6e0d41232da164ad7a91d4ae5d4277a42e1e3fc2"/>
        <s v="0x9c5083dd4838e120dbeac44c052179692aa5dac5"/>
        <s v="0x1ebf9d426f4f04a255c84ed9abd2cc8047c8c343"/>
        <s v="0xcc15f837dbf16d9d7f311a7ce19f495893497dd1"/>
        <s v="0xe0041ea9c685fd159e7cb45adf6119ae791f3c93"/>
        <s v="0x1d3666a6b38a3b7eb22a98f62b2e52a44890450f"/>
        <s v="0x0be55326919f08af4d14a42aafb3b68f95738355"/>
        <s v="0xceed474d02362da11951a17e352b15379132c077"/>
        <s v="0xb08dd71c47cb8c00e2155c1f12877f0e7d17b449"/>
        <s v="0x79d64144f05b18534e45b069c5c867089e13a4c6"/>
        <s v="0xa2e3475d13776c6e42ff37b47286827d959b2195"/>
        <s v="0x2ab7249404146652fbd5baec337b66bcf8070ce3"/>
        <s v="0x639cec09a3ad0dedc2951adb00c43a43160273c3"/>
        <s v="0x9fa23d27bc93533cd29e6038275611c829813147"/>
        <s v="0xf88d3412764873872ab1fded5f168a6c1a3bf7bb"/>
        <s v="0xeaaede30d1fedf6023645c71cc89551a347c7e5a"/>
        <s v="0xcf27ec0ae6f3c4aff868b2a19f8dad58cdc8730c"/>
        <s v="0xe3e752b04aded62e3f0d51f7425e558b15e6aa67"/>
        <s v="0x526c7665c5dd9cd7102c6d42d407a0d9dc1e431d"/>
        <s v="0xbb1e599e15f2bf248732ef060cadffeb6363cc4c"/>
        <s v="0x99ef16bc9c9cc666d304cb03c896b4cf3497360d"/>
        <s v="0xd0c417aab37c6b3acf93da6036bfe29963c5b3d9"/>
        <s v="0x1740702d34ba431a4025b9a1e60936090134324b"/>
        <s v="0x498f119215f978b66886a4f905658e515f3724d5"/>
        <s v="0xf658269ca1b33e2557f0e0b5088748cbe71b627b"/>
        <s v="0x6d844e6954698ed251cb90b30ec681d92335b157"/>
        <s v="0x4a8b9e2c2940fdd39aceb384654dc59acb58c337"/>
        <s v="0x0b0e3ebe78b965bd0ae25a7c5c1cc8cff23a07e7"/>
        <s v="0x41574c34bfebd8e87daef8bfb825966ef75132b6"/>
        <s v="0xc72aed14386158960d0e93fecb83642e68482e4b"/>
        <s v="0xd68c599a549e8518b2e0dab9cd437c930ac2f12b"/>
        <s v="0x449295e140ea4a35ebdeacfb47c52a7df41a7d81"/>
        <s v="0x215b67d707ced250c3803a19348e9c565e42d7a3"/>
        <s v="0x09cf50574504d9dcf127e848a6058e8e0bb814aa"/>
        <s v="0x6ff60e1cf749ae639fbe124ddbc2178c4c988203"/>
        <s v="0x6c11b7b9b5b4ee542943dc0d3970a867e8ee5197"/>
        <s v="0xcda16a18d3f942571e7ba81b7d2219a6802c45a1"/>
        <s v="0x16b8cc5b1558b365d9844385425b13bde0ceaa49"/>
        <s v="0xe402418ed93cda7def66c084c154cac4ecead2bf"/>
        <s v="0x9c606f6ffcb2265a824522f096dc0ab3e81d5f39"/>
        <s v="0x7093f8979a945bcdc52284027929defa99977671"/>
        <s v="0xb0399dac8f4d4100b49b2a7b3873481114229d18"/>
        <s v="0x349a01774f22f51ffd46270b48f1fdc85ac9131f"/>
        <s v="0xe51231daa306acf16eac34a864564ca36b262a1f"/>
        <s v="0x12478d1a60a910c9cbffb90648766a2bdd5918f5"/>
        <s v="0x0d0db6402196fb090cd251a1503b5688a30a6116"/>
        <s v="0x48fe56b756ef2717d1db4050ef648ad4b72f55b9"/>
        <s v="0xfbea0772cef0dbe743a18b132bfbb8f9eb0bf0aa"/>
        <s v="0x34bf2e2339e0cdf3954820177125b1e60a79e36b"/>
        <s v="0x993b16320d16bb35ca328ceaeb1b7e93ba8c596e"/>
        <s v="0xedea7950d9be5bdd630b3af6df016bc68cefce0b"/>
        <s v="0x764f4909251f81976a0a2dcebce95333e4c27517"/>
        <s v="0x2be5236a81164db698463109974be017dec9b7d8"/>
        <s v="0x7cf59c7488ef93c45bbaef98afae545f1b4fef6d"/>
        <s v="0xbfce1907360c0b74542aadfa5a2d919e029d4266"/>
        <s v="0x5cb322e1596daff9bcce29986e708966265fdc7d"/>
        <s v="0x7476d1e9659a49b92c3f65f0a6de00a18fc3d6fa"/>
        <s v="0x28ea4a0e9899bdce3ae67d7aad4792f9f0780efb"/>
        <s v="0xdfab977372a039e78839687b8c359465f0f17532"/>
        <s v="0xd21a227d7a5c9d475de1a293cfb07dd9fa0fceb0"/>
        <s v="0xe4bc96b24e0bdf87b4b92ed39c1aef8839b090dd"/>
        <s v="0xd53c9fedcc95187307908d659846a443cb1e7350"/>
        <s v="0xd0e72c1b2eb87e3dc0445b7f689cadcfc872b293"/>
        <s v="0x1f7d1970b0e9f229df8d81f1f358f08ee52462fd"/>
        <s v="0x044a9c43e95aa9fd28eea25131a62b602d304f1f"/>
        <s v="0x489863b61c625a15c74fb4c21486bacb4a3937ab"/>
        <s v="0x7173ce51d1b494320229e06bbdbe0da258b9b547"/>
        <s v="0xf5b3df78f230ced991c9c2750bb160d9e1651e57"/>
        <s v="0xa7bad11c4f94c41000f737c5cc4293ae7708c78c"/>
        <s v="0x1d5e65a087ebc3d03a294412e46ce5d6882969f4"/>
        <s v="0x4b479f5e351181689e8abfea3544a365c54c1ff7"/>
        <s v="0xa5758de121079d2fa868c64b02ef35c909635f16"/>
        <s v="0xa0d86993bf9593a9186c7f022e31bd0d32808bf1"/>
        <s v="0x1ffb72ea08df1f3ef0057d3bc44065ba44905778"/>
        <s v="0x4aab9e6eb125cdd378671188255f19325e3a804f"/>
        <s v="0x597568694fe6ee1b701ec8578bd57102c9a29abd"/>
        <s v="0xf1a2e8c37540b1b5eda94454c65dea21ad831f8e"/>
        <s v="0x30cf8aa72c4e69e35e0e48e785176704d6d70c7d"/>
        <s v="0x1ddb367720ed4b2d79d6eaab82c14b70ae1253bc"/>
        <s v="0x4569c1ab9c4fc9b29cfbaddad569e89d5a202f3d"/>
        <s v="0xd2976a56cd84a91a2e83685a6dc5308315e29f15"/>
        <s v="0x7a0dff2a955b72159650300a9acef97146dd12e6"/>
        <s v="0x39de56518e136d472ef9645e7d6e1f7c6c8ed37b"/>
        <s v="0x98c30c832f42222985430c5e95b240af5c2cfd36"/>
        <s v="0x82f0d518c6a7735dfe2371cf0c25b9a80d9d554b"/>
        <s v="0x023b26c83b7cbfec9f895fad79ad87f22f9dff57"/>
        <s v="0xc814d2ef6d893568c74cd969eb6f72a62fc261f7"/>
        <s v="0x96a6505172a24e54a56147cf884bd4c2f315f741"/>
        <s v="0xc42c23c8287050c6d0cda3146b89efbb8ab7c748"/>
        <s v="0xc05320f54075452ff1a5ce420d64c9d025a452bb"/>
        <s v="0xaadb7cc8587ca5ae3e5c98b9e78f6024953c0bd0"/>
        <s v="0xaa7f1ec5b693f86bb496b1337b2cc367afea07eb"/>
        <s v="0x5ef0f3c15b2371e7355f5b6594f706ab7417655e"/>
        <s v="0x3d73ca37ca20a288eab1616d24e23998374a60c4"/>
        <s v="0x774cfda705dd179c43c6523496afd27a45d26c7a"/>
        <s v="0x3e3cc1729d996a4a98e7f34dc7a7512c78aa4d74"/>
        <s v="0x16c3eef32be1ec7171f982bdd6fc155d896a5c6a"/>
        <s v="0xee0922a6b0768e32fa66a8aa51e8c0f085a2ed4c"/>
        <s v="0xe6945ed413f233e248bcdf2a5af249b6af7cd58c"/>
        <s v="0xa2dcb52f5cf34a84a2ebfb7d937f7051ae4c697b"/>
        <s v="0xd69fd6e04e92094397258c2387ec76cb1276ecb5"/>
        <s v="0x391da6221fde9c73472f0cf6cbdb280359cfb32f"/>
        <s v="0xdb611d682cb1ad72fcbacd944a8a6e2606a6d158"/>
        <s v="0xe21658615163c9a74e9b9c2f1d8acafa25a99be4"/>
        <s v="0x2db6f5e838ed2bad993e9ff2d3d7a5c1cc35704c"/>
        <s v="0xcb3593c7c0dfe13129ff2b6add9ba402f76c797e"/>
        <s v="0x1ba6b82641c77ab1fc7bc734c5c3628199a8967d"/>
        <s v="0xd76b04bc7ce6f63379de6595e4b68f08f524916c"/>
        <s v="0x583d03fe81b13d399426516de0badb93a428f1b1"/>
        <s v="0x220abd48f2b444e1a352b6927c885c4579738081"/>
        <s v="0xca41a5fccf73d0793bdf8657ed4010ec40f10f2c"/>
        <s v="0xcb926f497763ea5cf993912a442431e6a91d5a64"/>
        <s v="0x6710073666e7b9e8c1ba1d9d4cded9d1513d1d1f"/>
        <s v="0x57478b221022952c825668f105d2ee29c8b87ba4"/>
        <s v="0x6de6e901bbefd26a9888798a25e4a49309d04ca9"/>
        <s v="0xb47d8f87c0113827d44ad0bc32d53823c477a89d"/>
        <s v="0x4e6a82ac98e87c5acf7738fa57b5fd9ea14af932"/>
        <s v="0x3b454077aaf52ff3baec9128194191b7796247ba"/>
        <s v="0x888412fe22910ad8af968fef0ea9e9a92689b54b"/>
        <s v="0x96ba4d04d889426b4b1eb051bf5daf00ec331004"/>
        <s v="0xb7e830319570f977989860b71e4121179ccee957"/>
        <s v="0xc53351fc5762e6eafb8ddac98851d59c4ea7b7d4"/>
        <s v="0x19a09dea46f29c17d8725e8daeac873b27e52fff"/>
        <s v="0xec0b8a38d1f217984a5a22f4d1938d474902f984"/>
        <s v="0x5cfc1e580bd80336e1474a804dd5b56444c9eaa6"/>
        <s v="0xab7ab9b6495072c1136f96e301bd8f8de900f119"/>
        <s v="0x2a529ef7ca745335d2c17de65f590eecbadca152"/>
        <s v="0x1c1b49aaa9b98d861f0db9af94543c4df4537269"/>
        <s v="0xbbccf6cab5b3aec26b0cbc6095b5b6ddbacfd59a"/>
        <s v="0x9f431a46149bab70373b9c6867d2db8c2f45aa11"/>
        <s v="0x56446712b219fcc34a5604f5e7af5d50d65b6647"/>
        <s v="0x3ce623b0573d2b0677cb3b13343b3978c6c6ce86"/>
        <s v="0x96cb2f6cdf6f301e59724092d03ad119782c093d"/>
        <s v="0xecb6a3e0e99700b32bb03ba14727d99fe8e538cf"/>
        <s v="0x0587588011c1423b01110694a74c6ab6e4fcab0b"/>
        <s v="0x1b89a08d82079337740e1cef68c571069725306e"/>
        <s v="0x3a20d6cde0f85303f0fd623d3dc5755d41f7ab41"/>
        <s v="0xe404a2bf9809dbbc4ad6bbf847e6e7dfd769a371"/>
        <s v="0xcd8973714c2b67f67145e3556436ef6b2c49a33f"/>
        <s v="0xd1675c2f004f92c26355938457fd7d8ca884cf06"/>
        <s v="0x6d9148e201304aa9cca58a759a134a3fb58fe718"/>
        <s v="0x5d06eb6fa0746e55c539ffabf6031b4c0e55833e"/>
        <s v="0x9a027b64d6fc4a77e34ae40f5e6f9310c457737f"/>
        <s v="0xd4df1d3d96b574a2bb2128b4291e18e4fed82822"/>
        <s v="0xf60595b5bb6fa8135c0feef89543521ff38ba83e"/>
        <s v="0xf858942f64da6bc7a92db94f6d8ca83c0c614355"/>
        <s v="0x6fbd0505147fb7bf06d21b9379d6afccfa282ad4"/>
        <s v="0xae69719767e23d7e7e32912eb720eab9d52aab6d"/>
        <s v="0xcf4d525f31bafdecfa27794f62e0c4dc3a14016f"/>
        <s v="0xda57009d183ff7e2a4da0f552a801ffd440a3e23"/>
        <s v="0x69cfafca9c889d6efc1acc5651ce7a5ec6cdc231"/>
        <s v="0x12edfed362998e0e5871770cff29035792455288"/>
        <s v="0x5be138179a1516e24cb13ec34112a9c4dab7b384"/>
        <s v="0x24c35d308f4771930f24ca2ed9fc911e2785572c"/>
        <s v="0x0eeacd4c475040463389d15ead034d1291b008b1"/>
        <s v="0xe925448f172b7e9cb9bbca1f54282ef4a126fc2a"/>
        <s v="0x7cd7a5a66d3cd2f13559d7f8a052fa6014e07d35"/>
        <s v="0x8a2f5d6d822611bdab08d306aa8f3e3942177417"/>
        <s v="0x1bc64307e6ddc620635b862fd2051be32bbf26a3"/>
        <s v="0x7f3d212d288ee197d695bfda0841870b3c0469d9"/>
        <s v="0x244980d84e077765f167cd0d64c5c74645c3824f"/>
        <s v="0xa75564348f8c18d01fd8b78de79ff90b71656dc9"/>
        <s v="0x5d0ac389c669d6efe3ba96b9878d8156f180c539"/>
        <s v="0xbf49b454818783d12bf4f3375ff17c59015e66cb"/>
        <s v="0xb476a9ea9376b04972b40b40a4ca91d3e5f964a7"/>
        <s v="0xaf12f068b5185d6ee59c612d0d39d5a5b2430b93"/>
        <s v="0x69e0e2b3d523d3b247d798a49c3fa022a46dd6bd"/>
        <s v="0x09bbe6493cb9ba42922183a1af57110c805d591b"/>
        <s v="0x7f367b67e09cfc9075644b020e4162eff244990f"/>
        <s v="0x1ec8cdca5232cbd61e305f94261ffad2f91f16b8"/>
        <s v="0x6069aae33c41d13416543194a65062e60b9c87ae"/>
        <s v="0x88f9bba85332dbf06d721d1c0d60dd0f6bce4f5e"/>
        <s v="0xf1b98463d6574c998f03e6edf6d7b4e5f917f915"/>
        <s v="0xac25c81d79247d94065335c9dd29673562d1b115"/>
        <s v="0x3fd0118258de31fa830fe9c6c6bf8866ed9c923b"/>
        <s v="0x8a8feacc614fa4b59cc2501f680c28e98e57bd14"/>
        <s v="0xa7fde321289a23e310c8804d41ef3128fa07fc23"/>
        <s v="0x4a4c58a83b4d7ff6a26aee5afe32930d87e2143b"/>
        <s v="0x5c7c6d069ba232718f37c27a9549b547c359e31c"/>
        <s v="0xbe7019f8333b0b3cfc707ac353ebc2123140134c"/>
        <s v="0xbe8fe12b9eb1ca2a593e6c070c71c294b6fe9f00"/>
        <s v="0xf4f5ff88733ace4c7155577436956810be216673"/>
        <s v="0x97cdd8176084b24ae8a385d4ea9177c31ba0022b"/>
        <s v="0x2838a6fec5eaa55438be48e00153e8ac52cdd7ec"/>
        <s v="0xcbfc78d7e26c2ff131867ed74fa65572dad6fc90"/>
        <s v="0xfa2a0d043649eb88cd9c1af611f3434d4d61a101"/>
        <s v="0x64bab5ed694635f0b5d594d78a0dd0a8499f174e"/>
        <s v="0xff53322917b756fe180104afc965d2b9ade697eb"/>
        <s v="0xefc1d90f8e0ce4019ae28ea788046dcab7ba3095"/>
        <s v="0xd2eeff73117c86c14f11a6052620848f8dd6e0c8"/>
        <s v="0x93b753ee0b5302f91918c8251bcc091ca32f69ab"/>
        <s v="0x159fa18b343dba8ba19b90f92ae711b971e05866"/>
        <s v="0x464fbeb7d6a5d459f58251ed135d00a824e5b4f8"/>
        <s v="0x1acdf40a98664569a41648b1b9c72f27407f9436"/>
        <s v="0xbf717f47933780e557bcd1aee1c8859bfc4b47ce"/>
        <s v="0x5031f48e602a88def46b52b3e65d89db893342bf"/>
        <s v="0x43b5a649ea3b673a93376b2024e0ae38161132f8"/>
        <s v="0x341348ee3510d3944619b0b86188361acdba6b59"/>
        <s v="0x9d825c29495290f4104b3d199f47f47a8a810642"/>
        <s v="0x72c2c890625f7e2ec82a49a5b0d6438c36fc1bb5"/>
        <s v="0xcc54010fa56d52b48af98ad175e2dc68375dd694"/>
        <s v="0xb631651cb570ba0c0d696bd5e4860cbd214f20a0"/>
        <s v="0x63ddb0d7750aa11251330fea651e2a7fa1db53df"/>
        <s v="0xe3a751aff9c28ec299f34d1f465c3a5c55997b29"/>
        <s v="0xa1194b1edb051ad5fb38fa908b28042454ca85b3"/>
        <s v="0xe5bdf8394f24291d2f543d1b1ea5875b3e273b91"/>
        <s v="0x29e78e2438e589a0054d45b8a5f6c2eeee9a68df"/>
        <s v="0x13e9f9d98ffe62badfa5b634f735493dd80aa0b6"/>
        <s v="0x3271a213e0c97f6682ef4ae1701315cea8df5c71"/>
        <s v="0xa293c49232c5f181944abf5db3222bd55116967a"/>
        <s v="0x51064197a20a4b1b8ba92b747f4b56d6759fcfce"/>
        <s v="0xc8f0c3cf27c6f62a2355456d0181aeea6923adb6"/>
        <s v="0xcc2b9fde1e59342c1ae10ebc02bb44e1dbe2b02d"/>
        <s v="0x00481898361901f3e49bfe3e40872d09e93c2c11"/>
        <s v="0x0b0dceaa947ab8b965e87f1191a501cf88c44cbf"/>
        <s v="0xe2eef82aca1c3405cf9640b40cbd6148182e8ba6"/>
        <s v="0x8be60fe9f7c8d940d8da9d5ddd0d8e0c15a4288b"/>
        <s v="0xfa8343c666c7b4e617e502c7070a31c52d5a46ec"/>
        <s v="0x05e9742b3b0d4a5a0826926f95d03e20e575263a"/>
        <s v="0x5117755050e0e7d38c67795da7b89f2eb2804650"/>
        <s v="0xe6635047ee4d4551a6df66f54923cf7550a9dae2"/>
        <s v="0xd8e88db8b3e6dd20e1d2f5af1a4a8e1b5b16133d"/>
        <s v="0xe88857d67cf8e0031ca1674ffe17f72578e566ee"/>
        <s v="0x55a3df57b7aaec16a162fd5316f35bec082821cf"/>
        <s v="0xe3f0254b09aec48ffa46f9eee5a3bc7a8e510e6d"/>
        <s v="0x6a85c3bfc93d59b9746152a35832fd3255f7f930"/>
        <s v="0xc54570b8eb8138ace95132b944b7b6bb391976dc"/>
        <s v="0x6012084d117ae383f38f888e95effe7e26615511"/>
        <s v="0x1a207beefc754735871ceeb4c506686f044b1c41"/>
        <s v="0x66b0500ff4b3a2b9ca9d44aa39a91de1c267446c"/>
        <s v="0xbfebe09d854272c3aeeb1e4411c2b02a83d0339e"/>
        <s v="0x21c8dc59f2e9a11c4c1a0c310641968132c6b1be"/>
        <s v="0x5b2a74b28c271800d743c8d9cb5edb145c32e718"/>
        <s v="0xcb3df0eaadb4c9c5ba0f1d90f8dbd3b70ff335f2"/>
        <s v="0xf055bbc8ca7253eaeebc3ae6c3ee0ef7bef04368"/>
        <s v="0xe073182d644ebb5290cfa6915ba94312fc73a679"/>
        <s v="0x48bb08143670d3d7f096b9d3b1095bd205acbac9"/>
        <s v="0x5356df73b293bd9c6e8efd22c99833391ef8821a"/>
        <s v="0x9cfd5052dc827c11a6b3ab2bb5091773765ea2c8"/>
        <s v="0x9fbf4f00105dab6155a1b8ca1f323a62e0481318"/>
        <s v="0x95938cd87e7b6540be27d44c7577ad4fa8b85a72"/>
        <s v="0x5c461a0c595d6b2a4b0f4a42fd55be7aaed8af80"/>
        <s v="0x5e14c52c105c036c61ac707468f462003dc17c94"/>
        <s v="0xcd917bf1dbae5dd0de7daae63926ec81b42faf77"/>
        <s v="0xd062ab63bb4f7af7e59b85defc3c90bfa9b81e6e"/>
        <s v="0x0291eb432cb4a2613a7415018933e3db45bcd769"/>
        <s v="0x80fb5880f38185661962e475ac1557817dc9faea"/>
        <s v="0xa8097c13dd8ad383d264fbef6e36b8923889fbcd"/>
        <s v="0xc01cde3a7c982f69fa452fb41852933d146ec71b"/>
        <s v="0x62a461b20cf99355642be16c9b2b246adc0ed197"/>
        <s v="0x67e5ab5b573f01030a1076dda7a79ef0f31a1bfa"/>
        <s v="0xb95b8106b30c794b1eed3c5eeaf6a02cf82c8446"/>
        <s v="0x89b76bdda22a59014e7c67a612ca80dad957e13d"/>
        <s v="0x2f206d74d7cfcc6a9f556825034eb110a572ad62"/>
        <s v="0x3f6524bbab05fd836710fbbf9adc6268e42abd80"/>
        <s v="0xef7d9be5a88af3c6bc4d87606b2747695485e50e"/>
        <s v="0xafa306dbb13beb550511ffbd304d97461e71603c"/>
        <s v="0xa64c1afe585e435709fe83c3b1c1a100d3a9ea0c"/>
        <s v="0xeddc3369e15e9effa6e1ec2ee1ddc3cdf501e852"/>
        <s v="0x9c0d1f4a029c46265831d120dee9cdc72f0ab3c3"/>
        <s v="0x00610d1b203f9ddf2776d8729b0de854f5dce8ed"/>
        <s v="0x02a92f5e64ced3817782b5b17a0c86a4db475eb4"/>
        <s v="0x80c375ae21b680e7948dcf17beaa70547285d497"/>
        <s v="0x4f54edb55391df3156607971c71da03fbfd31d67"/>
        <s v="0x82e8936b187d83fd6eb2b7dab5b19556e9deff1c"/>
        <s v="0xc36e75e9afbac4b96f689cb3c1e2a404896be616"/>
        <s v="0x49a216d58dc65db1db92405ebdc48fdf945db991"/>
        <s v="0xd8e80c06f9f3a41c85cad28117e01ebd50fd535e"/>
        <s v="0x3989634881db165a91dea818d50b79daf5ee4efc"/>
        <s v="0x4690f9f73463772d79a3a5aca5c24d7015cdcc09"/>
        <s v="0x00924dc49ab7a1c1b07a8166d05a09cc18e857ea"/>
        <s v="0x917b4b0e86fc7766695095dd1a5292b3be8b2d14"/>
        <s v="0xa5b643c7128d53204a838c852a012691c8a39f93"/>
        <s v="0x2314a07fe06bb94d9d4d98044ed556a2104f92d0"/>
        <s v="0x15f00c0a3fa0b3d54a3c075f5c572637a7ff8347"/>
        <s v="0x3e03e274eb8c770d95b849230cb8087e192ee311"/>
        <s v="0x38abd5912b5e2537b9e68abbd8d037d0e35eba0e"/>
        <s v="0x0716266cc5d3c443e30b0c4e9c72afa33778e1de"/>
        <s v="0x347f4b87a779433377ceadb75353311993d7161f"/>
        <s v="0x79792c512d1029a640c86f20c9d30ef3643d4d38"/>
        <s v="0xb67cbdc002804418bb90edbcc1909e84a1634995"/>
        <s v="0xa9903bda477b9a57bd795adff9922cb98db65f04"/>
        <s v="0xd8a8aa5e8d776a89ee1b7ae98d3490de8acad53d"/>
        <s v="0x485356d65df969a603ec797e20fd93bb20fe9eda"/>
        <s v="0xb2dd7f7a0c94364067ade38ab28ad18d124bb329"/>
        <s v="0x7165efe18fbf79a3e8fdbf3211927ca32ad86bb5"/>
        <s v="0x5f370f2aba4643b2d24cd6c753b6122ee86c1999"/>
        <s v="0x862242781c4cd5bee269e81c1d629e68d1a06c7a"/>
        <s v="0xf9809ce9761ffabe887c4758e045a6a21e627dbc"/>
        <s v="0x516e4012f4337e8aedcfb4f3c1d284e5958fa492"/>
        <s v="0x8322c00cab37c8a00b127a3aaac08d49c7fa0025"/>
        <s v="0xb3a7303de6061b89ad470569a6d67048f528aa30"/>
        <s v="0x8581def657860bf58a5b0d6d2d357b51b81655b6"/>
        <s v="0xe4b73f379705eac71bf2dc17e33e069a90a4041d"/>
        <s v="0x4f6fff5cd87eaf8cf09467366fe783e7ecb1317b"/>
        <s v="0xa33c7f924399b59a8ee627388a108beab5e12eaf"/>
        <s v="0x4254c604a2a6d58f8c94ded9b3aaff3a2541f388"/>
        <s v="0x9f3226e9de5983804e7003a779ef2e59f7e09733"/>
        <s v="0xca72fb5737de4e5ec8890839babbefacc5ce4d77"/>
        <s v="0xc422e5526c70f2a9903acb469b25ef4df0fba2d9"/>
        <s v="0xf27cde95bb356b4f17042f1511f87b1943863a78"/>
        <s v="0xf8d921bd839381e935164ce266c4ec1e75a5e9fa"/>
        <s v="0x50405e24f98c9f96870aa1730029a527b906c968"/>
        <s v="0x67bc76e8fd78cc59594c9f43c643ea7cafa48669"/>
        <s v="0x89acf9328dc8d293f7f9e4c69fcff5c2cf2effef"/>
        <s v="0x30f1d1ffad34b24bb8310ad9dd237b854b4daea7"/>
        <s v="0x5bf32cc289a675b8a28ac62b0674c44c4665f174"/>
        <s v="0x595799e89dcfb6b7df7a64a1b4fcc8f5ba8729b9"/>
        <s v="0x05e09d942505764bca4475abf8efdbc21d1c535b"/>
        <s v="0x188c30e9a6527f5f0c3f7fe59b72ac7253c62f28"/>
        <s v="0x9e5a57470a2a136a3d4de39e1996e05944c4b1fb"/>
        <s v="0xfd9f6cecdf70588525d3270aa9d2e6f6ae5d8ff8"/>
        <s v="0x34e31ddb2e1a2e06d8d75f5ea109ce001fc969b5"/>
        <s v="0xefc5ff84594ebf147dceaeb5c41079672cf0d85c"/>
        <s v="0xfcc1b0aaeb2b9063ab34fdfbb3eedc2ff30ae4f2"/>
        <s v="0x5e8d53033d83a59828cfff089f085467e69a5b7d"/>
        <s v="0xa2ce3c2fc80345d73ea9ceac69c77415086a2a17"/>
        <s v="0x71f9ccd68bf1f5f9b571f509e0765a04ca4ffad2"/>
        <s v="0x7e1ff06fc9adaca7383560f3d674c6b686aef67e"/>
        <s v="0xfb3f06ea3e663e92b784db300ccdd0490b3535e7"/>
        <s v="0x6475ccd47d2572ce4a739e023c75025b8f600e34"/>
        <s v="0x961c18a23306fe44c4323adcb3bc343b0d193670"/>
        <s v="0xa6a1fac4430cff1d6ca66e490ab16b0c8422ae23"/>
        <s v="0x6dc88b231cd04dd1b1e525161162993f47140006"/>
        <s v="0x8f9be4310f9abb0e5843cc6363908c9b01dfeb3f"/>
        <s v="0x0a04362fbdc46b8af04e26246fa07cc636a7790b"/>
        <s v="0x6ec1ad5ff9e53362c9bd5b6e631724c970a73c15"/>
        <s v="0xb4a0cf48d469c081cdcf1d78fc9e619a6f0a8a13"/>
        <s v="0x9a1af2b6978c2e819deaeadf8f7f5f2527272b51"/>
        <s v="0xb729973d8c89c3225daf9bc2b2f2e6805f1e641b"/>
        <s v="0x027b6146248b3a7648e7c7e243bd01e1704bc3ca"/>
        <s v="0x0723c74793e6a30ee70de84f2abfa53b954f3b20"/>
        <s v="0x7f8193989afb29df0a7527e695b4d1fc55f6d352"/>
        <s v="0x4ab52791c736bc26d1933b4940ce8454e0474d03"/>
        <s v="0x9265f86d58b348060e43216f968bda8a6bb63572"/>
        <s v="0xf75200b7684a120fba433145609112616749c082"/>
        <s v="0x9f07a0233abc178428aa9a18baef3188f093a7d0"/>
        <s v="0x6b9dfc960299166df15ab8a85f054c69e2be2353"/>
        <s v="0x5ade40e345817b739b91c6b4615efce87f9d7c57"/>
        <s v="0x4248a745d75322df17cab4286536b8469f2e7c2a"/>
        <s v="0xecee5497b9dbb82e1804e3224f67d00d8d891c69"/>
        <s v="0x66fb1cd65b97fa40457b90b7d1ca6b92cb64b32b"/>
        <s v="0x6c83e061f7b576f11e6f7e9b51b1530b2d0ab7b2"/>
        <s v="0x0e9d6ae20c982b43c219e9befd94ce2302264068"/>
        <s v="0x2421134c8e8278ad199f6886ae70c5c373da3b48"/>
        <s v="0xece39f7ac7603f450ccdf1c257d4a3ed29c4fef3"/>
        <s v="0x4d4902bd7e080159964f46b10feeb6482d148e5a"/>
        <s v="0x77c2da8140693996be6bc72776cb1f04a77a4e68"/>
        <s v="0x357dfdc34f93388059d2eb09996d80f233037cba"/>
        <s v="0x2850a72f6d4d1ef010fdb7f3ca4bd32bdde905a2"/>
        <s v="0xba790fffee3cf670f24c0685cf218ee2ea8388af"/>
        <s v="0x863cdda455914408fc078f116cac40d492c53546"/>
        <s v="0xd9b449335ab3efe0b2481f19a2dcdf75fa8b29ca"/>
        <s v="0x3f7e19951dfe627d839b17c2b515324fc5103af4"/>
        <s v="0xee11837949dcdaa77f11a7d59e4f831e26c4e3c0"/>
        <s v="0x585639fbf797c1258eba8875c080eb63c833d252"/>
        <s v="0xfa6c01ac02d33dafdc0b20511eed1738f51c1b3a"/>
        <s v="0x67c188ef26fac4a50cf64c2b0dffe6f332704568"/>
        <s v="0xdec1bcdf22a6e77f10e3bf7df8a5f6a6a38e6376"/>
        <s v="0x17a80e366db45ae9bb906d85c5cea73722f6ea44"/>
        <s v="0x7008c202a874b8503177f9698cb2c8f632c6cf9b"/>
        <s v="0x7b86b623bceeabff09f5d48e84f8d1a5cbacdfc6"/>
        <s v="0xa00ec0dfffcf66318121bce8d140928c32734be5"/>
        <s v="0xc912f332b817e6f62d4991610ded7df4cde212f0"/>
        <s v="0x9371a03a0f8343c34218f4130640081da75c4689"/>
        <s v="0x8a93d3871ec740a365d67802523f2e3c5db37b98"/>
        <s v="0x45568a64bca3372e6bd1a86afc282377ac1cfa43"/>
        <s v="0x19319b30be769289e818f8db238a95fe07a14bc3"/>
        <s v="0x3c57cb6c743b190cec13cd804afd753531b94ea8"/>
        <s v="0x000ad8f56d3408abe29466189612d1b7b19e4420"/>
        <s v="0x1ea4476ffcc1866dc34b5210e795984a2a1913a5"/>
        <s v="0xe4209e4ff1ca66a2343224dca0d4942e32ae673b"/>
        <s v="0x6863e1091e73de0cd4546ef0d12183133cd252bd"/>
        <s v="0xac437a705d95dd667378910a402c65ea4d8b9bf2"/>
        <s v="0x76c2cd1b8a249f465f8445c455cb78e0eed36f1e"/>
        <s v="0xe167fef7a6c99554917ba90d7ec6fe5b08e43120"/>
        <s v="0x1b72bac3772050fdcaf468cce7e20deb3cb02d89"/>
        <s v="0x321e48b8d82058b82bb55975afc42abd31bebfc5"/>
        <s v="0xf0f51f50565c1a4ea9889ba9dfd2afa4defb6d9f"/>
        <s v="0xd2c32f54a26285decf30e6d208f722e7d5fd3f58"/>
        <s v="0xfa2f8f4570fcbe7af73ac5b4d41839e78572310c"/>
        <s v="0xe3534f90e367f5bd62af306d9f36804a82ba6cac"/>
        <s v="0x26c6a9d6d013b9719002026b32d4ec7ad9d1f264"/>
        <s v="0x9209d23ec84202dd616324addf58faa36f7830c9"/>
        <s v="0xb755c3bec24ed045dcf7303fe3b1d75183b14fa4"/>
        <s v="0xc162d5097c7bd32a6f86d2286f357191013e6bfa"/>
        <s v="0x4d0e439ba905eb39aee88097433add619cf5257b"/>
        <s v="0xa5dfa6824d1159efc917d18ca65e0138014c14f7"/>
        <s v="0x0f2f9599c19cddd869d0bbf7bc3bfe354dd5b40a"/>
        <s v="0x8022d66041075ac83d4cbea30a60a6002e3067e1"/>
        <s v="0x54411028b577177c95d0f1113a946b304cbe9d3e"/>
        <s v="0x16224283be3f7c0245d9d259ea82ead7fcb8343d"/>
        <s v="0x53de8e90e24e8f6c4dee06939e4edfc8a073863a"/>
        <s v="0xc20ea944df44d2137a77fc724d64742dc815c12b"/>
        <s v="0x1239eaecdf3a755970f413d8b7fcd1e7495ea97c"/>
        <s v="0xfb1e022196cca1ce8c112de77dafe075fcde45d3"/>
        <s v="0xe1f02f7e90ea5f21d0ac6f12c659c3484c143b03"/>
        <s v="0x2fba909aed4345ac0c67c75c51d955f822b14629"/>
        <s v="0x8e1479f59af302c1c13e66e08b356b3e33bc3412"/>
        <s v="0x7ccf173012bfe53f16f4d6a2a4aea32abafcd04c"/>
        <s v="0x25e6f3e429ab5e859d8fb63d40b1215ea31e9a5a"/>
        <s v="0xf534b46711affef626c75b4df62f2e92131efa99"/>
        <s v="0x86b86392e693077ec58e27331db02563752440a0"/>
        <s v="0x1f374f5baca9d3b24a32f779a5cdd8dc0cff3890"/>
        <s v="0xc4a6312a5d5af3c03d546fa287fa1f883b3db749"/>
        <s v="0xbc30e90dc528ece58c1a51b6fb6d572838416489"/>
        <s v="0x5bff1a68663ff91b0650327d83d4230cd00023ad"/>
        <s v="0x473c6494180ad9cd726f8a7a51cf8e88bbf72bc6"/>
        <s v="0x9acbb7650fd9a10048ebd9742068b3799092ca55"/>
        <s v="0x76a1272a128b76fa3bee660e3860e560e296d665"/>
        <s v="0xf04a6e38c6cfe0acfbeb472888ed990787e69072"/>
        <s v="0xab66e60badaea8f90fa5b0da7ab404100641eb6e"/>
        <s v="0x7fd8a3e656c90a0e3cd703e4ba46aa4c9d9e84fb"/>
        <s v="0xa9c6e2cef1c161ad81f009463d3d760ec34d1286"/>
        <s v="0xa9f00c00ea5fd167da64917267e60f9d9430b321"/>
        <s v="0x57043401dccba0482781e8632faa7e328a726ef5"/>
        <s v="0xefde42783b0cc8e1fa3206754d4b3a646b9e49d7"/>
        <s v="0xf90dc46f86c3f78de24408014396843359812044"/>
        <s v="0x579c5ce071691aec2ebfe45737d487860eb6f3f5"/>
        <s v="0x15dd734312c7a0c3c6a4713cf5ccd9031b08401c"/>
        <s v="0xb0317fead6b9278845315ebecbb0d1eba3fdf8bf"/>
        <s v="0xd4ee113548dd66913dff6743e9b89e9fca7e4ead"/>
        <s v="0x65f570384d6cc157a15eac9bfd9da88364d59b7f"/>
        <s v="0x6fc72314958b1713b5db16a9240f6dc01eb353f7"/>
        <s v="0x8c42138c925d1049ec6b29f1ecf817b1628e54ba"/>
        <s v="0xb71d05cf5cdf7a9b15b20b9aab5e91332c271c96"/>
        <s v="0x200db79f041907ace0592ae8804620c3668d5bdb"/>
        <s v="0x521d155cee171dad885eae47a97a8c489c3c70c9"/>
        <s v="0x9cc0447828e761f444ab52a263f2437b704b6ed9"/>
        <s v="0xcba1a275e2d858ecffaf7a87f606f74b719a8a93"/>
        <s v="0x4af764f04db300a4bbf26d51188e942aad74a5d4"/>
        <s v="0x45b14b5d5c536c3faba451a1ba53387dcddfcf2f"/>
        <s v="0x97020c9ec66e0f59231918b1d2f167a66026aff2"/>
        <s v="0xf41aad88378a5236fe76a7a92e5c87193dc4beec"/>
        <s v="0x50f617990b328de3cce1e2921db91ac294f4eb1a"/>
        <s v="0x60d25d3428bff3a3435191be88f2ee923dbe1751"/>
        <s v="0x6f9bb7e454f5b3eb2310343f0e99269dc2bb8a1d"/>
        <s v="0xa760c104e2b2f11f8426dc4744869cdc7ead4087"/>
        <s v="0x02715877f8e489c6361296ab820e55f2fc1e8ba9"/>
        <s v="0x26b292487cfe8afda97ffe84d258319d993a0283"/>
        <s v="0x64832fa1dab43f8bd21cd5009750bbf4eabf271f"/>
        <s v="0x8d0d612e38def56685bb6189a519b0c43a1f2739"/>
        <s v="0x4026b3da349c2952255ca9db4f055ea57f4e037c"/>
        <s v="0x7c55c37ae3da8272c41eefff9b6b3c43f6ef713d"/>
        <s v="0xca1694c2e3757b8eeb1ba5eec6dfb3f8d131310c"/>
        <s v="0xf7c755b0f3181c1f0362bae38590df697535ca58"/>
        <s v="0x305d1239e09103efed3f8a0e5e3770345ced81d6"/>
        <s v="0xdacd3ad9fe68a29a4ae2b7a66599ceb784fafaad"/>
        <s v="0xa2e26d50a958ac74cb73dcb580b13d59c7b5ebec"/>
        <s v="0x6d138613bc01801428f8b9217142ed45e3044719"/>
        <s v="0x795841fd580988f28bf6a681101920e074fd6ebb"/>
        <s v="0x3ebe9f00c3fccd09294a053dfe4ccf5a70787082"/>
        <s v="0xd83d6f32d0e7d498d513f4b9ddb029bc0b151612"/>
        <s v="0xedd585b2ea9406eb769b09af53333a82f53af035"/>
        <s v="0x70c3c1d59ac5791e1c7d1b5613c8574ba077c081"/>
        <s v="0x93df2bea2e66d8c4fe547262bb07975d2774469d"/>
        <s v="0xfb21f8a7a67c1846b1034d13ae118855ad1b8da0"/>
        <s v="0xaf46026add88e698ff67ecc2c6e53568773b3188"/>
        <s v="0x60ce047de9952e080f84d3f8a13495f6d9277167"/>
        <s v="0x1fec6f448eb3ff479ea9682f7eff21a69762318f"/>
        <s v="0xf6bed2bb9ab681b0b736f347351faca63231e84d"/>
        <s v="0xf92aae42cb0d6635840ae3ad825283089ac78c67"/>
        <s v="0x656b7f17933ee35058d1beb8b6c65b580e799440"/>
        <s v="0x6c1ddfb81a3666188267296f10253a5a9b5bae40"/>
        <s v="0x8577b84527ced5d2d9f299dc6027a9e049c17d6c"/>
        <s v="0x5baac7ccda079839c9524b90df81720834fc039f"/>
        <s v="0x815612815d7fb01b1e8a97fe4a0996e77245a3aa"/>
        <s v="0x9223f2e38510aa77ded779c5f22c67f4e8315eea"/>
        <s v="0xdf90a56fede1dd8c2f89060dc8d649cae1a026fc"/>
        <s v="0x580eccb127b287cffdcb8935bc5fc7e9ec0b4123"/>
        <s v="0x0a1eeff6c67398c0878ac4ec012b9a243afa879e"/>
        <s v="0x950cd307253d944b62a56297d0d3c5f2b1f0f84e"/>
        <s v="0x4e65175f05b4140a0747c29cce997cd4bb7190d4"/>
        <s v="0x2c678004af4c1e217d9ed8baabd4454406ceb63d"/>
        <s v="0x4f517f2d959478cf4a4cf68c5db2be4c5cf8bdd0"/>
        <s v="0x7336f733657fe7ffc92e27fb19fd5a6ae4c0e0c2"/>
        <s v="0x5b60117255df27fdd885629c0210d9dd975ff975"/>
        <s v="0x856c3dcae9d9c60475653f504663f94b1136b5f5"/>
        <s v="0x35a807f9dd68c7b03a992477f85cf5a08ee9a69e"/>
        <s v="0xbf6e93fb31a9b2f6818004995d89eee73a4cbeac"/>
        <s v="0xa82618668a71bb492d1aaf8948de95d73eb8a243"/>
        <s v="0x36bc1e767ff57bd9e3e46f5cb996a5a1cf10a439"/>
        <s v="0xdca7125336a3ada3ece34860efebc230b6e3cc2e"/>
        <s v="0x8002fd754444c6aaa710b104bf9754525567bc1c"/>
        <s v="0x76774a6bf17c93f855493e2e5d5e9291047c3dcc"/>
        <s v="0x99d1de1982c5c9834d7efa5726460c8a092a88cc"/>
        <s v="0xe5f3a9033b4f2727859974da45ad1719560172ac"/>
        <s v="0x0e5a41e389ac5e614ebdc0ac7b3fc4977fc0ee06"/>
        <s v="0x94b3040fedc4a0656fa621f6c4119ed5f16ef450"/>
        <s v="0xef80c44d996ebac95aa62589986fb3fcdfe3f7d9"/>
        <s v="0xffb10391db72dd88a17862597bfa2ef6d2188b4e"/>
        <s v="0x4c447e2fb114b85cc893cfebeda9fde3a9aed85e"/>
        <s v="0x437ae28150189890d987deee46cc29bf4098622f"/>
        <s v="0x8f1fc7aca5fc7d7e52094251d912270cb7dbb592"/>
        <s v="0x88c429f2dc923e625837baed07c29f3d990b0fd4"/>
        <s v="0xcbdc76e52895b5de79c315b8ab3f0a7a5ac04ab3"/>
        <s v="0xa4cff481cd40e733650ea76f6f8008f067bf6ef3"/>
        <s v="0x388497c7f682c64cb8eb813d5954658bca39d766"/>
        <s v="0xbee33ac5520a2245cbf8288e768a5cc26927cddf"/>
        <s v="0xd27d997cb2dbeda80ca77925b05e2550c5d9c368"/>
        <s v="0x22a82af208eacd076b01e4668b9864777f5e21b7"/>
        <s v="0x88502ad3a70ab4f1e17da1f86aa419d147cd33ba"/>
        <s v="0x45e48b1c6f4db9501b2266164eb7ddacc44135ea"/>
        <s v="0x127e0464b6eca624f09b9292c4f33e4a829ea5d9"/>
        <s v="0x5dce32110ab4d4197b11e9e8c3b12cd50ea5472e"/>
        <s v="0x432b5fd638513bfdb6b4e5c6cc4274cb45d79bd7"/>
        <s v="0xf062d1b3f658ad32f7896a76807b05ba7a9e7720"/>
        <s v="0x42322c3f9748ee207ea1b65cb0cc24f18f4c583b"/>
        <s v="0x41318419cfa25396b47a94896ffa2c77c6434040"/>
        <s v="0xf16e9b0d03470827a95cdfd0cb8a8a3b46969b91"/>
        <s v="0xec142e3590acff7204852c7f2f336dd1aa3616e4"/>
        <s v="0x448e3b46b074d1da940e30cb8eb0e4e4c63e999f"/>
        <s v="0x40ec5b33f54e0e8a33a975908c5ba1c14e5bbbdf"/>
        <s v="0xe93381fb4c4f14bda253907b18fad305d799241a"/>
        <s v="0x3fb4981d33258835ed1de86668344ee3f08c626d"/>
        <s v="0x3eb559ef56b228a1931156f31e0d770772989e33"/>
        <s v="0x5f65f7b609678448494de4c87521cdf6cef1e932"/>
        <s v="0x3dfd23a6c5e8bbcfc9581d2e864a68feb6a076d3"/>
        <s v="0x411871a0894d201ad87ef4f0eb970249d38ddb2b"/>
        <s v="0x46a968f38f2ef98eb51cc8c8a2c641fd47042964"/>
        <s v="0xeab6bfe0eb15d523b80d9bff2700871d0106d9c1"/>
        <s v="0xec933fb7d203ef9323cd99efa93499fcb5078981"/>
        <s v="0x46b46931423e711d051e264020acad89c0e147bd"/>
        <s v="0x473afab58b2c5d4dbc5fad5d236f6658ad84e83b"/>
        <s v="0x3bbec29ab82db1f0be3f67261cc902c4e35ab70d"/>
        <s v="0x47ac0fb4f2d84898e4d9e7b4dab3c24507a6d503"/>
        <s v="0x48d93dabf29aa5d86424a90ee60f419f1837649f"/>
        <s v="0x49340fb951ceb9d5840275d8953e29f3eda4893e"/>
        <s v="0x4a49985b14bd0ce42c25efde5d8c379a48ab02f3"/>
        <s v="0x5d22045daceab03b158031ecb7d9d06fad24609b"/>
        <s v="0x57757e3d981446d585af0d9ae4d7df6d64647806"/>
        <s v="0x4e60be84870fe6ae350b563a121042396abe1eaf"/>
        <s v="0x4f58985b75eec8f14c536878a19eadf4a1960d6c"/>
        <s v="0x4fa0b99f033097bb6cf6515587ea004468ea6a90"/>
        <s v="0x3d4ad2333629ee478e4f522d60a56ae1db5d3cdb"/>
        <s v="0xcc261ab4be137eacf57c19ed97c186b4d88004ca"/>
        <s v="0xf584f8728b874a6a5c7a8d4d387c9aae9172d621"/>
        <s v="0xfbb1b73c4f0bda4f67dca266ce6ef42f520fbb98"/>
        <s v="0x2407b9b9662d970ece2224a0403d3b15c7e4d1fe"/>
        <s v="0x21a31ee1afc51d94c2efccaa2092ad1028285549"/>
        <s v="0x2079c29be9c8095042edb95f293b5b510203d6ce"/>
        <s v="0x19184ab45c40c2920b0e0e31413b9434abd243ed"/>
        <s v="0xfac44bfdc053a9615c6b0527f44416914628a0c4"/>
        <s v="0x1494ca1f11d487c2bbe4543e90080aeba4ba3c2b"/>
        <s v="0x11a416891c5d7a2066164a6edc3bc3b478f47720"/>
        <s v="0xfbcb8155817f4d8802645c70e0e16dde80a06676"/>
        <s v="0x3b69035f18e923ad2144f775a6156931f9b15d2d"/>
        <s v="0x1137b79d321bd7cf5dd5fc01c01d416aaf89471c"/>
        <s v="0x0d4be8528087ca5316e8b0b28cb4f752c88b8b94"/>
        <s v="0xfd49c7ee330fe060ca66fee33d49206eb96f146d"/>
        <s v="0x0d0707963952f2fba59dd06f2b425ace40b492fe"/>
        <s v="0x05e793ce0c6027323ac150f6d45c2344d28b6019"/>
        <s v="0xfee8103090ea8aa452b6711996413a636a8dbce2"/>
        <s v="0x005ffa486dc60c3b61c92e338fc13b988b507abc"/>
        <s v="0x2433d5d71b675b0b115c268534ba6575bf0a31b7"/>
        <s v="0x275d767b951c96e081fd8f7ca6888cd7b8fca43d"/>
        <s v="0x28c6c06298d514db089934071355e5743bf21d60"/>
        <s v="0xf89d7b9c864f589bbf53a82105107622b35eaa40"/>
        <s v="0xe787deec0be77db98a1294193e2c1600c8a8687d"/>
        <s v="0x35e379a1c47d5a2916aa084e7c710451369414b5"/>
        <s v="0xf60c2ea62edbfe808163751dd0d8693dcb30019c"/>
        <s v="0x359d620724889f68c4e7eba56e3a2e216bac1cf5"/>
        <s v="0x343b4f05481d70e4fc1f2be9218b1eb2f755d200"/>
        <s v="0xf6b6f07862a02c85628b3a9688beae07fea9c863"/>
        <s v="0x2fba9759a67e34051255f9e8ae18e17c4fd8555e"/>
        <s v="0xf731f4c74eae61dfa88e0b6a13f9d2624bf2b16f"/>
        <s v="0x2ce5f9f52c1eec9a1183f91139c59b485ff39dad"/>
        <s v="0xf7c6104a11429803fd643f9e86c111c11a557926"/>
        <s v="0x2c4b47668ea298ef4ef98956774ea590e130cefa"/>
        <s v="0x2af47a65da8cd66729b4209c22017d6a5c2d2400"/>
        <s v="0xf824d66b06e95b5a232d6d9ef19846064f97150e"/>
        <s v="0x2a0c0dbecc7e4d658f48e01e3fa353f44050c208"/>
        <s v="0x29d5527caa78f1946a409fa6acaf14a0a4a0274b"/>
        <s v="0x604f127145cac2467389124f0871227d3fd6f628"/>
        <s v="0xe66baa0b612003af308d78f066bbdb9a5e00ff6c"/>
        <s v="0xe74b28c2eae8679e3ccc3a94d5d0de83ccb84705"/>
        <s v="0xb1adceddb2941033a090dd166a462fe1c2029484"/>
        <s v="0xba12222222228d8ba445958a75a0704d566bf2c8"/>
        <s v="0xb8ba36e591facee901ffd3d5d82df491551ad7ef"/>
        <s v="0xb8001c3ec9aa1985f6c747e25c28324e4a361ec1"/>
        <s v="0xb7f1498898d70685851b5331f64bf26215f00415"/>
        <s v="0xd37bbe5744d730a1d98d8dc97c42f0ca46ad7146"/>
        <s v="0xb720f62296ff02549b41dcfe22727b9b6ea52e5d"/>
        <s v="0xb43f63767e49c839d46adbf6c6a5662a7f36be18"/>
        <s v="0xab8abca00e36b396aa3b9d9a5796d0e18af583ae"/>
        <s v="0x6262998ced04146fa42253a5c0af90ca02dfd2a3"/>
        <s v="0xa9d1e08c7793af67e9d92fe308d5697fb81d3e43"/>
        <s v="0xa95906eafdd96fa6bc07f18941c98e18f5f61cbb"/>
        <s v="0xa910f92acdaf488fa6ef02174fb86208ad7722ba"/>
        <s v="0xa86e412109f77c45a3bc1c5870b880492fb86a14"/>
        <s v="0xd6a062cae6123c158768a5c444ca0896cc60d6b1"/>
        <s v="0xa698cade532bf7491f0f887284f8e10e2de97198"/>
        <s v="0xd8942da20c0438d67a55ca4db93d08a8625ccd5d"/>
        <s v="0xbce3e29641b2083716e023f0bb56635d3062c8c3"/>
        <s v="0xd20c9667bf0047f313228f9fe11f8b9f8dc29bba"/>
        <s v="0xbe0eb53f46cd790cd13851d5eff43d12404d33e8"/>
        <s v="0xbe86f784eb2a34a8e49f4c0bddb919e6ef099988"/>
        <s v="0xcd18eaa163733da39c232722cbc4e8940b1d8888"/>
        <s v="0xcd222af748fa0beee1b30b43f2c7447c9514dfde"/>
        <s v="0xcb8efb0c065071e4110932858a84365a80c8fef0"/>
        <s v="0xcb33844b365c53d3462271cee9b719b6fc8ba06a"/>
        <s v="0xc9bae7707881009cee36e93d6bd518d84c2acab2"/>
        <s v="0xc87ffe912e477737aadc1bccc310d8d770066a17"/>
        <s v="0xc61ffb1d6d5541ce5fd114273cc4cc460efeb628"/>
        <s v="0xc564ee9f21ed8a2d8e7e76c085740d5e4c5fafbe"/>
        <s v="0xcf7a68127285c7c6c8546ce51b89d7e820f6d294"/>
        <s v="0xcfbba243c567738c2d3d958026b1bf6ad894a19e"/>
        <s v="0xc0aa8046f860996b7b6d366b6d71391e70c74376"/>
        <s v="0xd06cfbb59d2e8918f84d99d981039d7706dca288"/>
        <s v="0xd09583bbf77d0da34cd02612fe41af4ae37ebc95"/>
        <s v="0xbfbbd09c4e8c363b394a3f33769c28026845abcf"/>
        <s v="0xbed8c03e31f822bdf450335dc35ec85ef6499b80"/>
        <s v="0xa447b855719c3114545b10b29aabcc4955f99d67"/>
        <s v="0x97d87c77aaabb0ee7faa1921f9a651d4e0fc85dd"/>
        <s v="0x91dca37856240e5e1906222ec79278b16420dc92"/>
        <s v="0x7d0d6421e08b3f9a5172005487cffb146aeb86d6"/>
        <s v="0xe3a344e934224965e5f7d4e4c09baaf0d00276be"/>
        <s v="0x78eb06f13cc29a3231a9256d21cecb452499c064"/>
        <s v="0x77134cbc06cb00b66f4c7e623d5fdbf6777635ec"/>
        <s v="0x767ecb395def19ab8d1b2fcc89b3ddfbed28fd6b"/>
        <s v="0x75e89d5979e4f6fba9f97c104c2f0afb3f1dcb88"/>
        <s v="0x738cf6903e6c4e699d1c2dd9ab8b67fcdb3121ea"/>
        <s v="0x7350dc1c9c0b154c851e81ae3da3e99aa4d7b36b"/>
        <s v="0x727268ed5d7d06da58b0e59de0f8d8dcc6a7dfa3"/>
        <s v="0x6cc5f688a315f3dc28a7781717a9a798a59fda7b"/>
        <s v="0x6cbb2ee3526c5d4fac6e4cb92ca393c60c8fd1a5"/>
        <s v="0x68a17b587caf4f9329f0e372e3a78d23a46de6b5"/>
        <s v="0x67e9a5894d2713553cd3cbc7d034be9f1f830d3b"/>
        <s v="0x66878e0d5536f87d710ae5cd9f632f1d0b6aef0b"/>
        <s v="0x649765821d9f64198c905ec0b2b037a4a52bc373"/>
        <s v="0x6491edf06c87aac9c8652bfdc7be0ac8b127d60b"/>
        <s v="0x7b955e5ca4d0d65e91e8d945af5696d5f0707bec"/>
        <s v="0x87428db7c48aad07e2b565756b2e70064973104a"/>
        <s v="0xd939611c3ca425b4f6d4a82591eab3da43c2f4a0"/>
        <s v="0x889d1ca5cc79ce90ae5a828637ba6cd18ce3a286"/>
        <s v="0x91c0319c6044a2d2f399f0d4a24f3345bfbe70c6"/>
        <s v="0x90be4e1da4bb2f464576749abac99774148bc9a2"/>
        <s v="0x8f39997332ace2bfc26a276c3b14d395e211d41a"/>
        <s v="0x8dc250d5403ba72cbeaf0ac40f7c61c6db3a9a20"/>
        <s v="0x8d9f950c23b73edf79ce52f74c6fb589cd2cbd90"/>
        <s v="0xdd709cae362972cb3b92dcead77127f7b8d58202"/>
        <s v="0xde21f729137c5af1b01d73af1dc21effa2b8a0d6"/>
        <s v="0xde3258c1c45a557f4924d1e4e3d0a4e5341607ee"/>
        <s v="0x8d6f396d210d385033b348bcae9e4f9ea4e045bd"/>
        <s v="0x8d376c5ffbeb3fd49eea7b6447df493ced1c18af"/>
        <s v="0x8c8e7073190e3d0021bf58594cbdd9c9c2a4c088"/>
        <s v="0xdfd5293d8e347dfe59e90efd55b2956a1343963d"/>
        <s v="0x8bb588cdeacb2f7385cd43f3c1b454ea310a602c"/>
        <s v="0x8aceab8167c80cb8b3de7fa6228b889bb1130ee8"/>
        <s v="0xe1bf1adcf6dfbd61a080781bce05a677f17abead"/>
        <s v="0x000000000dfde7deaf24138722987c9a6991e2d4"/>
        <s v="0x01308bd86b705bdc7b7d50dc3ac646926f641851"/>
        <s v="0x020c349a0541d76c16f501abc6b2e9c98adae892"/>
        <s v="0x0392b358ce4547601befa962680bede836606ae2"/>
        <s v="0x03d5579e98ab71fcaf70f3849dd7d736ff7365b4"/>
        <s v="0x03ef211d5101f3f20b73e35f327b832281466670"/>
        <s v="0x0548f59fee79f8832c299e01dca5c76f034f558e"/>
        <s v="0x0549c41564fa450e7749d678ee5cb1101f81e79a"/>
        <s v="0x06fed18718975d9e178e0c0fea35c18eac794c3f"/>
        <s v="0x070f45a203dc1a85e21f043e542957abd813b031"/>
        <s v="0x07445065963c2d563cd70ddf2aa49fc771e59a98"/>
        <s v="0x07b7d05cb5e90c9985712f51446c6c1ede8748e2"/>
        <s v="0x0a48d537db6863f6355dbea3429c35f6e936dabb"/>
        <s v="0x0b0d911ab48e52d093cd1f895e9fd191076b1085"/>
        <s v="0x0d0452f487d1edc869d1488ae984590ca2900d2f"/>
        <s v="0x0d3f5111666827d42dd3b817d95475e357bd7cb6"/>
        <s v="0x0d94672d874747c782887eadc596d91bceb854f6"/>
        <s v="0x0df7060c91efb1c531e3e93598e2d472fdf9221a"/>
        <s v="0x0e71acf888bb696b9854c6ae801657cda038f7db"/>
        <s v="0x0fffca156dfd052cce252d532bb4cc70aa3b54e9"/>
        <s v="0x11b0389a7b1545ef15c8e7395128301e81952bc3"/>
        <s v="0x11e9e69e88a0051f60488d0c862953e34c3b0133"/>
        <s v="0x131bc14373743ce4be02426a8bb759efcce2401d"/>
        <s v="0x14bf9ce3866fac8f37150e2f2d85832c86d34c3f"/>
        <s v="0x1522900b6dafac587d499a862861c0869be6e428"/>
        <s v="0x1579b5f6582c7a04f5ffeec683c13008c4b0a520"/>
        <s v="0x167a9333bf582556f35bd4d16a7e80e191aa6476"/>
        <s v="0x18a51be50bf4f928ddc54de9c8f087edbeeeb9d3"/>
        <s v="0x1990bc6dfe2ef605bfc08f5a23564db75642ad73"/>
        <s v="0x19914af5935006c213dbc1365cd113cd17c537da"/>
        <s v="0x1b47d8abfcec8b9de3d866f286d59d64c4d29d0b"/>
        <s v="0x1c17622cfa9b6fd2043a76dfc39a5b5a109aa708"/>
        <s v="0x1c727a55ea3c11b0ab7d3a361fe0f3c47ce6de5d"/>
        <s v="0x1ce71e0e3cc4bfbfff1f84119ffaac2276510441"/>
        <s v="0x1d2a9df4e0d5f0493daeda94f589f00697c40f9d"/>
        <s v="0x1d5935d5a98c65b8297c66f5c307bb1cadff5014"/>
        <s v="0x1d8cf2892b120257c8cf7548d54281266ea93b9b"/>
        <s v="0x1dbb5ff7e28516e8f917b15548ec896482f657f8"/>
        <s v="0x1ee95bbd8d25ab561da17c464520af14a8943314"/>
        <s v="0x22b8c57077aa47f9f7fe67862b02842969f38925"/>
        <s v="0x23e65e32bd6e98450037fa388888bab107956e47"/>
        <s v="0x25e412992634b93a025e2a538c53222a8c62e2d6"/>
        <s v="0x25f2ffba897035e0a5859ca76ee48dc1ea7d30fd"/>
        <s v="0x28ac0f2145fa7b62cce7ec916ea02e0f2d5ec083"/>
        <s v="0x294b9b133ca7bc8ed2cdd03ba661a4c6d3a834d9"/>
        <s v="0x2c12788fab3f516dacb51122828b09adbae0ead8"/>
        <s v="0x2d196d7643ef097eb9e248387b96ca6afdd1eb2c"/>
        <s v="0x2dc50e5eac58e29a937eb5f401c7c741e9566b9c"/>
        <s v="0x2e2ca259ffa7491e9222d6f7708e4a1a2b34aaef"/>
        <s v="0x2e9918026db125c692aed46e18697755567f4c1e"/>
        <s v="0x2f72cb7d90956a2db8eaac0cf8278200bce07c86"/>
        <s v="0x2fc617e933a52713247ce25730f6695920b3befe"/>
        <s v="0x326d9f47ba49bbaac279172634827483af70a601"/>
        <s v="0x32a795193179b5571639b51d738a8422b677ac08"/>
        <s v="0x333695a81c64a4c8777cb049f7f82b20ff82ccfa"/>
        <s v="0x34ea4138580435b5a521e460035edb19df1938c1"/>
        <s v="0x34f8f091a050cd87a261e63f88e2110da25f26a6"/>
        <s v="0x35f6b052c598d933d69a4eec4d04c73a191fe6c2"/>
        <s v="0x368fa2cccfed16d1130c50c0f50cd1511f9eecb6"/>
        <s v="0x38f3831fe71a2f6c9ea5c4532dd2e0c5c5763c43"/>
        <s v="0x3946592b1c984338012bbd3ab22e53fbdced0024"/>
        <s v="0x3b59a023d74aceca4b10b134fd218f887fa0ec1b"/>
        <s v="0x3c02290922a3618a4646e3bbca65853ea45fe7c6"/>
        <s v="0x3c4cf0b8d4989bbc9a4d9fd5c53d2e0c91149a80"/>
        <s v="0x3c72f4eaf58c5b858333876dd35eb93707956807"/>
        <s v="0x3cd06239ff9f476404278506228bc08fb0e046a2"/>
        <s v="0x3d8fc1cffaa110f7a7f9f8bc237b73d54c4abf61"/>
        <s v="0x3e062fdd8c72017318558a34b2ee98174a954a47"/>
        <s v="0x3f08f17973ab4124c73200135e2b675ab2d263d9"/>
        <s v="0x40aedd7e4fdfca47ab443ecb120a143b9c531f9f"/>
        <s v="0x411147c328e430538c6606af6d3b57fd818f5f11"/>
        <s v="0x42480aa5ce3578e58c2e1ef34cd75a03e5f09095"/>
        <s v="0x426774601b952411dcf739c32a4436f4f65f6951"/>
        <s v="0x43ae24960e5534731fc831386c07755a2dc33d47"/>
        <s v="0x43faad107926a2019caf52e3be51cd773d263726"/>
        <s v="0x46f80018211d5cbbc988e853a8683501fca4ee9b"/>
        <s v="0x488c76e32b5522b621c7c7d94c8a5d2d208ab47b"/>
        <s v="0x4a654ec9c24567ccad3a807f3f08d72e9956b143"/>
        <s v="0x4cc7a9a050a90b73ef1122a4fa665a9dd11683a8"/>
        <s v="0x4d5fa1839aed8dce51c5fe3bc23f4fc08e02702e"/>
        <s v="0x4ffe84ae0661a97640ee451a9edf0c5ecf3a56c0"/>
        <s v="0x54da73f4069feaadea96b5287e6a318933888c6f"/>
        <s v="0x551568a9430b888f93d31fa6df4973c55a6c667d"/>
        <s v="0x58c86e2eef4c7c90b567c3fb2e210c69977e260a"/>
        <s v="0x593aebee9117eea447279e5973f64c68d8e977a0"/>
        <s v="0x598f5b099e4fea7ade2afc50917ac7bb77ca573a"/>
        <s v="0x5a9aad63ad5f85cca3567bc727eefd8ec0fe512c"/>
        <s v="0x5d18b32df6668ef5f1ab066f1a97936089cd464f"/>
        <s v="0x5d64c467628662ceafb2866ad197ceff628998a6"/>
        <s v="0x5d7f34372fa8708e09689d400a613eee67f75543"/>
        <s v="0x5dc7b344d102ea6f8e23dc28e7668a8018c3c6cc"/>
        <s v="0x5fd79d46eba7f351fe49bff9e87cdea6c821ef9f"/>
        <s v="0x5fe906fe169807f6b8c16fca609ef9cc60d711ef"/>
        <s v="0x6330d5f08f51057f36f46d6751ecdc0c65ef7e9e"/>
        <s v="0x63e4bf15e37a870f122bc6746f6d0f7874d711ec"/>
        <s v="0x64ad46685b68d6880c7540152cd2b18dd5b665b0"/>
        <s v="0x65dcd62932fef5af25ada91f0f24658e94e259c5"/>
        <s v="0x6c73b1ca08bbc3f44340603b1fb9e331c2abaca7"/>
        <s v="0x6c85006eae121cf2444f0852cab9914607915df2"/>
        <s v="0x6d17b3f12059eb2ee0b1dccc79dad77bcba870dc"/>
        <s v="0x6e7523a9f6dca6a97ae7d9fa5495f1ac10cc3d18"/>
        <s v="0x6fdabcd4c1b926310f5a8c4c00efefba3c8dbef4"/>
        <s v="0x7000042970cbbd3c1647f9e095561446d4afc79b"/>
        <s v="0x70ec835b2d90340b977a6741d4326e96c5d07603"/>
        <s v="0x72050c06966c3f7412c974110763ad2d146dd9bc"/>
        <s v="0x7652a18980f50e1d870952ecbf75ddf98cc45c44"/>
        <s v="0x772396dd44ce3d347838bfec437cb32f534963f2"/>
        <s v="0x7758e507850da48cd47df1fb5f875c23e3340c50"/>
        <s v="0x7b201ded890f49445b45e1388d89c2d902038eb0"/>
        <s v="0x7c0e5242d1d03ef08bf9030d5049c94bab3334a2"/>
        <s v="0x7c23974c54720293e14d2271878067e870912c8a"/>
        <s v="0x7e04daa8b2a5da04b7d553976bebc5f610394be6"/>
        <s v="0x7ec3aefe001cae538f44974de80b2b408920fa1d"/>
        <s v="0x81fce3e10d12da6c7266a1a169c4c96813435263"/>
        <s v="0x85e51829c421f2cab7282dfd8da96fd197b4c94e"/>
        <s v="0x862c9c499f37f6261ed9ef15281e8b32c279c274"/>
        <s v="0x893246facf345c99e4235e5a7bbee7404c988b96"/>
        <s v="0x8af360008769a6fd540cb787ba9abe7066fee9f3"/>
        <s v="0x8e01ef6a4d864698ff80b419fe9ec2e3c85e9e9e"/>
        <s v="0x8e7122ee9c8b85cce2a887839549172293427d41"/>
        <s v="0x9056eb7ca982a5dd65a584189994e6a27318067d"/>
        <s v="0x90982a6db6caa3ee2ed1a32428abbe1256344962"/>
        <s v="0x90f86774e792e91cf81b2ff9f341efca649343a6"/>
        <s v="0x92a0d77658807675e43344da3459cb7373deb33e"/>
        <s v="0x93770f4bf7455237e5e9373d1fb49f8d3e7a20f2"/>
        <s v="0x941b4fdb4b1533ab2cc8b90ff0700f658b4aa642"/>
        <s v="0x949b347635caf71c781f03937826af3132b1470d"/>
        <s v="0x95163b57dd46dc9f792f7357efd116ca4c07fe8f"/>
        <s v="0x955ffa4addd461ab22be008345ba2b1435f21bdf"/>
        <s v="0x95b564f3b3bae3f206aa418667ba000afafacc8a"/>
        <s v="0x97e813b9a81d097e60a5e6311bc9a475199b67ae"/>
        <s v="0x98e62f127b8ba4a43aa76cb9a868b12e99cad013"/>
        <s v="0x9905212b4869e52166d2024bc8d7be74802edb6e"/>
        <s v="0x9908bb558f9b86f2bebc48542c8b2c51dcae2a2e"/>
        <s v="0x9944a69089a39cb719b8533cc892e133e3a80a07"/>
        <s v="0x9a7fccb7c5499e32196fe00d8ae822f9402100dc"/>
        <s v="0x9aa65464b4cfbe3dc2bdb3df412aee2b3de86687"/>
        <s v="0x9acbb72cf67103a30333a32cd203459c6a9c3311"/>
        <s v="0x9d11fd27af6b20052ac230636e50f3441f7f6df7"/>
        <s v="0x9e149a273ab01cca83ad0b919d9b921bee4f6fe8"/>
        <s v="0x9ee9d0a18a33967c73bc02daa937a3d00595d648"/>
        <s v="0x9f7f78616f475b05811df56ed0f912256327f076"/>
        <s v="0xa01aa2196724a39290f465b3925e5dcafe7f2256"/>
        <s v="0xa1d7b2d891e3a1f9ef4bbc5be20630c2feb1c470"/>
        <s v="0xa3ccaf08a54cf31649f91ae1570a0720c8d4eb1e"/>
        <s v="0xa41778c9b64937af21579074d54008fbd221c7d6"/>
        <s v="0xa55599a028c6dca3f1c539a83a2574d05b718a57"/>
        <s v="0xa5946a2c7a6c4232224b89a696ae51879bf5aed1"/>
        <s v="0xa594d3953fda05f7c89b3727275532fe2fa97ee8"/>
        <s v="0xa62abbf5e1e98504b01c6823ee5b920ea78524e6"/>
        <s v="0xa6a4d3218bbf0e81b38390396f9ea7eb8b9c9820"/>
        <s v="0xa7752076c01b43ff55dc453ec7d89607668dac7c"/>
        <s v="0xa89a1278ac85367f38bdf6746658ce2b9875526e"/>
        <s v="0xa90996896660decc6e997655e065b23788857849"/>
        <s v="0xa929022c9107643515f5c777ce9a910f0d1e490c"/>
        <s v="0xa969475b7fffdb97f29df047118dfdcaa1122009"/>
        <s v="0xaa364c1a348f9517009207a1601e0a73c1cd530b"/>
        <s v="0xac86855865cbf31c8f9fbb68c749ad5bd72802e3"/>
        <s v="0xacd03d601e5bb1b275bb94076ff46ed9d753435a"/>
        <s v="0xad35626cd89e017fdd536de404502d0c74f19555"/>
        <s v="0xae7b7b5fb5bc061294dff196064ff567fdba6524"/>
        <s v="0xaf10cc6c50defff901b535691550d7af208939c5"/>
        <s v="0xb0536a57a8d8f5327c62d0fecba23c5a27b5118b"/>
        <s v="0xb0eb0746624d0a38a1ce37a48709da0c903e0af9"/>
        <s v="0xb17e7ae4033a5a3f12c344e51d05eaddefd95158"/>
        <s v="0xb193be7bc45456999c6d2fff19d8dc4292f8f878"/>
        <s v="0xb52b4e0faacdddc5df9ada193fb6fd55128053be"/>
        <s v="0xb8d2b921c0ea0ca27266fa63907a079ef25084d0"/>
        <s v="0xb91ef9a2c37c20803efd33d98f09296d2468403b"/>
        <s v="0xbec9c6ec58a532cd8aca0af9ce28bf814651b917"/>
        <s v="0xbf3f54ab0cd10f5b53bf8adbc275417e780cd965"/>
        <s v="0xbfaf124df253655dbbefaa10ee41a549f91a90c2"/>
        <s v="0xc03e8077e0e39b5165b9b823dca4b92e82d69705"/>
        <s v="0xc0cac952443cd6dba8018e51e867e584463a7e16"/>
        <s v="0xc131701ea649afc0bfcc085dc13304dc0153dc2e"/>
        <s v="0xc1bf8f2acc5d5824974ce4c90a8438421150f753"/>
        <s v="0xc46a350812adfcc13d53bb0d565e5e01ddbfe734"/>
        <s v="0xc4b0772b22edb9b1a68a6f51ef6dcb3667f7ce16"/>
        <s v="0xc70e2b52d8c56c4dffed2e533623219be86016ac"/>
        <s v="0xc719fa9d2c4727e1bbb2f2941cfb1cffa24f23db"/>
        <s v="0xc7c914a5630940db34671892189f96251ec23741"/>
        <s v="0xc7de73fe9227886a8b0f9c42f1830b9fd31843fb"/>
        <s v="0xc9f5296eb3ac266c94568d790b6e91eba7d76a11"/>
        <s v="0xcaf69cfd8b1042e1511814710eaaf88d266f41c1"/>
        <s v="0xce0adbb76a8ce7224bec6b586e18743aeb03250a"/>
        <s v="0xceb69f6342ece283b2f5c9088ff249b5d0ae66ea"/>
        <s v="0xcffad3200574698b78f32232aa9d63eabd290703"/>
        <s v="0xd074229548dfcc484864bb38be5ee949eadd33a7"/>
        <s v="0xd15f3c48287389fef55e49e73ed2fb3dcd291b99"/>
        <s v="0xd4ed4b64a437b56ecaafb92a04330a9682edfff7"/>
        <s v="0xd5a8e518000a51255289bdfe13405446d1d444eb"/>
        <s v="0xd628f7c481c7dd87f674870bec5d7a311fb1d9a2"/>
        <s v="0xd69b57559310e58e24787e5cb0284213da78676f"/>
        <s v="0xd6e0f7da4480b3ad7a2c8b31bc5a19325355ca15"/>
        <s v="0xd7daabd899d1fabbc3a9ac162568939cec0393cc"/>
        <s v="0xd7efcbb86efdd9e8de014dafa5944aae36e817e4"/>
        <s v="0xd8d6ffe342210057bf4dcc31da28d006f253cef0"/>
        <s v="0xdc810df049fddd346c4d0cfdb61ff4cab7179e49"/>
        <s v="0xdf0f75d3a215e8720456631fe362ade16497d957"/>
        <s v="0xe1f0aa1bd0763dd393a43f0e82751a33d41e5d77"/>
        <s v="0xe2cde2af8d4c80028ae03f2abc3d0cbd4ffefe08"/>
        <s v="0xe362ac3ccaad0e559747c41bc938f306d406f5dd"/>
        <s v="0xe3792a9c235d434b702023b33f03c48c41631090"/>
        <s v="0xe405a13d6fdccc52baa0234b8b83f138e42a12a2"/>
        <s v="0xe58604c0540cb59fb8a2371ec8151c8ddde70c31"/>
        <s v="0xe61dd9ca7364225afbfb79e15ad33864424e6ae4"/>
        <s v="0xe7aef4cd88fa960d21ec047cfa480e2a7e510e84"/>
        <s v="0xe91fe8c77b5d45fbcc51d109bd117fd74fc89750"/>
        <s v="0xeb20a766f9cf02cb9d113c986bb5150ac2451e65"/>
        <s v="0xeb3107117fead7de89cd14d463d340a2e6917769"/>
        <s v="0xeb5f29afaaa3f44eca8559c3e8173003060e919f"/>
        <s v="0xebc18d25d8122da21f73a6bcb78971671f21f6ff"/>
        <s v="0xebd59d8e34a8b47a58f700f6764e9ea88519ec89"/>
        <s v="0xec25470c8d9bba08fac6969a15bc7296f973621b"/>
        <s v="0xede8dd046586d22625ae7ff2708f879ef7bdb8cf"/>
        <s v="0xeefe61a79ccc0eafd607a1617b00cdfc0610f17d"/>
        <s v="0xef53a4cf7a3462c2e805c0fc24686f95bc00fbc4"/>
        <s v="0xeff721eae19885e17f5b80187d6527aad3ffc8de"/>
        <s v="0xf0bc8fddb1f358cef470d63f96ae65b1d7914953"/>
        <s v="0xf35d34282431ae975d2c5f283904ebe530358701"/>
        <s v="0xf3b8570a2ce660abbfddb039152f55d506cf72a6"/>
        <s v="0xf4eebdd0704021ef2a6bbe993fdf93030cd784b4"/>
        <s v="0xf5ce0293c24fd0990e0a5758e53f66a36ca0118f"/>
        <s v="0xf79603a71144e415730c1a6f57f366e4ea962c00"/>
        <s v="0xf87b3d3c5f0c555726ad81588eb6ad11f5c2c665"/>
        <s v="0xf8f3160d4d85c92cdf5fd59846923465cc1f2671"/>
        <s v="0xfb2fb548fcc27228cec48ba2afca7cde532c60ee"/>
        <s v="0xffca81f0022a97b9a6739f6046d6c296bac40fd6"/>
        <s v="0xffec0067f5a79cff07527f63d83dd5462ccf8ba4"/>
        <m/>
        <s v="0x0bc3668d2aafa53ed5e5134ba13ec74ea195d000" u="1"/>
        <s v="0x1721e0cb83bd4b504cd30d0dda2dd79973d725cc" u="1"/>
        <s v="0x39d52da6beec991f075eebe577474fd105c5caec" u="1"/>
        <s v="0xd5417e96dd04363c675e41ee6f30bf788412c719" u="1"/>
        <s v="0xd1a4a4078cf0bc839278ee6f5458aed3e534ac02" u="1"/>
        <s v="0xe4ce1fcf228f15f0f5039f158b37fae3f8c1166f" u="1"/>
        <s v="0xfc47da77d3dae0c9395516805e81cc7c689b21bd" u="1"/>
        <s v="0x08fbf81e852ab031c91d694ba48496ea76709f2c" u="1"/>
        <s v="0x6e41b547017d31f1a52b6c88587bdef80d44cfb5" u="1"/>
        <s v="0x943077d39275a714e92f32d163739b5557d04456" u="1"/>
        <s v="0x5e46f0d1b3e1cf21d584fb557f98eb3ea4a19059" u="1"/>
        <s v="0x330416c863f2acce7af9c9314b422d24c672534a" u="1"/>
        <s v="0xd3441a55182a7941f0e6641a640d9a8591510728" u="1"/>
        <s v="0x6963f611c5dba863b89ee807f8a6734c0b8ef7de" u="1"/>
        <s v="0xdcc15893d37b2ad030067e8836448663ed6c3993" u="1"/>
        <s v="0xc7afb72071d4ecd040aad584445b57ed3a7ef18b" u="1"/>
        <s v="0xf68d2bfcecd7895bba05a7451dd09a1749026454" u="1"/>
        <s v="0x13e7f030dcbf5a336f9ba82b8ee0dd549c0fb38c" u="1"/>
        <s v="0x4555ddf20dd9091fa7aa7cefa426a14cbbab4876" u="1"/>
        <s v="0x57434bafc0fb4bf4e644d5aeee205631216624fc" u="1"/>
        <s v="0xf977814e90da44bfa03b6295a0616a897441acec" u="1"/>
        <s v="0x9afa740f0072e4f453383af9405589a255066739" u="1"/>
        <s v="0xd3a8eb0f112f45ce7114061fd30120456811f771" u="1"/>
        <s v="0x46bda3282dc731ff27495df3cc6c984039df90fd" u="1"/>
        <s v="0x105db8a7c23456ae739786908e817ae6b12a14c4" u="1"/>
        <s v="0xd9a1ed9aac149bf9bd655f9b9ddecf9bd04316b3" u="1"/>
        <s v="0x42f9134e9d3bf7eee1f8a5ac2a4328b059e7468c" u="1"/>
        <s v="0x8f804dec80028cb5bbc5537762b27629a4ab6c94" u="1"/>
        <s v="0x0ba06cfeb124f9e345136f431765192a5eac299d" u="1"/>
        <s v="0xa81aca7b8d9777b52bb4db49737f164c398a70dc" u="1"/>
        <s v="0xd095955da4f49a6f446512163635a76a3839a833" u="1"/>
        <s v="0x46abbc9fc9d8e749746b00865bc2cf7c4d85c837" u="1"/>
        <s v="0xa21dba06a63789f0b0dd5ccd04f0318419e5228e" u="1"/>
        <s v="0x01b317e9778c47fba20e30db001f9d72abfa2a6f" u="1"/>
        <s v="0x777a044ceff2305a06ce06ab4644ea025d4ddeb5" u="1"/>
        <s v="0xd7925984736824b4aecf8301c9aee211cd976494" u="1"/>
        <s v="0x324c4def4e7fb8520d716b3bfd845c50fbda161f" u="1"/>
        <s v="0xc357adeeebe2d8c57e8c0056c6a603021daadd2d" u="1"/>
        <s v="0x6fbe5a4ed7cf218b75f9872f60e9fea4ac400b31" u="1"/>
        <s v="0x251e409a0433680f85e49cd0abc1cd40bd829012" u="1"/>
        <s v="0x670fbcd11fd54908cabe97384f0d2785d369dcd5" u="1"/>
        <s v="0xc55d11d884092701b4d4e0c3a875003e67036002" u="1"/>
        <s v="0x1c45d092cd268f5ec266785e06cb3434a2d75893" u="1"/>
        <s v="0x5a0397d7d467b9b22ee4bc3de2df230e56b41fb7" u="1"/>
        <s v="0xa47161b6b78363c907df5af03f2182a7c13407f0" u="1"/>
        <s v="0x74c749a9987b2cd6913bbf71a9a139bcd372f441" u="1"/>
        <s v="0x3b1e215fe1138aa9034b5e6de39892e45ac05176" u="1"/>
        <s v="0x50be13b54f3eebbe415d20250598d81280e56772" u="1"/>
        <s v="0xf2d4766ad705e3a5c9ba5b0436b473085f82f82f" u="1"/>
        <s v="0x2bde3b9c0129be4689e245ba689b9b0ae4ac666d" u="1"/>
        <s v="0x21f6f13f78a18c3b12616e7ebe8b3fdff869b14f" u="1"/>
        <s v="0xe939b2ee87de710e928b56c3e355200bcccbd1ef" u="1"/>
        <s v="0x5a52e96bacdabb82fd05763e25335261b270efcb" u="1"/>
        <s v="0x2ed1734414d754270abb7f3c5ea00ebabaed7617" u="1"/>
        <s v="0x46340b20830761efd32832a74d7169b29feb9758" u="1"/>
        <s v="0x1a13c2c942f7671c7c01b69a86eb72b02351209c" u="1"/>
        <s v="0x7338afb07db145220849b04a45243956f20b14d9" u="1"/>
        <s v="0xed29d266e89f52d9ae18b25d4594b0f48ff2ec69" u="1"/>
        <s v="0x488787c86e4f21011e9f8b635e2aa2f960f07fc8" u="1"/>
        <s v="0xb15521a8eb7072fcf9908aa07757bcd9eca6d6eb" u="1"/>
        <s v="0xe83addbe930e1c242536717ff5d72df6e9264af1" u="1"/>
        <s v="0xf5549c6e4c92e78b6b246bb1bfb668a7be4ddc3c" u="1"/>
        <s v="0xf948da73a9b25b8ae574c21bc0fcd59505efce90" u="1"/>
        <s v="0x97e5b03a268b849343c85214ce562a90e9968a44" u="1"/>
        <s v="0xeab4fb492d8157e3e2dd8065e69a33e8a65349a6" u="1"/>
        <s v="0xf939905a9ff54e835038d8cc3ed57318b90c0333" u="1"/>
        <s v="0x4322fd98f95a219d2aae2bba6664e3574b4c3708" u="1"/>
        <s v="0xba1a098ac1cae49d6f36832d67158cd514db2613" u="1"/>
        <s v="0x9092baeff0abdd6ac6e92fc4e7fedb7ca71d7011" u="1"/>
        <s v="0xcdd8683c6c57a42406c604d5d325957b9524aa6e" u="1"/>
        <s v="0xd70d4db7d857f6bf9f0d76e6bb71d2635cc00e96" u="1"/>
        <s v="0xd40e8cee01a147f0a24524d725ef1f0297ba6b06" u="1"/>
        <s v="0x9389e143dff86096766cd9ff82198857745a8d7b" u="1"/>
        <s v="0x3f15ea1f66b0235748aff240eb079520968be634" u="1"/>
        <s v="0xf1a67d67cc97e9755e2c8b13a6ee3e538bf830d9" u="1"/>
        <s v="0x3d31a92dc4416b24b5e2a96654a0cb519c92bcf5" u="1"/>
        <s v="0xaee2ae13ebf81d38df5a9ed7013e80ea3f72e39b" u="1"/>
        <s v="0x3917f2e9a89de1d87a84d0cd4240325d3847ec4f" u="1"/>
        <s v="0x17a6c61799ecc2154460f67057d6f4d5fb743697" u="1"/>
        <s v="0x8af97264482b59c7aa11010907710dee6d8d8c6c" u="1"/>
        <s v="0x8f71387f56e6c0bb06e3f8599f58ed1c6196a855" u="1"/>
      </sharedItems>
    </cacheField>
    <cacheField name="collateral" numFmtId="0">
      <sharedItems containsString="0" containsBlank="1" containsNumber="1" minValue="0" maxValue="89975824.433711231"/>
    </cacheField>
    <cacheField name="balanceOf" numFmtId="0">
      <sharedItems containsString="0" containsBlank="1" containsNumber="1" minValue="0" maxValue="89975824.433711231"/>
    </cacheField>
    <cacheField name="transferable" numFmtId="0">
      <sharedItems containsString="0" containsBlank="1" containsNumber="1" minValue="0" maxValue="89975824.433711231"/>
    </cacheField>
    <cacheField name="mints" numFmtId="0">
      <sharedItems containsString="0" containsBlank="1" containsNumber="1" containsInteger="1" minValue="0" maxValue="983"/>
    </cacheField>
    <cacheField name="claims" numFmtId="0">
      <sharedItems containsString="0" containsBlank="1" containsNumber="1" containsInteger="1" minValue="0" maxValue="178"/>
    </cacheField>
    <cacheField name="timestamp" numFmtId="0">
      <sharedItems containsString="0" containsBlank="1" containsNumber="1" containsInteger="1" minValue="0" maxValue="1672177403"/>
    </cacheField>
    <cacheField name="collateralO" numFmtId="0">
      <sharedItems containsString="0" containsBlank="1" containsNumber="1" minValue="0" maxValue="35059085.882274337"/>
    </cacheField>
    <cacheField name="balanceOfO" numFmtId="0">
      <sharedItems containsString="0" containsBlank="1" containsNumber="1" minValue="0" maxValue="35059085.882274337"/>
    </cacheField>
    <cacheField name="transferableO" numFmtId="0">
      <sharedItems containsString="0" containsBlank="1" containsNumber="1" minValue="0" maxValue="35059085.882274337"/>
    </cacheField>
    <cacheField name="mintsO" numFmtId="0">
      <sharedItems containsString="0" containsBlank="1" containsNumber="1" containsInteger="1" minValue="0" maxValue="255"/>
    </cacheField>
    <cacheField name="claimsO" numFmtId="0">
      <sharedItems containsString="0" containsBlank="1" containsNumber="1" containsInteger="1" minValue="0" maxValue="59"/>
    </cacheField>
    <cacheField name="timestampO" numFmtId="0">
      <sharedItems containsString="0" containsBlank="1" containsNumber="1" containsInteger="1" minValue="0" maxValue="1672177523"/>
    </cacheField>
    <cacheField name="valueUSD-eth" numFmtId="0">
      <sharedItems containsString="0" containsBlank="1" containsNumber="1" containsInteger="1" minValue="0" maxValue="8301582048"/>
    </cacheField>
    <cacheField name="valueUSD-heco" numFmtId="0">
      <sharedItems containsString="0" containsBlank="1" containsNumber="1" containsInteger="1" minValue="0" maxValue="9116879"/>
    </cacheField>
    <cacheField name="valueUSD" numFmtId="0">
      <sharedItems containsString="0" containsBlank="1" containsNumber="1" containsInteger="1" minValue="0" maxValue="8301582054"/>
    </cacheField>
    <cacheField name="chains" numFmtId="0">
      <sharedItems containsString="0" containsBlank="1" containsNumber="1" containsInteger="1" minValue="1" maxValue="31"/>
    </cacheField>
    <cacheField name="tokens" numFmtId="0">
      <sharedItems containsString="0" containsBlank="1" containsNumber="1" containsInteger="1" minValue="1" maxValue="1292"/>
    </cacheField>
    <cacheField name="valueUSD-bsc" numFmtId="0">
      <sharedItems containsString="0" containsBlank="1" containsNumber="1" containsInteger="1" minValue="0" maxValue="118972977"/>
    </cacheField>
    <cacheField name="valueUSD-op" numFmtId="0">
      <sharedItems containsString="0" containsBlank="1" containsNumber="1" containsInteger="1" minValue="0" maxValue="85604189"/>
    </cacheField>
    <cacheField name="valueUSD-avax" numFmtId="0">
      <sharedItems containsString="0" containsBlank="1" containsNumber="1" containsInteger="1" minValue="0" maxValue="14429034"/>
    </cacheField>
    <cacheField name="valueUSD-matic" numFmtId="0">
      <sharedItems containsString="0" containsBlank="1" containsNumber="1" containsInteger="1" minValue="0" maxValue="69428042"/>
    </cacheField>
    <cacheField name="valueUSD-hmy" numFmtId="0">
      <sharedItems containsString="0" containsBlank="1" containsNumber="1" containsInteger="1" minValue="0" maxValue="5013923"/>
    </cacheField>
    <cacheField name="valueUSD-kcc" numFmtId="0">
      <sharedItems containsString="0" containsBlank="1" containsNumber="1" containsInteger="1" minValue="0" maxValue="3491"/>
    </cacheField>
    <cacheField name="valueUSD-metis" numFmtId="0">
      <sharedItems containsString="0" containsBlank="1" containsNumber="1" containsInteger="1" minValue="0" maxValue="380578"/>
    </cacheField>
    <cacheField name="valueUSD-movr" numFmtId="0">
      <sharedItems containsString="0" containsBlank="1" containsNumber="1" containsInteger="1" minValue="0" maxValue="181688"/>
    </cacheField>
    <cacheField name="valueUSD-xdai" numFmtId="0">
      <sharedItems containsString="0" containsBlank="1" containsNumber="1" containsInteger="1" minValue="0" maxValue="25263"/>
    </cacheField>
    <cacheField name="valueUSD-arb" numFmtId="0">
      <sharedItems containsString="0" containsBlank="1" containsNumber="1" containsInteger="1" minValue="0" maxValue="49559768"/>
    </cacheField>
    <cacheField name="valueUSD-ftm" numFmtId="0">
      <sharedItems containsString="0" containsBlank="1" containsNumber="1" containsInteger="1" minValue="0" maxValue="1851489"/>
    </cacheField>
    <cacheField name="valueUSD-okt" numFmtId="0">
      <sharedItems containsString="0" containsBlank="1" containsNumber="1" containsInteger="1" minValue="0" maxValue="864721"/>
    </cacheField>
    <cacheField name="valueUSD-celo" numFmtId="0">
      <sharedItems containsString="0" containsBlank="1" containsNumber="1" containsInteger="1" minValue="0" maxValue="1329395"/>
    </cacheField>
    <cacheField name="valueUSD-sgb" numFmtId="0">
      <sharedItems containsString="0" containsBlank="1" containsNumber="1" containsInteger="1" minValue="0" maxValue="929300"/>
    </cacheField>
    <cacheField name="valueUSD-astar" numFmtId="0">
      <sharedItems containsString="0" containsBlank="1" containsNumber="1" containsInteger="1" minValue="0" maxValue="216082"/>
    </cacheField>
    <cacheField name="valueUSD-aurora" numFmtId="0">
      <sharedItems containsString="0" containsBlank="1" containsNumber="1" containsInteger="1" minValue="0" maxValue="231064"/>
    </cacheField>
    <cacheField name="valueUSD-boba" numFmtId="0">
      <sharedItems containsString="0" containsBlank="1" containsNumber="1" containsInteger="1" minValue="0" maxValue="158452"/>
    </cacheField>
    <cacheField name="valueUSD-cfx" numFmtId="0">
      <sharedItems containsString="0" containsBlank="1" containsNumber="1" containsInteger="1" minValue="0" maxValue="122331"/>
    </cacheField>
    <cacheField name="valueUSD-ckb" numFmtId="0">
      <sharedItems containsString="0" containsBlank="1" containsNumber="1" containsInteger="1" minValue="0" maxValue="1"/>
    </cacheField>
    <cacheField name="valueUSD-cro" numFmtId="0">
      <sharedItems containsString="0" containsBlank="1" containsNumber="1" containsInteger="1" minValue="0" maxValue="1207666"/>
    </cacheField>
    <cacheField name="valueUSD-iotx" numFmtId="0">
      <sharedItems containsString="0" containsBlank="1" containsNumber="1" containsInteger="1" minValue="0" maxValue="1802600"/>
    </cacheField>
    <cacheField name="valueUSD-klay" numFmtId="0">
      <sharedItems containsString="0" containsBlank="1" containsNumber="1" containsInteger="1" minValue="0" maxValue="12316635"/>
    </cacheField>
    <cacheField name="valueUSD-mada" numFmtId="0">
      <sharedItems containsString="0" containsBlank="1" containsNumber="1" containsInteger="1" minValue="0" maxValue="494"/>
    </cacheField>
    <cacheField name="valueUSD-mobm" numFmtId="0">
      <sharedItems containsString="0" containsBlank="1" containsNumber="1" containsInteger="1" minValue="0" maxValue="229834"/>
    </cacheField>
    <cacheField name="valueUSD-wan" numFmtId="0">
      <sharedItems containsString="0" containsBlank="1" containsNumber="1" containsInteger="1" minValue="0" maxValue="1183"/>
    </cacheField>
    <cacheField name="valueUSD-evmos" numFmtId="0">
      <sharedItems containsString="0" containsBlank="1" containsNumber="1" containsInteger="1" minValue="0" maxValue="8366"/>
    </cacheField>
    <cacheField name="valueUSD-dfk" numFmtId="0">
      <sharedItems containsString="0" containsBlank="1" containsNumber="1" containsInteger="1" minValue="0" maxValue="11807"/>
    </cacheField>
    <cacheField name="valueUSD-canto" numFmtId="0">
      <sharedItems containsString="0" containsBlank="1" containsNumber="1" containsInteger="1" minValue="0" maxValue="46"/>
    </cacheField>
    <cacheField name="valueUSD-nova" numFmtId="0">
      <sharedItems containsString="0" containsBlank="1" containsNumber="1" containsInteger="1" minValue="0" maxValue="42235"/>
    </cacheField>
    <cacheField name="valueUSD-step" numFmtId="0">
      <sharedItems containsString="0" containsBlank="1" containsNumber="1" containsInteger="1" minValue="0" maxValue="1863105"/>
    </cacheField>
    <cacheField name="valueUSD-rsk" numFmtId="0">
      <sharedItems containsString="0" containsBlank="1" containsNumber="1" containsInteger="1" minValue="0" maxValue="1664"/>
    </cacheField>
    <cacheField name="valueUSD-sbch" numFmtId="0">
      <sharedItems containsString="0" containsBlank="1" containsNumber="1" containsInteger="1" minValue="0" maxValue="87"/>
    </cacheField>
    <cacheField name="valueUSD-fuse" numFmtId="0">
      <sharedItems containsString="0" containsBlank="1" containsNumber="1" containsInteger="1" minValue="0" maxValue="16743"/>
    </cacheField>
    <cacheField name="valueUSD-tomb" numFmtId="0">
      <sharedItems containsString="0" containsBlank="1" containsNumber="1" containsInteger="1" minValue="0" maxValue="11"/>
    </cacheField>
    <cacheField name="valueUSD-sdn" numFmtId="0">
      <sharedItems containsString="0" containsBlank="1" containsNumber="1" containsInteger="1" minValue="0" maxValue="218385"/>
    </cacheField>
    <cacheField name="valueUSD-brise" numFmtId="0">
      <sharedItems containsString="0" containsBlank="1" containsNumber="1" containsInteger="1" minValue="0" maxValue="11798"/>
    </cacheField>
    <cacheField name="valueUSD-btt" numFmtId="0">
      <sharedItems containsString="0" containsBlank="1" containsNumber="1" containsInteger="1" minValue="0" maxValue="25650"/>
    </cacheField>
    <cacheField name="valueUSD-tlos" numFmtId="0">
      <sharedItems containsString="0" containsBlank="1" containsNumber="1" containsInteger="1" minValue="0" maxValue="15108"/>
    </cacheField>
    <cacheField name="valueUSD-swm" numFmtId="0">
      <sharedItems containsString="0" containsBlank="1" containsNumber="1" containsInteger="1" minValue="0" maxValue="13"/>
    </cacheField>
    <cacheField name="valueUSD-kava" numFmtId="0">
      <sharedItems containsString="0" containsBlank="1" containsNumber="1" containsInteger="1" minValue="0" maxValue="7"/>
    </cacheField>
    <cacheField name="valueUSD-palm" numFmtId="0">
      <sharedItems containsString="0" containsBlank="1" containsNumber="1" containsInteger="1" minValue="0" maxValue="43"/>
    </cacheField>
    <cacheField name="valueUSD-M-O" numFmtId="0">
      <sharedItems containsString="0" containsBlank="1" containsNumber="1" containsInteger="1" minValue="0" maxValue="171751890"/>
    </cacheField>
    <cacheField name="net_usd_value" numFmtId="0">
      <sharedItems containsString="0" containsBlank="1" containsNumber="1" minValue="0" maxValue="508301858.31999999"/>
    </cacheField>
    <cacheField name="asset_usd_value" numFmtId="0">
      <sharedItems containsString="0" containsBlank="1" containsNumber="1" minValue="0" maxValue="508301858.31999999"/>
    </cacheField>
    <cacheField name="debt_usd_value" numFmtId="0">
      <sharedItems containsString="0" containsBlank="1" containsNumber="1" minValue="0" maxValue="30611840.010000002"/>
    </cacheField>
    <cacheField name="LPchains" numFmtId="0">
      <sharedItems containsString="0" containsBlank="1" containsNumber="1" containsInteger="1" minValue="1" maxValue="15"/>
    </cacheField>
    <cacheField name="LPpools" numFmtId="0">
      <sharedItems containsString="0" containsBlank="1" containsNumber="1" containsInteger="1" minValue="1" maxValue="165"/>
    </cacheField>
    <cacheField name="snx_net_usd" numFmtId="0">
      <sharedItems containsString="0" containsBlank="1" containsNumber="1" minValue="0" maxValue="36666105.090802297"/>
    </cacheField>
    <cacheField name="snx_asset_usd" numFmtId="0">
      <sharedItems containsString="0" containsBlank="1" containsNumber="1" minValue="0" maxValue="67277945.099503919"/>
    </cacheField>
    <cacheField name="snx_debt_usd" numFmtId="0">
      <sharedItems containsString="0" containsBlank="1" containsNumber="1" minValue="0" maxValue="30611840.00870163"/>
    </cacheField>
    <cacheField name="snx_op_net_usd" numFmtId="0">
      <sharedItems containsString="0" containsBlank="1" containsNumber="1" minValue="0" maxValue="26223718.29858762"/>
    </cacheField>
    <cacheField name="snx_op_asset_usd" numFmtId="0">
      <sharedItems containsString="0" containsBlank="1" containsNumber="1" minValue="0" maxValue="36523110.122658119"/>
    </cacheField>
    <cacheField name="snx_op_debt_usd" numFmtId="0">
      <sharedItems containsString="0" containsBlank="1" containsNumber="1" minValue="0" maxValue="10299391.8240705"/>
    </cacheField>
    <cacheField name="other_net_usd" numFmtId="0">
      <sharedItems containsString="0" containsBlank="1" containsNumber="1" minValue="-4.6611156722065061E-3" maxValue="508301858.31999999"/>
    </cacheField>
    <cacheField name="other_asset_usd" numFmtId="0">
      <sharedItems containsString="0" containsBlank="1" containsNumber="1" minValue="-4.8017405497375876E-3" maxValue="508301858.31999999"/>
    </cacheField>
    <cacheField name="other_debt_usd" numFmtId="0">
      <sharedItems containsString="0" containsBlank="1" containsNumber="1" minValue="-4.9902400878636399E-3" maxValue="20043647.859999999"/>
    </cacheField>
    <cacheField name="snxTotalDebt" numFmtId="0">
      <sharedItems containsString="0" containsBlank="1" containsNumber="1" minValue="0" maxValue="30611840.00870163"/>
    </cacheField>
    <cacheField name="asset-50pct" numFmtId="0">
      <sharedItems containsString="0" containsBlank="1" containsNumber="1" minValue="0" maxValue="33638972.54975196"/>
    </cacheField>
    <cacheField name="asset-40pct" numFmtId="0">
      <sharedItems containsString="0" containsBlank="1" containsNumber="1" minValue="0" maxValue="40366767.059702352"/>
    </cacheField>
    <cacheField name="asset-30pct" numFmtId="0">
      <sharedItems containsString="0" containsBlank="1" containsNumber="1" minValue="0" maxValue="47094561.569652744"/>
    </cacheField>
    <cacheField name="asset-20pct" numFmtId="0">
      <sharedItems containsString="0" containsBlank="1" containsNumber="1" minValue="0" maxValue="53822356.079603143"/>
    </cacheField>
    <cacheField name="asset-10pct" numFmtId="0">
      <sharedItems containsString="0" containsBlank="1" containsNumber="1" minValue="0" maxValue="60550150.589553528"/>
    </cacheField>
    <cacheField name="asset+10pct" numFmtId="0">
      <sharedItems containsString="0" containsBlank="1" containsNumber="1" minValue="0" maxValue="74005739.609454319"/>
    </cacheField>
    <cacheField name="asset+20pct" numFmtId="0">
      <sharedItems containsString="0" containsBlank="1" containsNumber="1" minValue="0" maxValue="80733534.119404703"/>
    </cacheField>
    <cacheField name="asset+30pct" numFmtId="0">
      <sharedItems containsString="0" containsBlank="1" containsNumber="1" minValue="0" maxValue="87461328.629355103"/>
    </cacheField>
    <cacheField name="asset+40pct" numFmtId="0">
      <sharedItems containsString="0" containsBlank="1" containsNumber="1" minValue="0" maxValue="94189123.139305487"/>
    </cacheField>
    <cacheField name="asset+50pct" numFmtId="0">
      <sharedItems containsString="0" containsBlank="1" containsNumber="1" minValue="0" maxValue="100916917.6492559"/>
    </cacheField>
    <cacheField name="asset_op-50pct" numFmtId="0">
      <sharedItems containsString="0" containsBlank="1" containsNumber="1" minValue="0" maxValue="18261555.061329059"/>
    </cacheField>
    <cacheField name="asset_op-40pct" numFmtId="0">
      <sharedItems containsString="0" containsBlank="1" containsNumber="1" minValue="0" maxValue="21913866.073594868"/>
    </cacheField>
    <cacheField name="asset_op-30pct" numFmtId="0">
      <sharedItems containsString="0" containsBlank="1" containsNumber="1" minValue="0" maxValue="25566177.085860681"/>
    </cacheField>
    <cacheField name="asset_op-20pct" numFmtId="0">
      <sharedItems containsString="0" containsBlank="1" containsNumber="1" minValue="0" maxValue="29218488.098126501"/>
    </cacheField>
    <cacheField name="asset_op-10pct" numFmtId="0">
      <sharedItems containsString="0" containsBlank="1" containsNumber="1" minValue="0" maxValue="32870799.11039231"/>
    </cacheField>
    <cacheField name="asset_op+10pct" numFmtId="0">
      <sharedItems containsString="0" containsBlank="1" containsNumber="1" minValue="0" maxValue="40175421.134923927"/>
    </cacheField>
    <cacheField name="asset_op+20pct" numFmtId="0">
      <sharedItems containsString="0" containsBlank="1" containsNumber="1" minValue="0" maxValue="43827732.147189736"/>
    </cacheField>
    <cacheField name="asset_op+30pct" numFmtId="0">
      <sharedItems containsString="0" containsBlank="1" containsNumber="1" minValue="0" maxValue="47480043.159455553"/>
    </cacheField>
    <cacheField name="asset_op+40pct" numFmtId="0">
      <sharedItems containsString="0" containsBlank="1" containsNumber="1" minValue="0" maxValue="51132354.171721362"/>
    </cacheField>
    <cacheField name="asset_op+50pct" numFmtId="0">
      <sharedItems containsString="0" containsBlank="1" containsNumber="1" minValue="0" maxValue="54784665.183987178"/>
    </cacheField>
    <cacheField name="cRatio" numFmtId="0">
      <sharedItems containsBlank="1" containsMixedTypes="1" containsNumber="1" minValue="1.8627015515581571" maxValue="111.1000276816395"/>
    </cacheField>
    <cacheField name="cRatioOP" numFmtId="0">
      <sharedItems containsBlank="1" containsMixedTypes="1" containsNumber="1" minValue="1.847749684423702" maxValue="526.87885738440218"/>
    </cacheField>
    <cacheField name="snxPrice" numFmtId="0">
      <sharedItems containsString="0" containsBlank="1" containsNumber="1" minValue="1.4630000000000001" maxValue="1.4630000000000001"/>
    </cacheField>
    <cacheField name="snxPricePct2cRatio" numFmtId="0">
      <sharedItems containsString="0" containsBlank="1" containsNumber="1" minValue="-1" maxValue="1.1474186225130829"/>
    </cacheField>
    <cacheField name="snxPricePct2cRatioOP" numFmtId="0">
      <sharedItems containsString="0" containsBlank="1" containsNumber="1" minValue="-1" maxValue="1.1647953906957731"/>
    </cacheField>
    <cacheField name="snxPrice2cRatioOP" numFmtId="0">
      <sharedItems containsString="0" containsBlank="1" containsNumber="1" minValue="0" maxValue="3.1670956565879171"/>
    </cacheField>
    <cacheField name="debtBurnMint2cRatio" numFmtId="0">
      <sharedItems containsString="0" containsBlank="1" containsNumber="1" minValue="-13792353.733825641" maxValue="81681.641090979363"/>
    </cacheField>
    <cacheField name="debtBurnMint2cRatioOP" numFmtId="0">
      <sharedItems containsString="0" containsBlank="1" containsNumber="1" minValue="-1168614.293405972" maxValue="215470.29603497739"/>
    </cacheField>
    <cacheField name="sUSD_cr+100bps" numFmtId="0">
      <sharedItems containsString="0" containsBlank="1" containsNumber="1" minValue="-17156250.988800839" maxValue="321114.4884797344"/>
    </cacheField>
    <cacheField name="sUSD_cr+50bps" numFmtId="0">
      <sharedItems containsString="0" containsBlank="1" containsNumber="1" minValue="-15661185.5421452" maxValue="356793.8760885938"/>
    </cacheField>
    <cacheField name="sUSD_cr+0bps" numFmtId="0">
      <sharedItems containsString="0" containsBlank="1" containsNumber="1" minValue="-13792353.73382565" maxValue="401393.110599668"/>
    </cacheField>
    <cacheField name="sUSD_cr-50bps" numFmtId="0">
      <sharedItems containsString="0" containsBlank="1" containsNumber="1" minValue="-11389569.980271939" maxValue="458734.98354247771"/>
    </cacheField>
    <cacheField name="sUSD_cr-100bps" numFmtId="0">
      <sharedItems containsString="0" containsBlank="1" containsNumber="1" minValue="-8185858.3088669851" maxValue="1314474.9975555071"/>
    </cacheField>
    <cacheField name="sUSD_cr+100bps_SNX-20pct" numFmtId="0">
      <sharedItems containsString="0" containsBlank="1" containsNumber="1" minValue="-19847368.792780999" maxValue="256891.59078378751"/>
    </cacheField>
    <cacheField name="sUSD_cr+50bps_SNX-20pct" numFmtId="0">
      <sharedItems containsString="0" containsBlank="1" containsNumber="1" minValue="-18651316.435456481" maxValue="285435.100870875"/>
    </cacheField>
    <cacheField name="sUSD_cr+0bps_SNX-20pct" numFmtId="0">
      <sharedItems containsString="0" containsBlank="1" containsNumber="1" minValue="-17156250.988800839" maxValue="321114.4884797344"/>
    </cacheField>
    <cacheField name="sUSD_cr-50bps_SNX-20pct" numFmtId="0">
      <sharedItems containsString="0" containsBlank="1" containsNumber="1" minValue="-15234023.98595787" maxValue="366987.98683398223"/>
    </cacheField>
    <cacheField name="sUSD_cr-100bps_SNX-20pct" numFmtId="0">
      <sharedItems containsString="0" containsBlank="1" containsNumber="1" minValue="-12671054.648833919" maxValue="428152.65130631247"/>
    </cacheField>
    <cacheField name="sUSD_cr_op+100bps" numFmtId="0">
      <sharedItems containsString="0" containsBlank="1" containsNumber="1" minValue="-2994769.7995388792" maxValue="170288.8860931021"/>
    </cacheField>
    <cacheField name="sUSD_cr_op+50bps" numFmtId="0">
      <sharedItems containsString="0" containsBlank="1" containsNumber="1" minValue="-2183145.130146476" maxValue="190369.51273393561"/>
    </cacheField>
    <cacheField name="sUSD_cr_op+0bps" numFmtId="0">
      <sharedItems containsString="0" containsBlank="1" containsNumber="1" minValue="-1168614.293405972" maxValue="215470.29603497739"/>
    </cacheField>
    <cacheField name="sUSD_cr_op-50bps" numFmtId="0">
      <sharedItems containsString="0" containsBlank="1" containsNumber="1" minValue="-165048.3471584275" maxValue="247742.73170774549"/>
    </cacheField>
    <cacheField name="sUSD_cr_op-100bps" numFmtId="0">
      <sharedItems containsString="0" containsBlank="1" containsNumber="1" minValue="-114627.0270248914" maxValue="1874978.2168155371"/>
    </cacheField>
    <cacheField name="sUSD_cr_op+100bps_SNX-20pct" numFmtId="0">
      <sharedItems containsString="0" containsBlank="1" containsNumber="1" minValue="-4455694.2044452028" maxValue="134143.75813960191"/>
    </cacheField>
    <cacheField name="sUSD_cr_op+50bps_SNX-20pct" numFmtId="0">
      <sharedItems containsString="0" containsBlank="1" containsNumber="1" minValue="-3806394.4689312801" maxValue="150208.2594522686"/>
    </cacheField>
    <cacheField name="sUSD_cr_op+0bps_SNX-20pct" numFmtId="0">
      <sharedItems containsString="0" containsBlank="1" containsNumber="1" minValue="-2994769.7995388778" maxValue="170288.8860931021"/>
    </cacheField>
    <cacheField name="sUSD_cr_op-50bps_SNX-20pct" numFmtId="0">
      <sharedItems containsString="0" containsBlank="1" containsNumber="1" minValue="-1951252.367462931" maxValue="196106.8346313166"/>
    </cacheField>
    <cacheField name="sUSD_cr_op-100bps_SNX-20pct" numFmtId="0">
      <sharedItems containsString="0" containsBlank="1" containsNumber="1" minValue="-559895.79136166908" maxValue="230530.7660156025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Darius X1" refreshedDate="44923.955239351853" createdVersion="5" refreshedVersion="5" minRefreshableVersion="3" recordCount="997">
  <cacheSource type="worksheet">
    <worksheetSource ref="O3:Q1000" sheet="Charts"/>
  </cacheSource>
  <cacheFields count="3">
    <cacheField name="Network" numFmtId="0">
      <sharedItems containsBlank="1" count="3">
        <s v="MAINNET"/>
        <m/>
        <s v="OPTIMISM"/>
      </sharedItems>
    </cacheField>
    <cacheField name="cRatio" numFmtId="0">
      <sharedItems containsString="0" containsBlank="1" containsNumber="1" minValue="0" maxValue="526.9" count="78">
        <n v="2.2000000000000002"/>
        <n v="2"/>
        <n v="3.8"/>
        <n v="3.5"/>
        <n v="3.9"/>
        <n v="3.4"/>
        <n v="4.0999999999999996"/>
        <n v="3.7"/>
        <n v="1.9"/>
        <n v="2.1"/>
        <n v="3.2"/>
        <n v="3.6"/>
        <n v="2.7"/>
        <n v="4"/>
        <n v="3"/>
        <n v="2.2999999999999998"/>
        <n v="2.5"/>
        <n v="7.4"/>
        <n v="6.3"/>
        <n v="4.3"/>
        <n v="2.4"/>
        <n v="6.1"/>
        <n v="6"/>
        <n v="4.4000000000000004"/>
        <n v="6.2"/>
        <n v="5.9"/>
        <n v="2.6"/>
        <n v="4.5999999999999996"/>
        <n v="5.3"/>
        <n v="4.2"/>
        <n v="45.9"/>
        <n v="111.1"/>
        <n v="0"/>
        <m/>
        <n v="3.3"/>
        <n v="5"/>
        <n v="3.1"/>
        <n v="1.8"/>
        <n v="4.5"/>
        <n v="4.8"/>
        <n v="7.7"/>
        <n v="2.8"/>
        <n v="86.6"/>
        <n v="6.5"/>
        <n v="13.2"/>
        <n v="8.5"/>
        <n v="11.4"/>
        <n v="27.8"/>
        <n v="526.9"/>
        <n v="32"/>
        <n v="4.7" u="1"/>
        <n v="1.6" u="1"/>
        <n v="1.7" u="1"/>
        <n v="21.9" u="1"/>
        <n v="5.2" u="1"/>
        <n v="13.3" u="1"/>
        <n v="73.3" u="1"/>
        <n v="4.9000000000000004" u="1"/>
        <n v="5.0999999999999996" u="1"/>
        <n v="5.5" u="1"/>
        <n v="5.7" u="1"/>
        <n v="5.4" u="1"/>
        <n v="5.6" u="1"/>
        <n v="15.5" u="1"/>
        <n v="5.8" u="1"/>
        <n v="14.8" u="1"/>
        <n v="17.2" u="1"/>
        <n v="6.4" u="1"/>
        <n v="7" u="1"/>
        <n v="32.6" u="1"/>
        <n v="131" u="1"/>
        <n v="36.6" u="1"/>
        <n v="22.8" u="1"/>
        <n v="2.9" u="1"/>
        <n v="104.3" u="1"/>
        <n v="33.700000000000003" u="1"/>
        <n v="18.5" u="1"/>
        <n v="116.2" u="1"/>
      </sharedItems>
    </cacheField>
    <cacheField name="Debt" numFmtId="0">
      <sharedItems containsString="0" containsBlank="1" containsNumber="1" minValue="0" maxValue="30611840.0087016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59">
  <r>
    <x v="0"/>
    <n v="40924876.109689951"/>
    <n v="28495293.587759931"/>
    <n v="0"/>
    <n v="0"/>
    <n v="34"/>
    <n v="1661389996"/>
    <n v="0"/>
    <n v="0"/>
    <n v="0"/>
    <n v="0"/>
    <n v="0"/>
    <n v="0"/>
    <n v="13149714"/>
    <n v="0"/>
    <n v="13149714"/>
    <n v="4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670872.640000001"/>
    <n v="72282712.640000001"/>
    <n v="30611840.010000002"/>
    <n v="1"/>
    <n v="5"/>
    <n v="36666105.090802297"/>
    <n v="67277945.099503919"/>
    <n v="30611840.00870163"/>
    <n v="0"/>
    <n v="0"/>
    <n v="0"/>
    <n v="5004767.5491977036"/>
    <n v="5004767.5404960811"/>
    <n v="1.2983754277229309E-3"/>
    <n v="30611840.00870163"/>
    <n v="33638972.54975196"/>
    <n v="40366767.059702352"/>
    <n v="47094561.569652744"/>
    <n v="53822356.079603143"/>
    <n v="60550150.589553528"/>
    <n v="74005739.609454319"/>
    <n v="80733534.119404703"/>
    <n v="87461328.629355103"/>
    <n v="94189123.139305487"/>
    <n v="100916917.6492559"/>
    <n v="0"/>
    <n v="0"/>
    <n v="0"/>
    <n v="0"/>
    <n v="0"/>
    <n v="0"/>
    <n v="0"/>
    <n v="0"/>
    <n v="0"/>
    <n v="0"/>
    <n v="2.1977752752000441"/>
    <m/>
    <n v="1.4630000000000001"/>
    <n v="0.82002229487995137"/>
    <m/>
    <m/>
    <n v="-13792353.733825641"/>
    <m/>
    <n v="-17156250.988800839"/>
    <n v="-15661185.5421452"/>
    <n v="-13792353.73382565"/>
    <n v="-11389569.980271939"/>
    <n v="-8185858.3088669851"/>
    <n v="-19847368.792780999"/>
    <n v="-18651316.435456481"/>
    <n v="-17156250.988800839"/>
    <n v="-15234023.98595787"/>
    <n v="-12671054.648833919"/>
    <n v="0"/>
    <n v="0"/>
    <n v="0"/>
    <n v="0"/>
  </r>
  <r>
    <x v="1"/>
    <n v="24112887.6285142"/>
    <n v="16607389.45778049"/>
    <n v="0"/>
    <n v="0"/>
    <n v="72"/>
    <n v="1655834709"/>
    <n v="0"/>
    <n v="0"/>
    <n v="0"/>
    <n v="0"/>
    <n v="0"/>
    <n v="0"/>
    <n v="353903"/>
    <n v="0"/>
    <n v="353903"/>
    <n v="4"/>
    <n v="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78392.699999999"/>
    <n v="41233320.240000002"/>
    <n v="20254927.539999999"/>
    <n v="1"/>
    <n v="3"/>
    <n v="20968150.796360169"/>
    <n v="41223078.336405464"/>
    <n v="20254927.54004528"/>
    <n v="0"/>
    <n v="0"/>
    <n v="0"/>
    <n v="10241.90363982692"/>
    <n v="10241.90359454602"/>
    <n v="-4.5284628868103027E-5"/>
    <n v="20254927.54004528"/>
    <n v="20611539.168202732"/>
    <n v="24733847.00184327"/>
    <n v="28856154.835483819"/>
    <n v="32978462.669124361"/>
    <n v="37100770.50276491"/>
    <n v="45345386.170046002"/>
    <n v="49467694.003686547"/>
    <n v="53590001.837327093"/>
    <n v="57712309.670967638"/>
    <n v="61834617.504608177"/>
    <n v="0"/>
    <n v="0"/>
    <n v="0"/>
    <n v="0"/>
    <n v="0"/>
    <n v="0"/>
    <n v="0"/>
    <n v="0"/>
    <n v="0"/>
    <n v="0"/>
    <n v="2.0352123331423821"/>
    <m/>
    <n v="1.4630000000000001"/>
    <n v="0.96539689489006375"/>
    <m/>
    <m/>
    <n v="-9949157.9559439197"/>
    <m/>
    <n v="-12010311.872764191"/>
    <n v="-11094243.46528852"/>
    <n v="-9949157.9559439197"/>
    <n v="-8476905.158215154"/>
    <n v="-6513901.4279101323"/>
    <n v="-13659235.00622041"/>
    <n v="-12926380.280239871"/>
    <n v="-12010311.872764191"/>
    <n v="-10832509.63458118"/>
    <n v="-9262106.6503371615"/>
    <n v="0"/>
    <n v="0"/>
    <n v="0"/>
    <n v="0"/>
  </r>
  <r>
    <x v="2"/>
    <n v="0"/>
    <n v="0"/>
    <n v="0"/>
    <n v="0"/>
    <n v="0"/>
    <n v="0"/>
    <n v="23720498.74079543"/>
    <n v="13525200.937010599"/>
    <n v="0"/>
    <n v="22"/>
    <n v="41"/>
    <n v="1669158322"/>
    <n v="27616"/>
    <n v="0"/>
    <n v="1322191"/>
    <n v="4"/>
    <n v="13"/>
    <n v="5"/>
    <n v="12945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26329181.920000002"/>
    <n v="36628573.75"/>
    <n v="10299391.82"/>
    <n v="2"/>
    <n v="4"/>
    <n v="0"/>
    <n v="0"/>
    <n v="0"/>
    <n v="26223718.29858762"/>
    <n v="36523110.122658119"/>
    <n v="10299391.8240705"/>
    <n v="105463.6214123853"/>
    <n v="105463.62734188139"/>
    <n v="-4.0705017745494843E-3"/>
    <n v="10299391.8240705"/>
    <n v="0"/>
    <n v="0"/>
    <n v="0"/>
    <n v="0"/>
    <n v="0"/>
    <n v="0"/>
    <n v="0"/>
    <n v="0"/>
    <n v="0"/>
    <n v="0"/>
    <n v="18261555.061329059"/>
    <n v="21913866.073594868"/>
    <n v="25566177.085860681"/>
    <n v="29218488.098126501"/>
    <n v="32870799.11039231"/>
    <n v="40175421.134923927"/>
    <n v="43827732.147189736"/>
    <n v="47480043.159455553"/>
    <n v="51132354.171721362"/>
    <n v="54784665.183987178"/>
    <m/>
    <n v="3.5461424078750641"/>
    <n v="1.4630000000000001"/>
    <m/>
    <n v="0.12798628479133711"/>
    <n v="1.650243934649726"/>
    <m/>
    <n v="-1168614.293405972"/>
    <n v="0"/>
    <n v="0"/>
    <n v="0"/>
    <n v="0"/>
    <n v="0"/>
    <n v="0"/>
    <n v="0"/>
    <n v="0"/>
    <n v="0"/>
    <n v="0"/>
    <n v="-2994769.7995388792"/>
    <n v="-2183145.130146476"/>
    <n v="-1168614.293405972"/>
    <n v="135782.49668896009"/>
  </r>
  <r>
    <x v="3"/>
    <n v="12296774.08491038"/>
    <n v="6951550.4117530193"/>
    <n v="0"/>
    <n v="236"/>
    <n v="99"/>
    <n v="1671888563"/>
    <n v="0"/>
    <n v="0"/>
    <n v="0"/>
    <n v="0"/>
    <n v="0"/>
    <n v="0"/>
    <n v="2499926"/>
    <n v="0"/>
    <n v="2505360"/>
    <n v="4"/>
    <n v="14"/>
    <n v="0"/>
    <n v="54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483491.35"/>
    <n v="18233023.84"/>
    <n v="4749532.49"/>
    <n v="2"/>
    <n v="3"/>
    <n v="13442489.973022951"/>
    <n v="18192022.463201161"/>
    <n v="4749532.4901782116"/>
    <n v="0"/>
    <n v="0"/>
    <n v="0"/>
    <n v="41001.376977054402"/>
    <n v="41001.376798842102"/>
    <n v="-1.7821136862039569E-4"/>
    <n v="4749532.4901782116"/>
    <n v="9096011.2316005789"/>
    <n v="10915213.477920691"/>
    <n v="12734415.72424081"/>
    <n v="14553617.970560931"/>
    <n v="16372820.21688104"/>
    <n v="20011224.709521279"/>
    <n v="21830426.955841389"/>
    <n v="23649629.20216151"/>
    <n v="25468831.448481619"/>
    <n v="27288033.69480174"/>
    <n v="0"/>
    <n v="0"/>
    <n v="0"/>
    <n v="0"/>
    <n v="0"/>
    <n v="0"/>
    <n v="0"/>
    <n v="0"/>
    <n v="0"/>
    <n v="0"/>
    <n v="3.830276453697564"/>
    <m/>
    <n v="1.4630000000000001"/>
    <n v="4.4311043433586488E-2"/>
    <m/>
    <m/>
    <n v="-201526.87437792201"/>
    <m/>
    <n v="-1111127.9975379801"/>
    <n v="-706860.83168906532"/>
    <n v="-201526.87437792221"/>
    <n v="448188.21359354822"/>
    <n v="1314474.9975555071"/>
    <n v="-1838808.8960660261"/>
    <n v="-1515395.1633868939"/>
    <n v="-1111127.9975379801"/>
    <n v="-591355.92716080369"/>
    <n v="101673.5000087637"/>
    <n v="0"/>
    <n v="0"/>
    <n v="0"/>
    <n v="0"/>
  </r>
  <r>
    <x v="4"/>
    <n v="4944069.6653537266"/>
    <n v="1716522.3546496469"/>
    <n v="305784.78993221611"/>
    <n v="0"/>
    <n v="77"/>
    <n v="1659871519"/>
    <n v="0"/>
    <n v="0"/>
    <n v="0"/>
    <n v="0"/>
    <n v="0"/>
    <n v="0"/>
    <n v="24272"/>
    <n v="0"/>
    <n v="24272"/>
    <n v="4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17804.41"/>
    <n v="7941754.7599999998"/>
    <n v="3923950.36"/>
    <n v="1"/>
    <n v="2"/>
    <n v="4017804.228673941"/>
    <n v="7941754.5869508842"/>
    <n v="3923950.3582769432"/>
    <n v="0"/>
    <n v="0"/>
    <n v="0"/>
    <n v="0.18132605869323021"/>
    <n v="0.17304911557585001"/>
    <n v="1.723057124763727E-3"/>
    <n v="3923950.3582769432"/>
    <n v="3970877.2934754421"/>
    <n v="4765052.7521705301"/>
    <n v="5559228.2108656187"/>
    <n v="6353403.6695607081"/>
    <n v="7147579.1282557957"/>
    <n v="8735930.0456459727"/>
    <n v="9530105.5043410603"/>
    <n v="10324280.96303615"/>
    <n v="11118456.421731239"/>
    <n v="11912631.88042633"/>
    <n v="0"/>
    <n v="0"/>
    <n v="0"/>
    <n v="0"/>
    <n v="0"/>
    <n v="0"/>
    <n v="0"/>
    <n v="0"/>
    <n v="0"/>
    <n v="0"/>
    <n v="2.0239182104327669"/>
    <m/>
    <n v="1.4630000000000001"/>
    <n v="0.97636444960129842"/>
    <m/>
    <m/>
    <n v="-1938511.7115392219"/>
    <m/>
    <n v="-2335599.4408867662"/>
    <n v="-2159116.0056211911"/>
    <n v="-1938511.7115392219"/>
    <n v="-1654877.6191481189"/>
    <n v="-1276698.8292933151"/>
    <n v="-2653269.6243648012"/>
    <n v="-2512082.8761523408"/>
    <n v="-2335599.4408867662"/>
    <n v="-2108692.1669738828"/>
    <n v="-1806149.13509004"/>
    <n v="0"/>
    <n v="0"/>
    <n v="0"/>
    <n v="0"/>
  </r>
  <r>
    <x v="5"/>
    <n v="6649590.1739348676"/>
    <n v="206.53554611213261"/>
    <n v="0"/>
    <n v="6"/>
    <n v="2"/>
    <n v="1671061595"/>
    <n v="0"/>
    <n v="0"/>
    <n v="0"/>
    <n v="0"/>
    <n v="0"/>
    <n v="0"/>
    <n v="1524718"/>
    <n v="0"/>
    <n v="1524718"/>
    <n v="1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31555.7999999998"/>
    <n v="9882180.8200000003"/>
    <n v="2850625.01"/>
    <n v="1"/>
    <n v="1"/>
    <n v="7031555.8007548824"/>
    <n v="9882180.8156473264"/>
    <n v="2850625.014892444"/>
    <n v="0"/>
    <n v="0"/>
    <n v="0"/>
    <n v="-7.548825815320015E-4"/>
    <n v="4.3526738882064819E-3"/>
    <n v="-4.8924442380666733E-3"/>
    <n v="2850625.014892444"/>
    <n v="4941090.4078236632"/>
    <n v="5929308.489388396"/>
    <n v="6917526.5709531279"/>
    <n v="7905744.6525178617"/>
    <n v="8893962.7340825945"/>
    <n v="10870398.89721206"/>
    <n v="11858616.97877679"/>
    <n v="12846835.06034152"/>
    <n v="13835053.14190626"/>
    <n v="14823271.22347099"/>
    <n v="0"/>
    <n v="0"/>
    <n v="0"/>
    <n v="0"/>
    <n v="0"/>
    <n v="0"/>
    <n v="0"/>
    <n v="0"/>
    <n v="0"/>
    <n v="0"/>
    <n v="3.4666716120219649"/>
    <m/>
    <n v="1.4630000000000001"/>
    <n v="0.1538445078352739"/>
    <m/>
    <m/>
    <n v="-380079.81098061241"/>
    <m/>
    <n v="-874188.85176297883"/>
    <n v="-654584.83363748249"/>
    <n v="-380079.81098061241"/>
    <n v="-27144.781850350559"/>
    <n v="443435.25698999828"/>
    <n v="-1269476.0843888719"/>
    <n v="-1093792.8698884749"/>
    <n v="-874188.85176297859"/>
    <n v="-591840.82845876925"/>
    <n v="-215376.7973864903"/>
    <n v="0"/>
    <n v="0"/>
    <n v="0"/>
    <n v="0"/>
  </r>
  <r>
    <x v="6"/>
    <n v="5634158.4517916171"/>
    <n v="3483736.6272628498"/>
    <n v="0"/>
    <n v="76"/>
    <n v="41"/>
    <n v="1672158023"/>
    <n v="0"/>
    <n v="0"/>
    <n v="0"/>
    <n v="0"/>
    <n v="0"/>
    <n v="0"/>
    <n v="341232"/>
    <n v="0"/>
    <n v="341272"/>
    <n v="4"/>
    <n v="19"/>
    <n v="28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"/>
    <n v="10999200.689999999"/>
    <n v="13230189.949999999"/>
    <n v="2230989.2599999998"/>
    <n v="1"/>
    <n v="6"/>
    <n v="6178471.135928819"/>
    <n v="8327366.1536098057"/>
    <n v="2148895.0176809859"/>
    <n v="0"/>
    <n v="0"/>
    <n v="0"/>
    <n v="4820729.5540711815"/>
    <n v="4902823.7963901944"/>
    <n v="82094.242319013458"/>
    <n v="2148895.0176809859"/>
    <n v="4163683.0768049029"/>
    <n v="4996419.6921658833"/>
    <n v="5829156.3075268641"/>
    <n v="6661892.922887845"/>
    <n v="7494629.5382488249"/>
    <n v="9160102.7689707875"/>
    <n v="9992839.3843317665"/>
    <n v="10825575.999692749"/>
    <n v="11658312.61505373"/>
    <n v="12491049.230414709"/>
    <n v="0"/>
    <n v="0"/>
    <n v="0"/>
    <n v="0"/>
    <n v="0"/>
    <n v="0"/>
    <n v="0"/>
    <n v="0"/>
    <n v="0"/>
    <n v="0"/>
    <n v="3.8751851928980749"/>
    <m/>
    <n v="1.4630000000000001"/>
    <n v="3.220873348986486E-2"/>
    <m/>
    <m/>
    <n v="-67053.479278534796"/>
    <m/>
    <n v="-483421.78695902508"/>
    <n v="-298369.20576769632"/>
    <n v="-67053.479278534884"/>
    <n v="230352.45477895811"/>
    <n v="626893.70018894877"/>
    <n v="-816516.43310341728"/>
    <n v="-668474.36815035413"/>
    <n v="-483421.78695902508"/>
    <n v="-245497.03971303071"/>
    <n v="71735.956614961848"/>
    <n v="0"/>
    <n v="0"/>
    <n v="0"/>
    <n v="0"/>
  </r>
  <r>
    <x v="7"/>
    <n v="3082127.531365335"/>
    <n v="1506101.112778994"/>
    <n v="0"/>
    <n v="150"/>
    <n v="115"/>
    <n v="1671619115"/>
    <n v="0"/>
    <n v="0"/>
    <n v="0"/>
    <n v="0"/>
    <n v="0"/>
    <n v="0"/>
    <n v="51214"/>
    <n v="0"/>
    <n v="56739"/>
    <n v="3"/>
    <n v="11"/>
    <n v="0"/>
    <n v="55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71253.86"/>
    <n v="4576544.5999999996"/>
    <n v="1305290.74"/>
    <n v="2"/>
    <n v="2"/>
    <n v="3255358.5392204761"/>
    <n v="4560649.2804548685"/>
    <n v="1305290.741234391"/>
    <n v="0"/>
    <n v="0"/>
    <n v="0"/>
    <n v="15895.32077952381"/>
    <n v="15895.31954513211"/>
    <n v="-1.2343914713710551E-3"/>
    <n v="1305290.741234391"/>
    <n v="2280324.6402274342"/>
    <n v="2736389.5682729199"/>
    <n v="3192454.4963184069"/>
    <n v="3648519.4243638939"/>
    <n v="4104584.352409381"/>
    <n v="5016714.2085003546"/>
    <n v="5472779.1365458407"/>
    <n v="5928844.0645913277"/>
    <n v="6384908.9926368138"/>
    <n v="6840973.9206823017"/>
    <n v="0"/>
    <n v="0"/>
    <n v="0"/>
    <n v="0"/>
    <n v="0"/>
    <n v="0"/>
    <n v="0"/>
    <n v="0"/>
    <n v="0"/>
    <n v="0"/>
    <n v="3.4939719836991552"/>
    <m/>
    <n v="1.4630000000000001"/>
    <n v="0.14482887059818389"/>
    <m/>
    <m/>
    <n v="-165128.42112067461"/>
    <m/>
    <n v="-393160.88514341798"/>
    <n v="-291813.12335553212"/>
    <n v="-165128.42112067461"/>
    <n v="-2248.0896758579179"/>
    <n v="214925.6855838976"/>
    <n v="-575586.85636161256"/>
    <n v="-494508.64693130378"/>
    <n v="-393160.88514341792"/>
    <n v="-262856.61998756451"/>
    <n v="-89117.599779759999"/>
    <n v="0"/>
    <n v="0"/>
    <n v="0"/>
    <n v="0"/>
  </r>
  <r>
    <x v="8"/>
    <n v="2928208.54"/>
    <n v="2928208.54"/>
    <n v="129713.4823817584"/>
    <n v="2"/>
    <n v="0"/>
    <n v="1671061667"/>
    <n v="0"/>
    <n v="0"/>
    <n v="0"/>
    <n v="0"/>
    <n v="0"/>
    <n v="0"/>
    <n v="113656"/>
    <n v="0"/>
    <n v="113656"/>
    <n v="1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55509.56"/>
    <n v="4353418.32"/>
    <n v="1297908.76"/>
    <n v="1"/>
    <n v="1"/>
    <n v="3055509.5591265499"/>
    <n v="4353418.3188774874"/>
    <n v="1297908.7597509371"/>
    <n v="0"/>
    <n v="0"/>
    <n v="0"/>
    <n v="8.7344972416758537E-4"/>
    <n v="1.1225128546357151E-3"/>
    <n v="2.490626648068428E-4"/>
    <n v="1297908.7597509371"/>
    <n v="2176709.1594387442"/>
    <n v="2612050.9913264918"/>
    <n v="3047392.8232142408"/>
    <n v="3482734.6551019899"/>
    <n v="3918076.4869897389"/>
    <n v="4788760.1507652355"/>
    <n v="5224101.9826529846"/>
    <n v="5659443.8145407336"/>
    <n v="6094785.6464284817"/>
    <n v="6530127.4783162307"/>
    <n v="0"/>
    <n v="0"/>
    <n v="0"/>
    <n v="0"/>
    <n v="0"/>
    <n v="0"/>
    <n v="0"/>
    <n v="0"/>
    <n v="0"/>
    <n v="0"/>
    <n v="3.3541790100198479"/>
    <m/>
    <n v="1.4630000000000001"/>
    <n v="0.1925421952885964"/>
    <m/>
    <m/>
    <n v="-209554.18003156551"/>
    <m/>
    <n v="-427225.09597543988"/>
    <n v="-330482.46666705119"/>
    <n v="-209554.18003156551"/>
    <n v="-54074.95435736957"/>
    <n v="153230.67987489191"/>
    <n v="-601361.8287305393"/>
    <n v="-523967.72528382827"/>
    <n v="-427225.09597543982"/>
    <n v="-302841.71543608292"/>
    <n v="-136997.2080502738"/>
    <n v="0"/>
    <n v="0"/>
    <n v="0"/>
    <n v="0"/>
  </r>
  <r>
    <x v="9"/>
    <n v="3133561.3690813929"/>
    <n v="2192580.81"/>
    <n v="0"/>
    <n v="11"/>
    <n v="0"/>
    <n v="1583911891"/>
    <n v="0"/>
    <n v="0"/>
    <n v="0"/>
    <n v="0"/>
    <n v="0"/>
    <n v="0"/>
    <n v="3812"/>
    <n v="0"/>
    <n v="3812"/>
    <n v="2"/>
    <n v="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38648.5"/>
    <n v="4819977.74"/>
    <n v="1181329.24"/>
    <n v="1"/>
    <n v="1"/>
    <n v="3638648.502538735"/>
    <n v="4819977.7398772249"/>
    <n v="1181329.2373384901"/>
    <n v="0"/>
    <n v="0"/>
    <n v="0"/>
    <n v="-2.5387345813214779E-3"/>
    <n v="1.2277532368898389E-4"/>
    <n v="2.6615096721798182E-3"/>
    <n v="1181329.2373384901"/>
    <n v="2409988.869938612"/>
    <n v="2891986.643926335"/>
    <n v="3373984.4179140572"/>
    <n v="3855982.1919017802"/>
    <n v="4337979.9658895023"/>
    <n v="5301975.5138649466"/>
    <n v="5783973.2878526701"/>
    <n v="6265971.0618403926"/>
    <n v="6747968.8358281143"/>
    <n v="7229966.6098158378"/>
    <n v="0"/>
    <n v="0"/>
    <n v="0"/>
    <n v="0"/>
    <n v="0"/>
    <n v="0"/>
    <n v="0"/>
    <n v="0"/>
    <n v="0"/>
    <n v="0"/>
    <n v="4.0801307438530294"/>
    <m/>
    <n v="1.4630000000000001"/>
    <n v="-1.9639258858003661E-2"/>
    <m/>
    <m/>
    <n v="23665.19763081603"/>
    <m/>
    <n v="-217333.68936304541"/>
    <n v="-110223.07292132921"/>
    <n v="23665.19763081591"/>
    <n v="195807.2597692881"/>
    <n v="425330.00928725139"/>
    <n v="-410132.79895813431"/>
    <n v="-324444.30580476142"/>
    <n v="-217333.6893630453"/>
    <n v="-79620.039652267471"/>
    <n v="103998.159962103"/>
    <n v="0"/>
    <n v="0"/>
    <n v="0"/>
    <n v="0"/>
  </r>
  <r>
    <x v="10"/>
    <n v="2523109.5746552679"/>
    <n v="1280806.226496954"/>
    <n v="0"/>
    <n v="70"/>
    <n v="81"/>
    <n v="1671793199"/>
    <n v="0"/>
    <n v="0"/>
    <n v="0"/>
    <n v="0"/>
    <n v="0"/>
    <n v="0"/>
    <n v="827452"/>
    <n v="0"/>
    <n v="847090"/>
    <n v="3"/>
    <n v="18"/>
    <n v="0"/>
    <n v="196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22385.33"/>
    <n v="3721014.87"/>
    <n v="998629.54"/>
    <n v="1"/>
    <n v="4"/>
    <n v="2710432.5634062029"/>
    <n v="3709062.102392829"/>
    <n v="998629.53898662655"/>
    <n v="0"/>
    <n v="0"/>
    <n v="0"/>
    <n v="11952.766593797131"/>
    <n v="11952.767607170619"/>
    <n v="1.0133734904229641E-3"/>
    <n v="998629.53898662655"/>
    <n v="1854531.051196415"/>
    <n v="2225437.2614356978"/>
    <n v="2596343.4716749811"/>
    <n v="2967249.6819142639"/>
    <n v="3338155.8921535471"/>
    <n v="4079968.3126321132"/>
    <n v="4450874.5228713956"/>
    <n v="4821780.7331106784"/>
    <n v="5192686.9433499612"/>
    <n v="5563593.153589244"/>
    <n v="0"/>
    <n v="0"/>
    <n v="0"/>
    <n v="0"/>
    <n v="0"/>
    <n v="0"/>
    <n v="0"/>
    <n v="0"/>
    <n v="0"/>
    <n v="0"/>
    <n v="3.71415220318503"/>
    <m/>
    <n v="1.4630000000000001"/>
    <n v="7.6961788633714168E-2"/>
    <m/>
    <m/>
    <n v="-71364.013388419204"/>
    <m/>
    <n v="-256817.1185080607"/>
    <n v="-174393.51623266449"/>
    <n v="-71364.013388419175"/>
    <n v="61102.490268467693"/>
    <n v="237724.49514431669"/>
    <n v="-405179.60260377382"/>
    <n v="-339240.72078345681"/>
    <n v="-256817.11850806061"/>
    <n v="-150843.91558255121"/>
    <n v="-9546.3116818718845"/>
    <n v="0"/>
    <n v="0"/>
    <n v="0"/>
    <n v="0"/>
  </r>
  <r>
    <x v="11"/>
    <n v="1173413.735381197"/>
    <n v="835772.26800552639"/>
    <n v="0"/>
    <n v="26"/>
    <n v="22"/>
    <n v="1671993851"/>
    <n v="0"/>
    <n v="0"/>
    <n v="0"/>
    <n v="0"/>
    <n v="0"/>
    <n v="0"/>
    <n v="632"/>
    <n v="0"/>
    <n v="989"/>
    <n v="4"/>
    <n v="13"/>
    <n v="0"/>
    <n v="119"/>
    <n v="0"/>
    <n v="0"/>
    <n v="0"/>
    <n v="0"/>
    <n v="0"/>
    <n v="0"/>
    <n v="0"/>
    <n v="2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829167.65"/>
    <n v="1747659.55"/>
    <n v="918491.9"/>
    <n v="1"/>
    <n v="3"/>
    <n v="828664.79513113701"/>
    <n v="1747156.691349312"/>
    <n v="918491.89621817472"/>
    <n v="0"/>
    <n v="0"/>
    <n v="0"/>
    <n v="502.85486886301078"/>
    <n v="502.85865068831481"/>
    <n v="3.7818253040313721E-3"/>
    <n v="918491.89621817472"/>
    <n v="873578.34567465587"/>
    <n v="1048294.014809587"/>
    <n v="1223009.683944518"/>
    <n v="1397725.3530794489"/>
    <n v="1572441.022214381"/>
    <n v="1921872.3604842429"/>
    <n v="2096588.0296191741"/>
    <n v="2271303.6987541048"/>
    <n v="2446019.367889036"/>
    <n v="2620735.0370239681"/>
    <n v="0"/>
    <n v="0"/>
    <n v="0"/>
    <n v="0"/>
    <n v="0"/>
    <n v="0"/>
    <n v="0"/>
    <n v="0"/>
    <n v="0"/>
    <n v="0"/>
    <n v="1.9022015311654961"/>
    <m/>
    <n v="1.4630000000000001"/>
    <n v="1.1028266114101819"/>
    <m/>
    <m/>
    <n v="-481702.72338084679"/>
    <m/>
    <n v="-569060.55794831237"/>
    <n v="-530234.85369610542"/>
    <n v="-481702.72338084679"/>
    <n v="-419304.27011837141"/>
    <n v="-336106.33243507083"/>
    <n v="-638946.82560228487"/>
    <n v="-607886.26220051933"/>
    <n v="-569060.55794831237"/>
    <n v="-519141.79533833201"/>
    <n v="-452583.44519169157"/>
    <n v="0"/>
    <n v="0"/>
    <n v="0"/>
    <n v="0"/>
  </r>
  <r>
    <x v="12"/>
    <n v="1975521.081971989"/>
    <n v="1101598.8018463789"/>
    <n v="0"/>
    <n v="179"/>
    <n v="154"/>
    <n v="1669846871"/>
    <n v="0"/>
    <n v="0"/>
    <n v="0"/>
    <n v="0"/>
    <n v="0"/>
    <n v="0"/>
    <n v="782124"/>
    <n v="0"/>
    <n v="785923"/>
    <n v="5"/>
    <n v="18"/>
    <n v="0"/>
    <n v="3746"/>
    <n v="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3"/>
    <n v="2425325.3199999998"/>
    <n v="3286652.76"/>
    <n v="861327.44"/>
    <n v="2"/>
    <n v="5"/>
    <n v="2129371.749660525"/>
    <n v="2990699.1909860652"/>
    <n v="861327.44132553996"/>
    <n v="0"/>
    <n v="0"/>
    <n v="0"/>
    <n v="295953.57033947442"/>
    <n v="295953.56901393458"/>
    <n v="-1.325540011748672E-3"/>
    <n v="861327.44132553996"/>
    <n v="1495349.5954930331"/>
    <n v="1794419.5145916389"/>
    <n v="2093489.433690245"/>
    <n v="2392559.3527888521"/>
    <n v="2691629.2718874589"/>
    <n v="3289769.110084672"/>
    <n v="3588839.0291832779"/>
    <n v="3887908.9482818851"/>
    <n v="4186978.867380491"/>
    <n v="4486048.7864790978"/>
    <n v="0"/>
    <n v="0"/>
    <n v="0"/>
    <n v="0"/>
    <n v="0"/>
    <n v="0"/>
    <n v="0"/>
    <n v="0"/>
    <n v="0"/>
    <n v="0"/>
    <n v="3.4721977351418509"/>
    <m/>
    <n v="1.4630000000000001"/>
    <n v="0.15200812428287189"/>
    <m/>
    <m/>
    <n v="-113652.6435790236"/>
    <m/>
    <n v="-263187.60312832688"/>
    <n v="-196727.62110641439"/>
    <n v="-113652.6435790237"/>
    <n v="-6841.9581866641529"/>
    <n v="135572.28900314841"/>
    <n v="-382815.57076776947"/>
    <n v="-329647.58515023952"/>
    <n v="-263187.60312832688"/>
    <n v="-177739.05481443941"/>
    <n v="-63807.657062589307"/>
    <n v="0"/>
    <n v="0"/>
    <n v="0"/>
    <n v="0"/>
  </r>
  <r>
    <x v="13"/>
    <n v="1146186.5654600181"/>
    <n v="815922.80727015273"/>
    <n v="0"/>
    <n v="772"/>
    <n v="88"/>
    <n v="1672042247"/>
    <n v="0"/>
    <n v="0"/>
    <n v="0"/>
    <n v="0"/>
    <n v="0"/>
    <n v="0"/>
    <n v="4627"/>
    <n v="0"/>
    <n v="4856"/>
    <n v="6"/>
    <n v="19"/>
    <n v="5"/>
    <n v="156"/>
    <n v="0"/>
    <n v="62"/>
    <n v="0"/>
    <n v="0"/>
    <n v="0"/>
    <n v="0"/>
    <n v="0"/>
    <n v="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3"/>
    <n v="2479657.39"/>
    <n v="3709251.68"/>
    <n v="1229594.29"/>
    <n v="2"/>
    <n v="14"/>
    <n v="904294.10410285962"/>
    <n v="1704073.510647139"/>
    <n v="799779.40654427919"/>
    <n v="389.77760793408828"/>
    <n v="516.99555747232205"/>
    <n v="127.2179495382338"/>
    <n v="1574973.5082892061"/>
    <n v="2004661.173795389"/>
    <n v="429687.66550618259"/>
    <n v="799906.62449381745"/>
    <n v="852036.75532356941"/>
    <n v="1022444.106388283"/>
    <n v="1192851.4574529971"/>
    <n v="1363258.808517711"/>
    <n v="1533666.1595824249"/>
    <n v="1874480.861711853"/>
    <n v="2044888.2127765659"/>
    <n v="2215295.563841281"/>
    <n v="2385702.9149059942"/>
    <n v="2556110.2659707079"/>
    <n v="258.49777873616102"/>
    <n v="310.19733448339321"/>
    <n v="361.89689023062539"/>
    <n v="413.59644597785768"/>
    <n v="465.29600172508992"/>
    <n v="568.69511321955429"/>
    <n v="620.39466896678641"/>
    <n v="672.09422471401865"/>
    <n v="723.79378046125078"/>
    <n v="775.49333620848302"/>
    <n v="2.1306794057253509"/>
    <n v="4.0638570213470198"/>
    <n v="1.4630000000000001"/>
    <n v="0.87733545893933873"/>
    <n v="-1.5713402565982418E-2"/>
    <n v="1.440011292045968"/>
    <n v="-373761.02888249449"/>
    <n v="2.0309398298467691"/>
    <n v="-458964.70441485138"/>
    <n v="-421096.40417824843"/>
    <n v="-373761.02888249449"/>
    <n v="-312901.26064509671"/>
    <n v="-231754.90299523299"/>
    <n v="-527127.64484073687"/>
    <n v="-496833.00465145451"/>
    <n v="-458964.70441485138"/>
    <n v="-410276.88982493308"/>
    <n v="-345359.80370504211"/>
    <n v="-23.81883804376935"/>
    <n v="-12.33004787771775"/>
    <n v="2.030939829846758"/>
    <n v="20.4950668824297"/>
  </r>
  <r>
    <x v="14"/>
    <n v="1555468.8893424219"/>
    <n v="924281.46378514753"/>
    <n v="0"/>
    <n v="232"/>
    <n v="168"/>
    <n v="1671049691"/>
    <n v="0"/>
    <n v="0"/>
    <n v="0"/>
    <n v="0"/>
    <n v="0"/>
    <n v="0"/>
    <n v="153348"/>
    <n v="0"/>
    <n v="153353"/>
    <n v="3"/>
    <n v="17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05454.38"/>
    <n v="2326928.79"/>
    <n v="721474.41"/>
    <n v="1"/>
    <n v="2"/>
    <n v="1605454.132624957"/>
    <n v="2326928.544879396"/>
    <n v="721474.41225443932"/>
    <n v="0"/>
    <n v="0"/>
    <n v="0"/>
    <n v="0.24737504264339799"/>
    <n v="0.24512060359120369"/>
    <n v="-2.254439285025001E-3"/>
    <n v="721474.41225443932"/>
    <n v="1163464.272439698"/>
    <n v="1396157.126927638"/>
    <n v="1628849.981415577"/>
    <n v="1861542.835903517"/>
    <n v="2094235.6903914569"/>
    <n v="2559621.3993673362"/>
    <n v="2792314.253855275"/>
    <n v="3025007.1083432161"/>
    <n v="3257699.9628311549"/>
    <n v="3490392.8173190951"/>
    <n v="0"/>
    <n v="0"/>
    <n v="0"/>
    <n v="0"/>
    <n v="0"/>
    <n v="0"/>
    <n v="0"/>
    <n v="0"/>
    <n v="0"/>
    <n v="0"/>
    <n v="3.225240570359643"/>
    <m/>
    <n v="1.4630000000000001"/>
    <n v="0.24021756291933419"/>
    <m/>
    <m/>
    <n v="-139742.27603459021"/>
    <m/>
    <n v="-256088.70327855999"/>
    <n v="-204379.1800590179"/>
    <n v="-139742.27603459021"/>
    <n v="-56637.685146040283"/>
    <n v="54168.436038692831"/>
    <n v="-349165.84507373592"/>
    <n v="-307798.22649810219"/>
    <n v="-256088.70327855999"/>
    <n v="-189605.0305677201"/>
    <n v="-100960.13361993359"/>
    <n v="0"/>
    <n v="0"/>
    <n v="0"/>
    <n v="0"/>
  </r>
  <r>
    <x v="15"/>
    <n v="1100012.8713025281"/>
    <n v="469805.15301505697"/>
    <n v="0"/>
    <n v="163"/>
    <n v="173"/>
    <n v="1669715867"/>
    <n v="0"/>
    <n v="0"/>
    <n v="0"/>
    <n v="0"/>
    <n v="0"/>
    <n v="0"/>
    <n v="8376"/>
    <n v="0"/>
    <n v="8467"/>
    <n v="4"/>
    <n v="12"/>
    <n v="5"/>
    <n v="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1221823.07"/>
    <n v="1696706.24"/>
    <n v="474883.18"/>
    <n v="2"/>
    <n v="5"/>
    <n v="1201055.036014935"/>
    <n v="1675938.2134517671"/>
    <n v="474883.17743683129"/>
    <n v="0"/>
    <n v="0"/>
    <n v="0"/>
    <n v="20768.033985064831"/>
    <n v="20768.026548233349"/>
    <n v="2.5631686439737682E-3"/>
    <n v="474883.17743683129"/>
    <n v="837969.10672588332"/>
    <n v="1005562.92807106"/>
    <n v="1173156.749416237"/>
    <n v="1340750.5707614131"/>
    <n v="1508344.3921065901"/>
    <n v="1843532.034796943"/>
    <n v="2011125.85614212"/>
    <n v="2178719.677487297"/>
    <n v="2346313.4988324731"/>
    <n v="2513907.3201776501"/>
    <n v="0"/>
    <n v="0"/>
    <n v="0"/>
    <n v="0"/>
    <n v="0"/>
    <n v="0"/>
    <n v="0"/>
    <n v="0"/>
    <n v="0"/>
    <n v="0"/>
    <n v="3.5291589449379872"/>
    <m/>
    <n v="1.4630000000000001"/>
    <n v="0.13341452238566889"/>
    <m/>
    <m/>
    <n v="-55898.624073889667"/>
    <m/>
    <n v="-139695.53474647799"/>
    <n v="-102452.4633364388"/>
    <n v="-55898.624073889689"/>
    <n v="3956.3121208162629"/>
    <n v="83762.89371375757"/>
    <n v="-206733.0632845487"/>
    <n v="-176938.60615651729"/>
    <n v="-139695.53474647799"/>
    <n v="-91811.585790713259"/>
    <n v="-27966.320516360229"/>
    <n v="0"/>
    <n v="0"/>
    <n v="0"/>
    <n v="0"/>
  </r>
  <r>
    <x v="16"/>
    <n v="0"/>
    <n v="0"/>
    <n v="0"/>
    <n v="0"/>
    <n v="0"/>
    <n v="0"/>
    <n v="693777.15047451819"/>
    <n v="405038.1678059983"/>
    <n v="0"/>
    <n v="37"/>
    <n v="51"/>
    <n v="1667574935"/>
    <n v="1461"/>
    <n v="0"/>
    <n v="36346"/>
    <n v="6"/>
    <n v="22"/>
    <n v="0"/>
    <n v="33445"/>
    <n v="0"/>
    <n v="0"/>
    <n v="0"/>
    <n v="0"/>
    <n v="0"/>
    <n v="0"/>
    <n v="0"/>
    <n v="1434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40"/>
    <n v="1773922.48"/>
    <n v="2489534.39"/>
    <n v="715611.91"/>
    <n v="2"/>
    <n v="11"/>
    <n v="0"/>
    <n v="0"/>
    <n v="0"/>
    <n v="591271.45484461321"/>
    <n v="1058847.7228042569"/>
    <n v="467576.26795964368"/>
    <n v="1182651.0251553869"/>
    <n v="1430686.6671957429"/>
    <n v="248035.6420403563"/>
    <n v="467576.26795964368"/>
    <n v="0"/>
    <n v="0"/>
    <n v="0"/>
    <n v="0"/>
    <n v="0"/>
    <n v="0"/>
    <n v="0"/>
    <n v="0"/>
    <n v="0"/>
    <n v="0"/>
    <n v="529423.86140212847"/>
    <n v="635308.63368255412"/>
    <n v="741193.40596297977"/>
    <n v="847078.17824340565"/>
    <n v="952962.9505238313"/>
    <n v="1164732.4950846829"/>
    <n v="1270617.267365108"/>
    <n v="1376502.039645534"/>
    <n v="1482386.81192596"/>
    <n v="1588271.584206386"/>
    <m/>
    <n v="2.2645454770934732"/>
    <n v="1.4630000000000001"/>
    <m/>
    <n v="0.76635887442365269"/>
    <n v="2.5841830332818039"/>
    <m/>
    <n v="-202864.3372585795"/>
    <n v="0"/>
    <n v="0"/>
    <n v="0"/>
    <n v="0"/>
    <n v="0"/>
    <n v="0"/>
    <n v="0"/>
    <n v="0"/>
    <n v="0"/>
    <n v="0"/>
    <n v="-255806.72339879241"/>
    <n v="-232276.7740031422"/>
    <n v="-202864.3372585795"/>
    <n v="-165048.3471584275"/>
  </r>
  <r>
    <x v="17"/>
    <n v="0"/>
    <n v="0"/>
    <n v="0"/>
    <n v="0"/>
    <n v="0"/>
    <n v="0"/>
    <n v="677120.35864217661"/>
    <n v="401986.3569483133"/>
    <n v="0"/>
    <n v="52"/>
    <n v="45"/>
    <n v="1668471906"/>
    <n v="26944"/>
    <n v="0"/>
    <n v="101639"/>
    <n v="7"/>
    <n v="19"/>
    <n v="274"/>
    <n v="73763"/>
    <n v="86"/>
    <n v="161"/>
    <n v="0"/>
    <n v="0"/>
    <n v="0"/>
    <n v="0"/>
    <n v="0"/>
    <n v="180"/>
    <n v="2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32"/>
    <n v="1385165.3"/>
    <n v="2036479.68"/>
    <n v="651314.37"/>
    <n v="3"/>
    <n v="14"/>
    <n v="0"/>
    <n v="0"/>
    <n v="0"/>
    <n v="573217.5454028165"/>
    <n v="1029892.137525511"/>
    <n v="456674.59212269448"/>
    <n v="811947.75459718355"/>
    <n v="1006587.542474489"/>
    <n v="194639.77787730549"/>
    <n v="456674.59212269448"/>
    <n v="0"/>
    <n v="0"/>
    <n v="0"/>
    <n v="0"/>
    <n v="0"/>
    <n v="0"/>
    <n v="0"/>
    <n v="0"/>
    <n v="0"/>
    <n v="0"/>
    <n v="514946.06876275549"/>
    <n v="617935.28251530661"/>
    <n v="720924.49626785761"/>
    <n v="823913.71002040885"/>
    <n v="926902.92377295985"/>
    <n v="1132881.351278062"/>
    <n v="1235870.565030613"/>
    <n v="1338859.778783164"/>
    <n v="1441848.992535715"/>
    <n v="1544838.206288266"/>
    <m/>
    <n v="2.2551991183446671"/>
    <n v="1.4630000000000001"/>
    <m/>
    <n v="0.77367930284401254"/>
    <n v="2.594892820060791"/>
    <m/>
    <n v="-199201.55774131679"/>
    <n v="0"/>
    <n v="0"/>
    <n v="0"/>
    <n v="0"/>
    <n v="0"/>
    <n v="0"/>
    <n v="0"/>
    <n v="0"/>
    <n v="0"/>
    <n v="0"/>
    <n v="-250696.16461759241"/>
    <n v="-227809.67267258099"/>
    <n v="-199201.55774131679"/>
    <n v="-162419.69568683431"/>
  </r>
  <r>
    <x v="18"/>
    <n v="0"/>
    <n v="0"/>
    <n v="0"/>
    <n v="0"/>
    <n v="0"/>
    <n v="0"/>
    <n v="1119803.4647684321"/>
    <n v="637285.93271868594"/>
    <n v="0"/>
    <n v="47"/>
    <n v="30"/>
    <n v="1671706560"/>
    <n v="887690"/>
    <n v="0"/>
    <n v="2829542"/>
    <n v="7"/>
    <n v="35"/>
    <n v="5"/>
    <n v="1920062"/>
    <n v="52"/>
    <n v="958"/>
    <n v="0"/>
    <n v="0"/>
    <n v="0"/>
    <n v="0"/>
    <n v="0"/>
    <n v="0"/>
    <n v="20533"/>
    <n v="0"/>
    <n v="0"/>
    <n v="0"/>
    <n v="0"/>
    <n v="2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790"/>
    <n v="5627312.8099999996"/>
    <n v="7080157"/>
    <n v="1452844.19"/>
    <n v="2"/>
    <n v="9"/>
    <n v="13.68226632758623"/>
    <n v="13.68226632758623"/>
    <n v="0"/>
    <n v="1209854.8594549829"/>
    <n v="1649876.618495066"/>
    <n v="440021.75904008228"/>
    <n v="4417444.2682786882"/>
    <n v="5430266.6992386067"/>
    <n v="1012822.430959918"/>
    <n v="440021.75904008228"/>
    <n v="6.8411331637931134"/>
    <n v="8.2093597965517358"/>
    <n v="9.5775864293103581"/>
    <n v="10.94581306206898"/>
    <n v="12.314039694827599"/>
    <n v="15.050492960344849"/>
    <n v="16.418719593103472"/>
    <n v="17.786946225862099"/>
    <n v="19.15517285862072"/>
    <n v="20.52339949137934"/>
    <n v="824938.30924753286"/>
    <n v="989925.97109703941"/>
    <n v="1154913.632946546"/>
    <n v="1319901.2947960531"/>
    <n v="1484888.9566455591"/>
    <n v="1814864.2803445719"/>
    <n v="1979851.942194079"/>
    <n v="2144839.6040435862"/>
    <n v="2309827.2658930919"/>
    <n v="2474814.927742599"/>
    <s v="inf"/>
    <n v="3.7495341641611311"/>
    <n v="1.4630000000000001"/>
    <n v="-1"/>
    <n v="6.6799187545182548E-2"/>
    <n v="1.5607272113786019"/>
    <m/>
    <n v="-27552.604416315899"/>
    <n v="2.736453265517246"/>
    <n v="3.0405036283524951"/>
    <n v="3.4205665818965572"/>
    <n v="3.9092189507389219"/>
    <n v="4.560755442528742"/>
    <n v="2.1891626124137971"/>
    <n v="2.432402902681996"/>
    <n v="2.736453265517246"/>
    <n v="3.127375160591138"/>
    <n v="3.6486043540229942"/>
    <n v="-110046.4353410692"/>
    <n v="-73382.510485623265"/>
    <n v="-27552.604416315909"/>
    <n v="31371.560529936451"/>
  </r>
  <r>
    <x v="19"/>
    <n v="0"/>
    <n v="0"/>
    <n v="0"/>
    <n v="0"/>
    <n v="0"/>
    <n v="0"/>
    <n v="653296.81944902102"/>
    <n v="404844.26341449289"/>
    <n v="0"/>
    <n v="24"/>
    <n v="34"/>
    <n v="1667729551"/>
    <n v="432"/>
    <n v="0"/>
    <n v="39872"/>
    <n v="2"/>
    <n v="5"/>
    <n v="0"/>
    <n v="394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26432.59"/>
    <n v="1066109.8999999999"/>
    <n v="439677.3"/>
    <n v="2"/>
    <n v="4"/>
    <n v="0"/>
    <n v="0"/>
    <n v="0"/>
    <n v="557214.72868761513"/>
    <n v="996892.0311174345"/>
    <n v="439677.3024298193"/>
    <n v="69217.861312384834"/>
    <n v="69217.86888256541"/>
    <n v="-2.4298193166032429E-3"/>
    <n v="439677.3024298193"/>
    <n v="0"/>
    <n v="0"/>
    <n v="0"/>
    <n v="0"/>
    <n v="0"/>
    <n v="0"/>
    <n v="0"/>
    <n v="0"/>
    <n v="0"/>
    <n v="0"/>
    <n v="498446.01555871719"/>
    <n v="598135.21867046063"/>
    <n v="697824.42178220407"/>
    <n v="797513.62489394762"/>
    <n v="897202.82800569106"/>
    <n v="1096581.2342291779"/>
    <n v="1196270.437340921"/>
    <n v="1295959.640452665"/>
    <n v="1395648.8435644079"/>
    <n v="1495338.0466761519"/>
    <m/>
    <n v="2.2673265724845031"/>
    <n v="1.4630000000000001"/>
    <m/>
    <n v="0.76419226437983245"/>
    <n v="2.581013282787695"/>
    <m/>
    <n v="-190454.29465046071"/>
    <n v="0"/>
    <n v="0"/>
    <n v="0"/>
    <n v="0"/>
    <n v="0"/>
    <n v="0"/>
    <n v="0"/>
    <n v="0"/>
    <n v="0"/>
    <n v="0"/>
    <n v="-240298.8962063324"/>
    <n v="-218145.73995927829"/>
    <n v="-190454.29465046071"/>
    <n v="-154851.00782483799"/>
  </r>
  <r>
    <x v="20"/>
    <n v="980766.84951317555"/>
    <n v="99510.496448080827"/>
    <n v="0"/>
    <n v="282"/>
    <n v="178"/>
    <n v="1671111575"/>
    <n v="0"/>
    <n v="0"/>
    <n v="0"/>
    <n v="0"/>
    <n v="0"/>
    <n v="0"/>
    <n v="118754"/>
    <n v="0"/>
    <n v="204887"/>
    <n v="5"/>
    <n v="22"/>
    <n v="5"/>
    <n v="86057"/>
    <n v="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6"/>
    <n v="1035368.11"/>
    <n v="1460090.86"/>
    <n v="424722.75"/>
    <n v="1"/>
    <n v="2"/>
    <n v="1033014.813329292"/>
    <n v="1457737.5646699229"/>
    <n v="424722.75134063029"/>
    <n v="0"/>
    <n v="0"/>
    <n v="0"/>
    <n v="2353.2966707075252"/>
    <n v="2353.2953300774102"/>
    <n v="-1.340630289632827E-3"/>
    <n v="424722.75134063029"/>
    <n v="728868.78233496135"/>
    <n v="874642.53880195355"/>
    <n v="1020416.295268946"/>
    <n v="1166190.0517359381"/>
    <n v="1311963.80820293"/>
    <n v="1603511.3211369149"/>
    <n v="1749285.0776039071"/>
    <n v="1895058.8340709"/>
    <n v="2040832.590537892"/>
    <n v="2186606.3470048839"/>
    <n v="0"/>
    <n v="0"/>
    <n v="0"/>
    <n v="0"/>
    <n v="0"/>
    <n v="0"/>
    <n v="0"/>
    <n v="0"/>
    <n v="0"/>
    <n v="0"/>
    <n v="3.4322097416928998"/>
    <m/>
    <n v="1.4630000000000001"/>
    <n v="0.16542994194377039"/>
    <m/>
    <m/>
    <n v="-60288.360173149638"/>
    <m/>
    <n v="-133175.2384066458"/>
    <n v="-100781.0703028697"/>
    <n v="-60288.360173149616"/>
    <n v="-8226.3042920809239"/>
    <n v="61189.770216010627"/>
    <n v="-191484.7409934426"/>
    <n v="-165569.4065104218"/>
    <n v="-133175.23840664569"/>
    <n v="-91525.593701790785"/>
    <n v="-35992.734095317537"/>
    <n v="0"/>
    <n v="0"/>
    <n v="0"/>
    <n v="0"/>
  </r>
  <r>
    <x v="21"/>
    <n v="922472.23212857533"/>
    <n v="150284.80892925151"/>
    <n v="0"/>
    <n v="180"/>
    <n v="126"/>
    <n v="1671874595"/>
    <n v="0"/>
    <n v="0"/>
    <n v="0"/>
    <n v="0"/>
    <n v="0"/>
    <n v="0"/>
    <n v="30526"/>
    <n v="0"/>
    <n v="30693"/>
    <n v="4"/>
    <n v="14"/>
    <n v="0"/>
    <n v="97"/>
    <n v="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"/>
    <n v="5041446.68"/>
    <n v="9400134.75"/>
    <n v="4358688.07"/>
    <n v="2"/>
    <n v="6"/>
    <n v="980840.83902935334"/>
    <n v="1364830.1725736631"/>
    <n v="383989.33354430948"/>
    <n v="0"/>
    <n v="0"/>
    <n v="0"/>
    <n v="4060605.8409706471"/>
    <n v="8035304.5774263367"/>
    <n v="3974698.736455691"/>
    <n v="383989.33354430948"/>
    <n v="682415.08628683141"/>
    <n v="818898.10354419763"/>
    <n v="955381.12080156396"/>
    <n v="1091864.1380589299"/>
    <n v="1228347.155316296"/>
    <n v="1501313.1898310289"/>
    <n v="1637796.207088395"/>
    <n v="1774279.224345762"/>
    <n v="1910762.2416031279"/>
    <n v="2047245.258860494"/>
    <n v="0"/>
    <n v="0"/>
    <n v="0"/>
    <n v="0"/>
    <n v="0"/>
    <n v="0"/>
    <n v="0"/>
    <n v="0"/>
    <n v="0"/>
    <n v="0"/>
    <n v="3.5543439709013991"/>
    <m/>
    <n v="1.4630000000000001"/>
    <n v="0.1253834836321652"/>
    <m/>
    <m/>
    <n v="-42781.790400893791"/>
    <m/>
    <n v="-111023.2990295769"/>
    <n v="-80693.739639051084"/>
    <n v="-42781.790400893777"/>
    <n v="5962.1443338798708"/>
    <n v="70954.057313578145"/>
    <n v="-165616.5059325234"/>
    <n v="-141352.85842010271"/>
    <n v="-111023.2990295769"/>
    <n v="-72028.151241757965"/>
    <n v="-20034.620857999369"/>
    <n v="0"/>
    <n v="0"/>
    <n v="0"/>
    <n v="0"/>
  </r>
  <r>
    <x v="22"/>
    <n v="933102.46927088348"/>
    <n v="858413.98543594067"/>
    <n v="0"/>
    <n v="10"/>
    <n v="9"/>
    <n v="1671702923"/>
    <n v="0"/>
    <n v="0"/>
    <n v="0"/>
    <n v="0"/>
    <n v="0"/>
    <n v="0"/>
    <n v="210324"/>
    <n v="0"/>
    <n v="210324"/>
    <n v="1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14904.03"/>
    <n v="1380701.09"/>
    <n v="365797.06"/>
    <n v="1"/>
    <n v="1"/>
    <n v="1014904.027663218"/>
    <n v="1380701.091225208"/>
    <n v="365797.06356199068"/>
    <n v="0"/>
    <n v="0"/>
    <n v="0"/>
    <n v="2.3367822868749499E-3"/>
    <n v="-1.2252083979547019E-3"/>
    <n v="-3.5619907430373128E-3"/>
    <n v="365797.06356199068"/>
    <n v="690350.54561260424"/>
    <n v="828420.65473512502"/>
    <n v="966490.76385764591"/>
    <n v="1104560.8729801669"/>
    <n v="1242630.9821026879"/>
    <n v="1518771.200347729"/>
    <n v="1656841.30947025"/>
    <n v="1794911.418592771"/>
    <n v="1932981.5277152921"/>
    <n v="2071051.6368378131"/>
    <n v="0"/>
    <n v="0"/>
    <n v="0"/>
    <n v="0"/>
    <n v="0"/>
    <n v="0"/>
    <n v="0"/>
    <n v="0"/>
    <n v="0"/>
    <n v="0"/>
    <n v="3.7745002045136"/>
    <m/>
    <n v="1.4630000000000001"/>
    <n v="5.9742954899497443E-2"/>
    <m/>
    <m/>
    <n v="-20621.790755688598"/>
    <m/>
    <n v="-89656.845316949068"/>
    <n v="-58974.598845277738"/>
    <n v="-20621.79075568862"/>
    <n v="28688.96250235452"/>
    <n v="94436.633513078734"/>
    <n v="-144884.88896595739"/>
    <n v="-120339.0917886203"/>
    <n v="-89656.845316949009"/>
    <n v="-50208.24271051446"/>
    <n v="2389.8940980649199"/>
    <n v="0"/>
    <n v="0"/>
    <n v="0"/>
    <n v="0"/>
  </r>
  <r>
    <x v="23"/>
    <n v="0"/>
    <n v="0"/>
    <n v="0"/>
    <n v="0"/>
    <n v="0"/>
    <n v="0"/>
    <n v="723501.68512297433"/>
    <n v="231981.41559877509"/>
    <n v="0"/>
    <n v="77"/>
    <n v="14"/>
    <n v="1670436738"/>
    <n v="83"/>
    <n v="0"/>
    <n v="947"/>
    <n v="13"/>
    <n v="49"/>
    <n v="117"/>
    <n v="415"/>
    <n v="10"/>
    <n v="0"/>
    <n v="1"/>
    <n v="0"/>
    <n v="21"/>
    <n v="0"/>
    <n v="0"/>
    <n v="9"/>
    <n v="95"/>
    <n v="0"/>
    <n v="0"/>
    <n v="0"/>
    <n v="0"/>
    <n v="0"/>
    <n v="0"/>
    <n v="0"/>
    <n v="0"/>
    <n v="0"/>
    <n v="0"/>
    <n v="74"/>
    <n v="0"/>
    <n v="0"/>
    <n v="0"/>
    <n v="0"/>
    <n v="122"/>
    <n v="0"/>
    <n v="0"/>
    <n v="0"/>
    <n v="0"/>
    <n v="0"/>
    <n v="0"/>
    <n v="0"/>
    <n v="0"/>
    <n v="0"/>
    <n v="0"/>
    <n v="0"/>
    <n v="0"/>
    <n v="0"/>
    <n v="0"/>
    <n v="449"/>
    <n v="758345.12"/>
    <n v="1121270.8999999999"/>
    <n v="362925.78"/>
    <n v="6"/>
    <n v="13"/>
    <n v="0"/>
    <n v="0"/>
    <n v="0"/>
    <n v="718883.23408734729"/>
    <n v="1081809.01842823"/>
    <n v="362925.78434088238"/>
    <n v="39461.88591265271"/>
    <n v="39461.88157177018"/>
    <n v="-4.3408823548816136E-3"/>
    <n v="362925.78434088238"/>
    <n v="0"/>
    <n v="0"/>
    <n v="0"/>
    <n v="0"/>
    <n v="0"/>
    <n v="0"/>
    <n v="0"/>
    <n v="0"/>
    <n v="0"/>
    <n v="0"/>
    <n v="540904.50921411486"/>
    <n v="649085.41105693777"/>
    <n v="757266.31289976079"/>
    <n v="865447.2147425838"/>
    <n v="973628.11658540682"/>
    <n v="1189989.920271053"/>
    <n v="1298170.822113876"/>
    <n v="1406351.723956699"/>
    <n v="1514532.625799522"/>
    <n v="1622713.5276423451"/>
    <m/>
    <n v="2.9807995604195701"/>
    <n v="1.4630000000000001"/>
    <m/>
    <n v="0.34192182967075141"/>
    <n v="1.9632316368083089"/>
    <m/>
    <n v="-92473.529733824951"/>
    <n v="0"/>
    <n v="0"/>
    <n v="0"/>
    <n v="0"/>
    <n v="0"/>
    <n v="0"/>
    <n v="0"/>
    <n v="0"/>
    <n v="0"/>
    <n v="0"/>
    <n v="-146563.9806552364"/>
    <n v="-122523.78024572021"/>
    <n v="-92473.529733824951"/>
    <n v="-53837.493361388159"/>
  </r>
  <r>
    <x v="24"/>
    <n v="807969.02696092881"/>
    <n v="754509.23576201813"/>
    <n v="0"/>
    <n v="16"/>
    <n v="9"/>
    <n v="1671698843"/>
    <n v="114216.40735682521"/>
    <n v="0"/>
    <n v="0"/>
    <n v="12"/>
    <n v="27"/>
    <n v="1671711210"/>
    <n v="30616"/>
    <n v="11"/>
    <n v="39329"/>
    <n v="23"/>
    <n v="116"/>
    <n v="591"/>
    <n v="4450"/>
    <n v="5"/>
    <n v="371"/>
    <n v="3"/>
    <n v="0"/>
    <n v="72"/>
    <n v="6"/>
    <n v="0"/>
    <n v="788"/>
    <n v="21"/>
    <n v="1613"/>
    <n v="0"/>
    <n v="0"/>
    <n v="0"/>
    <n v="236"/>
    <n v="1"/>
    <n v="30"/>
    <n v="1"/>
    <n v="0"/>
    <n v="3"/>
    <n v="16"/>
    <n v="49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4263"/>
    <n v="6841901.0300000003"/>
    <n v="7398090.6500000004"/>
    <n v="556189.63"/>
    <n v="9"/>
    <n v="24"/>
    <n v="882086.62820213952"/>
    <n v="1195392.7411334291"/>
    <n v="313306.11293128959"/>
    <n v="123908.4462202054"/>
    <n v="168864.1714762047"/>
    <n v="44955.725255999307"/>
    <n v="5835905.9555776557"/>
    <n v="6033833.7373903664"/>
    <n v="197927.7918127111"/>
    <n v="358261.8381872889"/>
    <n v="597696.37056671456"/>
    <n v="717235.64468005742"/>
    <n v="836774.91879340028"/>
    <n v="956314.19290674338"/>
    <n v="1075853.467020086"/>
    <n v="1314932.015246772"/>
    <n v="1434471.2893601151"/>
    <n v="1554010.5634734579"/>
    <n v="1673549.837586801"/>
    <n v="1793089.1117001439"/>
    <n v="84432.085738102367"/>
    <n v="101318.5028857228"/>
    <n v="118204.9200333433"/>
    <n v="135091.3371809638"/>
    <n v="151977.7543285843"/>
    <n v="185750.5886238252"/>
    <n v="202637.00577144569"/>
    <n v="219523.42291906619"/>
    <n v="236409.84006668659"/>
    <n v="253296.25721430709"/>
    <n v="3.8154146752814491"/>
    <n v="3.7562328383006101"/>
    <n v="1.4630000000000001"/>
    <n v="4.8378837014599219E-2"/>
    <n v="6.4896712262830336E-2"/>
    <n v="1.5579438900405209"/>
    <n v="-14457.927647932311"/>
    <n v="-2739.6823869481282"/>
    <n v="-74227.564704603777"/>
    <n v="-47663.281568305327"/>
    <n v="-14457.92764793232"/>
    <n v="28234.670249690131"/>
    <n v="85158.134113186796"/>
    <n v="-122043.2743499409"/>
    <n v="-100791.84784090221"/>
    <n v="-74227.564704603748"/>
    <n v="-40073.48638650577"/>
    <n v="5465.2847042915528"/>
    <n v="-11182.89096075837"/>
    <n v="-7430.353816842704"/>
    <n v="-2739.68238694813"/>
    <n v="3291.180880059183"/>
  </r>
  <r>
    <x v="25"/>
    <n v="0"/>
    <n v="0"/>
    <n v="0"/>
    <n v="0"/>
    <n v="0"/>
    <n v="0"/>
    <n v="852929.14438342932"/>
    <n v="399234.68269453198"/>
    <n v="0"/>
    <n v="109"/>
    <n v="58"/>
    <n v="1671708780"/>
    <n v="153495"/>
    <n v="0"/>
    <n v="216992"/>
    <n v="10"/>
    <n v="94"/>
    <n v="5"/>
    <n v="62811"/>
    <n v="35"/>
    <n v="104"/>
    <n v="0"/>
    <n v="0"/>
    <n v="0"/>
    <n v="0"/>
    <n v="0"/>
    <n v="446"/>
    <n v="40"/>
    <n v="0"/>
    <n v="0"/>
    <n v="0"/>
    <n v="0"/>
    <n v="0"/>
    <n v="0"/>
    <n v="0"/>
    <n v="0"/>
    <n v="0"/>
    <n v="0"/>
    <n v="0"/>
    <n v="0"/>
    <n v="0"/>
    <n v="0"/>
    <n v="56"/>
    <n v="0"/>
    <n v="0"/>
    <n v="0"/>
    <n v="0"/>
    <n v="0"/>
    <n v="0"/>
    <n v="0"/>
    <n v="0"/>
    <n v="0"/>
    <n v="0"/>
    <n v="0"/>
    <n v="0"/>
    <n v="0"/>
    <n v="0"/>
    <n v="0"/>
    <n v="686"/>
    <n v="1930591.68"/>
    <n v="2264821.64"/>
    <n v="334229.96000000002"/>
    <n v="5"/>
    <n v="32"/>
    <n v="0"/>
    <n v="0"/>
    <n v="0"/>
    <n v="929647.4195285181"/>
    <n v="1263877.3820505431"/>
    <n v="334229.96252202452"/>
    <n v="1000944.2604714819"/>
    <n v="1000944.257949458"/>
    <n v="-2.522024500649422E-3"/>
    <n v="334229.96252202452"/>
    <n v="0"/>
    <n v="0"/>
    <n v="0"/>
    <n v="0"/>
    <n v="0"/>
    <n v="0"/>
    <n v="0"/>
    <n v="0"/>
    <n v="0"/>
    <n v="0"/>
    <n v="631938.69102527131"/>
    <n v="758326.42923032551"/>
    <n v="884714.16743537982"/>
    <n v="1011101.905640434"/>
    <n v="1137489.6438454881"/>
    <n v="1390265.1202555969"/>
    <n v="1516652.858460651"/>
    <n v="1643040.596665706"/>
    <n v="1769428.3348707601"/>
    <n v="1895816.0730758139"/>
    <m/>
    <n v="3.7814604427251419"/>
    <n v="1.4630000000000001"/>
    <m/>
    <n v="5.7792369002639843E-2"/>
    <n v="1.5475502358508619"/>
    <m/>
    <n v="-18260.61700938888"/>
    <n v="0"/>
    <n v="0"/>
    <n v="0"/>
    <n v="0"/>
    <n v="0"/>
    <n v="0"/>
    <n v="0"/>
    <n v="0"/>
    <n v="0"/>
    <n v="0"/>
    <n v="-81454.48611191599"/>
    <n v="-53368.322066348403"/>
    <n v="-18260.617009388861"/>
    <n v="26877.86092098767"/>
  </r>
  <r>
    <x v="26"/>
    <n v="0"/>
    <n v="0"/>
    <n v="0"/>
    <n v="0"/>
    <n v="0"/>
    <n v="0"/>
    <n v="808562.73750516342"/>
    <n v="457868.91825634928"/>
    <n v="0"/>
    <n v="48"/>
    <n v="55"/>
    <n v="1671650721"/>
    <n v="827"/>
    <n v="0"/>
    <n v="1904044"/>
    <n v="5"/>
    <n v="18"/>
    <n v="5"/>
    <n v="1903091"/>
    <n v="0"/>
    <n v="0"/>
    <n v="0"/>
    <n v="0"/>
    <n v="0"/>
    <n v="0"/>
    <n v="0"/>
    <n v="1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6"/>
    <n v="2910564.78"/>
    <n v="3229252.03"/>
    <n v="318687.25"/>
    <n v="2"/>
    <n v="9"/>
    <n v="0"/>
    <n v="0"/>
    <n v="0"/>
    <n v="878474.93103781843"/>
    <n v="1197162.1849746541"/>
    <n v="318687.25393683522"/>
    <n v="2032089.848962181"/>
    <n v="2032089.8450253459"/>
    <n v="-3.9368352154269806E-3"/>
    <n v="318687.25393683522"/>
    <n v="0"/>
    <n v="0"/>
    <n v="0"/>
    <n v="0"/>
    <n v="0"/>
    <n v="0"/>
    <n v="0"/>
    <n v="0"/>
    <n v="0"/>
    <n v="0"/>
    <n v="598581.09248732682"/>
    <n v="718297.31098479219"/>
    <n v="838013.52948225755"/>
    <n v="957729.74797972292"/>
    <n v="1077445.966477188"/>
    <n v="1316878.403472119"/>
    <n v="1436594.6219695839"/>
    <n v="1556310.84046705"/>
    <n v="1676027.0589645151"/>
    <n v="1795743.27746198"/>
    <m/>
    <n v="3.7565424101082341"/>
    <n v="1.4630000000000001"/>
    <m/>
    <n v="6.4808955500319287E-2"/>
    <n v="1.557815501896967"/>
    <m/>
    <n v="-19396.707693171811"/>
    <n v="0"/>
    <n v="0"/>
    <n v="0"/>
    <n v="0"/>
    <n v="0"/>
    <n v="0"/>
    <n v="0"/>
    <n v="0"/>
    <n v="0"/>
    <n v="0"/>
    <n v="-79254.816941904486"/>
    <n v="-52651.212831356621"/>
    <n v="-19396.7076931718"/>
    <n v="23359.084627351549"/>
  </r>
  <r>
    <x v="27"/>
    <n v="786883.59392338002"/>
    <n v="425209.98555748281"/>
    <n v="0"/>
    <n v="130"/>
    <n v="42"/>
    <n v="1671232703"/>
    <n v="0"/>
    <n v="0"/>
    <n v="0"/>
    <n v="0"/>
    <n v="0"/>
    <n v="0"/>
    <n v="1861"/>
    <n v="0"/>
    <n v="1986"/>
    <n v="4"/>
    <n v="13"/>
    <n v="111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1"/>
    <n v="1432437.96"/>
    <n v="1921083.9"/>
    <n v="488645.94"/>
    <n v="2"/>
    <n v="4"/>
    <n v="860584.44152173994"/>
    <n v="1174085.0461764541"/>
    <n v="313500.60465471412"/>
    <n v="0"/>
    <n v="0"/>
    <n v="0"/>
    <n v="571853.51847826003"/>
    <n v="746998.85382354585"/>
    <n v="175145.33534528589"/>
    <n v="313500.60465471412"/>
    <n v="587042.52308822703"/>
    <n v="704451.02770587243"/>
    <n v="821859.53232351784"/>
    <n v="939268.03694116324"/>
    <n v="1056676.5415588091"/>
    <n v="1291493.550794099"/>
    <n v="1408902.0554117451"/>
    <n v="1526310.56002939"/>
    <n v="1643719.0646470359"/>
    <n v="1761127.5692646811"/>
    <n v="0"/>
    <n v="0"/>
    <n v="0"/>
    <n v="0"/>
    <n v="0"/>
    <n v="0"/>
    <n v="0"/>
    <n v="0"/>
    <n v="0"/>
    <n v="0"/>
    <n v="3.7450806433677459"/>
    <m/>
    <n v="1.4630000000000001"/>
    <n v="6.8067788362233816E-2"/>
    <m/>
    <m/>
    <n v="-19979.343110600588"/>
    <m/>
    <n v="-78683.595419423305"/>
    <n v="-52592.816615502117"/>
    <n v="-19979.343110600599"/>
    <n v="21952.265681415622"/>
    <n v="77861.077404103882"/>
    <n v="-125646.9972664815"/>
    <n v="-104774.37422334449"/>
    <n v="-78683.595419423305"/>
    <n v="-45138.308385810349"/>
    <n v="-411.25900765968248"/>
    <n v="0"/>
    <n v="0"/>
    <n v="0"/>
    <n v="0"/>
  </r>
  <r>
    <x v="28"/>
    <n v="789332.88168809027"/>
    <n v="759163.60607562715"/>
    <n v="0"/>
    <n v="10"/>
    <n v="8"/>
    <n v="1671643247"/>
    <n v="0"/>
    <n v="0"/>
    <n v="0"/>
    <n v="0"/>
    <n v="0"/>
    <n v="0"/>
    <n v="204474"/>
    <n v="0"/>
    <n v="209372"/>
    <n v="3"/>
    <n v="18"/>
    <n v="0"/>
    <n v="0"/>
    <n v="48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711308.2300000004"/>
    <n v="10933752.93"/>
    <n v="3222444.7"/>
    <n v="2"/>
    <n v="4"/>
    <n v="854910.75161409855"/>
    <n v="1167482.029631427"/>
    <n v="312571.2780173287"/>
    <n v="0"/>
    <n v="0"/>
    <n v="0"/>
    <n v="6856397.478385902"/>
    <n v="9766270.9003685731"/>
    <n v="2909873.4219826721"/>
    <n v="312571.2780173287"/>
    <n v="583741.01481571363"/>
    <n v="700489.21777885628"/>
    <n v="817237.42074199906"/>
    <n v="933985.62370514183"/>
    <n v="1050733.8266682851"/>
    <n v="1284230.2325945699"/>
    <n v="1400978.435557713"/>
    <n v="1517726.638520855"/>
    <n v="1634474.8414839981"/>
    <n v="1751223.044447141"/>
    <n v="0"/>
    <n v="0"/>
    <n v="0"/>
    <n v="0"/>
    <n v="0"/>
    <n v="0"/>
    <n v="0"/>
    <n v="0"/>
    <n v="0"/>
    <n v="0"/>
    <n v="3.7350905593018151"/>
    <m/>
    <n v="1.4630000000000001"/>
    <n v="7.0924502764319497E-2"/>
    <m/>
    <m/>
    <n v="-20700.770609471889"/>
    <m/>
    <n v="-79074.872091043246"/>
    <n v="-53130.826988122659"/>
    <n v="-20700.770609471889"/>
    <n v="20995.016163079072"/>
    <n v="76589.398526480363"/>
    <n v="-125774.15327630031"/>
    <n v="-105018.91719396391"/>
    <n v="-79074.872091043246"/>
    <n v="-45718.242673002467"/>
    <n v="-1242.7367822814269"/>
    <n v="0"/>
    <n v="0"/>
    <n v="0"/>
    <n v="0"/>
  </r>
  <r>
    <x v="29"/>
    <n v="755686.13334528299"/>
    <n v="738141.61550002673"/>
    <n v="0"/>
    <n v="8"/>
    <n v="4"/>
    <n v="1671626303"/>
    <n v="18007.385010921269"/>
    <n v="0"/>
    <n v="0"/>
    <n v="17"/>
    <n v="28"/>
    <n v="1671649459"/>
    <n v="303445"/>
    <n v="0"/>
    <n v="311409"/>
    <n v="5"/>
    <n v="17"/>
    <n v="20"/>
    <n v="7937"/>
    <n v="1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"/>
    <n v="835418.33"/>
    <n v="1144707.69"/>
    <n v="309289.57"/>
    <n v="4"/>
    <n v="12"/>
    <n v="814922.74582213815"/>
    <n v="1117116.3565669151"/>
    <n v="302193.61074477679"/>
    <n v="19522.17658284853"/>
    <n v="26615.95928843979"/>
    <n v="7093.7827055912603"/>
    <n v="973.40759501327193"/>
    <n v="975.37414464509493"/>
    <n v="2.1765496319021622"/>
    <n v="309287.39345036808"/>
    <n v="558558.17828345753"/>
    <n v="670269.81394014903"/>
    <n v="781981.44959684054"/>
    <n v="893693.08525353204"/>
    <n v="1005404.720910224"/>
    <n v="1228827.9922236069"/>
    <n v="1340539.6278802981"/>
    <n v="1452251.2635369899"/>
    <n v="1563962.8991936811"/>
    <n v="1675674.534850372"/>
    <n v="13307.9796442199"/>
    <n v="15969.575573063879"/>
    <n v="18631.171501907851"/>
    <n v="21292.767430751839"/>
    <n v="23954.36335959582"/>
    <n v="29277.555217283771"/>
    <n v="31939.151146127751"/>
    <n v="34600.747074971732"/>
    <n v="37262.343003815709"/>
    <n v="39923.938932659687"/>
    <n v="3.696690852641475"/>
    <n v="3.7520122046396089"/>
    <n v="1.4630000000000001"/>
    <n v="8.2048826761316862E-2"/>
    <n v="6.6094613192819063E-2"/>
    <n v="1.559696419101094"/>
    <n v="-22914.52160304807"/>
    <n v="-439.79288348131172"/>
    <n v="-78770.339431393833"/>
    <n v="-53945.531507684616"/>
    <n v="-22914.521603048081"/>
    <n v="16982.491131484621"/>
    <n v="70178.508110861527"/>
    <n v="-123454.99369407041"/>
    <n v="-103595.14735510309"/>
    <n v="-78770.339431393833"/>
    <n v="-46852.729243767681"/>
    <n v="-4295.9156602661824"/>
    <n v="-1770.590847903301"/>
    <n v="-1179.125085937972"/>
    <n v="-439.79288348131189"/>
    <n v="510.77709110582327"/>
  </r>
  <r>
    <x v="30"/>
    <n v="0"/>
    <n v="0"/>
    <n v="0"/>
    <n v="0"/>
    <n v="0"/>
    <n v="0"/>
    <n v="783444.88121515536"/>
    <n v="462005.21145763132"/>
    <n v="0"/>
    <n v="48"/>
    <n v="58"/>
    <n v="1672040004"/>
    <n v="188"/>
    <n v="0"/>
    <n v="34551"/>
    <n v="8"/>
    <n v="47"/>
    <n v="21"/>
    <n v="34268"/>
    <n v="11"/>
    <n v="0"/>
    <n v="0"/>
    <n v="0"/>
    <n v="0"/>
    <n v="0"/>
    <n v="38"/>
    <n v="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5"/>
    <n v="1548419.84"/>
    <n v="1948026.7"/>
    <n v="399606.86"/>
    <n v="3"/>
    <n v="13"/>
    <n v="0"/>
    <n v="0"/>
    <n v="0"/>
    <n v="846957.80250119499"/>
    <n v="1153572.512153327"/>
    <n v="306614.70965213148"/>
    <n v="701462.03749880509"/>
    <n v="794454.18784667342"/>
    <n v="92992.150347868446"/>
    <n v="306614.70965213148"/>
    <n v="0"/>
    <n v="0"/>
    <n v="0"/>
    <n v="0"/>
    <n v="0"/>
    <n v="0"/>
    <n v="0"/>
    <n v="0"/>
    <n v="0"/>
    <n v="0"/>
    <n v="576786.25607666327"/>
    <n v="692143.50729199592"/>
    <n v="807500.75850732857"/>
    <n v="922858.00972266123"/>
    <n v="1038215.260937994"/>
    <n v="1268929.763368659"/>
    <n v="1384287.0145839921"/>
    <n v="1499644.265799324"/>
    <n v="1615001.5170146569"/>
    <n v="1730358.76822999"/>
    <m/>
    <n v="3.7622869217921981"/>
    <n v="1.4630000000000001"/>
    <m/>
    <n v="6.3183133862253493E-2"/>
    <n v="1.5554369248404769"/>
    <m/>
    <n v="-18221.581613799899"/>
    <n v="0"/>
    <n v="0"/>
    <n v="0"/>
    <n v="0"/>
    <n v="0"/>
    <n v="0"/>
    <n v="0"/>
    <n v="0"/>
    <n v="0"/>
    <n v="0"/>
    <n v="-75900.207221466233"/>
    <n v="-50265.262506947853"/>
    <n v="-18221.58161379991"/>
    <n v="22977.436677390298"/>
  </r>
  <r>
    <x v="31"/>
    <n v="78997.821365751879"/>
    <n v="0"/>
    <n v="0"/>
    <n v="168"/>
    <n v="130"/>
    <n v="1649549804"/>
    <n v="742433.41096301575"/>
    <n v="421121.09581200581"/>
    <n v="0"/>
    <n v="42"/>
    <n v="37"/>
    <n v="1671707730"/>
    <n v="518650"/>
    <n v="0"/>
    <n v="843294"/>
    <n v="4"/>
    <n v="13"/>
    <n v="5"/>
    <n v="324603"/>
    <n v="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"/>
    <n v="873507.96"/>
    <n v="1164782.3400000001"/>
    <n v="291274.37"/>
    <n v="2"/>
    <n v="3"/>
    <n v="0"/>
    <n v="0"/>
    <n v="0"/>
    <n v="800702.17556391098"/>
    <n v="1091976.548945891"/>
    <n v="291274.37338198052"/>
    <n v="72805.784436088987"/>
    <n v="72805.791054108646"/>
    <n v="-3.3819804666563869E-3"/>
    <n v="291274.37338198052"/>
    <n v="0"/>
    <n v="0"/>
    <n v="0"/>
    <n v="0"/>
    <n v="0"/>
    <n v="0"/>
    <n v="0"/>
    <n v="0"/>
    <n v="0"/>
    <n v="0"/>
    <n v="545988.27447294572"/>
    <n v="655185.92936753482"/>
    <n v="764383.58426212391"/>
    <n v="873581.23915671324"/>
    <n v="982778.89405130234"/>
    <n v="1201174.2038404809"/>
    <n v="1310371.8587350701"/>
    <n v="1419569.5136296591"/>
    <n v="1528767.1685242481"/>
    <n v="1637964.823418837"/>
    <m/>
    <n v="3.748961971034305"/>
    <n v="1.4630000000000001"/>
    <m/>
    <n v="6.696200999244506E-2"/>
    <n v="1.5609654206189469"/>
    <m/>
    <n v="-18280.236145507599"/>
    <n v="0"/>
    <n v="0"/>
    <n v="0"/>
    <n v="0"/>
    <n v="0"/>
    <n v="0"/>
    <n v="0"/>
    <n v="0"/>
    <n v="0"/>
    <n v="0"/>
    <n v="-72879.06359280218"/>
    <n v="-48612.918060671247"/>
    <n v="-18280.236145507599"/>
    <n v="20718.926316845638"/>
  </r>
  <r>
    <x v="32"/>
    <n v="0"/>
    <n v="0"/>
    <n v="0"/>
    <n v="0"/>
    <n v="0"/>
    <n v="0"/>
    <n v="722417.25722848868"/>
    <n v="349599.3907041527"/>
    <n v="0"/>
    <n v="80"/>
    <n v="58"/>
    <n v="1671798912"/>
    <n v="281"/>
    <n v="0"/>
    <n v="231864"/>
    <n v="4"/>
    <n v="12"/>
    <n v="0"/>
    <n v="231524"/>
    <n v="9"/>
    <n v="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9"/>
    <n v="928494.69"/>
    <n v="1215365.94"/>
    <n v="286871.25"/>
    <n v="1"/>
    <n v="5"/>
    <n v="0"/>
    <n v="0"/>
    <n v="0"/>
    <n v="783652.41210116446"/>
    <n v="1070523.6642284"/>
    <n v="286871.25212723552"/>
    <n v="144842.27789883551"/>
    <n v="144842.27577159999"/>
    <n v="-2.1272354642860591E-3"/>
    <n v="286871.25212723552"/>
    <n v="0"/>
    <n v="0"/>
    <n v="0"/>
    <n v="0"/>
    <n v="0"/>
    <n v="0"/>
    <n v="0"/>
    <n v="0"/>
    <n v="0"/>
    <n v="0"/>
    <n v="535261.83211419999"/>
    <n v="642314.19853703992"/>
    <n v="749366.56495987996"/>
    <n v="856418.93138272001"/>
    <n v="963471.29780556005"/>
    <n v="1177576.0306512399"/>
    <n v="1284628.3970740801"/>
    <n v="1391680.76349692"/>
    <n v="1498733.1299197599"/>
    <n v="1605785.4963426001"/>
    <m/>
    <n v="3.7317216566321978"/>
    <n v="1.4630000000000001"/>
    <m/>
    <n v="7.1891305958204255E-2"/>
    <n v="1.5681769806168531"/>
    <m/>
    <n v="-19240.336070135461"/>
    <n v="0"/>
    <n v="0"/>
    <n v="0"/>
    <n v="0"/>
    <n v="0"/>
    <n v="0"/>
    <n v="0"/>
    <n v="0"/>
    <n v="0"/>
    <n v="0"/>
    <n v="-72766.519281555462"/>
    <n v="-48977.10452092436"/>
    <n v="-19240.336070135469"/>
    <n v="18992.651938021649"/>
  </r>
  <r>
    <x v="33"/>
    <n v="0"/>
    <n v="0"/>
    <n v="0"/>
    <n v="0"/>
    <n v="0"/>
    <n v="0"/>
    <n v="417285.30997117382"/>
    <n v="232376.6410010425"/>
    <n v="0"/>
    <n v="27"/>
    <n v="52"/>
    <n v="1667706926"/>
    <n v="4913"/>
    <n v="0"/>
    <n v="67913"/>
    <n v="4"/>
    <n v="19"/>
    <n v="24"/>
    <n v="629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"/>
    <n v="407443.6"/>
    <n v="688984.32"/>
    <n v="281540.71999999997"/>
    <n v="2"/>
    <n v="12"/>
    <n v="0"/>
    <n v="0"/>
    <n v="0"/>
    <n v="355311.63481848227"/>
    <n v="636852.35520971438"/>
    <n v="281540.72039123211"/>
    <n v="52131.965181517713"/>
    <n v="52131.964790285558"/>
    <n v="-3.9123214082792401E-4"/>
    <n v="281540.72039123211"/>
    <n v="0"/>
    <n v="0"/>
    <n v="0"/>
    <n v="0"/>
    <n v="0"/>
    <n v="0"/>
    <n v="0"/>
    <n v="0"/>
    <n v="0"/>
    <n v="0"/>
    <n v="318426.17760485719"/>
    <n v="382111.41312582861"/>
    <n v="445796.64864680002"/>
    <n v="509481.88416777161"/>
    <n v="573167.11968874291"/>
    <n v="700537.59073068586"/>
    <n v="764222.82625165721"/>
    <n v="827908.06177262869"/>
    <n v="891593.29729360004"/>
    <n v="955278.53281457163"/>
    <m/>
    <n v="2.2620257358322351"/>
    <n v="1.4630000000000001"/>
    <m/>
    <n v="0.76832647685519673"/>
    <n v="2.5870616356391531"/>
    <m/>
    <n v="-122327.6315888035"/>
    <n v="0"/>
    <n v="0"/>
    <n v="0"/>
    <n v="0"/>
    <n v="0"/>
    <n v="0"/>
    <n v="0"/>
    <n v="0"/>
    <n v="0"/>
    <n v="0"/>
    <n v="-154170.2493492892"/>
    <n v="-140017.9747890734"/>
    <n v="-122327.6315888035"/>
    <n v="-99582.904617027991"/>
  </r>
  <r>
    <x v="34"/>
    <n v="0"/>
    <n v="0"/>
    <n v="0"/>
    <n v="0"/>
    <n v="0"/>
    <n v="0"/>
    <n v="620796.31194114848"/>
    <n v="247954.31096309639"/>
    <n v="0"/>
    <n v="9"/>
    <n v="33"/>
    <n v="1669833610"/>
    <n v="134897"/>
    <n v="0"/>
    <n v="165046"/>
    <n v="4"/>
    <n v="25"/>
    <n v="5"/>
    <n v="30104"/>
    <n v="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"/>
    <n v="1115840.6100000001"/>
    <n v="1384715.55"/>
    <n v="268874.94"/>
    <n v="2"/>
    <n v="5"/>
    <n v="0"/>
    <n v="0"/>
    <n v="0"/>
    <n v="671889.3626322404"/>
    <n v="940764.30657646351"/>
    <n v="268874.94394422311"/>
    <n v="443951.2473677597"/>
    <n v="443951.24342353648"/>
    <n v="-3.9442231063731006E-3"/>
    <n v="268874.94394422311"/>
    <n v="0"/>
    <n v="0"/>
    <n v="0"/>
    <n v="0"/>
    <n v="0"/>
    <n v="0"/>
    <n v="0"/>
    <n v="0"/>
    <n v="0"/>
    <n v="0"/>
    <n v="470382.15328823181"/>
    <n v="564458.58394587808"/>
    <n v="658535.01460352447"/>
    <n v="752611.44526117085"/>
    <n v="846687.87591881712"/>
    <n v="1034840.73723411"/>
    <n v="1128917.1678917559"/>
    <n v="1222993.598549403"/>
    <n v="1317070.0292070489"/>
    <n v="1411146.4598646951"/>
    <m/>
    <n v="3.4988916883665468"/>
    <n v="1.4630000000000001"/>
    <m/>
    <n v="0.1432191551683597"/>
    <n v="1.6725296240113099"/>
    <m/>
    <n v="-33683.867300107217"/>
    <n v="0"/>
    <n v="0"/>
    <n v="0"/>
    <n v="0"/>
    <n v="0"/>
    <n v="0"/>
    <n v="0"/>
    <n v="0"/>
    <n v="0"/>
    <n v="0"/>
    <n v="-80722.082628930395"/>
    <n v="-59816.20914945344"/>
    <n v="-33683.867300107231"/>
    <n v="-85.142065233550966"/>
  </r>
  <r>
    <x v="35"/>
    <n v="472044.95773817279"/>
    <n v="373790.96035066032"/>
    <n v="1125.5251769173749"/>
    <n v="93"/>
    <n v="67"/>
    <n v="1664929583"/>
    <n v="0"/>
    <n v="0"/>
    <n v="0"/>
    <n v="0"/>
    <n v="0"/>
    <n v="0"/>
    <n v="13774"/>
    <n v="0"/>
    <n v="13965"/>
    <n v="5"/>
    <n v="39"/>
    <n v="5"/>
    <n v="0"/>
    <n v="0"/>
    <n v="66"/>
    <n v="0"/>
    <n v="0"/>
    <n v="0"/>
    <n v="0"/>
    <n v="0"/>
    <n v="1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31762.99"/>
    <n v="796685.05"/>
    <n v="264922.06"/>
    <n v="1"/>
    <n v="11"/>
    <n v="457188.59792069712"/>
    <n v="722110.65841844433"/>
    <n v="264922.06049774733"/>
    <n v="0"/>
    <n v="0"/>
    <n v="0"/>
    <n v="74574.392079302925"/>
    <n v="74574.391581555712"/>
    <n v="-4.9774727085605264E-4"/>
    <n v="264922.06049774733"/>
    <n v="361055.32920922223"/>
    <n v="433266.39505106659"/>
    <n v="505477.46089291101"/>
    <n v="577688.52673475549"/>
    <n v="649899.59257659991"/>
    <n v="794321.72426028887"/>
    <n v="866532.79010213318"/>
    <n v="938743.85594397772"/>
    <n v="1010954.921785822"/>
    <n v="1083165.987627666"/>
    <n v="0"/>
    <n v="0"/>
    <n v="0"/>
    <n v="0"/>
    <n v="0"/>
    <n v="0"/>
    <n v="0"/>
    <n v="0"/>
    <n v="0"/>
    <n v="0"/>
    <n v="2.7257475540606579"/>
    <m/>
    <n v="1.4630000000000001"/>
    <n v="0.46748732986700658"/>
    <m/>
    <m/>
    <n v="-84394.39589313617"/>
    <m/>
    <n v="-120499.9288140584"/>
    <n v="-104453.0252936485"/>
    <n v="-84394.395893136185"/>
    <n v="-58604.729521048903"/>
    <n v="-24218.50769159917"/>
    <n v="-149384.35515079621"/>
    <n v="-136546.83233446829"/>
    <n v="-120499.9288140584"/>
    <n v="-99868.195716388553"/>
    <n v="-72359.218252828781"/>
    <n v="0"/>
    <n v="0"/>
    <n v="0"/>
    <n v="0"/>
  </r>
  <r>
    <x v="36"/>
    <n v="662458.15243340447"/>
    <n v="655756.84300275997"/>
    <n v="0"/>
    <n v="2"/>
    <n v="2"/>
    <n v="1671777527"/>
    <n v="0"/>
    <n v="0"/>
    <n v="0"/>
    <n v="0"/>
    <n v="0"/>
    <n v="0"/>
    <n v="1877327"/>
    <n v="0"/>
    <n v="1879469"/>
    <n v="6"/>
    <n v="17"/>
    <n v="5"/>
    <n v="0"/>
    <n v="9"/>
    <n v="1481"/>
    <n v="0"/>
    <n v="0"/>
    <n v="0"/>
    <n v="0"/>
    <n v="0"/>
    <n v="0"/>
    <n v="4"/>
    <n v="0"/>
    <n v="0"/>
    <n v="0"/>
    <n v="0"/>
    <n v="0"/>
    <n v="6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23285.85"/>
    <n v="2386105.0099999998"/>
    <n v="362819.16"/>
    <n v="2"/>
    <n v="7"/>
    <n v="718078.49504590256"/>
    <n v="980080.95955754002"/>
    <n v="262002.46451163749"/>
    <n v="0"/>
    <n v="0"/>
    <n v="0"/>
    <n v="1305207.354954097"/>
    <n v="1406024.05044246"/>
    <n v="100816.6954883625"/>
    <n v="262002.46451163749"/>
    <n v="490040.47977877001"/>
    <n v="588048.57573452394"/>
    <n v="686056.67169027799"/>
    <n v="784064.76764603204"/>
    <n v="882072.86360178608"/>
    <n v="1078089.0555132939"/>
    <n v="1176097.1514690481"/>
    <n v="1274105.247424802"/>
    <n v="1372113.343380556"/>
    <n v="1470121.4393363099"/>
    <n v="0"/>
    <n v="0"/>
    <n v="0"/>
    <n v="0"/>
    <n v="0"/>
    <n v="0"/>
    <n v="0"/>
    <n v="0"/>
    <n v="0"/>
    <n v="0"/>
    <n v="3.740731833894666"/>
    <m/>
    <n v="1.4630000000000001"/>
    <n v="6.9309476759630728E-2"/>
    <m/>
    <m/>
    <n v="-16982.224622252499"/>
    <m/>
    <n v="-65986.27260012948"/>
    <n v="-44206.695721073047"/>
    <n v="-16982.224622252481"/>
    <n v="18020.666790516789"/>
    <n v="64691.188674209203"/>
    <n v="-105189.51098243109"/>
    <n v="-87765.849479185912"/>
    <n v="-65986.27260012948"/>
    <n v="-37983.959469914058"/>
    <n v="-647.54196296015289"/>
    <n v="0"/>
    <n v="0"/>
    <n v="0"/>
    <n v="0"/>
  </r>
  <r>
    <x v="37"/>
    <n v="624948.79401498334"/>
    <n v="213050.47017713121"/>
    <n v="0"/>
    <n v="246"/>
    <n v="156"/>
    <n v="1671632123"/>
    <n v="0"/>
    <n v="0"/>
    <n v="0"/>
    <n v="0"/>
    <n v="0"/>
    <n v="0"/>
    <n v="8730"/>
    <n v="0"/>
    <n v="8970"/>
    <n v="4"/>
    <n v="10"/>
    <n v="5"/>
    <n v="2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699940.98"/>
    <n v="950630.99"/>
    <n v="250690.01"/>
    <n v="2"/>
    <n v="5"/>
    <n v="678970.79956050147"/>
    <n v="929660.8114322758"/>
    <n v="250690.0118717743"/>
    <n v="0"/>
    <n v="0"/>
    <n v="0"/>
    <n v="20970.180439498508"/>
    <n v="20970.17856772419"/>
    <n v="-1.871774322353303E-3"/>
    <n v="250690.0118717743"/>
    <n v="464830.4057161379"/>
    <n v="557796.48685936548"/>
    <n v="650762.56800259301"/>
    <n v="743728.64914582064"/>
    <n v="836694.73028904828"/>
    <n v="1022626.892575503"/>
    <n v="1115592.973718731"/>
    <n v="1208559.0548619591"/>
    <n v="1301525.136005186"/>
    <n v="1394491.2171484141"/>
    <n v="0"/>
    <n v="0"/>
    <n v="0"/>
    <n v="0"/>
    <n v="0"/>
    <n v="0"/>
    <n v="0"/>
    <n v="0"/>
    <n v="0"/>
    <n v="0"/>
    <n v="3.7084078639231501"/>
    <m/>
    <n v="1.4630000000000001"/>
    <n v="7.8630006940059838E-2"/>
    <m/>
    <m/>
    <n v="-18274.80901370538"/>
    <m/>
    <n v="-64757.849585319171"/>
    <n v="-44098.720442379708"/>
    <n v="-18274.80901370538"/>
    <n v="14927.362823161589"/>
    <n v="59196.925272317603"/>
    <n v="-101944.2820426102"/>
    <n v="-85416.978728258633"/>
    <n v="-64757.849585319171"/>
    <n v="-38196.112115825577"/>
    <n v="-2780.4621565007842"/>
    <n v="0"/>
    <n v="0"/>
    <n v="0"/>
    <n v="0"/>
  </r>
  <r>
    <x v="38"/>
    <n v="622679.17385620251"/>
    <n v="594212.55000000005"/>
    <n v="0"/>
    <n v="3"/>
    <n v="5"/>
    <n v="1583911891"/>
    <n v="0"/>
    <n v="0"/>
    <n v="0"/>
    <n v="0"/>
    <n v="0"/>
    <n v="0"/>
    <n v="148012"/>
    <n v="0"/>
    <n v="148012"/>
    <n v="2"/>
    <n v="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17238.58"/>
    <n v="959076.98"/>
    <n v="241838.4"/>
    <n v="1"/>
    <n v="1"/>
    <n v="717238.57905541849"/>
    <n v="959076.9806846698"/>
    <n v="241838.40162925131"/>
    <n v="0"/>
    <n v="0"/>
    <n v="0"/>
    <n v="9.445814648643136E-4"/>
    <n v="-6.8466982338577509E-4"/>
    <n v="-1.6292513173539189E-3"/>
    <n v="241838.40162925131"/>
    <n v="479538.4903423349"/>
    <n v="575446.18841080181"/>
    <n v="671353.88647926878"/>
    <n v="767261.58454773587"/>
    <n v="863169.28261620284"/>
    <n v="1054984.6787531369"/>
    <n v="1150892.3768216041"/>
    <n v="1246800.0748900711"/>
    <n v="1342707.772958538"/>
    <n v="1438615.471027005"/>
    <n v="0"/>
    <n v="0"/>
    <n v="0"/>
    <n v="0"/>
    <n v="0"/>
    <n v="0"/>
    <n v="0"/>
    <n v="0"/>
    <n v="0"/>
    <n v="0"/>
    <n v="3.9657762134690921"/>
    <m/>
    <n v="1.4630000000000001"/>
    <n v="8.6297825920365057E-3"/>
    <m/>
    <m/>
    <n v="-2069.156458083864"/>
    <m/>
    <n v="-50023.005492317337"/>
    <n v="-28710.183699324702"/>
    <n v="-2069.1564580838599"/>
    <n v="32183.592852082918"/>
    <n v="77853.925265638623"/>
    <n v="-88386.084719704144"/>
    <n v="-71335.827285310021"/>
    <n v="-50023.005492317337"/>
    <n v="-22620.80604418393"/>
    <n v="13915.45988666065"/>
    <n v="0"/>
    <n v="0"/>
    <n v="0"/>
    <n v="0"/>
  </r>
  <r>
    <x v="39"/>
    <n v="326770.81613901327"/>
    <n v="154419.4226228511"/>
    <n v="0"/>
    <n v="103"/>
    <n v="96"/>
    <n v="1665996971"/>
    <n v="0"/>
    <n v="0"/>
    <n v="0"/>
    <n v="0"/>
    <n v="0"/>
    <n v="0"/>
    <n v="694742"/>
    <n v="0"/>
    <n v="695007"/>
    <n v="3"/>
    <n v="9"/>
    <n v="0"/>
    <n v="240"/>
    <n v="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"/>
    <n v="290616.21999999997"/>
    <n v="525599.4"/>
    <n v="234983.18"/>
    <n v="1"/>
    <n v="1"/>
    <n v="290616.22018598428"/>
    <n v="525599.40103933355"/>
    <n v="234983.18085334919"/>
    <n v="0"/>
    <n v="0"/>
    <n v="0"/>
    <n v="-1.8598436145111921E-4"/>
    <n v="-1.039333525113761E-3"/>
    <n v="-8.5334922187030315E-4"/>
    <n v="234983.18085334919"/>
    <n v="262799.70051966677"/>
    <n v="315359.64062360011"/>
    <n v="367919.58072753338"/>
    <n v="420479.52083146689"/>
    <n v="473039.46093540022"/>
    <n v="578159.341143267"/>
    <n v="630719.28124720021"/>
    <n v="683279.22135113366"/>
    <n v="735839.16145506687"/>
    <n v="788399.10155900032"/>
    <n v="0"/>
    <n v="0"/>
    <n v="0"/>
    <n v="0"/>
    <n v="0"/>
    <n v="0"/>
    <n v="0"/>
    <n v="0"/>
    <n v="0"/>
    <n v="0"/>
    <n v="2.2367532822162079"/>
    <m/>
    <n v="1.4630000000000001"/>
    <n v="0.78830630619964581"/>
    <m/>
    <m/>
    <n v="-103583.3305935158"/>
    <m/>
    <n v="-129863.30064548249"/>
    <n v="-118183.3139557195"/>
    <n v="-103583.3305935158"/>
    <n v="-84811.923413539625"/>
    <n v="-59783.380506904708"/>
    <n v="-150887.2766870558"/>
    <n v="-141543.28733524549"/>
    <n v="-129863.30064548249"/>
    <n v="-114846.17490150149"/>
    <n v="-94823.340576193586"/>
    <n v="0"/>
    <n v="0"/>
    <n v="0"/>
    <n v="0"/>
  </r>
  <r>
    <x v="40"/>
    <n v="458046.60589951102"/>
    <n v="298501.20610903238"/>
    <n v="0"/>
    <n v="162"/>
    <n v="54"/>
    <n v="1670435399"/>
    <n v="0"/>
    <n v="0"/>
    <n v="0"/>
    <n v="0"/>
    <n v="0"/>
    <n v="0"/>
    <n v="154648"/>
    <n v="0"/>
    <n v="156973"/>
    <n v="6"/>
    <n v="19"/>
    <n v="5"/>
    <n v="2295"/>
    <n v="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"/>
    <n v="945698.02"/>
    <n v="1177235.33"/>
    <n v="231537.32"/>
    <n v="2"/>
    <n v="5"/>
    <n v="462800.59664463939"/>
    <n v="694337.91200859484"/>
    <n v="231537.31536395551"/>
    <n v="0"/>
    <n v="0"/>
    <n v="0"/>
    <n v="482897.42335536057"/>
    <n v="482897.41799140518"/>
    <n v="4.6360445267055184E-3"/>
    <n v="231537.31536395551"/>
    <n v="347168.95600429742"/>
    <n v="416602.74720515689"/>
    <n v="486036.53840601642"/>
    <n v="555470.32960687589"/>
    <n v="624904.12080773537"/>
    <n v="763771.70320945443"/>
    <n v="833205.49441031378"/>
    <n v="902639.28561117337"/>
    <n v="972073.07681203273"/>
    <n v="1041506.868012892"/>
    <n v="0"/>
    <n v="0"/>
    <n v="0"/>
    <n v="0"/>
    <n v="0"/>
    <n v="0"/>
    <n v="0"/>
    <n v="0"/>
    <n v="0"/>
    <n v="0"/>
    <n v="2.9988164582333479"/>
    <m/>
    <n v="1.4630000000000001"/>
    <n v="0.33385955949983859"/>
    <m/>
    <m/>
    <n v="-57952.837361806793"/>
    <m/>
    <n v="-92669.732962236507"/>
    <n v="-77240.001584267739"/>
    <n v="-57952.837361806771"/>
    <n v="-33155.054790071241"/>
    <n v="-91.344694423867622"/>
    <n v="-120443.2494425803"/>
    <n v="-108099.4643402053"/>
    <n v="-92669.732962236507"/>
    <n v="-72831.506904848095"/>
    <n v="-46380.538828330173"/>
    <n v="0"/>
    <n v="0"/>
    <n v="0"/>
    <n v="0"/>
  </r>
  <r>
    <x v="41"/>
    <n v="327012.15700000001"/>
    <n v="327012.15700000001"/>
    <n v="0"/>
    <n v="2"/>
    <n v="1"/>
    <n v="1671675131"/>
    <n v="239141.15763310599"/>
    <n v="0"/>
    <n v="0"/>
    <n v="30"/>
    <n v="29"/>
    <n v="1671675340"/>
    <n v="519761"/>
    <n v="0"/>
    <n v="1408594"/>
    <n v="6"/>
    <n v="60"/>
    <n v="16861"/>
    <n v="33125"/>
    <n v="31947"/>
    <n v="836"/>
    <n v="0"/>
    <n v="0"/>
    <n v="0"/>
    <n v="0"/>
    <n v="0"/>
    <n v="8060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55708"/>
    <n v="7107833.8499999996"/>
    <n v="9886413.3800000008"/>
    <n v="2778579.53"/>
    <n v="6"/>
    <n v="65"/>
    <n v="356726.29039064061"/>
    <n v="483387.88047737209"/>
    <n v="126661.59008673159"/>
    <n v="260753.18066364559"/>
    <n v="353449.03482034942"/>
    <n v="92695.854156703776"/>
    <n v="6490354.3789457139"/>
    <n v="9049576.4647022784"/>
    <n v="2559222.085756565"/>
    <n v="219357.4442434354"/>
    <n v="241693.9402386861"/>
    <n v="290032.72828642331"/>
    <n v="338371.51633416052"/>
    <n v="386710.30438189767"/>
    <n v="435049.09242963488"/>
    <n v="531726.66852510942"/>
    <n v="580065.45657284651"/>
    <n v="628404.24462058384"/>
    <n v="676743.03266832093"/>
    <n v="725081.82071605825"/>
    <n v="176724.51741017471"/>
    <n v="212069.4208922096"/>
    <n v="247414.32437424449"/>
    <n v="282759.22785627953"/>
    <n v="318104.13133831439"/>
    <n v="388793.93830238428"/>
    <n v="424138.8417844192"/>
    <n v="459483.74526645418"/>
    <n v="494828.6487484891"/>
    <n v="530173.55223052402"/>
    <n v="3.8163730626338421"/>
    <n v="3.8129972266379708"/>
    <n v="1.4630000000000001"/>
    <n v="4.8115562695914438E-2"/>
    <n v="4.9043511507327997E-2"/>
    <n v="1.534750657335221"/>
    <n v="-5814.6199673885567"/>
    <n v="-4333.5954516164365"/>
    <n v="-29984.013991257161"/>
    <n v="-19242.061091759999"/>
    <n v="-5814.6199673885567"/>
    <n v="11449.23290680331"/>
    <n v="34467.703405725799"/>
    <n v="-49319.529210352048"/>
    <n v="-40725.966890754316"/>
    <n v="-29984.013991257161"/>
    <n v="-16172.931691903659"/>
    <n v="2241.844707234311"/>
    <n v="-22006.047192633909"/>
    <n v="-14151.62419662614"/>
    <n v="-4333.5954516164347"/>
    <n v="8289.5843633960467"/>
  </r>
  <r>
    <x v="42"/>
    <n v="0"/>
    <n v="0"/>
    <n v="0"/>
    <n v="0"/>
    <n v="0"/>
    <n v="0"/>
    <n v="533513.35091714642"/>
    <n v="296410.66088242672"/>
    <n v="0"/>
    <n v="51"/>
    <n v="58"/>
    <n v="1671706455"/>
    <n v="1120096"/>
    <n v="0"/>
    <n v="1128685"/>
    <n v="5"/>
    <n v="12"/>
    <n v="5"/>
    <n v="85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922150.23"/>
    <n v="1131546.79"/>
    <n v="209396.56"/>
    <n v="1"/>
    <n v="2"/>
    <n v="0"/>
    <n v="0"/>
    <n v="0"/>
    <n v="576662.45458067337"/>
    <n v="786059.00989543006"/>
    <n v="209396.5553147567"/>
    <n v="345487.77541932662"/>
    <n v="345487.78010456997"/>
    <n v="4.6852433297317484E-3"/>
    <n v="209396.5553147567"/>
    <n v="0"/>
    <n v="0"/>
    <n v="0"/>
    <n v="0"/>
    <n v="0"/>
    <n v="0"/>
    <n v="0"/>
    <n v="0"/>
    <n v="0"/>
    <n v="0"/>
    <n v="393029.50494771497"/>
    <n v="471635.40593725798"/>
    <n v="550241.30692680099"/>
    <n v="628847.20791634405"/>
    <n v="707453.10890588711"/>
    <n v="864664.91088497313"/>
    <n v="943270.81187451608"/>
    <n v="1021876.712864059"/>
    <n v="1100482.613853602"/>
    <n v="1179088.5148431449"/>
    <m/>
    <n v="3.7539252196095449"/>
    <n v="1.4630000000000001"/>
    <m/>
    <n v="6.5551327209456334E-2"/>
    <n v="1.5589015917074349"/>
    <m/>
    <n v="-12881.80284089915"/>
    <n v="0"/>
    <n v="0"/>
    <n v="0"/>
    <n v="0"/>
    <n v="0"/>
    <n v="0"/>
    <n v="0"/>
    <n v="0"/>
    <n v="0"/>
    <n v="0"/>
    <n v="-52184.753335670663"/>
    <n v="-34716.775337994419"/>
    <n v="-12881.80284089915"/>
    <n v="15191.73322679478"/>
  </r>
  <r>
    <x v="43"/>
    <n v="248950.1892397115"/>
    <n v="92665.179266565436"/>
    <n v="0"/>
    <n v="42"/>
    <n v="145"/>
    <n v="1671682859"/>
    <n v="47596.451088068039"/>
    <n v="31518"/>
    <n v="0"/>
    <n v="1"/>
    <n v="40"/>
    <n v="1671682231"/>
    <n v="73493"/>
    <n v="0"/>
    <n v="92410"/>
    <n v="5"/>
    <n v="24"/>
    <n v="5"/>
    <n v="18889"/>
    <n v="18"/>
    <n v="0"/>
    <n v="0"/>
    <n v="0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"/>
    <n v="237495.66"/>
    <n v="446062.76"/>
    <n v="208567.1"/>
    <n v="2"/>
    <n v="6"/>
    <n v="180577.44827149261"/>
    <n v="370647.21224211011"/>
    <n v="190069.76397061761"/>
    <n v="51874.197025968111"/>
    <n v="70371.534907323876"/>
    <n v="18497.337881355761"/>
    <n v="5044.014702539338"/>
    <n v="5044.012850566025"/>
    <n v="-1.851973309385357E-3"/>
    <n v="208567.1018519733"/>
    <n v="185323.60612105511"/>
    <n v="222388.32734526609"/>
    <n v="259453.04856947699"/>
    <n v="296517.76979368809"/>
    <n v="333582.49101789913"/>
    <n v="407711.93346632109"/>
    <n v="444776.65469053207"/>
    <n v="481841.37591474323"/>
    <n v="518906.09713895409"/>
    <n v="555970.81836316513"/>
    <n v="35185.767453661938"/>
    <n v="42222.920944394333"/>
    <n v="49260.074435126713"/>
    <n v="56297.227925859101"/>
    <n v="63334.381416591488"/>
    <n v="77408.688398056271"/>
    <n v="84445.841888788651"/>
    <n v="91482.995379521046"/>
    <n v="98520.148870253426"/>
    <n v="105557.30236098581"/>
    <n v="1.950058781045299"/>
    <n v="3.8044142005025638"/>
    <n v="1.4630000000000001"/>
    <n v="1.051220219041737"/>
    <n v="5.1410227485639837E-2"/>
    <n v="1.538213162811491"/>
    <n v="-97407.960910090012"/>
    <n v="-904.45415452479256"/>
    <n v="-115940.3215221955"/>
    <n v="-107703.7168057042"/>
    <n v="-97407.960910090027"/>
    <n v="-84170.560472871803"/>
    <n v="-66520.693223247523"/>
    <n v="-130766.2100118799"/>
    <n v="-124176.92623868689"/>
    <n v="-115940.3215221955"/>
    <n v="-105350.401172421"/>
    <n v="-91230.50737272152"/>
    <n v="-4423.0308998909859"/>
    <n v="-2859.2190130615668"/>
    <n v="-904.4541545247921"/>
    <n v="1608.8149493082019"/>
  </r>
  <r>
    <x v="44"/>
    <n v="0"/>
    <n v="0"/>
    <n v="0"/>
    <n v="0"/>
    <n v="0"/>
    <n v="0"/>
    <n v="516185.12423881138"/>
    <n v="307321.11449271138"/>
    <n v="0"/>
    <n v="0"/>
    <n v="46"/>
    <n v="1669819310"/>
    <n v="0"/>
    <n v="0"/>
    <n v="216415"/>
    <n v="1"/>
    <n v="5"/>
    <n v="0"/>
    <n v="2164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77698.14"/>
    <n v="780378.87"/>
    <n v="202680.74"/>
    <n v="1"/>
    <n v="1"/>
    <n v="0"/>
    <n v="0"/>
    <n v="0"/>
    <n v="577698.13570585556"/>
    <n v="780378.87306778389"/>
    <n v="202680.73736192839"/>
    <n v="4.2941444553434849E-3"/>
    <n v="-3.0677838949486609E-3"/>
    <n v="2.6380716299172491E-3"/>
    <n v="202680.73736192839"/>
    <n v="0"/>
    <n v="0"/>
    <n v="0"/>
    <n v="0"/>
    <n v="0"/>
    <n v="0"/>
    <n v="0"/>
    <n v="0"/>
    <n v="0"/>
    <n v="0"/>
    <n v="390189.43653389189"/>
    <n v="468227.32384067029"/>
    <n v="546265.21114744875"/>
    <n v="624303.09845422709"/>
    <n v="702340.98576100555"/>
    <n v="858416.76037456235"/>
    <n v="936454.64768134069"/>
    <n v="1014492.534988119"/>
    <n v="1092530.422294897"/>
    <n v="1170568.309601676"/>
    <m/>
    <n v="3.8502863332012458"/>
    <n v="1.4630000000000001"/>
    <m/>
    <n v="3.8883774826761419E-2"/>
    <n v="1.5198869625715521"/>
    <m/>
    <n v="-7586.0190949823882"/>
    <n v="0"/>
    <n v="0"/>
    <n v="0"/>
    <n v="0"/>
    <n v="0"/>
    <n v="0"/>
    <n v="0"/>
    <n v="0"/>
    <n v="0"/>
    <n v="0"/>
    <n v="-46604.962748371589"/>
    <n v="-29263.210013531931"/>
    <n v="-7586.0190949823882"/>
    <n v="20284.654943152738"/>
  </r>
  <r>
    <x v="45"/>
    <n v="0"/>
    <n v="0"/>
    <n v="0"/>
    <n v="0"/>
    <n v="0"/>
    <n v="0"/>
    <n v="501887.89167666592"/>
    <n v="334516.53000169311"/>
    <n v="0"/>
    <n v="22"/>
    <n v="46"/>
    <n v="1668847488"/>
    <n v="21725465"/>
    <n v="0"/>
    <n v="21902297"/>
    <n v="8"/>
    <n v="49"/>
    <n v="25"/>
    <n v="143082"/>
    <n v="33"/>
    <n v="33686"/>
    <n v="0"/>
    <n v="0"/>
    <n v="0"/>
    <n v="0"/>
    <n v="0"/>
    <n v="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750"/>
    <n v="789780.84"/>
    <n v="992367.66"/>
    <n v="202586.82"/>
    <n v="3"/>
    <n v="10"/>
    <n v="0"/>
    <n v="0"/>
    <n v="0"/>
    <n v="562930.60294075508"/>
    <n v="765517.41952811414"/>
    <n v="202586.81658735909"/>
    <n v="226850.23705924489"/>
    <n v="226850.24047188589"/>
    <n v="3.412640915485099E-3"/>
    <n v="202586.81658735909"/>
    <n v="0"/>
    <n v="0"/>
    <n v="0"/>
    <n v="0"/>
    <n v="0"/>
    <n v="0"/>
    <n v="0"/>
    <n v="0"/>
    <n v="0"/>
    <n v="0"/>
    <n v="382758.70976405707"/>
    <n v="459310.4517168685"/>
    <n v="535862.19366967992"/>
    <n v="612413.93562249129"/>
    <n v="688965.67757530278"/>
    <n v="842069.16148092563"/>
    <n v="918620.903433737"/>
    <n v="995172.64538654836"/>
    <n v="1071724.3873393601"/>
    <n v="1148276.129292171"/>
    <m/>
    <n v="3.778712911449543"/>
    <n v="1.4630000000000001"/>
    <m/>
    <n v="5.8561497985188282E-2"/>
    <n v="1.548675471552331"/>
    <m/>
    <n v="-11207.46170533055"/>
    <n v="0"/>
    <n v="0"/>
    <n v="0"/>
    <n v="0"/>
    <n v="0"/>
    <n v="0"/>
    <n v="0"/>
    <n v="0"/>
    <n v="0"/>
    <n v="0"/>
    <n v="-49483.332681736269"/>
    <n v="-32471.83447000038"/>
    <n v="-11207.461705330559"/>
    <n v="16132.446134959229"/>
  </r>
  <r>
    <x v="46"/>
    <n v="0"/>
    <n v="0"/>
    <n v="0"/>
    <n v="0"/>
    <n v="0"/>
    <n v="0"/>
    <n v="519984.15488512377"/>
    <n v="350098.82344318618"/>
    <n v="0"/>
    <n v="25"/>
    <n v="48"/>
    <n v="1671963537"/>
    <n v="1847"/>
    <n v="0"/>
    <n v="191428"/>
    <n v="7"/>
    <n v="36"/>
    <n v="26"/>
    <n v="189382"/>
    <n v="52"/>
    <n v="0"/>
    <n v="0"/>
    <n v="0"/>
    <n v="0"/>
    <n v="0"/>
    <n v="0"/>
    <n v="1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9"/>
    <n v="1423699.89"/>
    <n v="1811471.42"/>
    <n v="683610.66"/>
    <n v="3"/>
    <n v="18"/>
    <n v="0"/>
    <n v="0"/>
    <n v="0"/>
    <n v="577244.83074470493"/>
    <n v="769796.88197710726"/>
    <n v="192552.0512324023"/>
    <n v="846455.05925529497"/>
    <n v="1041674.538022893"/>
    <n v="491058.6087675977"/>
    <n v="192552.0512324023"/>
    <n v="0"/>
    <n v="0"/>
    <n v="0"/>
    <n v="0"/>
    <n v="0"/>
    <n v="0"/>
    <n v="0"/>
    <n v="0"/>
    <n v="0"/>
    <n v="0"/>
    <n v="384898.44098855357"/>
    <n v="461878.12918626441"/>
    <n v="538857.81738397502"/>
    <n v="615837.50558168581"/>
    <n v="692817.19377939659"/>
    <n v="846776.57017481804"/>
    <n v="923756.25837252871"/>
    <n v="1000735.946570239"/>
    <n v="1077715.63476795"/>
    <n v="1154695.3229656611"/>
    <m/>
    <n v="3.9978638350000981"/>
    <n v="1.4630000000000001"/>
    <m/>
    <n v="5.3432660242203056E-4"/>
    <n v="1.463781719819343"/>
    <m/>
    <n v="-102.8307381254928"/>
    <n v="0"/>
    <n v="0"/>
    <n v="0"/>
    <n v="0"/>
    <n v="0"/>
    <n v="0"/>
    <n v="0"/>
    <n v="0"/>
    <n v="0"/>
    <n v="0"/>
    <n v="-38592.674836980848"/>
    <n v="-21486.077459711789"/>
    <n v="-102.8307381254854"/>
    <n v="27389.915046771199"/>
  </r>
  <r>
    <x v="47"/>
    <n v="519969.65385920252"/>
    <n v="473677.59175981669"/>
    <n v="0"/>
    <n v="10"/>
    <n v="12"/>
    <n v="1672144619"/>
    <n v="0"/>
    <n v="0"/>
    <n v="0"/>
    <n v="0"/>
    <n v="0"/>
    <n v="0"/>
    <n v="533"/>
    <n v="0"/>
    <n v="533"/>
    <n v="2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77597.77"/>
    <n v="768199.98"/>
    <n v="190602.21"/>
    <n v="1"/>
    <n v="1"/>
    <n v="577597.77404111682"/>
    <n v="768199.97961008549"/>
    <n v="190602.20556896861"/>
    <n v="0"/>
    <n v="0"/>
    <n v="0"/>
    <n v="-4.0411168010905394E-3"/>
    <n v="3.8991449400782591E-4"/>
    <n v="4.4310313533060253E-3"/>
    <n v="190602.20556896861"/>
    <n v="384099.98980504269"/>
    <n v="460919.98776605132"/>
    <n v="537739.98572705977"/>
    <n v="614559.98368806846"/>
    <n v="691379.98164907692"/>
    <n v="845019.97757109406"/>
    <n v="921839.97553210251"/>
    <n v="998659.9734931112"/>
    <n v="1075479.97145412"/>
    <n v="1152299.969415128"/>
    <n v="0"/>
    <n v="0"/>
    <n v="0"/>
    <n v="0"/>
    <n v="0"/>
    <n v="0"/>
    <n v="0"/>
    <n v="0"/>
    <n v="0"/>
    <n v="0"/>
    <n v="4.0303834749284446"/>
    <m/>
    <n v="1.4630000000000001"/>
    <n v="-7.5386064669650246E-3"/>
    <m/>
    <m/>
    <n v="1447.789333552751"/>
    <m/>
    <n v="-36962.209646951553"/>
    <n v="-19891.098988949641"/>
    <n v="1447.7893335527331"/>
    <n v="28883.50289105577"/>
    <n v="65464.454301059857"/>
    <n v="-67690.208831354947"/>
    <n v="-54033.320304953428"/>
    <n v="-36962.209646951524"/>
    <n v="-15013.638800949089"/>
    <n v="14251.12232705418"/>
    <n v="0"/>
    <n v="0"/>
    <n v="0"/>
    <n v="0"/>
  </r>
  <r>
    <x v="48"/>
    <n v="276911.07123940729"/>
    <n v="179353.66078522589"/>
    <n v="0"/>
    <n v="166"/>
    <n v="112"/>
    <n v="1668382379"/>
    <n v="0"/>
    <n v="0"/>
    <n v="0"/>
    <n v="0"/>
    <n v="0"/>
    <n v="0"/>
    <n v="2366"/>
    <n v="0"/>
    <n v="45797"/>
    <n v="6"/>
    <n v="17"/>
    <n v="5"/>
    <n v="43394"/>
    <n v="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"/>
    <n v="628703.03"/>
    <n v="816811.84"/>
    <n v="188108.82"/>
    <n v="2"/>
    <n v="7"/>
    <n v="226903.62358703121"/>
    <n v="415012.4412113789"/>
    <n v="188108.81762434781"/>
    <n v="0"/>
    <n v="0"/>
    <n v="0"/>
    <n v="401799.40641296888"/>
    <n v="401799.39878862113"/>
    <n v="2.3756522568874061E-3"/>
    <n v="188108.81762434781"/>
    <n v="207506.22060568951"/>
    <n v="249007.46472682731"/>
    <n v="290508.70884796517"/>
    <n v="332009.95296910312"/>
    <n v="373511.19709024101"/>
    <n v="456513.68533251679"/>
    <n v="498014.92945365468"/>
    <n v="539516.17357479257"/>
    <n v="581017.41769593046"/>
    <n v="622518.66181706835"/>
    <n v="0"/>
    <n v="0"/>
    <n v="0"/>
    <n v="0"/>
    <n v="0"/>
    <n v="0"/>
    <n v="0"/>
    <n v="0"/>
    <n v="0"/>
    <n v="0"/>
    <n v="2.206235977944194"/>
    <m/>
    <n v="1.4630000000000001"/>
    <n v="0.81304268445810779"/>
    <m/>
    <m/>
    <n v="-84355.707321503025"/>
    <m/>
    <n v="-105106.329382072"/>
    <n v="-95883.830688485774"/>
    <n v="-84355.707321503025"/>
    <n v="-69533.834421096632"/>
    <n v="-49771.337220554793"/>
    <n v="-121706.8270305271"/>
    <n v="-114328.8280756582"/>
    <n v="-105106.329382072"/>
    <n v="-93248.831061746852"/>
    <n v="-77438.833301313382"/>
    <n v="0"/>
    <n v="0"/>
    <n v="0"/>
    <n v="0"/>
  </r>
  <r>
    <x v="49"/>
    <n v="0"/>
    <n v="0"/>
    <n v="0"/>
    <n v="0"/>
    <n v="0"/>
    <n v="0"/>
    <n v="474942.0298739631"/>
    <n v="259791.06437926271"/>
    <n v="0"/>
    <n v="120"/>
    <n v="42"/>
    <n v="1671650691"/>
    <n v="2364"/>
    <n v="0"/>
    <n v="24268"/>
    <n v="11"/>
    <n v="68"/>
    <n v="94"/>
    <n v="6978"/>
    <n v="3"/>
    <n v="1"/>
    <n v="0"/>
    <n v="0"/>
    <n v="1"/>
    <n v="0"/>
    <n v="1"/>
    <n v="14806"/>
    <n v="1"/>
    <n v="0"/>
    <n v="0"/>
    <n v="0"/>
    <n v="0"/>
    <n v="0"/>
    <n v="0"/>
    <n v="0"/>
    <n v="0"/>
    <n v="0"/>
    <n v="0"/>
    <n v="0"/>
    <n v="0"/>
    <n v="19"/>
    <n v="0"/>
    <n v="0"/>
    <n v="0"/>
    <n v="0"/>
    <n v="0"/>
    <n v="0"/>
    <n v="0"/>
    <n v="0"/>
    <n v="0"/>
    <n v="0"/>
    <n v="0"/>
    <n v="0"/>
    <n v="0"/>
    <n v="0"/>
    <n v="0"/>
    <n v="0"/>
    <n v="0"/>
    <n v="14926"/>
    <n v="569781.88"/>
    <n v="756843.8"/>
    <n v="187061.92"/>
    <n v="4"/>
    <n v="19"/>
    <n v="0"/>
    <n v="0"/>
    <n v="0"/>
    <n v="512701.99239218462"/>
    <n v="699763.91678600933"/>
    <n v="187061.92439382471"/>
    <n v="57079.887607815377"/>
    <n v="57079.883213990717"/>
    <n v="-4.3938246963080019E-3"/>
    <n v="187061.92439382471"/>
    <n v="0"/>
    <n v="0"/>
    <n v="0"/>
    <n v="0"/>
    <n v="0"/>
    <n v="0"/>
    <n v="0"/>
    <n v="0"/>
    <n v="0"/>
    <n v="0"/>
    <n v="349881.95839300472"/>
    <n v="419858.35007160559"/>
    <n v="489834.74175020651"/>
    <n v="559811.13342880749"/>
    <n v="629787.52510740841"/>
    <n v="769740.30846461037"/>
    <n v="839716.70014321117"/>
    <n v="909693.09182181221"/>
    <n v="979669.48350041301"/>
    <n v="1049645.8751790139"/>
    <m/>
    <n v="3.7408142734209462"/>
    <n v="1.4630000000000001"/>
    <m/>
    <n v="6.9285911471362649E-2"/>
    <n v="1.564365288482604"/>
    <m/>
    <n v="-12120.945197322369"/>
    <n v="0"/>
    <n v="0"/>
    <n v="0"/>
    <n v="0"/>
    <n v="0"/>
    <n v="0"/>
    <n v="0"/>
    <n v="0"/>
    <n v="0"/>
    <n v="0"/>
    <n v="-47109.141036622837"/>
    <n v="-31558.831774711522"/>
    <n v="-12120.94519732238"/>
    <n v="12870.62325932083"/>
  </r>
  <r>
    <x v="50"/>
    <n v="0"/>
    <n v="0"/>
    <n v="0"/>
    <n v="0"/>
    <n v="0"/>
    <n v="0"/>
    <n v="463734.47663766402"/>
    <n v="258219.06952555181"/>
    <n v="0"/>
    <n v="53"/>
    <n v="58"/>
    <n v="1671705944"/>
    <n v="4983018"/>
    <n v="0"/>
    <n v="5146133"/>
    <n v="4"/>
    <n v="28"/>
    <n v="0"/>
    <n v="160906"/>
    <n v="30"/>
    <n v="21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9"/>
    <n v="915712.76"/>
    <n v="1096663.3799999999"/>
    <n v="180950.62"/>
    <n v="2"/>
    <n v="6"/>
    <n v="0"/>
    <n v="0"/>
    <n v="0"/>
    <n v="502296.25413954508"/>
    <n v="683246.87114812608"/>
    <n v="180950.617008581"/>
    <n v="413416.50586045493"/>
    <n v="413416.5088518738"/>
    <n v="2.9914190236013378E-3"/>
    <n v="180950.617008581"/>
    <n v="0"/>
    <n v="0"/>
    <n v="0"/>
    <n v="0"/>
    <n v="0"/>
    <n v="0"/>
    <n v="0"/>
    <n v="0"/>
    <n v="0"/>
    <n v="0"/>
    <n v="341623.43557406298"/>
    <n v="409948.12268887571"/>
    <n v="478272.8098036882"/>
    <n v="546597.49691850087"/>
    <n v="614922.18403331353"/>
    <n v="751571.55826293875"/>
    <n v="819896.2453777513"/>
    <n v="888220.93249256397"/>
    <n v="956545.6196073764"/>
    <n v="1024870.306722189"/>
    <m/>
    <n v="3.775874779778869"/>
    <n v="1.4630000000000001"/>
    <m/>
    <n v="5.93571644434292E-2"/>
    <n v="1.549839531580737"/>
    <m/>
    <n v="-10138.89922154946"/>
    <n v="0"/>
    <n v="0"/>
    <n v="0"/>
    <n v="0"/>
    <n v="0"/>
    <n v="0"/>
    <n v="0"/>
    <n v="0"/>
    <n v="0"/>
    <n v="0"/>
    <n v="-44301.242778955762"/>
    <n v="-29117.978975664071"/>
    <n v="-10138.899221549451"/>
    <n v="14262.774748026481"/>
  </r>
  <r>
    <x v="51"/>
    <n v="61718.044902999463"/>
    <n v="0"/>
    <n v="0"/>
    <n v="186"/>
    <n v="62"/>
    <n v="1649497954"/>
    <n v="449414.73618465842"/>
    <n v="266803.79311322508"/>
    <n v="0"/>
    <n v="49"/>
    <n v="37"/>
    <n v="1671680805"/>
    <n v="442"/>
    <n v="0"/>
    <n v="10308"/>
    <n v="3"/>
    <n v="7"/>
    <n v="0"/>
    <n v="9843"/>
    <n v="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"/>
    <n v="644013.94999999995"/>
    <n v="823128.35"/>
    <n v="179114.4"/>
    <n v="1"/>
    <n v="3"/>
    <n v="0"/>
    <n v="0"/>
    <n v="0"/>
    <n v="485702.76768147352"/>
    <n v="664817.1691913188"/>
    <n v="179114.40150984531"/>
    <n v="158311.18231852641"/>
    <n v="158311.18080868121"/>
    <n v="-1.5098452568054199E-3"/>
    <n v="179114.40150984531"/>
    <n v="0"/>
    <n v="0"/>
    <n v="0"/>
    <n v="0"/>
    <n v="0"/>
    <n v="0"/>
    <n v="0"/>
    <n v="0"/>
    <n v="0"/>
    <n v="0"/>
    <n v="332408.5845956594"/>
    <n v="398890.30151479132"/>
    <n v="465372.01843392308"/>
    <n v="531853.73535305506"/>
    <n v="598335.45227218699"/>
    <n v="731298.88611045072"/>
    <n v="797780.60302958253"/>
    <n v="864262.31994871446"/>
    <n v="930744.03686784627"/>
    <n v="997225.7537869782"/>
    <m/>
    <n v="3.7116902023915501"/>
    <n v="1.4630000000000001"/>
    <m/>
    <n v="7.7676148031612158E-2"/>
    <n v="1.576640204570249"/>
    <m/>
    <n v="-12910.10921201555"/>
    <n v="0"/>
    <n v="0"/>
    <n v="0"/>
    <n v="0"/>
    <n v="0"/>
    <n v="0"/>
    <n v="0"/>
    <n v="0"/>
    <n v="0"/>
    <n v="0"/>
    <n v="-46150.967671581493"/>
    <n v="-31377.252800663289"/>
    <n v="-12910.10921201555"/>
    <n v="10833.361116245829"/>
  </r>
  <r>
    <x v="52"/>
    <n v="175346.6008554057"/>
    <n v="120612.98729730419"/>
    <n v="0"/>
    <n v="74"/>
    <n v="137"/>
    <n v="1664951795"/>
    <n v="82211.328626504997"/>
    <n v="50375.883735779833"/>
    <n v="0"/>
    <n v="15"/>
    <n v="49"/>
    <n v="1670384569"/>
    <n v="8849"/>
    <n v="0"/>
    <n v="92645"/>
    <n v="6"/>
    <n v="26"/>
    <n v="0"/>
    <n v="83776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"/>
    <n v="252767.32"/>
    <n v="431121.1"/>
    <n v="178353.78"/>
    <n v="2"/>
    <n v="3"/>
    <n v="163327.07605665829"/>
    <n v="287687.47157465428"/>
    <n v="124360.3955179959"/>
    <n v="69766.98782960992"/>
    <n v="123760.3705319549"/>
    <n v="53993.382702345029"/>
    <n v="19673.256113731739"/>
    <n v="19673.25789339075"/>
    <n v="1.779659040039405E-3"/>
    <n v="178353.77822034099"/>
    <n v="143843.73578732711"/>
    <n v="172612.4829447926"/>
    <n v="201381.23010225801"/>
    <n v="230149.97725972341"/>
    <n v="258918.72441718879"/>
    <n v="316456.21873211971"/>
    <n v="345224.96588958509"/>
    <n v="373993.71304705058"/>
    <n v="402762.46020451601"/>
    <n v="431531.20736198139"/>
    <n v="61880.185265977467"/>
    <n v="74256.222319172972"/>
    <n v="86632.259372368455"/>
    <n v="99008.296425563967"/>
    <n v="111384.33347875949"/>
    <n v="136136.40758515039"/>
    <n v="148512.44463834591"/>
    <n v="160888.48169154141"/>
    <n v="173264.51874473691"/>
    <n v="185640.55579793241"/>
    <n v="2.3133367369599891"/>
    <n v="2.2921395981841268"/>
    <n v="1.4630000000000001"/>
    <n v="0.72910408419679351"/>
    <n v="0.74509441011745947"/>
    <n v="2.5530731220018432"/>
    <n v="-52438.527624332353"/>
    <n v="-23053.290069356291"/>
    <n v="-66822.901203065077"/>
    <n v="-60429.846279183868"/>
    <n v="-52438.527624332361"/>
    <n v="-42163.975068094704"/>
    <n v="-28464.571659777841"/>
    <n v="-78330.400066051239"/>
    <n v="-73215.956126946287"/>
    <n v="-66822.901203065063"/>
    <n v="-58603.259158074943"/>
    <n v="-47643.73643142145"/>
    <n v="-29241.30859595404"/>
    <n v="-26491.078139688369"/>
    <n v="-23053.290069356291"/>
    <n v="-18633.276836072189"/>
  </r>
  <r>
    <x v="53"/>
    <n v="0"/>
    <n v="0"/>
    <n v="0"/>
    <n v="0"/>
    <n v="0"/>
    <n v="0"/>
    <n v="439564.23792936502"/>
    <n v="275838.2962113875"/>
    <n v="0"/>
    <n v="61"/>
    <n v="37"/>
    <n v="1671648347"/>
    <n v="30951"/>
    <n v="0"/>
    <n v="226355"/>
    <n v="8"/>
    <n v="39"/>
    <n v="0"/>
    <n v="191021"/>
    <n v="753"/>
    <n v="339"/>
    <n v="0"/>
    <n v="0"/>
    <n v="0"/>
    <n v="0"/>
    <n v="0"/>
    <n v="40"/>
    <n v="20"/>
    <n v="0"/>
    <n v="0"/>
    <n v="0"/>
    <n v="0"/>
    <n v="32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83"/>
    <n v="2370753"/>
    <n v="2543012.06"/>
    <n v="172259.05"/>
    <n v="4"/>
    <n v="12"/>
    <n v="0"/>
    <n v="0"/>
    <n v="0"/>
    <n v="479103.34245793213"/>
    <n v="651362.3951651844"/>
    <n v="172259.0527072523"/>
    <n v="1891649.657542068"/>
    <n v="1891649.664834816"/>
    <n v="-2.7072523371316488E-3"/>
    <n v="172259.0527072523"/>
    <n v="0"/>
    <n v="0"/>
    <n v="0"/>
    <n v="0"/>
    <n v="0"/>
    <n v="0"/>
    <n v="0"/>
    <n v="0"/>
    <n v="0"/>
    <n v="0"/>
    <n v="325681.1975825922"/>
    <n v="390817.43709911063"/>
    <n v="455953.67661562911"/>
    <n v="521089.91613214748"/>
    <n v="586226.15564866597"/>
    <n v="716498.63468170294"/>
    <n v="781634.87419822125"/>
    <n v="846771.1137147398"/>
    <n v="911907.35323125811"/>
    <n v="977043.59274777654"/>
    <m/>
    <n v="3.7812955831827879"/>
    <n v="1.4630000000000001"/>
    <m/>
    <n v="5.7838487366577152E-2"/>
    <n v="1.5476177070173029"/>
    <m/>
    <n v="-9418.4539159562355"/>
    <n v="0"/>
    <n v="0"/>
    <n v="0"/>
    <n v="0"/>
    <n v="0"/>
    <n v="0"/>
    <n v="0"/>
    <n v="0"/>
    <n v="0"/>
    <n v="0"/>
    <n v="-41986.57367421544"/>
    <n v="-27511.85378165578"/>
    <n v="-9418.4539159562264"/>
    <n v="13844.48876851465"/>
  </r>
  <r>
    <x v="54"/>
    <n v="0"/>
    <n v="0"/>
    <n v="0"/>
    <n v="0"/>
    <n v="0"/>
    <n v="0"/>
    <n v="418519.41885518358"/>
    <n v="254990.4361797889"/>
    <n v="0"/>
    <n v="3"/>
    <n v="49"/>
    <n v="1671411774"/>
    <n v="183565"/>
    <n v="0"/>
    <n v="195083"/>
    <n v="6"/>
    <n v="32"/>
    <n v="1106"/>
    <n v="7767"/>
    <n v="448"/>
    <n v="24"/>
    <n v="0"/>
    <n v="0"/>
    <n v="0"/>
    <n v="0"/>
    <n v="0"/>
    <n v="21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51"/>
    <n v="1160376.49"/>
    <n v="1331410.3400000001"/>
    <n v="171033.85"/>
    <n v="5"/>
    <n v="12"/>
    <n v="0"/>
    <n v="0"/>
    <n v="0"/>
    <n v="452472.74103636248"/>
    <n v="623506.58714645449"/>
    <n v="171033.84611009201"/>
    <n v="707903.74896363751"/>
    <n v="707903.75285354559"/>
    <n v="3.8899079663678999E-3"/>
    <n v="171033.84611009201"/>
    <n v="0"/>
    <n v="0"/>
    <n v="0"/>
    <n v="0"/>
    <n v="0"/>
    <n v="0"/>
    <n v="0"/>
    <n v="0"/>
    <n v="0"/>
    <n v="0"/>
    <n v="311753.29357322719"/>
    <n v="374103.95228787267"/>
    <n v="436454.6110025181"/>
    <n v="498805.26971716358"/>
    <n v="561155.92843180906"/>
    <n v="685857.24586110003"/>
    <n v="748207.90457574534"/>
    <n v="810558.56329039088"/>
    <n v="872909.22200503619"/>
    <n v="935259.88071968174"/>
    <m/>
    <n v="3.6455157930852602"/>
    <n v="1.4630000000000001"/>
    <m/>
    <n v="9.7238423047602218E-2"/>
    <n v="1.6052598129186419"/>
    <m/>
    <n v="-15157.199323478409"/>
    <n v="0"/>
    <n v="0"/>
    <n v="0"/>
    <n v="0"/>
    <n v="0"/>
    <n v="0"/>
    <n v="0"/>
    <n v="0"/>
    <n v="0"/>
    <n v="0"/>
    <n v="-46332.528680801137"/>
    <n v="-32476.82674421326"/>
    <n v="-15157.19932347842"/>
    <n v="7110.8930746092519"/>
  </r>
  <r>
    <x v="55"/>
    <n v="263584.69502313831"/>
    <n v="258959.61947096771"/>
    <n v="0"/>
    <n v="20"/>
    <n v="12"/>
    <n v="1671678191"/>
    <n v="161481.42834653091"/>
    <n v="2.9583908837E-5"/>
    <n v="0"/>
    <n v="37"/>
    <n v="40"/>
    <n v="1670429882"/>
    <n v="41138"/>
    <n v="0"/>
    <n v="108780"/>
    <n v="7"/>
    <n v="27"/>
    <n v="950"/>
    <n v="65317"/>
    <n v="255"/>
    <n v="116"/>
    <n v="0"/>
    <n v="0"/>
    <n v="0"/>
    <n v="0"/>
    <n v="0"/>
    <n v="0"/>
    <n v="1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5"/>
    <n v="996267.35"/>
    <n v="1573913.49"/>
    <n v="577646.13"/>
    <n v="3"/>
    <n v="10"/>
    <n v="287706.81619080028"/>
    <n v="390019.45805459807"/>
    <n v="102312.64186379781"/>
    <n v="178063.3660647189"/>
    <n v="243193.80896655249"/>
    <n v="65130.442901833601"/>
    <n v="530497.16774448077"/>
    <n v="940700.22297884931"/>
    <n v="410203.04523436847"/>
    <n v="167443.08476563141"/>
    <n v="195009.72902729909"/>
    <n v="234011.6748327589"/>
    <n v="273013.62063821871"/>
    <n v="312015.56644367852"/>
    <n v="351017.51224913832"/>
    <n v="429021.403860058"/>
    <n v="468023.34966551769"/>
    <n v="507025.29547097761"/>
    <n v="546027.2412764373"/>
    <n v="585029.18708189717"/>
    <n v="121596.9044832762"/>
    <n v="145916.28537993151"/>
    <n v="170235.66627658671"/>
    <n v="194555.047173242"/>
    <n v="218874.4280698972"/>
    <n v="267513.18986320781"/>
    <n v="291832.57075986301"/>
    <n v="316151.95165651821"/>
    <n v="340471.33255317342"/>
    <n v="364790.71344982868"/>
    <n v="3.8120358437602042"/>
    <n v="3.7339498724598088"/>
    <n v="1.4630000000000001"/>
    <n v="4.9308076823954439E-2"/>
    <n v="7.1251660206387735E-2"/>
    <n v="1.5672411788819449"/>
    <n v="-4807.7773501483034"/>
    <n v="-4331.9906601954854"/>
    <n v="-24308.75025287821"/>
    <n v="-15641.651184998251"/>
    <n v="-4807.7773501483034"/>
    <n v="9121.4890089444816"/>
    <n v="27693.84415440154"/>
    <n v="-39909.528575062133"/>
    <n v="-32975.849320758163"/>
    <n v="-24308.75025287821"/>
    <n v="-13165.337165603971"/>
    <n v="1692.5469507616649"/>
    <n v="-16491.681108523109"/>
    <n v="-11087.374242599721"/>
    <n v="-4331.9906601954863"/>
    <n v="4353.5025171813832"/>
  </r>
  <r>
    <x v="56"/>
    <n v="0"/>
    <n v="0"/>
    <n v="0"/>
    <n v="0"/>
    <n v="0"/>
    <n v="0"/>
    <n v="258495.4905628761"/>
    <n v="153522.45481991529"/>
    <n v="0"/>
    <n v="19"/>
    <n v="49"/>
    <n v="1672051105"/>
    <n v="273"/>
    <n v="0"/>
    <n v="38655"/>
    <n v="2"/>
    <n v="7"/>
    <n v="0"/>
    <n v="383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678.21"/>
    <n v="387301.95"/>
    <n v="165623.74"/>
    <n v="2"/>
    <n v="4"/>
    <n v="0"/>
    <n v="0"/>
    <n v="0"/>
    <n v="219528.7777296183"/>
    <n v="385152.52186011529"/>
    <n v="165623.74413049701"/>
    <n v="2149.4322703816579"/>
    <n v="2149.4281398846651"/>
    <n v="-4.1304970218334347E-3"/>
    <n v="165623.74413049701"/>
    <n v="0"/>
    <n v="0"/>
    <n v="0"/>
    <n v="0"/>
    <n v="0"/>
    <n v="0"/>
    <n v="0"/>
    <n v="0"/>
    <n v="0"/>
    <n v="0"/>
    <n v="192576.2609300577"/>
    <n v="231091.5131160692"/>
    <n v="269606.76530208072"/>
    <n v="308122.0174880923"/>
    <n v="346637.26967410382"/>
    <n v="423667.77404612693"/>
    <n v="462183.02623213839"/>
    <n v="500698.27841814997"/>
    <n v="539213.53060416144"/>
    <n v="577728.78279017308"/>
    <m/>
    <n v="2.3254668216934462"/>
    <n v="1.4630000000000001"/>
    <m/>
    <n v="0.72008474285052571"/>
    <n v="2.516483978790319"/>
    <m/>
    <n v="-69335.613665468161"/>
    <n v="0"/>
    <n v="0"/>
    <n v="0"/>
    <n v="0"/>
    <n v="0"/>
    <n v="0"/>
    <n v="0"/>
    <n v="0"/>
    <n v="0"/>
    <n v="0"/>
    <n v="-88593.239758473937"/>
    <n v="-80034.294828249156"/>
    <n v="-69335.613665468176"/>
    <n v="-55580.16645617834"/>
  </r>
  <r>
    <x v="57"/>
    <n v="0"/>
    <n v="0"/>
    <n v="0"/>
    <n v="0"/>
    <n v="0"/>
    <n v="0"/>
    <n v="418452.66020790621"/>
    <n v="315430.31320138852"/>
    <n v="0"/>
    <n v="12"/>
    <n v="55"/>
    <n v="1671712995"/>
    <n v="115126"/>
    <n v="0"/>
    <n v="152650"/>
    <n v="8"/>
    <n v="83"/>
    <n v="29018"/>
    <n v="6043"/>
    <n v="60"/>
    <n v="0"/>
    <n v="0"/>
    <n v="0"/>
    <n v="0"/>
    <n v="0"/>
    <n v="0"/>
    <n v="2401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481"/>
    <n v="1415673.23"/>
    <n v="1580334.84"/>
    <n v="164661.62"/>
    <n v="4"/>
    <n v="15"/>
    <n v="0"/>
    <n v="0"/>
    <n v="0"/>
    <n v="455133.22232404829"/>
    <n v="619794.84153616987"/>
    <n v="164661.61921212159"/>
    <n v="960540.0076759517"/>
    <n v="960539.99846383021"/>
    <n v="7.8787843813188374E-4"/>
    <n v="164661.61921212159"/>
    <n v="0"/>
    <n v="0"/>
    <n v="0"/>
    <n v="0"/>
    <n v="0"/>
    <n v="0"/>
    <n v="0"/>
    <n v="0"/>
    <n v="0"/>
    <n v="0"/>
    <n v="309897.42076808488"/>
    <n v="371876.90492170188"/>
    <n v="433856.38907531888"/>
    <n v="495835.87322893587"/>
    <n v="557815.35738255293"/>
    <n v="681774.32568978693"/>
    <n v="743753.80984340387"/>
    <n v="805733.29399702081"/>
    <n v="867712.77815063775"/>
    <n v="929692.26230425481"/>
    <m/>
    <n v="3.7640516624443809"/>
    <n v="1.4630000000000001"/>
    <m/>
    <n v="6.2684670327397551E-2"/>
    <n v="1.554707672688983"/>
    <m/>
    <n v="-9712.9088280790984"/>
    <n v="0"/>
    <n v="0"/>
    <n v="0"/>
    <n v="0"/>
    <n v="0"/>
    <n v="0"/>
    <n v="0"/>
    <n v="0"/>
    <n v="0"/>
    <n v="0"/>
    <n v="-40702.650904887589"/>
    <n v="-26929.432204083801"/>
    <n v="-9712.9088280790893"/>
    <n v="12422.621226784129"/>
  </r>
  <r>
    <x v="58"/>
    <n v="299314.4114255507"/>
    <n v="247212.535"/>
    <n v="0"/>
    <n v="8"/>
    <n v="10"/>
    <n v="1671649871"/>
    <n v="101724.8033335291"/>
    <n v="0.32561931689387957"/>
    <n v="0"/>
    <n v="24"/>
    <n v="28"/>
    <n v="1671649999"/>
    <n v="2389"/>
    <n v="0"/>
    <n v="45566"/>
    <n v="3"/>
    <n v="10"/>
    <n v="5"/>
    <n v="431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2516190.33"/>
    <n v="4399952.0599999996"/>
    <n v="1883761.73"/>
    <n v="3"/>
    <n v="6"/>
    <n v="324161.71852907271"/>
    <n v="442835.82234667469"/>
    <n v="118674.10381760199"/>
    <n v="110246.70049152929"/>
    <n v="150355.19704858321"/>
    <n v="40108.496557053928"/>
    <n v="2081781.9109793981"/>
    <n v="3806761.0406047418"/>
    <n v="1724979.129625344"/>
    <n v="158782.60037465591"/>
    <n v="221417.91117333731"/>
    <n v="265701.49340800481"/>
    <n v="309985.07564267231"/>
    <n v="354268.65787733969"/>
    <n v="398552.24011200719"/>
    <n v="487119.40458134218"/>
    <n v="531402.98681600962"/>
    <n v="575686.56905067712"/>
    <n v="619970.1512853445"/>
    <n v="664253.733520012"/>
    <n v="75177.598524291621"/>
    <n v="90213.118229149943"/>
    <n v="105248.63793400829"/>
    <n v="120284.1576388666"/>
    <n v="135319.67734372491"/>
    <n v="165390.71675344161"/>
    <n v="180426.23645829991"/>
    <n v="195461.75616315819"/>
    <n v="210497.2758680165"/>
    <n v="225532.79557287489"/>
    <n v="3.731528683185156"/>
    <n v="3.7487118679381188"/>
    <n v="1.4630000000000001"/>
    <n v="7.194673808206753E-2"/>
    <n v="6.7033194578407507E-2"/>
    <n v="1.5610695636682099"/>
    <n v="-7965.1482309332914"/>
    <n v="-2519.6972949081178"/>
    <n v="-30106.939348267031"/>
    <n v="-20266.143296118691"/>
    <n v="-7965.1482309332932"/>
    <n v="7850.4168528765149"/>
    <n v="28937.83696462294"/>
    <n v="-47820.372242134021"/>
    <n v="-39947.73540041536"/>
    <n v="-30106.939348267031"/>
    <n v="-17454.487281219179"/>
    <n v="-584.55119182204362"/>
    <n v="-10037.45714733728"/>
    <n v="-6696.2305462576551"/>
    <n v="-2519.6972949081169"/>
    <n v="2850.1311711127132"/>
  </r>
  <r>
    <x v="59"/>
    <n v="0"/>
    <n v="0"/>
    <n v="0"/>
    <n v="0"/>
    <n v="0"/>
    <n v="0"/>
    <n v="345702.91746251861"/>
    <n v="234331.09504604409"/>
    <n v="0"/>
    <n v="3"/>
    <n v="24"/>
    <n v="1669241603"/>
    <n v="2648"/>
    <n v="0"/>
    <n v="115294"/>
    <n v="2"/>
    <n v="20"/>
    <n v="0"/>
    <n v="1126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90238.03"/>
    <n v="644479.11"/>
    <n v="154241.07"/>
    <n v="2"/>
    <n v="5"/>
    <n v="0"/>
    <n v="0"/>
    <n v="0"/>
    <n v="376413.14538669272"/>
    <n v="530654.21888890502"/>
    <n v="154241.0735022123"/>
    <n v="113824.88461330729"/>
    <n v="113824.891111095"/>
    <n v="-3.502212319290265E-3"/>
    <n v="154241.0735022123"/>
    <n v="0"/>
    <n v="0"/>
    <n v="0"/>
    <n v="0"/>
    <n v="0"/>
    <n v="0"/>
    <n v="0"/>
    <n v="0"/>
    <n v="0"/>
    <n v="0"/>
    <n v="265327.10944445251"/>
    <n v="318392.53133334301"/>
    <n v="371457.95322223351"/>
    <n v="424523.37511112401"/>
    <n v="477588.79700001451"/>
    <n v="583719.64077779558"/>
    <n v="636785.06266668602"/>
    <n v="689850.48455557658"/>
    <n v="742915.90644446702"/>
    <n v="795981.32833335758"/>
    <m/>
    <n v="3.4404209387280602"/>
    <n v="1.4630000000000001"/>
    <m/>
    <n v="0.16264842914216751"/>
    <n v="1.7009546518349909"/>
    <m/>
    <n v="-21577.51877998608"/>
    <n v="0"/>
    <n v="0"/>
    <n v="0"/>
    <n v="0"/>
    <n v="0"/>
    <n v="0"/>
    <n v="0"/>
    <n v="0"/>
    <n v="0"/>
    <n v="0"/>
    <n v="-48110.229724431323"/>
    <n v="-36317.913749122323"/>
    <n v="-21577.518779986069"/>
    <n v="-2625.5823910965992"/>
  </r>
  <r>
    <x v="60"/>
    <n v="0"/>
    <n v="0"/>
    <n v="0"/>
    <n v="0"/>
    <n v="0"/>
    <n v="0"/>
    <n v="220198.0569285065"/>
    <n v="124758.92238909331"/>
    <n v="0"/>
    <n v="12"/>
    <n v="48"/>
    <n v="1667578587"/>
    <n v="2541"/>
    <n v="0"/>
    <n v="15339"/>
    <n v="7"/>
    <n v="30"/>
    <n v="5"/>
    <n v="12710"/>
    <n v="4"/>
    <n v="61"/>
    <n v="0"/>
    <n v="0"/>
    <n v="0"/>
    <n v="0"/>
    <n v="0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8"/>
    <n v="484982.43"/>
    <n v="635034.07999999996"/>
    <n v="150051.65"/>
    <n v="2"/>
    <n v="11"/>
    <n v="0"/>
    <n v="0"/>
    <n v="0"/>
    <n v="188516.08681550869"/>
    <n v="338567.7341091056"/>
    <n v="150051.64729359691"/>
    <n v="296466.34318449133"/>
    <n v="296466.34589089442"/>
    <n v="2.7064030582550909E-3"/>
    <n v="150051.64729359691"/>
    <n v="0"/>
    <n v="0"/>
    <n v="0"/>
    <n v="0"/>
    <n v="0"/>
    <n v="0"/>
    <n v="0"/>
    <n v="0"/>
    <n v="0"/>
    <n v="0"/>
    <n v="169283.8670545528"/>
    <n v="203140.6404654634"/>
    <n v="236997.4138763739"/>
    <n v="270854.18728728453"/>
    <n v="304710.96069819498"/>
    <n v="372424.50752001622"/>
    <n v="406281.28093092667"/>
    <n v="440138.0543418373"/>
    <n v="473994.82775274781"/>
    <n v="507851.60116365837"/>
    <m/>
    <n v="2.2563413345716272"/>
    <n v="1.4630000000000001"/>
    <m/>
    <n v="0.77278142216873902"/>
    <n v="2.5935792206328649"/>
    <m/>
    <n v="-65409.713766320543"/>
    <n v="0"/>
    <n v="0"/>
    <n v="0"/>
    <n v="0"/>
    <n v="0"/>
    <n v="0"/>
    <n v="0"/>
    <n v="0"/>
    <n v="0"/>
    <n v="0"/>
    <n v="-82338.100471775819"/>
    <n v="-74814.373047129018"/>
    <n v="-65409.713766320543"/>
    <n v="-53318.008976709621"/>
  </r>
  <r>
    <x v="61"/>
    <n v="72941.743108880284"/>
    <n v="0"/>
    <n v="0"/>
    <n v="203"/>
    <n v="144"/>
    <n v="1654078082"/>
    <n v="375816.92911723081"/>
    <n v="216031.77847450721"/>
    <n v="0"/>
    <n v="31"/>
    <n v="30"/>
    <n v="1671706049"/>
    <n v="8636"/>
    <n v="0"/>
    <n v="191885"/>
    <n v="4"/>
    <n v="15"/>
    <n v="5"/>
    <n v="183229"/>
    <n v="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"/>
    <n v="406123.61"/>
    <n v="552763.98"/>
    <n v="146640.37"/>
    <n v="1"/>
    <n v="2"/>
    <n v="0"/>
    <n v="0"/>
    <n v="0"/>
    <n v="406112.07952647272"/>
    <n v="552752.44476620783"/>
    <n v="146640.3652397352"/>
    <n v="11.53047352732392"/>
    <n v="11.53523379215039"/>
    <n v="4.7602648264728487E-3"/>
    <n v="146640.3652397352"/>
    <n v="0"/>
    <n v="0"/>
    <n v="0"/>
    <n v="0"/>
    <n v="0"/>
    <n v="0"/>
    <n v="0"/>
    <n v="0"/>
    <n v="0"/>
    <n v="0"/>
    <n v="276376.22238310392"/>
    <n v="331651.46685972472"/>
    <n v="386926.71133634553"/>
    <n v="442201.95581296628"/>
    <n v="497477.20028958708"/>
    <n v="608027.68924282864"/>
    <n v="663302.93371944933"/>
    <n v="718578.17819607025"/>
    <n v="773853.42267269094"/>
    <n v="829128.66714931175"/>
    <m/>
    <n v="3.7694426351335109"/>
    <n v="1.4630000000000001"/>
    <m/>
    <n v="6.1164842440511791E-2"/>
    <n v="1.552484164490469"/>
    <m/>
    <n v="-8452.2540481832129"/>
    <n v="0"/>
    <n v="0"/>
    <n v="0"/>
    <n v="0"/>
    <n v="0"/>
    <n v="0"/>
    <n v="0"/>
    <n v="0"/>
    <n v="0"/>
    <n v="0"/>
    <n v="-36089.8762864936"/>
    <n v="-23806.488625022321"/>
    <n v="-8452.2540481832111"/>
    <n v="11288.904693467081"/>
  </r>
  <r>
    <x v="62"/>
    <n v="0"/>
    <n v="0"/>
    <n v="0"/>
    <n v="0"/>
    <n v="0"/>
    <n v="0"/>
    <n v="368774.21952286537"/>
    <n v="204873.0991480572"/>
    <n v="0"/>
    <n v="34"/>
    <n v="58"/>
    <n v="1671714934"/>
    <n v="1504"/>
    <n v="0"/>
    <n v="9456"/>
    <n v="3"/>
    <n v="11"/>
    <n v="0"/>
    <n v="7913"/>
    <n v="0"/>
    <n v="0"/>
    <n v="0"/>
    <n v="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9"/>
    <n v="644490.62"/>
    <n v="788335.1"/>
    <n v="143844.47"/>
    <n v="1"/>
    <n v="5"/>
    <n v="0"/>
    <n v="0"/>
    <n v="0"/>
    <n v="399491.56775865942"/>
    <n v="543336.04081113054"/>
    <n v="143844.47305247109"/>
    <n v="244999.0522413406"/>
    <n v="244999.0591888694"/>
    <n v="-3.052471147384495E-3"/>
    <n v="143844.47305247109"/>
    <n v="0"/>
    <n v="0"/>
    <n v="0"/>
    <n v="0"/>
    <n v="0"/>
    <n v="0"/>
    <n v="0"/>
    <n v="0"/>
    <n v="0"/>
    <n v="0"/>
    <n v="271668.02040556527"/>
    <n v="326001.62448667828"/>
    <n v="380335.22856779129"/>
    <n v="434668.83264890453"/>
    <n v="489002.43673001748"/>
    <n v="597669.64489224367"/>
    <n v="652003.24897335668"/>
    <n v="706336.85305446968"/>
    <n v="760670.45713558269"/>
    <n v="815004.06121669582"/>
    <m/>
    <n v="3.7772465586003721"/>
    <n v="1.4630000000000001"/>
    <m/>
    <n v="5.8972438770893421E-2"/>
    <n v="1.549276677921817"/>
    <m/>
    <n v="-8010.4628496885143"/>
    <n v="0"/>
    <n v="0"/>
    <n v="0"/>
    <n v="0"/>
    <n v="0"/>
    <n v="0"/>
    <n v="0"/>
    <n v="0"/>
    <n v="0"/>
    <n v="0"/>
    <n v="-35177.264890245053"/>
    <n v="-23103.130649997689"/>
    <n v="-8010.4628496885134"/>
    <n v="11394.395750708991"/>
  </r>
  <r>
    <x v="63"/>
    <n v="0"/>
    <n v="0"/>
    <n v="0"/>
    <n v="0"/>
    <n v="0"/>
    <n v="0"/>
    <n v="362059.46324420918"/>
    <n v="267498.41050186701"/>
    <n v="0"/>
    <n v="31"/>
    <n v="40"/>
    <n v="1671909706"/>
    <n v="23276"/>
    <n v="0"/>
    <n v="30185"/>
    <n v="5"/>
    <n v="29"/>
    <n v="20"/>
    <n v="6748"/>
    <n v="0"/>
    <n v="0"/>
    <n v="0"/>
    <n v="0"/>
    <n v="0"/>
    <n v="0"/>
    <n v="0"/>
    <n v="132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1"/>
    <n v="434011.5"/>
    <n v="571625.01"/>
    <n v="137613.51999999999"/>
    <n v="4"/>
    <n v="14"/>
    <n v="0"/>
    <n v="0"/>
    <n v="0"/>
    <n v="398415.81391825632"/>
    <n v="536029.33263686532"/>
    <n v="137613.518718609"/>
    <n v="35595.686081743683"/>
    <n v="35595.677363134688"/>
    <n v="1.28139101434499E-3"/>
    <n v="137613.518718609"/>
    <n v="0"/>
    <n v="0"/>
    <n v="0"/>
    <n v="0"/>
    <n v="0"/>
    <n v="0"/>
    <n v="0"/>
    <n v="0"/>
    <n v="0"/>
    <n v="0"/>
    <n v="268014.66631843272"/>
    <n v="321617.5995821192"/>
    <n v="375220.53284580569"/>
    <n v="428823.46610949229"/>
    <n v="482426.39937317878"/>
    <n v="589632.26590055192"/>
    <n v="643235.19916423841"/>
    <n v="696838.13242792489"/>
    <n v="750441.06569161138"/>
    <n v="804043.99895529798"/>
    <m/>
    <n v="3.8951793227010918"/>
    <n v="1.4630000000000001"/>
    <m/>
    <n v="2.6910359861486599E-2"/>
    <n v="1.5023698564773551"/>
    <m/>
    <n v="-3606.1855593926439"/>
    <n v="0"/>
    <n v="0"/>
    <n v="0"/>
    <n v="0"/>
    <n v="0"/>
    <n v="0"/>
    <n v="0"/>
    <n v="0"/>
    <n v="0"/>
    <n v="0"/>
    <n v="-30407.65219123592"/>
    <n v="-18495.889243750022"/>
    <n v="-3606.1855593926448"/>
    <n v="15537.71917763827"/>
  </r>
  <r>
    <x v="64"/>
    <n v="264234.83020326798"/>
    <n v="0"/>
    <n v="0"/>
    <n v="4"/>
    <n v="35"/>
    <n v="1634906594"/>
    <n v="295037.88714400341"/>
    <n v="0"/>
    <n v="0"/>
    <n v="2"/>
    <n v="6"/>
    <n v="1655124983"/>
    <n v="741056"/>
    <n v="0"/>
    <n v="1896235"/>
    <n v="5"/>
    <n v="16"/>
    <n v="0"/>
    <n v="109238"/>
    <n v="0"/>
    <n v="998987"/>
    <n v="0"/>
    <n v="0"/>
    <n v="0"/>
    <n v="17954"/>
    <n v="0"/>
    <n v="0"/>
    <n v="0"/>
    <n v="0"/>
    <n v="0"/>
    <n v="0"/>
    <n v="0"/>
    <n v="0"/>
    <n v="0"/>
    <n v="0"/>
    <n v="0"/>
    <n v="0"/>
    <n v="0"/>
    <n v="0"/>
    <n v="0"/>
    <n v="29000"/>
    <n v="0"/>
    <n v="0"/>
    <n v="0"/>
    <n v="0"/>
    <n v="0"/>
    <n v="0"/>
    <n v="0"/>
    <n v="0"/>
    <n v="0"/>
    <n v="0"/>
    <n v="0"/>
    <n v="0"/>
    <n v="0"/>
    <n v="0"/>
    <n v="0"/>
    <n v="0"/>
    <n v="0"/>
    <n v="1045941"/>
    <n v="406828.24"/>
    <n v="543373.9"/>
    <n v="136545.66"/>
    <n v="2"/>
    <n v="2"/>
    <n v="0"/>
    <n v="0"/>
    <n v="0"/>
    <n v="312714.83082506218"/>
    <n v="449260.49145491899"/>
    <n v="136545.66062985681"/>
    <n v="94113.409174937755"/>
    <n v="94113.40854508098"/>
    <n v="-6.2985680415295064E-4"/>
    <n v="136545.66062985681"/>
    <n v="0"/>
    <n v="0"/>
    <n v="0"/>
    <n v="0"/>
    <n v="0"/>
    <n v="0"/>
    <n v="0"/>
    <n v="0"/>
    <n v="0"/>
    <n v="0"/>
    <n v="224630.24572745949"/>
    <n v="269556.2948729514"/>
    <n v="314482.34401844331"/>
    <n v="359408.39316393528"/>
    <n v="404334.44230942708"/>
    <n v="494186.54060041101"/>
    <n v="539112.58974590281"/>
    <n v="584038.63889139483"/>
    <n v="628964.68803688663"/>
    <n v="673890.73718237854"/>
    <m/>
    <n v="3.2901850515246962"/>
    <n v="1.4630000000000001"/>
    <m/>
    <n v="0.2157370899689581"/>
    <n v="1.778623362624586"/>
    <m/>
    <n v="-24230.53776612705"/>
    <n v="0"/>
    <n v="0"/>
    <n v="0"/>
    <n v="0"/>
    <n v="0"/>
    <n v="0"/>
    <n v="0"/>
    <n v="0"/>
    <n v="0"/>
    <n v="0"/>
    <n v="-46693.562338873002"/>
    <n v="-36709.995862097006"/>
    <n v="-24230.53776612705"/>
    <n v="-8185.5202141656482"/>
  </r>
  <r>
    <x v="65"/>
    <n v="204162.14304590321"/>
    <n v="132755.17187934741"/>
    <n v="0"/>
    <n v="98"/>
    <n v="118"/>
    <n v="1672130615"/>
    <n v="28328.914226366491"/>
    <n v="17727.138989603962"/>
    <n v="0"/>
    <n v="9"/>
    <n v="41"/>
    <n v="1672129138"/>
    <n v="2853"/>
    <n v="0"/>
    <n v="12858"/>
    <n v="5"/>
    <n v="26"/>
    <n v="402"/>
    <n v="9580"/>
    <n v="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25"/>
    <n v="1267941.98"/>
    <n v="1406132.37"/>
    <n v="138190.39000000001"/>
    <n v="3"/>
    <n v="7"/>
    <n v="180780.3292760881"/>
    <n v="303231.53870198218"/>
    <n v="122451.20942589411"/>
    <n v="31248.054034330751"/>
    <n v="41639.310381014147"/>
    <n v="10391.2563466834"/>
    <n v="1055913.5966895809"/>
    <n v="1061261.520917004"/>
    <n v="5347.9242274225508"/>
    <n v="132842.4657725775"/>
    <n v="151615.76935099109"/>
    <n v="181938.9232211893"/>
    <n v="212262.0770913875"/>
    <n v="242585.2309615858"/>
    <n v="272908.38483178389"/>
    <n v="333554.69257218041"/>
    <n v="363877.84644237859"/>
    <n v="394201.00031257683"/>
    <n v="424524.154182775"/>
    <n v="454847.30805297318"/>
    <n v="20819.65519050707"/>
    <n v="24983.586228608488"/>
    <n v="29147.5172667099"/>
    <n v="33311.448304811318"/>
    <n v="37475.379342912733"/>
    <n v="45803.241419115569"/>
    <n v="49967.172457216977"/>
    <n v="54131.103495318392"/>
    <n v="58295.034533419799"/>
    <n v="62458.965571521221"/>
    <n v="2.4763458043711211"/>
    <n v="4.0071487981628184"/>
    <n v="1.4630000000000001"/>
    <n v="0.61528329078249167"/>
    <n v="-1.7840111567846151E-3"/>
    <n v="1.460389991677624"/>
    <n v="-46643.324750398519"/>
    <n v="18.571248570136429"/>
    <n v="-61804.901685497629"/>
    <n v="-55066.423047675788"/>
    <n v="-46643.324750398519"/>
    <n v="-35813.626939613438"/>
    <n v="-21374.029858566679"/>
    <n v="-73934.16323357691"/>
    <n v="-68543.380323319449"/>
    <n v="-61804.901685497622"/>
    <n v="-53141.143436869563"/>
    <n v="-41589.465772032141"/>
    <n v="-2063.39427048057"/>
    <n v="-1138.0762620135899"/>
    <n v="18.571248570136959"/>
    <n v="1505.6894764634999"/>
  </r>
  <r>
    <x v="66"/>
    <n v="264334.16409062891"/>
    <n v="0"/>
    <n v="0"/>
    <n v="6"/>
    <n v="32"/>
    <n v="1635590243"/>
    <n v="274941.9065187021"/>
    <n v="249620.0040869519"/>
    <n v="118085.45049764329"/>
    <n v="0"/>
    <n v="7"/>
    <n v="1652252132"/>
    <n v="110362"/>
    <n v="0"/>
    <n v="132464"/>
    <n v="3"/>
    <n v="15"/>
    <n v="0"/>
    <n v="6956"/>
    <n v="0"/>
    <n v="0"/>
    <n v="0"/>
    <n v="0"/>
    <n v="0"/>
    <n v="0"/>
    <n v="0"/>
    <n v="0"/>
    <n v="0"/>
    <n v="0"/>
    <n v="0"/>
    <n v="0"/>
    <n v="0"/>
    <n v="151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146"/>
    <n v="629364.77"/>
    <n v="762187.59"/>
    <n v="132822.82"/>
    <n v="2"/>
    <n v="3"/>
    <n v="0"/>
    <n v="0"/>
    <n v="0"/>
    <n v="303797.73165868572"/>
    <n v="436620.55364743428"/>
    <n v="132822.82198874859"/>
    <n v="325567.03834131442"/>
    <n v="325567.03635256569"/>
    <n v="-1.9887486123479898E-3"/>
    <n v="132822.82198874859"/>
    <n v="0"/>
    <n v="0"/>
    <n v="0"/>
    <n v="0"/>
    <n v="0"/>
    <n v="0"/>
    <n v="0"/>
    <n v="0"/>
    <n v="0"/>
    <n v="0"/>
    <n v="218310.27682371711"/>
    <n v="261972.3321884606"/>
    <n v="305634.38755320403"/>
    <n v="349296.44291794742"/>
    <n v="392958.49828269088"/>
    <n v="480282.60901217768"/>
    <n v="523944.66437692108"/>
    <n v="567606.71974166459"/>
    <n v="611268.77510640793"/>
    <n v="654930.83047115139"/>
    <m/>
    <n v="3.2872404539366"/>
    <n v="1.4630000000000001"/>
    <m/>
    <n v="0.21682610568078209"/>
    <n v="1.7802165926109841"/>
    <m/>
    <n v="-23667.683576890049"/>
    <n v="0"/>
    <n v="0"/>
    <n v="0"/>
    <n v="0"/>
    <n v="0"/>
    <n v="0"/>
    <n v="0"/>
    <n v="0"/>
    <n v="0"/>
    <n v="0"/>
    <n v="-45498.711259261763"/>
    <n v="-35796.032289318777"/>
    <n v="-23667.683576890049"/>
    <n v="-8074.0923751959645"/>
  </r>
  <r>
    <x v="67"/>
    <n v="288789.99847588473"/>
    <n v="188899.49093851831"/>
    <n v="0"/>
    <n v="167"/>
    <n v="150"/>
    <n v="1671585335"/>
    <n v="0"/>
    <n v="0"/>
    <n v="0"/>
    <n v="0"/>
    <n v="0"/>
    <n v="0"/>
    <n v="161980"/>
    <n v="0"/>
    <n v="167942"/>
    <n v="7"/>
    <n v="53"/>
    <n v="5"/>
    <n v="5936"/>
    <n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"/>
    <n v="1237707.54"/>
    <n v="1667272.3"/>
    <n v="429564.76"/>
    <n v="1"/>
    <n v="9"/>
    <n v="294977.66187846422"/>
    <n v="427566.24362168863"/>
    <n v="132588.58174322441"/>
    <n v="0"/>
    <n v="0"/>
    <n v="0"/>
    <n v="942729.87812153576"/>
    <n v="1239706.056378311"/>
    <n v="296976.1782567756"/>
    <n v="132588.58174322441"/>
    <n v="213783.12181084431"/>
    <n v="256539.74617301321"/>
    <n v="299296.37053518201"/>
    <n v="342052.9948973509"/>
    <n v="384809.61925951979"/>
    <n v="470322.86798385752"/>
    <n v="513079.49234602641"/>
    <n v="555836.11670819519"/>
    <n v="598592.74107036402"/>
    <n v="641349.36543253297"/>
    <n v="0"/>
    <n v="0"/>
    <n v="0"/>
    <n v="0"/>
    <n v="0"/>
    <n v="0"/>
    <n v="0"/>
    <n v="0"/>
    <n v="0"/>
    <n v="0"/>
    <n v="3.2247591610092639"/>
    <m/>
    <n v="1.4630000000000001"/>
    <n v="0.2404027092516596"/>
    <m/>
    <m/>
    <n v="-25697.020837802262"/>
    <m/>
    <n v="-47075.333018886682"/>
    <n v="-37573.860938404723"/>
    <n v="-25697.020837802251"/>
    <n v="-10426.797851313369"/>
    <n v="9933.4994640051445"/>
    <n v="-64177.982763754233"/>
    <n v="-56576.805099368648"/>
    <n v="-47075.333018886682"/>
    <n v="-34859.154629695578"/>
    <n v="-18570.916777440769"/>
    <n v="0"/>
    <n v="0"/>
    <n v="0"/>
    <n v="0"/>
  </r>
  <r>
    <x v="68"/>
    <n v="1370.0013551942129"/>
    <n v="5.0244302000000001E-11"/>
    <n v="5.0244302000000001E-11"/>
    <n v="12"/>
    <n v="11"/>
    <n v="1671461879"/>
    <n v="317496.50875253638"/>
    <n v="231277.18863909569"/>
    <n v="0"/>
    <n v="12"/>
    <n v="37"/>
    <n v="1671461301"/>
    <n v="750691"/>
    <n v="0"/>
    <n v="951970"/>
    <n v="3"/>
    <n v="31"/>
    <n v="0"/>
    <n v="201270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n v="976739.41"/>
    <n v="1106216.27"/>
    <n v="129476.86"/>
    <n v="2"/>
    <n v="8"/>
    <n v="0"/>
    <n v="0"/>
    <n v="0"/>
    <n v="343571.78946321929"/>
    <n v="473048.65150107152"/>
    <n v="129476.8620378521"/>
    <n v="633167.62053678068"/>
    <n v="633167.61849892861"/>
    <n v="-2.0378521439852189E-3"/>
    <n v="129476.8620378521"/>
    <n v="0"/>
    <n v="0"/>
    <n v="0"/>
    <n v="0"/>
    <n v="0"/>
    <n v="0"/>
    <n v="0"/>
    <n v="0"/>
    <n v="0"/>
    <n v="0"/>
    <n v="236524.3257505357"/>
    <n v="283829.19090064289"/>
    <n v="331134.05605075002"/>
    <n v="378438.92120085721"/>
    <n v="425743.78635096428"/>
    <n v="520353.51665117871"/>
    <n v="567658.38180128578"/>
    <n v="614963.24695139297"/>
    <n v="662268.11210150004"/>
    <n v="709572.97725160723"/>
    <m/>
    <n v="3.653538122995112"/>
    <n v="1.4630000000000001"/>
    <m/>
    <n v="9.4829139683607178E-2"/>
    <n v="1.601735031357117"/>
    <m/>
    <n v="-11214.69916258428"/>
    <n v="0"/>
    <n v="0"/>
    <n v="0"/>
    <n v="0"/>
    <n v="0"/>
    <n v="0"/>
    <n v="0"/>
    <n v="0"/>
    <n v="0"/>
    <n v="0"/>
    <n v="-34867.131737637857"/>
    <n v="-24354.939482058489"/>
    <n v="-11214.69916258428"/>
    <n v="5679.8955338825472"/>
  </r>
  <r>
    <x v="69"/>
    <n v="0"/>
    <n v="0"/>
    <n v="0"/>
    <n v="0"/>
    <n v="0"/>
    <n v="0"/>
    <n v="314105.33203824662"/>
    <n v="259330.63344706959"/>
    <n v="0"/>
    <n v="1"/>
    <n v="26"/>
    <n v="1668370984"/>
    <n v="5141341"/>
    <n v="0"/>
    <n v="6548130"/>
    <n v="7"/>
    <n v="42"/>
    <n v="5"/>
    <n v="122082"/>
    <n v="0"/>
    <n v="0"/>
    <n v="0"/>
    <n v="0"/>
    <n v="0"/>
    <n v="0"/>
    <n v="0"/>
    <n v="12847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84707"/>
    <n v="5894077.9900000002"/>
    <n v="6022062.3600000003"/>
    <n v="127984.36"/>
    <n v="3"/>
    <n v="7"/>
    <n v="0"/>
    <n v="0"/>
    <n v="0"/>
    <n v="357062.81480574567"/>
    <n v="485047.17887416721"/>
    <n v="127984.36406842151"/>
    <n v="5537015.1751942541"/>
    <n v="5537015.1811258327"/>
    <n v="-4.0684215491637588E-3"/>
    <n v="127984.36406842151"/>
    <n v="0"/>
    <n v="0"/>
    <n v="0"/>
    <n v="0"/>
    <n v="0"/>
    <n v="0"/>
    <n v="0"/>
    <n v="0"/>
    <n v="0"/>
    <n v="0"/>
    <n v="242523.5894370836"/>
    <n v="291028.30732450029"/>
    <n v="339533.025211917"/>
    <n v="388037.74309933378"/>
    <n v="436542.46098675049"/>
    <n v="533551.89676158398"/>
    <n v="582056.61464900058"/>
    <n v="630561.33253641741"/>
    <n v="679066.05042383401"/>
    <n v="727570.76831125084"/>
    <m/>
    <n v="3.7898940421726581"/>
    <n v="1.4630000000000001"/>
    <m/>
    <n v="5.5438478091829113E-2"/>
    <n v="1.5441064934483459"/>
    <m/>
    <n v="-6722.5693498797509"/>
    <n v="0"/>
    <n v="0"/>
    <n v="0"/>
    <n v="0"/>
    <n v="0"/>
    <n v="0"/>
    <n v="0"/>
    <n v="0"/>
    <n v="0"/>
    <n v="0"/>
    <n v="-30974.928293588109"/>
    <n v="-20196.102096384391"/>
    <n v="-6722.5693498797482"/>
    <n v="10600.54418134051"/>
  </r>
  <r>
    <x v="70"/>
    <n v="346630.88539251318"/>
    <n v="321678.40343134181"/>
    <n v="0"/>
    <n v="43"/>
    <n v="59"/>
    <n v="1672066895"/>
    <n v="0"/>
    <n v="0"/>
    <n v="0"/>
    <n v="0"/>
    <n v="0"/>
    <n v="0"/>
    <n v="117805"/>
    <n v="0"/>
    <n v="117818"/>
    <n v="4"/>
    <n v="15"/>
    <n v="5"/>
    <n v="0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88498.98"/>
    <n v="514570.19"/>
    <n v="126071.21"/>
    <n v="1"/>
    <n v="2"/>
    <n v="386851.70081385633"/>
    <n v="512922.91238151758"/>
    <n v="126071.2115676613"/>
    <n v="0"/>
    <n v="0"/>
    <n v="0"/>
    <n v="1647.279186143714"/>
    <n v="1647.2776184824179"/>
    <n v="-1.567661325680092E-3"/>
    <n v="126071.2115676613"/>
    <n v="256461.45619075879"/>
    <n v="307753.74742891052"/>
    <n v="359046.0386670623"/>
    <n v="410338.32990521408"/>
    <n v="461630.62114336592"/>
    <n v="564215.20361966942"/>
    <n v="615507.49485782103"/>
    <n v="666799.78609597287"/>
    <n v="718092.07733412459"/>
    <n v="769384.36857227632"/>
    <n v="0"/>
    <n v="0"/>
    <n v="0"/>
    <n v="0"/>
    <n v="0"/>
    <n v="0"/>
    <n v="0"/>
    <n v="0"/>
    <n v="0"/>
    <n v="0"/>
    <n v="4.0685173562105117"/>
    <m/>
    <n v="1.4630000000000001"/>
    <n v="-1.684086614646518E-2"/>
    <m/>
    <m/>
    <n v="2159.516527718059"/>
    <m/>
    <n v="-23486.629091357809"/>
    <n v="-12088.34214954631"/>
    <n v="2159.516527718064"/>
    <n v="20478.191969915129"/>
    <n v="44903.092559511213"/>
    <n v="-44003.545586618522"/>
    <n v="-34884.916033169313"/>
    <n v="-23486.629091357809"/>
    <n v="-8831.6887376001687"/>
    <n v="10708.2317340767"/>
    <n v="0"/>
    <n v="0"/>
    <n v="0"/>
    <n v="0"/>
  </r>
  <r>
    <x v="71"/>
    <n v="0"/>
    <n v="0"/>
    <n v="0"/>
    <n v="0"/>
    <n v="0"/>
    <n v="0"/>
    <n v="315445.97332087648"/>
    <n v="0"/>
    <n v="0"/>
    <n v="47"/>
    <n v="52"/>
    <n v="1671777656"/>
    <n v="142456"/>
    <n v="0"/>
    <n v="304145"/>
    <n v="8"/>
    <n v="32"/>
    <n v="0"/>
    <n v="150906"/>
    <n v="69"/>
    <n v="8"/>
    <n v="0"/>
    <n v="0"/>
    <n v="0"/>
    <n v="0"/>
    <n v="0"/>
    <n v="0"/>
    <n v="10658"/>
    <n v="0"/>
    <n v="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783"/>
    <n v="694393.96"/>
    <n v="820344.56"/>
    <n v="125950.59"/>
    <n v="4"/>
    <n v="17"/>
    <n v="0"/>
    <n v="0"/>
    <n v="0"/>
    <n v="340258.19365034299"/>
    <n v="464767.49806408089"/>
    <n v="124509.3044137379"/>
    <n v="354135.76634965697"/>
    <n v="355577.06193591922"/>
    <n v="1441.285586262107"/>
    <n v="124509.3044137379"/>
    <n v="0"/>
    <n v="0"/>
    <n v="0"/>
    <n v="0"/>
    <n v="0"/>
    <n v="0"/>
    <n v="0"/>
    <n v="0"/>
    <n v="0"/>
    <n v="0"/>
    <n v="232383.74903204039"/>
    <n v="278860.49883844849"/>
    <n v="325337.24864485662"/>
    <n v="371813.99845126469"/>
    <n v="418290.74825767282"/>
    <n v="511244.24787048902"/>
    <n v="557720.9976768971"/>
    <n v="604197.74748330517"/>
    <n v="650674.49728971324"/>
    <n v="697151.24709612131"/>
    <m/>
    <n v="3.7327933061105449"/>
    <n v="1.4630000000000001"/>
    <m/>
    <n v="7.1583576152486339E-2"/>
    <n v="1.5677267719110879"/>
    <m/>
    <n v="-8317.4298977176586"/>
    <n v="0"/>
    <n v="0"/>
    <n v="0"/>
    <n v="0"/>
    <n v="0"/>
    <n v="0"/>
    <n v="0"/>
    <n v="0"/>
    <n v="0"/>
    <n v="0"/>
    <n v="-31555.80480092172"/>
    <n v="-21227.638177275468"/>
    <n v="-8317.4298977176659"/>
    <n v="8281.4093188566476"/>
  </r>
  <r>
    <x v="72"/>
    <n v="0"/>
    <n v="0"/>
    <n v="0"/>
    <n v="0"/>
    <n v="0"/>
    <n v="0"/>
    <n v="96527.11511660782"/>
    <n v="66655.224860494389"/>
    <n v="0"/>
    <n v="30"/>
    <n v="49"/>
    <n v="1671688411"/>
    <n v="43450"/>
    <n v="0"/>
    <n v="133917"/>
    <n v="8"/>
    <n v="43"/>
    <n v="53"/>
    <n v="46088"/>
    <n v="4968"/>
    <n v="116"/>
    <n v="0"/>
    <n v="0"/>
    <n v="0"/>
    <n v="0"/>
    <n v="4"/>
    <n v="25554"/>
    <n v="136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379"/>
    <n v="300146.63"/>
    <n v="424222.47"/>
    <n v="124075.84"/>
    <n v="4"/>
    <n v="11"/>
    <n v="0"/>
    <n v="0"/>
    <n v="0"/>
    <n v="188744.16392783239"/>
    <n v="312817.23591277318"/>
    <n v="124073.07198494081"/>
    <n v="111402.4660721676"/>
    <n v="111405.23408722669"/>
    <n v="2.7680150592059358"/>
    <n v="124073.07198494081"/>
    <n v="0"/>
    <n v="0"/>
    <n v="0"/>
    <n v="0"/>
    <n v="0"/>
    <n v="0"/>
    <n v="0"/>
    <n v="0"/>
    <n v="0"/>
    <n v="0"/>
    <n v="156408.61795638659"/>
    <n v="187690.34154766391"/>
    <n v="218972.06513894131"/>
    <n v="250253.7887302186"/>
    <n v="281535.51232149592"/>
    <n v="344098.95950405061"/>
    <n v="375380.68309532793"/>
    <n v="406662.40668660519"/>
    <n v="437944.1302778825"/>
    <n v="469225.85386915982"/>
    <m/>
    <n v="2.5212339060222591"/>
    <n v="1.4630000000000001"/>
    <m/>
    <n v="0.58652475299714801"/>
    <n v="2.3210857136348282"/>
    <m/>
    <n v="-45868.763006747482"/>
    <n v="0"/>
    <n v="0"/>
    <n v="0"/>
    <n v="0"/>
    <n v="0"/>
    <n v="0"/>
    <n v="0"/>
    <n v="0"/>
    <n v="0"/>
    <n v="0"/>
    <n v="-61509.624802386141"/>
    <n v="-54558.130670991188"/>
    <n v="-45868.763006747482"/>
    <n v="-34696.718867005577"/>
  </r>
  <r>
    <x v="73"/>
    <n v="105636.95556712629"/>
    <n v="83046.722747009611"/>
    <n v="0"/>
    <n v="14"/>
    <n v="26"/>
    <n v="1672096199"/>
    <n v="214804.3844565787"/>
    <n v="165460.60319672691"/>
    <n v="0"/>
    <n v="15"/>
    <n v="28"/>
    <n v="1672095975"/>
    <n v="1614"/>
    <n v="0"/>
    <n v="226589"/>
    <n v="10"/>
    <n v="40"/>
    <n v="77"/>
    <n v="3739"/>
    <n v="18"/>
    <n v="3"/>
    <n v="0"/>
    <n v="0"/>
    <n v="16"/>
    <n v="0"/>
    <n v="0"/>
    <n v="221107"/>
    <n v="5"/>
    <n v="0"/>
    <n v="0"/>
    <n v="0"/>
    <n v="0"/>
    <n v="0"/>
    <n v="0"/>
    <n v="0"/>
    <n v="0"/>
    <n v="0"/>
    <n v="0"/>
    <n v="0"/>
    <n v="0"/>
    <n v="0"/>
    <n v="0"/>
    <n v="10"/>
    <n v="0"/>
    <n v="0"/>
    <n v="0"/>
    <n v="0"/>
    <n v="0"/>
    <n v="0"/>
    <n v="0"/>
    <n v="0"/>
    <n v="0"/>
    <n v="0"/>
    <n v="0"/>
    <n v="0"/>
    <n v="0"/>
    <n v="0"/>
    <n v="0"/>
    <n v="221236"/>
    <n v="735304.25"/>
    <n v="853043.27"/>
    <n v="117739.02"/>
    <n v="7"/>
    <n v="27"/>
    <n v="117565.1684738185"/>
    <n v="156288.9432685542"/>
    <n v="38723.774794735713"/>
    <n v="238550.84160887421"/>
    <n v="317540.79965095402"/>
    <n v="78989.958042079772"/>
    <n v="379188.23991730728"/>
    <n v="379213.52708049188"/>
    <n v="25.287163184519159"/>
    <n v="117713.7328368155"/>
    <n v="78144.471634277099"/>
    <n v="93773.365961132513"/>
    <n v="109402.2602879879"/>
    <n v="125031.1546148434"/>
    <n v="140660.0489416988"/>
    <n v="171917.8375954096"/>
    <n v="187546.731922265"/>
    <n v="203175.62624912051"/>
    <n v="218804.52057597591"/>
    <n v="234433.41490283131"/>
    <n v="158770.39982547701"/>
    <n v="190524.4797905724"/>
    <n v="222278.55975566781"/>
    <n v="254032.6397207632"/>
    <n v="285786.71968585858"/>
    <n v="349294.87961604941"/>
    <n v="381048.95958114468"/>
    <n v="412803.03954624018"/>
    <n v="444557.11951133551"/>
    <n v="476311.19947643089"/>
    <n v="4.035994530414448"/>
    <n v="4.0200147907635637"/>
    <n v="1.4630000000000001"/>
    <n v="-8.9183793841147718E-3"/>
    <n v="-4.9787853541111149E-3"/>
    <n v="1.455716037026936"/>
    <n v="348.46102240283739"/>
    <n v="395.24187065872587"/>
    <n v="-7465.9861410248741"/>
    <n v="-3992.8985128347781"/>
    <n v="348.46102240283648"/>
    <n v="5930.2089962797691"/>
    <n v="13372.53962811569"/>
    <n v="-13717.54387176704"/>
    <n v="-10939.07376921496"/>
    <n v="-7465.9861410248704"/>
    <n v="-3000.587761923322"/>
    <n v="2953.276743545408"/>
    <n v="-15481.79811188898"/>
    <n v="-8425.3358974233415"/>
    <n v="395.24187065871962"/>
    <n v="11735.98471533565"/>
  </r>
  <r>
    <x v="74"/>
    <n v="0"/>
    <n v="0"/>
    <n v="0"/>
    <n v="0"/>
    <n v="0"/>
    <n v="0"/>
    <n v="300625.51223394362"/>
    <n v="187915.34905185809"/>
    <n v="0"/>
    <n v="63"/>
    <n v="58"/>
    <n v="1671845323"/>
    <n v="21106"/>
    <n v="0"/>
    <n v="23381"/>
    <n v="4"/>
    <n v="18"/>
    <n v="33"/>
    <n v="224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"/>
    <n v="1344299.76"/>
    <n v="1459309.16"/>
    <n v="115009.4"/>
    <n v="2"/>
    <n v="6"/>
    <n v="0"/>
    <n v="0"/>
    <n v="0"/>
    <n v="327913.09009931801"/>
    <n v="442922.49206952512"/>
    <n v="115009.40197020709"/>
    <n v="1016386.6699006821"/>
    <n v="1016386.667930475"/>
    <n v="-1.9702071440406139E-3"/>
    <n v="115009.40197020709"/>
    <n v="0"/>
    <n v="0"/>
    <n v="0"/>
    <n v="0"/>
    <n v="0"/>
    <n v="0"/>
    <n v="0"/>
    <n v="0"/>
    <n v="0"/>
    <n v="0"/>
    <n v="221461.24603476259"/>
    <n v="265753.49524171499"/>
    <n v="310045.74444866762"/>
    <n v="354337.99365562008"/>
    <n v="398630.2428625726"/>
    <n v="487214.7412764777"/>
    <n v="531506.9904834301"/>
    <n v="575799.23969038273"/>
    <n v="620091.48889733513"/>
    <n v="664383.73810428765"/>
    <m/>
    <n v="3.851185072540964"/>
    <n v="1.4630000000000001"/>
    <m/>
    <n v="3.86413336819591E-2"/>
    <n v="1.5195322711767061"/>
    <m/>
    <n v="-4278.77895282586"/>
    <n v="0"/>
    <n v="0"/>
    <n v="0"/>
    <n v="0"/>
    <n v="0"/>
    <n v="0"/>
    <n v="0"/>
    <n v="0"/>
    <n v="0"/>
    <n v="0"/>
    <n v="-26424.903556302121"/>
    <n v="-16582.181510312668"/>
    <n v="-4278.7789528258581"/>
    <n v="11539.88147822861"/>
  </r>
  <r>
    <x v="75"/>
    <n v="0"/>
    <n v="0"/>
    <n v="0"/>
    <n v="0"/>
    <n v="0"/>
    <n v="0"/>
    <n v="287723.06810591847"/>
    <n v="8.6562723396876E-5"/>
    <n v="0"/>
    <n v="58"/>
    <n v="34"/>
    <n v="1671710220"/>
    <n v="1603"/>
    <n v="0"/>
    <n v="16561"/>
    <n v="4"/>
    <n v="11"/>
    <n v="0"/>
    <n v="14654"/>
    <n v="292"/>
    <n v="0"/>
    <n v="0"/>
    <n v="0"/>
    <n v="0"/>
    <n v="0"/>
    <n v="0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4"/>
    <n v="360796.36"/>
    <n v="473662.82"/>
    <n v="112866.45"/>
    <n v="3"/>
    <n v="5"/>
    <n v="0"/>
    <n v="0"/>
    <n v="0"/>
    <n v="313477.48959247803"/>
    <n v="426343.94322589831"/>
    <n v="112866.4536334203"/>
    <n v="47318.870407521958"/>
    <n v="47318.876774101693"/>
    <n v="-3.6334203032311052E-3"/>
    <n v="112866.4536334203"/>
    <n v="0"/>
    <n v="0"/>
    <n v="0"/>
    <n v="0"/>
    <n v="0"/>
    <n v="0"/>
    <n v="0"/>
    <n v="0"/>
    <n v="0"/>
    <n v="0"/>
    <n v="213171.97161294919"/>
    <n v="255806.36593553901"/>
    <n v="298440.76025812881"/>
    <n v="341075.15458071872"/>
    <n v="383709.54890330852"/>
    <n v="468978.33754848823"/>
    <n v="511612.73187107802"/>
    <n v="554247.12619366788"/>
    <n v="596881.52051625762"/>
    <n v="639515.91483884747"/>
    <m/>
    <n v="3.777419503324023"/>
    <n v="1.4630000000000001"/>
    <m/>
    <n v="5.8923954959228857E-2"/>
    <n v="1.5492057461053521"/>
    <m/>
    <n v="-6280.4678269457181"/>
    <n v="0"/>
    <n v="0"/>
    <n v="0"/>
    <n v="0"/>
    <n v="0"/>
    <n v="0"/>
    <n v="0"/>
    <n v="0"/>
    <n v="0"/>
    <n v="0"/>
    <n v="-27597.664988240631"/>
    <n v="-18123.355138776231"/>
    <n v="-6280.4678269457218"/>
    <n v="8946.1015739792201"/>
  </r>
  <r>
    <x v="76"/>
    <n v="225271.46519177881"/>
    <n v="149294.6857757573"/>
    <n v="0"/>
    <n v="622"/>
    <n v="132"/>
    <n v="1671047543"/>
    <n v="0"/>
    <n v="0"/>
    <n v="0"/>
    <n v="0"/>
    <n v="0"/>
    <n v="0"/>
    <n v="737"/>
    <n v="0"/>
    <n v="1885"/>
    <n v="7"/>
    <n v="41"/>
    <n v="770"/>
    <n v="330"/>
    <n v="19"/>
    <n v="0"/>
    <n v="0"/>
    <n v="0"/>
    <n v="0"/>
    <n v="0"/>
    <n v="0"/>
    <n v="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18"/>
    <n v="348151.9"/>
    <n v="452375.99"/>
    <n v="104224.08"/>
    <n v="5"/>
    <n v="26"/>
    <n v="231526.40347963519"/>
    <n v="335090.79908048332"/>
    <n v="103564.395600848"/>
    <n v="398.14011483810179"/>
    <n v="398.14011483810179"/>
    <n v="0"/>
    <n v="116227.35640552671"/>
    <n v="116887.0508046786"/>
    <n v="659.68439915198542"/>
    <n v="103564.395600848"/>
    <n v="167545.3995402416"/>
    <n v="201054.47944828999"/>
    <n v="234563.55935633829"/>
    <n v="268072.63926438661"/>
    <n v="301581.71917243488"/>
    <n v="368599.87898853171"/>
    <n v="402108.95889657992"/>
    <n v="435618.03880462819"/>
    <n v="469127.11871267651"/>
    <n v="502636.1986207249"/>
    <n v="199.0700574190509"/>
    <n v="238.88406890286109"/>
    <n v="278.69808038667122"/>
    <n v="318.51209187048153"/>
    <n v="358.3261033542916"/>
    <n v="437.95412632191199"/>
    <n v="477.76813780572212"/>
    <n v="517.58214928953237"/>
    <n v="557.39616077334244"/>
    <n v="597.21017225715264"/>
    <n v="3.2355791499230211"/>
    <s v="inf"/>
    <n v="1.4630000000000001"/>
    <n v="0.23625472122824309"/>
    <n v="-1"/>
    <n v="0"/>
    <n v="-19791.695830727211"/>
    <m/>
    <n v="-36546.235784751363"/>
    <n v="-29099.773582962851"/>
    <n v="-19791.6958307272"/>
    <n v="-7824.167292138518"/>
    <n v="8132.5374259797391"/>
    <n v="-49949.867747970697"/>
    <n v="-43992.697986539883"/>
    <n v="-36546.235784751363"/>
    <n v="-26972.212953880411"/>
    <n v="-14206.84917938581"/>
    <n v="79.628022967620353"/>
    <n v="88.475581075133732"/>
    <n v="99.535028709525449"/>
    <n v="113.7543185251719"/>
  </r>
  <r>
    <x v="77"/>
    <n v="0"/>
    <n v="0"/>
    <n v="0"/>
    <n v="0"/>
    <n v="0"/>
    <n v="0"/>
    <n v="272238.28257404448"/>
    <n v="211343.80207099771"/>
    <n v="0"/>
    <n v="2"/>
    <n v="27"/>
    <n v="1672010241"/>
    <n v="1410658"/>
    <n v="0"/>
    <n v="1493862"/>
    <n v="9"/>
    <n v="34"/>
    <n v="5"/>
    <n v="81643"/>
    <n v="1"/>
    <n v="0"/>
    <n v="0"/>
    <n v="0"/>
    <n v="0"/>
    <n v="0"/>
    <n v="155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61"/>
    <n v="22202545.149999999"/>
    <n v="22303337"/>
    <n v="100791.85"/>
    <n v="2"/>
    <n v="15"/>
    <n v="0"/>
    <n v="0"/>
    <n v="0"/>
    <n v="300061.34421784658"/>
    <n v="400853.19635613961"/>
    <n v="100791.852138293"/>
    <n v="21902483.80578215"/>
    <n v="21902483.80364386"/>
    <n v="-2.138292984454893E-3"/>
    <n v="100791.852138293"/>
    <n v="0"/>
    <n v="0"/>
    <n v="0"/>
    <n v="0"/>
    <n v="0"/>
    <n v="0"/>
    <n v="0"/>
    <n v="0"/>
    <n v="0"/>
    <n v="0"/>
    <n v="200426.59817806981"/>
    <n v="240511.91781368371"/>
    <n v="280597.23744929768"/>
    <n v="320682.55708491168"/>
    <n v="360767.87672052562"/>
    <n v="440938.51599175349"/>
    <n v="481023.83562736743"/>
    <n v="521109.15526298143"/>
    <n v="561194.47489859536"/>
    <n v="601279.7945342093"/>
    <m/>
    <n v="3.977039689737448"/>
    <n v="1.4630000000000001"/>
    <m/>
    <n v="5.7732162748587168E-3"/>
    <n v="1.471446215410118"/>
    <m/>
    <n v="-578.55304925810594"/>
    <n v="0"/>
    <n v="0"/>
    <n v="0"/>
    <n v="0"/>
    <n v="0"/>
    <n v="0"/>
    <n v="0"/>
    <n v="0"/>
    <n v="0"/>
    <n v="0"/>
    <n v="-20621.212867065089"/>
    <n v="-11713.36405915087"/>
    <n v="-578.55304925810196"/>
    <n v="13737.632534889741"/>
  </r>
  <r>
    <x v="78"/>
    <n v="0"/>
    <n v="0"/>
    <n v="0"/>
    <n v="0"/>
    <n v="0"/>
    <n v="0"/>
    <n v="249017.48211218609"/>
    <n v="178467.2028924998"/>
    <n v="0"/>
    <n v="5"/>
    <n v="40"/>
    <n v="1671339495"/>
    <n v="200"/>
    <n v="0"/>
    <n v="948"/>
    <n v="5"/>
    <n v="16"/>
    <n v="9"/>
    <n v="542"/>
    <n v="0"/>
    <n v="0"/>
    <n v="0"/>
    <n v="0"/>
    <n v="0"/>
    <n v="0"/>
    <n v="0"/>
    <n v="1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6"/>
    <n v="697212.42"/>
    <n v="797620.78"/>
    <n v="100408.36"/>
    <n v="3"/>
    <n v="11"/>
    <n v="0"/>
    <n v="0"/>
    <n v="0"/>
    <n v="270553.87990564603"/>
    <n v="370962.24083172862"/>
    <n v="100408.36092608261"/>
    <n v="426658.54009435402"/>
    <n v="426658.53916827141"/>
    <n v="-9.2608259001281112E-4"/>
    <n v="100408.36092608261"/>
    <n v="0"/>
    <n v="0"/>
    <n v="0"/>
    <n v="0"/>
    <n v="0"/>
    <n v="0"/>
    <n v="0"/>
    <n v="0"/>
    <n v="0"/>
    <n v="0"/>
    <n v="185481.12041586431"/>
    <n v="222577.34449903719"/>
    <n v="259673.56858220999"/>
    <n v="296769.79266538291"/>
    <n v="333866.01674855582"/>
    <n v="408058.46491490147"/>
    <n v="445154.68899807433"/>
    <n v="482250.91308124718"/>
    <n v="519347.13716441998"/>
    <n v="556443.36124759295"/>
    <m/>
    <n v="3.694535369468078"/>
    <n v="1.4630000000000001"/>
    <m/>
    <n v="8.2680120768718446E-2"/>
    <n v="1.583961016684635"/>
    <m/>
    <n v="-7667.8007181504336"/>
    <n v="0"/>
    <n v="0"/>
    <n v="0"/>
    <n v="0"/>
    <n v="0"/>
    <n v="0"/>
    <n v="0"/>
    <n v="0"/>
    <n v="0"/>
    <n v="0"/>
    <n v="-26215.912759736861"/>
    <n v="-17972.307407920671"/>
    <n v="-7667.8007181504363"/>
    <n v="5580.850740125592"/>
  </r>
  <r>
    <x v="79"/>
    <n v="134893.45324720559"/>
    <n v="104475.06281010339"/>
    <n v="0"/>
    <n v="78"/>
    <n v="45"/>
    <n v="1672162199"/>
    <n v="130236.93713486361"/>
    <n v="90203.223799447616"/>
    <n v="0"/>
    <n v="19"/>
    <n v="50"/>
    <n v="1672163802"/>
    <n v="30276"/>
    <n v="0"/>
    <n v="47563"/>
    <n v="9"/>
    <n v="65"/>
    <n v="443"/>
    <n v="8778"/>
    <n v="0"/>
    <n v="1"/>
    <n v="0"/>
    <n v="0"/>
    <n v="0"/>
    <n v="0"/>
    <n v="0"/>
    <n v="8057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509"/>
    <n v="19301041.350000001"/>
    <n v="25619551.129999999"/>
    <n v="6319092.2599999998"/>
    <n v="5"/>
    <n v="27"/>
    <n v="148483.82606483719"/>
    <n v="198273.39863222939"/>
    <n v="49789.572567392148"/>
    <n v="144488.12181130119"/>
    <n v="192517.06299495319"/>
    <n v="48028.941183651958"/>
    <n v="19008069.402123861"/>
    <n v="25228760.668372821"/>
    <n v="6221273.7462489558"/>
    <n v="97818.513751044113"/>
    <n v="99136.699316114682"/>
    <n v="118964.0391793376"/>
    <n v="138791.37904256061"/>
    <n v="158618.71890578349"/>
    <n v="178446.0587690064"/>
    <n v="218100.7384954523"/>
    <n v="237928.07835867521"/>
    <n v="257755.4182218982"/>
    <n v="277582.75808512111"/>
    <n v="297410.09794834408"/>
    <n v="96258.531497476579"/>
    <n v="115510.23779697189"/>
    <n v="134761.9440964672"/>
    <n v="154013.6503959625"/>
    <n v="173265.35669545789"/>
    <n v="211768.76929444849"/>
    <n v="231020.47559394379"/>
    <n v="250272.18189343909"/>
    <n v="269523.88819293439"/>
    <n v="288775.59449242981"/>
    <n v="3.9822273702763469"/>
    <n v="4.0083553426424876"/>
    <n v="1.4630000000000001"/>
    <n v="4.4629871855910164E-3"/>
    <n v="-2.0844815212863739E-3"/>
    <n v="1.459950403534358"/>
    <n v="-221.2229093348044"/>
    <n v="100.3245650863241"/>
    <n v="-10134.892840946281"/>
    <n v="-5728.8173157856218"/>
    <n v="-221.2229093348069"/>
    <n v="6859.9698989590979"/>
    <n v="16301.560310017639"/>
    <n v="-18065.828786235448"/>
    <n v="-14540.96836610693"/>
    <n v="-10134.892840946281"/>
    <n v="-4469.9385943111483"/>
    <n v="3083.3337345356849"/>
    <n v="-9525.5285846613333"/>
    <n v="-5247.3716292179306"/>
    <n v="100.3245650863246"/>
    <n v="6975.93395776322"/>
  </r>
  <r>
    <x v="80"/>
    <n v="0"/>
    <n v="0"/>
    <n v="0"/>
    <n v="0"/>
    <n v="0"/>
    <n v="0"/>
    <n v="249282.3833748078"/>
    <n v="199667.59836139251"/>
    <n v="0"/>
    <n v="12"/>
    <n v="57"/>
    <n v="1671701518"/>
    <n v="533"/>
    <n v="0"/>
    <n v="19003"/>
    <n v="4"/>
    <n v="11"/>
    <n v="0"/>
    <n v="184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1878.93"/>
    <n v="369178.06"/>
    <n v="97299.14"/>
    <n v="2"/>
    <n v="2"/>
    <n v="0"/>
    <n v="0"/>
    <n v="0"/>
    <n v="271878.87610345089"/>
    <n v="369178.01296067401"/>
    <n v="97299.136857223115"/>
    <n v="5.3896549099590629E-2"/>
    <n v="4.7039325989317149E-2"/>
    <n v="3.1427768844878301E-3"/>
    <n v="97299.136857223115"/>
    <n v="0"/>
    <n v="0"/>
    <n v="0"/>
    <n v="0"/>
    <n v="0"/>
    <n v="0"/>
    <n v="0"/>
    <n v="0"/>
    <n v="0"/>
    <n v="0"/>
    <n v="184589.006480337"/>
    <n v="221506.8077764044"/>
    <n v="258424.60907247179"/>
    <n v="295342.41036853922"/>
    <n v="332260.21166460658"/>
    <n v="406095.81425674137"/>
    <n v="443013.6155528088"/>
    <n v="479931.41684887622"/>
    <n v="516849.21814494359"/>
    <n v="553767.01944101101"/>
    <m/>
    <n v="3.794257841181123"/>
    <n v="1.4630000000000001"/>
    <m/>
    <n v="5.4224611882156992E-2"/>
    <n v="1.542330607183596"/>
    <m/>
    <n v="-5004.6336170546128"/>
    <n v="0"/>
    <n v="0"/>
    <n v="0"/>
    <n v="0"/>
    <n v="0"/>
    <n v="0"/>
    <n v="0"/>
    <n v="0"/>
    <n v="0"/>
    <n v="0"/>
    <n v="-23463.53426508831"/>
    <n v="-15259.578421517779"/>
    <n v="-5004.6336170546128"/>
    <n v="8180.295417255169"/>
  </r>
  <r>
    <x v="81"/>
    <n v="0"/>
    <n v="0"/>
    <n v="0"/>
    <n v="0"/>
    <n v="0"/>
    <n v="0"/>
    <n v="204124.04987880631"/>
    <n v="111716.9521703447"/>
    <n v="0"/>
    <n v="20"/>
    <n v="47"/>
    <n v="1671018034"/>
    <n v="125431"/>
    <n v="0"/>
    <n v="162529"/>
    <n v="5"/>
    <n v="31"/>
    <n v="0"/>
    <n v="24971"/>
    <n v="19"/>
    <n v="0"/>
    <n v="0"/>
    <n v="0"/>
    <n v="0"/>
    <n v="0"/>
    <n v="0"/>
    <n v="121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127"/>
    <n v="393178.87"/>
    <n v="489833.39"/>
    <n v="96654.52"/>
    <n v="2"/>
    <n v="11"/>
    <n v="0"/>
    <n v="0"/>
    <n v="0"/>
    <n v="211518.06989538731"/>
    <n v="308172.58881081792"/>
    <n v="96654.518915430643"/>
    <n v="181660.80010461269"/>
    <n v="181660.80118918209"/>
    <n v="1.084569361410104E-3"/>
    <n v="96654.518915430643"/>
    <n v="0"/>
    <n v="0"/>
    <n v="0"/>
    <n v="0"/>
    <n v="0"/>
    <n v="0"/>
    <n v="0"/>
    <n v="0"/>
    <n v="0"/>
    <n v="0"/>
    <n v="154086.29440540899"/>
    <n v="184903.55328649079"/>
    <n v="215720.8121675725"/>
    <n v="246538.07104865441"/>
    <n v="277355.32992973621"/>
    <n v="338989.84769189969"/>
    <n v="369807.10657298152"/>
    <n v="400624.36545406329"/>
    <n v="431441.62433514511"/>
    <n v="462258.88321622688"/>
    <m/>
    <n v="3.188392971884308"/>
    <n v="1.4630000000000001"/>
    <m/>
    <n v="0.25455050091772141"/>
    <n v="1.8354073828426269"/>
    <m/>
    <n v="-19611.371712726159"/>
    <n v="0"/>
    <n v="0"/>
    <n v="0"/>
    <n v="0"/>
    <n v="0"/>
    <n v="0"/>
    <n v="0"/>
    <n v="0"/>
    <n v="0"/>
    <n v="0"/>
    <n v="-35020.001153267061"/>
    <n v="-28171.721401915551"/>
    <n v="-19611.371712726159"/>
    <n v="-8605.2078266255266"/>
  </r>
  <r>
    <x v="82"/>
    <n v="0"/>
    <n v="0"/>
    <n v="0"/>
    <n v="0"/>
    <n v="0"/>
    <n v="0"/>
    <n v="207052.07380004309"/>
    <n v="106497.3482750627"/>
    <n v="0"/>
    <n v="43"/>
    <n v="55"/>
    <n v="1671054070"/>
    <n v="56970"/>
    <n v="0"/>
    <n v="154063"/>
    <n v="4"/>
    <n v="18"/>
    <n v="0"/>
    <n v="9709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63206.89"/>
    <n v="359761.12"/>
    <n v="96554.23"/>
    <n v="2"/>
    <n v="5"/>
    <n v="0"/>
    <n v="0"/>
    <n v="0"/>
    <n v="213984.99483570419"/>
    <n v="310538.99054357712"/>
    <n v="96553.995707872891"/>
    <n v="49221.895164295798"/>
    <n v="49222.129456422866"/>
    <n v="0.2342921271047089"/>
    <n v="96553.995707872891"/>
    <n v="0"/>
    <n v="0"/>
    <n v="0"/>
    <n v="0"/>
    <n v="0"/>
    <n v="0"/>
    <n v="0"/>
    <n v="0"/>
    <n v="0"/>
    <n v="0"/>
    <n v="155269.49527178859"/>
    <n v="186323.39432614631"/>
    <n v="217377.29338050401"/>
    <n v="248431.1924348617"/>
    <n v="279485.0914892194"/>
    <n v="341592.88959793479"/>
    <n v="372646.78865229251"/>
    <n v="403700.68770665029"/>
    <n v="434754.58676100802"/>
    <n v="465808.48581536568"/>
    <m/>
    <n v="3.216221019823172"/>
    <n v="1.4630000000000001"/>
    <m/>
    <n v="0.24369562145947299"/>
    <n v="1.8195266941952091"/>
    <m/>
    <n v="-18919.248071978611"/>
    <n v="0"/>
    <n v="0"/>
    <n v="0"/>
    <n v="0"/>
    <n v="0"/>
    <n v="0"/>
    <n v="0"/>
    <n v="0"/>
    <n v="0"/>
    <n v="0"/>
    <n v="-34446.197599157473"/>
    <n v="-27545.331142633531"/>
    <n v="-18919.248071978611"/>
    <n v="-7828.5698382794217"/>
  </r>
  <r>
    <x v="83"/>
    <n v="0"/>
    <n v="0"/>
    <n v="0"/>
    <n v="0"/>
    <n v="0"/>
    <n v="0"/>
    <n v="218595.69269287729"/>
    <n v="126956.6758633456"/>
    <n v="0"/>
    <n v="32"/>
    <n v="51"/>
    <n v="1668609665"/>
    <n v="533"/>
    <n v="0"/>
    <n v="18656"/>
    <n v="5"/>
    <n v="23"/>
    <n v="1111"/>
    <n v="17006"/>
    <n v="0"/>
    <n v="0"/>
    <n v="0"/>
    <n v="0"/>
    <n v="0"/>
    <n v="0"/>
    <n v="0"/>
    <n v="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17"/>
    <n v="247651.4"/>
    <n v="343861.32"/>
    <n v="96209.919999999998"/>
    <n v="2"/>
    <n v="3"/>
    <n v="0"/>
    <n v="0"/>
    <n v="0"/>
    <n v="243960.13142860509"/>
    <n v="340170.05502978747"/>
    <n v="96209.923601182454"/>
    <n v="3691.2685713949322"/>
    <n v="3691.2649702124759"/>
    <n v="-3.601182455895469E-3"/>
    <n v="96209.923601182454"/>
    <n v="0"/>
    <n v="0"/>
    <n v="0"/>
    <n v="0"/>
    <n v="0"/>
    <n v="0"/>
    <n v="0"/>
    <n v="0"/>
    <n v="0"/>
    <n v="0"/>
    <n v="170085.02751489379"/>
    <n v="204102.03301787251"/>
    <n v="238119.03852085129"/>
    <n v="272136.04402382998"/>
    <n v="306153.04952680878"/>
    <n v="374187.06053276628"/>
    <n v="408204.06603574503"/>
    <n v="442221.07153872377"/>
    <n v="476238.07704170252"/>
    <n v="510255.08254468133"/>
    <m/>
    <n v="3.5357065289843632"/>
    <n v="1.4630000000000001"/>
    <m/>
    <n v="0.1313156132188964"/>
    <n v="1.655114742139246"/>
    <m/>
    <n v="-11167.40984373557"/>
    <n v="0"/>
    <n v="0"/>
    <n v="0"/>
    <n v="0"/>
    <n v="0"/>
    <n v="0"/>
    <n v="0"/>
    <n v="0"/>
    <n v="0"/>
    <n v="0"/>
    <n v="-28175.912595224949"/>
    <n v="-20616.578039007451"/>
    <n v="-11167.40984373557"/>
    <n v="981.52069304254837"/>
  </r>
  <r>
    <x v="84"/>
    <n v="167421.9991978069"/>
    <n v="153510.22713536839"/>
    <n v="0"/>
    <n v="14"/>
    <n v="11"/>
    <n v="1671653927"/>
    <n v="77697.034729782114"/>
    <n v="0"/>
    <n v="0"/>
    <n v="7"/>
    <n v="12"/>
    <n v="1671653953"/>
    <n v="11420"/>
    <n v="0"/>
    <n v="32693"/>
    <n v="6"/>
    <n v="17"/>
    <n v="26"/>
    <n v="20760"/>
    <n v="5"/>
    <n v="362"/>
    <n v="0"/>
    <n v="0"/>
    <n v="0"/>
    <n v="0"/>
    <n v="0"/>
    <n v="1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13"/>
    <n v="2391251.31"/>
    <n v="2487188.11"/>
    <n v="95936.8"/>
    <n v="4"/>
    <n v="15"/>
    <n v="181872.17640427221"/>
    <n v="247502.98227799771"/>
    <n v="65630.805873725534"/>
    <n v="84536.121237209358"/>
    <n v="114842.1152138508"/>
    <n v="30305.99397664145"/>
    <n v="2124843.0123585179"/>
    <n v="2124843.0125081511"/>
    <n v="1.4963301873649471E-4"/>
    <n v="95936.799850366981"/>
    <n v="123751.4911389989"/>
    <n v="148501.78936679871"/>
    <n v="173252.08759459839"/>
    <n v="198002.38582239821"/>
    <n v="222752.684050198"/>
    <n v="272253.28050579748"/>
    <n v="297003.5787335973"/>
    <n v="321753.87696139712"/>
    <n v="346504.17518919677"/>
    <n v="371254.4734169966"/>
    <n v="57421.057606925402"/>
    <n v="68905.26912831048"/>
    <n v="80389.480649695557"/>
    <n v="91873.692171080649"/>
    <n v="103357.9036924657"/>
    <n v="126326.3267352359"/>
    <n v="137810.53825662099"/>
    <n v="149294.74977800611"/>
    <n v="160778.96129939111"/>
    <n v="172263.17282077621"/>
    <n v="3.7711403811526631"/>
    <n v="3.7894191922022471"/>
    <n v="1.4630000000000001"/>
    <n v="6.0687112044708558E-2"/>
    <n v="5.5570734489095219E-2"/>
    <n v="1.544299984557546"/>
    <n v="-3755.060304226095"/>
    <n v="-1595.465173178748"/>
    <n v="-16130.209418125991"/>
    <n v="-10630.14314528159"/>
    <n v="-3755.0603042260991"/>
    <n v="5084.331919988108"/>
    <n v="16870.18821894038"/>
    <n v="-26030.328709245889"/>
    <n v="-21630.275690970371"/>
    <n v="-16130.20941812598"/>
    <n v="-9058.6956387546161"/>
    <n v="369.98940040719748"/>
    <n v="-7337.5709338712877"/>
    <n v="-4785.5239291190483"/>
    <n v="-1595.465173178749"/>
    <n v="2506.0389416016369"/>
  </r>
  <r>
    <x v="85"/>
    <n v="478782.76631553"/>
    <n v="365208.07680446038"/>
    <n v="118680.3213909343"/>
    <n v="64"/>
    <n v="111"/>
    <n v="1671244775"/>
    <n v="0"/>
    <n v="0"/>
    <n v="0"/>
    <n v="0"/>
    <n v="0"/>
    <n v="0"/>
    <n v="16232"/>
    <n v="0"/>
    <n v="17076"/>
    <n v="3"/>
    <n v="12"/>
    <n v="0"/>
    <n v="8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15466.41"/>
    <n v="710536.82"/>
    <n v="95070.41"/>
    <n v="2"/>
    <n v="4"/>
    <n v="611937.80162772257"/>
    <n v="707008.21404899086"/>
    <n v="95070.412421268353"/>
    <n v="0"/>
    <n v="0"/>
    <n v="0"/>
    <n v="3528.6083722774638"/>
    <n v="3528.6059510090849"/>
    <n v="-2.4212683492805809E-3"/>
    <n v="95070.412421268353"/>
    <n v="353504.10702449537"/>
    <n v="424204.92842939449"/>
    <n v="494905.74983429362"/>
    <n v="565606.57123919274"/>
    <n v="636307.39264409174"/>
    <n v="777709.03545388998"/>
    <n v="848409.85685878899"/>
    <n v="919110.67826368811"/>
    <n v="989811.49966858712"/>
    <n v="1060512.321073486"/>
    <n v="0"/>
    <n v="0"/>
    <n v="0"/>
    <n v="0"/>
    <n v="0"/>
    <n v="0"/>
    <n v="0"/>
    <n v="0"/>
    <n v="0"/>
    <n v="0"/>
    <n v="7.4366797833604954"/>
    <m/>
    <n v="1.4630000000000001"/>
    <n v="-0.46212555649498799"/>
    <m/>
    <m/>
    <n v="81681.641090979363"/>
    <m/>
    <n v="46331.230388529832"/>
    <n v="62042.524034062953"/>
    <n v="81681.641090979363"/>
    <n v="106931.9344498719"/>
    <n v="140598.99226172859"/>
    <n v="18050.901826570189"/>
    <n v="30619.936742996699"/>
    <n v="46331.230388529832"/>
    <n v="66531.46507564385"/>
    <n v="93465.111325129226"/>
    <n v="0"/>
    <n v="0"/>
    <n v="0"/>
    <n v="0"/>
  </r>
  <r>
    <x v="86"/>
    <n v="0"/>
    <n v="0"/>
    <n v="0"/>
    <n v="0"/>
    <n v="0"/>
    <n v="0"/>
    <n v="215846.8074963087"/>
    <n v="133601.12099497631"/>
    <n v="0"/>
    <n v="4"/>
    <n v="32"/>
    <n v="1669836124"/>
    <n v="115"/>
    <n v="0"/>
    <n v="4335"/>
    <n v="3"/>
    <n v="5"/>
    <n v="0"/>
    <n v="4201"/>
    <n v="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"/>
    <n v="233396.85"/>
    <n v="327108.43"/>
    <n v="93711.59"/>
    <n v="1"/>
    <n v="1"/>
    <n v="0"/>
    <n v="0"/>
    <n v="0"/>
    <n v="233396.84527682399"/>
    <n v="327108.43041930982"/>
    <n v="93711.585142485856"/>
    <n v="4.723176039988175E-3"/>
    <n v="-4.193098284304142E-4"/>
    <n v="4.8575141408946374E-3"/>
    <n v="93711.585142485856"/>
    <n v="0"/>
    <n v="0"/>
    <n v="0"/>
    <n v="0"/>
    <n v="0"/>
    <n v="0"/>
    <n v="0"/>
    <n v="0"/>
    <n v="0"/>
    <n v="0"/>
    <n v="163554.21520965491"/>
    <n v="196265.0582515859"/>
    <n v="228975.90129351689"/>
    <n v="261686.7443354479"/>
    <n v="294397.58737737878"/>
    <n v="359819.27346124081"/>
    <n v="392530.1165031718"/>
    <n v="425240.95954510279"/>
    <n v="457951.80258703372"/>
    <n v="490662.64562896482"/>
    <m/>
    <n v="3.4905868887176599"/>
    <n v="1.4630000000000001"/>
    <m/>
    <n v="0.14593910065063101"/>
    <n v="1.676508904251873"/>
    <m/>
    <n v="-11934.4775376584"/>
    <n v="0"/>
    <n v="0"/>
    <n v="0"/>
    <n v="0"/>
    <n v="0"/>
    <n v="0"/>
    <n v="0"/>
    <n v="0"/>
    <n v="0"/>
    <n v="0"/>
    <n v="-28289.899058623891"/>
    <n v="-21020.82282708367"/>
    <n v="-11934.4775376584"/>
    <n v="-252.03359411162091"/>
  </r>
  <r>
    <x v="87"/>
    <n v="139543.24112112331"/>
    <n v="99914.074413738519"/>
    <n v="0"/>
    <n v="88"/>
    <n v="108"/>
    <n v="1670199395"/>
    <n v="0"/>
    <n v="0"/>
    <n v="0"/>
    <n v="0"/>
    <n v="0"/>
    <n v="0"/>
    <n v="1437"/>
    <n v="0"/>
    <n v="1926"/>
    <n v="7"/>
    <n v="29"/>
    <n v="85"/>
    <n v="390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9"/>
    <n v="116746.01"/>
    <n v="208716.87"/>
    <n v="91970.86"/>
    <n v="1"/>
    <n v="1"/>
    <n v="116746.00869950801"/>
    <n v="208716.8671616631"/>
    <n v="91970.858462155025"/>
    <n v="0"/>
    <n v="0"/>
    <n v="0"/>
    <n v="1.300491945585236E-3"/>
    <n v="2.838336920831352E-3"/>
    <n v="1.537844975246117E-3"/>
    <n v="91970.858462155025"/>
    <n v="104358.43358083149"/>
    <n v="125230.1202969978"/>
    <n v="146101.8070131641"/>
    <n v="166973.49372933051"/>
    <n v="187845.18044549681"/>
    <n v="229588.5538778294"/>
    <n v="250460.2405939957"/>
    <n v="271331.92731016199"/>
    <n v="292203.61402632832"/>
    <n v="313075.30074249458"/>
    <n v="0"/>
    <n v="0"/>
    <n v="0"/>
    <n v="0"/>
    <n v="0"/>
    <n v="0"/>
    <n v="0"/>
    <n v="0"/>
    <n v="0"/>
    <n v="0"/>
    <n v="2.2693804391044989"/>
    <m/>
    <n v="1.4630000000000001"/>
    <n v="0.76259561027079537"/>
    <m/>
    <m/>
    <n v="-39791.641671739249"/>
    <m/>
    <n v="-50227.485029822412"/>
    <n v="-45589.332426229899"/>
    <n v="-39791.641671739257"/>
    <n v="-32337.467844537001"/>
    <n v="-22398.569408267329"/>
    <n v="-58576.15971628893"/>
    <n v="-54865.637633414917"/>
    <n v="-50227.485029822397"/>
    <n v="-44264.145968060599"/>
    <n v="-36313.027219044867"/>
    <n v="0"/>
    <n v="0"/>
    <n v="0"/>
    <n v="0"/>
  </r>
  <r>
    <x v="88"/>
    <n v="74806.290927894341"/>
    <n v="62800.811808925922"/>
    <n v="0"/>
    <n v="28"/>
    <n v="86"/>
    <n v="1617751584"/>
    <n v="0"/>
    <n v="0"/>
    <n v="0"/>
    <n v="0"/>
    <n v="0"/>
    <n v="0"/>
    <n v="131271"/>
    <n v="0"/>
    <n v="131287"/>
    <n v="3"/>
    <n v="7"/>
    <n v="0"/>
    <n v="0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0067.740000000005"/>
    <n v="171307.74"/>
    <n v="91240.01"/>
    <n v="1"/>
    <n v="1"/>
    <n v="80067.735977006363"/>
    <n v="171307.74326555399"/>
    <n v="91240.007288547597"/>
    <n v="0"/>
    <n v="0"/>
    <n v="0"/>
    <n v="4.0229936421383172E-3"/>
    <n v="-3.2655539689585571E-3"/>
    <n v="2.7114523982163519E-3"/>
    <n v="91240.007288547597"/>
    <n v="85653.87163277698"/>
    <n v="102784.6459593324"/>
    <n v="119915.4202858878"/>
    <n v="137046.19461244321"/>
    <n v="154176.96893899859"/>
    <n v="188438.51759210939"/>
    <n v="205569.29191866471"/>
    <n v="222700.06624522019"/>
    <n v="239830.84057177551"/>
    <n v="256961.61489833091"/>
    <n v="0"/>
    <n v="0"/>
    <n v="0"/>
    <n v="0"/>
    <n v="0"/>
    <n v="0"/>
    <n v="0"/>
    <n v="0"/>
    <n v="0"/>
    <n v="0"/>
    <n v="1.8775507406941689"/>
    <m/>
    <n v="1.4630000000000001"/>
    <n v="1.13043509999688"/>
    <m/>
    <m/>
    <n v="-48413.071472159107"/>
    <m/>
    <n v="-56978.458635436808"/>
    <n v="-53171.619896202283"/>
    <n v="-48413.071472159107"/>
    <n v="-42294.937784103611"/>
    <n v="-34137.426200029608"/>
    <n v="-63830.768366058961"/>
    <n v="-60785.297374671332"/>
    <n v="-56978.4586354368"/>
    <n v="-52083.951684992397"/>
    <n v="-45557.942417733197"/>
    <n v="0"/>
    <n v="0"/>
    <n v="0"/>
    <n v="0"/>
  </r>
  <r>
    <x v="89"/>
    <n v="36436.328284837589"/>
    <n v="0"/>
    <n v="0"/>
    <n v="32"/>
    <n v="70"/>
    <n v="1654097486"/>
    <n v="221564.0615286601"/>
    <n v="121184.3546701946"/>
    <n v="0"/>
    <n v="77"/>
    <n v="30"/>
    <n v="1672157495"/>
    <n v="11873"/>
    <n v="0"/>
    <n v="18182"/>
    <n v="6"/>
    <n v="46"/>
    <n v="11"/>
    <n v="6286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"/>
    <n v="339466.7"/>
    <n v="500049.52"/>
    <n v="160582.82"/>
    <n v="4"/>
    <n v="11"/>
    <n v="0"/>
    <n v="0"/>
    <n v="0"/>
    <n v="247214.76772667631"/>
    <n v="338399.76062244951"/>
    <n v="91184.99289577319"/>
    <n v="92251.932273323735"/>
    <n v="161649.7593775506"/>
    <n v="69397.827104226817"/>
    <n v="91184.99289577319"/>
    <n v="0"/>
    <n v="0"/>
    <n v="0"/>
    <n v="0"/>
    <n v="0"/>
    <n v="0"/>
    <n v="0"/>
    <n v="0"/>
    <n v="0"/>
    <n v="0"/>
    <n v="169199.8803112247"/>
    <n v="203039.85637346969"/>
    <n v="236879.8324357146"/>
    <n v="270719.80849795957"/>
    <n v="304559.78456020448"/>
    <n v="372239.73668469442"/>
    <n v="406079.71274693927"/>
    <n v="439919.6888091843"/>
    <n v="473759.66487142921"/>
    <n v="507599.64093367418"/>
    <m/>
    <n v="3.7111343640641521"/>
    <n v="1.4630000000000001"/>
    <m/>
    <n v="7.7837557899548493E-2"/>
    <n v="1.57687634720704"/>
    <m/>
    <n v="-6585.0527401608242"/>
    <n v="0"/>
    <n v="0"/>
    <n v="0"/>
    <n v="0"/>
    <n v="0"/>
    <n v="0"/>
    <n v="0"/>
    <n v="0"/>
    <n v="0"/>
    <n v="0"/>
    <n v="-23505.0407712833"/>
    <n v="-15985.046090784421"/>
    <n v="-6585.0527401608269"/>
    <n v="5500.6529963552312"/>
  </r>
  <r>
    <x v="90"/>
    <n v="0"/>
    <n v="0"/>
    <n v="0"/>
    <n v="0"/>
    <n v="0"/>
    <n v="0"/>
    <n v="229705.320576706"/>
    <n v="166556.01380050549"/>
    <n v="0"/>
    <n v="17"/>
    <n v="31"/>
    <n v="1671646440"/>
    <n v="133"/>
    <n v="0"/>
    <n v="259"/>
    <n v="7"/>
    <n v="36"/>
    <n v="54"/>
    <n v="27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43"/>
    <n v="0"/>
    <n v="0"/>
    <n v="0"/>
    <n v="0"/>
    <n v="0"/>
    <n v="0"/>
    <n v="0"/>
    <n v="0"/>
    <n v="0"/>
    <n v="0"/>
    <n v="0"/>
    <n v="0"/>
    <n v="0"/>
    <n v="0"/>
    <n v="0"/>
    <n v="99"/>
    <n v="247703.57"/>
    <n v="338506.01"/>
    <n v="90802.43"/>
    <n v="4"/>
    <n v="6"/>
    <n v="0"/>
    <n v="0"/>
    <n v="0"/>
    <n v="247638.64815957309"/>
    <n v="338441.08212731307"/>
    <n v="90802.433967739984"/>
    <n v="64.921840426919516"/>
    <n v="64.927872686937917"/>
    <n v="-3.9677399909123778E-3"/>
    <n v="90802.433967739984"/>
    <n v="0"/>
    <n v="0"/>
    <n v="0"/>
    <n v="0"/>
    <n v="0"/>
    <n v="0"/>
    <n v="0"/>
    <n v="0"/>
    <n v="0"/>
    <n v="0"/>
    <n v="169220.54106365651"/>
    <n v="203064.64927638779"/>
    <n v="236908.7574891191"/>
    <n v="270752.86570185039"/>
    <n v="304596.97391458182"/>
    <n v="372285.19034004438"/>
    <n v="406129.2985527757"/>
    <n v="439973.40676550701"/>
    <n v="473817.51497823832"/>
    <n v="507661.62319096958"/>
    <m/>
    <n v="3.7272247817448751"/>
    <n v="1.4630000000000001"/>
    <m/>
    <n v="7.3184536546096801E-2"/>
    <n v="1.57006897696694"/>
    <m/>
    <n v="-6192.1634359117188"/>
    <n v="0"/>
    <n v="0"/>
    <n v="0"/>
    <n v="0"/>
    <n v="0"/>
    <n v="0"/>
    <n v="0"/>
    <n v="0"/>
    <n v="0"/>
    <n v="0"/>
    <n v="-23114.217542277369"/>
    <n v="-15593.30460611486"/>
    <n v="-6192.1634359117161"/>
    <n v="5895.0180686351814"/>
  </r>
  <r>
    <x v="91"/>
    <n v="0"/>
    <n v="0"/>
    <n v="0"/>
    <n v="0"/>
    <n v="0"/>
    <n v="0"/>
    <n v="227796.79724403599"/>
    <n v="123313.1895515708"/>
    <n v="0"/>
    <n v="31"/>
    <n v="56"/>
    <n v="1671239861"/>
    <n v="1875"/>
    <n v="0"/>
    <n v="17356"/>
    <n v="7"/>
    <n v="44"/>
    <n v="44"/>
    <n v="14927"/>
    <n v="9"/>
    <n v="5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54"/>
    <n v="401256.29"/>
    <n v="491264.96"/>
    <n v="90008.67"/>
    <n v="5"/>
    <n v="19"/>
    <n v="0"/>
    <n v="0"/>
    <n v="0"/>
    <n v="250086.27800822569"/>
    <n v="339649.45483146259"/>
    <n v="89563.176823236878"/>
    <n v="151170.01199177431"/>
    <n v="151615.50516853741"/>
    <n v="445.49317676312057"/>
    <n v="89563.176823236878"/>
    <n v="0"/>
    <n v="0"/>
    <n v="0"/>
    <n v="0"/>
    <n v="0"/>
    <n v="0"/>
    <n v="0"/>
    <n v="0"/>
    <n v="0"/>
    <n v="0"/>
    <n v="169824.72741573129"/>
    <n v="203789.67289887759"/>
    <n v="237754.61838202379"/>
    <n v="271719.56386517012"/>
    <n v="305684.50934831641"/>
    <n v="373614.40031460888"/>
    <n v="407579.34579775512"/>
    <n v="441544.29128090141"/>
    <n v="475509.23676404759"/>
    <n v="509474.18224719388"/>
    <m/>
    <n v="3.792289050909833"/>
    <n v="1.4630000000000001"/>
    <m/>
    <n v="5.4771919097341248E-2"/>
    <n v="1.5431313176394099"/>
    <m/>
    <n v="-4650.8131153712338"/>
    <n v="0"/>
    <n v="0"/>
    <n v="0"/>
    <n v="0"/>
    <n v="0"/>
    <n v="0"/>
    <n v="0"/>
    <n v="0"/>
    <n v="0"/>
    <n v="0"/>
    <n v="-21633.28585694436"/>
    <n v="-14085.520194022971"/>
    <n v="-4650.8131153712311"/>
    <n v="7479.5245571810083"/>
  </r>
  <r>
    <x v="92"/>
    <n v="0"/>
    <n v="0"/>
    <n v="0"/>
    <n v="0"/>
    <n v="0"/>
    <n v="0"/>
    <n v="226720.54980966201"/>
    <n v="82306.935942789627"/>
    <n v="0"/>
    <n v="211"/>
    <n v="55"/>
    <n v="1671710655"/>
    <n v="1277"/>
    <n v="0"/>
    <n v="32073"/>
    <n v="6"/>
    <n v="21"/>
    <n v="5"/>
    <n v="30582"/>
    <n v="179"/>
    <n v="0"/>
    <n v="0"/>
    <n v="0"/>
    <n v="0"/>
    <n v="0"/>
    <n v="0"/>
    <n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4"/>
    <n v="591524.14"/>
    <n v="680681.48"/>
    <n v="89157.33"/>
    <n v="3"/>
    <n v="9"/>
    <n v="0"/>
    <n v="0"/>
    <n v="0"/>
    <n v="244884.7323629653"/>
    <n v="334042.06636154902"/>
    <n v="89157.333998583679"/>
    <n v="346639.40763703472"/>
    <n v="346639.41363845102"/>
    <n v="-3.9985836774576464E-3"/>
    <n v="89157.333998583679"/>
    <n v="0"/>
    <n v="0"/>
    <n v="0"/>
    <n v="0"/>
    <n v="0"/>
    <n v="0"/>
    <n v="0"/>
    <n v="0"/>
    <n v="0"/>
    <n v="0"/>
    <n v="167021.03318077451"/>
    <n v="200425.23981692939"/>
    <n v="233829.4464530843"/>
    <n v="267233.6530892392"/>
    <n v="300637.85972539411"/>
    <n v="367446.27299770393"/>
    <n v="400850.47963385872"/>
    <n v="434254.68627001368"/>
    <n v="467658.89290616848"/>
    <n v="501063.09954232338"/>
    <m/>
    <n v="3.7466583104296891"/>
    <n v="1.4630000000000001"/>
    <m/>
    <n v="6.7618039484699244E-2"/>
    <n v="1.561925191766115"/>
    <m/>
    <n v="-5646.817408196438"/>
    <n v="0"/>
    <n v="0"/>
    <n v="0"/>
    <n v="0"/>
    <n v="0"/>
    <n v="0"/>
    <n v="0"/>
    <n v="0"/>
    <n v="0"/>
    <n v="0"/>
    <n v="-22348.920726273889"/>
    <n v="-14925.76369601724"/>
    <n v="-5646.8174081964389"/>
    <n v="6283.2563904303097"/>
  </r>
  <r>
    <x v="93"/>
    <n v="0"/>
    <n v="0"/>
    <n v="0"/>
    <n v="0"/>
    <n v="0"/>
    <n v="0"/>
    <n v="189300"/>
    <n v="189300"/>
    <n v="0"/>
    <n v="1"/>
    <n v="0"/>
    <n v="1671082696"/>
    <n v="2"/>
    <n v="0"/>
    <n v="2693"/>
    <n v="6"/>
    <n v="11"/>
    <n v="12"/>
    <n v="2310"/>
    <n v="0"/>
    <n v="3"/>
    <n v="0"/>
    <n v="0"/>
    <n v="0"/>
    <n v="0"/>
    <n v="0"/>
    <n v="3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81"/>
    <n v="193929.59"/>
    <n v="282637.40999999997"/>
    <n v="88707.82"/>
    <n v="1"/>
    <n v="1"/>
    <n v="0"/>
    <n v="0"/>
    <n v="0"/>
    <n v="193929.59115928749"/>
    <n v="282637.41162699391"/>
    <n v="88707.820467706362"/>
    <n v="-1.1592875525821E-3"/>
    <n v="-1.6269939369522039E-3"/>
    <n v="-4.6770635526627302E-4"/>
    <n v="88707.820467706362"/>
    <n v="0"/>
    <n v="0"/>
    <n v="0"/>
    <n v="0"/>
    <n v="0"/>
    <n v="0"/>
    <n v="0"/>
    <n v="0"/>
    <n v="0"/>
    <n v="0"/>
    <n v="141318.70581349701"/>
    <n v="169582.44697619631"/>
    <n v="197846.1881388957"/>
    <n v="226109.92930159511"/>
    <n v="254373.6704642945"/>
    <n v="310901.15278969333"/>
    <n v="339164.89395239268"/>
    <n v="367428.6351150921"/>
    <n v="395692.37627779151"/>
    <n v="423956.11744049093"/>
    <m/>
    <n v="3.1861611539637211"/>
    <n v="1.4630000000000001"/>
    <m/>
    <n v="0.25542927890631911"/>
    <n v="1.8366930350399451"/>
    <m/>
    <n v="-18048.467560957892"/>
    <n v="0"/>
    <n v="0"/>
    <n v="0"/>
    <n v="0"/>
    <n v="0"/>
    <n v="0"/>
    <n v="0"/>
    <n v="0"/>
    <n v="0"/>
    <n v="0"/>
    <n v="-32180.338142307581"/>
    <n v="-25899.50677281883"/>
    <n v="-18048.467560957881"/>
    <n v="-7954.2742885652406"/>
  </r>
  <r>
    <x v="94"/>
    <n v="3014.9070080303768"/>
    <n v="0"/>
    <n v="0"/>
    <n v="92"/>
    <n v="114"/>
    <n v="1655094229"/>
    <n v="204396.5839181614"/>
    <n v="129582.8463062778"/>
    <n v="0"/>
    <n v="1"/>
    <n v="51"/>
    <n v="1669685912"/>
    <n v="45400"/>
    <n v="0"/>
    <n v="76450"/>
    <n v="5"/>
    <n v="26"/>
    <n v="5"/>
    <n v="29116"/>
    <n v="8"/>
    <n v="0"/>
    <n v="0"/>
    <n v="0"/>
    <n v="0"/>
    <n v="0"/>
    <n v="0"/>
    <n v="19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34"/>
    <n v="649137"/>
    <n v="800460.68"/>
    <n v="151323.68"/>
    <n v="3"/>
    <n v="8"/>
    <n v="0"/>
    <n v="0"/>
    <n v="0"/>
    <n v="228492.0179629467"/>
    <n v="314252.78745474637"/>
    <n v="85760.769491799671"/>
    <n v="420644.98203705333"/>
    <n v="486207.89254525368"/>
    <n v="65562.910508200323"/>
    <n v="85760.769491799671"/>
    <n v="0"/>
    <n v="0"/>
    <n v="0"/>
    <n v="0"/>
    <n v="0"/>
    <n v="0"/>
    <n v="0"/>
    <n v="0"/>
    <n v="0"/>
    <n v="0"/>
    <n v="157126.39372737319"/>
    <n v="188551.6724728478"/>
    <n v="219976.95121832241"/>
    <n v="251402.22996379709"/>
    <n v="282827.50870927167"/>
    <n v="345678.06620022102"/>
    <n v="377103.34494569572"/>
    <n v="408528.6236911703"/>
    <n v="439953.90243664489"/>
    <n v="471379.18118211947"/>
    <m/>
    <n v="3.6642953335999948"/>
    <n v="1.4630000000000001"/>
    <m/>
    <n v="9.1615068065540095E-2"/>
    <n v="1.5970328445798849"/>
    <m/>
    <n v="-7197.5726281130783"/>
    <n v="0"/>
    <n v="0"/>
    <n v="0"/>
    <n v="0"/>
    <n v="0"/>
    <n v="0"/>
    <n v="0"/>
    <n v="0"/>
    <n v="0"/>
    <n v="0"/>
    <n v="-22910.212000850399"/>
    <n v="-15926.81672407825"/>
    <n v="-7197.5726281130774"/>
    <n v="4025.7412095564359"/>
  </r>
  <r>
    <x v="95"/>
    <n v="0"/>
    <n v="0"/>
    <n v="0"/>
    <n v="0"/>
    <n v="0"/>
    <n v="0"/>
    <n v="214456.0223989932"/>
    <n v="0"/>
    <n v="0"/>
    <n v="6"/>
    <n v="11"/>
    <n v="1671644982"/>
    <n v="0"/>
    <n v="0"/>
    <n v="108782"/>
    <n v="1"/>
    <n v="4"/>
    <n v="0"/>
    <n v="1087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674.67"/>
    <n v="317515.11"/>
    <n v="84840.44"/>
    <n v="1"/>
    <n v="1"/>
    <n v="0"/>
    <n v="0"/>
    <n v="0"/>
    <n v="232674.67366202149"/>
    <n v="317515.10986317549"/>
    <n v="84840.436201154051"/>
    <n v="-3.6620214814320211E-3"/>
    <n v="1.3682444114238021E-4"/>
    <n v="3.7988459516782309E-3"/>
    <n v="84840.436201154051"/>
    <n v="0"/>
    <n v="0"/>
    <n v="0"/>
    <n v="0"/>
    <n v="0"/>
    <n v="0"/>
    <n v="0"/>
    <n v="0"/>
    <n v="0"/>
    <n v="0"/>
    <n v="158757.5549315878"/>
    <n v="190509.0659179053"/>
    <n v="222260.57690422289"/>
    <n v="254012.08789054051"/>
    <n v="285763.59887685801"/>
    <n v="349266.62084949308"/>
    <n v="381018.13183581072"/>
    <n v="412769.6428221282"/>
    <n v="444521.15380844573"/>
    <n v="476272.66479476332"/>
    <m/>
    <n v="3.7424973760195792"/>
    <n v="1.4630000000000001"/>
    <m/>
    <n v="6.8805024588766361E-2"/>
    <n v="1.563661750973365"/>
    <m/>
    <n v="-5461.6587353601626"/>
    <n v="0"/>
    <n v="0"/>
    <n v="0"/>
    <n v="0"/>
    <n v="0"/>
    <n v="0"/>
    <n v="0"/>
    <n v="0"/>
    <n v="0"/>
    <n v="0"/>
    <n v="-21337.414228518941"/>
    <n v="-14281.522898226151"/>
    <n v="-5461.6587353601644"/>
    <n v="5878.1666168961092"/>
  </r>
  <r>
    <x v="96"/>
    <n v="17942.257365116911"/>
    <n v="0"/>
    <n v="0"/>
    <n v="152"/>
    <n v="102"/>
    <n v="1637310173"/>
    <n v="221996.2752713029"/>
    <n v="3385.5482091905728"/>
    <n v="0"/>
    <n v="18"/>
    <n v="50"/>
    <n v="1671925263"/>
    <n v="97870"/>
    <n v="0"/>
    <n v="164417"/>
    <n v="7"/>
    <n v="72"/>
    <n v="5"/>
    <n v="64996"/>
    <n v="12"/>
    <n v="534"/>
    <n v="0"/>
    <n v="0"/>
    <n v="0"/>
    <n v="0"/>
    <n v="1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51"/>
    <n v="1122326.56"/>
    <n v="1206697.01"/>
    <n v="84370.45"/>
    <n v="2"/>
    <n v="12"/>
    <n v="0"/>
    <n v="0"/>
    <n v="0"/>
    <n v="243757.2041900102"/>
    <n v="328127.65013267333"/>
    <n v="84370.445942663064"/>
    <n v="878569.35580998985"/>
    <n v="878569.35986732668"/>
    <n v="4.0573369333287701E-3"/>
    <n v="84370.445942663064"/>
    <n v="0"/>
    <n v="0"/>
    <n v="0"/>
    <n v="0"/>
    <n v="0"/>
    <n v="0"/>
    <n v="0"/>
    <n v="0"/>
    <n v="0"/>
    <n v="0"/>
    <n v="164063.82506633661"/>
    <n v="196876.59007960389"/>
    <n v="229689.35509287129"/>
    <n v="262502.12010613858"/>
    <n v="295314.88511940592"/>
    <n v="360940.41514594061"/>
    <n v="393753.1801592079"/>
    <n v="426565.94517247519"/>
    <n v="459378.71018574247"/>
    <n v="492191.47519900987"/>
    <m/>
    <n v="3.889130209832766"/>
    <n v="1.4630000000000001"/>
    <m/>
    <n v="2.8507605604699119E-2"/>
    <n v="1.5047066269996749"/>
    <m/>
    <n v="-2338.533409494743"/>
    <n v="0"/>
    <n v="0"/>
    <n v="0"/>
    <n v="0"/>
    <n v="0"/>
    <n v="0"/>
    <n v="0"/>
    <n v="0"/>
    <n v="0"/>
    <n v="0"/>
    <n v="-18744.915916128401"/>
    <n v="-11453.19035762455"/>
    <n v="-2338.533409494747"/>
    <n v="9380.3112381007231"/>
  </r>
  <r>
    <x v="97"/>
    <n v="0"/>
    <n v="0"/>
    <n v="0"/>
    <n v="0"/>
    <n v="0"/>
    <n v="0"/>
    <n v="90956.255981775728"/>
    <n v="50245.662666231779"/>
    <n v="0"/>
    <n v="48"/>
    <n v="56"/>
    <n v="1672042090"/>
    <n v="111613"/>
    <n v="0"/>
    <n v="115583"/>
    <n v="6"/>
    <n v="64"/>
    <n v="157"/>
    <n v="2319"/>
    <n v="0"/>
    <n v="0"/>
    <n v="0"/>
    <n v="0"/>
    <n v="0"/>
    <n v="0"/>
    <n v="0"/>
    <n v="1453"/>
    <n v="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51"/>
    <n v="358495.24"/>
    <n v="442793.1"/>
    <n v="84297.86"/>
    <n v="4"/>
    <n v="22"/>
    <n v="0"/>
    <n v="0"/>
    <n v="0"/>
    <n v="170899.95838543549"/>
    <n v="255197.81895714489"/>
    <n v="84297.860571709374"/>
    <n v="187595.28161456439"/>
    <n v="187595.28104285509"/>
    <n v="-5.7170937361661345E-4"/>
    <n v="84297.860571709374"/>
    <n v="0"/>
    <n v="0"/>
    <n v="0"/>
    <n v="0"/>
    <n v="0"/>
    <n v="0"/>
    <n v="0"/>
    <n v="0"/>
    <n v="0"/>
    <n v="0"/>
    <n v="127598.9094785725"/>
    <n v="153118.69137428701"/>
    <n v="178638.47327000141"/>
    <n v="204158.25516571591"/>
    <n v="229678.0370614304"/>
    <n v="280717.60085285938"/>
    <n v="306237.3827485739"/>
    <n v="331757.16464428842"/>
    <n v="357276.94654000289"/>
    <n v="382796.72843571741"/>
    <m/>
    <n v="3.027334468827434"/>
    <n v="1.4630000000000001"/>
    <m/>
    <n v="0.32129437337966288"/>
    <n v="1.933053668254447"/>
    <m/>
    <n v="-20498.405832423141"/>
    <n v="0"/>
    <n v="0"/>
    <n v="0"/>
    <n v="0"/>
    <n v="0"/>
    <n v="0"/>
    <n v="0"/>
    <n v="0"/>
    <n v="0"/>
    <n v="0"/>
    <n v="-33258.296780280391"/>
    <n v="-27587.23413678828"/>
    <n v="-20498.405832423141"/>
    <n v="-11384.19801252511"/>
  </r>
  <r>
    <x v="98"/>
    <n v="0"/>
    <n v="0"/>
    <n v="0"/>
    <n v="0"/>
    <n v="0"/>
    <n v="0"/>
    <n v="214868.26177436049"/>
    <n v="173655.7234623789"/>
    <n v="0"/>
    <n v="18"/>
    <n v="27"/>
    <n v="1671680445"/>
    <n v="63727"/>
    <n v="0"/>
    <n v="65017"/>
    <n v="5"/>
    <n v="20"/>
    <n v="0"/>
    <n v="1278"/>
    <n v="6"/>
    <n v="0"/>
    <n v="0"/>
    <n v="0"/>
    <n v="0"/>
    <n v="0"/>
    <n v="0"/>
    <n v="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n v="464454.99"/>
    <n v="553893.57999999996"/>
    <n v="89438.59"/>
    <n v="2"/>
    <n v="7"/>
    <n v="0"/>
    <n v="0"/>
    <n v="0"/>
    <n v="235200.65268234719"/>
    <n v="318391.10167647869"/>
    <n v="83190.448994131511"/>
    <n v="229254.3373176528"/>
    <n v="235502.4783235213"/>
    <n v="6248.1410058684851"/>
    <n v="83190.448994131511"/>
    <n v="0"/>
    <n v="0"/>
    <n v="0"/>
    <n v="0"/>
    <n v="0"/>
    <n v="0"/>
    <n v="0"/>
    <n v="0"/>
    <n v="0"/>
    <n v="0"/>
    <n v="159195.55083823929"/>
    <n v="191034.6610058872"/>
    <n v="222873.77117353509"/>
    <n v="254712.88134118301"/>
    <n v="286551.9915088308"/>
    <n v="350230.21184412658"/>
    <n v="382069.32201177441"/>
    <n v="413908.43217942229"/>
    <n v="445747.54234707012"/>
    <n v="477586.65251471801"/>
    <m/>
    <n v="3.8272554785578681"/>
    <n v="1.4630000000000001"/>
    <m/>
    <n v="4.5135351535827928E-2"/>
    <n v="1.5290330192969159"/>
    <m/>
    <n v="-3592.6735750118419"/>
    <n v="0"/>
    <n v="0"/>
    <n v="0"/>
    <n v="0"/>
    <n v="0"/>
    <n v="0"/>
    <n v="0"/>
    <n v="0"/>
    <n v="0"/>
    <n v="0"/>
    <n v="-19512.228658835771"/>
    <n v="-12436.87084380291"/>
    <n v="-3592.6735750118391"/>
    <n v="7778.4371991481166"/>
  </r>
  <r>
    <x v="99"/>
    <n v="0"/>
    <n v="0"/>
    <n v="0"/>
    <n v="0"/>
    <n v="0"/>
    <n v="0"/>
    <n v="212264.48544551109"/>
    <n v="166734.0165671763"/>
    <n v="0"/>
    <n v="11"/>
    <n v="37"/>
    <n v="1671667252"/>
    <n v="713325"/>
    <n v="0"/>
    <n v="1162798"/>
    <n v="7"/>
    <n v="34"/>
    <n v="245603"/>
    <n v="189309"/>
    <n v="5765"/>
    <n v="7178"/>
    <n v="0"/>
    <n v="0"/>
    <n v="0"/>
    <n v="0"/>
    <n v="0"/>
    <n v="1617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0164"/>
    <n v="5779732.46"/>
    <n v="5861908.79"/>
    <n v="82176.33"/>
    <n v="5"/>
    <n v="24"/>
    <n v="0"/>
    <n v="0"/>
    <n v="0"/>
    <n v="232354.25825416701"/>
    <n v="314530.58761166577"/>
    <n v="82176.329357498747"/>
    <n v="5547378.2017458333"/>
    <n v="5547378.2023883341"/>
    <n v="6.4250125433318317E-4"/>
    <n v="82176.329357498747"/>
    <n v="0"/>
    <n v="0"/>
    <n v="0"/>
    <n v="0"/>
    <n v="0"/>
    <n v="0"/>
    <n v="0"/>
    <n v="0"/>
    <n v="0"/>
    <n v="0"/>
    <n v="157265.29380583289"/>
    <n v="188718.3525669995"/>
    <n v="220171.411328166"/>
    <n v="251624.47008933261"/>
    <n v="283077.52885049919"/>
    <n v="345983.64637283242"/>
    <n v="377436.70513399888"/>
    <n v="408889.76389516552"/>
    <n v="440342.82265633199"/>
    <n v="471795.88141749869"/>
    <m/>
    <n v="3.8275083600210018"/>
    <n v="1.4630000000000001"/>
    <m/>
    <n v="4.5066299993150372E-2"/>
    <n v="1.5289319968899791"/>
    <m/>
    <n v="-3543.6824545823042"/>
    <n v="0"/>
    <n v="0"/>
    <n v="0"/>
    <n v="0"/>
    <n v="0"/>
    <n v="0"/>
    <n v="0"/>
    <n v="0"/>
    <n v="0"/>
    <n v="0"/>
    <n v="-19270.211835165599"/>
    <n v="-12280.64322157302"/>
    <n v="-3543.6824545823042"/>
    <n v="7689.5528172628983"/>
  </r>
  <r>
    <x v="100"/>
    <n v="0"/>
    <n v="0"/>
    <n v="0"/>
    <n v="0"/>
    <n v="0"/>
    <n v="0"/>
    <n v="209361.2491643384"/>
    <n v="116088.5370363542"/>
    <n v="0"/>
    <n v="23"/>
    <n v="29"/>
    <n v="1671707835"/>
    <n v="6827"/>
    <n v="0"/>
    <n v="109185"/>
    <n v="3"/>
    <n v="13"/>
    <n v="315"/>
    <n v="1020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5"/>
    <n v="231836.2"/>
    <n v="315040.14"/>
    <n v="83203.94"/>
    <n v="3"/>
    <n v="4"/>
    <n v="0"/>
    <n v="0"/>
    <n v="0"/>
    <n v="228067.5292375976"/>
    <n v="310204.95161156071"/>
    <n v="82137.422373963083"/>
    <n v="3768.6707624024421"/>
    <n v="4835.188388439361"/>
    <n v="1066.517626036919"/>
    <n v="82137.422373963083"/>
    <n v="0"/>
    <n v="0"/>
    <n v="0"/>
    <n v="0"/>
    <n v="0"/>
    <n v="0"/>
    <n v="0"/>
    <n v="0"/>
    <n v="0"/>
    <n v="0"/>
    <n v="155102.4758057803"/>
    <n v="186122.97096693641"/>
    <n v="217143.4661280924"/>
    <n v="248163.96128924849"/>
    <n v="279184.4564504046"/>
    <n v="341225.44677271682"/>
    <n v="372245.94193387282"/>
    <n v="403266.43709502887"/>
    <n v="434286.93225618493"/>
    <n v="465307.42741734098"/>
    <m/>
    <n v="3.7766579793462469"/>
    <n v="1.4630000000000001"/>
    <m/>
    <n v="5.9137476010579608E-2"/>
    <n v="1.5495181274034779"/>
    <m/>
    <n v="-4586.1844710729156"/>
    <n v="0"/>
    <n v="0"/>
    <n v="0"/>
    <n v="0"/>
    <n v="0"/>
    <n v="0"/>
    <n v="0"/>
    <n v="0"/>
    <n v="0"/>
    <n v="0"/>
    <n v="-20096.432051650951"/>
    <n v="-13202.988682505171"/>
    <n v="-4586.1844710729201"/>
    <n v="6492.5638007685338"/>
  </r>
  <r>
    <x v="101"/>
    <n v="125034.6910894399"/>
    <n v="77805.777740479112"/>
    <n v="0"/>
    <n v="119"/>
    <n v="115"/>
    <n v="1665595787"/>
    <n v="0"/>
    <n v="0"/>
    <n v="0"/>
    <n v="0"/>
    <n v="0"/>
    <n v="0"/>
    <n v="2272"/>
    <n v="0"/>
    <n v="2624"/>
    <n v="6"/>
    <n v="14"/>
    <n v="5"/>
    <n v="241"/>
    <n v="17"/>
    <n v="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1"/>
    <n v="122036.58"/>
    <n v="201796.57"/>
    <n v="79759.990000000005"/>
    <n v="1"/>
    <n v="3"/>
    <n v="121831.12563156809"/>
    <n v="201591.11565212451"/>
    <n v="79759.99002055639"/>
    <n v="0"/>
    <n v="0"/>
    <n v="0"/>
    <n v="205.45436843193599"/>
    <n v="205.45434787555129"/>
    <n v="-2.0556384697556499E-5"/>
    <n v="79759.99002055639"/>
    <n v="100795.5578260622"/>
    <n v="120954.6693912747"/>
    <n v="141113.78095648711"/>
    <n v="161272.8925216996"/>
    <n v="181432.004086912"/>
    <n v="221750.22721733691"/>
    <n v="241909.33878254931"/>
    <n v="262068.4503477618"/>
    <n v="282227.56191297423"/>
    <n v="302386.67347818671"/>
    <n v="0"/>
    <n v="0"/>
    <n v="0"/>
    <n v="0"/>
    <n v="0"/>
    <n v="0"/>
    <n v="0"/>
    <n v="0"/>
    <n v="0"/>
    <n v="0"/>
    <n v="2.5274716759639611"/>
    <m/>
    <n v="1.4630000000000001"/>
    <n v="0.58260922883514654"/>
    <m/>
    <m/>
    <n v="-29362.211107525269"/>
    <m/>
    <n v="-39441.766890131497"/>
    <n v="-34961.964320084291"/>
    <n v="-29362.21110752528"/>
    <n v="-22162.528405663688"/>
    <n v="-12562.95146984824"/>
    <n v="-47505.411516216467"/>
    <n v="-43921.569460178711"/>
    <n v="-39441.766890131497"/>
    <n v="-33682.02072864223"/>
    <n v="-26002.35917998986"/>
    <n v="0"/>
    <n v="0"/>
    <n v="0"/>
    <n v="0"/>
  </r>
  <r>
    <x v="102"/>
    <n v="0"/>
    <n v="0"/>
    <n v="0"/>
    <n v="0"/>
    <n v="0"/>
    <n v="0"/>
    <n v="129876.92040163239"/>
    <n v="72972.686433976152"/>
    <n v="0"/>
    <n v="175"/>
    <n v="48"/>
    <n v="1668457409"/>
    <n v="407"/>
    <n v="0"/>
    <n v="832"/>
    <n v="7"/>
    <n v="27"/>
    <n v="5"/>
    <n v="56"/>
    <n v="112"/>
    <n v="1"/>
    <n v="0"/>
    <n v="0"/>
    <n v="0"/>
    <n v="0"/>
    <n v="0"/>
    <n v="2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9"/>
    <n v="214780.81"/>
    <n v="294148.19"/>
    <n v="79367.38"/>
    <n v="3"/>
    <n v="12"/>
    <n v="0"/>
    <n v="0"/>
    <n v="0"/>
    <n v="117754.7616912052"/>
    <n v="197122.14012780599"/>
    <n v="79367.378436600789"/>
    <n v="97026.048308794765"/>
    <n v="97026.04987219398"/>
    <n v="1.563399215228856E-3"/>
    <n v="79367.378436600789"/>
    <n v="0"/>
    <n v="0"/>
    <n v="0"/>
    <n v="0"/>
    <n v="0"/>
    <n v="0"/>
    <n v="0"/>
    <n v="0"/>
    <n v="0"/>
    <n v="0"/>
    <n v="98561.070063903011"/>
    <n v="118273.2840766836"/>
    <n v="137985.49808946421"/>
    <n v="157697.71210224481"/>
    <n v="177409.92611502539"/>
    <n v="216834.35414058671"/>
    <n v="236546.5681533672"/>
    <n v="256258.78216614781"/>
    <n v="275970.99617892841"/>
    <n v="295683.21019170899"/>
    <m/>
    <n v="2.4836670179961731"/>
    <n v="1.4630000000000001"/>
    <m/>
    <n v="0.61052184975553114"/>
    <n v="2.3561934661923418"/>
    <m/>
    <n v="-30086.84340464928"/>
    <n v="0"/>
    <n v="0"/>
    <n v="0"/>
    <n v="0"/>
    <n v="0"/>
    <n v="0"/>
    <n v="0"/>
    <n v="0"/>
    <n v="0"/>
    <n v="0"/>
    <n v="-39942.950411039586"/>
    <n v="-35562.458408199447"/>
    <n v="-30086.84340464928"/>
    <n v="-23046.766971513349"/>
  </r>
  <r>
    <x v="103"/>
    <n v="0"/>
    <n v="0"/>
    <n v="0"/>
    <n v="0"/>
    <n v="0"/>
    <n v="0"/>
    <n v="164397.14321190561"/>
    <n v="126358.43021445"/>
    <n v="0"/>
    <n v="36"/>
    <n v="26"/>
    <n v="1671043547"/>
    <n v="302346"/>
    <n v="0"/>
    <n v="303545"/>
    <n v="2"/>
    <n v="2"/>
    <n v="0"/>
    <n v="11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9067.71"/>
    <n v="246611.24"/>
    <n v="77543.53"/>
    <n v="1"/>
    <n v="1"/>
    <n v="0"/>
    <n v="0"/>
    <n v="0"/>
    <n v="169067.70563398459"/>
    <n v="246611.23695199631"/>
    <n v="77543.531318011766"/>
    <n v="4.3660154042299837E-3"/>
    <n v="3.048003651201725E-3"/>
    <n v="-1.3180117675801739E-3"/>
    <n v="77543.531318011766"/>
    <n v="0"/>
    <n v="0"/>
    <n v="0"/>
    <n v="0"/>
    <n v="0"/>
    <n v="0"/>
    <n v="0"/>
    <n v="0"/>
    <n v="0"/>
    <n v="0"/>
    <n v="123305.6184759982"/>
    <n v="147966.74217119781"/>
    <n v="172627.86586639739"/>
    <n v="197288.98956159709"/>
    <n v="221950.1132567967"/>
    <n v="271272.36064719601"/>
    <n v="295933.48434239562"/>
    <n v="320594.60803759517"/>
    <n v="345255.73173279478"/>
    <n v="369916.85542799451"/>
    <m/>
    <n v="3.1802941233179771"/>
    <n v="1.4630000000000001"/>
    <m/>
    <n v="0.25774530433267923"/>
    <n v="1.8400813802387099"/>
    <m/>
    <n v="-15890.72208001268"/>
    <n v="0"/>
    <n v="0"/>
    <n v="0"/>
    <n v="0"/>
    <n v="0"/>
    <n v="0"/>
    <n v="0"/>
    <n v="0"/>
    <n v="0"/>
    <n v="0"/>
    <n v="-28221.283927612501"/>
    <n v="-22741.03421756814"/>
    <n v="-15890.72208001268"/>
    <n v="-7083.1779031556653"/>
  </r>
  <r>
    <x v="104"/>
    <n v="0"/>
    <n v="0"/>
    <n v="0"/>
    <n v="0"/>
    <n v="0"/>
    <n v="0"/>
    <n v="194078.15557070301"/>
    <n v="118970.1985363541"/>
    <n v="0"/>
    <n v="14"/>
    <n v="52"/>
    <n v="1671800292"/>
    <n v="1050973"/>
    <n v="0"/>
    <n v="1193458"/>
    <n v="11"/>
    <n v="125"/>
    <n v="1592"/>
    <n v="90229"/>
    <n v="43"/>
    <n v="15743"/>
    <n v="0"/>
    <n v="0"/>
    <n v="25"/>
    <n v="0"/>
    <n v="615"/>
    <n v="34231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52256"/>
    <n v="1828702.27"/>
    <n v="1905441.67"/>
    <n v="76739.399999999994"/>
    <n v="4"/>
    <n v="37"/>
    <n v="0"/>
    <n v="0"/>
    <n v="0"/>
    <n v="210842.3529765417"/>
    <n v="287581.75000142038"/>
    <n v="76739.397024878665"/>
    <n v="1617859.9170234581"/>
    <n v="1617859.9199985799"/>
    <n v="2.975121329654939E-3"/>
    <n v="76739.397024878665"/>
    <n v="0"/>
    <n v="0"/>
    <n v="0"/>
    <n v="0"/>
    <n v="0"/>
    <n v="0"/>
    <n v="0"/>
    <n v="0"/>
    <n v="0"/>
    <n v="0"/>
    <n v="143790.87500071019"/>
    <n v="172549.05000085221"/>
    <n v="201307.22500099431"/>
    <n v="230065.4000011363"/>
    <n v="258823.57500127831"/>
    <n v="316339.92500156251"/>
    <n v="345098.10000170447"/>
    <n v="373856.27500184649"/>
    <n v="402614.4500019885"/>
    <n v="431372.62500213058"/>
    <m/>
    <n v="3.7475112022080039"/>
    <n v="1.4630000000000001"/>
    <m/>
    <n v="6.7375061519023838E-2"/>
    <n v="1.561569715002332"/>
    <m/>
    <n v="-4843.9595245235651"/>
    <n v="0"/>
    <n v="0"/>
    <n v="0"/>
    <n v="0"/>
    <n v="0"/>
    <n v="0"/>
    <n v="0"/>
    <n v="0"/>
    <n v="0"/>
    <n v="0"/>
    <n v="-19223.047024594591"/>
    <n v="-12832.34146900747"/>
    <n v="-4843.9595245235687"/>
    <n v="5426.8172612414492"/>
  </r>
  <r>
    <x v="105"/>
    <n v="0"/>
    <n v="0"/>
    <n v="0"/>
    <n v="0"/>
    <n v="0"/>
    <n v="0"/>
    <n v="193286.40862275759"/>
    <n v="128233.89622829189"/>
    <n v="0"/>
    <n v="29"/>
    <n v="56"/>
    <n v="1671705299"/>
    <n v="2136"/>
    <n v="0"/>
    <n v="9910"/>
    <n v="4"/>
    <n v="29"/>
    <n v="5"/>
    <n v="7766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585270.52"/>
    <n v="661839.69999999995"/>
    <n v="76569.179999999993"/>
    <n v="2"/>
    <n v="10"/>
    <n v="0"/>
    <n v="0"/>
    <n v="0"/>
    <n v="209723.5835962173"/>
    <n v="286292.76452806452"/>
    <n v="76569.180931847179"/>
    <n v="375546.93640378269"/>
    <n v="375546.93547193537"/>
    <n v="-9.3184718571137637E-4"/>
    <n v="76569.180931847179"/>
    <n v="0"/>
    <n v="0"/>
    <n v="0"/>
    <n v="0"/>
    <n v="0"/>
    <n v="0"/>
    <n v="0"/>
    <n v="0"/>
    <n v="0"/>
    <n v="0"/>
    <n v="143146.38226403229"/>
    <n v="171775.65871683869"/>
    <n v="200404.93516964509"/>
    <n v="229034.21162245161"/>
    <n v="257663.48807525809"/>
    <n v="314922.04098087101"/>
    <n v="343551.31743367738"/>
    <n v="372180.59388648393"/>
    <n v="400809.8703392903"/>
    <n v="429439.14679209678"/>
    <m/>
    <n v="3.739007797182635"/>
    <n v="1.4630000000000001"/>
    <m/>
    <n v="6.9802529701602722E-2"/>
    <n v="1.5651211009534449"/>
    <m/>
    <n v="-4995.9897998310444"/>
    <n v="0"/>
    <n v="0"/>
    <n v="0"/>
    <n v="0"/>
    <n v="0"/>
    <n v="0"/>
    <n v="0"/>
    <n v="0"/>
    <n v="0"/>
    <n v="0"/>
    <n v="-19310.628026234281"/>
    <n v="-12948.566592277281"/>
    <n v="-4995.989799831048"/>
    <n v="5228.7517904569686"/>
  </r>
  <r>
    <x v="106"/>
    <n v="0"/>
    <n v="0"/>
    <n v="0"/>
    <n v="0"/>
    <n v="0"/>
    <n v="0"/>
    <n v="186835.21354792599"/>
    <n v="90221.617970932595"/>
    <n v="0"/>
    <n v="15"/>
    <n v="50"/>
    <n v="1671650931"/>
    <n v="627"/>
    <n v="0"/>
    <n v="51885"/>
    <n v="2"/>
    <n v="10"/>
    <n v="0"/>
    <n v="512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1783.06"/>
    <n v="335303.67999999999"/>
    <n v="73520.63"/>
    <n v="1"/>
    <n v="4"/>
    <n v="0"/>
    <n v="0"/>
    <n v="0"/>
    <n v="203293.28069302271"/>
    <n v="276813.90800290869"/>
    <n v="73520.627309886011"/>
    <n v="58489.77930697726"/>
    <n v="58489.771997091237"/>
    <n v="2.6901139935944229E-3"/>
    <n v="73520.627309886011"/>
    <n v="0"/>
    <n v="0"/>
    <n v="0"/>
    <n v="0"/>
    <n v="0"/>
    <n v="0"/>
    <n v="0"/>
    <n v="0"/>
    <n v="0"/>
    <n v="0"/>
    <n v="138406.9540014544"/>
    <n v="166088.3448017452"/>
    <n v="193769.73560203609"/>
    <n v="221451.12640232701"/>
    <n v="249132.51720261789"/>
    <n v="304495.29880319972"/>
    <n v="332176.68960349052"/>
    <n v="359858.08040378138"/>
    <n v="387539.47120407218"/>
    <n v="415220.86200436309"/>
    <m/>
    <n v="3.7651189622764112"/>
    <n v="1.4630000000000001"/>
    <m/>
    <n v="6.2383430663656592E-2"/>
    <n v="1.5542669590609299"/>
    <m/>
    <n v="-4317.1503091588211"/>
    <n v="0"/>
    <n v="0"/>
    <n v="0"/>
    <n v="0"/>
    <n v="0"/>
    <n v="0"/>
    <n v="0"/>
    <n v="0"/>
    <n v="0"/>
    <n v="0"/>
    <n v="-18157.84570930426"/>
    <n v="-12006.42553146184"/>
    <n v="-4317.1503091588238"/>
    <n v="5569.060690945058"/>
  </r>
  <r>
    <x v="107"/>
    <n v="0"/>
    <n v="0"/>
    <n v="0"/>
    <n v="0"/>
    <n v="0"/>
    <n v="0"/>
    <n v="185321.10123993771"/>
    <n v="60007.162031291213"/>
    <n v="0"/>
    <n v="28"/>
    <n v="58"/>
    <n v="1671703529"/>
    <n v="5582597"/>
    <n v="0"/>
    <n v="5667535"/>
    <n v="7"/>
    <n v="122"/>
    <n v="552"/>
    <n v="74725"/>
    <n v="0"/>
    <n v="673"/>
    <n v="0"/>
    <n v="0"/>
    <n v="0"/>
    <n v="0"/>
    <n v="0"/>
    <n v="8634"/>
    <n v="3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213"/>
    <n v="7679719.9699999997"/>
    <n v="8200195.5800000001"/>
    <n v="520475.62"/>
    <n v="4"/>
    <n v="20"/>
    <n v="0"/>
    <n v="0"/>
    <n v="0"/>
    <n v="201849.81903434571"/>
    <n v="274565.95659564482"/>
    <n v="72716.137561299052"/>
    <n v="7477870.1509656543"/>
    <n v="7925629.6234043557"/>
    <n v="447759.48243870097"/>
    <n v="72716.137561299052"/>
    <n v="0"/>
    <n v="0"/>
    <n v="0"/>
    <n v="0"/>
    <n v="0"/>
    <n v="0"/>
    <n v="0"/>
    <n v="0"/>
    <n v="0"/>
    <n v="0"/>
    <n v="137282.97829782241"/>
    <n v="164739.57395738689"/>
    <n v="192196.16961695129"/>
    <n v="219652.7652765158"/>
    <n v="247109.36093608031"/>
    <n v="302022.55225520919"/>
    <n v="329479.14791477373"/>
    <n v="356935.74357433821"/>
    <n v="384392.33923390257"/>
    <n v="411848.93489346711"/>
    <m/>
    <n v="3.775860019575271"/>
    <n v="1.4630000000000001"/>
    <m/>
    <n v="5.9361305573489183E-2"/>
    <n v="1.5498455900540149"/>
    <m/>
    <n v="-4074.6484123878599"/>
    <n v="0"/>
    <n v="0"/>
    <n v="0"/>
    <n v="0"/>
    <n v="0"/>
    <n v="0"/>
    <n v="0"/>
    <n v="0"/>
    <n v="0"/>
    <n v="0"/>
    <n v="-17802.946242170099"/>
    <n v="-11701.48054004466"/>
    <n v="-4074.6484123878622"/>
    <n v="5731.2786088851717"/>
  </r>
  <r>
    <x v="108"/>
    <n v="0"/>
    <n v="0"/>
    <n v="0"/>
    <n v="0"/>
    <n v="0"/>
    <n v="0"/>
    <n v="193152.9812779371"/>
    <n v="159866.80032432199"/>
    <n v="0"/>
    <n v="18"/>
    <n v="40"/>
    <n v="1671831157"/>
    <n v="21"/>
    <n v="0"/>
    <n v="5421"/>
    <n v="5"/>
    <n v="13"/>
    <n v="0"/>
    <n v="5399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38178.81"/>
    <n v="310861.08"/>
    <n v="72682.27"/>
    <n v="2"/>
    <n v="6"/>
    <n v="0"/>
    <n v="0"/>
    <n v="0"/>
    <n v="211893.8666270627"/>
    <n v="284576.13210784091"/>
    <n v="72682.265480778209"/>
    <n v="26284.943372937301"/>
    <n v="26284.947892159111"/>
    <n v="4.519221794907935E-3"/>
    <n v="72682.265480778209"/>
    <n v="0"/>
    <n v="0"/>
    <n v="0"/>
    <n v="0"/>
    <n v="0"/>
    <n v="0"/>
    <n v="0"/>
    <n v="0"/>
    <n v="0"/>
    <n v="0"/>
    <n v="142288.06605392051"/>
    <n v="170745.67926470461"/>
    <n v="199203.29247548859"/>
    <n v="227660.90568627269"/>
    <n v="256118.51889705681"/>
    <n v="313033.74531862501"/>
    <n v="341491.3585294091"/>
    <n v="369948.9717401932"/>
    <n v="398406.58495097718"/>
    <n v="426864.19816176139"/>
    <m/>
    <n v="3.9153448262162498"/>
    <n v="1.4630000000000001"/>
    <m/>
    <n v="2.162138394986779E-2"/>
    <n v="1.4946320847186569"/>
    <m/>
    <n v="-1538.2324538179789"/>
    <n v="0"/>
    <n v="0"/>
    <n v="0"/>
    <n v="0"/>
    <n v="0"/>
    <n v="0"/>
    <n v="0"/>
    <n v="0"/>
    <n v="0"/>
    <n v="0"/>
    <n v="-15767.03905921003"/>
    <n v="-9443.1250123691207"/>
    <n v="-1538.2324538179821"/>
    <n v="8625.2008357477607"/>
  </r>
  <r>
    <x v="109"/>
    <n v="2233.1653508358759"/>
    <n v="0"/>
    <n v="0"/>
    <n v="134"/>
    <n v="84"/>
    <n v="1621691806"/>
    <n v="179872.15339652481"/>
    <n v="100538.77020491099"/>
    <n v="0"/>
    <n v="37"/>
    <n v="57"/>
    <n v="1671707550"/>
    <n v="7362812"/>
    <n v="0"/>
    <n v="7461248"/>
    <n v="4"/>
    <n v="10"/>
    <n v="5"/>
    <n v="984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197093.05"/>
    <n v="267265.94"/>
    <n v="70172.89"/>
    <n v="2"/>
    <n v="3"/>
    <n v="0"/>
    <n v="0"/>
    <n v="0"/>
    <n v="194843.01397040911"/>
    <n v="265015.90080432041"/>
    <n v="70172.886833911311"/>
    <n v="2250.0360295908758"/>
    <n v="2250.0391956795938"/>
    <n v="3.1660886888857931E-3"/>
    <n v="70172.886833911311"/>
    <n v="0"/>
    <n v="0"/>
    <n v="0"/>
    <n v="0"/>
    <n v="0"/>
    <n v="0"/>
    <n v="0"/>
    <n v="0"/>
    <n v="0"/>
    <n v="0"/>
    <n v="132507.9504021602"/>
    <n v="159009.54048259219"/>
    <n v="185511.13056302429"/>
    <n v="212012.7206434563"/>
    <n v="238514.3107238884"/>
    <n v="291517.49088475248"/>
    <n v="318019.08096518449"/>
    <n v="344520.67104561662"/>
    <n v="371022.26112604857"/>
    <n v="397523.85120648058"/>
    <m/>
    <n v="3.7766139140259871"/>
    <n v="1.4630000000000001"/>
    <m/>
    <n v="5.9149833967506948E-2"/>
    <n v="1.5495362070944629"/>
    <m/>
    <n v="-3918.9116328312052"/>
    <n v="0"/>
    <n v="0"/>
    <n v="0"/>
    <n v="0"/>
    <n v="0"/>
    <n v="0"/>
    <n v="0"/>
    <n v="0"/>
    <n v="0"/>
    <n v="0"/>
    <n v="-17169.706673047229"/>
    <n v="-11280.464432951219"/>
    <n v="-3918.911632831208"/>
    <n v="5545.9419673230877"/>
  </r>
  <r>
    <x v="110"/>
    <n v="12129.382858992931"/>
    <n v="0"/>
    <n v="0"/>
    <n v="196"/>
    <n v="52"/>
    <n v="1611428897"/>
    <n v="187211.2965760791"/>
    <n v="95437.738907023624"/>
    <n v="0"/>
    <n v="85"/>
    <n v="58"/>
    <n v="1672143375"/>
    <n v="18955"/>
    <n v="0"/>
    <n v="73369"/>
    <n v="7"/>
    <n v="43"/>
    <n v="7"/>
    <n v="54245"/>
    <n v="0"/>
    <n v="1"/>
    <n v="0"/>
    <n v="0"/>
    <n v="0"/>
    <n v="0"/>
    <n v="0"/>
    <n v="4"/>
    <n v="1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9"/>
    <n v="431387.86"/>
    <n v="501316.21"/>
    <n v="69928.350000000006"/>
    <n v="3"/>
    <n v="9"/>
    <n v="0"/>
    <n v="0"/>
    <n v="0"/>
    <n v="207086.5380283233"/>
    <n v="277014.88344216888"/>
    <n v="69928.345413845615"/>
    <n v="224301.32197167669"/>
    <n v="224301.32655783111"/>
    <n v="4.58615439129062E-3"/>
    <n v="69928.345413845615"/>
    <n v="0"/>
    <n v="0"/>
    <n v="0"/>
    <n v="0"/>
    <n v="0"/>
    <n v="0"/>
    <n v="0"/>
    <n v="0"/>
    <n v="0"/>
    <n v="0"/>
    <n v="138507.44172108441"/>
    <n v="166208.93006530131"/>
    <n v="193910.4184095182"/>
    <n v="221611.90675373509"/>
    <n v="249313.39509795199"/>
    <n v="304716.37178638577"/>
    <n v="332417.86013060273"/>
    <n v="360119.34847481962"/>
    <n v="387820.8368190364"/>
    <n v="415522.32516325341"/>
    <m/>
    <n v="3.961410523912106"/>
    <n v="1.4630000000000001"/>
    <m/>
    <n v="9.7413473950649365E-3"/>
    <n v="1.4772515912389801"/>
    <m/>
    <n v="-674.62455330339651"/>
    <n v="0"/>
    <n v="0"/>
    <n v="0"/>
    <n v="0"/>
    <n v="0"/>
    <n v="0"/>
    <n v="0"/>
    <n v="0"/>
    <n v="0"/>
    <n v="0"/>
    <n v="-14525.368725411839"/>
    <n v="-8369.4824266969736"/>
    <n v="-674.62455330339435"/>
    <n v="9218.7641410597862"/>
  </r>
  <r>
    <x v="111"/>
    <n v="0"/>
    <n v="0"/>
    <n v="0"/>
    <n v="0"/>
    <n v="0"/>
    <n v="0"/>
    <n v="182294.63375670789"/>
    <n v="163034.76063830839"/>
    <n v="0"/>
    <n v="2"/>
    <n v="19"/>
    <n v="1671291354"/>
    <n v="1315881"/>
    <n v="0"/>
    <n v="1784949"/>
    <n v="3"/>
    <n v="14"/>
    <n v="0"/>
    <n v="302670"/>
    <n v="0"/>
    <n v="0"/>
    <n v="0"/>
    <n v="0"/>
    <n v="0"/>
    <n v="0"/>
    <n v="0"/>
    <n v="1663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6398"/>
    <n v="7154777.9400000004"/>
    <n v="7224112.9900000002"/>
    <n v="69335.05"/>
    <n v="3"/>
    <n v="15"/>
    <n v="0"/>
    <n v="0"/>
    <n v="0"/>
    <n v="200506.36381057609"/>
    <n v="269841.41793866619"/>
    <n v="69335.05412809008"/>
    <n v="6954271.5761894239"/>
    <n v="6954271.5720613338"/>
    <n v="-4.1280900768470019E-3"/>
    <n v="69335.05412809008"/>
    <n v="0"/>
    <n v="0"/>
    <n v="0"/>
    <n v="0"/>
    <n v="0"/>
    <n v="0"/>
    <n v="0"/>
    <n v="0"/>
    <n v="0"/>
    <n v="0"/>
    <n v="134920.70896933309"/>
    <n v="161904.85076319971"/>
    <n v="188888.99255706629"/>
    <n v="215873.13435093299"/>
    <n v="242857.2761447996"/>
    <n v="296825.55973253283"/>
    <n v="323809.70152639941"/>
    <n v="350793.84332026611"/>
    <n v="377777.98511413258"/>
    <n v="404762.12690799928"/>
    <m/>
    <n v="3.8918469356086351"/>
    <n v="1.4630000000000001"/>
    <m/>
    <n v="2.778965005067735E-2"/>
    <n v="1.503656258024141"/>
    <m/>
    <n v="-1874.6996434235309"/>
    <n v="0"/>
    <n v="0"/>
    <n v="0"/>
    <n v="0"/>
    <n v="0"/>
    <n v="0"/>
    <n v="0"/>
    <n v="0"/>
    <n v="0"/>
    <n v="0"/>
    <n v="-15366.77054035684"/>
    <n v="-9370.2945861642584"/>
    <n v="-1874.699643423533"/>
    <n v="7762.4938543859753"/>
  </r>
  <r>
    <x v="112"/>
    <n v="0"/>
    <n v="0"/>
    <n v="0"/>
    <n v="0"/>
    <n v="0"/>
    <n v="0"/>
    <n v="129634.94564825619"/>
    <n v="113695.07063072899"/>
    <n v="0"/>
    <n v="14"/>
    <n v="32"/>
    <n v="1665525221"/>
    <n v="1112"/>
    <n v="0"/>
    <n v="34379"/>
    <n v="9"/>
    <n v="32"/>
    <n v="0"/>
    <n v="21626"/>
    <n v="0"/>
    <n v="6"/>
    <n v="0"/>
    <n v="0"/>
    <n v="0"/>
    <n v="11474"/>
    <n v="0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7"/>
    <n v="0"/>
    <n v="0"/>
    <n v="0"/>
    <n v="0"/>
    <n v="0"/>
    <n v="0"/>
    <n v="0"/>
    <n v="0"/>
    <n v="0"/>
    <n v="0"/>
    <n v="0"/>
    <n v="0"/>
    <n v="11641"/>
    <n v="252013.77"/>
    <n v="320498.07"/>
    <n v="68484.3"/>
    <n v="4"/>
    <n v="15"/>
    <n v="0"/>
    <n v="0"/>
    <n v="0"/>
    <n v="135548.61259828691"/>
    <n v="204032.90820407181"/>
    <n v="68484.295605784864"/>
    <n v="116465.15740171311"/>
    <n v="116465.1617959282"/>
    <n v="4.3942151387454942E-3"/>
    <n v="68484.295605784864"/>
    <n v="0"/>
    <n v="0"/>
    <n v="0"/>
    <n v="0"/>
    <n v="0"/>
    <n v="0"/>
    <n v="0"/>
    <n v="0"/>
    <n v="0"/>
    <n v="0"/>
    <n v="102016.4541020359"/>
    <n v="122419.7449224431"/>
    <n v="142823.03574285019"/>
    <n v="163226.3265632574"/>
    <n v="183629.61738366459"/>
    <n v="224436.19902447899"/>
    <n v="244839.48984488609"/>
    <n v="265242.78066529328"/>
    <n v="285646.07148570049"/>
    <n v="306049.36230610771"/>
    <m/>
    <n v="2.979265631620764"/>
    <n v="1.4630000000000001"/>
    <m/>
    <n v="0.34261274239717299"/>
    <n v="1.9642424421270639"/>
    <m/>
    <n v="-17476.06855476692"/>
    <n v="0"/>
    <n v="0"/>
    <n v="0"/>
    <n v="0"/>
    <n v="0"/>
    <n v="0"/>
    <n v="0"/>
    <n v="0"/>
    <n v="0"/>
    <n v="0"/>
    <n v="-27677.71396497051"/>
    <n v="-23143.649338213359"/>
    <n v="-17476.06855476692"/>
    <n v="-10189.178976050071"/>
  </r>
  <r>
    <x v="113"/>
    <n v="172507.9349404629"/>
    <n v="170269.89635739001"/>
    <n v="0"/>
    <n v="8"/>
    <n v="7"/>
    <n v="1671644543"/>
    <n v="319162.66238469293"/>
    <n v="237650.36943413"/>
    <n v="237650.36943413"/>
    <n v="3"/>
    <n v="6"/>
    <n v="1671646155"/>
    <n v="67721"/>
    <n v="0"/>
    <n v="420214"/>
    <n v="2"/>
    <n v="6"/>
    <n v="0"/>
    <n v="3524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9116.02"/>
    <n v="377506.69"/>
    <n v="68390.67"/>
    <n v="2"/>
    <n v="2"/>
    <n v="186610.42703943289"/>
    <n v="255001.09328692601"/>
    <n v="68390.666247493093"/>
    <n v="122505.5968203565"/>
    <n v="122505.5968203565"/>
    <n v="0"/>
    <n v="-3.8597893726546322E-3"/>
    <n v="-1.0728248162195091E-4"/>
    <n v="3.7525069055845961E-3"/>
    <n v="68390.666247493093"/>
    <n v="127500.54664346301"/>
    <n v="153000.6559721556"/>
    <n v="178500.7653008482"/>
    <n v="204000.87462954081"/>
    <n v="229500.98395823341"/>
    <n v="280501.20261561859"/>
    <n v="306001.31194431119"/>
    <n v="331501.42127300391"/>
    <n v="357001.5306016964"/>
    <n v="382501.63993038901"/>
    <n v="61252.798410178228"/>
    <n v="73503.358092213879"/>
    <n v="85753.917774249523"/>
    <n v="98004.477456285182"/>
    <n v="110255.0371383208"/>
    <n v="134756.15650239211"/>
    <n v="147006.71618442779"/>
    <n v="159257.2758664634"/>
    <n v="171507.83554849899"/>
    <n v="183758.39523053469"/>
    <n v="3.7285949571557691"/>
    <s v="inf"/>
    <n v="1.4630000000000001"/>
    <n v="7.2790165186315425E-2"/>
    <n v="-1"/>
    <n v="0"/>
    <n v="-4640.392925761591"/>
    <m/>
    <n v="-17390.447590107891"/>
    <n v="-11723.756628176199"/>
    <n v="-4640.3929257615891"/>
    <n v="4466.7889773429051"/>
    <n v="16609.69818148225"/>
    <n v="-27590.491321584919"/>
    <n v="-23057.138552039571"/>
    <n v="-17390.44759010788"/>
    <n v="-10104.702067624279"/>
    <n v="-390.37470431280963"/>
    <n v="24501.119364071299"/>
    <n v="27223.465960079211"/>
    <n v="30626.399205089121"/>
    <n v="35001.599091530421"/>
  </r>
  <r>
    <x v="114"/>
    <n v="0"/>
    <n v="0"/>
    <n v="0"/>
    <n v="0"/>
    <n v="0"/>
    <n v="0"/>
    <n v="174330.31197736171"/>
    <n v="104639.70362190979"/>
    <n v="0"/>
    <n v="31"/>
    <n v="55"/>
    <n v="1671714049"/>
    <n v="1177"/>
    <n v="0"/>
    <n v="3464"/>
    <n v="5"/>
    <n v="22"/>
    <n v="5"/>
    <n v="2235"/>
    <n v="31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2"/>
    <n v="377153.94"/>
    <n v="496008.72"/>
    <n v="118854.79"/>
    <n v="2"/>
    <n v="9"/>
    <n v="1.3241071977414569"/>
    <n v="1.3241071977414569"/>
    <n v="0"/>
    <n v="188716.29204693809"/>
    <n v="256850.86494472221"/>
    <n v="68134.572897784048"/>
    <n v="188436.3238458641"/>
    <n v="239156.53094808001"/>
    <n v="50720.217102215953"/>
    <n v="68134.572897784048"/>
    <n v="0.66205359887072857"/>
    <n v="0.79446431864487421"/>
    <n v="0.92687503841901997"/>
    <n v="1.0592857581931661"/>
    <n v="1.1916964779673109"/>
    <n v="1.4565179175156029"/>
    <n v="1.588928637289748"/>
    <n v="1.721339357063894"/>
    <n v="1.8537500768380399"/>
    <n v="1.9861607966121859"/>
    <n v="128425.43247236111"/>
    <n v="154110.5189668333"/>
    <n v="179795.6054613055"/>
    <n v="205480.69195577779"/>
    <n v="231165.77845025001"/>
    <n v="282535.95143919438"/>
    <n v="308221.03793366661"/>
    <n v="333906.12442813878"/>
    <n v="359591.21092261112"/>
    <n v="385276.29741708329"/>
    <s v="inf"/>
    <n v="3.7697582008777188"/>
    <n v="1.4630000000000001"/>
    <n v="-1"/>
    <n v="6.1076012532759627E-2"/>
    <n v="1.552354206335427"/>
    <m/>
    <n v="-3921.8566616035041"/>
    <n v="0.2648214395482914"/>
    <n v="0.29424604394254611"/>
    <n v="0.33102679943536428"/>
    <n v="0.3783163422118449"/>
    <n v="0.44136906591381903"/>
    <n v="0.2118571516386332"/>
    <n v="0.23539683515403689"/>
    <n v="0.26482143954829152"/>
    <n v="0.30265307376947598"/>
    <n v="0.3530952527310553"/>
    <n v="-16764.399908839609"/>
    <n v="-11056.60291006801"/>
    <n v="-3921.8566616035018"/>
    <n v="5251.3885149937123"/>
  </r>
  <r>
    <x v="115"/>
    <n v="175574.76002659899"/>
    <n v="98208.521569533405"/>
    <n v="0"/>
    <n v="172"/>
    <n v="177"/>
    <n v="1671739763"/>
    <n v="0"/>
    <n v="0"/>
    <n v="0"/>
    <n v="0"/>
    <n v="0"/>
    <n v="0"/>
    <n v="1764"/>
    <n v="0"/>
    <n v="4976"/>
    <n v="4"/>
    <n v="13"/>
    <n v="5"/>
    <n v="3193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"/>
    <n v="202044.33"/>
    <n v="269364.62"/>
    <n v="67320.289999999994"/>
    <n v="2"/>
    <n v="2"/>
    <n v="192314.11325785189"/>
    <n v="259634.39906489689"/>
    <n v="67320.285807045017"/>
    <n v="0"/>
    <n v="0"/>
    <n v="0"/>
    <n v="9730.2167421480699"/>
    <n v="9730.220935103076"/>
    <n v="4.192954977042973E-3"/>
    <n v="67320.285807045017"/>
    <n v="129817.1995324485"/>
    <n v="155780.63943893809"/>
    <n v="181744.0793454278"/>
    <n v="207707.51925191749"/>
    <n v="233670.9591584072"/>
    <n v="285597.83897138661"/>
    <n v="311561.27887787629"/>
    <n v="337524.71878436598"/>
    <n v="363488.15869085572"/>
    <n v="389451.59859734541"/>
    <n v="0"/>
    <n v="0"/>
    <n v="0"/>
    <n v="0"/>
    <n v="0"/>
    <n v="0"/>
    <n v="0"/>
    <n v="0"/>
    <n v="0"/>
    <n v="0"/>
    <n v="3.8567037550771421"/>
    <m/>
    <n v="1.4630000000000001"/>
    <n v="3.7155108098260392E-2"/>
    <m/>
    <m/>
    <n v="-2411.6860408207858"/>
    <m/>
    <n v="-15393.40599406563"/>
    <n v="-9623.7526815123711"/>
    <n v="-2411.6860408207872"/>
    <n v="6860.9710686398184"/>
    <n v="19224.513881253952"/>
    <n v="-25778.781956661511"/>
    <n v="-21163.059306618899"/>
    <n v="-15393.40599406563"/>
    <n v="-7975.2803064971449"/>
    <n v="1915.553943594161"/>
    <n v="0"/>
    <n v="0"/>
    <n v="0"/>
    <n v="0"/>
  </r>
  <r>
    <x v="116"/>
    <n v="102956.3572206283"/>
    <n v="70330.144573078214"/>
    <n v="0"/>
    <n v="111"/>
    <n v="124"/>
    <n v="1665577487"/>
    <n v="0"/>
    <n v="0"/>
    <n v="0"/>
    <n v="0"/>
    <n v="0"/>
    <n v="0"/>
    <n v="885"/>
    <n v="0"/>
    <n v="1628"/>
    <n v="4"/>
    <n v="10"/>
    <n v="5"/>
    <n v="723"/>
    <n v="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"/>
    <n v="100606.74"/>
    <n v="167115.07"/>
    <n v="66508.33"/>
    <n v="1"/>
    <n v="3"/>
    <n v="100606.4418203508"/>
    <n v="167114.7702045801"/>
    <n v="66508.32838422936"/>
    <n v="0"/>
    <n v="0"/>
    <n v="0"/>
    <n v="0.29817964923859108"/>
    <n v="0.29979541987995623"/>
    <n v="1.615770641365089E-3"/>
    <n v="66508.32838422936"/>
    <n v="83557.385102290064"/>
    <n v="100268.86212274811"/>
    <n v="116980.3391432061"/>
    <n v="133691.8161636641"/>
    <n v="150403.2931841221"/>
    <n v="183826.24722503821"/>
    <n v="200537.72424549621"/>
    <n v="217249.20126595421"/>
    <n v="233960.67828641209"/>
    <n v="250672.15530687021"/>
    <n v="0"/>
    <n v="0"/>
    <n v="0"/>
    <n v="0"/>
    <n v="0"/>
    <n v="0"/>
    <n v="0"/>
    <n v="0"/>
    <n v="0"/>
    <n v="0"/>
    <n v="2.5126893768721881"/>
    <m/>
    <n v="1.4630000000000001"/>
    <n v="0.59191981182299025"/>
    <m/>
    <m/>
    <n v="-24729.635833084329"/>
    <m/>
    <n v="-33085.374343313328"/>
    <n v="-29371.712783211551"/>
    <n v="-24729.635833084329"/>
    <n v="-18761.251182920751"/>
    <n v="-10803.40498270265"/>
    <n v="-39769.965151496537"/>
    <n v="-36799.035903415119"/>
    <n v="-33085.374343313328"/>
    <n v="-28310.666623182471"/>
    <n v="-21944.389663007991"/>
    <n v="0"/>
    <n v="0"/>
    <n v="0"/>
    <n v="0"/>
  </r>
  <r>
    <x v="117"/>
    <n v="163280.80265312109"/>
    <n v="162480.355644"/>
    <n v="0"/>
    <n v="4"/>
    <n v="2"/>
    <n v="1671613979"/>
    <n v="0"/>
    <n v="0"/>
    <n v="0"/>
    <n v="0"/>
    <n v="0"/>
    <n v="0"/>
    <n v="419196"/>
    <n v="4"/>
    <n v="419306"/>
    <n v="12"/>
    <n v="33"/>
    <n v="18"/>
    <n v="9"/>
    <n v="5"/>
    <n v="2"/>
    <n v="2"/>
    <n v="0"/>
    <n v="0"/>
    <n v="4"/>
    <n v="0"/>
    <n v="60"/>
    <n v="0"/>
    <n v="0"/>
    <n v="0"/>
    <n v="0"/>
    <n v="0"/>
    <n v="0"/>
    <n v="0"/>
    <n v="0"/>
    <n v="0"/>
    <n v="1"/>
    <n v="0"/>
    <n v="0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101"/>
    <n v="177151.3"/>
    <n v="242481.9"/>
    <n v="65330.59"/>
    <n v="7"/>
    <n v="12"/>
    <n v="176739.13520881021"/>
    <n v="242069.72862030621"/>
    <n v="65330.59341149604"/>
    <n v="0"/>
    <n v="0"/>
    <n v="0"/>
    <n v="412.16479118983261"/>
    <n v="412.17137969378382"/>
    <n v="-3.4114960435545072E-3"/>
    <n v="65330.59341149604"/>
    <n v="121034.86431015311"/>
    <n v="145241.8371721837"/>
    <n v="169448.81003421429"/>
    <n v="193655.78289624499"/>
    <n v="217862.7557582756"/>
    <n v="266276.70148233691"/>
    <n v="290483.67434436752"/>
    <n v="314690.64720639808"/>
    <n v="338897.62006842869"/>
    <n v="363104.5929304593"/>
    <n v="0"/>
    <n v="0"/>
    <n v="0"/>
    <n v="0"/>
    <n v="0"/>
    <n v="0"/>
    <n v="0"/>
    <n v="0"/>
    <n v="0"/>
    <n v="0"/>
    <n v="3.7053042989459501"/>
    <m/>
    <n v="1.4630000000000001"/>
    <n v="7.953346804414485E-2"/>
    <m/>
    <m/>
    <n v="-4813.1612564194866"/>
    <m/>
    <n v="-16916.647687434801"/>
    <n v="-11537.320384761329"/>
    <n v="-4813.1612564194866"/>
    <n v="3832.1861943057302"/>
    <n v="15359.316128606029"/>
    <n v="-26599.43683224704"/>
    <n v="-22295.974990108269"/>
    <n v="-16916.64768743479"/>
    <n v="-10000.36972685462"/>
    <n v="-778.66577941437572"/>
    <n v="0"/>
    <n v="0"/>
    <n v="0"/>
    <n v="0"/>
  </r>
  <r>
    <x v="118"/>
    <n v="0"/>
    <n v="0"/>
    <n v="0"/>
    <n v="0"/>
    <n v="0"/>
    <n v="0"/>
    <n v="160801.36942657951"/>
    <n v="83097.83904561284"/>
    <n v="0"/>
    <n v="4"/>
    <n v="39"/>
    <n v="1671577771"/>
    <n v="1255902"/>
    <n v="0"/>
    <n v="1275496"/>
    <n v="4"/>
    <n v="16"/>
    <n v="0"/>
    <n v="19577"/>
    <n v="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"/>
    <n v="313934.96999999997"/>
    <n v="379120.36"/>
    <n v="65185.39"/>
    <n v="2"/>
    <n v="5"/>
    <n v="0"/>
    <n v="0"/>
    <n v="0"/>
    <n v="174539.99110608059"/>
    <n v="239725.37942891609"/>
    <n v="65185.388322835403"/>
    <n v="139394.97889391929"/>
    <n v="139394.9805710839"/>
    <n v="1.6771646041888739E-3"/>
    <n v="65185.388322835403"/>
    <n v="0"/>
    <n v="0"/>
    <n v="0"/>
    <n v="0"/>
    <n v="0"/>
    <n v="0"/>
    <n v="0"/>
    <n v="0"/>
    <n v="0"/>
    <n v="0"/>
    <n v="119862.689714458"/>
    <n v="143835.22765734961"/>
    <n v="167807.7656002412"/>
    <n v="191780.30354313279"/>
    <n v="215752.8414860245"/>
    <n v="263697.91737180768"/>
    <n v="287670.45531469933"/>
    <n v="311642.99325759092"/>
    <n v="335615.53120048251"/>
    <n v="359588.0691433741"/>
    <m/>
    <n v="3.677593792057487"/>
    <n v="1.4630000000000001"/>
    <m/>
    <n v="8.7667705073576796E-2"/>
    <n v="1.5912578525226431"/>
    <m/>
    <n v="-5254.0434656063808"/>
    <n v="0"/>
    <n v="0"/>
    <n v="0"/>
    <n v="0"/>
    <n v="0"/>
    <n v="0"/>
    <n v="0"/>
    <n v="0"/>
    <n v="0"/>
    <n v="0"/>
    <n v="-17240.31243705218"/>
    <n v="-11913.08178307627"/>
    <n v="-5254.0434656063808"/>
    <n v="3307.577228283481"/>
  </r>
  <r>
    <x v="119"/>
    <n v="161154.52849835859"/>
    <n v="156798.91308"/>
    <n v="0"/>
    <n v="16"/>
    <n v="7"/>
    <n v="1671647399"/>
    <n v="2878.6859317267081"/>
    <n v="2781.5319603200001"/>
    <n v="0"/>
    <n v="3"/>
    <n v="6"/>
    <n v="1671647626"/>
    <n v="56534"/>
    <n v="0"/>
    <n v="58254"/>
    <n v="6"/>
    <n v="18"/>
    <n v="22"/>
    <n v="1287"/>
    <n v="203"/>
    <n v="1"/>
    <n v="0"/>
    <n v="0"/>
    <n v="0"/>
    <n v="0"/>
    <n v="0"/>
    <n v="2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3"/>
    <n v="2468103.12"/>
    <n v="2999969.86"/>
    <n v="531866.74"/>
    <n v="5"/>
    <n v="14"/>
    <n v="174457.17431524649"/>
    <n v="238322.5053707865"/>
    <n v="63865.33105554006"/>
    <n v="3127.5328796778249"/>
    <n v="4258.358005956783"/>
    <n v="1130.8251262789579"/>
    <n v="2290518.4128050762"/>
    <n v="2757388.9966232572"/>
    <n v="466870.58381818101"/>
    <n v="64996.156181819017"/>
    <n v="119161.25268539329"/>
    <n v="142993.50322247189"/>
    <n v="166825.7537595506"/>
    <n v="190658.00429662919"/>
    <n v="214490.25483370791"/>
    <n v="262154.75590786518"/>
    <n v="285987.00644494378"/>
    <n v="309819.25698202249"/>
    <n v="333651.50751910108"/>
    <n v="357483.75805617979"/>
    <n v="2129.179002978392"/>
    <n v="2555.0148035740699"/>
    <n v="2980.8506041697478"/>
    <n v="3406.6864047654271"/>
    <n v="3832.5222053611051"/>
    <n v="4684.1938065524619"/>
    <n v="5110.0296071481398"/>
    <n v="5535.8654077438177"/>
    <n v="5961.7012083394957"/>
    <n v="6387.5370089351754"/>
    <n v="3.731641274411166"/>
    <n v="3.7657086909353898"/>
    <n v="1.4630000000000001"/>
    <n v="7.1914395263295905E-2"/>
    <n v="6.221705614897477E-2"/>
    <n v="1.5540235531459501"/>
    <n v="-4284.7047128434288"/>
    <n v="-66.235624789762426"/>
    <n v="-16200.829981382751"/>
    <n v="-10904.774306476391"/>
    <n v="-4284.7047128434278"/>
    <n v="4226.8133361132277"/>
    <n v="15575.504068055439"/>
    <n v="-25733.730196214219"/>
    <n v="-21496.88565628912"/>
    <n v="-16200.829981382751"/>
    <n v="-9391.615542217427"/>
    <n v="-312.66295666365482"/>
    <n v="-279.15352508760162"/>
    <n v="-184.5233471774508"/>
    <n v="-66.235624789762369"/>
    <n v="85.848589708694135"/>
  </r>
  <r>
    <x v="120"/>
    <n v="145235.90729420309"/>
    <n v="138089.15917144861"/>
    <n v="1153.062683017323"/>
    <n v="14"/>
    <n v="18"/>
    <n v="1671540995"/>
    <n v="17616.47204685961"/>
    <n v="17616.47204685961"/>
    <n v="1800.8837620221709"/>
    <n v="1"/>
    <n v="0"/>
    <n v="1670539434"/>
    <n v="436854"/>
    <n v="0"/>
    <n v="515952"/>
    <n v="3"/>
    <n v="30"/>
    <n v="0"/>
    <n v="790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89404.5"/>
    <n v="1352414.54"/>
    <n v="63010.04"/>
    <n v="2"/>
    <n v="7"/>
    <n v="159485.58025994559"/>
    <n v="214761.84122395539"/>
    <n v="55276.260964009882"/>
    <n v="18511.3564942558"/>
    <n v="26245.13085753419"/>
    <n v="7733.774363278395"/>
    <n v="1111407.5632457989"/>
    <n v="1111407.5679185099"/>
    <n v="4.6727117241971428E-3"/>
    <n v="63010.035327288278"/>
    <n v="107380.92061197769"/>
    <n v="128857.10473437329"/>
    <n v="150333.28885676881"/>
    <n v="171809.47297916439"/>
    <n v="193285.65710155989"/>
    <n v="236238.025346351"/>
    <n v="257714.2094687465"/>
    <n v="279190.39359114208"/>
    <n v="300666.57771353761"/>
    <n v="322142.7618359332"/>
    <n v="13122.5654287671"/>
    <n v="15747.078514520519"/>
    <n v="18371.59160027394"/>
    <n v="20996.10468602736"/>
    <n v="23620.61777178077"/>
    <n v="28869.64394328761"/>
    <n v="31494.157029041031"/>
    <n v="34118.670114794462"/>
    <n v="36743.183200547872"/>
    <n v="39367.696286301289"/>
    <n v="3.8852454467530988"/>
    <n v="3.3935733866443858"/>
    <n v="1.4630000000000001"/>
    <n v="2.9535985517414879E-2"/>
    <n v="0.17869854111369521"/>
    <n v="1.724435965649336"/>
    <n v="-1585.8006580210199"/>
    <n v="-1172.4916488948461"/>
    <n v="-12323.892719218789"/>
    <n v="-7551.407358686447"/>
    <n v="-1585.8006580210199"/>
    <n v="6084.2650999773896"/>
    <n v="16311.01944397527"/>
    <n v="-20914.366368177009"/>
    <n v="-17096.378079751139"/>
    <n v="-12323.892719218789"/>
    <n v="-6187.840112820064"/>
    <n v="1993.563362378241"/>
    <n v="-2484.7481917715559"/>
    <n v="-1901.5230616041299"/>
    <n v="-1172.491648894847"/>
    <n v="-235.16554684005399"/>
  </r>
  <r>
    <x v="121"/>
    <n v="0"/>
    <n v="0"/>
    <n v="0"/>
    <n v="0"/>
    <n v="0"/>
    <n v="0"/>
    <n v="160524.68555285721"/>
    <n v="68704.750187982179"/>
    <n v="0"/>
    <n v="32"/>
    <n v="57"/>
    <n v="1671671558"/>
    <n v="1420"/>
    <n v="54"/>
    <n v="92333"/>
    <n v="15"/>
    <n v="58"/>
    <n v="858"/>
    <n v="88482"/>
    <n v="20"/>
    <n v="842"/>
    <n v="0"/>
    <n v="0"/>
    <n v="0"/>
    <n v="8"/>
    <n v="0"/>
    <n v="0"/>
    <n v="107"/>
    <n v="0"/>
    <n v="0"/>
    <n v="1"/>
    <n v="431"/>
    <n v="12"/>
    <n v="60"/>
    <n v="0"/>
    <n v="0"/>
    <n v="0"/>
    <n v="0"/>
    <n v="0"/>
    <n v="0"/>
    <n v="38"/>
    <n v="0"/>
    <n v="0"/>
    <n v="0"/>
    <n v="0"/>
    <n v="0"/>
    <n v="0"/>
    <n v="0"/>
    <n v="0"/>
    <n v="0"/>
    <n v="0"/>
    <n v="0"/>
    <n v="0"/>
    <n v="0"/>
    <n v="0"/>
    <n v="0"/>
    <n v="0"/>
    <n v="0"/>
    <n v="2431"/>
    <n v="199647"/>
    <n v="261959.36"/>
    <n v="62312.36"/>
    <n v="6"/>
    <n v="14"/>
    <n v="0"/>
    <n v="0"/>
    <n v="0"/>
    <n v="175545.5167821392"/>
    <n v="237857.5813657853"/>
    <n v="62312.06458364617"/>
    <n v="24101.48321786083"/>
    <n v="24101.778634214661"/>
    <n v="0.29541635383066023"/>
    <n v="62312.06458364617"/>
    <n v="0"/>
    <n v="0"/>
    <n v="0"/>
    <n v="0"/>
    <n v="0"/>
    <n v="0"/>
    <n v="0"/>
    <n v="0"/>
    <n v="0"/>
    <n v="0"/>
    <n v="118928.79068289269"/>
    <n v="142714.54881947121"/>
    <n v="166500.3069560497"/>
    <n v="190286.0650926283"/>
    <n v="214071.82322920681"/>
    <n v="261643.3395023639"/>
    <n v="285429.09763894242"/>
    <n v="309214.85577552102"/>
    <n v="333000.61391209939"/>
    <n v="356786.37204867799"/>
    <m/>
    <n v="3.817199493470341"/>
    <n v="1.4630000000000001"/>
    <m/>
    <n v="4.7888643714418137E-2"/>
    <n v="1.533061085754194"/>
    <m/>
    <n v="-2847.669242199835"/>
    <n v="0"/>
    <n v="0"/>
    <n v="0"/>
    <n v="0"/>
    <n v="0"/>
    <n v="0"/>
    <n v="0"/>
    <n v="0"/>
    <n v="0"/>
    <n v="0"/>
    <n v="-14740.548310489099"/>
    <n v="-9454.8242801383167"/>
    <n v="-2847.6692421998382"/>
    <n v="5647.244378006777"/>
  </r>
  <r>
    <x v="122"/>
    <n v="0"/>
    <n v="0"/>
    <n v="0"/>
    <n v="0"/>
    <n v="0"/>
    <n v="0"/>
    <n v="158651.446624901"/>
    <n v="95686.860531341765"/>
    <n v="0"/>
    <n v="12"/>
    <n v="51"/>
    <n v="1671647461"/>
    <n v="1173128"/>
    <n v="0"/>
    <n v="2884600"/>
    <n v="8"/>
    <n v="64"/>
    <n v="0"/>
    <n v="1625349"/>
    <n v="0"/>
    <n v="62"/>
    <n v="0"/>
    <n v="0"/>
    <n v="0"/>
    <n v="0"/>
    <n v="0"/>
    <n v="78091"/>
    <n v="75"/>
    <n v="0"/>
    <n v="0"/>
    <n v="0"/>
    <n v="0"/>
    <n v="0"/>
    <n v="78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6123"/>
    <n v="4098219.69"/>
    <n v="4954581.33"/>
    <n v="856361.64"/>
    <n v="5"/>
    <n v="38"/>
    <n v="0"/>
    <n v="0"/>
    <n v="0"/>
    <n v="172752.3182883421"/>
    <n v="235062.7919381129"/>
    <n v="62310.473649770858"/>
    <n v="3925467.3717116578"/>
    <n v="4719518.538061887"/>
    <n v="794051.16635022918"/>
    <n v="62310.473649770858"/>
    <n v="0"/>
    <n v="0"/>
    <n v="0"/>
    <n v="0"/>
    <n v="0"/>
    <n v="0"/>
    <n v="0"/>
    <n v="0"/>
    <n v="0"/>
    <n v="0"/>
    <n v="117531.3959690565"/>
    <n v="141037.67516286779"/>
    <n v="164543.95435667911"/>
    <n v="188050.23355049029"/>
    <n v="211556.51274430161"/>
    <n v="258569.07113192431"/>
    <n v="282075.35032573552"/>
    <n v="305581.62951954681"/>
    <n v="329087.90871335811"/>
    <n v="352594.1879071694"/>
    <m/>
    <n v="3.772444312642091"/>
    <n v="1.4630000000000001"/>
    <m/>
    <n v="6.0320489449064103E-2"/>
    <n v="1.5512488760639811"/>
    <m/>
    <n v="-3544.7756652426278"/>
    <n v="0"/>
    <n v="0"/>
    <n v="0"/>
    <n v="0"/>
    <n v="0"/>
    <n v="0"/>
    <n v="0"/>
    <n v="0"/>
    <n v="0"/>
    <n v="0"/>
    <n v="-15297.91526214827"/>
    <n v="-10074.297663523541"/>
    <n v="-3544.7756652426251"/>
    <n v="4850.3240468328368"/>
  </r>
  <r>
    <x v="123"/>
    <n v="0"/>
    <n v="0"/>
    <n v="0"/>
    <n v="0"/>
    <n v="0"/>
    <n v="0"/>
    <n v="131489.08297944939"/>
    <n v="74609.993040785572"/>
    <n v="0"/>
    <n v="5"/>
    <n v="27"/>
    <n v="1670961419"/>
    <n v="1317425"/>
    <n v="0"/>
    <n v="1348865"/>
    <n v="2"/>
    <n v="5"/>
    <n v="0"/>
    <n v="314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09010.2200000002"/>
    <n v="3818882.31"/>
    <n v="1509872.08"/>
    <n v="2"/>
    <n v="8"/>
    <n v="0"/>
    <n v="0"/>
    <n v="0"/>
    <n v="137606.0713379019"/>
    <n v="198033.93781034069"/>
    <n v="60427.866472438742"/>
    <n v="2171404.1486620982"/>
    <n v="3620848.3721896601"/>
    <n v="1449444.2135275609"/>
    <n v="60427.866472438742"/>
    <n v="0"/>
    <n v="0"/>
    <n v="0"/>
    <n v="0"/>
    <n v="0"/>
    <n v="0"/>
    <n v="0"/>
    <n v="0"/>
    <n v="0"/>
    <n v="0"/>
    <n v="99016.968905170332"/>
    <n v="118820.3626862044"/>
    <n v="138623.75646723839"/>
    <n v="158427.15024827249"/>
    <n v="178230.54402930659"/>
    <n v="217837.33159137471"/>
    <n v="237640.72537240881"/>
    <n v="257444.11915344291"/>
    <n v="277247.51293447689"/>
    <n v="297050.906715511"/>
    <m/>
    <n v="3.2771955948612601"/>
    <n v="1.4630000000000001"/>
    <m/>
    <n v="0.22055577221943021"/>
    <n v="1.785673094757027"/>
    <m/>
    <n v="-10919.38201985358"/>
    <n v="0"/>
    <n v="0"/>
    <n v="0"/>
    <n v="0"/>
    <n v="0"/>
    <n v="0"/>
    <n v="0"/>
    <n v="0"/>
    <n v="0"/>
    <n v="0"/>
    <n v="-20821.078910370608"/>
    <n v="-16420.324736807481"/>
    <n v="-10919.38201985358"/>
    <n v="-3846.7413837699792"/>
  </r>
  <r>
    <x v="124"/>
    <n v="0"/>
    <n v="0"/>
    <n v="0"/>
    <n v="0"/>
    <n v="0"/>
    <n v="0"/>
    <n v="156210.58945185301"/>
    <n v="82379.50433479053"/>
    <n v="0"/>
    <n v="20"/>
    <n v="55"/>
    <n v="1671493014"/>
    <n v="708410"/>
    <n v="0"/>
    <n v="779764"/>
    <n v="7"/>
    <n v="70"/>
    <n v="21464"/>
    <n v="28368"/>
    <n v="0"/>
    <n v="0"/>
    <n v="0"/>
    <n v="0"/>
    <n v="0"/>
    <n v="0"/>
    <n v="0"/>
    <n v="19"/>
    <n v="7"/>
    <n v="0"/>
    <n v="0"/>
    <n v="0"/>
    <n v="0"/>
    <n v="0"/>
    <n v="214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2986"/>
    <n v="1175360.17"/>
    <n v="1235740.8500000001"/>
    <n v="60380.68"/>
    <n v="4"/>
    <n v="13"/>
    <n v="0"/>
    <n v="0"/>
    <n v="0"/>
    <n v="172410.860483881"/>
    <n v="232791.537722062"/>
    <n v="60380.677238180971"/>
    <n v="1002949.309516119"/>
    <n v="1002949.312277938"/>
    <n v="2.761819028819446E-3"/>
    <n v="60380.677238180971"/>
    <n v="0"/>
    <n v="0"/>
    <n v="0"/>
    <n v="0"/>
    <n v="0"/>
    <n v="0"/>
    <n v="0"/>
    <n v="0"/>
    <n v="0"/>
    <n v="0"/>
    <n v="116395.768861031"/>
    <n v="139674.92263323721"/>
    <n v="162954.0764054434"/>
    <n v="186233.23017764959"/>
    <n v="209512.38394985581"/>
    <n v="256070.69149426819"/>
    <n v="279349.84526647441"/>
    <n v="302628.99903868057"/>
    <n v="325908.15281088668"/>
    <n v="349187.30658309301"/>
    <m/>
    <n v="3.8553979247993451"/>
    <n v="1.4630000000000001"/>
    <m/>
    <n v="3.7506394416649158E-2"/>
    <n v="1.517871855031558"/>
    <m/>
    <n v="-2182.7928076654798"/>
    <n v="0"/>
    <n v="0"/>
    <n v="0"/>
    <n v="0"/>
    <n v="0"/>
    <n v="0"/>
    <n v="0"/>
    <n v="0"/>
    <n v="0"/>
    <n v="0"/>
    <n v="-13822.369693768571"/>
    <n v="-8649.224411056086"/>
    <n v="-2182.7928076654789"/>
    <n v="6131.190682408167"/>
  </r>
  <r>
    <x v="125"/>
    <n v="0"/>
    <n v="0"/>
    <n v="0"/>
    <n v="0"/>
    <n v="0"/>
    <n v="0"/>
    <n v="174368.36780857251"/>
    <n v="140414.5550318016"/>
    <n v="0"/>
    <n v="7"/>
    <n v="56"/>
    <n v="1672170390"/>
    <n v="12370"/>
    <n v="0"/>
    <n v="26373"/>
    <n v="7"/>
    <n v="22"/>
    <n v="26"/>
    <n v="3860"/>
    <n v="0"/>
    <n v="162"/>
    <n v="0"/>
    <n v="0"/>
    <n v="0"/>
    <n v="0"/>
    <n v="0"/>
    <n v="99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143"/>
    <n v="929881.29"/>
    <n v="989669.84"/>
    <n v="59788.54"/>
    <n v="3"/>
    <n v="6"/>
    <n v="0"/>
    <n v="0"/>
    <n v="0"/>
    <n v="198287.053474227"/>
    <n v="258075.59784873319"/>
    <n v="59788.544374506229"/>
    <n v="731594.23652577307"/>
    <n v="731594.24215126666"/>
    <n v="-4.3745062284870073E-3"/>
    <n v="59788.544374506229"/>
    <n v="0"/>
    <n v="0"/>
    <n v="0"/>
    <n v="0"/>
    <n v="0"/>
    <n v="0"/>
    <n v="0"/>
    <n v="0"/>
    <n v="0"/>
    <n v="0"/>
    <n v="129037.79892436659"/>
    <n v="154845.35870924001"/>
    <n v="180652.91849411331"/>
    <n v="206460.47827898659"/>
    <n v="232268.03806385989"/>
    <n v="283883.15763360658"/>
    <n v="309690.71741847991"/>
    <n v="335498.27720335318"/>
    <n v="361305.83698822651"/>
    <n v="387113.3967730999"/>
    <m/>
    <n v="4.3164723367772169"/>
    <n v="1.4630000000000001"/>
    <m/>
    <n v="-7.3317355489761482E-2"/>
    <n v="1.3557367089184791"/>
    <m/>
    <n v="4730.3550876770778"/>
    <n v="0"/>
    <n v="0"/>
    <n v="0"/>
    <n v="0"/>
    <n v="0"/>
    <n v="0"/>
    <n v="0"/>
    <n v="0"/>
    <n v="0"/>
    <n v="0"/>
    <n v="-8173.4248047595829"/>
    <n v="-2438.4115192321769"/>
    <n v="4730.3550876770823"/>
    <n v="13947.340725131829"/>
  </r>
  <r>
    <x v="126"/>
    <n v="0"/>
    <n v="0"/>
    <n v="0"/>
    <n v="0"/>
    <n v="0"/>
    <n v="0"/>
    <n v="142113.40647594479"/>
    <n v="105610.1143097662"/>
    <n v="0"/>
    <n v="23"/>
    <n v="40"/>
    <n v="1671710415"/>
    <n v="47821"/>
    <n v="0"/>
    <n v="47985"/>
    <n v="9"/>
    <n v="91"/>
    <n v="5"/>
    <n v="11"/>
    <n v="0"/>
    <n v="82"/>
    <n v="0"/>
    <n v="0"/>
    <n v="0"/>
    <n v="0"/>
    <n v="56"/>
    <n v="9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53"/>
    <n v="233727.78"/>
    <n v="293101.37"/>
    <n v="59373.58"/>
    <n v="4"/>
    <n v="19"/>
    <n v="0"/>
    <n v="0"/>
    <n v="0"/>
    <n v="151574.24831678561"/>
    <n v="210947.8317238054"/>
    <n v="59373.583407019811"/>
    <n v="82153.531683214445"/>
    <n v="82153.538276194624"/>
    <n v="-3.407019808946643E-3"/>
    <n v="59373.583407019811"/>
    <n v="0"/>
    <n v="0"/>
    <n v="0"/>
    <n v="0"/>
    <n v="0"/>
    <n v="0"/>
    <n v="0"/>
    <n v="0"/>
    <n v="0"/>
    <n v="0"/>
    <n v="105473.9158619027"/>
    <n v="126568.6990342832"/>
    <n v="147663.48220666379"/>
    <n v="168758.26537904429"/>
    <n v="189853.04855142481"/>
    <n v="232042.6148961859"/>
    <n v="253137.3980685664"/>
    <n v="274232.18124094699"/>
    <n v="295326.96441332751"/>
    <n v="316421.74758570798"/>
    <m/>
    <n v="3.5528903532351861"/>
    <n v="1.4630000000000001"/>
    <m/>
    <n v="0.1258439192635612"/>
    <n v="1.64710965388259"/>
    <m/>
    <n v="-6636.6254760684678"/>
    <n v="0"/>
    <n v="0"/>
    <n v="0"/>
    <n v="0"/>
    <n v="0"/>
    <n v="0"/>
    <n v="0"/>
    <n v="0"/>
    <n v="0"/>
    <n v="0"/>
    <n v="-17184.017062258739"/>
    <n v="-12496.2874683964"/>
    <n v="-6636.6254760684678"/>
    <n v="897.22565692458011"/>
  </r>
  <r>
    <x v="127"/>
    <n v="153185.53999432549"/>
    <n v="150845.62"/>
    <n v="0"/>
    <n v="6"/>
    <n v="3"/>
    <n v="1671674507"/>
    <n v="0"/>
    <n v="0"/>
    <n v="0"/>
    <n v="0"/>
    <n v="0"/>
    <n v="0"/>
    <n v="251047"/>
    <n v="23"/>
    <n v="251486"/>
    <n v="17"/>
    <n v="41"/>
    <n v="44"/>
    <n v="236"/>
    <n v="1"/>
    <n v="5"/>
    <n v="0"/>
    <n v="0"/>
    <n v="2"/>
    <n v="68"/>
    <n v="0"/>
    <n v="29"/>
    <n v="0"/>
    <n v="5"/>
    <n v="2"/>
    <n v="0"/>
    <n v="0"/>
    <n v="0"/>
    <n v="22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03"/>
    <n v="245298.6"/>
    <n v="304669.82"/>
    <n v="59371.22"/>
    <n v="6"/>
    <n v="17"/>
    <n v="167099.94052819809"/>
    <n v="226471.1640660339"/>
    <n v="59371.223537835867"/>
    <n v="0"/>
    <n v="0"/>
    <n v="0"/>
    <n v="78198.659471801948"/>
    <n v="78198.655933966074"/>
    <n v="-3.5378358734305948E-3"/>
    <n v="59371.223537835867"/>
    <n v="113235.582033017"/>
    <n v="135882.69843962029"/>
    <n v="158529.81484622369"/>
    <n v="181176.9312528272"/>
    <n v="203824.04765943051"/>
    <n v="249118.28047263739"/>
    <n v="271765.3968792407"/>
    <n v="294412.51328584412"/>
    <n v="317059.62969244749"/>
    <n v="339706.74609905091"/>
    <n v="0"/>
    <n v="0"/>
    <n v="0"/>
    <n v="0"/>
    <n v="0"/>
    <n v="0"/>
    <n v="0"/>
    <n v="0"/>
    <n v="0"/>
    <n v="0"/>
    <n v="3.8144937997060011"/>
    <m/>
    <n v="1.4630000000000001"/>
    <n v="4.8631931269175643E-2"/>
    <m/>
    <m/>
    <n v="-2753.432521327391"/>
    <m/>
    <n v="-14076.99072462909"/>
    <n v="-9044.2981898283324"/>
    <n v="-2753.432521327391"/>
    <n v="5334.8233381738173"/>
    <n v="16119.16448417543"/>
    <n v="-23135.837287270439"/>
    <n v="-19109.683259429839"/>
    <n v="-14076.99072462908"/>
    <n v="-7606.3860370281109"/>
    <n v="1021.086879773182"/>
    <n v="0"/>
    <n v="0"/>
    <n v="0"/>
    <n v="0"/>
  </r>
  <r>
    <x v="128"/>
    <n v="250350.48204232499"/>
    <n v="249052.96"/>
    <n v="95121.942546179824"/>
    <n v="4"/>
    <n v="0"/>
    <n v="1671724523"/>
    <n v="0"/>
    <n v="0"/>
    <n v="0"/>
    <n v="0"/>
    <n v="0"/>
    <n v="0"/>
    <n v="59079"/>
    <n v="0"/>
    <n v="59079"/>
    <n v="1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1456.02"/>
    <n v="370730.31"/>
    <n v="59274.29"/>
    <n v="1"/>
    <n v="1"/>
    <n v="311456.01832514949"/>
    <n v="370730.31188199332"/>
    <n v="59274.293556843848"/>
    <n v="0"/>
    <n v="0"/>
    <n v="0"/>
    <n v="1.674850529525429E-3"/>
    <n v="-1.8819933175109329E-3"/>
    <n v="-3.5568438470363621E-3"/>
    <n v="59274.293556843848"/>
    <n v="185365.15594099669"/>
    <n v="222438.18712919601"/>
    <n v="259511.21831739531"/>
    <n v="296584.24950559472"/>
    <n v="333657.28069379402"/>
    <n v="407803.34307019273"/>
    <n v="444876.37425839202"/>
    <n v="481949.40544659132"/>
    <n v="519022.43663479062"/>
    <n v="556095.46782298991"/>
    <n v="0"/>
    <n v="0"/>
    <n v="0"/>
    <n v="0"/>
    <n v="0"/>
    <n v="0"/>
    <n v="0"/>
    <n v="0"/>
    <n v="0"/>
    <n v="0"/>
    <n v="6.2544872260090996"/>
    <m/>
    <n v="1.4630000000000001"/>
    <n v="-0.36045916228494018"/>
    <m/>
    <m/>
    <n v="33408.284413654481"/>
    <m/>
    <n v="14871.76881955482"/>
    <n v="23110.220194710218"/>
    <n v="33408.284413654481"/>
    <n v="46648.65269515424"/>
    <n v="64302.477070487257"/>
    <n v="42.556344275086303"/>
    <n v="6633.3174443994139"/>
    <n v="14871.76881955482"/>
    <n v="25464.063444754629"/>
    <n v="39587.122945021038"/>
    <n v="0"/>
    <n v="0"/>
    <n v="0"/>
    <n v="0"/>
  </r>
  <r>
    <x v="129"/>
    <n v="0"/>
    <n v="0"/>
    <n v="0"/>
    <n v="0"/>
    <n v="0"/>
    <n v="0"/>
    <n v="126011.585337071"/>
    <n v="77321.16360654372"/>
    <n v="0"/>
    <n v="167"/>
    <n v="56"/>
    <n v="1671629919"/>
    <n v="21717"/>
    <n v="0"/>
    <n v="25020"/>
    <n v="9"/>
    <n v="74"/>
    <n v="5"/>
    <n v="3024"/>
    <n v="0"/>
    <n v="143"/>
    <n v="0"/>
    <n v="0"/>
    <n v="0"/>
    <n v="5"/>
    <n v="0"/>
    <n v="27"/>
    <n v="0"/>
    <n v="0"/>
    <n v="0"/>
    <n v="0"/>
    <n v="0"/>
    <n v="0"/>
    <n v="0"/>
    <n v="0"/>
    <n v="0"/>
    <n v="0"/>
    <n v="0"/>
    <n v="0"/>
    <n v="0"/>
    <n v="99"/>
    <n v="0"/>
    <n v="0"/>
    <n v="0"/>
    <n v="0"/>
    <n v="0"/>
    <n v="0"/>
    <n v="0"/>
    <n v="0"/>
    <n v="0"/>
    <n v="0"/>
    <n v="0"/>
    <n v="0"/>
    <n v="0"/>
    <n v="0"/>
    <n v="0"/>
    <n v="0"/>
    <n v="0"/>
    <n v="279"/>
    <n v="333792.38"/>
    <n v="408845.31"/>
    <n v="75052.94"/>
    <n v="4"/>
    <n v="31"/>
    <n v="0"/>
    <n v="0"/>
    <n v="0"/>
    <n v="129035.42863744361"/>
    <n v="187205.32728020329"/>
    <n v="58169.898642759712"/>
    <n v="204756.9513625564"/>
    <n v="221639.98271979671"/>
    <n v="16883.04135724029"/>
    <n v="58169.898642759712"/>
    <n v="0"/>
    <n v="0"/>
    <n v="0"/>
    <n v="0"/>
    <n v="0"/>
    <n v="0"/>
    <n v="0"/>
    <n v="0"/>
    <n v="0"/>
    <n v="0"/>
    <n v="93602.663640101644"/>
    <n v="112323.19636812199"/>
    <n v="131043.7290961423"/>
    <n v="149764.26182416259"/>
    <n v="168484.79455218301"/>
    <n v="205925.86000822359"/>
    <n v="224646.3927362439"/>
    <n v="243366.92546426429"/>
    <n v="262087.4581922846"/>
    <n v="280807.9909203049"/>
    <m/>
    <n v="3.218250876280397"/>
    <n v="1.4630000000000001"/>
    <m/>
    <n v="0.24291118181039281"/>
    <n v="1.8183790589886051"/>
    <m/>
    <n v="-11368.56682270889"/>
    <n v="0"/>
    <n v="0"/>
    <n v="0"/>
    <n v="0"/>
    <n v="0"/>
    <n v="0"/>
    <n v="0"/>
    <n v="0"/>
    <n v="0"/>
    <n v="0"/>
    <n v="-20728.833186719061"/>
    <n v="-16568.714802714541"/>
    <n v="-11368.56682270889"/>
    <n v="-4682.6622769873429"/>
  </r>
  <r>
    <x v="130"/>
    <n v="0"/>
    <n v="0"/>
    <n v="0"/>
    <n v="0"/>
    <n v="0"/>
    <n v="0"/>
    <n v="148215.29112061209"/>
    <n v="97518.436088975766"/>
    <n v="0"/>
    <n v="3"/>
    <n v="25"/>
    <n v="1671783087"/>
    <n v="1772019"/>
    <n v="0"/>
    <n v="1921341"/>
    <n v="5"/>
    <n v="29"/>
    <n v="91089"/>
    <n v="58216"/>
    <n v="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1106"/>
    <n v="160243.39000000001"/>
    <n v="218374.68"/>
    <n v="58131.29"/>
    <n v="1"/>
    <n v="1"/>
    <n v="0"/>
    <n v="0"/>
    <n v="0"/>
    <n v="160243.38723573121"/>
    <n v="218374.68050930559"/>
    <n v="58131.293273574433"/>
    <n v="2.764268807368353E-3"/>
    <n v="-5.0930565339513123E-4"/>
    <n v="-3.2735744316596542E-3"/>
    <n v="58131.293273574433"/>
    <n v="0"/>
    <n v="0"/>
    <n v="0"/>
    <n v="0"/>
    <n v="0"/>
    <n v="0"/>
    <n v="0"/>
    <n v="0"/>
    <n v="0"/>
    <n v="0"/>
    <n v="109187.34025465279"/>
    <n v="131024.8083055834"/>
    <n v="152862.2763565139"/>
    <n v="174699.74440744449"/>
    <n v="196537.21245837511"/>
    <n v="240212.14856023621"/>
    <n v="262049.6166111668"/>
    <n v="283887.08466209727"/>
    <n v="305724.55271302792"/>
    <n v="327562.02076395851"/>
    <m/>
    <n v="3.756577020944678"/>
    <n v="1.4630000000000001"/>
    <m/>
    <n v="6.479914499240258E-2"/>
    <n v="1.557801149123885"/>
    <m/>
    <n v="-3537.6231462480218"/>
    <n v="0"/>
    <n v="0"/>
    <n v="0"/>
    <n v="0"/>
    <n v="0"/>
    <n v="0"/>
    <n v="0"/>
    <n v="0"/>
    <n v="0"/>
    <n v="0"/>
    <n v="-14456.3571717133"/>
    <n v="-9603.5864937287333"/>
    <n v="-3537.6231462480209"/>
    <n v="4261.4725862271807"/>
  </r>
  <r>
    <x v="131"/>
    <n v="161355.04206785871"/>
    <n v="156922.28522261881"/>
    <n v="93297.429733609242"/>
    <n v="0"/>
    <n v="11"/>
    <n v="1671470867"/>
    <n v="0"/>
    <n v="0"/>
    <n v="0"/>
    <n v="0"/>
    <n v="0"/>
    <n v="0"/>
    <n v="61128"/>
    <n v="0"/>
    <n v="61128"/>
    <n v="2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2941.17"/>
    <n v="238954.08"/>
    <n v="56012.91"/>
    <n v="1"/>
    <n v="1"/>
    <n v="182941.16607927819"/>
    <n v="238954.08035865839"/>
    <n v="56012.914279380173"/>
    <n v="0"/>
    <n v="0"/>
    <n v="0"/>
    <n v="3.9207217923831186E-3"/>
    <n v="-3.5865840618498618E-4"/>
    <n v="-4.2793801621883176E-3"/>
    <n v="56012.914279380173"/>
    <n v="119477.0401793292"/>
    <n v="143372.44821519501"/>
    <n v="167267.8562510609"/>
    <n v="191163.26428692669"/>
    <n v="215058.67232279261"/>
    <n v="262849.48839452432"/>
    <n v="286744.89643039007"/>
    <n v="310640.30446625588"/>
    <n v="334535.71250212181"/>
    <n v="358431.12053798762"/>
    <n v="0"/>
    <n v="0"/>
    <n v="0"/>
    <n v="0"/>
    <n v="0"/>
    <n v="0"/>
    <n v="0"/>
    <n v="0"/>
    <n v="0"/>
    <n v="0"/>
    <n v="4.2660533456054024"/>
    <m/>
    <n v="1.4630000000000001"/>
    <n v="-6.2365217696931152E-2"/>
    <m/>
    <m/>
    <n v="3725.6058102844281"/>
    <m/>
    <n v="-8222.098207648487"/>
    <n v="-2912.007533011631"/>
    <n v="3725.6058102844331"/>
    <n v="12259.680108807939"/>
    <n v="23638.445840172641"/>
    <n v="-17780.261421994819"/>
    <n v="-13532.18888228534"/>
    <n v="-8222.098207648487"/>
    <n v="-1394.8387688296791"/>
    <n v="7708.173816262075"/>
    <n v="0"/>
    <n v="0"/>
    <n v="0"/>
    <n v="0"/>
  </r>
  <r>
    <x v="132"/>
    <n v="88663.123031919095"/>
    <n v="55360.13308085208"/>
    <n v="0"/>
    <n v="30"/>
    <n v="119"/>
    <n v="1671956567"/>
    <n v="0"/>
    <n v="0"/>
    <n v="0"/>
    <n v="0"/>
    <n v="0"/>
    <n v="0"/>
    <n v="32386"/>
    <n v="0"/>
    <n v="32400"/>
    <n v="4"/>
    <n v="24"/>
    <n v="0"/>
    <n v="0"/>
    <n v="13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8394.62"/>
    <n v="1111731.72"/>
    <n v="703337.1"/>
    <n v="1"/>
    <n v="4"/>
    <n v="75795.418004471168"/>
    <n v="131736.7361350806"/>
    <n v="55941.318130609427"/>
    <n v="0"/>
    <n v="0"/>
    <n v="0"/>
    <n v="332599.20199552883"/>
    <n v="979994.9838649194"/>
    <n v="647395.78186939051"/>
    <n v="55941.318130609427"/>
    <n v="65868.368067540301"/>
    <n v="79042.041681048358"/>
    <n v="92215.715294556416"/>
    <n v="105389.3889080645"/>
    <n v="118563.0625215725"/>
    <n v="144910.40974858869"/>
    <n v="158084.08336209669"/>
    <n v="171257.7569756048"/>
    <n v="184431.4305891128"/>
    <n v="197605.10420262089"/>
    <n v="0"/>
    <n v="0"/>
    <n v="0"/>
    <n v="0"/>
    <n v="0"/>
    <n v="0"/>
    <n v="0"/>
    <n v="0"/>
    <n v="0"/>
    <n v="0"/>
    <n v="2.3549094039491032"/>
    <m/>
    <n v="1.4630000000000001"/>
    <n v="0.69857914418794009"/>
    <m/>
    <m/>
    <n v="-23007.13409683928"/>
    <m/>
    <n v="-29593.970903593301"/>
    <n v="-26666.487878369291"/>
    <n v="-23007.13409683928"/>
    <n v="-18302.250663443541"/>
    <n v="-12029.07275224922"/>
    <n v="-34863.440348996533"/>
    <n v="-32521.453928817318"/>
    <n v="-29593.970903593301"/>
    <n v="-25830.064156876721"/>
    <n v="-20811.52182792126"/>
    <n v="0"/>
    <n v="0"/>
    <n v="0"/>
    <n v="0"/>
  </r>
  <r>
    <x v="133"/>
    <n v="0"/>
    <n v="0"/>
    <n v="0"/>
    <n v="0"/>
    <n v="0"/>
    <n v="0"/>
    <n v="88790.294327627867"/>
    <n v="77283.859593833578"/>
    <n v="0"/>
    <n v="3"/>
    <n v="32"/>
    <n v="1667441524"/>
    <n v="305665"/>
    <n v="0"/>
    <n v="317313"/>
    <n v="7"/>
    <n v="37"/>
    <n v="24"/>
    <n v="11435"/>
    <n v="9"/>
    <n v="95"/>
    <n v="0"/>
    <n v="0"/>
    <n v="0"/>
    <n v="0"/>
    <n v="0"/>
    <n v="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3"/>
    <n v="117150.04"/>
    <n v="172818.81"/>
    <n v="55668.77"/>
    <n v="3"/>
    <n v="5"/>
    <n v="0"/>
    <n v="0"/>
    <n v="0"/>
    <n v="80614.436497892282"/>
    <n v="136283.20515046889"/>
    <n v="55668.768652576633"/>
    <n v="36535.603502107711"/>
    <n v="36535.604849531082"/>
    <n v="1.34742336376803E-3"/>
    <n v="55668.768652576633"/>
    <n v="0"/>
    <n v="0"/>
    <n v="0"/>
    <n v="0"/>
    <n v="0"/>
    <n v="0"/>
    <n v="0"/>
    <n v="0"/>
    <n v="0"/>
    <n v="0"/>
    <n v="68141.602575234458"/>
    <n v="81769.923090281343"/>
    <n v="95398.243605328229"/>
    <n v="109026.5641203751"/>
    <n v="122654.884635422"/>
    <n v="149911.5256655158"/>
    <n v="163539.84618056269"/>
    <n v="177168.1666956096"/>
    <n v="190796.48721065649"/>
    <n v="204424.8077257034"/>
    <m/>
    <n v="2.4481088489849512"/>
    <n v="1.4630000000000001"/>
    <m/>
    <n v="0.63391427699732494"/>
    <n v="2.3904165872470871"/>
    <m/>
    <n v="-21597.967364959401"/>
    <n v="0"/>
    <n v="0"/>
    <n v="0"/>
    <n v="0"/>
    <n v="0"/>
    <n v="0"/>
    <n v="0"/>
    <n v="0"/>
    <n v="0"/>
    <n v="0"/>
    <n v="-28412.127622482851"/>
    <n v="-25383.611952472431"/>
    <n v="-21597.967364959401"/>
    <n v="-16730.71003815694"/>
  </r>
  <r>
    <x v="134"/>
    <n v="24696.42014824475"/>
    <n v="799.42197308399307"/>
    <n v="0"/>
    <n v="99"/>
    <n v="148"/>
    <n v="1668616439"/>
    <n v="96420.152086548012"/>
    <n v="60432.623247349104"/>
    <n v="0"/>
    <n v="11"/>
    <n v="53"/>
    <n v="1668615495"/>
    <n v="1071"/>
    <n v="0"/>
    <n v="3728"/>
    <n v="7"/>
    <n v="17"/>
    <n v="258"/>
    <n v="2397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0"/>
    <n v="385796.33"/>
    <n v="440822.96"/>
    <n v="55026.63"/>
    <n v="2"/>
    <n v="13"/>
    <n v="26901.633140429371"/>
    <n v="38149.686088648748"/>
    <n v="11248.05294821938"/>
    <n v="105820.5143675181"/>
    <n v="149599.09456468039"/>
    <n v="43778.580197162388"/>
    <n v="253074.18249205261"/>
    <n v="253074.1793466708"/>
    <n v="-3.1453817646251991E-3"/>
    <n v="55026.633145381769"/>
    <n v="19074.843044324371"/>
    <n v="22889.811653189248"/>
    <n v="26704.780262054119"/>
    <n v="30519.748870919"/>
    <n v="34334.717479783867"/>
    <n v="41964.65469751363"/>
    <n v="45779.623306378497"/>
    <n v="49594.591915243378"/>
    <n v="53409.560524108238"/>
    <n v="57224.529132973134"/>
    <n v="74799.547282340223"/>
    <n v="89759.456738808265"/>
    <n v="104719.36619527631"/>
    <n v="119679.27565174441"/>
    <n v="134639.1851082124"/>
    <n v="164559.00402114849"/>
    <n v="179518.9134776165"/>
    <n v="194478.8229340846"/>
    <n v="209438.73239055261"/>
    <n v="224398.64184702071"/>
    <n v="3.3916702085482302"/>
    <n v="3.4171755660174901"/>
    <n v="1.4630000000000001"/>
    <n v="0.17935994776808209"/>
    <n v="0.17055735730363919"/>
    <n v="1.7125254137352239"/>
    <n v="-1710.631426057191"/>
    <n v="-6378.806555992277"/>
    <n v="-3618.1157304896278"/>
    <n v="-2770.3449285196571"/>
    <n v="-1710.631426057191"/>
    <n v="-348.14263717687749"/>
    <n v="1468.5090813302049"/>
    <n v="-5144.1031740355766"/>
    <n v="-4465.8865324595999"/>
    <n v="-3618.1157304896278"/>
    <n v="-2528.1246993853779"/>
    <n v="-1074.803324579711"/>
    <n v="-13858.761284226301"/>
    <n v="-10534.33696056673"/>
    <n v="-6378.8065559922761"/>
    <n v="-1035.9817501108339"/>
  </r>
  <r>
    <x v="135"/>
    <n v="76198.36604144967"/>
    <n v="911.17522277191313"/>
    <n v="0"/>
    <n v="92"/>
    <n v="84"/>
    <n v="1665996899"/>
    <n v="0"/>
    <n v="0"/>
    <n v="0"/>
    <n v="0"/>
    <n v="0"/>
    <n v="0"/>
    <n v="49188"/>
    <n v="0"/>
    <n v="49194"/>
    <n v="2"/>
    <n v="6"/>
    <n v="0"/>
    <n v="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8267.88"/>
    <n v="122469.56"/>
    <n v="54201.68"/>
    <n v="1"/>
    <n v="1"/>
    <n v="68267.879803111515"/>
    <n v="122469.55861290039"/>
    <n v="54201.678809788929"/>
    <n v="0"/>
    <n v="0"/>
    <n v="0"/>
    <n v="1.968884898815304E-4"/>
    <n v="1.387099560815841E-3"/>
    <n v="1.190211070934311E-3"/>
    <n v="54201.678809788929"/>
    <n v="61234.779306450218"/>
    <n v="73481.735167740262"/>
    <n v="85728.691029030306"/>
    <n v="97975.646890320349"/>
    <n v="110222.60275161039"/>
    <n v="134716.51447419051"/>
    <n v="146963.4703354805"/>
    <n v="159210.4261967706"/>
    <n v="171457.38205806061"/>
    <n v="183704.33791935071"/>
    <n v="0"/>
    <n v="0"/>
    <n v="0"/>
    <n v="0"/>
    <n v="0"/>
    <n v="0"/>
    <n v="0"/>
    <n v="0"/>
    <n v="0"/>
    <n v="0"/>
    <n v="2.2595159652284091"/>
    <m/>
    <n v="1.4630000000000001"/>
    <n v="0.77029065585542322"/>
    <m/>
    <m/>
    <n v="-23584.28915656382"/>
    <m/>
    <n v="-29707.767087208838"/>
    <n v="-26986.221340255499"/>
    <n v="-23584.28915656382"/>
    <n v="-19210.376348960239"/>
    <n v="-13378.49260548878"/>
    <n v="-34606.549431724859"/>
    <n v="-32429.312834162189"/>
    <n v="-29707.767087208838"/>
    <n v="-26208.636841125968"/>
    <n v="-21543.129846348809"/>
    <n v="0"/>
    <n v="0"/>
    <n v="0"/>
    <n v="0"/>
  </r>
  <r>
    <x v="136"/>
    <n v="0"/>
    <n v="0"/>
    <n v="0"/>
    <n v="0"/>
    <n v="0"/>
    <n v="0"/>
    <n v="144401.56935337259"/>
    <n v="80156.436846022305"/>
    <n v="0"/>
    <n v="65"/>
    <n v="59"/>
    <n v="1672021601"/>
    <n v="2258"/>
    <n v="0"/>
    <n v="5780"/>
    <n v="8"/>
    <n v="49"/>
    <n v="590"/>
    <n v="1949"/>
    <n v="8"/>
    <n v="167"/>
    <n v="0"/>
    <n v="0"/>
    <n v="0"/>
    <n v="0"/>
    <n v="0"/>
    <n v="796"/>
    <n v="0"/>
    <n v="0"/>
    <n v="0"/>
    <n v="0"/>
    <n v="0"/>
    <n v="0"/>
    <n v="0"/>
    <n v="0"/>
    <n v="0"/>
    <n v="0"/>
    <n v="0"/>
    <n v="0"/>
    <n v="0"/>
    <n v="0"/>
    <n v="0"/>
    <n v="12"/>
    <n v="0"/>
    <n v="0"/>
    <n v="0"/>
    <n v="0"/>
    <n v="0"/>
    <n v="0"/>
    <n v="0"/>
    <n v="0"/>
    <n v="0"/>
    <n v="0"/>
    <n v="0"/>
    <n v="0"/>
    <n v="0"/>
    <n v="0"/>
    <n v="0"/>
    <n v="1573"/>
    <n v="1995843.03"/>
    <n v="2049878.78"/>
    <n v="54035.75"/>
    <n v="4"/>
    <n v="28"/>
    <n v="0"/>
    <n v="0"/>
    <n v="0"/>
    <n v="158696.1390092854"/>
    <n v="212621.88931674519"/>
    <n v="53925.750307459733"/>
    <n v="1837146.890990715"/>
    <n v="1837256.8906832549"/>
    <n v="109.9996925402738"/>
    <n v="53925.750307459733"/>
    <n v="0"/>
    <n v="0"/>
    <n v="0"/>
    <n v="0"/>
    <n v="0"/>
    <n v="0"/>
    <n v="0"/>
    <n v="0"/>
    <n v="0"/>
    <n v="0"/>
    <n v="106310.94465837259"/>
    <n v="127573.1335900471"/>
    <n v="148835.32252172159"/>
    <n v="170097.51145339609"/>
    <n v="191359.70038507061"/>
    <n v="233884.07824841971"/>
    <n v="255146.2671800942"/>
    <n v="276408.45611176873"/>
    <n v="297670.64504344319"/>
    <n v="318932.83397511783"/>
    <m/>
    <n v="3.942863810043872"/>
    <n v="1.4630000000000001"/>
    <m/>
    <n v="1.449103816636566E-2"/>
    <n v="1.4842003888373929"/>
    <m/>
    <n v="-770.27797827343693"/>
    <n v="0"/>
    <n v="0"/>
    <n v="0"/>
    <n v="0"/>
    <n v="0"/>
    <n v="0"/>
    <n v="0"/>
    <n v="0"/>
    <n v="0"/>
    <n v="0"/>
    <n v="-11401.372444110701"/>
    <n v="-6676.4415704052444"/>
    <n v="-770.27797827343602"/>
    <n v="6823.360925896035"/>
  </r>
  <r>
    <x v="137"/>
    <n v="0"/>
    <n v="0"/>
    <n v="0"/>
    <n v="0"/>
    <n v="0"/>
    <n v="0"/>
    <n v="132845.02085037011"/>
    <n v="80175.335102571757"/>
    <n v="0"/>
    <n v="17"/>
    <n v="56"/>
    <n v="1671609427"/>
    <n v="143"/>
    <n v="0"/>
    <n v="715"/>
    <n v="6"/>
    <n v="31"/>
    <n v="5"/>
    <n v="413"/>
    <n v="0"/>
    <n v="7"/>
    <n v="0"/>
    <n v="0"/>
    <n v="0"/>
    <n v="0"/>
    <n v="0"/>
    <n v="1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9"/>
    <n v="768270.76"/>
    <n v="821629.81"/>
    <n v="53359.05"/>
    <n v="4"/>
    <n v="20"/>
    <n v="0"/>
    <n v="0"/>
    <n v="0"/>
    <n v="144677.68472804831"/>
    <n v="198036.73560248781"/>
    <n v="53359.05087443949"/>
    <n v="623593.07527195173"/>
    <n v="623593.07439751225"/>
    <n v="-8.7443948723375797E-4"/>
    <n v="53359.05087443949"/>
    <n v="0"/>
    <n v="0"/>
    <n v="0"/>
    <n v="0"/>
    <n v="0"/>
    <n v="0"/>
    <n v="0"/>
    <n v="0"/>
    <n v="0"/>
    <n v="0"/>
    <n v="99018.36780124392"/>
    <n v="118822.04136149269"/>
    <n v="138625.71492174151"/>
    <n v="158429.38848199029"/>
    <n v="178233.06204223909"/>
    <n v="217840.40916273661"/>
    <n v="237644.08272298539"/>
    <n v="257447.75628323419"/>
    <n v="277251.42984348303"/>
    <n v="297055.10340373177"/>
    <m/>
    <n v="3.7113991414220062"/>
    <n v="1.4630000000000001"/>
    <m/>
    <n v="7.7760663184132328E-2"/>
    <n v="1.5767638502383861"/>
    <m/>
    <n v="-3849.8669738175281"/>
    <n v="0"/>
    <n v="0"/>
    <n v="0"/>
    <n v="0"/>
    <n v="0"/>
    <n v="0"/>
    <n v="0"/>
    <n v="0"/>
    <n v="0"/>
    <n v="0"/>
    <n v="-13751.703753941931"/>
    <n v="-9350.8874072199687"/>
    <n v="-3849.8669738175299"/>
    <n v="3222.8735834141771"/>
  </r>
  <r>
    <x v="138"/>
    <n v="0"/>
    <n v="0"/>
    <n v="0"/>
    <n v="0"/>
    <n v="0"/>
    <n v="0"/>
    <n v="133473.65337822441"/>
    <n v="76409.542240605311"/>
    <n v="0"/>
    <n v="6"/>
    <n v="34"/>
    <n v="1671645103"/>
    <n v="981905"/>
    <n v="0"/>
    <n v="1115940"/>
    <n v="9"/>
    <n v="77"/>
    <n v="5"/>
    <n v="127546"/>
    <n v="24"/>
    <n v="147"/>
    <n v="0"/>
    <n v="0"/>
    <n v="0"/>
    <n v="0"/>
    <n v="0"/>
    <n v="6279"/>
    <n v="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489"/>
    <n v="481239.48"/>
    <n v="534034.79"/>
    <n v="52795.31"/>
    <n v="4"/>
    <n v="12"/>
    <n v="0"/>
    <n v="0"/>
    <n v="0"/>
    <n v="145587.6541189873"/>
    <n v="198382.96133256709"/>
    <n v="52795.307213579777"/>
    <n v="335651.82588101272"/>
    <n v="335651.828667433"/>
    <n v="2.786420212942176E-3"/>
    <n v="52795.307213579777"/>
    <n v="0"/>
    <n v="0"/>
    <n v="0"/>
    <n v="0"/>
    <n v="0"/>
    <n v="0"/>
    <n v="0"/>
    <n v="0"/>
    <n v="0"/>
    <n v="0"/>
    <n v="99191.480666283533"/>
    <n v="119029.7767995402"/>
    <n v="138868.0729327969"/>
    <n v="158706.36906605371"/>
    <n v="178544.6651993104"/>
    <n v="218221.25746582379"/>
    <n v="238059.55359908051"/>
    <n v="257897.8497323372"/>
    <n v="277736.14586559392"/>
    <n v="297574.44199885061"/>
    <m/>
    <n v="3.7575870243546921"/>
    <n v="1.4630000000000001"/>
    <m/>
    <n v="6.451293717859774E-2"/>
    <n v="1.557382427092288"/>
    <m/>
    <n v="-3199.5668804380171"/>
    <n v="0"/>
    <n v="0"/>
    <n v="0"/>
    <n v="0"/>
    <n v="0"/>
    <n v="0"/>
    <n v="0"/>
    <n v="0"/>
    <n v="0"/>
    <n v="0"/>
    <n v="-13118.71494706637"/>
    <n v="-8710.2046952315504"/>
    <n v="-3199.566880438018"/>
    <n v="3885.5388814393741"/>
  </r>
  <r>
    <x v="139"/>
    <n v="0"/>
    <n v="0"/>
    <n v="0"/>
    <n v="0"/>
    <n v="0"/>
    <n v="0"/>
    <n v="134127.24060694169"/>
    <n v="61697.029133243661"/>
    <n v="0"/>
    <n v="23"/>
    <n v="58"/>
    <n v="1671647161"/>
    <n v="2966"/>
    <n v="0"/>
    <n v="74665"/>
    <n v="7"/>
    <n v="49"/>
    <n v="19"/>
    <n v="12828"/>
    <n v="0"/>
    <n v="0"/>
    <n v="0"/>
    <n v="0"/>
    <n v="0"/>
    <n v="0"/>
    <n v="0"/>
    <n v="58846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8871"/>
    <n v="750235.72"/>
    <n v="802914.3"/>
    <n v="52678.57"/>
    <n v="3"/>
    <n v="17"/>
    <n v="0"/>
    <n v="0"/>
    <n v="0"/>
    <n v="146062.693491023"/>
    <n v="198741.26698878"/>
    <n v="52678.573497757017"/>
    <n v="604173.02650897694"/>
    <n v="604173.03301122005"/>
    <n v="-3.4977570248884149E-3"/>
    <n v="52678.573497757017"/>
    <n v="0"/>
    <n v="0"/>
    <n v="0"/>
    <n v="0"/>
    <n v="0"/>
    <n v="0"/>
    <n v="0"/>
    <n v="0"/>
    <n v="0"/>
    <n v="0"/>
    <n v="99370.633494390015"/>
    <n v="119244.760193268"/>
    <n v="139118.88689214599"/>
    <n v="158993.01359102401"/>
    <n v="178867.14028990199"/>
    <n v="218615.39368765801"/>
    <n v="238489.52038653599"/>
    <n v="258363.64708541401"/>
    <n v="278237.77378429199"/>
    <n v="298111.90048317012"/>
    <m/>
    <n v="3.7727154285459559"/>
    <n v="1.4630000000000001"/>
    <m/>
    <n v="6.0244292409205702E-2"/>
    <n v="1.551137399794668"/>
    <m/>
    <n v="-2993.2567505620182"/>
    <n v="0"/>
    <n v="0"/>
    <n v="0"/>
    <n v="0"/>
    <n v="0"/>
    <n v="0"/>
    <n v="0"/>
    <n v="0"/>
    <n v="0"/>
    <n v="0"/>
    <n v="-12930.320100001019"/>
    <n v="-8513.8475002503546"/>
    <n v="-2993.2567505620168"/>
    <n v="4104.6456418944144"/>
  </r>
  <r>
    <x v="140"/>
    <n v="0"/>
    <n v="0"/>
    <n v="0"/>
    <n v="0"/>
    <n v="0"/>
    <n v="0"/>
    <n v="135380.0965314635"/>
    <n v="99898.823133401762"/>
    <n v="0"/>
    <n v="17"/>
    <n v="29"/>
    <n v="1671661077"/>
    <n v="50123"/>
    <n v="0"/>
    <n v="61219"/>
    <n v="8"/>
    <n v="50"/>
    <n v="87"/>
    <n v="10164"/>
    <n v="59"/>
    <n v="0"/>
    <n v="0"/>
    <n v="0"/>
    <n v="0"/>
    <n v="0"/>
    <n v="0"/>
    <n v="774"/>
    <n v="1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932"/>
    <n v="332760.26"/>
    <n v="385064.89"/>
    <n v="52304.63"/>
    <n v="5"/>
    <n v="31"/>
    <n v="0"/>
    <n v="0"/>
    <n v="0"/>
    <n v="148299.5057303556"/>
    <n v="200604.13675365091"/>
    <n v="52304.631023295333"/>
    <n v="184460.75426964441"/>
    <n v="184460.75324634911"/>
    <n v="-1.0232953354716301E-3"/>
    <n v="52304.631023295333"/>
    <n v="0"/>
    <n v="0"/>
    <n v="0"/>
    <n v="0"/>
    <n v="0"/>
    <n v="0"/>
    <n v="0"/>
    <n v="0"/>
    <n v="0"/>
    <n v="0"/>
    <n v="100302.0683768255"/>
    <n v="120362.48205219051"/>
    <n v="140422.89572755559"/>
    <n v="160483.30940292071"/>
    <n v="180543.72307828581"/>
    <n v="220664.550429016"/>
    <n v="240724.9641043811"/>
    <n v="260785.3777797462"/>
    <n v="280845.79145511118"/>
    <n v="300906.20513047639"/>
    <m/>
    <n v="3.8353035444281449"/>
    <n v="1.4630000000000001"/>
    <m/>
    <n v="4.2942221825212012E-2"/>
    <n v="1.525824470530285"/>
    <m/>
    <n v="-2153.5968348826082"/>
    <n v="0"/>
    <n v="0"/>
    <n v="0"/>
    <n v="0"/>
    <n v="0"/>
    <n v="0"/>
    <n v="0"/>
    <n v="0"/>
    <n v="0"/>
    <n v="0"/>
    <n v="-12183.803672565149"/>
    <n v="-7725.9339669284673"/>
    <n v="-2153.5968348826059"/>
    <n v="5010.836620604925"/>
  </r>
  <r>
    <x v="141"/>
    <n v="131109.53062220791"/>
    <n v="57113.160284495607"/>
    <n v="0"/>
    <n v="91"/>
    <n v="172"/>
    <n v="1671704231"/>
    <n v="0"/>
    <n v="0"/>
    <n v="0"/>
    <n v="0"/>
    <n v="0"/>
    <n v="0"/>
    <n v="23517"/>
    <n v="0"/>
    <n v="25089"/>
    <n v="8"/>
    <n v="27"/>
    <n v="135"/>
    <n v="1084"/>
    <n v="35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8"/>
    <n v="153587.84"/>
    <n v="204877.65"/>
    <n v="51289.81"/>
    <n v="3"/>
    <n v="7"/>
    <n v="142687.14168703399"/>
    <n v="193976.95335630889"/>
    <n v="51289.811669274939"/>
    <n v="0"/>
    <n v="0"/>
    <n v="0"/>
    <n v="10900.69831296604"/>
    <n v="10900.696643691101"/>
    <n v="-1.669274941377807E-3"/>
    <n v="51289.811669274939"/>
    <n v="96988.476678154446"/>
    <n v="116386.1720137853"/>
    <n v="135783.86734941619"/>
    <n v="155181.5626850471"/>
    <n v="174579.25802067801"/>
    <n v="213374.6486919398"/>
    <n v="232772.34402757071"/>
    <n v="252170.03936320159"/>
    <n v="271567.73469883238"/>
    <n v="290965.43003446341"/>
    <n v="0"/>
    <n v="0"/>
    <n v="0"/>
    <n v="0"/>
    <n v="0"/>
    <n v="0"/>
    <n v="0"/>
    <n v="0"/>
    <n v="0"/>
    <n v="0"/>
    <n v="3.7819782729385691"/>
    <m/>
    <n v="1.4630000000000001"/>
    <n v="5.7647535582490361E-2"/>
    <m/>
    <m/>
    <n v="-2795.5733301977189"/>
    <m/>
    <n v="-12494.42099801316"/>
    <n v="-8183.822034539633"/>
    <n v="-2795.5733301977161"/>
    <n v="4132.1750039561739"/>
    <n v="13369.172782828031"/>
    <n v="-20253.499132265511"/>
    <n v="-16805.019961486691"/>
    <n v="-12494.42099801316"/>
    <n v="-6952.2223306900414"/>
    <n v="437.37589240743551"/>
    <n v="0"/>
    <n v="0"/>
    <n v="0"/>
    <n v="0"/>
  </r>
  <r>
    <x v="142"/>
    <n v="0"/>
    <n v="0"/>
    <n v="0"/>
    <n v="0"/>
    <n v="0"/>
    <n v="0"/>
    <n v="114739.9103018381"/>
    <n v="51452.408220737532"/>
    <n v="0"/>
    <n v="34"/>
    <n v="49"/>
    <n v="1669219334"/>
    <n v="112894"/>
    <n v="0"/>
    <n v="116851"/>
    <n v="12"/>
    <n v="116"/>
    <n v="248"/>
    <n v="2863"/>
    <n v="17"/>
    <n v="18"/>
    <n v="0"/>
    <n v="0"/>
    <n v="8"/>
    <n v="116"/>
    <n v="0"/>
    <n v="109"/>
    <n v="14"/>
    <n v="0"/>
    <n v="56"/>
    <n v="0"/>
    <n v="0"/>
    <n v="0"/>
    <n v="0"/>
    <n v="0"/>
    <n v="0"/>
    <n v="0"/>
    <n v="0"/>
    <n v="0"/>
    <n v="0"/>
    <n v="508"/>
    <n v="0"/>
    <n v="0"/>
    <n v="0"/>
    <n v="0"/>
    <n v="0"/>
    <n v="0"/>
    <n v="0"/>
    <n v="0"/>
    <n v="0"/>
    <n v="0"/>
    <n v="0"/>
    <n v="0"/>
    <n v="0"/>
    <n v="0"/>
    <n v="0"/>
    <n v="0"/>
    <n v="0"/>
    <n v="1094"/>
    <n v="1908253.76"/>
    <n v="2708893.07"/>
    <n v="800639.38"/>
    <n v="10"/>
    <n v="56"/>
    <n v="1674.4773637710839"/>
    <n v="1674.4773637710839"/>
    <n v="0"/>
    <n v="126560.9283172624"/>
    <n v="177734.30662232669"/>
    <n v="51173.378305064252"/>
    <n v="1780018.3543189671"/>
    <n v="2529484.2860139022"/>
    <n v="749466.00169493572"/>
    <n v="51173.378305064252"/>
    <n v="837.23868188554195"/>
    <n v="1004.68641826265"/>
    <n v="1172.1341546397589"/>
    <n v="1339.5818910168671"/>
    <n v="1507.029627393975"/>
    <n v="1841.925100148193"/>
    <n v="2009.3728365253"/>
    <n v="2176.8205729024089"/>
    <n v="2344.2683092795169"/>
    <n v="2511.7160456566262"/>
    <n v="88867.153311163333"/>
    <n v="106640.583973396"/>
    <n v="124414.0146356287"/>
    <n v="142187.4452978613"/>
    <n v="159960.87596009401"/>
    <n v="195507.73728455929"/>
    <n v="213281.167946792"/>
    <n v="231054.59860902469"/>
    <n v="248828.02927125731"/>
    <n v="266601.45993349003"/>
    <s v="inf"/>
    <n v="3.4731790729700101"/>
    <n v="1.4630000000000001"/>
    <n v="-1"/>
    <n v="0.1516826273456415"/>
    <n v="1.684911683806674"/>
    <m/>
    <n v="-6739.801649482587"/>
    <n v="334.89547275421683"/>
    <n v="372.10608083801873"/>
    <n v="418.61934094277098"/>
    <n v="478.42210393459538"/>
    <n v="558.159121257028"/>
    <n v="267.91637820337348"/>
    <n v="297.68486467041498"/>
    <n v="334.89547275421683"/>
    <n v="382.73768314767642"/>
    <n v="446.52729700562242"/>
    <n v="-15626.516980598921"/>
    <n v="-11676.86572232499"/>
    <n v="-6739.8016494825861"/>
    <n v="-392.14784154234798"/>
  </r>
  <r>
    <x v="143"/>
    <n v="0"/>
    <n v="0"/>
    <n v="0"/>
    <n v="0"/>
    <n v="0"/>
    <n v="0"/>
    <n v="98161.263078311677"/>
    <n v="80180.505912773573"/>
    <n v="0"/>
    <n v="0"/>
    <n v="42"/>
    <n v="1654856184"/>
    <n v="0"/>
    <n v="0"/>
    <n v="1081042"/>
    <n v="2"/>
    <n v="10"/>
    <n v="0"/>
    <n v="10810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3384.2"/>
    <n v="284449.27"/>
    <n v="51065.07"/>
    <n v="1"/>
    <n v="3"/>
    <n v="0"/>
    <n v="0"/>
    <n v="0"/>
    <n v="141360.00641080961"/>
    <n v="192425.07272346219"/>
    <n v="51065.066312652598"/>
    <n v="92024.1935891904"/>
    <n v="92024.197276537801"/>
    <n v="3.6873474018648271E-3"/>
    <n v="51065.066312652598"/>
    <n v="0"/>
    <n v="0"/>
    <n v="0"/>
    <n v="0"/>
    <n v="0"/>
    <n v="0"/>
    <n v="0"/>
    <n v="0"/>
    <n v="0"/>
    <n v="0"/>
    <n v="96212.536361731109"/>
    <n v="115455.0436340773"/>
    <n v="134697.55090642351"/>
    <n v="153940.0581787698"/>
    <n v="173182.56545111601"/>
    <n v="211667.57999580851"/>
    <n v="230910.08726815469"/>
    <n v="250152.5945405009"/>
    <n v="269395.10181284708"/>
    <n v="288637.60908519331"/>
    <m/>
    <n v="3.768233091979444"/>
    <n v="1.4630000000000001"/>
    <m/>
    <n v="6.1505459551816077E-2"/>
    <n v="1.552982487324307"/>
    <m/>
    <n v="-2958.7981317870431"/>
    <n v="0"/>
    <n v="0"/>
    <n v="0"/>
    <n v="0"/>
    <n v="0"/>
    <n v="0"/>
    <n v="0"/>
    <n v="0"/>
    <n v="0"/>
    <n v="0"/>
    <n v="-12580.051767960151"/>
    <n v="-8303.9390407721075"/>
    <n v="-2958.798131787044"/>
    <n v="3913.5258940508938"/>
  </r>
  <r>
    <x v="144"/>
    <n v="0"/>
    <n v="0"/>
    <n v="0"/>
    <n v="0"/>
    <n v="0"/>
    <n v="0"/>
    <n v="108629.867967735"/>
    <n v="81882.672956235154"/>
    <n v="0"/>
    <n v="61"/>
    <n v="58"/>
    <n v="1671041432"/>
    <n v="185"/>
    <n v="0"/>
    <n v="2904"/>
    <n v="8"/>
    <n v="40"/>
    <n v="27"/>
    <n v="1870"/>
    <n v="6"/>
    <n v="162"/>
    <n v="0"/>
    <n v="0"/>
    <n v="0"/>
    <n v="0"/>
    <n v="0"/>
    <n v="6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49"/>
    <n v="471771.27"/>
    <n v="522805.98"/>
    <n v="51034.71"/>
    <n v="5"/>
    <n v="14"/>
    <n v="0"/>
    <n v="0"/>
    <n v="0"/>
    <n v="111916.5621050865"/>
    <n v="162951.26887423551"/>
    <n v="51034.706769148986"/>
    <n v="359854.7078949135"/>
    <n v="359854.71112576447"/>
    <n v="3.2308510053553618E-3"/>
    <n v="51034.706769148986"/>
    <n v="0"/>
    <n v="0"/>
    <n v="0"/>
    <n v="0"/>
    <n v="0"/>
    <n v="0"/>
    <n v="0"/>
    <n v="0"/>
    <n v="0"/>
    <n v="0"/>
    <n v="81475.634437117755"/>
    <n v="97770.761324541309"/>
    <n v="114065.8882119648"/>
    <n v="130361.0150993884"/>
    <n v="146656.141986812"/>
    <n v="179246.39576165911"/>
    <n v="195541.52264908259"/>
    <n v="211836.64953650619"/>
    <n v="228131.7764239297"/>
    <n v="244426.90331135329"/>
    <m/>
    <n v="3.192950037144942"/>
    <n v="1.4630000000000001"/>
    <m/>
    <n v="0.25275997227213193"/>
    <n v="1.832787839434129"/>
    <m/>
    <n v="-10296.88955059012"/>
    <n v="0"/>
    <n v="0"/>
    <n v="0"/>
    <n v="0"/>
    <n v="0"/>
    <n v="0"/>
    <n v="0"/>
    <n v="0"/>
    <n v="0"/>
    <n v="0"/>
    <n v="-18444.45299430189"/>
    <n v="-14823.31368598554"/>
    <n v="-10296.88955059012"/>
    <n v="-4477.2013765102747"/>
  </r>
  <r>
    <x v="145"/>
    <n v="126704.8651847311"/>
    <n v="119801.79623586711"/>
    <n v="0"/>
    <n v="8"/>
    <n v="7"/>
    <n v="1671646535"/>
    <n v="0"/>
    <n v="0"/>
    <n v="0"/>
    <n v="0"/>
    <n v="0"/>
    <n v="0"/>
    <n v="51191"/>
    <n v="0"/>
    <n v="51191"/>
    <n v="2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7177.29"/>
    <n v="187438.9"/>
    <n v="50261.61"/>
    <n v="1"/>
    <n v="1"/>
    <n v="137177.29098361009"/>
    <n v="187438.90041660221"/>
    <n v="50261.609432992067"/>
    <n v="0"/>
    <n v="0"/>
    <n v="0"/>
    <n v="-9.8361013806425035E-4"/>
    <n v="-4.166022408753633E-4"/>
    <n v="5.6700792629271746E-4"/>
    <n v="50261.609432992067"/>
    <n v="93719.450208301118"/>
    <n v="112463.3402499613"/>
    <n v="131207.23029162161"/>
    <n v="149951.12033328181"/>
    <n v="168695.01037494201"/>
    <n v="206182.79045826249"/>
    <n v="224926.68049992269"/>
    <n v="243670.57054158291"/>
    <n v="262414.46058324311"/>
    <n v="281158.35062490328"/>
    <n v="0"/>
    <n v="0"/>
    <n v="0"/>
    <n v="0"/>
    <n v="0"/>
    <n v="0"/>
    <n v="0"/>
    <n v="0"/>
    <n v="0"/>
    <n v="0"/>
    <n v="3.7292657861760792"/>
    <m/>
    <n v="1.4630000000000001"/>
    <n v="7.259718919136815E-2"/>
    <m/>
    <m/>
    <n v="-3401.8843288415178"/>
    <m/>
    <n v="-12773.829349671631"/>
    <n v="-8608.5204515249134"/>
    <n v="-3401.884328841516"/>
    <n v="3292.3621146085638"/>
    <n v="12218.024039208671"/>
    <n v="-20271.385366335719"/>
    <n v="-16939.13824781834"/>
    <n v="-12773.829349671631"/>
    <n v="-7418.432194911562"/>
    <n v="-277.90265523148258"/>
    <n v="0"/>
    <n v="0"/>
    <n v="0"/>
    <n v="0"/>
  </r>
  <r>
    <x v="146"/>
    <n v="0"/>
    <n v="0"/>
    <n v="0"/>
    <n v="0"/>
    <n v="0"/>
    <n v="0"/>
    <n v="132138.12547843269"/>
    <n v="110242.76106999999"/>
    <n v="0"/>
    <n v="3"/>
    <n v="46"/>
    <n v="1669724346"/>
    <n v="11105"/>
    <n v="0"/>
    <n v="76961"/>
    <n v="2"/>
    <n v="6"/>
    <n v="0"/>
    <n v="658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1321.99"/>
    <n v="201297.72"/>
    <n v="49975.73"/>
    <n v="1"/>
    <n v="1"/>
    <n v="0"/>
    <n v="0"/>
    <n v="0"/>
    <n v="151321.98642230639"/>
    <n v="201297.7155443955"/>
    <n v="49975.729122089142"/>
    <n v="3.577693627448753E-3"/>
    <n v="4.4556045031640679E-3"/>
    <n v="8.7791086116340011E-4"/>
    <n v="49975.729122089142"/>
    <n v="0"/>
    <n v="0"/>
    <n v="0"/>
    <n v="0"/>
    <n v="0"/>
    <n v="0"/>
    <n v="0"/>
    <n v="0"/>
    <n v="0"/>
    <n v="0"/>
    <n v="100648.85777219771"/>
    <n v="120778.6293266373"/>
    <n v="140908.40088107681"/>
    <n v="161038.1724355164"/>
    <n v="181167.94398995599"/>
    <n v="221427.48709883509"/>
    <n v="241557.25865327459"/>
    <n v="261687.03020771421"/>
    <n v="281816.80176215369"/>
    <n v="301946.57331659319"/>
    <m/>
    <n v="4.0279095288961466"/>
    <n v="1.4630000000000001"/>
    <m/>
    <n v="-6.9290356935587383E-3"/>
    <n v="1.452862820780324"/>
    <m/>
    <n v="348.69976400973582"/>
    <n v="0"/>
    <n v="0"/>
    <n v="0"/>
    <n v="0"/>
    <n v="0"/>
    <n v="0"/>
    <n v="0"/>
    <n v="0"/>
    <n v="0"/>
    <n v="0"/>
    <n v="-9716.186013210041"/>
    <n v="-5242.9034455568108"/>
    <n v="348.69976400973252"/>
    <n v="7537.9038905952839"/>
  </r>
  <r>
    <x v="147"/>
    <n v="0"/>
    <n v="0"/>
    <n v="0"/>
    <n v="0"/>
    <n v="0"/>
    <n v="0"/>
    <n v="125881.106407158"/>
    <n v="70828.702533592266"/>
    <n v="0"/>
    <n v="119"/>
    <n v="59"/>
    <n v="1671646200"/>
    <n v="123148"/>
    <n v="0"/>
    <n v="123995"/>
    <n v="10"/>
    <n v="46"/>
    <n v="6"/>
    <n v="733"/>
    <n v="11"/>
    <n v="4"/>
    <n v="0"/>
    <n v="0"/>
    <n v="0"/>
    <n v="0"/>
    <n v="0"/>
    <n v="91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14"/>
    <n v="1309360.76"/>
    <n v="1359246"/>
    <n v="49885.24"/>
    <n v="6"/>
    <n v="27"/>
    <n v="0"/>
    <n v="0"/>
    <n v="0"/>
    <n v="135584.56128336981"/>
    <n v="185469.799424803"/>
    <n v="49885.238141433212"/>
    <n v="1173776.19871663"/>
    <n v="1173776.2005751971"/>
    <n v="1.858566785813309E-3"/>
    <n v="49885.238141433212"/>
    <n v="0"/>
    <n v="0"/>
    <n v="0"/>
    <n v="0"/>
    <n v="0"/>
    <n v="0"/>
    <n v="0"/>
    <n v="0"/>
    <n v="0"/>
    <n v="0"/>
    <n v="92734.899712401515"/>
    <n v="111281.87965488181"/>
    <n v="129828.8595973621"/>
    <n v="148375.83953984239"/>
    <n v="166922.81948232269"/>
    <n v="204016.77936728331"/>
    <n v="222563.75930976361"/>
    <n v="241110.73925224389"/>
    <n v="259657.7191947242"/>
    <n v="278204.69913720462"/>
    <m/>
    <n v="3.7179295185273911"/>
    <n v="1.4630000000000001"/>
    <m/>
    <n v="7.5867624726875471E-2"/>
    <n v="1.5739943349754191"/>
    <m/>
    <n v="-3517.788285232456"/>
    <n v="0"/>
    <n v="0"/>
    <n v="0"/>
    <n v="0"/>
    <n v="0"/>
    <n v="0"/>
    <n v="0"/>
    <n v="0"/>
    <n v="0"/>
    <n v="0"/>
    <n v="-12791.278256472609"/>
    <n v="-8669.7271581436507"/>
    <n v="-3517.7882852324551"/>
    <n v="3106.1331227962219"/>
  </r>
  <r>
    <x v="148"/>
    <n v="86623.071285839484"/>
    <n v="79000"/>
    <n v="0"/>
    <n v="2"/>
    <n v="8"/>
    <n v="1671612863"/>
    <n v="44243.195331324307"/>
    <n v="5295.2362367308606"/>
    <n v="0"/>
    <n v="27"/>
    <n v="43"/>
    <n v="1671612892"/>
    <n v="893"/>
    <n v="0"/>
    <n v="6260"/>
    <n v="4"/>
    <n v="11"/>
    <n v="0"/>
    <n v="5142"/>
    <n v="2"/>
    <n v="0"/>
    <n v="0"/>
    <n v="0"/>
    <n v="0"/>
    <n v="0"/>
    <n v="0"/>
    <n v="2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873540.51"/>
    <n v="978925.75"/>
    <n v="105385.24"/>
    <n v="3"/>
    <n v="11"/>
    <n v="94704.375986055064"/>
    <n v="128757.6228770439"/>
    <n v="34053.246890988798"/>
    <n v="50442.063714189833"/>
    <n v="65731.969141641544"/>
    <n v="15289.905427451709"/>
    <n v="728394.0702997552"/>
    <n v="784436.15798131458"/>
    <n v="56042.087681559497"/>
    <n v="49343.152318440523"/>
    <n v="64378.811438521938"/>
    <n v="77254.573726226328"/>
    <n v="90130.336013930704"/>
    <n v="103006.09830163509"/>
    <n v="115881.8605893395"/>
    <n v="141633.3851647483"/>
    <n v="154509.14745245269"/>
    <n v="167384.90974015699"/>
    <n v="180260.67202786141"/>
    <n v="193136.4343155658"/>
    <n v="32865.984570820772"/>
    <n v="39439.181484984932"/>
    <n v="46012.378399149078"/>
    <n v="52585.575313313238"/>
    <n v="59158.772227477391"/>
    <n v="72305.166055805705"/>
    <n v="78878.36296996985"/>
    <n v="85451.559884134011"/>
    <n v="92024.756798298156"/>
    <n v="98597.953712462317"/>
    <n v="3.7810674350443749"/>
    <n v="4.2990435391199622"/>
    <n v="1.4630000000000001"/>
    <n v="5.7902316929466791E-2"/>
    <n v="-6.9560481627775728E-2"/>
    <n v="1.3612330153785639"/>
    <n v="-1863.8411717278359"/>
    <n v="1143.08685795867"/>
    <n v="-8301.7223155800311"/>
    <n v="-5440.4418072012777"/>
    <n v="-1863.8411717278359"/>
    <n v="2734.6453595951612"/>
    <n v="8865.9607346924895"/>
    <n v="-13452.027230661781"/>
    <n v="-11163.002823958779"/>
    <n v="-8301.7223155800275"/>
    <n v="-4622.9330905216302"/>
    <n v="282.11920955622918"/>
    <n v="-2143.5115991234052"/>
    <n v="-682.80117375359441"/>
    <n v="1143.0868579586711"/>
    <n v="3490.6571844458699"/>
  </r>
  <r>
    <x v="149"/>
    <n v="201069.0937492229"/>
    <n v="199991.15"/>
    <n v="72372.048235849623"/>
    <n v="2"/>
    <n v="0"/>
    <n v="1671723599"/>
    <n v="0"/>
    <n v="0"/>
    <n v="0"/>
    <n v="0"/>
    <n v="0"/>
    <n v="0"/>
    <n v="49018"/>
    <n v="0"/>
    <n v="49018"/>
    <n v="1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786.93"/>
    <n v="297828.15999999997"/>
    <n v="49041.23"/>
    <n v="1"/>
    <n v="1"/>
    <n v="248786.9341499712"/>
    <n v="297828.16184057348"/>
    <n v="49041.227690602253"/>
    <n v="0"/>
    <n v="0"/>
    <n v="0"/>
    <n v="-4.1499712388031176E-3"/>
    <n v="-1.8405735027045009E-3"/>
    <n v="2.309397750650533E-3"/>
    <n v="49041.227690602253"/>
    <n v="148914.08092028671"/>
    <n v="178696.8971043441"/>
    <n v="208479.7132884014"/>
    <n v="238262.52947245879"/>
    <n v="268045.34565651609"/>
    <n v="327610.97802463092"/>
    <n v="357393.79420868808"/>
    <n v="387176.61039274553"/>
    <n v="416959.42657680291"/>
    <n v="446742.24276086019"/>
    <n v="0"/>
    <n v="0"/>
    <n v="0"/>
    <n v="0"/>
    <n v="0"/>
    <n v="0"/>
    <n v="0"/>
    <n v="0"/>
    <n v="0"/>
    <n v="0"/>
    <n v="6.0730160288716863"/>
    <m/>
    <n v="1.4630000000000001"/>
    <n v="-0.34134868391856282"/>
    <m/>
    <m/>
    <n v="25415.81276954112"/>
    <m/>
    <n v="10524.404677512441"/>
    <n v="17142.808273969629"/>
    <n v="25415.81276954112"/>
    <n v="36052.532835275888"/>
    <n v="50234.826256255568"/>
    <n v="-1388.721796110498"/>
    <n v="3906.0010810552558"/>
    <n v="10524.404677512441"/>
    <n v="19033.78073010025"/>
    <n v="30379.61546688401"/>
    <n v="0"/>
    <n v="0"/>
    <n v="0"/>
    <n v="0"/>
  </r>
  <r>
    <x v="150"/>
    <n v="12502.587145426611"/>
    <n v="12502.587145426611"/>
    <n v="0"/>
    <n v="64"/>
    <n v="81"/>
    <n v="1670789975"/>
    <n v="34270.382668181177"/>
    <n v="21995.062650403881"/>
    <n v="0"/>
    <n v="106"/>
    <n v="35"/>
    <n v="1671604252"/>
    <n v="436342"/>
    <n v="0"/>
    <n v="436387"/>
    <n v="9"/>
    <n v="29"/>
    <n v="6"/>
    <n v="33"/>
    <n v="0"/>
    <n v="1"/>
    <n v="0"/>
    <n v="0"/>
    <n v="0"/>
    <n v="1"/>
    <n v="1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n v="356675.8"/>
    <n v="484606.17"/>
    <n v="127930.38"/>
    <n v="6"/>
    <n v="17"/>
    <n v="12467.98363990623"/>
    <n v="18651.426787363249"/>
    <n v="6183.4431474570238"/>
    <n v="49136.020647743862"/>
    <n v="90728.772614328249"/>
    <n v="41592.751966584387"/>
    <n v="295071.79571234988"/>
    <n v="375225.97059830849"/>
    <n v="80154.184885958588"/>
    <n v="47776.195114041409"/>
    <n v="9325.7133936816244"/>
    <n v="11190.85607241795"/>
    <n v="13055.998751154269"/>
    <n v="14921.1414298906"/>
    <n v="16786.284108626929"/>
    <n v="20516.56946609958"/>
    <n v="22381.712144835899"/>
    <n v="24246.854823572219"/>
    <n v="26111.99750230855"/>
    <n v="27977.14018104487"/>
    <n v="45364.386307164117"/>
    <n v="54437.263568596951"/>
    <n v="63510.14083002977"/>
    <n v="72583.018091462596"/>
    <n v="81655.89535289543"/>
    <n v="99801.649875761083"/>
    <n v="108874.5271371939"/>
    <n v="117947.40439862671"/>
    <n v="127020.2816600595"/>
    <n v="136093.1589214924"/>
    <n v="3.0163496845659128"/>
    <n v="2.1813601727344158"/>
    <n v="1.4630000000000001"/>
    <n v="0.32610619400901641"/>
    <n v="0.83371826899445534"/>
    <n v="2.6827298275388878"/>
    <n v="-1520.586450616212"/>
    <n v="-18910.558813002321"/>
    <n v="-2453.1577899843742"/>
    <n v="-2038.6816391540799"/>
    <n v="-1520.586450616212"/>
    <n v="-854.46406535323877"/>
    <n v="33.699114997392833"/>
    <n v="-3199.2148614789039"/>
    <n v="-2867.6339408146682"/>
    <n v="-2453.1577899843742"/>
    <n v="-1920.2598817739949"/>
    <n v="-1209.7293374934909"/>
    <n v="-23446.997443718741"/>
    <n v="-21430.802496733661"/>
    <n v="-18910.558813002321"/>
    <n v="-15670.245505347741"/>
  </r>
  <r>
    <x v="151"/>
    <n v="120440.63862338731"/>
    <n v="67164.956426489996"/>
    <n v="0"/>
    <n v="79"/>
    <n v="126"/>
    <n v="1671611519"/>
    <n v="0"/>
    <n v="0"/>
    <n v="0"/>
    <n v="0"/>
    <n v="0"/>
    <n v="0"/>
    <n v="328832"/>
    <n v="0"/>
    <n v="328836"/>
    <n v="2"/>
    <n v="4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1376.20000000001"/>
    <n v="179095.51"/>
    <n v="47719.31"/>
    <n v="1"/>
    <n v="1"/>
    <n v="131376.20360606161"/>
    <n v="179095.51446776229"/>
    <n v="47719.31086170076"/>
    <n v="0"/>
    <n v="0"/>
    <n v="0"/>
    <n v="-3.6060615675523881E-3"/>
    <n v="-4.4677623372990638E-3"/>
    <n v="-8.6170076247071847E-4"/>
    <n v="47719.31086170076"/>
    <n v="89547.757233881173"/>
    <n v="107457.3086806574"/>
    <n v="125366.8601274336"/>
    <n v="143276.41157420989"/>
    <n v="161185.96302098609"/>
    <n v="197005.0659145386"/>
    <n v="214914.6173613148"/>
    <n v="232824.16880809111"/>
    <n v="250733.72025486731"/>
    <n v="268643.27170164348"/>
    <n v="0"/>
    <n v="0"/>
    <n v="0"/>
    <n v="0"/>
    <n v="0"/>
    <n v="0"/>
    <n v="0"/>
    <n v="0"/>
    <n v="0"/>
    <n v="0"/>
    <n v="3.753103538875775"/>
    <m/>
    <n v="1.4630000000000001"/>
    <n v="6.5784612272695497E-2"/>
    <m/>
    <m/>
    <n v="-2945.432244760173"/>
    <m/>
    <n v="-11900.20796814829"/>
    <n v="-7920.3076466424609"/>
    <n v="-2945.432244760173"/>
    <n v="3450.8361290884791"/>
    <n v="11979.193960886691"/>
    <n v="-19064.028546858779"/>
    <n v="-15880.108289654119"/>
    <n v="-11900.20796814829"/>
    <n v="-6783.1932690693648"/>
    <n v="39.492996369204768"/>
    <n v="0"/>
    <n v="0"/>
    <n v="0"/>
    <n v="0"/>
  </r>
  <r>
    <x v="152"/>
    <n v="55367.262962154258"/>
    <n v="54479.007494960002"/>
    <n v="1109.5959601266029"/>
    <n v="2"/>
    <n v="4"/>
    <n v="1671566159"/>
    <n v="60036.113435618077"/>
    <n v="48517.58197309477"/>
    <n v="0"/>
    <n v="18"/>
    <n v="23"/>
    <n v="1671569916"/>
    <n v="4010"/>
    <n v="0"/>
    <n v="5572"/>
    <n v="8"/>
    <n v="52"/>
    <n v="271"/>
    <n v="1083"/>
    <n v="22"/>
    <n v="81"/>
    <n v="0"/>
    <n v="16"/>
    <n v="0"/>
    <n v="0"/>
    <n v="0"/>
    <n v="59"/>
    <n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79"/>
    <n v="558450.24"/>
    <n v="605960.9"/>
    <n v="47510.66"/>
    <n v="6"/>
    <n v="26"/>
    <n v="60621.84980982267"/>
    <n v="82201.710367143038"/>
    <n v="21579.86055732036"/>
    <n v="63054.055561704488"/>
    <n v="88984.853307749087"/>
    <n v="25930.797746044591"/>
    <n v="434774.3346284728"/>
    <n v="434774.3363251079"/>
    <n v="1.6966350449365559E-3"/>
    <n v="47510.658303364959"/>
    <n v="41100.855183571519"/>
    <n v="49321.026220285821"/>
    <n v="57541.197257000123"/>
    <n v="65761.368293714433"/>
    <n v="73981.539330428743"/>
    <n v="90421.881403857347"/>
    <n v="98642.052440571642"/>
    <n v="106862.223477286"/>
    <n v="115082.3945140002"/>
    <n v="123302.5655507146"/>
    <n v="44492.426653874543"/>
    <n v="53390.91198464945"/>
    <n v="62289.397315424358"/>
    <n v="71187.882646199272"/>
    <n v="80086.367976974187"/>
    <n v="97883.338638524001"/>
    <n v="106781.8239692989"/>
    <n v="115680.3093000738"/>
    <n v="124578.7946308487"/>
    <n v="133477.2799616236"/>
    <n v="3.809186354508598"/>
    <n v="3.4316280655624092"/>
    <n v="1.4630000000000001"/>
    <n v="5.0093019278395927E-2"/>
    <n v="0.16562748747202599"/>
    <n v="1.705313014171574"/>
    <n v="-1029.4329655346039"/>
    <n v="-3684.584419107322"/>
    <n v="-5139.5184838917557"/>
    <n v="-3312.813809066356"/>
    <n v="-1029.432965534605"/>
    <n v="1906.342404720504"/>
    <n v="5820.7095650606498"/>
    <n v="-8427.5868985774778"/>
    <n v="-6966.2231587171573"/>
    <n v="-5139.5184838917557"/>
    <n v="-2790.8981876876678"/>
    <n v="340.59554058444701"/>
    <n v="-8133.8270844947756"/>
    <n v="-6156.3858998781316"/>
    <n v="-3684.5844191073229"/>
    <n v="-506.55394383057143"/>
  </r>
  <r>
    <x v="153"/>
    <n v="0"/>
    <n v="0"/>
    <n v="0"/>
    <n v="0"/>
    <n v="0"/>
    <n v="0"/>
    <n v="69035.725934834132"/>
    <n v="52873.452136565371"/>
    <n v="0"/>
    <n v="6"/>
    <n v="16"/>
    <n v="1667592262"/>
    <n v="2043553"/>
    <n v="0"/>
    <n v="2045013"/>
    <n v="8"/>
    <n v="45"/>
    <n v="2"/>
    <n v="1235"/>
    <n v="5"/>
    <n v="16"/>
    <n v="0"/>
    <n v="0"/>
    <n v="0"/>
    <n v="0"/>
    <n v="0"/>
    <n v="191"/>
    <n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8529005.9700000007"/>
    <n v="8602169.0800000001"/>
    <n v="73163.11"/>
    <n v="7"/>
    <n v="20"/>
    <n v="0"/>
    <n v="0"/>
    <n v="0"/>
    <n v="58349.657297807469"/>
    <n v="105393.6738605673"/>
    <n v="47044.016562759803"/>
    <n v="8470656.3127021939"/>
    <n v="8496775.4061394334"/>
    <n v="26119.093437240201"/>
    <n v="47044.016562759803"/>
    <n v="0"/>
    <n v="0"/>
    <n v="0"/>
    <n v="0"/>
    <n v="0"/>
    <n v="0"/>
    <n v="0"/>
    <n v="0"/>
    <n v="0"/>
    <n v="0"/>
    <n v="52696.836930283644"/>
    <n v="63236.204316340358"/>
    <n v="73775.571702397079"/>
    <n v="84314.93908845383"/>
    <n v="94854.306474510551"/>
    <n v="115933.04124662399"/>
    <n v="126472.4086326807"/>
    <n v="137011.7760187375"/>
    <n v="147551.14340479419"/>
    <n v="158090.51079085091"/>
    <m/>
    <n v="2.2403204819887179"/>
    <n v="1.4630000000000001"/>
    <m/>
    <n v="0.7854588359827992"/>
    <n v="2.6121262770428348"/>
    <m/>
    <n v="-20695.598097617989"/>
    <n v="0"/>
    <n v="0"/>
    <n v="0"/>
    <n v="0"/>
    <n v="0"/>
    <n v="0"/>
    <n v="0"/>
    <n v="0"/>
    <n v="0"/>
    <n v="0"/>
    <n v="-25965.28179064635"/>
    <n v="-23623.20014930041"/>
    <n v="-20695.598097617989"/>
    <n v="-16931.538316883441"/>
  </r>
  <r>
    <x v="154"/>
    <n v="33435.221940431104"/>
    <n v="0"/>
    <n v="0"/>
    <n v="44"/>
    <n v="90"/>
    <n v="1657651958"/>
    <n v="119383.822170188"/>
    <n v="99894.605294049557"/>
    <n v="0"/>
    <n v="2"/>
    <n v="22"/>
    <n v="1671752838"/>
    <n v="99121"/>
    <n v="0"/>
    <n v="292668"/>
    <n v="8"/>
    <n v="15"/>
    <n v="5"/>
    <n v="957"/>
    <n v="34389"/>
    <n v="129869"/>
    <n v="0"/>
    <n v="0"/>
    <n v="0"/>
    <n v="0"/>
    <n v="1"/>
    <n v="0"/>
    <n v="28084"/>
    <n v="0"/>
    <n v="0"/>
    <n v="0"/>
    <n v="0"/>
    <n v="2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2590"/>
    <n v="172541.37"/>
    <n v="219558.06"/>
    <n v="47016.69"/>
    <n v="2"/>
    <n v="4"/>
    <n v="0"/>
    <n v="0"/>
    <n v="0"/>
    <n v="129560.5068414149"/>
    <n v="176577.1990601946"/>
    <n v="47016.692218779703"/>
    <n v="42980.863158585104"/>
    <n v="42980.860939805403"/>
    <n v="-2.2187796930666082E-3"/>
    <n v="47016.692218779703"/>
    <n v="0"/>
    <n v="0"/>
    <n v="0"/>
    <n v="0"/>
    <n v="0"/>
    <n v="0"/>
    <n v="0"/>
    <n v="0"/>
    <n v="0"/>
    <n v="0"/>
    <n v="88288.599530097301"/>
    <n v="105946.3194361168"/>
    <n v="123604.0393421362"/>
    <n v="141261.75924815569"/>
    <n v="158919.47915417509"/>
    <n v="194234.91896621411"/>
    <n v="211892.63887223351"/>
    <n v="229550.35877825299"/>
    <n v="247208.07868427239"/>
    <n v="264865.79859029187"/>
    <m/>
    <n v="3.7556278574115649"/>
    <n v="1.4630000000000001"/>
    <m/>
    <n v="6.5068252730679177E-2"/>
    <n v="1.5581948537449839"/>
    <m/>
    <n v="-2872.392453731044"/>
    <n v="0"/>
    <n v="0"/>
    <n v="0"/>
    <n v="0"/>
    <n v="0"/>
    <n v="0"/>
    <n v="0"/>
    <n v="0"/>
    <n v="0"/>
    <n v="0"/>
    <n v="-11701.25240674077"/>
    <n v="-7777.3146498475617"/>
    <n v="-2872.392453731045"/>
    <n v="3433.936084133049"/>
  </r>
  <r>
    <x v="155"/>
    <n v="0"/>
    <n v="0"/>
    <n v="0"/>
    <n v="0"/>
    <n v="0"/>
    <n v="0"/>
    <n v="100846.7960310084"/>
    <n v="59289.871486901342"/>
    <n v="0"/>
    <n v="22"/>
    <n v="35"/>
    <n v="1671278931"/>
    <n v="456"/>
    <n v="0"/>
    <n v="3206"/>
    <n v="7"/>
    <n v="44"/>
    <n v="5"/>
    <n v="2714"/>
    <n v="13"/>
    <n v="2"/>
    <n v="0"/>
    <n v="0"/>
    <n v="0"/>
    <n v="0"/>
    <n v="0"/>
    <n v="1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"/>
    <n v="151048.46"/>
    <n v="211858.59"/>
    <n v="60810.13"/>
    <n v="2"/>
    <n v="9"/>
    <n v="0"/>
    <n v="0"/>
    <n v="0"/>
    <n v="102847.7267060157"/>
    <n v="149830.62459000721"/>
    <n v="46982.897883991522"/>
    <n v="48200.733293984333"/>
    <n v="62027.965409992823"/>
    <n v="13827.232116008479"/>
    <n v="46982.897883991522"/>
    <n v="0"/>
    <n v="0"/>
    <n v="0"/>
    <n v="0"/>
    <n v="0"/>
    <n v="0"/>
    <n v="0"/>
    <n v="0"/>
    <n v="0"/>
    <n v="0"/>
    <n v="74915.31229500359"/>
    <n v="89898.374754004311"/>
    <n v="104881.437213005"/>
    <n v="119864.4996720058"/>
    <n v="134847.5621310065"/>
    <n v="164813.68704900789"/>
    <n v="179796.74950800859"/>
    <n v="194779.8119670093"/>
    <n v="209762.87442601001"/>
    <n v="224745.9368850108"/>
    <m/>
    <n v="3.189046043093458"/>
    <n v="1.4630000000000001"/>
    <m/>
    <n v="0.25429358684326009"/>
    <n v="1.83503151755169"/>
    <m/>
    <n v="-9525.2417364897265"/>
    <n v="0"/>
    <n v="0"/>
    <n v="0"/>
    <n v="0"/>
    <n v="0"/>
    <n v="0"/>
    <n v="0"/>
    <n v="0"/>
    <n v="0"/>
    <n v="0"/>
    <n v="-17016.772965990091"/>
    <n v="-13687.203530656599"/>
    <n v="-9525.2417364897265"/>
    <n v="-4174.1480011323292"/>
  </r>
  <r>
    <x v="156"/>
    <n v="6201.0424205003683"/>
    <n v="2.3220040381367E-5"/>
    <n v="2.3220040381367E-5"/>
    <n v="20"/>
    <n v="27"/>
    <n v="1637534537"/>
    <n v="121776.6586510511"/>
    <n v="74357.161198586691"/>
    <n v="0"/>
    <n v="8"/>
    <n v="55"/>
    <n v="1671901892"/>
    <n v="1097"/>
    <n v="0"/>
    <n v="2933"/>
    <n v="6"/>
    <n v="18"/>
    <n v="19"/>
    <n v="1263"/>
    <n v="0"/>
    <n v="119"/>
    <n v="0"/>
    <n v="0"/>
    <n v="0"/>
    <n v="0"/>
    <n v="0"/>
    <n v="4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73"/>
    <n v="494587.9"/>
    <n v="541402.88"/>
    <n v="46814.98"/>
    <n v="2"/>
    <n v="10"/>
    <n v="0"/>
    <n v="0"/>
    <n v="0"/>
    <n v="133513.39523255351"/>
    <n v="180328.37579966779"/>
    <n v="46814.980567114311"/>
    <n v="361074.50476744649"/>
    <n v="361074.50420033222"/>
    <n v="-5.6711430806899443E-4"/>
    <n v="46814.980567114311"/>
    <n v="0"/>
    <n v="0"/>
    <n v="0"/>
    <n v="0"/>
    <n v="0"/>
    <n v="0"/>
    <n v="0"/>
    <n v="0"/>
    <n v="0"/>
    <n v="0"/>
    <n v="90164.187899833923"/>
    <n v="108197.02547980069"/>
    <n v="126229.86305976749"/>
    <n v="144262.70063973431"/>
    <n v="162295.53821970109"/>
    <n v="198361.21337963469"/>
    <n v="216394.05095960139"/>
    <n v="234426.8885395682"/>
    <n v="252459.72611953499"/>
    <n v="270492.5636995018"/>
    <m/>
    <n v="3.8519374271905922"/>
    <n v="1.4630000000000001"/>
    <m/>
    <n v="3.8438467812131012E-2"/>
    <n v="1.519235478409148"/>
    <m/>
    <n v="-1732.8866171973491"/>
    <n v="0"/>
    <n v="0"/>
    <n v="0"/>
    <n v="0"/>
    <n v="0"/>
    <n v="0"/>
    <n v="0"/>
    <n v="0"/>
    <n v="0"/>
    <n v="0"/>
    <n v="-10749.30540718074"/>
    <n v="-6742.0081671881198"/>
    <n v="-1732.88661719735"/>
    <n v="4707.4125185050734"/>
  </r>
  <r>
    <x v="157"/>
    <n v="76762.905247866074"/>
    <n v="35551.671808693187"/>
    <n v="0"/>
    <n v="96"/>
    <n v="135"/>
    <n v="1667435519"/>
    <n v="0"/>
    <n v="0"/>
    <n v="0"/>
    <n v="0"/>
    <n v="0"/>
    <n v="0"/>
    <n v="720"/>
    <n v="0"/>
    <n v="770"/>
    <n v="5"/>
    <n v="26"/>
    <n v="16"/>
    <n v="12"/>
    <n v="0"/>
    <n v="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8"/>
    <n v="71948.240000000005"/>
    <n v="118668.92"/>
    <n v="46720.68"/>
    <n v="2"/>
    <n v="5"/>
    <n v="71320.124533022055"/>
    <n v="118040.8056862955"/>
    <n v="46720.681153273406"/>
    <n v="0"/>
    <n v="0"/>
    <n v="0"/>
    <n v="628.11546697794984"/>
    <n v="628.1143137045292"/>
    <n v="-1.153273406089284E-3"/>
    <n v="46720.681153273406"/>
    <n v="59020.402843147727"/>
    <n v="70824.483411777284"/>
    <n v="82628.56398040682"/>
    <n v="94432.644549036384"/>
    <n v="106236.7251176659"/>
    <n v="129844.886254925"/>
    <n v="141648.9668235546"/>
    <n v="153453.04739218409"/>
    <n v="165257.12796081361"/>
    <n v="177061.20852944319"/>
    <n v="0"/>
    <n v="0"/>
    <n v="0"/>
    <n v="0"/>
    <n v="0"/>
    <n v="0"/>
    <n v="0"/>
    <n v="0"/>
    <n v="0"/>
    <n v="0"/>
    <n v="2.5265215055201549"/>
    <m/>
    <n v="1.4630000000000001"/>
    <n v="0.58320441415616919"/>
    <m/>
    <m/>
    <n v="-17210.479731699539"/>
    <m/>
    <n v="-23112.52001601431"/>
    <n v="-20489.391000763299"/>
    <n v="-17210.479731699539"/>
    <n v="-12994.7366714747"/>
    <n v="-7373.74592450825"/>
    <n v="-27834.152243466131"/>
    <n v="-25735.649031265319"/>
    <n v="-23112.52001601431"/>
    <n v="-19739.925567834442"/>
    <n v="-15243.13297026128"/>
    <n v="0"/>
    <n v="0"/>
    <n v="0"/>
    <n v="0"/>
  </r>
  <r>
    <x v="158"/>
    <n v="18666.495800745332"/>
    <n v="0"/>
    <n v="0"/>
    <n v="138"/>
    <n v="133"/>
    <n v="1671842951"/>
    <n v="102644.70387383649"/>
    <n v="65651.633562559742"/>
    <n v="0"/>
    <n v="14"/>
    <n v="36"/>
    <n v="1671842996"/>
    <n v="523005"/>
    <n v="0"/>
    <n v="533322"/>
    <n v="6"/>
    <n v="39"/>
    <n v="5"/>
    <n v="8749"/>
    <n v="10"/>
    <n v="0"/>
    <n v="0"/>
    <n v="0"/>
    <n v="0"/>
    <n v="0"/>
    <n v="0"/>
    <n v="0"/>
    <n v="15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68"/>
    <n v="928471.93"/>
    <n v="976977.29"/>
    <n v="48505.37"/>
    <n v="3"/>
    <n v="17"/>
    <n v="20444.78325851764"/>
    <n v="27683.58308895685"/>
    <n v="7238.7998304392186"/>
    <n v="112336.59927553441"/>
    <n v="151812.22576609621"/>
    <n v="39475.626490561823"/>
    <n v="795690.54746594804"/>
    <n v="797481.481144947"/>
    <n v="1790.94367899897"/>
    <n v="46714.426321001032"/>
    <n v="13841.79154447843"/>
    <n v="16610.149853374111"/>
    <n v="19378.508162269791"/>
    <n v="22146.866471165489"/>
    <n v="24915.224780061169"/>
    <n v="30451.941397852541"/>
    <n v="33220.299706748221"/>
    <n v="35988.658015643909"/>
    <n v="38757.016324539589"/>
    <n v="41525.374633435284"/>
    <n v="75906.112883048103"/>
    <n v="91087.335459657726"/>
    <n v="106268.55803626731"/>
    <n v="121449.780612877"/>
    <n v="136631.0031894866"/>
    <n v="166993.44834270579"/>
    <n v="182174.67091931551"/>
    <n v="197355.89349592509"/>
    <n v="212537.1160725347"/>
    <n v="227718.33864914431"/>
    <n v="3.8243332786392492"/>
    <n v="3.8457204929323372"/>
    <n v="1.4630000000000001"/>
    <n v="4.5933946798500713E-2"/>
    <n v="4.0117191915324479E-2"/>
    <n v="1.5216914517721201"/>
    <n v="-317.9040582000049"/>
    <n v="-1522.5700490377619"/>
    <n v="-1702.0832126478481"/>
    <n v="-1086.8924773376959"/>
    <n v="-317.90405820000518"/>
    <n v="670.79533783416809"/>
    <n v="1989.061199213065"/>
    <n v="-2809.426536206121"/>
    <n v="-2317.273947958"/>
    <n v="-1702.0832126478469"/>
    <n v="-911.12369582050815"/>
    <n v="143.48899328261001"/>
    <n v="-9113.1813373425757"/>
    <n v="-5739.5763203182141"/>
    <n v="-1522.570049037764"/>
    <n v="3899.295156894244"/>
  </r>
  <r>
    <x v="159"/>
    <n v="0"/>
    <n v="0"/>
    <n v="0"/>
    <n v="0"/>
    <n v="0"/>
    <n v="0"/>
    <n v="127981.3428744869"/>
    <n v="72699.511413985223"/>
    <n v="0"/>
    <n v="14"/>
    <n v="58"/>
    <n v="1672048705"/>
    <n v="146914"/>
    <n v="0"/>
    <n v="238560"/>
    <n v="8"/>
    <n v="34"/>
    <n v="2837"/>
    <n v="87312"/>
    <n v="0"/>
    <n v="686"/>
    <n v="0"/>
    <n v="0"/>
    <n v="0"/>
    <n v="0"/>
    <n v="309"/>
    <n v="37"/>
    <n v="0"/>
    <n v="0"/>
    <n v="132"/>
    <n v="0"/>
    <n v="0"/>
    <n v="0"/>
    <n v="3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34"/>
    <n v="540817.06000000006"/>
    <n v="608923.44999999995"/>
    <n v="68106.39"/>
    <n v="3"/>
    <n v="16"/>
    <n v="0"/>
    <n v="0"/>
    <n v="0"/>
    <n v="141961.3646956853"/>
    <n v="188444.1461337322"/>
    <n v="46482.781438046914"/>
    <n v="398855.69530431472"/>
    <n v="420479.30386626773"/>
    <n v="21623.60856195309"/>
    <n v="46482.781438046914"/>
    <n v="0"/>
    <n v="0"/>
    <n v="0"/>
    <n v="0"/>
    <n v="0"/>
    <n v="0"/>
    <n v="0"/>
    <n v="0"/>
    <n v="0"/>
    <n v="0"/>
    <n v="94222.073066866113"/>
    <n v="113066.4876802393"/>
    <n v="131910.90229361251"/>
    <n v="150755.3169069858"/>
    <n v="169599.731520359"/>
    <n v="207288.56074710551"/>
    <n v="226132.97536047871"/>
    <n v="244977.38997385191"/>
    <n v="263821.80458722508"/>
    <n v="282666.21920059831"/>
    <m/>
    <n v="4.0540634683166283"/>
    <n v="1.4630000000000001"/>
    <m/>
    <n v="-1.333562455031745E-2"/>
    <n v="1.4434899812828861"/>
    <m/>
    <n v="628.25509538615222"/>
    <n v="0"/>
    <n v="0"/>
    <n v="0"/>
    <n v="0"/>
    <n v="0"/>
    <n v="0"/>
    <n v="0"/>
    <n v="0"/>
    <n v="0"/>
    <n v="0"/>
    <n v="-8793.9522113004641"/>
    <n v="-4606.3045194397419"/>
    <n v="628.25509538615006"/>
    <n v="7358.4031715908714"/>
  </r>
  <r>
    <x v="160"/>
    <n v="0"/>
    <n v="0"/>
    <n v="0"/>
    <n v="0"/>
    <n v="0"/>
    <n v="0"/>
    <n v="115467.2561983028"/>
    <n v="67011.101431062663"/>
    <n v="0"/>
    <n v="22"/>
    <n v="59"/>
    <n v="1671616447"/>
    <n v="18250"/>
    <n v="0"/>
    <n v="50964"/>
    <n v="16"/>
    <n v="178"/>
    <n v="9"/>
    <n v="999"/>
    <n v="55"/>
    <n v="103"/>
    <n v="0"/>
    <n v="0"/>
    <n v="40"/>
    <n v="0"/>
    <n v="9"/>
    <n v="2568"/>
    <n v="28874"/>
    <n v="0"/>
    <n v="0"/>
    <n v="0"/>
    <n v="0"/>
    <n v="2"/>
    <n v="5"/>
    <n v="0"/>
    <n v="0"/>
    <n v="0"/>
    <n v="0"/>
    <n v="0"/>
    <n v="0"/>
    <n v="0"/>
    <n v="0"/>
    <n v="50"/>
    <n v="0"/>
    <n v="0"/>
    <n v="0"/>
    <n v="0"/>
    <n v="0"/>
    <n v="0"/>
    <n v="0"/>
    <n v="0"/>
    <n v="0"/>
    <n v="0"/>
    <n v="0"/>
    <n v="0"/>
    <n v="0"/>
    <n v="0"/>
    <n v="0"/>
    <n v="31715"/>
    <n v="1253638.8"/>
    <n v="1952901.3"/>
    <n v="699262.73"/>
    <n v="8"/>
    <n v="50"/>
    <n v="0"/>
    <n v="0"/>
    <n v="0"/>
    <n v="125421.0436954928"/>
    <n v="171746.42046978619"/>
    <n v="46325.376774293363"/>
    <n v="1128217.7563045069"/>
    <n v="1781154.879530214"/>
    <n v="652937.35322570661"/>
    <n v="46325.376774293363"/>
    <n v="0"/>
    <n v="0"/>
    <n v="0"/>
    <n v="0"/>
    <n v="0"/>
    <n v="0"/>
    <n v="0"/>
    <n v="0"/>
    <n v="0"/>
    <n v="0"/>
    <n v="85873.210234893078"/>
    <n v="103047.8522818717"/>
    <n v="120222.4943288503"/>
    <n v="137397.13637582891"/>
    <n v="154571.77842280749"/>
    <n v="188921.0625167648"/>
    <n v="206095.70456374341"/>
    <n v="223270.34661072199"/>
    <n v="240444.9886577006"/>
    <n v="257619.63070467921"/>
    <m/>
    <n v="3.7073939259376041"/>
    <n v="1.4630000000000001"/>
    <m/>
    <n v="7.8925002281325041E-2"/>
    <n v="1.578467278337579"/>
    <m/>
    <n v="-3388.771656846825"/>
    <n v="0"/>
    <n v="0"/>
    <n v="0"/>
    <n v="0"/>
    <n v="0"/>
    <n v="0"/>
    <n v="0"/>
    <n v="0"/>
    <n v="0"/>
    <n v="0"/>
    <n v="-11976.092680336131"/>
    <n v="-8159.5055587853276"/>
    <n v="-3388.771656846824"/>
    <n v="2745.0290742169668"/>
  </r>
  <r>
    <x v="161"/>
    <n v="87216.865089636107"/>
    <n v="75842.419253568456"/>
    <n v="0"/>
    <n v="29"/>
    <n v="84"/>
    <n v="1628179454"/>
    <n v="0"/>
    <n v="0"/>
    <n v="0"/>
    <n v="0"/>
    <n v="0"/>
    <n v="0"/>
    <n v="97040"/>
    <n v="0"/>
    <n v="97158"/>
    <n v="2"/>
    <n v="5"/>
    <n v="0"/>
    <n v="1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3945.74"/>
    <n v="189949.87"/>
    <n v="46004.13"/>
    <n v="2"/>
    <n v="2"/>
    <n v="143163.5892480404"/>
    <n v="189167.72157496959"/>
    <n v="46004.132326929182"/>
    <n v="0"/>
    <n v="0"/>
    <n v="0"/>
    <n v="782.15075195959071"/>
    <n v="782.14842503043474"/>
    <n v="-2.3269291777978651E-3"/>
    <n v="46004.132326929182"/>
    <n v="94583.86078748478"/>
    <n v="113500.6329449817"/>
    <n v="132417.40510247869"/>
    <n v="151334.1772599757"/>
    <n v="170250.94941747261"/>
    <n v="208084.49373246651"/>
    <n v="227001.26588996351"/>
    <n v="245918.0380474604"/>
    <n v="264834.81020495738"/>
    <n v="283751.58236245433"/>
    <n v="0"/>
    <n v="0"/>
    <n v="0"/>
    <n v="0"/>
    <n v="0"/>
    <n v="0"/>
    <n v="0"/>
    <n v="0"/>
    <n v="0"/>
    <n v="0"/>
    <n v="4.1119723817557476"/>
    <m/>
    <n v="1.4630000000000001"/>
    <n v="-2.7230820482295411E-2"/>
    <m/>
    <m/>
    <n v="1287.7980668132111"/>
    <m/>
    <n v="-8170.588011935266"/>
    <n v="-3966.8608658248272"/>
    <n v="1287.798066813215"/>
    <n v="8043.7881230621279"/>
    <n v="17051.774864727351"/>
    <n v="-15737.29687493404"/>
    <n v="-12374.315158045691"/>
    <n v="-8170.5880119352587"/>
    <n v="-2765.7959669361298"/>
    <n v="4440.5934263960444"/>
    <n v="0"/>
    <n v="0"/>
    <n v="0"/>
    <n v="0"/>
  </r>
  <r>
    <x v="162"/>
    <n v="0"/>
    <n v="0"/>
    <n v="0"/>
    <n v="0"/>
    <n v="0"/>
    <n v="0"/>
    <n v="152947.69098127561"/>
    <n v="120755.2513815233"/>
    <n v="12887.62046100077"/>
    <n v="7"/>
    <n v="35"/>
    <n v="1669787971"/>
    <n v="23912"/>
    <n v="0"/>
    <n v="37364"/>
    <n v="3"/>
    <n v="10"/>
    <n v="0"/>
    <n v="134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5809.81"/>
    <n v="401776.43"/>
    <n v="45966.63"/>
    <n v="2"/>
    <n v="4"/>
    <n v="0"/>
    <n v="0"/>
    <n v="0"/>
    <n v="182489.39995825241"/>
    <n v="228456.028016917"/>
    <n v="45966.628058664603"/>
    <n v="173320.41004174759"/>
    <n v="173320.40198308299"/>
    <n v="1.9413353948039001E-3"/>
    <n v="45966.628058664603"/>
    <n v="0"/>
    <n v="0"/>
    <n v="0"/>
    <n v="0"/>
    <n v="0"/>
    <n v="0"/>
    <n v="0"/>
    <n v="0"/>
    <n v="0"/>
    <n v="0"/>
    <n v="114228.0140084585"/>
    <n v="137073.61681015021"/>
    <n v="159919.21961184189"/>
    <n v="182764.82241353361"/>
    <n v="205610.42521522529"/>
    <n v="251301.63081860871"/>
    <n v="274147.23362030042"/>
    <n v="296992.83642199211"/>
    <n v="319838.43922368379"/>
    <n v="342684.04202537547"/>
    <m/>
    <n v="4.9700410420653762"/>
    <n v="1.4630000000000001"/>
    <m/>
    <n v="-0.19517767234820679"/>
    <n v="1.177455065354573"/>
    <m/>
    <n v="11147.37894556464"/>
    <n v="0"/>
    <n v="0"/>
    <n v="0"/>
    <n v="0"/>
    <n v="0"/>
    <n v="0"/>
    <n v="0"/>
    <n v="0"/>
    <n v="0"/>
    <n v="0"/>
    <n v="-275.42245528120111"/>
    <n v="4801.3781673169506"/>
    <n v="11147.378945564649"/>
    <n v="19306.52280331168"/>
  </r>
  <r>
    <x v="163"/>
    <n v="107812.8246858443"/>
    <n v="10790.418543327691"/>
    <n v="10790.418543327691"/>
    <n v="134"/>
    <n v="152"/>
    <n v="1661355821"/>
    <n v="106517.91688501681"/>
    <n v="0"/>
    <n v="0"/>
    <n v="3"/>
    <n v="16"/>
    <n v="1669716286"/>
    <n v="18903"/>
    <n v="0"/>
    <n v="21234"/>
    <n v="2"/>
    <n v="9"/>
    <n v="0"/>
    <n v="23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7448.25"/>
    <n v="213146.22"/>
    <n v="45697.98"/>
    <n v="1"/>
    <n v="2"/>
    <n v="0"/>
    <n v="0"/>
    <n v="0"/>
    <n v="117344.3054675381"/>
    <n v="163042.28291079809"/>
    <n v="45697.977443259981"/>
    <n v="50103.944532461857"/>
    <n v="50103.937089201878"/>
    <n v="2.5567400225554589E-3"/>
    <n v="45697.977443259981"/>
    <n v="0"/>
    <n v="0"/>
    <n v="0"/>
    <n v="0"/>
    <n v="0"/>
    <n v="0"/>
    <n v="0"/>
    <n v="0"/>
    <n v="0"/>
    <n v="0"/>
    <n v="81521.141455399062"/>
    <n v="97825.369746478871"/>
    <n v="114129.5980375587"/>
    <n v="130433.8263286385"/>
    <n v="146738.05461971831"/>
    <n v="179346.51120187799"/>
    <n v="195650.73949295771"/>
    <n v="211954.96778403761"/>
    <n v="228259.19607511739"/>
    <n v="244563.4243661972"/>
    <m/>
    <n v="3.567822735989497"/>
    <n v="1.4630000000000001"/>
    <m/>
    <n v="0.12113193283147899"/>
    <n v="1.6402160177324541"/>
    <m/>
    <n v="-4937.4067155604507"/>
    <n v="0"/>
    <n v="0"/>
    <n v="0"/>
    <n v="0"/>
    <n v="0"/>
    <n v="0"/>
    <n v="0"/>
    <n v="0"/>
    <n v="0"/>
    <n v="0"/>
    <n v="-13089.520861100351"/>
    <n v="-9466.3590186381771"/>
    <n v="-4937.4067155604498"/>
    <n v="885.53195982519537"/>
  </r>
  <r>
    <x v="164"/>
    <n v="0"/>
    <n v="0"/>
    <n v="0"/>
    <n v="0"/>
    <n v="0"/>
    <n v="0"/>
    <n v="114523.7064998108"/>
    <n v="61571.683617964052"/>
    <n v="0"/>
    <n v="171"/>
    <n v="58"/>
    <n v="1671765457"/>
    <n v="11792"/>
    <n v="0"/>
    <n v="26459"/>
    <n v="6"/>
    <n v="57"/>
    <n v="22"/>
    <n v="13156"/>
    <n v="0"/>
    <n v="259"/>
    <n v="0"/>
    <n v="0"/>
    <n v="0"/>
    <n v="0"/>
    <n v="15"/>
    <n v="12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11"/>
    <n v="256658.21"/>
    <n v="302261.32"/>
    <n v="45603.11"/>
    <n v="4"/>
    <n v="26"/>
    <n v="0"/>
    <n v="0"/>
    <n v="0"/>
    <n v="123133.2182302358"/>
    <n v="168736.32917953041"/>
    <n v="45603.110949294598"/>
    <n v="133524.99176976419"/>
    <n v="133524.9908204696"/>
    <n v="-9.4929459737613797E-4"/>
    <n v="45603.110949294598"/>
    <n v="0"/>
    <n v="0"/>
    <n v="0"/>
    <n v="0"/>
    <n v="0"/>
    <n v="0"/>
    <n v="0"/>
    <n v="0"/>
    <n v="0"/>
    <n v="0"/>
    <n v="84368.164589765191"/>
    <n v="101241.79750771821"/>
    <n v="118115.43042567129"/>
    <n v="134989.06334362429"/>
    <n v="151862.69626157731"/>
    <n v="185609.9620974834"/>
    <n v="202483.59501543641"/>
    <n v="219357.22793338951"/>
    <n v="236230.8608513425"/>
    <n v="253104.4937692956"/>
    <m/>
    <n v="3.700105665316249"/>
    <n v="1.4630000000000001"/>
    <m/>
    <n v="8.1050208239963784E-2"/>
    <n v="1.581576454655067"/>
    <m/>
    <n v="-3419.0286544120008"/>
    <n v="0"/>
    <n v="0"/>
    <n v="0"/>
    <n v="0"/>
    <n v="0"/>
    <n v="0"/>
    <n v="0"/>
    <n v="0"/>
    <n v="0"/>
    <n v="0"/>
    <n v="-11855.845113388519"/>
    <n v="-8106.1489093989576"/>
    <n v="-3419.0286544120031"/>
    <n v="2607.268816285512"/>
  </r>
  <r>
    <x v="165"/>
    <n v="71884.565282932788"/>
    <n v="29923.96531497762"/>
    <n v="0"/>
    <n v="104"/>
    <n v="162"/>
    <n v="1668279095"/>
    <n v="0"/>
    <n v="0"/>
    <n v="0"/>
    <n v="0"/>
    <n v="0"/>
    <n v="0"/>
    <n v="791"/>
    <n v="0"/>
    <n v="1293"/>
    <n v="4"/>
    <n v="13"/>
    <n v="0"/>
    <n v="397"/>
    <n v="11"/>
    <n v="0"/>
    <n v="0"/>
    <n v="0"/>
    <n v="0"/>
    <n v="0"/>
    <n v="0"/>
    <n v="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5"/>
    <n v="94422.27"/>
    <n v="140004.07"/>
    <n v="45581.8"/>
    <n v="2"/>
    <n v="9"/>
    <n v="62084.387548770173"/>
    <n v="107666.1886428587"/>
    <n v="45581.801094088529"/>
    <n v="0"/>
    <n v="0"/>
    <n v="0"/>
    <n v="32337.882451229831"/>
    <n v="32337.881357141301"/>
    <n v="-1.0940885258605699E-3"/>
    <n v="45581.801094088529"/>
    <n v="53833.094321429351"/>
    <n v="64599.71318571522"/>
    <n v="75366.332050001089"/>
    <n v="86132.950914286965"/>
    <n v="96899.569778572841"/>
    <n v="118432.80750714459"/>
    <n v="129199.4263714304"/>
    <n v="139966.0452357163"/>
    <n v="150732.66410000221"/>
    <n v="161499.28296428811"/>
    <n v="0"/>
    <n v="0"/>
    <n v="0"/>
    <n v="0"/>
    <n v="0"/>
    <n v="0"/>
    <n v="0"/>
    <n v="0"/>
    <n v="0"/>
    <n v="0"/>
    <n v="2.362043316818867"/>
    <m/>
    <n v="1.4630000000000001"/>
    <n v="0.69344904537444618"/>
    <m/>
    <m/>
    <n v="-18665.25393337385"/>
    <m/>
    <n v="-24048.563365516791"/>
    <n v="-21655.981395675481"/>
    <n v="-18665.25393337385"/>
    <n v="-14820.032910414609"/>
    <n v="-9693.0715464689638"/>
    <n v="-28355.210911231141"/>
    <n v="-26441.145335358091"/>
    <n v="-24048.563365516791"/>
    <n v="-20972.386547149399"/>
    <n v="-16870.81745599287"/>
    <n v="0"/>
    <n v="0"/>
    <n v="0"/>
    <n v="0"/>
  </r>
  <r>
    <x v="166"/>
    <n v="114898.09012288399"/>
    <n v="86735.559335037236"/>
    <n v="0"/>
    <n v="122"/>
    <n v="120"/>
    <n v="1671676991"/>
    <n v="0"/>
    <n v="0"/>
    <n v="0"/>
    <n v="0"/>
    <n v="0"/>
    <n v="0"/>
    <n v="104562"/>
    <n v="0"/>
    <n v="130919"/>
    <n v="8"/>
    <n v="42"/>
    <n v="5"/>
    <n v="25263"/>
    <n v="974"/>
    <n v="0"/>
    <n v="0"/>
    <n v="0"/>
    <n v="0"/>
    <n v="0"/>
    <n v="0"/>
    <n v="102"/>
    <n v="12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094"/>
    <n v="126118.15"/>
    <n v="170636.76"/>
    <n v="44518.6"/>
    <n v="3"/>
    <n v="7"/>
    <n v="125493.146069977"/>
    <n v="170011.75033157089"/>
    <n v="44518.60426159393"/>
    <n v="0"/>
    <n v="0"/>
    <n v="0"/>
    <n v="625.00393002296914"/>
    <n v="625.009668429062"/>
    <n v="-4.2615939310053363E-3"/>
    <n v="44518.60426159393"/>
    <n v="85005.875165785474"/>
    <n v="102007.0501989426"/>
    <n v="119008.2252320996"/>
    <n v="136009.40026525679"/>
    <n v="153010.5752984139"/>
    <n v="187012.92536472809"/>
    <n v="204014.10039788511"/>
    <n v="221015.27543104219"/>
    <n v="238016.4504641993"/>
    <n v="255017.62549735641"/>
    <n v="0"/>
    <n v="0"/>
    <n v="0"/>
    <n v="0"/>
    <n v="0"/>
    <n v="0"/>
    <n v="0"/>
    <n v="0"/>
    <n v="0"/>
    <n v="0"/>
    <n v="3.8188921946557879"/>
    <m/>
    <n v="1.4630000000000001"/>
    <n v="4.7424173323786567E-2"/>
    <m/>
    <m/>
    <n v="-2015.6666787011909"/>
    <m/>
    <n v="-10516.25419527974"/>
    <n v="-6738.2152990226105"/>
    <n v="-2015.666678701193"/>
    <n v="4056.1815474263421"/>
    <n v="12151.97918226305"/>
    <n v="-17316.724208542579"/>
    <n v="-14294.293091536871"/>
    <n v="-10516.25419527974"/>
    <n v="-5658.7756143777151"/>
    <n v="817.86249349165882"/>
    <n v="0"/>
    <n v="0"/>
    <n v="0"/>
    <n v="0"/>
  </r>
  <r>
    <x v="167"/>
    <n v="0"/>
    <n v="0"/>
    <n v="0"/>
    <n v="0"/>
    <n v="0"/>
    <n v="0"/>
    <n v="113092.0808367623"/>
    <n v="62166.056863034173"/>
    <n v="0"/>
    <n v="33"/>
    <n v="57"/>
    <n v="1671652027"/>
    <n v="56703"/>
    <n v="0"/>
    <n v="58349"/>
    <n v="3"/>
    <n v="18"/>
    <n v="0"/>
    <n v="1006"/>
    <n v="0"/>
    <n v="0"/>
    <n v="0"/>
    <n v="0"/>
    <n v="0"/>
    <n v="0"/>
    <n v="6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40"/>
    <n v="1062039.58"/>
    <n v="1945720.49"/>
    <n v="883680.91"/>
    <n v="2"/>
    <n v="7"/>
    <n v="0"/>
    <n v="0"/>
    <n v="0"/>
    <n v="123052.29527115441"/>
    <n v="167567.53991802791"/>
    <n v="44515.244646873492"/>
    <n v="938987.2847288457"/>
    <n v="1778152.9500819719"/>
    <n v="839165.66535312659"/>
    <n v="44515.244646873492"/>
    <n v="0"/>
    <n v="0"/>
    <n v="0"/>
    <n v="0"/>
    <n v="0"/>
    <n v="0"/>
    <n v="0"/>
    <n v="0"/>
    <n v="0"/>
    <n v="0"/>
    <n v="83783.769959013938"/>
    <n v="100540.5239508167"/>
    <n v="117297.2779426195"/>
    <n v="134054.0319344223"/>
    <n v="150810.7859262251"/>
    <n v="184324.29390983071"/>
    <n v="201081.04790163349"/>
    <n v="217837.8018934362"/>
    <n v="234594.55588523901"/>
    <n v="251351.30987704179"/>
    <m/>
    <n v="3.764273143892447"/>
    <n v="1.4630000000000001"/>
    <m/>
    <n v="6.2622144328187579E-2"/>
    <n v="1.5546161971521391"/>
    <m/>
    <n v="-2623.3596673665161"/>
    <n v="0"/>
    <n v="0"/>
    <n v="0"/>
    <n v="0"/>
    <n v="0"/>
    <n v="0"/>
    <n v="0"/>
    <n v="0"/>
    <n v="0"/>
    <n v="0"/>
    <n v="-11001.73666326791"/>
    <n v="-7278.0135539784023"/>
    <n v="-2623.3596673665161"/>
    <n v="3361.1953297059081"/>
  </r>
  <r>
    <x v="168"/>
    <n v="0"/>
    <n v="0"/>
    <n v="0"/>
    <n v="0"/>
    <n v="0"/>
    <n v="0"/>
    <n v="82155.347965616136"/>
    <n v="67807.369286830581"/>
    <n v="0"/>
    <n v="16"/>
    <n v="40"/>
    <n v="1665524808"/>
    <n v="217"/>
    <n v="0"/>
    <n v="2784"/>
    <n v="12"/>
    <n v="56"/>
    <n v="13"/>
    <n v="317"/>
    <n v="0"/>
    <n v="4"/>
    <n v="0"/>
    <n v="0"/>
    <n v="0"/>
    <n v="31"/>
    <n v="1392"/>
    <n v="5"/>
    <n v="1"/>
    <n v="0"/>
    <n v="0"/>
    <n v="0"/>
    <n v="0"/>
    <n v="0"/>
    <n v="0"/>
    <n v="0"/>
    <n v="0"/>
    <n v="0"/>
    <n v="0"/>
    <n v="0"/>
    <n v="0"/>
    <n v="804"/>
    <n v="0"/>
    <n v="0"/>
    <n v="0"/>
    <n v="0"/>
    <n v="0"/>
    <n v="0"/>
    <n v="0"/>
    <n v="0"/>
    <n v="0"/>
    <n v="0"/>
    <n v="0"/>
    <n v="0"/>
    <n v="0"/>
    <n v="0"/>
    <n v="0"/>
    <n v="0"/>
    <n v="0"/>
    <n v="2250"/>
    <n v="94536"/>
    <n v="138489.82999999999"/>
    <n v="43953.83"/>
    <n v="6"/>
    <n v="18"/>
    <n v="0"/>
    <n v="0"/>
    <n v="0"/>
    <n v="86609.266462595071"/>
    <n v="130563.07830327839"/>
    <n v="43953.81184068328"/>
    <n v="7926.7335374049289"/>
    <n v="7926.7516967216361"/>
    <n v="1.8159316721721549E-2"/>
    <n v="43953.81184068328"/>
    <n v="0"/>
    <n v="0"/>
    <n v="0"/>
    <n v="0"/>
    <n v="0"/>
    <n v="0"/>
    <n v="0"/>
    <n v="0"/>
    <n v="0"/>
    <n v="0"/>
    <n v="65281.539151639183"/>
    <n v="78337.846981967014"/>
    <n v="91394.154812294844"/>
    <n v="104450.4626426227"/>
    <n v="117506.77047295051"/>
    <n v="143619.3861336062"/>
    <n v="156675.693963934"/>
    <n v="169732.00179426189"/>
    <n v="182788.30962458969"/>
    <n v="195844.61745491749"/>
    <m/>
    <n v="2.9704608732576472"/>
    <n v="1.4630000000000001"/>
    <m/>
    <n v="0.34659238773721918"/>
    <n v="1.970064663259552"/>
    <m/>
    <n v="-11313.04226486369"/>
    <n v="0"/>
    <n v="0"/>
    <n v="0"/>
    <n v="0"/>
    <n v="0"/>
    <n v="0"/>
    <n v="0"/>
    <n v="0"/>
    <n v="0"/>
    <n v="0"/>
    <n v="-17841.196180027611"/>
    <n v="-14939.79443995476"/>
    <n v="-11313.04226486369"/>
    <n v="-6650.0751826037522"/>
  </r>
  <r>
    <x v="169"/>
    <n v="0"/>
    <n v="0"/>
    <n v="0"/>
    <n v="0"/>
    <n v="0"/>
    <n v="0"/>
    <n v="150066.8668199337"/>
    <n v="128121.9943721469"/>
    <n v="9415.5185637535033"/>
    <n v="11"/>
    <n v="27"/>
    <n v="1672097167"/>
    <n v="833"/>
    <n v="0"/>
    <n v="275174"/>
    <n v="4"/>
    <n v="10"/>
    <n v="0"/>
    <n v="3714"/>
    <n v="0"/>
    <n v="0"/>
    <n v="0"/>
    <n v="0"/>
    <n v="0"/>
    <n v="0"/>
    <n v="0"/>
    <n v="2706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0627"/>
    <n v="279721.59999999998"/>
    <n v="323555.43"/>
    <n v="43833.83"/>
    <n v="2"/>
    <n v="2"/>
    <n v="0"/>
    <n v="0"/>
    <n v="0"/>
    <n v="177125.48323008881"/>
    <n v="220959.31035213469"/>
    <n v="43833.827122045979"/>
    <n v="102596.1167699112"/>
    <n v="102596.1196478653"/>
    <n v="2.8779540225514211E-3"/>
    <n v="43833.827122045979"/>
    <n v="0"/>
    <n v="0"/>
    <n v="0"/>
    <n v="0"/>
    <n v="0"/>
    <n v="0"/>
    <n v="0"/>
    <n v="0"/>
    <n v="0"/>
    <n v="0"/>
    <n v="110479.6551760674"/>
    <n v="132575.58621128081"/>
    <n v="154671.5172464943"/>
    <n v="176767.4482817078"/>
    <n v="198863.37931692129"/>
    <n v="243055.24138734819"/>
    <n v="265151.17242256168"/>
    <n v="287247.10345777508"/>
    <n v="309343.03449298861"/>
    <n v="331438.96552820213"/>
    <m/>
    <n v="5.0408400283397672"/>
    <n v="1.4630000000000001"/>
    <m/>
    <n v="-0.20648146390048691"/>
    <n v="1.1609176183135881"/>
    <m/>
    <n v="11406.000465987699"/>
    <n v="0"/>
    <n v="0"/>
    <n v="0"/>
    <n v="0"/>
    <n v="0"/>
    <n v="0"/>
    <n v="0"/>
    <n v="0"/>
    <n v="0"/>
    <n v="0"/>
    <n v="358.03494838096231"/>
    <n v="5268.2418450950718"/>
    <n v="11406.000465987699"/>
    <n v="19297.404407135371"/>
  </r>
  <r>
    <x v="170"/>
    <n v="7102.7349579640877"/>
    <n v="0"/>
    <n v="0"/>
    <n v="2"/>
    <n v="5"/>
    <n v="1662731872"/>
    <n v="119608.7866534959"/>
    <n v="101714.804215393"/>
    <n v="0"/>
    <n v="1"/>
    <n v="15"/>
    <n v="1672061262"/>
    <n v="579781"/>
    <n v="0"/>
    <n v="582533"/>
    <n v="5"/>
    <n v="14"/>
    <n v="0"/>
    <n v="1495"/>
    <n v="48"/>
    <n v="0"/>
    <n v="0"/>
    <n v="0"/>
    <n v="0"/>
    <n v="0"/>
    <n v="0"/>
    <n v="12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57"/>
    <n v="13048299.140000001"/>
    <n v="13665913.439999999"/>
    <n v="617614.30000000005"/>
    <n v="3"/>
    <n v="7"/>
    <n v="0"/>
    <n v="0"/>
    <n v="0"/>
    <n v="133313.30440584"/>
    <n v="176990.88923163831"/>
    <n v="43677.584825798243"/>
    <n v="12914985.83559416"/>
    <n v="13488922.55076836"/>
    <n v="573936.71517420176"/>
    <n v="43677.584825798243"/>
    <n v="0"/>
    <n v="0"/>
    <n v="0"/>
    <n v="0"/>
    <n v="0"/>
    <n v="0"/>
    <n v="0"/>
    <n v="0"/>
    <n v="0"/>
    <n v="0"/>
    <n v="88495.444615819128"/>
    <n v="106194.533538983"/>
    <n v="123893.6224621468"/>
    <n v="141592.7113853106"/>
    <n v="159291.8003084744"/>
    <n v="194689.97815480211"/>
    <n v="212389.06707796591"/>
    <n v="230088.15600112971"/>
    <n v="247787.24492429351"/>
    <n v="265486.33384745743"/>
    <m/>
    <n v="4.052213279134846"/>
    <n v="1.4630000000000001"/>
    <m/>
    <n v="-1.2885126112116559E-2"/>
    <n v="1.4441490604979741"/>
    <m/>
    <n v="570.13748211132895"/>
    <n v="0"/>
    <n v="0"/>
    <n v="0"/>
    <n v="0"/>
    <n v="0"/>
    <n v="0"/>
    <n v="0"/>
    <n v="0"/>
    <n v="0"/>
    <n v="0"/>
    <n v="-8279.4069794705865"/>
    <n v="-4346.2761076563984"/>
    <n v="570.1374821113277"/>
    <n v="6891.2406689555501"/>
  </r>
  <r>
    <x v="171"/>
    <n v="175259.72815661391"/>
    <n v="174320.15"/>
    <n v="61563.65330474652"/>
    <n v="2"/>
    <n v="0"/>
    <n v="1671723359"/>
    <n v="0"/>
    <n v="0"/>
    <n v="0"/>
    <n v="0"/>
    <n v="0"/>
    <n v="0"/>
    <n v="43326"/>
    <n v="0"/>
    <n v="43326"/>
    <n v="1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222.04"/>
    <n v="259599.01"/>
    <n v="43376.97"/>
    <n v="1"/>
    <n v="1"/>
    <n v="216222.03818528721"/>
    <n v="259599.00821407"/>
    <n v="43376.970028782816"/>
    <n v="0"/>
    <n v="0"/>
    <n v="0"/>
    <n v="1.8147127993870531E-3"/>
    <n v="1.7859299841802569E-3"/>
    <n v="-2.8782815206795931E-5"/>
    <n v="43376.970028782816"/>
    <n v="129799.504107035"/>
    <n v="155759.404928442"/>
    <n v="181719.30574984901"/>
    <n v="207679.20657125601"/>
    <n v="233639.10739266299"/>
    <n v="285558.90903547697"/>
    <n v="311518.80985688401"/>
    <n v="337478.71067829098"/>
    <n v="363438.61149969802"/>
    <n v="389398.51232110511"/>
    <n v="0"/>
    <n v="0"/>
    <n v="0"/>
    <n v="0"/>
    <n v="0"/>
    <n v="0"/>
    <n v="0"/>
    <n v="0"/>
    <n v="0"/>
    <n v="0"/>
    <n v="5.9847197266617043"/>
    <m/>
    <n v="1.4630000000000001"/>
    <n v="-0.33163119031620669"/>
    <m/>
    <m/>
    <n v="21522.78202473469"/>
    <m/>
    <n v="8542.8316140311872"/>
    <n v="14311.69846323274"/>
    <n v="21522.78202473469"/>
    <n v="30794.175175237189"/>
    <n v="43156.03270924052"/>
    <n v="-1841.1287145316089"/>
    <n v="2773.9647648296382"/>
    <n v="8542.8316140311945"/>
    <n v="15959.94613443319"/>
    <n v="25849.432161635861"/>
    <n v="0"/>
    <n v="0"/>
    <n v="0"/>
    <n v="0"/>
  </r>
  <r>
    <x v="172"/>
    <n v="0"/>
    <n v="0"/>
    <n v="0"/>
    <n v="0"/>
    <n v="0"/>
    <n v="0"/>
    <n v="61975.815168817877"/>
    <n v="55022.171000000002"/>
    <n v="0"/>
    <n v="5"/>
    <n v="14"/>
    <n v="1667666593"/>
    <n v="6922"/>
    <n v="0"/>
    <n v="7309"/>
    <n v="2"/>
    <n v="3"/>
    <n v="0"/>
    <n v="3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2150.84"/>
    <n v="94640.34"/>
    <n v="42489.5"/>
    <n v="1"/>
    <n v="1"/>
    <n v="0"/>
    <n v="0"/>
    <n v="0"/>
    <n v="52150.836147875707"/>
    <n v="94640.335367983294"/>
    <n v="42489.499220107587"/>
    <n v="3.8521242895512842E-3"/>
    <n v="4.6320167020894587E-3"/>
    <n v="7.7989241253817454E-4"/>
    <n v="42489.499220107587"/>
    <n v="0"/>
    <n v="0"/>
    <n v="0"/>
    <n v="0"/>
    <n v="0"/>
    <n v="0"/>
    <n v="0"/>
    <n v="0"/>
    <n v="0"/>
    <n v="0"/>
    <n v="47320.167683991647"/>
    <n v="56784.201220789982"/>
    <n v="66248.234757588303"/>
    <n v="75712.268294386638"/>
    <n v="85176.301831184974"/>
    <n v="104104.3689047816"/>
    <n v="113568.40244157999"/>
    <n v="123032.4359783783"/>
    <n v="132496.46951517661"/>
    <n v="141960.5030519749"/>
    <m/>
    <n v="2.2273817556125972"/>
    <n v="1.4630000000000001"/>
    <m/>
    <n v="0.79583045875307534"/>
    <n v="2.627299961155749"/>
    <m/>
    <n v="-18829.41537811176"/>
    <n v="0"/>
    <n v="0"/>
    <n v="0"/>
    <n v="0"/>
    <n v="0"/>
    <n v="0"/>
    <n v="0"/>
    <n v="0"/>
    <n v="0"/>
    <n v="0"/>
    <n v="-23561.432146510931"/>
    <n v="-21458.31358277797"/>
    <n v="-18829.41537811176"/>
    <n v="-15449.40340068379"/>
  </r>
  <r>
    <x v="173"/>
    <n v="172659.72145197031"/>
    <n v="171744.81"/>
    <n v="62284.816112192253"/>
    <n v="2"/>
    <n v="0"/>
    <n v="1671724151"/>
    <n v="0"/>
    <n v="0"/>
    <n v="0"/>
    <n v="0"/>
    <n v="0"/>
    <n v="0"/>
    <n v="42131"/>
    <n v="0"/>
    <n v="42131"/>
    <n v="1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3616.18"/>
    <n v="255725"/>
    <n v="42108.82"/>
    <n v="1"/>
    <n v="1"/>
    <n v="213616.1781218909"/>
    <n v="255724.9968009131"/>
    <n v="42108.818679022137"/>
    <n v="0"/>
    <n v="0"/>
    <n v="0"/>
    <n v="1.8781090620905161E-3"/>
    <n v="3.1990869319997728E-3"/>
    <n v="1.3209778626332991E-3"/>
    <n v="42108.818679022137"/>
    <n v="127862.4984004565"/>
    <n v="153434.99808054781"/>
    <n v="179007.49776063909"/>
    <n v="204579.99744073051"/>
    <n v="230152.49712082179"/>
    <n v="281297.4964810044"/>
    <n v="306869.99616109568"/>
    <n v="332442.49584118702"/>
    <n v="358014.9955212783"/>
    <n v="383587.49520136957"/>
    <n v="0"/>
    <n v="0"/>
    <n v="0"/>
    <n v="0"/>
    <n v="0"/>
    <n v="0"/>
    <n v="0"/>
    <n v="0"/>
    <n v="0"/>
    <n v="0"/>
    <n v="6.0729558516043269"/>
    <m/>
    <n v="1.4630000000000001"/>
    <n v="-0.34134215730494782"/>
    <m/>
    <m/>
    <n v="21822.43052120613"/>
    <m/>
    <n v="9036.1806811604765"/>
    <n v="14718.95838784744"/>
    <n v="21822.43052120613"/>
    <n v="30955.46612123874"/>
    <n v="43132.846921282216"/>
    <n v="-1192.8191908760491"/>
    <n v="3353.4029744735162"/>
    <n v="9036.1806811604765"/>
    <n v="16342.60916118656"/>
    <n v="26084.513801221339"/>
    <n v="0"/>
    <n v="0"/>
    <n v="0"/>
    <n v="0"/>
  </r>
  <r>
    <x v="174"/>
    <n v="0"/>
    <n v="0"/>
    <n v="0"/>
    <n v="0"/>
    <n v="0"/>
    <n v="0"/>
    <n v="108878.6456162156"/>
    <n v="87330.712166880243"/>
    <n v="0"/>
    <n v="21"/>
    <n v="36"/>
    <n v="1671837385"/>
    <n v="188"/>
    <n v="0"/>
    <n v="8641"/>
    <n v="4"/>
    <n v="9"/>
    <n v="0"/>
    <n v="845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30784.34"/>
    <n v="172737.11"/>
    <n v="41952.78"/>
    <n v="2"/>
    <n v="6"/>
    <n v="0"/>
    <n v="0"/>
    <n v="0"/>
    <n v="119240.81653536551"/>
    <n v="161193.59290761579"/>
    <n v="41952.77637225033"/>
    <n v="11543.523464634531"/>
    <n v="11543.517092384191"/>
    <n v="3.62774966924917E-3"/>
    <n v="41952.77637225033"/>
    <n v="0"/>
    <n v="0"/>
    <n v="0"/>
    <n v="0"/>
    <n v="0"/>
    <n v="0"/>
    <n v="0"/>
    <n v="0"/>
    <n v="0"/>
    <n v="0"/>
    <n v="80596.796453807896"/>
    <n v="96716.155744569478"/>
    <n v="112835.515035331"/>
    <n v="128954.8743260926"/>
    <n v="145074.23361685421"/>
    <n v="177312.9521983774"/>
    <n v="193432.31148913901"/>
    <n v="209551.67077990051"/>
    <n v="225671.03007066209"/>
    <n v="241790.3893614237"/>
    <m/>
    <n v="3.8422628213525649"/>
    <n v="1.4630000000000001"/>
    <m/>
    <n v="4.1053198591945339E-2"/>
    <n v="1.5230608295400161"/>
    <m/>
    <n v="-1654.378145346381"/>
    <n v="0"/>
    <n v="0"/>
    <n v="0"/>
    <n v="0"/>
    <n v="0"/>
    <n v="0"/>
    <n v="0"/>
    <n v="0"/>
    <n v="0"/>
    <n v="0"/>
    <n v="-9714.0577907271727"/>
    <n v="-6131.9779483357124"/>
    <n v="-1654.3781453463821"/>
    <n v="4102.5358870684649"/>
  </r>
  <r>
    <x v="175"/>
    <n v="0"/>
    <n v="0"/>
    <n v="0"/>
    <n v="0"/>
    <n v="0"/>
    <n v="0"/>
    <n v="102413.7481957062"/>
    <n v="37495.214751730004"/>
    <n v="0"/>
    <n v="12"/>
    <n v="27"/>
    <n v="1671567544"/>
    <n v="5604"/>
    <n v="0"/>
    <n v="102777"/>
    <n v="6"/>
    <n v="29"/>
    <n v="21"/>
    <n v="97081"/>
    <n v="52"/>
    <n v="7"/>
    <n v="0"/>
    <n v="0"/>
    <n v="0"/>
    <n v="0"/>
    <n v="0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2"/>
    <n v="1300183.2"/>
    <n v="1342007.1599999999"/>
    <n v="41823.96"/>
    <n v="3"/>
    <n v="14"/>
    <n v="0"/>
    <n v="0"/>
    <n v="0"/>
    <n v="110837.2249538155"/>
    <n v="152661.185219437"/>
    <n v="41823.960265621477"/>
    <n v="1189345.9750461839"/>
    <n v="1189345.974780563"/>
    <n v="-2.6562147832009941E-4"/>
    <n v="41823.960265621477"/>
    <n v="0"/>
    <n v="0"/>
    <n v="0"/>
    <n v="0"/>
    <n v="0"/>
    <n v="0"/>
    <n v="0"/>
    <n v="0"/>
    <n v="0"/>
    <n v="0"/>
    <n v="76330.592609718486"/>
    <n v="91596.711131662174"/>
    <n v="106862.82965360591"/>
    <n v="122128.94817554959"/>
    <n v="137395.06669749331"/>
    <n v="167927.30374138069"/>
    <n v="183193.42226332429"/>
    <n v="198459.54078526809"/>
    <n v="213725.65930721181"/>
    <n v="228991.77782915541"/>
    <m/>
    <n v="3.6500891893042859"/>
    <n v="1.4630000000000001"/>
    <m/>
    <n v="9.586363306437673E-2"/>
    <n v="1.6032484951731829"/>
    <m/>
    <n v="-3658.663960762236"/>
    <n v="0"/>
    <n v="0"/>
    <n v="0"/>
    <n v="0"/>
    <n v="0"/>
    <n v="0"/>
    <n v="0"/>
    <n v="0"/>
    <n v="0"/>
    <n v="0"/>
    <n v="-11291.723221734081"/>
    <n v="-7899.2524390799299"/>
    <n v="-3658.6639607622351"/>
    <n v="1793.521225646226"/>
  </r>
  <r>
    <x v="176"/>
    <n v="0"/>
    <n v="0"/>
    <n v="0"/>
    <n v="0"/>
    <n v="0"/>
    <n v="0"/>
    <n v="64226.047275515411"/>
    <n v="36003.99799854109"/>
    <n v="0"/>
    <n v="87"/>
    <n v="59"/>
    <n v="1671677426"/>
    <n v="68"/>
    <n v="0"/>
    <n v="29438"/>
    <n v="5"/>
    <n v="14"/>
    <n v="0"/>
    <n v="29326"/>
    <n v="0"/>
    <n v="17"/>
    <n v="0"/>
    <n v="0"/>
    <n v="0"/>
    <n v="0"/>
    <n v="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"/>
    <n v="194151.55"/>
    <n v="235695.7"/>
    <n v="41544.15"/>
    <n v="2"/>
    <n v="7"/>
    <n v="0"/>
    <n v="0"/>
    <n v="0"/>
    <n v="89990.466861379799"/>
    <n v="131534.6176804181"/>
    <n v="41544.150819038266"/>
    <n v="104161.0831386202"/>
    <n v="104161.0823195819"/>
    <n v="-8.1903826503548771E-4"/>
    <n v="41544.150819038266"/>
    <n v="0"/>
    <n v="0"/>
    <n v="0"/>
    <n v="0"/>
    <n v="0"/>
    <n v="0"/>
    <n v="0"/>
    <n v="0"/>
    <n v="0"/>
    <n v="0"/>
    <n v="65767.308840209036"/>
    <n v="78920.770608250838"/>
    <n v="92074.232376292639"/>
    <n v="105227.6941443345"/>
    <n v="118381.1559123763"/>
    <n v="144688.0794484599"/>
    <n v="157841.5412165017"/>
    <n v="170995.00298454351"/>
    <n v="184148.46475258531"/>
    <n v="197301.92652062711"/>
    <m/>
    <n v="3.1661404815654639"/>
    <n v="1.4630000000000001"/>
    <m/>
    <n v="0.26336782062880659"/>
    <n v="1.848307121579944"/>
    <m/>
    <n v="-8660.4963989337466"/>
    <n v="0"/>
    <n v="0"/>
    <n v="0"/>
    <n v="0"/>
    <n v="0"/>
    <n v="0"/>
    <n v="0"/>
    <n v="0"/>
    <n v="0"/>
    <n v="0"/>
    <n v="-15237.227282954649"/>
    <n v="-12314.23577894536"/>
    <n v="-8660.4963989337484"/>
    <n v="-3962.8314817759601"/>
  </r>
  <r>
    <x v="177"/>
    <n v="0"/>
    <n v="0"/>
    <n v="0"/>
    <n v="0"/>
    <n v="0"/>
    <n v="0"/>
    <n v="108081.19093343661"/>
    <n v="55143.117742189483"/>
    <n v="0"/>
    <n v="20"/>
    <n v="35"/>
    <n v="1671900045"/>
    <n v="1902528"/>
    <n v="0"/>
    <n v="2032735"/>
    <n v="14"/>
    <n v="596"/>
    <n v="48666"/>
    <n v="2450"/>
    <n v="29454"/>
    <n v="38093"/>
    <n v="0"/>
    <n v="0"/>
    <n v="0"/>
    <n v="1608"/>
    <n v="0"/>
    <n v="5028"/>
    <n v="2929"/>
    <n v="0"/>
    <n v="0"/>
    <n v="0"/>
    <n v="0"/>
    <n v="0"/>
    <n v="0"/>
    <n v="0"/>
    <n v="0"/>
    <n v="0"/>
    <n v="0"/>
    <n v="0"/>
    <n v="30"/>
    <n v="0"/>
    <n v="0"/>
    <n v="121"/>
    <n v="0"/>
    <n v="0"/>
    <n v="0"/>
    <n v="0"/>
    <n v="0"/>
    <n v="0"/>
    <n v="1828"/>
    <n v="0"/>
    <n v="0"/>
    <n v="0"/>
    <n v="0"/>
    <n v="0"/>
    <n v="0"/>
    <n v="0"/>
    <n v="0"/>
    <n v="127757"/>
    <n v="4794991.7"/>
    <n v="4862459.08"/>
    <n v="67467.38"/>
    <n v="7"/>
    <n v="67"/>
    <n v="0"/>
    <n v="0"/>
    <n v="0"/>
    <n v="118661.2292575414"/>
    <n v="160143.602665774"/>
    <n v="41482.373408232517"/>
    <n v="4676330.4707424575"/>
    <n v="4702315.4773342256"/>
    <n v="25985.006591767491"/>
    <n v="41482.373408232517"/>
    <n v="0"/>
    <n v="0"/>
    <n v="0"/>
    <n v="0"/>
    <n v="0"/>
    <n v="0"/>
    <n v="0"/>
    <n v="0"/>
    <n v="0"/>
    <n v="0"/>
    <n v="80071.801332886986"/>
    <n v="96086.16159946438"/>
    <n v="112100.5218660418"/>
    <n v="128114.8821326192"/>
    <n v="144129.24239919661"/>
    <n v="176157.96293235139"/>
    <n v="192172.32319892879"/>
    <n v="208186.68346550621"/>
    <n v="224201.04373208349"/>
    <n v="240215.403998661"/>
    <m/>
    <n v="3.8605216989342308"/>
    <n v="1.4630000000000001"/>
    <m/>
    <n v="3.612939181361785E-2"/>
    <n v="1.5158573002233231"/>
    <m/>
    <n v="-1446.472741789024"/>
    <n v="0"/>
    <n v="0"/>
    <n v="0"/>
    <n v="0"/>
    <n v="0"/>
    <n v="0"/>
    <n v="0"/>
    <n v="0"/>
    <n v="0"/>
    <n v="0"/>
    <n v="-9453.6528750777215"/>
    <n v="-5894.9061491716348"/>
    <n v="-1446.472741789024"/>
    <n v="4272.9416391314726"/>
  </r>
  <r>
    <x v="178"/>
    <n v="0"/>
    <n v="0"/>
    <n v="0"/>
    <n v="0"/>
    <n v="0"/>
    <n v="0"/>
    <n v="62560.653843958207"/>
    <n v="56250"/>
    <n v="0"/>
    <n v="10"/>
    <n v="12"/>
    <n v="1670465037"/>
    <n v="152"/>
    <n v="0"/>
    <n v="545"/>
    <n v="2"/>
    <n v="2"/>
    <n v="0"/>
    <n v="3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8435.839999999997"/>
    <n v="107424.44"/>
    <n v="48988.6"/>
    <n v="1"/>
    <n v="2"/>
    <n v="0"/>
    <n v="0"/>
    <n v="0"/>
    <n v="52551.329336797302"/>
    <n v="94003.968594605758"/>
    <n v="41452.639257808463"/>
    <n v="5884.5106632026946"/>
    <n v="13420.471405394241"/>
    <n v="7535.9607421915434"/>
    <n v="41452.639257808463"/>
    <n v="0"/>
    <n v="0"/>
    <n v="0"/>
    <n v="0"/>
    <n v="0"/>
    <n v="0"/>
    <n v="0"/>
    <n v="0"/>
    <n v="0"/>
    <n v="0"/>
    <n v="47001.984297302879"/>
    <n v="56402.381156763448"/>
    <n v="65802.778016224023"/>
    <n v="75203.174875684606"/>
    <n v="84603.571735145189"/>
    <n v="103404.3654540663"/>
    <n v="112804.7623135269"/>
    <n v="122205.15917298751"/>
    <n v="131605.55603244799"/>
    <n v="141005.95289190859"/>
    <m/>
    <n v="2.2677438705401172"/>
    <n v="1.4630000000000001"/>
    <m/>
    <n v="0.76386762718812018"/>
    <n v="2.5805383385762202"/>
    <m/>
    <n v="-17951.64710915702"/>
    <n v="0"/>
    <n v="0"/>
    <n v="0"/>
    <n v="0"/>
    <n v="0"/>
    <n v="0"/>
    <n v="0"/>
    <n v="0"/>
    <n v="0"/>
    <n v="0"/>
    <n v="-22651.845538887301"/>
    <n v="-20562.868459007179"/>
    <n v="-17951.64710915702"/>
    <n v="-14594.362516492531"/>
  </r>
  <r>
    <x v="179"/>
    <n v="0"/>
    <n v="0"/>
    <n v="0"/>
    <n v="0"/>
    <n v="0"/>
    <n v="0"/>
    <n v="104954.9497562816"/>
    <n v="11220.34712043855"/>
    <n v="0"/>
    <n v="49"/>
    <n v="52"/>
    <n v="1671794142"/>
    <n v="1086"/>
    <n v="0"/>
    <n v="55572"/>
    <n v="3"/>
    <n v="6"/>
    <n v="0"/>
    <n v="54462"/>
    <n v="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"/>
    <n v="114554.73"/>
    <n v="155822.32"/>
    <n v="41267.599999999999"/>
    <n v="2"/>
    <n v="3"/>
    <n v="0"/>
    <n v="0"/>
    <n v="0"/>
    <n v="113369.1096804374"/>
    <n v="154636.70547544479"/>
    <n v="41267.595795007481"/>
    <n v="1185.620319562629"/>
    <n v="1185.61452455516"/>
    <n v="4.2049925177707337E-3"/>
    <n v="41267.595795007481"/>
    <n v="0"/>
    <n v="0"/>
    <n v="0"/>
    <n v="0"/>
    <n v="0"/>
    <n v="0"/>
    <n v="0"/>
    <n v="0"/>
    <n v="0"/>
    <n v="0"/>
    <n v="77318.352737722424"/>
    <n v="92782.0232852669"/>
    <n v="108245.6938328114"/>
    <n v="123709.3643803559"/>
    <n v="139173.03492790039"/>
    <n v="170100.37602298931"/>
    <n v="185564.0465705338"/>
    <n v="201027.71711807829"/>
    <n v="216491.38766562281"/>
    <n v="231955.0582131673"/>
    <m/>
    <n v="3.7471702069484909"/>
    <n v="1.4630000000000001"/>
    <m/>
    <n v="6.7472193438846029E-2"/>
    <n v="1.561711819001032"/>
    <m/>
    <n v="-2608.4194261462671"/>
    <n v="0"/>
    <n v="0"/>
    <n v="0"/>
    <n v="0"/>
    <n v="0"/>
    <n v="0"/>
    <n v="0"/>
    <n v="0"/>
    <n v="0"/>
    <n v="0"/>
    <n v="-10340.254699918511"/>
    <n v="-6903.8834671308496"/>
    <n v="-2608.419426146269"/>
    <n v="2914.320055119621"/>
  </r>
  <r>
    <x v="180"/>
    <n v="0"/>
    <n v="0"/>
    <n v="0"/>
    <n v="0"/>
    <n v="0"/>
    <n v="0"/>
    <n v="104921.6106944503"/>
    <n v="75636.585966469182"/>
    <n v="0"/>
    <n v="25"/>
    <n v="57"/>
    <n v="1671743395"/>
    <n v="13711"/>
    <n v="0"/>
    <n v="229729"/>
    <n v="17"/>
    <n v="188"/>
    <n v="4439"/>
    <n v="47000"/>
    <n v="10243"/>
    <n v="117689"/>
    <n v="0"/>
    <n v="0"/>
    <n v="990"/>
    <n v="36"/>
    <n v="0"/>
    <n v="5522"/>
    <n v="29488"/>
    <n v="0"/>
    <n v="1"/>
    <n v="0"/>
    <n v="0"/>
    <n v="314"/>
    <n v="0"/>
    <n v="0"/>
    <n v="0"/>
    <n v="2"/>
    <n v="0"/>
    <n v="0"/>
    <n v="0"/>
    <n v="293"/>
    <n v="0"/>
    <n v="0"/>
    <n v="0"/>
    <n v="0"/>
    <n v="0"/>
    <n v="0"/>
    <n v="0"/>
    <n v="0"/>
    <n v="1"/>
    <n v="0"/>
    <n v="0"/>
    <n v="0"/>
    <n v="0"/>
    <n v="0"/>
    <n v="0"/>
    <n v="0"/>
    <n v="0"/>
    <n v="169018"/>
    <n v="2213696.5299999998"/>
    <n v="2291584.67"/>
    <n v="78805.52"/>
    <n v="8"/>
    <n v="67"/>
    <n v="0"/>
    <n v="0"/>
    <n v="0"/>
    <n v="114285.0941363384"/>
    <n v="155446.7850273597"/>
    <n v="41161.690891021302"/>
    <n v="2099411.435863662"/>
    <n v="2136137.8849726398"/>
    <n v="37643.829108978702"/>
    <n v="41161.690891021302"/>
    <n v="0"/>
    <n v="0"/>
    <n v="0"/>
    <n v="0"/>
    <n v="0"/>
    <n v="0"/>
    <n v="0"/>
    <n v="0"/>
    <n v="0"/>
    <n v="0"/>
    <n v="77723.39251367985"/>
    <n v="93268.071016415823"/>
    <n v="108812.7495191518"/>
    <n v="124357.4280218878"/>
    <n v="139902.1065246237"/>
    <n v="170991.4635300957"/>
    <n v="186536.14203283159"/>
    <n v="202080.82053556759"/>
    <n v="217625.49903830359"/>
    <n v="233170.17754103951"/>
    <m/>
    <n v="3.7764917247670131"/>
    <n v="1.4630000000000001"/>
    <m/>
    <n v="5.9184103004164879E-2"/>
    <n v="1.5495863426950931"/>
    <m/>
    <n v="-2299.9946341813802"/>
    <n v="0"/>
    <n v="0"/>
    <n v="0"/>
    <n v="0"/>
    <n v="0"/>
    <n v="0"/>
    <n v="0"/>
    <n v="0"/>
    <n v="0"/>
    <n v="0"/>
    <n v="-10072.33388554936"/>
    <n v="-6617.9608849413708"/>
    <n v="-2299.994634181377"/>
    <n v="3251.6762596529011"/>
  </r>
  <r>
    <x v="181"/>
    <n v="4018.9600630442278"/>
    <n v="22.877593315919391"/>
    <n v="22.877593315919391"/>
    <n v="12"/>
    <n v="41"/>
    <n v="1671572987"/>
    <n v="101553.420975353"/>
    <n v="79598.419620249755"/>
    <n v="0"/>
    <n v="20"/>
    <n v="57"/>
    <n v="1671573040"/>
    <n v="9679"/>
    <n v="0"/>
    <n v="11486"/>
    <n v="5"/>
    <n v="22"/>
    <n v="13"/>
    <n v="1784"/>
    <n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"/>
    <n v="163899.13"/>
    <n v="205052.52"/>
    <n v="41153.39"/>
    <n v="2"/>
    <n v="6"/>
    <n v="302.25722947104379"/>
    <n v="302.25722947104379"/>
    <n v="0"/>
    <n v="114538.7420936766"/>
    <n v="155692.13028845671"/>
    <n v="41153.388194780091"/>
    <n v="49058.130676852357"/>
    <n v="49058.132482072251"/>
    <n v="1.8052199084195311E-3"/>
    <n v="41153.388194780091"/>
    <n v="151.12861473552189"/>
    <n v="181.35433768262629"/>
    <n v="211.5800606297307"/>
    <n v="241.8057835768351"/>
    <n v="272.03150652393953"/>
    <n v="332.48295241814827"/>
    <n v="362.70867536525259"/>
    <n v="392.93439831235702"/>
    <n v="423.16012125946128"/>
    <n v="453.38584420656582"/>
    <n v="77846.065144228342"/>
    <n v="93415.27817307401"/>
    <n v="108984.49120191971"/>
    <n v="124553.7042307653"/>
    <n v="140122.91725961099"/>
    <n v="171261.34331730241"/>
    <n v="186830.55634614799"/>
    <n v="202399.76937499369"/>
    <n v="217968.98240383941"/>
    <n v="233538.195432685"/>
    <s v="inf"/>
    <n v="3.783215358880335"/>
    <n v="1.4630000000000001"/>
    <n v="-1"/>
    <n v="5.7301691961787922E-2"/>
    <n v="1.5468323753400961"/>
    <m/>
    <n v="-2230.3556226659198"/>
    <n v="60.451445894208767"/>
    <n v="67.168273215787522"/>
    <n v="75.564307367760961"/>
    <n v="86.359208420298245"/>
    <n v="100.7524098236813"/>
    <n v="48.361156715367017"/>
    <n v="53.734618572630019"/>
    <n v="60.451445894208767"/>
    <n v="69.087366736238593"/>
    <n v="80.601927858945032"/>
    <n v="-10014.962137088751"/>
    <n v="-6555.1370195674972"/>
    <n v="-2230.3556226659198"/>
    <n v="3330.0776019218169"/>
  </r>
  <r>
    <x v="182"/>
    <n v="0"/>
    <n v="0"/>
    <n v="0"/>
    <n v="0"/>
    <n v="0"/>
    <n v="0"/>
    <n v="116042.0937438894"/>
    <n v="68981.989911180295"/>
    <n v="0"/>
    <n v="20"/>
    <n v="58"/>
    <n v="1672103830"/>
    <n v="772"/>
    <n v="0"/>
    <n v="821"/>
    <n v="5"/>
    <n v="15"/>
    <n v="5"/>
    <n v="41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274430.94"/>
    <n v="330578.17"/>
    <n v="56147.23"/>
    <n v="2"/>
    <n v="10"/>
    <n v="0"/>
    <n v="0"/>
    <n v="0"/>
    <n v="129715.3066862118"/>
    <n v="170861.11571256339"/>
    <n v="41145.809026351599"/>
    <n v="144715.63331378819"/>
    <n v="159717.05428743651"/>
    <n v="15001.420973648401"/>
    <n v="41145.809026351599"/>
    <n v="0"/>
    <n v="0"/>
    <n v="0"/>
    <n v="0"/>
    <n v="0"/>
    <n v="0"/>
    <n v="0"/>
    <n v="0"/>
    <n v="0"/>
    <n v="0"/>
    <n v="85430.557856281725"/>
    <n v="102516.6694275381"/>
    <n v="119602.78099879441"/>
    <n v="136688.89257005081"/>
    <n v="153775.00414130709"/>
    <n v="187947.22728381981"/>
    <n v="205033.33885507609"/>
    <n v="222119.45042633251"/>
    <n v="239205.56199758881"/>
    <n v="256291.6735688452"/>
    <m/>
    <n v="4.1525764046378679"/>
    <n v="1.4630000000000001"/>
    <m/>
    <n v="-3.6742588159837553E-2"/>
    <n v="1.4092455935221579"/>
    <m/>
    <n v="1569.4699017892649"/>
    <n v="0"/>
    <n v="0"/>
    <n v="0"/>
    <n v="0"/>
    <n v="0"/>
    <n v="0"/>
    <n v="0"/>
    <n v="0"/>
    <n v="0"/>
    <n v="0"/>
    <n v="-6973.5858838389104"/>
    <n v="-3176.672201337497"/>
    <n v="1569.469901789264"/>
    <n v="7671.6526058093878"/>
  </r>
  <r>
    <x v="183"/>
    <n v="102470.7226659633"/>
    <n v="100041.105970084"/>
    <n v="0"/>
    <n v="8"/>
    <n v="4"/>
    <n v="1671643523"/>
    <n v="0"/>
    <n v="0"/>
    <n v="0"/>
    <n v="0"/>
    <n v="0"/>
    <n v="0"/>
    <n v="40333"/>
    <n v="0"/>
    <n v="40333"/>
    <n v="1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76469.94"/>
    <n v="667275.03"/>
    <n v="190805.09"/>
    <n v="1"/>
    <n v="3"/>
    <n v="110891.81187360179"/>
    <n v="151472.14137564311"/>
    <n v="40580.329502041342"/>
    <n v="0"/>
    <n v="0"/>
    <n v="0"/>
    <n v="365578.12812639819"/>
    <n v="515802.88862435688"/>
    <n v="150224.76049795869"/>
    <n v="40580.329502041342"/>
    <n v="75736.070687821557"/>
    <n v="90883.284825385868"/>
    <n v="106030.49896295019"/>
    <n v="121177.71310051451"/>
    <n v="136324.92723807879"/>
    <n v="166619.35551320741"/>
    <n v="181766.56965077171"/>
    <n v="196913.78378833609"/>
    <n v="212060.99792590039"/>
    <n v="227208.21206346471"/>
    <n v="0"/>
    <n v="0"/>
    <n v="0"/>
    <n v="0"/>
    <n v="0"/>
    <n v="0"/>
    <n v="0"/>
    <n v="0"/>
    <n v="0"/>
    <n v="0"/>
    <n v="3.7326493706273021"/>
    <m/>
    <n v="1.4630000000000001"/>
    <n v="7.1624897713810087E-2"/>
    <m/>
    <m/>
    <n v="-2712.2941581305581"/>
    <m/>
    <n v="-10285.901226912711"/>
    <n v="-6919.8536407873107"/>
    <n v="-2712.2941581305572"/>
    <n v="2697.4251767138412"/>
    <n v="9910.3842898397052"/>
    <n v="-16344.78688193844"/>
    <n v="-13651.948813038111"/>
    <n v="-10285.901226912711"/>
    <n v="-5958.125759037197"/>
    <n v="-187.75846853650731"/>
    <n v="0"/>
    <n v="0"/>
    <n v="0"/>
    <n v="0"/>
  </r>
  <r>
    <x v="184"/>
    <n v="0"/>
    <n v="0"/>
    <n v="0"/>
    <n v="0"/>
    <n v="0"/>
    <n v="0"/>
    <n v="102550.42519362269"/>
    <n v="98572.749513804723"/>
    <n v="0"/>
    <n v="3"/>
    <n v="7"/>
    <n v="1671650541"/>
    <n v="772062"/>
    <n v="0"/>
    <n v="838914"/>
    <n v="13"/>
    <n v="82"/>
    <n v="772"/>
    <n v="61830"/>
    <n v="232"/>
    <n v="1734"/>
    <n v="6"/>
    <n v="0"/>
    <n v="0"/>
    <n v="0"/>
    <n v="0"/>
    <n v="2155"/>
    <n v="2"/>
    <n v="0"/>
    <n v="0"/>
    <n v="0"/>
    <n v="0"/>
    <n v="108"/>
    <n v="9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22"/>
    <n v="231561.87"/>
    <n v="271983.43"/>
    <n v="40421.56"/>
    <n v="8"/>
    <n v="26"/>
    <n v="0.60773208128949063"/>
    <n v="0.60773208128949063"/>
    <n v="0"/>
    <n v="111543.2200895842"/>
    <n v="151964.77645435609"/>
    <n v="40421.556364771983"/>
    <n v="120018.04217833449"/>
    <n v="120018.0458135626"/>
    <n v="3.6352280149003491E-3"/>
    <n v="40421.556364771983"/>
    <n v="0.30386604064474532"/>
    <n v="0.36463924877369441"/>
    <n v="0.4254124569026434"/>
    <n v="0.48618566503159261"/>
    <n v="0.54695887316054159"/>
    <n v="0.66850528941843979"/>
    <n v="0.72927849754738872"/>
    <n v="0.79005170567633787"/>
    <n v="0.8508249138052868"/>
    <n v="0.91159812193423595"/>
    <n v="75982.388227178075"/>
    <n v="91178.865872613693"/>
    <n v="106375.3435180493"/>
    <n v="121571.8211634849"/>
    <n v="136768.29880892049"/>
    <n v="167161.25409979181"/>
    <n v="182357.73174522739"/>
    <n v="197554.20939066299"/>
    <n v="212750.68703609859"/>
    <n v="227947.1646815342"/>
    <s v="inf"/>
    <n v="3.7594983993935429"/>
    <n v="1.4630000000000001"/>
    <n v="-1"/>
    <n v="6.3971725761408305E-2"/>
    <n v="1.55659063478894"/>
    <m/>
    <n v="-2430.3622511829458"/>
    <n v="0.1215464162578981"/>
    <n v="0.13505157361988679"/>
    <n v="0.15193302032237271"/>
    <n v="0.173637737511283"/>
    <n v="0.20257736042983021"/>
    <n v="9.7237133006318505E-2"/>
    <n v="0.1080412588959095"/>
    <n v="0.1215464162578981"/>
    <n v="0.13891019000902641"/>
    <n v="0.1620618883438642"/>
    <n v="-10028.601073900751"/>
    <n v="-6651.6060415817255"/>
    <n v="-2430.3622511829449"/>
    <n v="2996.951193615489"/>
  </r>
  <r>
    <x v="185"/>
    <n v="0"/>
    <n v="0"/>
    <n v="0"/>
    <n v="0"/>
    <n v="0"/>
    <n v="0"/>
    <n v="100972.8088016632"/>
    <n v="0.1599110195252765"/>
    <n v="0"/>
    <n v="79"/>
    <n v="53"/>
    <n v="1671793842"/>
    <n v="510"/>
    <n v="0"/>
    <n v="1843"/>
    <n v="3"/>
    <n v="8"/>
    <n v="0"/>
    <n v="1331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09997.35"/>
    <n v="149698.37"/>
    <n v="39701.019999999997"/>
    <n v="2"/>
    <n v="3"/>
    <n v="0"/>
    <n v="0"/>
    <n v="0"/>
    <n v="109923.4914152328"/>
    <n v="149624.50764975001"/>
    <n v="39701.016234517192"/>
    <n v="73.858584767207503"/>
    <n v="73.862350250012241"/>
    <n v="3.7654828047379851E-3"/>
    <n v="39701.016234517192"/>
    <n v="0"/>
    <n v="0"/>
    <n v="0"/>
    <n v="0"/>
    <n v="0"/>
    <n v="0"/>
    <n v="0"/>
    <n v="0"/>
    <n v="0"/>
    <n v="0"/>
    <n v="74812.253824874992"/>
    <n v="89774.704589849993"/>
    <n v="104737.15535482499"/>
    <n v="119699.6061198"/>
    <n v="134662.056884775"/>
    <n v="164586.958414725"/>
    <n v="179549.40917969999"/>
    <n v="194511.859944675"/>
    <n v="209474.31070964999"/>
    <n v="224436.761474625"/>
    <m/>
    <n v="3.768782813162908"/>
    <n v="1.4630000000000001"/>
    <m/>
    <n v="6.1350626528421603E-2"/>
    <n v="1.5527559666110811"/>
    <m/>
    <n v="-2294.8893220796958"/>
    <n v="0"/>
    <n v="0"/>
    <n v="0"/>
    <n v="0"/>
    <n v="0"/>
    <n v="0"/>
    <n v="0"/>
    <n v="0"/>
    <n v="0"/>
    <n v="0"/>
    <n v="-9776.1147045671969"/>
    <n v="-6451.1256456838601"/>
    <n v="-2294.8893220796958"/>
    <n v="3048.8430939828031"/>
  </r>
  <r>
    <x v="186"/>
    <n v="163290.46841966809"/>
    <n v="162424.15"/>
    <n v="59379.890140712931"/>
    <n v="2"/>
    <n v="1"/>
    <n v="1671722903"/>
    <n v="0"/>
    <n v="0"/>
    <n v="0"/>
    <n v="0"/>
    <n v="0"/>
    <n v="0"/>
    <n v="39750"/>
    <n v="0"/>
    <n v="39750"/>
    <n v="1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2079.05"/>
    <n v="241674.25"/>
    <n v="39595.199999999997"/>
    <n v="1"/>
    <n v="1"/>
    <n v="202079.04613817381"/>
    <n v="241674.24768209201"/>
    <n v="39595.201543918149"/>
    <n v="0"/>
    <n v="0"/>
    <n v="0"/>
    <n v="3.8618261751253158E-3"/>
    <n v="2.3179080453701322E-3"/>
    <n v="-1.5439181515830569E-3"/>
    <n v="39595.201543918149"/>
    <n v="120837.12384104601"/>
    <n v="145004.5486092552"/>
    <n v="169171.9733774644"/>
    <n v="193339.39814567359"/>
    <n v="217506.82291388279"/>
    <n v="265841.67245030118"/>
    <n v="290009.09721851029"/>
    <n v="314176.52198671963"/>
    <n v="338343.94675492868"/>
    <n v="362511.3715231379"/>
    <n v="0"/>
    <n v="0"/>
    <n v="0"/>
    <n v="0"/>
    <n v="0"/>
    <n v="0"/>
    <n v="0"/>
    <n v="0"/>
    <n v="0"/>
    <n v="0"/>
    <n v="6.1036246377994079"/>
    <m/>
    <n v="1.4630000000000001"/>
    <n v="-0.34465170495114938"/>
    <m/>
    <m/>
    <n v="20823.36037660484"/>
    <m/>
    <n v="8739.6479925002423"/>
    <n v="14110.18682988006"/>
    <n v="20823.36037660484"/>
    <n v="29454.58350810812"/>
    <n v="40962.881016779167"/>
    <n v="-927.32191478343884"/>
    <n v="3369.1091551204231"/>
    <n v="8739.6479925002423"/>
    <n v="15644.62649770287"/>
    <n v="24851.264504639708"/>
    <n v="0"/>
    <n v="0"/>
    <n v="0"/>
    <n v="0"/>
  </r>
  <r>
    <x v="187"/>
    <n v="0"/>
    <n v="0"/>
    <n v="0"/>
    <n v="0"/>
    <n v="0"/>
    <n v="0"/>
    <n v="100482.39703908"/>
    <n v="9.6546094144730629E-2"/>
    <n v="0"/>
    <n v="58"/>
    <n v="24"/>
    <n v="1671793692"/>
    <n v="360"/>
    <n v="0"/>
    <n v="1069"/>
    <n v="5"/>
    <n v="11"/>
    <n v="5"/>
    <n v="263"/>
    <n v="29"/>
    <n v="0"/>
    <n v="0"/>
    <n v="0"/>
    <n v="0"/>
    <n v="0"/>
    <n v="0"/>
    <n v="4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6"/>
    <n v="1125624.6399999999"/>
    <n v="1165161.6299999999"/>
    <n v="39536.99"/>
    <n v="2"/>
    <n v="3"/>
    <n v="0"/>
    <n v="0"/>
    <n v="0"/>
    <n v="109360.8771387937"/>
    <n v="148897.87105996831"/>
    <n v="39536.993921174573"/>
    <n v="1016263.762861206"/>
    <n v="1016263.758940032"/>
    <n v="-3.9211745679494916E-3"/>
    <n v="39536.993921174573"/>
    <n v="0"/>
    <n v="0"/>
    <n v="0"/>
    <n v="0"/>
    <n v="0"/>
    <n v="0"/>
    <n v="0"/>
    <n v="0"/>
    <n v="0"/>
    <n v="0"/>
    <n v="74448.935529984155"/>
    <n v="89338.722635980987"/>
    <n v="104228.5097419778"/>
    <n v="119118.29684797461"/>
    <n v="134008.08395397151"/>
    <n v="163787.65816596511"/>
    <n v="178677.445271962"/>
    <n v="193567.2323779588"/>
    <n v="208457.01948395561"/>
    <n v="223346.8065899525"/>
    <m/>
    <n v="3.7660392531821709"/>
    <n v="1.4630000000000001"/>
    <m/>
    <n v="6.2123820568290578E-2"/>
    <n v="1.553887149491409"/>
    <m/>
    <n v="-2312.5261561824882"/>
    <n v="0"/>
    <n v="0"/>
    <n v="0"/>
    <n v="0"/>
    <n v="0"/>
    <n v="0"/>
    <n v="0"/>
    <n v="0"/>
    <n v="0"/>
    <n v="0"/>
    <n v="-9757.4197091809037"/>
    <n v="-6448.5781300704984"/>
    <n v="-2312.5261561824882"/>
    <n v="3005.2549531020918"/>
  </r>
  <r>
    <x v="188"/>
    <n v="100626.0753362757"/>
    <n v="98370.564597949342"/>
    <n v="0"/>
    <n v="12"/>
    <n v="4"/>
    <n v="1671655787"/>
    <n v="0"/>
    <n v="0"/>
    <n v="0"/>
    <n v="0"/>
    <n v="0"/>
    <n v="0"/>
    <n v="333966"/>
    <n v="0"/>
    <n v="370227"/>
    <n v="10"/>
    <n v="44"/>
    <n v="26"/>
    <n v="550"/>
    <n v="6989"/>
    <n v="1317"/>
    <n v="4"/>
    <n v="0"/>
    <n v="0"/>
    <n v="0"/>
    <n v="83"/>
    <n v="27174"/>
    <n v="1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711"/>
    <n v="446067.05"/>
    <n v="570135"/>
    <n v="124067.95"/>
    <n v="5"/>
    <n v="22"/>
    <n v="109402.24476494671"/>
    <n v="148875.75609793331"/>
    <n v="39473.5113329866"/>
    <n v="9.8306970248649748"/>
    <n v="9.8306970248649748"/>
    <n v="0"/>
    <n v="336654.97453802841"/>
    <n v="421249.41320504178"/>
    <n v="84594.438667013397"/>
    <n v="39473.5113329866"/>
    <n v="74437.878048966639"/>
    <n v="89325.453658759958"/>
    <n v="104213.02926855331"/>
    <n v="119100.6048783466"/>
    <n v="133988.18048813989"/>
    <n v="163763.33170772661"/>
    <n v="178650.90731751989"/>
    <n v="193538.48292731331"/>
    <n v="208426.05853710661"/>
    <n v="223313.63414689989"/>
    <n v="4.9153485124324874"/>
    <n v="5.8984182149189843"/>
    <n v="6.8814879174054822"/>
    <n v="7.86455761989198"/>
    <n v="8.8476273223784769"/>
    <n v="10.813766727351471"/>
    <n v="11.79683642983797"/>
    <n v="12.77990613232447"/>
    <n v="13.762975834810961"/>
    <n v="14.74604553729746"/>
    <n v="3.7715356721641111"/>
    <s v="inf"/>
    <n v="1.4630000000000001"/>
    <n v="6.0575942452851361E-2"/>
    <n v="-1"/>
    <n v="0"/>
    <n v="-2254.572308503281"/>
    <m/>
    <n v="-9698.3601133999437"/>
    <n v="-6390.0099778903168"/>
    <n v="-2254.572308503281"/>
    <n v="3062.4189807086218"/>
    <n v="10151.74069965783"/>
    <n v="-15653.390357317279"/>
    <n v="-13006.710248909571"/>
    <n v="-9698.3601133999437"/>
    <n v="-5444.7670820304193"/>
    <n v="226.69029312894421"/>
    <n v="1.966139404972995"/>
    <n v="2.1845993388588831"/>
    <n v="2.4576742562162441"/>
    <n v="2.8087705785328501"/>
  </r>
  <r>
    <x v="189"/>
    <n v="0"/>
    <n v="0"/>
    <n v="0"/>
    <n v="0"/>
    <n v="0"/>
    <n v="0"/>
    <n v="105538.02526279639"/>
    <n v="59483.234612721397"/>
    <n v="0"/>
    <n v="36"/>
    <n v="59"/>
    <n v="1672143735"/>
    <n v="181412"/>
    <n v="0"/>
    <n v="186105"/>
    <n v="6"/>
    <n v="65"/>
    <n v="43"/>
    <n v="1884"/>
    <n v="0"/>
    <n v="0"/>
    <n v="0"/>
    <n v="0"/>
    <n v="0"/>
    <n v="0"/>
    <n v="0"/>
    <n v="2713"/>
    <n v="0"/>
    <n v="0"/>
    <n v="0"/>
    <n v="0"/>
    <n v="0"/>
    <n v="0"/>
    <n v="0"/>
    <n v="0"/>
    <n v="0"/>
    <n v="0"/>
    <n v="0"/>
    <n v="0"/>
    <n v="0"/>
    <n v="0"/>
    <n v="0"/>
    <n v="53"/>
    <n v="0"/>
    <n v="0"/>
    <n v="0"/>
    <n v="0"/>
    <n v="0"/>
    <n v="0"/>
    <n v="0"/>
    <n v="0"/>
    <n v="0"/>
    <n v="0"/>
    <n v="0"/>
    <n v="0"/>
    <n v="0"/>
    <n v="0"/>
    <n v="0"/>
    <n v="2809"/>
    <n v="1546532.53"/>
    <n v="1597467.37"/>
    <n v="50934.84"/>
    <n v="3"/>
    <n v="26"/>
    <n v="0"/>
    <n v="0"/>
    <n v="0"/>
    <n v="116840.32364292241"/>
    <n v="156261.55312985601"/>
    <n v="39421.229486933538"/>
    <n v="1429692.2063570779"/>
    <n v="1441205.8168701441"/>
    <n v="11513.61051306646"/>
    <n v="39421.229486933538"/>
    <n v="0"/>
    <n v="0"/>
    <n v="0"/>
    <n v="0"/>
    <n v="0"/>
    <n v="0"/>
    <n v="0"/>
    <n v="0"/>
    <n v="0"/>
    <n v="0"/>
    <n v="78130.776564927975"/>
    <n v="93756.931877913565"/>
    <n v="109383.0871908992"/>
    <n v="125009.2425038848"/>
    <n v="140635.39781687039"/>
    <n v="171887.7084428416"/>
    <n v="187513.8637558271"/>
    <n v="203140.01906881269"/>
    <n v="218766.17438179831"/>
    <n v="234392.3296947839"/>
    <m/>
    <n v="3.9638934443089862"/>
    <n v="1.4630000000000001"/>
    <m/>
    <n v="9.1088613249310502E-3"/>
    <n v="1.4763262641183741"/>
    <m/>
    <n v="-355.84120446955069"/>
    <n v="0"/>
    <n v="0"/>
    <n v="0"/>
    <n v="0"/>
    <n v="0"/>
    <n v="0"/>
    <n v="0"/>
    <n v="0"/>
    <n v="0"/>
    <n v="0"/>
    <n v="-8168.9188609623488"/>
    <n v="-4696.4399025211023"/>
    <n v="-355.84120446955058"/>
    <n v="5224.9285501681588"/>
  </r>
  <r>
    <x v="190"/>
    <n v="0"/>
    <n v="0"/>
    <n v="0"/>
    <n v="0"/>
    <n v="0"/>
    <n v="0"/>
    <n v="104311.3468410004"/>
    <n v="59814.445263460279"/>
    <n v="0"/>
    <n v="24"/>
    <n v="57"/>
    <n v="1672144545"/>
    <n v="11748"/>
    <n v="0"/>
    <n v="44592"/>
    <n v="4"/>
    <n v="18"/>
    <n v="0"/>
    <n v="32682"/>
    <n v="0"/>
    <n v="1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2"/>
    <n v="909077.59"/>
    <n v="1303874.48"/>
    <n v="394796.89"/>
    <n v="2"/>
    <n v="10"/>
    <n v="0"/>
    <n v="0"/>
    <n v="0"/>
    <n v="115509.1282669026"/>
    <n v="154451.77673677611"/>
    <n v="38942.648469873529"/>
    <n v="793568.46173309744"/>
    <n v="1149422.7032632241"/>
    <n v="355854.24153012648"/>
    <n v="38942.648469873529"/>
    <n v="0"/>
    <n v="0"/>
    <n v="0"/>
    <n v="0"/>
    <n v="0"/>
    <n v="0"/>
    <n v="0"/>
    <n v="0"/>
    <n v="0"/>
    <n v="0"/>
    <n v="77225.888368388041"/>
    <n v="92671.06604206565"/>
    <n v="108116.2437157433"/>
    <n v="123561.4213894209"/>
    <n v="139006.59906309849"/>
    <n v="169896.95441045371"/>
    <n v="185342.1320841313"/>
    <n v="200787.30975780889"/>
    <n v="216232.48743148649"/>
    <n v="231677.66510516411"/>
    <m/>
    <n v="3.966134374662825"/>
    <n v="1.4630000000000001"/>
    <m/>
    <n v="8.5386984247233233E-3"/>
    <n v="1.47549211579537"/>
    <m/>
    <n v="-329.70428567950739"/>
    <n v="0"/>
    <n v="0"/>
    <n v="0"/>
    <n v="0"/>
    <n v="0"/>
    <n v="0"/>
    <n v="0"/>
    <n v="0"/>
    <n v="0"/>
    <n v="0"/>
    <n v="-8052.2931225183129"/>
    <n v="-4620.0314172566214"/>
    <n v="-329.70428567950881"/>
    <n v="5186.4305977767799"/>
  </r>
  <r>
    <x v="191"/>
    <n v="1887.8039664870639"/>
    <n v="0"/>
    <n v="0"/>
    <n v="16"/>
    <n v="38"/>
    <n v="1670445851"/>
    <n v="78784.678391213674"/>
    <n v="54338.914503828048"/>
    <n v="0"/>
    <n v="35"/>
    <n v="50"/>
    <n v="1671594861"/>
    <n v="1085"/>
    <n v="0"/>
    <n v="4870"/>
    <n v="8"/>
    <n v="43"/>
    <n v="26"/>
    <n v="3695"/>
    <n v="1"/>
    <n v="7"/>
    <n v="0"/>
    <n v="0"/>
    <n v="0"/>
    <n v="0"/>
    <n v="0"/>
    <n v="5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0"/>
    <n v="89475.45"/>
    <n v="128080.37"/>
    <n v="38604.92"/>
    <n v="2"/>
    <n v="10"/>
    <n v="1875.0765419541431"/>
    <n v="2816.6415941985961"/>
    <n v="941.56505224445277"/>
    <n v="79436.858806490927"/>
    <n v="117079.1160644551"/>
    <n v="37642.257257964156"/>
    <n v="8163.5146515549277"/>
    <n v="8184.6123413463056"/>
    <n v="21.097689791378802"/>
    <n v="38583.822310208619"/>
    <n v="1408.320797099298"/>
    <n v="1689.984956519158"/>
    <n v="1971.6491159390171"/>
    <n v="2253.313275358877"/>
    <n v="2534.977434778737"/>
    <n v="3098.305753618456"/>
    <n v="3379.9699130383151"/>
    <n v="3661.6340724581751"/>
    <n v="3943.2982318780341"/>
    <n v="4224.9623912978941"/>
    <n v="58539.558032227549"/>
    <n v="70247.46963867305"/>
    <n v="81955.381245118566"/>
    <n v="93663.292851564082"/>
    <n v="105371.2044580096"/>
    <n v="128787.0276709006"/>
    <n v="140494.9392773461"/>
    <n v="152202.8508837916"/>
    <n v="163910.7624902371"/>
    <n v="175618.6740966826"/>
    <n v="2.9914466212232869"/>
    <n v="3.1103107144214648"/>
    <n v="1.4630000000000001"/>
    <n v="0.33714570456359549"/>
    <n v="0.28604514701805978"/>
    <n v="1.8814840500874219"/>
    <n v="-237.4046536948037"/>
    <n v="-8372.4782418503873"/>
    <n v="-378.23673340473351"/>
    <n v="-315.64469797809812"/>
    <n v="-237.40465369480381"/>
    <n v="-136.81031104485379"/>
    <n v="-2.6845208449207121"/>
    <n v="-490.90239717267741"/>
    <n v="-440.82876883136902"/>
    <n v="-378.23673340473351"/>
    <n v="-297.76125928477359"/>
    <n v="-190.46062712482711"/>
    <n v="-14226.43404507314"/>
    <n v="-11624.67591030748"/>
    <n v="-8372.4782418503892"/>
    <n v="-4191.0812395484236"/>
  </r>
  <r>
    <x v="192"/>
    <n v="60610.26126784736"/>
    <n v="38422.397348241007"/>
    <n v="0"/>
    <n v="132"/>
    <n v="132"/>
    <n v="1667497883"/>
    <n v="0"/>
    <n v="0"/>
    <n v="0"/>
    <n v="0"/>
    <n v="0"/>
    <n v="0"/>
    <n v="7960"/>
    <n v="0"/>
    <n v="12360"/>
    <n v="6"/>
    <n v="53"/>
    <n v="139"/>
    <n v="4258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"/>
    <n v="175566.75"/>
    <n v="214121.5"/>
    <n v="38555.089999999997"/>
    <n v="3"/>
    <n v="13"/>
    <n v="54030.296673079887"/>
    <n v="92583.732250276254"/>
    <n v="38553.43557719636"/>
    <n v="0"/>
    <n v="0"/>
    <n v="0"/>
    <n v="121536.45332692011"/>
    <n v="121537.7677497237"/>
    <n v="1.654422803636407"/>
    <n v="38553.43557719636"/>
    <n v="46291.866125138127"/>
    <n v="55550.23935016575"/>
    <n v="64808.612575193372"/>
    <n v="74066.985800221009"/>
    <n v="83325.359025248632"/>
    <n v="101842.10547530391"/>
    <n v="111100.4787003315"/>
    <n v="120358.85192535909"/>
    <n v="129617.2251503867"/>
    <n v="138875.59837541441"/>
    <n v="0"/>
    <n v="0"/>
    <n v="0"/>
    <n v="0"/>
    <n v="0"/>
    <n v="0"/>
    <n v="0"/>
    <n v="0"/>
    <n v="0"/>
    <n v="0"/>
    <n v="2.4014392197264471"/>
    <m/>
    <n v="1.4630000000000001"/>
    <n v="0.66566780751404941"/>
    <m/>
    <m/>
    <n v="-15407.5025146273"/>
    <m/>
    <n v="-20036.689127141111"/>
    <n v="-17979.27285491275"/>
    <n v="-15407.5025146273"/>
    <n v="-12100.940648546"/>
    <n v="-7692.1914937709407"/>
    <n v="-23740.038417152158"/>
    <n v="-22094.10539936947"/>
    <n v="-20036.689127141111"/>
    <n v="-17391.43963427607"/>
    <n v="-13864.440310456021"/>
    <n v="0"/>
    <n v="0"/>
    <n v="0"/>
    <n v="0"/>
  </r>
  <r>
    <x v="193"/>
    <n v="101191.47100094899"/>
    <n v="70593.669902225607"/>
    <n v="0"/>
    <n v="48"/>
    <n v="73"/>
    <n v="1671696083"/>
    <n v="0"/>
    <n v="0"/>
    <n v="0"/>
    <n v="0"/>
    <n v="0"/>
    <n v="0"/>
    <n v="48439"/>
    <n v="0"/>
    <n v="48686"/>
    <n v="5"/>
    <n v="30"/>
    <n v="0"/>
    <n v="0"/>
    <n v="18"/>
    <n v="10"/>
    <n v="0"/>
    <n v="0"/>
    <n v="0"/>
    <n v="0"/>
    <n v="0"/>
    <n v="2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94598.89"/>
    <n v="532741.13"/>
    <n v="38142.239999999998"/>
    <n v="2"/>
    <n v="4"/>
    <n v="110611.9802219741"/>
    <n v="148754.22495362099"/>
    <n v="38142.244731646853"/>
    <n v="0"/>
    <n v="0"/>
    <n v="0"/>
    <n v="383986.90977802587"/>
    <n v="383986.90504637908"/>
    <n v="-4.731646848085802E-3"/>
    <n v="38142.244731646853"/>
    <n v="74377.112476810478"/>
    <n v="89252.534972172565"/>
    <n v="104127.9574675347"/>
    <n v="119003.3799628968"/>
    <n v="133878.8024582589"/>
    <n v="163629.6474489831"/>
    <n v="178505.0699443451"/>
    <n v="193380.49243970719"/>
    <n v="208255.9149350693"/>
    <n v="223131.33743043139"/>
    <n v="0"/>
    <n v="0"/>
    <n v="0"/>
    <n v="0"/>
    <n v="0"/>
    <n v="0"/>
    <n v="0"/>
    <n v="0"/>
    <n v="0"/>
    <n v="0"/>
    <n v="3.8999861177598358"/>
    <m/>
    <n v="1.4630000000000001"/>
    <n v="2.5644676473261852E-2"/>
    <m/>
    <m/>
    <n v="-953.68849324160817"/>
    <m/>
    <n v="-8391.399740922654"/>
    <n v="-5085.7502975088573"/>
    <n v="-953.68849324160692"/>
    <n v="4358.9623979591424"/>
    <n v="11442.496919560141"/>
    <n v="-14341.56873906749"/>
    <n v="-11697.049184336451"/>
    <n v="-8391.399740922654"/>
    <n v="-4141.2790279620531"/>
    <n v="1525.5485893187431"/>
    <n v="0"/>
    <n v="0"/>
    <n v="0"/>
    <n v="0"/>
  </r>
  <r>
    <x v="194"/>
    <n v="0"/>
    <n v="0"/>
    <n v="0"/>
    <n v="0"/>
    <n v="0"/>
    <n v="0"/>
    <n v="95915.062919801567"/>
    <n v="52938.206982393443"/>
    <n v="0"/>
    <n v="41"/>
    <n v="58"/>
    <n v="1671649384"/>
    <n v="478617"/>
    <n v="2"/>
    <n v="492405"/>
    <n v="8"/>
    <n v="66"/>
    <n v="10016"/>
    <n v="2562"/>
    <n v="0"/>
    <n v="226"/>
    <n v="0"/>
    <n v="0"/>
    <n v="0"/>
    <n v="0"/>
    <n v="0"/>
    <n v="907"/>
    <n v="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226"/>
    <n v="1554914.5"/>
    <n v="1592692.03"/>
    <n v="37777.54"/>
    <n v="6"/>
    <n v="17"/>
    <n v="0"/>
    <n v="0"/>
    <n v="0"/>
    <n v="104344.4875412344"/>
    <n v="142122.0248564932"/>
    <n v="37777.537315258727"/>
    <n v="1450570.0124587661"/>
    <n v="1450570.0051435069"/>
    <n v="2.6847412664210419E-3"/>
    <n v="37777.537315258727"/>
    <n v="0"/>
    <n v="0"/>
    <n v="0"/>
    <n v="0"/>
    <n v="0"/>
    <n v="0"/>
    <n v="0"/>
    <n v="0"/>
    <n v="0"/>
    <n v="0"/>
    <n v="71061.012428246584"/>
    <n v="85273.214913895892"/>
    <n v="99485.417399545215"/>
    <n v="113697.61988519449"/>
    <n v="127909.8223708439"/>
    <n v="156334.22734214249"/>
    <n v="170546.42982779181"/>
    <n v="184758.63231344111"/>
    <n v="198970.8347990904"/>
    <n v="213183.03728473981"/>
    <m/>
    <n v="3.7620775454594981"/>
    <n v="1.4630000000000001"/>
    <m/>
    <n v="6.3242304728049481E-2"/>
    <n v="1.555523491817137"/>
    <m/>
    <n v="-2247.0311011354438"/>
    <n v="0"/>
    <n v="0"/>
    <n v="0"/>
    <n v="0"/>
    <n v="0"/>
    <n v="0"/>
    <n v="0"/>
    <n v="0"/>
    <n v="0"/>
    <n v="0"/>
    <n v="-9353.1323439601001"/>
    <n v="-6194.8651249269215"/>
    <n v="-2247.031101135442"/>
    <n v="2828.7555008821728"/>
  </r>
  <r>
    <x v="195"/>
    <n v="111929.74003518349"/>
    <n v="62345.806154721882"/>
    <n v="0"/>
    <n v="20"/>
    <n v="100"/>
    <n v="1672167275"/>
    <n v="0"/>
    <n v="0"/>
    <n v="0"/>
    <n v="0"/>
    <n v="0"/>
    <n v="0"/>
    <n v="12304"/>
    <n v="0"/>
    <n v="145636"/>
    <n v="9"/>
    <n v="28"/>
    <n v="87"/>
    <n v="65"/>
    <n v="17"/>
    <n v="121538"/>
    <n v="0"/>
    <n v="0"/>
    <n v="0"/>
    <n v="0"/>
    <n v="0"/>
    <n v="116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3267"/>
    <n v="2294882.14"/>
    <n v="2332205.52"/>
    <n v="37323.39"/>
    <n v="3"/>
    <n v="11"/>
    <n v="128179.9750619805"/>
    <n v="165503.3601809208"/>
    <n v="37323.385118940292"/>
    <n v="0"/>
    <n v="0"/>
    <n v="0"/>
    <n v="2166702.1649380201"/>
    <n v="2166702.1598190791"/>
    <n v="4.881059707258828E-3"/>
    <n v="37323.385118940292"/>
    <n v="82751.680090460417"/>
    <n v="99302.016108552503"/>
    <n v="115852.3521266446"/>
    <n v="132402.68814473669"/>
    <n v="148953.02416282869"/>
    <n v="182053.69619901289"/>
    <n v="198604.03221710501"/>
    <n v="215154.36823519709"/>
    <n v="231704.70425328921"/>
    <n v="248255.04027138129"/>
    <n v="0"/>
    <n v="0"/>
    <n v="0"/>
    <n v="0"/>
    <n v="0"/>
    <n v="0"/>
    <n v="0"/>
    <n v="0"/>
    <n v="0"/>
    <n v="0"/>
    <n v="4.4343073291316699"/>
    <m/>
    <n v="1.4630000000000001"/>
    <n v="-9.7942541392753713E-2"/>
    <m/>
    <m/>
    <n v="4052.4549262899181"/>
    <m/>
    <n v="-4222.7130827561268"/>
    <n v="-544.86063429121714"/>
    <n v="4052.4549262899159"/>
    <n v="9963.2892184656594"/>
    <n v="17844.40160803332"/>
    <n v="-10842.847489992961"/>
    <n v="-7900.5655312210329"/>
    <n v="-4222.7130827561268"/>
    <n v="505.95435098446609"/>
    <n v="6810.844262638595"/>
    <n v="0"/>
    <n v="0"/>
    <n v="0"/>
    <n v="0"/>
  </r>
  <r>
    <x v="196"/>
    <n v="51231.06254517319"/>
    <n v="34026.679061979303"/>
    <n v="0"/>
    <n v="46"/>
    <n v="47"/>
    <n v="1671663359"/>
    <n v="0"/>
    <n v="0"/>
    <n v="0"/>
    <n v="0"/>
    <n v="0"/>
    <n v="0"/>
    <n v="210"/>
    <n v="0"/>
    <n v="506"/>
    <n v="7"/>
    <n v="19"/>
    <n v="0"/>
    <n v="0"/>
    <n v="12"/>
    <n v="46"/>
    <n v="0"/>
    <n v="0"/>
    <n v="0"/>
    <n v="0"/>
    <n v="0"/>
    <n v="2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6"/>
    <n v="95411.09"/>
    <n v="132669.89000000001"/>
    <n v="37258.800000000003"/>
    <n v="3"/>
    <n v="5"/>
    <n v="39002.401889515029"/>
    <n v="76261.199552216625"/>
    <n v="37258.797662701603"/>
    <n v="0"/>
    <n v="0"/>
    <n v="0"/>
    <n v="56408.688110484967"/>
    <n v="56408.690447783389"/>
    <n v="2.337298406928312E-3"/>
    <n v="37258.797662701603"/>
    <n v="38130.599776108313"/>
    <n v="45756.719731329977"/>
    <n v="53382.839686551633"/>
    <n v="61008.959641773297"/>
    <n v="68635.079596994969"/>
    <n v="83887.319507438297"/>
    <n v="91513.439462659953"/>
    <n v="99139.55941788161"/>
    <n v="106765.6793731033"/>
    <n v="114391.79932832489"/>
    <n v="0"/>
    <n v="0"/>
    <n v="0"/>
    <n v="0"/>
    <n v="0"/>
    <n v="0"/>
    <n v="0"/>
    <n v="0"/>
    <n v="0"/>
    <n v="0"/>
    <n v="2.0467971146733732"/>
    <m/>
    <n v="1.4630000000000001"/>
    <n v="0.95427283501829585"/>
    <m/>
    <m/>
    <n v="-18193.49777464744"/>
    <m/>
    <n v="-22006.557752258272"/>
    <n v="-20311.86442887568"/>
    <n v="-18193.49777464744"/>
    <n v="-15469.883504925419"/>
    <n v="-11838.397811962721"/>
    <n v="-25057.005734346931"/>
    <n v="-23701.251075640859"/>
    <n v="-22006.557752258272"/>
    <n v="-19827.666336480652"/>
    <n v="-16922.477782110491"/>
    <n v="0"/>
    <n v="0"/>
    <n v="0"/>
    <n v="0"/>
  </r>
  <r>
    <x v="197"/>
    <n v="0"/>
    <n v="0"/>
    <n v="0"/>
    <n v="0"/>
    <n v="0"/>
    <n v="0"/>
    <n v="96361.008426493994"/>
    <n v="76214.121550979165"/>
    <n v="0"/>
    <n v="5"/>
    <n v="22"/>
    <n v="1671729459"/>
    <n v="448519"/>
    <n v="0"/>
    <n v="504605"/>
    <n v="9"/>
    <n v="33"/>
    <n v="5"/>
    <n v="49459"/>
    <n v="1460"/>
    <n v="0"/>
    <n v="0"/>
    <n v="0"/>
    <n v="0"/>
    <n v="0"/>
    <n v="0"/>
    <n v="5156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627"/>
    <n v="251135.39"/>
    <n v="288346.51"/>
    <n v="37211.120000000003"/>
    <n v="3"/>
    <n v="5"/>
    <n v="0"/>
    <n v="0"/>
    <n v="0"/>
    <n v="105452.04496714741"/>
    <n v="142663.16242564289"/>
    <n v="37211.117458495457"/>
    <n v="145683.34503285261"/>
    <n v="145683.34757435709"/>
    <n v="2.541504538385198E-3"/>
    <n v="37211.117458495457"/>
    <n v="0"/>
    <n v="0"/>
    <n v="0"/>
    <n v="0"/>
    <n v="0"/>
    <n v="0"/>
    <n v="0"/>
    <n v="0"/>
    <n v="0"/>
    <n v="0"/>
    <n v="71331.581212821446"/>
    <n v="85597.897455385726"/>
    <n v="99864.213697950021"/>
    <n v="114130.5299405143"/>
    <n v="128396.8461830786"/>
    <n v="156929.47866820719"/>
    <n v="171195.79491077151"/>
    <n v="185462.11115333581"/>
    <n v="199728.42739590001"/>
    <n v="213994.74363846431"/>
    <m/>
    <n v="3.83388546674973"/>
    <n v="1.4630000000000001"/>
    <m/>
    <n v="4.3327985327401557E-2"/>
    <n v="1.5263888425339891"/>
    <m/>
    <n v="-1545.3268520847409"/>
    <n v="0"/>
    <n v="0"/>
    <n v="0"/>
    <n v="0"/>
    <n v="0"/>
    <n v="0"/>
    <n v="0"/>
    <n v="0"/>
    <n v="0"/>
    <n v="0"/>
    <n v="-8678.4849733668852"/>
    <n v="-5508.1924750192666"/>
    <n v="-1545.3268520847409"/>
    <n v="3549.78609168822"/>
  </r>
  <r>
    <x v="198"/>
    <n v="0"/>
    <n v="0"/>
    <n v="0"/>
    <n v="0"/>
    <n v="0"/>
    <n v="0"/>
    <n v="69914.657476201523"/>
    <n v="62918.106153745037"/>
    <n v="0"/>
    <n v="3"/>
    <n v="16"/>
    <n v="1671835012"/>
    <n v="38"/>
    <n v="0"/>
    <n v="3064"/>
    <n v="3"/>
    <n v="11"/>
    <n v="0"/>
    <n v="2967"/>
    <n v="0"/>
    <n v="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9"/>
    <n v="90248.45"/>
    <n v="127251.31"/>
    <n v="37002.85"/>
    <n v="2"/>
    <n v="3"/>
    <n v="0"/>
    <n v="0"/>
    <n v="0"/>
    <n v="90198.978173223324"/>
    <n v="127201.8320906071"/>
    <n v="37002.853917383763"/>
    <n v="49.47182677667297"/>
    <n v="49.477909392910078"/>
    <n v="-3.9173837649286716E-3"/>
    <n v="37002.853917383763"/>
    <n v="0"/>
    <n v="0"/>
    <n v="0"/>
    <n v="0"/>
    <n v="0"/>
    <n v="0"/>
    <n v="0"/>
    <n v="0"/>
    <n v="0"/>
    <n v="0"/>
    <n v="63600.916045303537"/>
    <n v="76321.09925436425"/>
    <n v="89041.282463424955"/>
    <n v="101761.4656724857"/>
    <n v="114481.6488815464"/>
    <n v="139922.01529966781"/>
    <n v="152642.1985087285"/>
    <n v="165362.38171778919"/>
    <n v="178082.56492684991"/>
    <n v="190802.7481359106"/>
    <m/>
    <n v="3.437622200023017"/>
    <n v="1.4630000000000001"/>
    <m/>
    <n v="0.16359499888417561"/>
    <n v="1.7023394833675489"/>
    <m/>
    <n v="-5202.3958947319916"/>
    <n v="0"/>
    <n v="0"/>
    <n v="0"/>
    <n v="0"/>
    <n v="0"/>
    <n v="0"/>
    <n v="0"/>
    <n v="0"/>
    <n v="0"/>
    <n v="0"/>
    <n v="-11562.487499262341"/>
    <n v="-8735.7801194710773"/>
    <n v="-5202.3958947319916"/>
    <n v="-659.47332006745273"/>
  </r>
  <r>
    <x v="199"/>
    <n v="0"/>
    <n v="0"/>
    <n v="0"/>
    <n v="0"/>
    <n v="0"/>
    <n v="0"/>
    <n v="94044.574752562898"/>
    <n v="51717.88867408871"/>
    <n v="0"/>
    <n v="123"/>
    <n v="59"/>
    <n v="1671783192"/>
    <n v="9074"/>
    <n v="0"/>
    <n v="43130"/>
    <n v="6"/>
    <n v="18"/>
    <n v="0"/>
    <n v="27997"/>
    <n v="0"/>
    <n v="0"/>
    <n v="0"/>
    <n v="0"/>
    <n v="0"/>
    <n v="0"/>
    <n v="1"/>
    <n v="60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059"/>
    <n v="436113.29"/>
    <n v="473037.1"/>
    <n v="36923.81"/>
    <n v="2"/>
    <n v="5"/>
    <n v="0"/>
    <n v="0"/>
    <n v="0"/>
    <n v="101637.926058339"/>
    <n v="138561.7354620909"/>
    <n v="36923.80940375186"/>
    <n v="334475.36394166102"/>
    <n v="334475.36453790899"/>
    <n v="5.9624813729897141E-4"/>
    <n v="36923.80940375186"/>
    <n v="0"/>
    <n v="0"/>
    <n v="0"/>
    <n v="0"/>
    <n v="0"/>
    <n v="0"/>
    <n v="0"/>
    <n v="0"/>
    <n v="0"/>
    <n v="0"/>
    <n v="69280.867731045451"/>
    <n v="83137.041277254539"/>
    <n v="96993.214823463626"/>
    <n v="110849.3883696727"/>
    <n v="124705.5619158818"/>
    <n v="152417.90900829999"/>
    <n v="166274.08255450911"/>
    <n v="180130.25610071819"/>
    <n v="193986.42964692731"/>
    <n v="207842.60319313631"/>
    <m/>
    <n v="3.7526392238394428"/>
    <n v="1.4630000000000001"/>
    <m/>
    <n v="6.5916482082568617E-2"/>
    <n v="1.559435813286798"/>
    <m/>
    <n v="-2283.3755382291351"/>
    <n v="0"/>
    <n v="0"/>
    <n v="0"/>
    <n v="0"/>
    <n v="0"/>
    <n v="0"/>
    <n v="0"/>
    <n v="0"/>
    <n v="0"/>
    <n v="0"/>
    <n v="-9211.4623113336784"/>
    <n v="-6132.3126343983276"/>
    <n v="-2283.3755382291351"/>
    <n v="2665.2578711312531"/>
  </r>
  <r>
    <x v="200"/>
    <n v="0"/>
    <n v="0"/>
    <n v="0"/>
    <n v="0"/>
    <n v="0"/>
    <n v="0"/>
    <n v="102781.34114142079"/>
    <n v="95037.969838266203"/>
    <n v="0"/>
    <n v="2"/>
    <n v="11"/>
    <n v="1672071001"/>
    <n v="112131"/>
    <n v="0"/>
    <n v="151290"/>
    <n v="2"/>
    <n v="5"/>
    <n v="0"/>
    <n v="391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5298.51"/>
    <n v="152141.99"/>
    <n v="36843.480000000003"/>
    <n v="1"/>
    <n v="1"/>
    <n v="0"/>
    <n v="0"/>
    <n v="0"/>
    <n v="115298.5102668256"/>
    <n v="152141.988541853"/>
    <n v="36843.478275027388"/>
    <n v="-2.6682562020141631E-4"/>
    <n v="1.458146987715736E-3"/>
    <n v="1.72497261519311E-3"/>
    <n v="36843.478275027388"/>
    <n v="0"/>
    <n v="0"/>
    <n v="0"/>
    <n v="0"/>
    <n v="0"/>
    <n v="0"/>
    <n v="0"/>
    <n v="0"/>
    <n v="0"/>
    <n v="0"/>
    <n v="76070.994270926501"/>
    <n v="91285.193125111793"/>
    <n v="106499.3919792971"/>
    <n v="121713.59083348241"/>
    <n v="136927.78968766771"/>
    <n v="167356.18739603829"/>
    <n v="182570.38625022359"/>
    <n v="197784.58510440891"/>
    <n v="212998.7839585942"/>
    <n v="228212.98281277949"/>
    <m/>
    <n v="4.1294143676161887"/>
    <n v="1.4630000000000001"/>
    <m/>
    <n v="-3.1339641918981531E-2"/>
    <n v="1.41715010387253"/>
    <m/>
    <n v="1192.018860435865"/>
    <n v="0"/>
    <n v="0"/>
    <n v="0"/>
    <n v="0"/>
    <n v="0"/>
    <n v="0"/>
    <n v="0"/>
    <n v="0"/>
    <n v="0"/>
    <n v="0"/>
    <n v="-6415.0805666567867"/>
    <n v="-3034.1474879489401"/>
    <n v="1192.018860435863"/>
    <n v="6625.6613083591874"/>
  </r>
  <r>
    <x v="201"/>
    <n v="0"/>
    <n v="0"/>
    <n v="0"/>
    <n v="0"/>
    <n v="0"/>
    <n v="0"/>
    <n v="93844.582314441403"/>
    <n v="50551.86254895071"/>
    <n v="0"/>
    <n v="29"/>
    <n v="38"/>
    <n v="1671654601"/>
    <n v="8580"/>
    <n v="0"/>
    <n v="41836"/>
    <n v="6"/>
    <n v="29"/>
    <n v="5"/>
    <n v="33243"/>
    <n v="0"/>
    <n v="2"/>
    <n v="0"/>
    <n v="0"/>
    <n v="0"/>
    <n v="0"/>
    <n v="0"/>
    <n v="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"/>
    <n v="153658.10999999999"/>
    <n v="190218.36"/>
    <n v="36560.25"/>
    <n v="2"/>
    <n v="8"/>
    <n v="0"/>
    <n v="0"/>
    <n v="0"/>
    <n v="101706.2830728643"/>
    <n v="138266.53052848461"/>
    <n v="36560.247455620301"/>
    <n v="51951.826927135669"/>
    <n v="51951.829471515382"/>
    <n v="2.5443796985200611E-3"/>
    <n v="36560.247455620301"/>
    <n v="0"/>
    <n v="0"/>
    <n v="0"/>
    <n v="0"/>
    <n v="0"/>
    <n v="0"/>
    <n v="0"/>
    <n v="0"/>
    <n v="0"/>
    <n v="0"/>
    <n v="69133.265264242305"/>
    <n v="82959.918317090764"/>
    <n v="96786.571369939222"/>
    <n v="110613.22442278769"/>
    <n v="124439.8774756362"/>
    <n v="152093.18358133311"/>
    <n v="165919.8366341815"/>
    <n v="179746.48968703"/>
    <n v="193573.14273987841"/>
    <n v="207399.79579272689"/>
    <m/>
    <n v="3.7818816925767091"/>
    <n v="1.4630000000000001"/>
    <m/>
    <n v="5.7674545412519367E-2"/>
    <n v="1.547377859938516"/>
    <m/>
    <n v="-1993.6148234991481"/>
    <n v="0"/>
    <n v="0"/>
    <n v="0"/>
    <n v="0"/>
    <n v="0"/>
    <n v="0"/>
    <n v="0"/>
    <n v="0"/>
    <n v="0"/>
    <n v="0"/>
    <n v="-8906.9413499233779"/>
    <n v="-5834.3517826237221"/>
    <n v="-1993.614823499149"/>
    <n v="2944.4755525181608"/>
  </r>
  <r>
    <x v="202"/>
    <n v="77258.858467537735"/>
    <n v="75909.617399652823"/>
    <n v="0"/>
    <n v="4"/>
    <n v="3"/>
    <n v="1671664727"/>
    <n v="16745.20073817459"/>
    <n v="0"/>
    <n v="0"/>
    <n v="57"/>
    <n v="26"/>
    <n v="1671665559"/>
    <n v="577"/>
    <n v="0"/>
    <n v="1230"/>
    <n v="9"/>
    <n v="36"/>
    <n v="30"/>
    <n v="220"/>
    <n v="12"/>
    <n v="1"/>
    <n v="0"/>
    <n v="0"/>
    <n v="0"/>
    <n v="3"/>
    <n v="0"/>
    <n v="0"/>
    <n v="0"/>
    <n v="0"/>
    <n v="0"/>
    <n v="0"/>
    <n v="0"/>
    <n v="239"/>
    <n v="1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3"/>
    <n v="311965.11"/>
    <n v="348402.58"/>
    <n v="36437.47"/>
    <n v="4"/>
    <n v="14"/>
    <n v="84349.735851043952"/>
    <n v="114304.0190647891"/>
    <n v="29954.28321374517"/>
    <n v="18286.02201307923"/>
    <n v="24769.156291999279"/>
    <n v="6483.1342789200426"/>
    <n v="209329.3521358768"/>
    <n v="209329.4046432116"/>
    <n v="5.2507334785332198E-2"/>
    <n v="36437.417492665219"/>
    <n v="57152.009532394557"/>
    <n v="68582.411438873474"/>
    <n v="80012.813345352391"/>
    <n v="91443.215251831309"/>
    <n v="102873.6171583102"/>
    <n v="125734.420971268"/>
    <n v="137164.82287774689"/>
    <n v="148595.22478422589"/>
    <n v="160025.62669070481"/>
    <n v="171456.0285971837"/>
    <n v="12384.57814599964"/>
    <n v="14861.49377519956"/>
    <n v="17338.409404399488"/>
    <n v="19815.32503359942"/>
    <n v="22292.240662799351"/>
    <n v="27246.071921199211"/>
    <n v="29722.987550399132"/>
    <n v="32199.90317959906"/>
    <n v="34676.818808798977"/>
    <n v="37153.734437998923"/>
    <n v="3.8159490664205999"/>
    <n v="3.820552718233273"/>
    <n v="1.4630000000000001"/>
    <n v="4.8232020494980647E-2"/>
    <n v="4.6968932246460149E-2"/>
    <n v="1.5317155478765709"/>
    <n v="-1378.2784475478909"/>
    <n v="-290.84520592022352"/>
    <n v="-7093.4794007873461"/>
    <n v="-4553.3900882364796"/>
    <n v="-1378.2784475478909"/>
    <n v="2704.0079476231481"/>
    <n v="8147.0564745178672"/>
    <n v="-11665.64016337891"/>
    <n v="-9633.5687133382162"/>
    <n v="-7093.4794007873461"/>
    <n v="-3827.6502846505141"/>
    <n v="526.78853686526418"/>
    <n v="-1529.3030205201881"/>
    <n v="-978.87732514242543"/>
    <n v="-290.84520592022358"/>
    <n v="593.76751879403582"/>
  </r>
  <r>
    <x v="203"/>
    <n v="0"/>
    <n v="0"/>
    <n v="0"/>
    <n v="0"/>
    <n v="0"/>
    <n v="0"/>
    <n v="90889.941101548669"/>
    <n v="69922.780415787536"/>
    <n v="0"/>
    <n v="62"/>
    <n v="57"/>
    <n v="1671646215"/>
    <n v="7506"/>
    <n v="0"/>
    <n v="22350"/>
    <n v="5"/>
    <n v="15"/>
    <n v="0"/>
    <n v="12874"/>
    <n v="0"/>
    <n v="0"/>
    <n v="0"/>
    <n v="0"/>
    <n v="0"/>
    <n v="0"/>
    <n v="0"/>
    <n v="19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70"/>
    <n v="148001.54999999999"/>
    <n v="184009.93"/>
    <n v="36008.379999999997"/>
    <n v="3"/>
    <n v="10"/>
    <n v="0"/>
    <n v="0"/>
    <n v="0"/>
    <n v="98680.335272747441"/>
    <n v="134688.71185494881"/>
    <n v="36008.376582201367"/>
    <n v="49321.214727252547"/>
    <n v="49321.218145051193"/>
    <n v="3.4177986308350232E-3"/>
    <n v="36008.376582201367"/>
    <n v="0"/>
    <n v="0"/>
    <n v="0"/>
    <n v="0"/>
    <n v="0"/>
    <n v="0"/>
    <n v="0"/>
    <n v="0"/>
    <n v="0"/>
    <n v="0"/>
    <n v="67344.355927474404"/>
    <n v="80813.227112969282"/>
    <n v="94282.09829846416"/>
    <n v="107750.9694839591"/>
    <n v="121219.8406694539"/>
    <n v="148157.58304044369"/>
    <n v="161626.45422593859"/>
    <n v="175095.3254114335"/>
    <n v="188564.19659692829"/>
    <n v="202033.0677824232"/>
    <m/>
    <n v="3.7404827609341398"/>
    <n v="1.4630000000000001"/>
    <m/>
    <n v="6.9380680423467123E-2"/>
    <n v="1.564503935459532"/>
    <m/>
    <n v="-2336.1986184641651"/>
    <n v="0"/>
    <n v="0"/>
    <n v="0"/>
    <n v="0"/>
    <n v="0"/>
    <n v="0"/>
    <n v="0"/>
    <n v="0"/>
    <n v="0"/>
    <n v="0"/>
    <n v="-9070.6342112116035"/>
    <n v="-6077.5517255460763"/>
    <n v="-2336.1986184641651"/>
    <n v="2474.112519212576"/>
  </r>
  <r>
    <x v="204"/>
    <n v="104948.5242063914"/>
    <n v="93670.127524051713"/>
    <n v="15180.939653670221"/>
    <n v="4"/>
    <n v="25"/>
    <n v="1668558059"/>
    <n v="0"/>
    <n v="0"/>
    <n v="0"/>
    <n v="0"/>
    <n v="0"/>
    <n v="0"/>
    <n v="376"/>
    <n v="0"/>
    <n v="21951"/>
    <n v="6"/>
    <n v="16"/>
    <n v="0"/>
    <n v="33"/>
    <n v="0"/>
    <n v="215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542"/>
    <n v="128024.51"/>
    <n v="163933.13"/>
    <n v="35908.620000000003"/>
    <n v="2"/>
    <n v="3"/>
    <n v="123418.06649509849"/>
    <n v="159326.6851282694"/>
    <n v="35908.618633170932"/>
    <n v="0"/>
    <n v="0"/>
    <n v="0"/>
    <n v="4606.4435049015301"/>
    <n v="4606.4448717306077"/>
    <n v="1.366829070320819E-3"/>
    <n v="35908.618633170932"/>
    <n v="79663.342564134698"/>
    <n v="95596.011076961629"/>
    <n v="111528.6795897886"/>
    <n v="127461.34810261551"/>
    <n v="143394.0166154425"/>
    <n v="175259.35364109639"/>
    <n v="191192.02215392329"/>
    <n v="207124.69066675019"/>
    <n v="223057.35917957709"/>
    <n v="238990.02769240411"/>
    <n v="0"/>
    <n v="0"/>
    <n v="0"/>
    <n v="0"/>
    <n v="0"/>
    <n v="0"/>
    <n v="0"/>
    <n v="0"/>
    <n v="0"/>
    <n v="0"/>
    <n v="4.4370040172219234"/>
    <m/>
    <n v="1.4630000000000001"/>
    <n v="-9.8490786919669615E-2"/>
    <m/>
    <m/>
    <n v="3923.0526488964192"/>
    <m/>
    <n v="-4043.2816075170522"/>
    <n v="-502.68860466661857"/>
    <n v="3923.0526488964169"/>
    <n v="9613.2914034774658"/>
    <n v="17200.276409585531"/>
    <n v="-10416.34901264783"/>
    <n v="-7583.8746103674821"/>
    <n v="-4043.2816075170522"/>
    <n v="508.90939614778472"/>
    <n v="6578.4974010342412"/>
    <n v="0"/>
    <n v="0"/>
    <n v="0"/>
    <n v="0"/>
  </r>
  <r>
    <x v="205"/>
    <n v="79668.212900944476"/>
    <n v="70302.136261314197"/>
    <n v="0"/>
    <n v="60"/>
    <n v="107"/>
    <n v="1668535391"/>
    <n v="0"/>
    <n v="0"/>
    <n v="0"/>
    <n v="0"/>
    <n v="0"/>
    <n v="0"/>
    <n v="18882"/>
    <n v="0"/>
    <n v="18884"/>
    <n v="3"/>
    <n v="6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6918.39"/>
    <n v="122751.91"/>
    <n v="35833.51"/>
    <n v="1"/>
    <n v="1"/>
    <n v="86918.392446455109"/>
    <n v="122751.9060671659"/>
    <n v="35833.513620710837"/>
    <n v="0"/>
    <n v="0"/>
    <n v="0"/>
    <n v="-2.446455109748058E-3"/>
    <n v="3.9328340644715354E-3"/>
    <n v="-3.6207108350936319E-3"/>
    <n v="35833.513620710837"/>
    <n v="61375.95303358297"/>
    <n v="73651.143640299561"/>
    <n v="85926.334247016159"/>
    <n v="98201.524853732757"/>
    <n v="110476.7154604493"/>
    <n v="135027.09667388251"/>
    <n v="147302.28728059909"/>
    <n v="159577.4778873157"/>
    <n v="171852.66849403229"/>
    <n v="184127.8591007489"/>
    <n v="0"/>
    <n v="0"/>
    <n v="0"/>
    <n v="0"/>
    <n v="0"/>
    <n v="0"/>
    <n v="0"/>
    <n v="0"/>
    <n v="0"/>
    <n v="0"/>
    <n v="3.425617352695733"/>
    <m/>
    <n v="1.4630000000000001"/>
    <n v="0.16767273987921241"/>
    <m/>
    <m/>
    <n v="-5145.5371039193542"/>
    <m/>
    <n v="-11283.13240727765"/>
    <n v="-8555.312272451738"/>
    <n v="-5145.5371039193524"/>
    <n v="-761.54045866342494"/>
    <n v="5083.7884016778116"/>
    <n v="-16193.20864996429"/>
    <n v="-14010.95254210356"/>
    <n v="-11283.13240727765"/>
    <n v="-7775.9350910729081"/>
    <n v="-3099.6720027999181"/>
    <n v="0"/>
    <n v="0"/>
    <n v="0"/>
    <n v="0"/>
  </r>
  <r>
    <x v="206"/>
    <n v="96759.278293646945"/>
    <n v="85955.327550108181"/>
    <n v="0"/>
    <n v="18"/>
    <n v="13"/>
    <n v="1672064735"/>
    <n v="0"/>
    <n v="0"/>
    <n v="0"/>
    <n v="0"/>
    <n v="0"/>
    <n v="0"/>
    <n v="1308"/>
    <n v="0"/>
    <n v="1394"/>
    <n v="8"/>
    <n v="42"/>
    <n v="45"/>
    <n v="0"/>
    <n v="6"/>
    <n v="33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6"/>
    <n v="361830.02"/>
    <n v="397183.73"/>
    <n v="35355.379999999997"/>
    <n v="5"/>
    <n v="29"/>
    <n v="107952.3786340517"/>
    <n v="143133.69505644229"/>
    <n v="35181.316422390657"/>
    <n v="0"/>
    <n v="0"/>
    <n v="0"/>
    <n v="253877.64136594831"/>
    <n v="254050.03494355761"/>
    <n v="174.06357760933321"/>
    <n v="35181.316422390657"/>
    <n v="71566.847528221173"/>
    <n v="85880.21703386541"/>
    <n v="100193.5865395096"/>
    <n v="114506.9560451539"/>
    <n v="128820.32555079809"/>
    <n v="157447.0645620866"/>
    <n v="171760.43406773079"/>
    <n v="186073.80357337499"/>
    <n v="200387.1730790193"/>
    <n v="214700.54258466349"/>
    <n v="0"/>
    <n v="0"/>
    <n v="0"/>
    <n v="0"/>
    <n v="0"/>
    <n v="0"/>
    <n v="0"/>
    <n v="0"/>
    <n v="0"/>
    <n v="0"/>
    <n v="4.0684576250065181"/>
    <m/>
    <n v="1.4630000000000001"/>
    <n v="-1.682643186099508E-2"/>
    <m/>
    <m/>
    <n v="602.10734171991908"/>
    <m/>
    <n v="-6554.5774111021956"/>
    <n v="-3373.828632070145"/>
    <n v="602.10734171992226"/>
    <n v="5714.0250223071489"/>
    <n v="12529.915263090121"/>
    <n v="-12279.925213359889"/>
    <n v="-9735.3261901342448"/>
    <n v="-6554.5774111021929"/>
    <n v="-2465.0432666324118"/>
    <n v="2987.6689259939672"/>
    <n v="0"/>
    <n v="0"/>
    <n v="0"/>
    <n v="0"/>
  </r>
  <r>
    <x v="207"/>
    <n v="0"/>
    <n v="0"/>
    <n v="0"/>
    <n v="0"/>
    <n v="0"/>
    <n v="0"/>
    <n v="83990.026398881615"/>
    <n v="71877.674202999027"/>
    <n v="0"/>
    <n v="33"/>
    <n v="30"/>
    <n v="1671222660"/>
    <n v="156266"/>
    <n v="0"/>
    <n v="466463"/>
    <n v="7"/>
    <n v="37"/>
    <n v="0"/>
    <n v="303837"/>
    <n v="6333"/>
    <n v="21"/>
    <n v="0"/>
    <n v="0"/>
    <n v="0"/>
    <n v="0"/>
    <n v="0"/>
    <n v="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360"/>
    <n v="98727.49"/>
    <n v="135275.03"/>
    <n v="36547.54"/>
    <n v="4"/>
    <n v="14"/>
    <n v="0"/>
    <n v="0"/>
    <n v="0"/>
    <n v="90613.23851043082"/>
    <n v="125662.1753336508"/>
    <n v="35048.936823219963"/>
    <n v="8114.2514895691857"/>
    <n v="9612.8546663492161"/>
    <n v="1498.603176780045"/>
    <n v="35048.936823219963"/>
    <n v="0"/>
    <n v="0"/>
    <n v="0"/>
    <n v="0"/>
    <n v="0"/>
    <n v="0"/>
    <n v="0"/>
    <n v="0"/>
    <n v="0"/>
    <n v="0"/>
    <n v="62831.087666825391"/>
    <n v="75397.305200190473"/>
    <n v="87963.522733555539"/>
    <n v="100529.74026692061"/>
    <n v="113095.9578002857"/>
    <n v="138228.39286701591"/>
    <n v="150794.61040038089"/>
    <n v="163360.82793374601"/>
    <n v="175927.04546711111"/>
    <n v="188493.2630004762"/>
    <m/>
    <n v="3.585334869570123"/>
    <n v="1.4630000000000001"/>
    <m/>
    <n v="0.11565589980151431"/>
    <n v="1.6322045814096151"/>
    <m/>
    <n v="-3633.3929898072588"/>
    <n v="0"/>
    <n v="0"/>
    <n v="0"/>
    <n v="0"/>
    <n v="0"/>
    <n v="0"/>
    <n v="0"/>
    <n v="0"/>
    <n v="0"/>
    <n v="0"/>
    <n v="-9916.5017564898008"/>
    <n v="-7124.0089712975596"/>
    <n v="-3633.3929898072602"/>
    <n v="854.54184353740857"/>
  </r>
  <r>
    <x v="208"/>
    <n v="0"/>
    <n v="0"/>
    <n v="0"/>
    <n v="0"/>
    <n v="0"/>
    <n v="0"/>
    <n v="90682.743378195519"/>
    <n v="67001.282120244199"/>
    <n v="0"/>
    <n v="26"/>
    <n v="53"/>
    <n v="1671669616"/>
    <n v="73931"/>
    <n v="0"/>
    <n v="83669"/>
    <n v="7"/>
    <n v="33"/>
    <n v="0"/>
    <n v="9203"/>
    <n v="406"/>
    <n v="32"/>
    <n v="0"/>
    <n v="0"/>
    <n v="0"/>
    <n v="0"/>
    <n v="0"/>
    <n v="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35"/>
    <n v="1104460.44"/>
    <n v="1139415.97"/>
    <n v="34955.53"/>
    <n v="3"/>
    <n v="12"/>
    <n v="0"/>
    <n v="0"/>
    <n v="0"/>
    <n v="99313.500623951084"/>
    <n v="134269.0264188578"/>
    <n v="34955.525794906724"/>
    <n v="1005146.939376049"/>
    <n v="1005146.943581142"/>
    <n v="4.2050932752317749E-3"/>
    <n v="34955.525794906724"/>
    <n v="0"/>
    <n v="0"/>
    <n v="0"/>
    <n v="0"/>
    <n v="0"/>
    <n v="0"/>
    <n v="0"/>
    <n v="0"/>
    <n v="0"/>
    <n v="0"/>
    <n v="67134.5132094289"/>
    <n v="80561.415851314683"/>
    <n v="93988.318493200451"/>
    <n v="107415.22113508621"/>
    <n v="120842.123776972"/>
    <n v="147695.9290607436"/>
    <n v="161122.8317026294"/>
    <n v="174549.73434451511"/>
    <n v="187976.6369864009"/>
    <n v="201403.5396282867"/>
    <m/>
    <n v="3.8411388003902309"/>
    <n v="1.4630000000000001"/>
    <m/>
    <n v="4.1357838876749042E-2"/>
    <n v="1.523506518276684"/>
    <m/>
    <n v="-1388.2691901922731"/>
    <n v="0"/>
    <n v="0"/>
    <n v="0"/>
    <n v="0"/>
    <n v="0"/>
    <n v="0"/>
    <n v="0"/>
    <n v="0"/>
    <n v="0"/>
    <n v="0"/>
    <n v="-8101.720511135165"/>
    <n v="-5117.9643684938783"/>
    <n v="-1388.269190192274"/>
    <n v="3407.0531819097891"/>
  </r>
  <r>
    <x v="209"/>
    <n v="7993.8356796105736"/>
    <n v="0"/>
    <n v="0"/>
    <n v="10"/>
    <n v="32"/>
    <n v="1629220522"/>
    <n v="88483.99129202051"/>
    <n v="54895.610739606404"/>
    <n v="0"/>
    <n v="9"/>
    <n v="53"/>
    <n v="1671557533"/>
    <n v="165408"/>
    <n v="0"/>
    <n v="272272"/>
    <n v="3"/>
    <n v="20"/>
    <n v="0"/>
    <n v="103345"/>
    <n v="0"/>
    <n v="0"/>
    <n v="0"/>
    <n v="0"/>
    <n v="0"/>
    <n v="0"/>
    <n v="0"/>
    <n v="35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19"/>
    <n v="142774.42000000001"/>
    <n v="177219.56"/>
    <n v="34445.14"/>
    <n v="1"/>
    <n v="5"/>
    <n v="0"/>
    <n v="0"/>
    <n v="0"/>
    <n v="96823.831661157135"/>
    <n v="131268.97142839001"/>
    <n v="34445.139767232868"/>
    <n v="45950.588338842877"/>
    <n v="45950.588571609987"/>
    <n v="2.3276713181985539E-4"/>
    <n v="34445.139767232868"/>
    <n v="0"/>
    <n v="0"/>
    <n v="0"/>
    <n v="0"/>
    <n v="0"/>
    <n v="0"/>
    <n v="0"/>
    <n v="0"/>
    <n v="0"/>
    <n v="0"/>
    <n v="65634.485714195005"/>
    <n v="78761.382857033997"/>
    <n v="91888.279999873004"/>
    <n v="105015.177142712"/>
    <n v="118142.074285551"/>
    <n v="144395.86857122899"/>
    <n v="157522.76571406799"/>
    <n v="170649.662856907"/>
    <n v="183776.55999974601"/>
    <n v="196903.45714258499"/>
    <m/>
    <n v="3.810957723366946"/>
    <n v="1.4630000000000001"/>
    <m/>
    <n v="4.960492620370438E-2"/>
    <n v="1.535572007036019"/>
    <m/>
    <n v="-1627.896910135365"/>
    <n v="0"/>
    <n v="0"/>
    <n v="0"/>
    <n v="0"/>
    <n v="0"/>
    <n v="0"/>
    <n v="0"/>
    <n v="0"/>
    <n v="0"/>
    <n v="0"/>
    <n v="-8191.3454815548648"/>
    <n v="-5274.2572275906423"/>
    <n v="-1627.896910135365"/>
    <n v="3060.2806408785618"/>
  </r>
  <r>
    <x v="210"/>
    <n v="85780.227381011617"/>
    <n v="70529.142246533418"/>
    <n v="0"/>
    <n v="16"/>
    <n v="21"/>
    <n v="1671591875"/>
    <n v="0"/>
    <n v="0"/>
    <n v="0"/>
    <n v="0"/>
    <n v="0"/>
    <n v="0"/>
    <n v="127729"/>
    <n v="0"/>
    <n v="135161"/>
    <n v="6"/>
    <n v="30"/>
    <n v="7288"/>
    <n v="60"/>
    <n v="0"/>
    <n v="23"/>
    <n v="0"/>
    <n v="0"/>
    <n v="0"/>
    <n v="0"/>
    <n v="0"/>
    <n v="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372"/>
    <n v="1005679.71"/>
    <n v="1040048.46"/>
    <n v="34368.75"/>
    <n v="2"/>
    <n v="10"/>
    <n v="92438.586680040666"/>
    <n v="126807.3330684903"/>
    <n v="34368.746388449603"/>
    <n v="0"/>
    <n v="0"/>
    <n v="0"/>
    <n v="913241.12331995927"/>
    <n v="913241.1269315097"/>
    <n v="3.6115503971814178E-3"/>
    <n v="34368.746388449603"/>
    <n v="63403.666534245138"/>
    <n v="76084.399841094157"/>
    <n v="88765.133147943183"/>
    <n v="101445.86645479219"/>
    <n v="114126.59976164121"/>
    <n v="139488.06637533929"/>
    <n v="152168.79968218831"/>
    <n v="164849.5329890374"/>
    <n v="177530.26629588639"/>
    <n v="190210.99960273539"/>
    <n v="0"/>
    <n v="0"/>
    <n v="0"/>
    <n v="0"/>
    <n v="0"/>
    <n v="0"/>
    <n v="0"/>
    <n v="0"/>
    <n v="0"/>
    <n v="0"/>
    <n v="3.6896118245123639"/>
    <m/>
    <n v="1.4630000000000001"/>
    <n v="8.4124886370304797E-2"/>
    <m/>
    <m/>
    <n v="-2666.9131213270348"/>
    <m/>
    <n v="-9007.2797747515469"/>
    <n v="-6189.3390398962074"/>
    <n v="-2666.9131213270339"/>
    <n v="1861.9202025476191"/>
    <n v="7900.3646343804867"/>
    <n v="-14079.57309749116"/>
    <n v="-11825.22050960689"/>
    <n v="-9007.2797747515469"/>
    <n v="-5384.2131156518262"/>
    <n v="-553.45757018552831"/>
    <n v="0"/>
    <n v="0"/>
    <n v="0"/>
    <n v="0"/>
  </r>
  <r>
    <x v="211"/>
    <n v="0"/>
    <n v="0"/>
    <n v="0"/>
    <n v="0"/>
    <n v="0"/>
    <n v="0"/>
    <n v="88497.344799908693"/>
    <n v="47478.150928418967"/>
    <n v="0"/>
    <n v="13"/>
    <n v="48"/>
    <n v="1671727493"/>
    <n v="4655120"/>
    <n v="0"/>
    <n v="4721360"/>
    <n v="9"/>
    <n v="95"/>
    <n v="5"/>
    <n v="3689"/>
    <n v="2825"/>
    <n v="3105"/>
    <n v="0"/>
    <n v="0"/>
    <n v="0"/>
    <n v="0"/>
    <n v="0"/>
    <n v="56605"/>
    <n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2551"/>
    <n v="2403873.2799999998"/>
    <n v="2438044.5"/>
    <n v="34171.22"/>
    <n v="4"/>
    <n v="26"/>
    <n v="0"/>
    <n v="0"/>
    <n v="0"/>
    <n v="96861.039998454187"/>
    <n v="131032.25989940359"/>
    <n v="34171.2199009494"/>
    <n v="2307012.2400015462"/>
    <n v="2307012.240100597"/>
    <n v="9.9050601420458406E-5"/>
    <n v="34171.2199009494"/>
    <n v="0"/>
    <n v="0"/>
    <n v="0"/>
    <n v="0"/>
    <n v="0"/>
    <n v="0"/>
    <n v="0"/>
    <n v="0"/>
    <n v="0"/>
    <n v="0"/>
    <n v="65516.129949701797"/>
    <n v="78619.355939642148"/>
    <n v="91722.581929582506"/>
    <n v="104825.80791952289"/>
    <n v="117929.03390946321"/>
    <n v="144135.48588934401"/>
    <n v="157238.7118792843"/>
    <n v="170341.9378692247"/>
    <n v="183445.16385916501"/>
    <n v="196548.38984910541"/>
    <m/>
    <n v="3.834579516892314"/>
    <n v="1.4630000000000001"/>
    <m/>
    <n v="4.3139145342785401E-2"/>
    <n v="1.526112569636495"/>
    <m/>
    <n v="-1413.1549260985021"/>
    <n v="0"/>
    <n v="0"/>
    <n v="0"/>
    <n v="0"/>
    <n v="0"/>
    <n v="0"/>
    <n v="0"/>
    <n v="0"/>
    <n v="0"/>
    <n v="0"/>
    <n v="-7964.7679210686802"/>
    <n v="-5052.9399233041549"/>
    <n v="-1413.1549260985009"/>
    <n v="3266.568641737344"/>
  </r>
  <r>
    <x v="212"/>
    <n v="47113.856378537792"/>
    <n v="32340.342743237288"/>
    <n v="0"/>
    <n v="71"/>
    <n v="141"/>
    <n v="1672177403"/>
    <n v="0"/>
    <n v="0"/>
    <n v="0"/>
    <n v="0"/>
    <n v="0"/>
    <n v="0"/>
    <n v="6064"/>
    <n v="0"/>
    <n v="6064"/>
    <n v="1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428.19"/>
    <n v="69438.19"/>
    <n v="34010"/>
    <n v="1"/>
    <n v="1"/>
    <n v="35428.192232920272"/>
    <n v="69438.190178180812"/>
    <n v="34009.99794526054"/>
    <n v="0"/>
    <n v="0"/>
    <n v="0"/>
    <n v="-2.2329202693072152E-3"/>
    <n v="-1.7818080959841609E-4"/>
    <n v="2.0547394597087991E-3"/>
    <n v="34009.99794526054"/>
    <n v="34719.095089090413"/>
    <n v="41662.914106908487"/>
    <n v="48606.733124726568"/>
    <n v="55550.55214254465"/>
    <n v="62494.371160362731"/>
    <n v="76382.009195998893"/>
    <n v="83325.828213816974"/>
    <n v="90269.647231635056"/>
    <n v="97213.466249453137"/>
    <n v="104157.2852672712"/>
    <n v="0"/>
    <n v="0"/>
    <n v="0"/>
    <n v="0"/>
    <n v="0"/>
    <n v="0"/>
    <n v="0"/>
    <n v="0"/>
    <n v="0"/>
    <n v="0"/>
    <n v="2.041699334705704"/>
    <m/>
    <n v="1.4630000000000001"/>
    <n v="0.95915232571526987"/>
    <m/>
    <m/>
    <n v="-16650.45040071533"/>
    <m/>
    <n v="-20122.359909624382"/>
    <n v="-18579.289016775921"/>
    <n v="-16650.450400715341"/>
    <n v="-14170.515037208879"/>
    <n v="-10863.934552533599"/>
    <n v="-22899.887516751609"/>
    <n v="-21665.430802472842"/>
    <n v="-20122.359909624382"/>
    <n v="-18138.411618819209"/>
    <n v="-15493.14723107899"/>
    <n v="0"/>
    <n v="0"/>
    <n v="0"/>
    <n v="0"/>
  </r>
  <r>
    <x v="213"/>
    <n v="0"/>
    <n v="0"/>
    <n v="0"/>
    <n v="0"/>
    <n v="0"/>
    <n v="0"/>
    <n v="85098.986348716484"/>
    <n v="47343.22948035373"/>
    <n v="0"/>
    <n v="81"/>
    <n v="56"/>
    <n v="1671781602"/>
    <n v="667"/>
    <n v="0"/>
    <n v="1252"/>
    <n v="4"/>
    <n v="23"/>
    <n v="233"/>
    <n v="119"/>
    <n v="0"/>
    <n v="0"/>
    <n v="0"/>
    <n v="0"/>
    <n v="0"/>
    <n v="0"/>
    <n v="0"/>
    <n v="2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66"/>
    <n v="142530.89000000001"/>
    <n v="176717.2"/>
    <n v="34186.32"/>
    <n v="4"/>
    <n v="17"/>
    <n v="0"/>
    <n v="0"/>
    <n v="0"/>
    <n v="92527.246601009858"/>
    <n v="126121.92382341649"/>
    <n v="33594.677222406674"/>
    <n v="50003.643398990163"/>
    <n v="50595.276176583488"/>
    <n v="591.64277759333345"/>
    <n v="33594.677222406674"/>
    <n v="0"/>
    <n v="0"/>
    <n v="0"/>
    <n v="0"/>
    <n v="0"/>
    <n v="0"/>
    <n v="0"/>
    <n v="0"/>
    <n v="0"/>
    <n v="0"/>
    <n v="63060.961911708262"/>
    <n v="75673.154294049906"/>
    <n v="88285.346676391564"/>
    <n v="100897.53905873319"/>
    <n v="113509.73144107489"/>
    <n v="138734.11620575821"/>
    <n v="151346.30858809981"/>
    <n v="163958.5009704415"/>
    <n v="176570.6933527831"/>
    <n v="189182.88573512479"/>
    <m/>
    <n v="3.7542234142763808"/>
    <n v="1.4630000000000001"/>
    <m/>
    <n v="6.5466691403871069E-2"/>
    <n v="1.5587777695238629"/>
    <m/>
    <n v="-2064.1962665525371"/>
    <n v="0"/>
    <n v="0"/>
    <n v="0"/>
    <n v="0"/>
    <n v="0"/>
    <n v="0"/>
    <n v="0"/>
    <n v="0"/>
    <n v="0"/>
    <n v="0"/>
    <n v="-8370.2924577233607"/>
    <n v="-5567.5830394252152"/>
    <n v="-2064.1962665525348"/>
    <n v="2440.1581557123432"/>
  </r>
  <r>
    <x v="214"/>
    <n v="29968.961783580089"/>
    <n v="0"/>
    <n v="0"/>
    <n v="114"/>
    <n v="39"/>
    <n v="1635841648"/>
    <n v="83265.241923255206"/>
    <n v="0"/>
    <n v="0"/>
    <n v="74"/>
    <n v="59"/>
    <n v="1671680670"/>
    <n v="358"/>
    <n v="0"/>
    <n v="38566"/>
    <n v="2"/>
    <n v="11"/>
    <n v="0"/>
    <n v="382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5256.21"/>
    <n v="208251.4"/>
    <n v="32995.199999999997"/>
    <n v="1"/>
    <n v="4"/>
    <n v="0"/>
    <n v="0"/>
    <n v="0"/>
    <n v="89472.757460241453"/>
    <n v="122467.956314938"/>
    <n v="32995.198854696508"/>
    <n v="85783.452539758538"/>
    <n v="85783.443685062026"/>
    <n v="1.1453034821897749E-3"/>
    <n v="32995.198854696508"/>
    <n v="0"/>
    <n v="0"/>
    <n v="0"/>
    <n v="0"/>
    <n v="0"/>
    <n v="0"/>
    <n v="0"/>
    <n v="0"/>
    <n v="0"/>
    <n v="0"/>
    <n v="61233.978157468977"/>
    <n v="73480.773788962775"/>
    <n v="85727.569420456566"/>
    <n v="97974.365051950386"/>
    <n v="110221.16068344421"/>
    <n v="134714.75194643179"/>
    <n v="146961.54757792561"/>
    <n v="159208.3432094194"/>
    <n v="171455.1388409131"/>
    <n v="183701.93447240701"/>
    <m/>
    <n v="3.711690202391551"/>
    <n v="1.4630000000000001"/>
    <m/>
    <n v="7.7676148031611936E-2"/>
    <n v="1.5766402045702479"/>
    <m/>
    <n v="-2378.2097759620242"/>
    <n v="0"/>
    <n v="0"/>
    <n v="0"/>
    <n v="0"/>
    <n v="0"/>
    <n v="0"/>
    <n v="0"/>
    <n v="0"/>
    <n v="0"/>
    <n v="0"/>
    <n v="-8501.607591708922"/>
    <n v="-5780.0974513769652"/>
    <n v="-2378.2097759620228"/>
    <n v="1995.6458067143319"/>
  </r>
  <r>
    <x v="215"/>
    <n v="0"/>
    <n v="0"/>
    <n v="0"/>
    <n v="0"/>
    <n v="0"/>
    <n v="0"/>
    <n v="82590.84609853405"/>
    <n v="55536.174518605018"/>
    <n v="0"/>
    <n v="15"/>
    <n v="31"/>
    <n v="1671748771"/>
    <n v="14899"/>
    <n v="0"/>
    <n v="16151"/>
    <n v="4"/>
    <n v="49"/>
    <n v="826"/>
    <n v="412"/>
    <n v="0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40"/>
    <n v="89531.69"/>
    <n v="122436.48"/>
    <n v="32904.79"/>
    <n v="3"/>
    <n v="5"/>
    <n v="0"/>
    <n v="0"/>
    <n v="0"/>
    <n v="89458.941445765493"/>
    <n v="122363.7304669959"/>
    <n v="32904.789021230448"/>
    <n v="72.748554234509356"/>
    <n v="72.749533004054683"/>
    <n v="9.7876955260289833E-4"/>
    <n v="32904.789021230448"/>
    <n v="0"/>
    <n v="0"/>
    <n v="0"/>
    <n v="0"/>
    <n v="0"/>
    <n v="0"/>
    <n v="0"/>
    <n v="0"/>
    <n v="0"/>
    <n v="0"/>
    <n v="61181.865233497971"/>
    <n v="73418.238280197562"/>
    <n v="85654.611326897153"/>
    <n v="97890.984373596759"/>
    <n v="110127.35742029639"/>
    <n v="134600.1035136955"/>
    <n v="146836.47656039509"/>
    <n v="159072.84960709469"/>
    <n v="171309.22265379431"/>
    <n v="183545.5957004939"/>
    <m/>
    <n v="3.7187210162036242"/>
    <n v="1.4630000000000001"/>
    <m/>
    <n v="7.5638635587546243E-2"/>
    <n v="1.57365932386458"/>
    <m/>
    <n v="-2313.8564044814611"/>
    <n v="0"/>
    <n v="0"/>
    <n v="0"/>
    <n v="0"/>
    <n v="0"/>
    <n v="0"/>
    <n v="0"/>
    <n v="0"/>
    <n v="0"/>
    <n v="0"/>
    <n v="-8432.0429278312586"/>
    <n v="-5712.8489174535716"/>
    <n v="-2313.856404481463"/>
    <n v="2056.2768264826809"/>
  </r>
  <r>
    <x v="216"/>
    <n v="0"/>
    <n v="0"/>
    <n v="0"/>
    <n v="0"/>
    <n v="0"/>
    <n v="0"/>
    <n v="83620.183567729269"/>
    <n v="38768.423708274393"/>
    <n v="0"/>
    <n v="26"/>
    <n v="55"/>
    <n v="1671239996"/>
    <n v="1762"/>
    <n v="0"/>
    <n v="7753"/>
    <n v="6"/>
    <n v="19"/>
    <n v="0"/>
    <n v="5987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95802.33"/>
    <n v="128611.48"/>
    <n v="32809.15"/>
    <n v="2"/>
    <n v="7"/>
    <n v="0"/>
    <n v="0"/>
    <n v="0"/>
    <n v="91867.189309259615"/>
    <n v="124676.33707818481"/>
    <n v="32809.147768925199"/>
    <n v="3935.1406907403871"/>
    <n v="3935.1429218151752"/>
    <n v="2.2310748026939109E-3"/>
    <n v="32809.147768925199"/>
    <n v="0"/>
    <n v="0"/>
    <n v="0"/>
    <n v="0"/>
    <n v="0"/>
    <n v="0"/>
    <n v="0"/>
    <n v="0"/>
    <n v="0"/>
    <n v="0"/>
    <n v="62338.16853909241"/>
    <n v="74805.802246910884"/>
    <n v="87273.435954729372"/>
    <n v="99741.069662547859"/>
    <n v="112208.7033703663"/>
    <n v="137143.97078600331"/>
    <n v="149611.6044938218"/>
    <n v="162079.23820164031"/>
    <n v="174546.87190945871"/>
    <n v="187014.5056172772"/>
    <m/>
    <n v="3.80004802185903"/>
    <n v="1.4630000000000001"/>
    <m/>
    <n v="5.2618276661448693E-2"/>
    <n v="1.5399805387557"/>
    <m/>
    <n v="-1640.0634993789929"/>
    <n v="0"/>
    <n v="0"/>
    <n v="0"/>
    <n v="0"/>
    <n v="0"/>
    <n v="0"/>
    <n v="0"/>
    <n v="0"/>
    <n v="0"/>
    <n v="0"/>
    <n v="-7873.8803532882339"/>
    <n v="-5103.2950848841283"/>
    <n v="-1640.063499378994"/>
    <n v="2812.6628248418929"/>
  </r>
  <r>
    <x v="217"/>
    <n v="132196.8655076081"/>
    <n v="131488.15"/>
    <n v="46607.792601896777"/>
    <n v="2"/>
    <n v="0"/>
    <n v="1671722987"/>
    <n v="0"/>
    <n v="0"/>
    <n v="0"/>
    <n v="0"/>
    <n v="0"/>
    <n v="0"/>
    <n v="32669"/>
    <n v="0"/>
    <n v="32669"/>
    <n v="1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3160.07999999999"/>
    <n v="195813.21"/>
    <n v="32653.13"/>
    <n v="1"/>
    <n v="1"/>
    <n v="163160.07767110769"/>
    <n v="195813.20921385891"/>
    <n v="32653.131542751151"/>
    <n v="0"/>
    <n v="0"/>
    <n v="0"/>
    <n v="2.328892238438129E-3"/>
    <n v="7.8614108497276902E-4"/>
    <n v="-1.54275115346536E-3"/>
    <n v="32653.131542751151"/>
    <n v="97906.604606929453"/>
    <n v="117487.9255283153"/>
    <n v="137069.2464497012"/>
    <n v="156650.56737108709"/>
    <n v="176231.88829247301"/>
    <n v="215394.5301352448"/>
    <n v="234975.85105663069"/>
    <n v="254557.17197801659"/>
    <n v="274138.49289940251"/>
    <n v="293719.81382078829"/>
    <n v="0"/>
    <n v="0"/>
    <n v="0"/>
    <n v="0"/>
    <n v="0"/>
    <n v="0"/>
    <n v="0"/>
    <n v="0"/>
    <n v="0"/>
    <n v="0"/>
    <n v="5.9967666181569816"/>
    <m/>
    <n v="1.4630000000000001"/>
    <n v="-0.3329738749730865"/>
    <m/>
    <m/>
    <n v="16300.17076071357"/>
    <m/>
    <n v="6509.5103000206254"/>
    <n v="10860.914949217489"/>
    <n v="16300.17076071357"/>
    <n v="23293.499661208531"/>
    <n v="32617.938195201808"/>
    <n v="-1323.0180685337291"/>
    <n v="2158.105650823763"/>
    <n v="6509.5103000206254"/>
    <n v="12104.1734204166"/>
    <n v="19563.724247611219"/>
    <n v="0"/>
    <n v="0"/>
    <n v="0"/>
    <n v="0"/>
  </r>
  <r>
    <x v="218"/>
    <n v="0"/>
    <n v="0"/>
    <n v="0"/>
    <n v="0"/>
    <n v="0"/>
    <n v="0"/>
    <n v="82153.750196113091"/>
    <n v="42662.343751531153"/>
    <n v="0"/>
    <n v="29"/>
    <n v="49"/>
    <n v="1671471406"/>
    <n v="645"/>
    <n v="0"/>
    <n v="12685"/>
    <n v="9"/>
    <n v="63"/>
    <n v="220"/>
    <n v="10787"/>
    <n v="8"/>
    <n v="790"/>
    <n v="0"/>
    <n v="0"/>
    <n v="0"/>
    <n v="0"/>
    <n v="2"/>
    <n v="227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53"/>
    <n v="142539.79999999999"/>
    <n v="175048.9"/>
    <n v="32509.11"/>
    <n v="3"/>
    <n v="10"/>
    <n v="0"/>
    <n v="0"/>
    <n v="0"/>
    <n v="89930.437310569047"/>
    <n v="122439.54514015569"/>
    <n v="32509.10782958661"/>
    <n v="52609.362689430942"/>
    <n v="52609.35485984433"/>
    <n v="2.1704133869206998E-3"/>
    <n v="32509.10782958661"/>
    <n v="0"/>
    <n v="0"/>
    <n v="0"/>
    <n v="0"/>
    <n v="0"/>
    <n v="0"/>
    <n v="0"/>
    <n v="0"/>
    <n v="0"/>
    <n v="0"/>
    <n v="61219.772570077832"/>
    <n v="73463.727084093392"/>
    <n v="85707.68159810896"/>
    <n v="97951.636112124543"/>
    <n v="110195.5906261401"/>
    <n v="134683.4996541712"/>
    <n v="146927.45416818681"/>
    <n v="159171.4086822024"/>
    <n v="171415.36319621789"/>
    <n v="183659.3177102335"/>
    <m/>
    <n v="3.766315144112419"/>
    <n v="1.4630000000000001"/>
    <m/>
    <n v="6.2046017644827867E-2"/>
    <n v="1.5537733238143829"/>
    <m/>
    <n v="-1899.2215445476991"/>
    <n v="0"/>
    <n v="0"/>
    <n v="0"/>
    <n v="0"/>
    <n v="0"/>
    <n v="0"/>
    <n v="0"/>
    <n v="0"/>
    <n v="0"/>
    <n v="0"/>
    <n v="-8021.1988015554816"/>
    <n v="-5300.3200206631336"/>
    <n v="-1899.2215445476979"/>
    <n v="2473.619353315004"/>
  </r>
  <r>
    <x v="219"/>
    <n v="0"/>
    <n v="0"/>
    <n v="0"/>
    <n v="0"/>
    <n v="0"/>
    <n v="0"/>
    <n v="80438.516781864353"/>
    <n v="1811.4508005031851"/>
    <n v="0"/>
    <n v="23"/>
    <n v="51"/>
    <n v="1671557984"/>
    <n v="896"/>
    <n v="0"/>
    <n v="36723"/>
    <n v="3"/>
    <n v="11"/>
    <n v="0"/>
    <n v="35819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90781.32"/>
    <n v="123160.11"/>
    <n v="32378.79"/>
    <n v="2"/>
    <n v="3"/>
    <n v="0.68651682985743334"/>
    <n v="0.68651682985743334"/>
    <n v="0"/>
    <n v="87508.53035436236"/>
    <n v="119887.3184277471"/>
    <n v="32378.788073384709"/>
    <n v="3272.1031288077938"/>
    <n v="3272.1050554230751"/>
    <n v="1.926615288539324E-3"/>
    <n v="32378.788073384709"/>
    <n v="0.34325841492871673"/>
    <n v="0.41191009791445998"/>
    <n v="0.48056178090020329"/>
    <n v="0.54921346388594672"/>
    <n v="0.61786514687169003"/>
    <n v="0.75516851284317676"/>
    <n v="0.82382019582891997"/>
    <n v="0.89247187881466339"/>
    <n v="0.96112356180040659"/>
    <n v="1.0297752447861499"/>
    <n v="59943.659213873543"/>
    <n v="71932.391056648237"/>
    <n v="83921.122899422946"/>
    <n v="95909.854742197669"/>
    <n v="107898.58658497241"/>
    <n v="131876.05027052181"/>
    <n v="143864.7821132965"/>
    <n v="155853.5139560712"/>
    <n v="167842.24579884589"/>
    <n v="179830.97764162059"/>
    <s v="inf"/>
    <n v="3.7026499619451219"/>
    <n v="1.4630000000000001"/>
    <n v="-1"/>
    <n v="8.0307358543466156E-2"/>
    <n v="1.580489665549091"/>
    <m/>
    <n v="-2406.9584664479448"/>
    <n v="0.13730336597148671"/>
    <n v="0.15255929552387409"/>
    <n v="0.17162920746435831"/>
    <n v="0.19614766567355241"/>
    <n v="0.22883894328581109"/>
    <n v="0.1098426927771893"/>
    <n v="0.12204743641909931"/>
    <n v="0.13730336597148671"/>
    <n v="0.1569181325388419"/>
    <n v="0.1830711546286489"/>
    <n v="-8401.3243878352987"/>
    <n v="-5737.1617561075836"/>
    <n v="-2406.9584664479439"/>
    <n v="1874.7314774001641"/>
  </r>
  <r>
    <x v="220"/>
    <n v="0"/>
    <n v="0"/>
    <n v="0"/>
    <n v="0"/>
    <n v="0"/>
    <n v="0"/>
    <n v="86893.078466756881"/>
    <n v="47955.790882520072"/>
    <n v="0"/>
    <n v="81"/>
    <n v="59"/>
    <n v="1672150126"/>
    <n v="144"/>
    <n v="0"/>
    <n v="1938"/>
    <n v="5"/>
    <n v="34"/>
    <n v="0"/>
    <n v="1600"/>
    <n v="0"/>
    <n v="24"/>
    <n v="0"/>
    <n v="0"/>
    <n v="0"/>
    <n v="0"/>
    <n v="0"/>
    <n v="1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4"/>
    <n v="154126.23000000001"/>
    <n v="186328.25"/>
    <n v="32202.02"/>
    <n v="3"/>
    <n v="12"/>
    <n v="0"/>
    <n v="0"/>
    <n v="0"/>
    <n v="95739.80003018654"/>
    <n v="127941.8191264396"/>
    <n v="32202.019096253091"/>
    <n v="58386.429969813471"/>
    <n v="58386.43087356037"/>
    <n v="9.0374690989847295E-4"/>
    <n v="32202.019096253091"/>
    <n v="0"/>
    <n v="0"/>
    <n v="0"/>
    <n v="0"/>
    <n v="0"/>
    <n v="0"/>
    <n v="0"/>
    <n v="0"/>
    <n v="0"/>
    <n v="0"/>
    <n v="63970.909563219822"/>
    <n v="76765.091475863781"/>
    <n v="89559.273388507732"/>
    <n v="102353.4553011517"/>
    <n v="115147.63721379569"/>
    <n v="140736.00103908361"/>
    <n v="153530.18295172759"/>
    <n v="166324.36486437151"/>
    <n v="179118.54677701549"/>
    <n v="191912.72868965939"/>
    <m/>
    <n v="3.973099287470657"/>
    <n v="1.4630000000000001"/>
    <m/>
    <n v="6.7707123791684856E-3"/>
    <n v="1.4729055522107239"/>
    <m/>
    <n v="-216.56431464318311"/>
    <n v="0"/>
    <n v="0"/>
    <n v="0"/>
    <n v="0"/>
    <n v="0"/>
    <n v="0"/>
    <n v="0"/>
    <n v="0"/>
    <n v="0"/>
    <n v="0"/>
    <n v="-6613.655270965166"/>
    <n v="-3770.5037348220608"/>
    <n v="-216.564314643183"/>
    <n v="4352.7863684439444"/>
  </r>
  <r>
    <x v="221"/>
    <n v="0"/>
    <n v="0"/>
    <n v="0"/>
    <n v="0"/>
    <n v="0"/>
    <n v="0"/>
    <n v="80014.248658422483"/>
    <n v="54442.43092799592"/>
    <n v="0"/>
    <n v="110"/>
    <n v="57"/>
    <n v="1671800607"/>
    <n v="1407"/>
    <n v="0"/>
    <n v="126059"/>
    <n v="5"/>
    <n v="13"/>
    <n v="5"/>
    <n v="1246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126884.84"/>
    <n v="158539.29"/>
    <n v="31654.45"/>
    <n v="2"/>
    <n v="5"/>
    <n v="0"/>
    <n v="0"/>
    <n v="0"/>
    <n v="86236.025583679671"/>
    <n v="117890.4739100693"/>
    <n v="31654.448326389651"/>
    <n v="40648.814416320332"/>
    <n v="40648.816089930682"/>
    <n v="1.6736103534640281E-3"/>
    <n v="31654.448326389651"/>
    <n v="0"/>
    <n v="0"/>
    <n v="0"/>
    <n v="0"/>
    <n v="0"/>
    <n v="0"/>
    <n v="0"/>
    <n v="0"/>
    <n v="0"/>
    <n v="0"/>
    <n v="58945.236955034663"/>
    <n v="70734.28434604159"/>
    <n v="82523.331737048517"/>
    <n v="94312.379128055472"/>
    <n v="106101.4265190624"/>
    <n v="129679.5213010763"/>
    <n v="141468.56869208321"/>
    <n v="153257.61608309011"/>
    <n v="165046.663474097"/>
    <n v="176835.71086510399"/>
    <m/>
    <n v="3.7242940611220989"/>
    <n v="1.4630000000000001"/>
    <m/>
    <n v="7.4029046673836696E-2"/>
    <n v="1.5713044952838231"/>
    <m/>
    <n v="-2181.8298488723149"/>
    <n v="0"/>
    <n v="0"/>
    <n v="0"/>
    <n v="0"/>
    <n v="0"/>
    <n v="0"/>
    <n v="0"/>
    <n v="0"/>
    <n v="0"/>
    <n v="0"/>
    <n v="-8076.3535443757828"/>
    <n v="-5456.5652352631296"/>
    <n v="-2181.8298488723158"/>
    <n v="2028.5442193444469"/>
  </r>
  <r>
    <x v="222"/>
    <n v="0"/>
    <n v="0"/>
    <n v="0"/>
    <n v="0"/>
    <n v="0"/>
    <n v="0"/>
    <n v="81446.887342313625"/>
    <n v="55838.303841244247"/>
    <n v="0"/>
    <n v="10"/>
    <n v="54"/>
    <n v="1671667267"/>
    <n v="16795"/>
    <n v="0"/>
    <n v="78967"/>
    <n v="10"/>
    <n v="47"/>
    <n v="906"/>
    <n v="60620"/>
    <n v="2"/>
    <n v="183"/>
    <n v="0"/>
    <n v="0"/>
    <n v="0"/>
    <n v="0"/>
    <n v="0"/>
    <n v="119"/>
    <n v="1"/>
    <n v="0"/>
    <n v="0"/>
    <n v="0"/>
    <n v="0"/>
    <n v="0"/>
    <n v="0"/>
    <n v="0"/>
    <n v="0"/>
    <n v="0"/>
    <n v="0"/>
    <n v="0"/>
    <n v="0"/>
    <n v="274"/>
    <n v="0"/>
    <n v="0"/>
    <n v="0"/>
    <n v="0"/>
    <n v="0"/>
    <n v="0"/>
    <n v="67"/>
    <n v="0"/>
    <n v="0"/>
    <n v="0"/>
    <n v="0"/>
    <n v="0"/>
    <n v="0"/>
    <n v="0"/>
    <n v="0"/>
    <n v="0"/>
    <n v="0"/>
    <n v="1552"/>
    <n v="614573.79"/>
    <n v="646108.49"/>
    <n v="31534.7"/>
    <n v="4"/>
    <n v="16"/>
    <n v="0"/>
    <n v="0"/>
    <n v="0"/>
    <n v="89062.753901765303"/>
    <n v="120597.45753514289"/>
    <n v="31534.70363337754"/>
    <n v="525511.0360982347"/>
    <n v="525511.0324648571"/>
    <n v="-3.6333775387902278E-3"/>
    <n v="31534.70363337754"/>
    <n v="0"/>
    <n v="0"/>
    <n v="0"/>
    <n v="0"/>
    <n v="0"/>
    <n v="0"/>
    <n v="0"/>
    <n v="0"/>
    <n v="0"/>
    <n v="0"/>
    <n v="60298.728767571432"/>
    <n v="72358.474521085707"/>
    <n v="84418.220274599997"/>
    <n v="96477.966028114286"/>
    <n v="108537.7117816286"/>
    <n v="132657.20328865721"/>
    <n v="144716.94904217141"/>
    <n v="156776.6947956857"/>
    <n v="168836.44054919999"/>
    <n v="180896.18630271431"/>
    <m/>
    <n v="3.8242774987584749"/>
    <n v="1.4630000000000001"/>
    <m/>
    <n v="4.5949202509120379E-2"/>
    <n v="1.5302236832708429"/>
    <m/>
    <n v="-1385.3392495918281"/>
    <n v="0"/>
    <n v="0"/>
    <n v="0"/>
    <n v="0"/>
    <n v="0"/>
    <n v="0"/>
    <n v="0"/>
    <n v="0"/>
    <n v="0"/>
    <n v="0"/>
    <n v="-7415.212126348968"/>
    <n v="-4735.2686255680164"/>
    <n v="-1385.339249591827"/>
    <n v="2921.712805234703"/>
  </r>
  <r>
    <x v="223"/>
    <n v="127208.88071422929"/>
    <n v="126534.81"/>
    <n v="44730.500915218698"/>
    <n v="2"/>
    <n v="0"/>
    <n v="1671723695"/>
    <n v="0"/>
    <n v="0"/>
    <n v="0"/>
    <n v="0"/>
    <n v="0"/>
    <n v="0"/>
    <n v="31531"/>
    <n v="0"/>
    <n v="31531"/>
    <n v="1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6938.51999999999"/>
    <n v="188408.31"/>
    <n v="31469.79"/>
    <n v="1"/>
    <n v="1"/>
    <n v="156938.52231978049"/>
    <n v="188408.3104685393"/>
    <n v="31469.788148758769"/>
    <n v="0"/>
    <n v="0"/>
    <n v="0"/>
    <n v="-2.3197805276140571E-3"/>
    <n v="-4.6853927779011428E-4"/>
    <n v="1.851241235272028E-3"/>
    <n v="31469.788148758769"/>
    <n v="94204.155234269638"/>
    <n v="113044.98628112359"/>
    <n v="131885.81732797751"/>
    <n v="150726.64837483139"/>
    <n v="169567.47942168539"/>
    <n v="207249.14151539319"/>
    <n v="226089.9725622471"/>
    <n v="244930.8036091011"/>
    <n v="263771.63465595501"/>
    <n v="282612.46570280893"/>
    <n v="0"/>
    <n v="0"/>
    <n v="0"/>
    <n v="0"/>
    <n v="0"/>
    <n v="0"/>
    <n v="0"/>
    <n v="0"/>
    <n v="0"/>
    <n v="0"/>
    <n v="5.9869583353382216"/>
    <m/>
    <n v="1.4630000000000001"/>
    <n v="-0.33188110289830042"/>
    <m/>
    <m/>
    <n v="15632.28946837605"/>
    <m/>
    <n v="6211.8739449490886"/>
    <n v="10398.725288694401"/>
    <n v="15632.28946837605"/>
    <n v="22361.157699395309"/>
    <n v="31332.982007420989"/>
    <n v="-1324.458473792482"/>
    <n v="2025.0226012037749"/>
    <n v="6211.8739449490886"/>
    <n v="11594.968529764499"/>
    <n v="18772.427976185041"/>
    <n v="0"/>
    <n v="0"/>
    <n v="0"/>
    <n v="0"/>
  </r>
  <r>
    <x v="224"/>
    <n v="20000"/>
    <n v="20000"/>
    <n v="20000"/>
    <n v="0"/>
    <n v="0"/>
    <n v="1671582839"/>
    <n v="79841.036211679195"/>
    <n v="57720.142530082587"/>
    <n v="0"/>
    <n v="36"/>
    <n v="57"/>
    <n v="1671759919"/>
    <n v="29519"/>
    <n v="0"/>
    <n v="44409"/>
    <n v="2"/>
    <n v="10"/>
    <n v="0"/>
    <n v="148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8107.29"/>
    <n v="139514.01999999999"/>
    <n v="31406.73"/>
    <n v="1"/>
    <n v="3"/>
    <n v="0"/>
    <n v="0"/>
    <n v="0"/>
    <n v="86703.719179327774"/>
    <n v="118110.4490701445"/>
    <n v="31406.729890816761"/>
    <n v="21403.570820672219"/>
    <n v="21403.570929855439"/>
    <n v="1.0918323459918609E-4"/>
    <n v="31406.729890816761"/>
    <n v="0"/>
    <n v="0"/>
    <n v="0"/>
    <n v="0"/>
    <n v="0"/>
    <n v="0"/>
    <n v="0"/>
    <n v="0"/>
    <n v="0"/>
    <n v="0"/>
    <n v="59055.224535072273"/>
    <n v="70866.269442086719"/>
    <n v="82677.314349101172"/>
    <n v="94488.35925611564"/>
    <n v="106299.40416313009"/>
    <n v="129921.493977159"/>
    <n v="141732.53888417341"/>
    <n v="153543.58379118791"/>
    <n v="165354.62869820229"/>
    <n v="177165.67360521681"/>
    <m/>
    <n v="3.7606732531768521"/>
    <n v="1.4630000000000001"/>
    <m/>
    <n v="6.3639335488924864E-2"/>
    <n v="1.5561043478202969"/>
    <m/>
    <n v="-1879.117623280627"/>
    <n v="0"/>
    <n v="0"/>
    <n v="0"/>
    <n v="0"/>
    <n v="0"/>
    <n v="0"/>
    <n v="0"/>
    <n v="0"/>
    <n v="0"/>
    <n v="0"/>
    <n v="-7784.6400767878549"/>
    <n v="-5159.9634307846427"/>
    <n v="-1879.1176232806281"/>
    <n v="2339.1127006531019"/>
  </r>
  <r>
    <x v="225"/>
    <n v="0"/>
    <n v="0"/>
    <n v="0"/>
    <n v="0"/>
    <n v="0"/>
    <n v="0"/>
    <n v="75991.342401795642"/>
    <n v="45888.064652776331"/>
    <n v="0"/>
    <n v="6"/>
    <n v="57"/>
    <n v="1668293541"/>
    <n v="14298"/>
    <n v="0"/>
    <n v="20084"/>
    <n v="9"/>
    <n v="20"/>
    <n v="0"/>
    <n v="5660"/>
    <n v="27"/>
    <n v="19"/>
    <n v="0"/>
    <n v="0"/>
    <n v="0"/>
    <n v="0"/>
    <n v="0"/>
    <n v="0"/>
    <n v="4"/>
    <n v="0"/>
    <n v="0"/>
    <n v="0"/>
    <n v="4"/>
    <n v="0"/>
    <n v="0"/>
    <n v="0"/>
    <n v="0"/>
    <n v="0"/>
    <n v="0"/>
    <n v="0"/>
    <n v="0"/>
    <n v="72"/>
    <n v="0"/>
    <n v="0"/>
    <n v="0"/>
    <n v="0"/>
    <n v="0"/>
    <n v="0"/>
    <n v="0"/>
    <n v="0"/>
    <n v="0"/>
    <n v="0"/>
    <n v="0"/>
    <n v="0"/>
    <n v="0"/>
    <n v="0"/>
    <n v="0"/>
    <n v="0"/>
    <n v="0"/>
    <n v="126"/>
    <n v="602656.75"/>
    <n v="633924.55000000005"/>
    <n v="31267.8"/>
    <n v="4"/>
    <n v="8"/>
    <n v="0"/>
    <n v="0"/>
    <n v="0"/>
    <n v="86357.541800061663"/>
    <n v="117625.3438396623"/>
    <n v="31267.802039600661"/>
    <n v="516299.20819993841"/>
    <n v="516299.20616033772"/>
    <n v="-2.039600662101293E-3"/>
    <n v="31267.802039600661"/>
    <n v="0"/>
    <n v="0"/>
    <n v="0"/>
    <n v="0"/>
    <n v="0"/>
    <n v="0"/>
    <n v="0"/>
    <n v="0"/>
    <n v="0"/>
    <n v="0"/>
    <n v="58812.671919831162"/>
    <n v="70575.206303797386"/>
    <n v="82337.740687763624"/>
    <n v="94100.275071729862"/>
    <n v="105862.8094556961"/>
    <n v="129387.87822362861"/>
    <n v="141150.4126075948"/>
    <n v="152912.94699156101"/>
    <n v="164675.48137552719"/>
    <n v="176438.01575949349"/>
    <m/>
    <n v="3.7618679973312439"/>
    <n v="1.4630000000000001"/>
    <m/>
    <n v="6.3301530738902212E-2"/>
    <n v="1.555610139471014"/>
    <m/>
    <n v="-1861.466079685081"/>
    <n v="0"/>
    <n v="0"/>
    <n v="0"/>
    <n v="0"/>
    <n v="0"/>
    <n v="0"/>
    <n v="0"/>
    <n v="0"/>
    <n v="0"/>
    <n v="0"/>
    <n v="-7742.7332716681958"/>
    <n v="-5128.8367418979205"/>
    <n v="-1861.4660796850801"/>
    <n v="2339.4390574457138"/>
  </r>
  <r>
    <x v="226"/>
    <n v="30386.000305355301"/>
    <n v="24996"/>
    <n v="0"/>
    <n v="20"/>
    <n v="21"/>
    <n v="1671606791"/>
    <n v="47852.726398649444"/>
    <n v="36850.571884519763"/>
    <n v="0"/>
    <n v="22"/>
    <n v="31"/>
    <n v="1671607027"/>
    <n v="31793"/>
    <n v="0"/>
    <n v="36692"/>
    <n v="8"/>
    <n v="68"/>
    <n v="127"/>
    <n v="3131"/>
    <n v="3"/>
    <n v="1028"/>
    <n v="0"/>
    <n v="0"/>
    <n v="210"/>
    <n v="0"/>
    <n v="0"/>
    <n v="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68"/>
    <n v="116313.35"/>
    <n v="147444.48000000001"/>
    <n v="31131.13"/>
    <n v="3"/>
    <n v="10"/>
    <n v="33128.116214912989"/>
    <n v="45169.527758749631"/>
    <n v="12041.411543836641"/>
    <n v="52068.763970710737"/>
    <n v="71158.478738428137"/>
    <n v="19089.714767717389"/>
    <n v="31116.469814376269"/>
    <n v="31116.473502822231"/>
    <n v="3.6884459696011622E-3"/>
    <n v="31131.126311554039"/>
    <n v="22584.763879374819"/>
    <n v="27101.71665524978"/>
    <n v="31618.669431124741"/>
    <n v="36135.622206999709"/>
    <n v="40652.57498287467"/>
    <n v="49686.480534624599"/>
    <n v="54203.433310499553"/>
    <n v="58720.386086374521"/>
    <n v="63237.338862249482"/>
    <n v="67754.291638124443"/>
    <n v="35579.239369214069"/>
    <n v="42695.087243056878"/>
    <n v="49810.935116899687"/>
    <n v="56926.782990742511"/>
    <n v="64042.630864585328"/>
    <n v="78274.326612270961"/>
    <n v="85390.174486113756"/>
    <n v="92506.02235995658"/>
    <n v="99621.870233799389"/>
    <n v="106737.7181076422"/>
    <n v="3.7511821263072358"/>
    <n v="3.7275820830368929"/>
    <n v="1.4630000000000001"/>
    <n v="6.6330523369630967E-2"/>
    <n v="7.3081668195262406E-2"/>
    <n v="1.5699184805696691"/>
    <n v="-749.02960414923314"/>
    <n v="-1300.0950831103589"/>
    <n v="-3007.5059920867152"/>
    <n v="-2003.7387085589451"/>
    <n v="-749.02960414923291"/>
    <n v="864.16781580611132"/>
    <n v="3015.097709079902"/>
    <n v="-4814.2871024366987"/>
    <n v="-4011.2732756144828"/>
    <n v="-3007.5059920867129"/>
    <n v="-1716.948056122437"/>
    <n v="3.7958584965963378"/>
    <n v="-4858.0190200317647"/>
    <n v="-3276.7194925111398"/>
    <n v="-1300.095083110358"/>
    <n v="1241.27915754779"/>
  </r>
  <r>
    <x v="227"/>
    <n v="0"/>
    <n v="0"/>
    <n v="0"/>
    <n v="0"/>
    <n v="0"/>
    <n v="0"/>
    <n v="76857.325045471807"/>
    <n v="62119.004487216996"/>
    <n v="0"/>
    <n v="24"/>
    <n v="48"/>
    <n v="1671703529"/>
    <n v="1097448"/>
    <n v="0"/>
    <n v="1128289"/>
    <n v="3"/>
    <n v="16"/>
    <n v="0"/>
    <n v="308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166.79"/>
    <n v="239342.88"/>
    <n v="30176.09"/>
    <n v="2"/>
    <n v="9"/>
    <n v="0"/>
    <n v="0"/>
    <n v="0"/>
    <n v="83703.323494103272"/>
    <n v="113879.41065908151"/>
    <n v="30176.087164978289"/>
    <n v="125463.46650589669"/>
    <n v="125463.4693409185"/>
    <n v="2.8350217144179619E-3"/>
    <n v="30176.087164978289"/>
    <n v="0"/>
    <n v="0"/>
    <n v="0"/>
    <n v="0"/>
    <n v="0"/>
    <n v="0"/>
    <n v="0"/>
    <n v="0"/>
    <n v="0"/>
    <n v="0"/>
    <n v="56939.705329540768"/>
    <n v="68327.64639544893"/>
    <n v="79715.587461357078"/>
    <n v="91103.52852726524"/>
    <n v="102491.4695931734"/>
    <n v="125267.3517249897"/>
    <n v="136655.29279089789"/>
    <n v="148043.23385680601"/>
    <n v="159431.17492271421"/>
    <n v="170819.1159886223"/>
    <m/>
    <n v="3.7738295901811791"/>
    <n v="1.4630000000000001"/>
    <m/>
    <n v="5.9931272574489158E-2"/>
    <n v="1.5506794517764779"/>
    <m/>
    <n v="-1706.2345002079001"/>
    <n v="0"/>
    <n v="0"/>
    <n v="0"/>
    <n v="0"/>
    <n v="0"/>
    <n v="0"/>
    <n v="0"/>
    <n v="0"/>
    <n v="0"/>
    <n v="0"/>
    <n v="-7400.2050331619757"/>
    <n v="-4869.5514629601639"/>
    <n v="-1706.234500207898"/>
    <n v="2360.8873090450138"/>
  </r>
  <r>
    <x v="228"/>
    <n v="30627.045503507241"/>
    <n v="30492.684286672331"/>
    <n v="1884.919755611746"/>
    <n v="10"/>
    <n v="0"/>
    <n v="1671302543"/>
    <n v="48977.668428493816"/>
    <n v="48977.462728112827"/>
    <n v="5574.2988903134437"/>
    <n v="8"/>
    <n v="0"/>
    <n v="1669391904"/>
    <n v="133754"/>
    <n v="0"/>
    <n v="496667"/>
    <n v="8"/>
    <n v="44"/>
    <n v="13"/>
    <n v="20179"/>
    <n v="13"/>
    <n v="304176"/>
    <n v="113"/>
    <n v="0"/>
    <n v="0"/>
    <n v="0"/>
    <n v="0"/>
    <n v="376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64"/>
    <n v="0"/>
    <n v="0"/>
    <n v="0"/>
    <n v="0"/>
    <n v="0"/>
    <n v="0"/>
    <n v="0"/>
    <n v="0"/>
    <n v="342734"/>
    <n v="5892468.0999999996"/>
    <n v="5922267.3499999996"/>
    <n v="29799.26"/>
    <n v="7"/>
    <n v="26"/>
    <n v="33876.472065186317"/>
    <n v="45283.051309908929"/>
    <n v="11406.57924472261"/>
    <n v="54633.077677009023"/>
    <n v="73025.755101513249"/>
    <n v="18392.677424504229"/>
    <n v="5803958.5502578048"/>
    <n v="5803958.5435885778"/>
    <n v="3.330773160996614E-3"/>
    <n v="29799.256669226841"/>
    <n v="22641.525654954461"/>
    <n v="27169.83078594536"/>
    <n v="31698.135916936251"/>
    <n v="36226.441047927146"/>
    <n v="40754.746178918038"/>
    <n v="49811.356440899828"/>
    <n v="54339.661571890712"/>
    <n v="58867.966702881611"/>
    <n v="63396.271833872503"/>
    <n v="67924.576964863401"/>
    <n v="36512.877550756617"/>
    <n v="43815.453060907937"/>
    <n v="51118.028571059273"/>
    <n v="58420.6040812106"/>
    <n v="65723.179591361928"/>
    <n v="80328.330611664584"/>
    <n v="87630.906121815889"/>
    <n v="94933.481631967225"/>
    <n v="102236.0571421185"/>
    <n v="109538.63265226989"/>
    <n v="3.9699063442582649"/>
    <n v="3.970371111071755"/>
    <n v="1.4630000000000001"/>
    <n v="7.580444759171634E-3"/>
    <n v="7.4624986177291852E-3"/>
    <n v="1.4739176354777379"/>
    <n v="-85.816417245375618"/>
    <n v="-136.23864912591671"/>
    <n v="-2349.968982740822"/>
    <n v="-1343.678953631736"/>
    <n v="-85.816417245376215"/>
    <n v="1531.435415251372"/>
    <n v="3687.7711919137018"/>
    <n v="-4161.2910351371793"/>
    <n v="-3356.2590118499088"/>
    <n v="-2349.968982740822"/>
    <n v="-1056.1675167434239"/>
    <n v="668.90110458644085"/>
    <n v="-3787.5264042015792"/>
    <n v="-2164.7318463901738"/>
    <n v="-136.23864912591671"/>
    <n v="2471.824033070985"/>
  </r>
  <r>
    <x v="229"/>
    <n v="0"/>
    <n v="0"/>
    <n v="0"/>
    <n v="0"/>
    <n v="0"/>
    <n v="0"/>
    <n v="76149.936038689702"/>
    <n v="50102.346539779501"/>
    <n v="0"/>
    <n v="13"/>
    <n v="37"/>
    <n v="1671898755"/>
    <n v="1089"/>
    <n v="0"/>
    <n v="33037"/>
    <n v="5"/>
    <n v="23"/>
    <n v="0"/>
    <n v="31071"/>
    <n v="1"/>
    <n v="0"/>
    <n v="0"/>
    <n v="0"/>
    <n v="0"/>
    <n v="0"/>
    <n v="0"/>
    <n v="0"/>
    <n v="8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77"/>
    <n v="96887.89"/>
    <n v="126198.67"/>
    <n v="29310.78"/>
    <n v="2"/>
    <n v="3"/>
    <n v="0"/>
    <n v="0"/>
    <n v="0"/>
    <n v="83437.698298043542"/>
    <n v="112748.48035236121"/>
    <n v="29310.782054317689"/>
    <n v="13450.191701956461"/>
    <n v="13450.189647638759"/>
    <n v="-2.0543176906357981E-3"/>
    <n v="29310.782054317689"/>
    <n v="0"/>
    <n v="0"/>
    <n v="0"/>
    <n v="0"/>
    <n v="0"/>
    <n v="0"/>
    <n v="0"/>
    <n v="0"/>
    <n v="0"/>
    <n v="0"/>
    <n v="56374.240176180618"/>
    <n v="67649.088211416733"/>
    <n v="78923.936246652855"/>
    <n v="90198.784281888991"/>
    <n v="101473.6323171251"/>
    <n v="124023.3283875974"/>
    <n v="135298.17642283349"/>
    <n v="146573.02445806959"/>
    <n v="157847.87249330571"/>
    <n v="169122.72052854189"/>
    <m/>
    <n v="3.8466554779541471"/>
    <n v="1.4630000000000001"/>
    <m/>
    <n v="3.9864376449801009E-2"/>
    <n v="1.5213215827460591"/>
    <m/>
    <n v="-1123.6619662273799"/>
    <n v="0"/>
    <n v="0"/>
    <n v="0"/>
    <n v="0"/>
    <n v="0"/>
    <n v="0"/>
    <n v="0"/>
    <n v="0"/>
    <n v="0"/>
    <n v="0"/>
    <n v="-6761.0859838454417"/>
    <n v="-4255.5641982374154"/>
    <n v="-1123.6619662273811"/>
    <n v="2903.0694749283789"/>
  </r>
  <r>
    <x v="230"/>
    <n v="0"/>
    <n v="0"/>
    <n v="0"/>
    <n v="0"/>
    <n v="0"/>
    <n v="0"/>
    <n v="74835.986663108226"/>
    <n v="55374.144098000383"/>
    <n v="0"/>
    <n v="2"/>
    <n v="38"/>
    <n v="1669339283"/>
    <n v="175"/>
    <n v="2010"/>
    <n v="11242"/>
    <n v="10"/>
    <n v="47"/>
    <n v="63"/>
    <n v="8963"/>
    <n v="0"/>
    <n v="0"/>
    <n v="0"/>
    <n v="0"/>
    <n v="0"/>
    <n v="0"/>
    <n v="11"/>
    <n v="18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04"/>
    <n v="966070.36"/>
    <n v="995379"/>
    <n v="29308.639999999999"/>
    <n v="7"/>
    <n v="19"/>
    <n v="0"/>
    <n v="0"/>
    <n v="0"/>
    <n v="84748.776895392075"/>
    <n v="114057.3434732809"/>
    <n v="29308.56657788884"/>
    <n v="881321.58310460788"/>
    <n v="881321.6565267191"/>
    <n v="7.3422111159743508E-2"/>
    <n v="29308.56657788884"/>
    <n v="0"/>
    <n v="0"/>
    <n v="0"/>
    <n v="0"/>
    <n v="0"/>
    <n v="0"/>
    <n v="0"/>
    <n v="0"/>
    <n v="0"/>
    <n v="0"/>
    <n v="57028.671736640463"/>
    <n v="68434.406083968541"/>
    <n v="79840.140431296633"/>
    <n v="91245.87477862474"/>
    <n v="102651.6091259528"/>
    <n v="125463.077820609"/>
    <n v="136868.81216793711"/>
    <n v="148274.54651526519"/>
    <n v="159680.2808625933"/>
    <n v="171086.0152099214"/>
    <m/>
    <n v="3.8916042915360038"/>
    <n v="1.4630000000000001"/>
    <m/>
    <n v="2.785373340751773E-2"/>
    <n v="1.503750011975199"/>
    <m/>
    <n v="-794.23070956861181"/>
    <n v="0"/>
    <n v="0"/>
    <n v="0"/>
    <n v="0"/>
    <n v="0"/>
    <n v="0"/>
    <n v="0"/>
    <n v="0"/>
    <n v="0"/>
    <n v="0"/>
    <n v="-6497.0978832326582"/>
    <n v="-3962.4902504930828"/>
    <n v="-794.23070956861193"/>
    <n v="3279.245843048564"/>
  </r>
  <r>
    <x v="231"/>
    <n v="0"/>
    <n v="0"/>
    <n v="0"/>
    <n v="0"/>
    <n v="0"/>
    <n v="0"/>
    <n v="75820.983072144314"/>
    <n v="44244.505489795971"/>
    <n v="0"/>
    <n v="78"/>
    <n v="59"/>
    <n v="1671723621"/>
    <n v="4773"/>
    <n v="0"/>
    <n v="11584"/>
    <n v="3"/>
    <n v="22"/>
    <n v="0"/>
    <n v="6736"/>
    <n v="0"/>
    <n v="0"/>
    <n v="0"/>
    <n v="0"/>
    <n v="0"/>
    <n v="0"/>
    <n v="0"/>
    <n v="0"/>
    <n v="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5"/>
    <n v="91409.87"/>
    <n v="120595.33"/>
    <n v="29185.46"/>
    <n v="1"/>
    <n v="5"/>
    <n v="0"/>
    <n v="0"/>
    <n v="0"/>
    <n v="83146.394340608866"/>
    <n v="112331.85490210079"/>
    <n v="29185.46056149196"/>
    <n v="8263.4756593911297"/>
    <n v="8263.4750978991797"/>
    <n v="-5.6149195734178647E-4"/>
    <n v="29185.46056149196"/>
    <n v="0"/>
    <n v="0"/>
    <n v="0"/>
    <n v="0"/>
    <n v="0"/>
    <n v="0"/>
    <n v="0"/>
    <n v="0"/>
    <n v="0"/>
    <n v="0"/>
    <n v="56165.927451050411"/>
    <n v="67399.112941260493"/>
    <n v="78632.298431470568"/>
    <n v="89865.483921680658"/>
    <n v="101098.6694118907"/>
    <n v="123565.0403923109"/>
    <n v="134798.22588252099"/>
    <n v="146031.41137273109"/>
    <n v="157264.59686294111"/>
    <n v="168497.78235315121"/>
    <m/>
    <n v="3.8488977984577142"/>
    <n v="1.4630000000000001"/>
    <m/>
    <n v="3.9258564257755653E-2"/>
    <n v="1.520435279509097"/>
    <m/>
    <n v="-1102.496835966751"/>
    <n v="0"/>
    <n v="0"/>
    <n v="0"/>
    <n v="0"/>
    <n v="0"/>
    <n v="0"/>
    <n v="0"/>
    <n v="0"/>
    <n v="0"/>
    <n v="0"/>
    <n v="-6719.0895810717921"/>
    <n v="-4222.8261388028841"/>
    <n v="-1102.496835966751"/>
    <n v="2909.3551248225631"/>
  </r>
  <r>
    <x v="232"/>
    <n v="7461.3651585342259"/>
    <n v="0"/>
    <n v="0"/>
    <n v="96"/>
    <n v="60"/>
    <n v="1630865787"/>
    <n v="57710.380058895717"/>
    <n v="33586.993616770917"/>
    <n v="0"/>
    <n v="22"/>
    <n v="41"/>
    <n v="1670436377"/>
    <n v="86"/>
    <n v="0"/>
    <n v="382"/>
    <n v="6"/>
    <n v="27"/>
    <n v="11"/>
    <n v="180"/>
    <n v="0"/>
    <n v="44"/>
    <n v="0"/>
    <n v="0"/>
    <n v="0"/>
    <n v="0"/>
    <n v="0"/>
    <n v="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6"/>
    <n v="84642.33"/>
    <n v="113722.87"/>
    <n v="29080.54"/>
    <n v="2"/>
    <n v="8"/>
    <n v="0"/>
    <n v="0"/>
    <n v="0"/>
    <n v="58288.506305705567"/>
    <n v="87369.049773093997"/>
    <n v="29080.54346738843"/>
    <n v="26353.823694294431"/>
    <n v="26353.820226905998"/>
    <n v="-3.4673884256335441E-3"/>
    <n v="29080.54346738843"/>
    <n v="0"/>
    <n v="0"/>
    <n v="0"/>
    <n v="0"/>
    <n v="0"/>
    <n v="0"/>
    <n v="0"/>
    <n v="0"/>
    <n v="0"/>
    <n v="0"/>
    <n v="43684.524886546998"/>
    <n v="52421.4298638564"/>
    <n v="61158.334841165793"/>
    <n v="69895.239818475195"/>
    <n v="78632.144795784596"/>
    <n v="96105.954750403398"/>
    <n v="104842.8597277128"/>
    <n v="113579.7647050222"/>
    <n v="122316.6696823316"/>
    <n v="131053.574659641"/>
    <m/>
    <n v="3.004381602120731"/>
    <n v="1.4630000000000001"/>
    <m/>
    <n v="0.33138879467790727"/>
    <n v="1.947821806613778"/>
    <m/>
    <n v="-7238.2810241149264"/>
    <n v="0"/>
    <n v="0"/>
    <n v="0"/>
    <n v="0"/>
    <n v="0"/>
    <n v="0"/>
    <n v="0"/>
    <n v="0"/>
    <n v="0"/>
    <n v="0"/>
    <n v="-11606.73351276963"/>
    <n v="-9665.1990733675375"/>
    <n v="-7238.2810241149273"/>
    <n v="-4117.9578179329983"/>
  </r>
  <r>
    <x v="233"/>
    <n v="0"/>
    <n v="0"/>
    <n v="0"/>
    <n v="0"/>
    <n v="0"/>
    <n v="0"/>
    <n v="73217.90866546976"/>
    <n v="41983.882772429497"/>
    <n v="0"/>
    <n v="29"/>
    <n v="56"/>
    <n v="1671707190"/>
    <n v="32729"/>
    <n v="0"/>
    <n v="75338"/>
    <n v="3"/>
    <n v="13"/>
    <n v="5"/>
    <n v="426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79757.86"/>
    <n v="108483.75"/>
    <n v="28725.88"/>
    <n v="1"/>
    <n v="1"/>
    <n v="0"/>
    <n v="0"/>
    <n v="0"/>
    <n v="79757.864606741365"/>
    <n v="108483.7471096642"/>
    <n v="28725.882502922839"/>
    <n v="-4.6067413641139856E-3"/>
    <n v="2.8903357888339092E-3"/>
    <n v="-2.5029228418134149E-3"/>
    <n v="28725.882502922839"/>
    <n v="0"/>
    <n v="0"/>
    <n v="0"/>
    <n v="0"/>
    <n v="0"/>
    <n v="0"/>
    <n v="0"/>
    <n v="0"/>
    <n v="0"/>
    <n v="0"/>
    <n v="54241.873554832113"/>
    <n v="65090.248265798517"/>
    <n v="75938.622976764949"/>
    <n v="86786.997687731375"/>
    <n v="97635.372398697786"/>
    <n v="119332.12182063059"/>
    <n v="130180.496531597"/>
    <n v="141028.8712425635"/>
    <n v="151877.2459535299"/>
    <n v="162725.62066449629"/>
    <m/>
    <n v="3.7765157292774569"/>
    <n v="1.4630000000000001"/>
    <m/>
    <n v="5.9177370556139808E-2"/>
    <n v="1.5495764931236331"/>
    <m/>
    <n v="-1604.94572550679"/>
    <n v="0"/>
    <n v="0"/>
    <n v="0"/>
    <n v="0"/>
    <n v="0"/>
    <n v="0"/>
    <n v="0"/>
    <n v="0"/>
    <n v="0"/>
    <n v="0"/>
    <n v="-7029.1330809899991"/>
    <n v="-4618.3831452196864"/>
    <n v="-1604.94572550679"/>
    <n v="2269.4738141240741"/>
  </r>
  <r>
    <x v="234"/>
    <n v="0"/>
    <n v="0"/>
    <n v="0"/>
    <n v="0"/>
    <n v="0"/>
    <n v="0"/>
    <n v="77299.259885590029"/>
    <n v="31000"/>
    <n v="0"/>
    <n v="11"/>
    <n v="34"/>
    <n v="1672122447"/>
    <n v="3883571"/>
    <n v="0"/>
    <n v="3925658"/>
    <n v="11"/>
    <n v="57"/>
    <n v="0"/>
    <n v="32306"/>
    <n v="1492"/>
    <n v="7491"/>
    <n v="748"/>
    <n v="0"/>
    <n v="0"/>
    <n v="0"/>
    <n v="1"/>
    <n v="48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9781"/>
    <n v="234147.85"/>
    <n v="262862.26"/>
    <n v="28714.41"/>
    <n v="6"/>
    <n v="13"/>
    <n v="0"/>
    <n v="0"/>
    <n v="0"/>
    <n v="85660.156563875222"/>
    <n v="114374.5695374707"/>
    <n v="28714.412973595521"/>
    <n v="148487.6934361248"/>
    <n v="148487.69046252931"/>
    <n v="-2.9735955213254779E-3"/>
    <n v="28714.412973595521"/>
    <n v="0"/>
    <n v="0"/>
    <n v="0"/>
    <n v="0"/>
    <n v="0"/>
    <n v="0"/>
    <n v="0"/>
    <n v="0"/>
    <n v="0"/>
    <n v="0"/>
    <n v="57187.284768735371"/>
    <n v="68624.741722482446"/>
    <n v="80062.198676229513"/>
    <n v="91499.655629976594"/>
    <n v="102937.11258372371"/>
    <n v="125812.0264912178"/>
    <n v="137249.48344496489"/>
    <n v="148686.940398712"/>
    <n v="160124.397352459"/>
    <n v="171561.85430620611"/>
    <m/>
    <n v="3.9831763108876519"/>
    <n v="1.4630000000000001"/>
    <m/>
    <n v="4.2236867763956187E-3"/>
    <n v="1.469179253753867"/>
    <m/>
    <n v="-120.7705892278365"/>
    <n v="0"/>
    <n v="0"/>
    <n v="0"/>
    <n v="0"/>
    <n v="0"/>
    <n v="0"/>
    <n v="0"/>
    <n v="0"/>
    <n v="0"/>
    <n v="0"/>
    <n v="-5839.4990661013726"/>
    <n v="-3297.8419652686898"/>
    <n v="-120.7705892278354"/>
    <n v="3964.035465681834"/>
  </r>
  <r>
    <x v="235"/>
    <n v="0"/>
    <n v="0"/>
    <n v="0"/>
    <n v="0"/>
    <n v="0"/>
    <n v="0"/>
    <n v="73684.355426253038"/>
    <n v="100"/>
    <n v="0"/>
    <n v="37"/>
    <n v="56"/>
    <n v="1671685336"/>
    <n v="89454"/>
    <n v="0"/>
    <n v="139224"/>
    <n v="5"/>
    <n v="36"/>
    <n v="5"/>
    <n v="49644"/>
    <n v="0"/>
    <n v="0"/>
    <n v="0"/>
    <n v="0"/>
    <n v="0"/>
    <n v="0"/>
    <n v="0"/>
    <n v="1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6"/>
    <n v="280074.34999999998"/>
    <n v="308731.84999999998"/>
    <n v="28657.5"/>
    <n v="3"/>
    <n v="9"/>
    <n v="0"/>
    <n v="0"/>
    <n v="0"/>
    <n v="80533.554740825115"/>
    <n v="109186.2276323499"/>
    <n v="28652.67289152482"/>
    <n v="199540.79525917489"/>
    <n v="199545.62236765001"/>
    <n v="4.827108475179557"/>
    <n v="28652.67289152482"/>
    <n v="0"/>
    <n v="0"/>
    <n v="0"/>
    <n v="0"/>
    <n v="0"/>
    <n v="0"/>
    <n v="0"/>
    <n v="0"/>
    <n v="0"/>
    <n v="0"/>
    <n v="54593.11381617497"/>
    <n v="65511.736579409961"/>
    <n v="76430.359342644952"/>
    <n v="87348.982105879957"/>
    <n v="98267.604869114948"/>
    <n v="120104.8503955849"/>
    <n v="131023.47315881991"/>
    <n v="141942.0959220549"/>
    <n v="152860.7186852899"/>
    <n v="163779.34144852491"/>
    <m/>
    <n v="3.810682097468336"/>
    <n v="1.4630000000000001"/>
    <m/>
    <n v="4.9680843924881479E-2"/>
    <n v="1.535683074662102"/>
    <m/>
    <n v="-1356.115983437337"/>
    <n v="0"/>
    <n v="0"/>
    <n v="0"/>
    <n v="0"/>
    <n v="0"/>
    <n v="0"/>
    <n v="0"/>
    <n v="0"/>
    <n v="0"/>
    <n v="0"/>
    <n v="-6815.4273650548312"/>
    <n v="-4389.0667510026115"/>
    <n v="-1356.1159834373359"/>
    <n v="2543.3921462894468"/>
  </r>
  <r>
    <x v="236"/>
    <n v="44378.625048062873"/>
    <n v="29866.495910331028"/>
    <n v="0"/>
    <n v="36"/>
    <n v="99"/>
    <n v="1665632147"/>
    <n v="0"/>
    <n v="0"/>
    <n v="0"/>
    <n v="0"/>
    <n v="0"/>
    <n v="0"/>
    <n v="53442"/>
    <n v="0"/>
    <n v="103815"/>
    <n v="12"/>
    <n v="129"/>
    <n v="5"/>
    <n v="452"/>
    <n v="130"/>
    <n v="18782"/>
    <n v="0"/>
    <n v="3491"/>
    <n v="0"/>
    <n v="0"/>
    <n v="25263"/>
    <n v="390"/>
    <n v="1858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9921"/>
    <n v="64790.04"/>
    <n v="93028.39"/>
    <n v="28238.36"/>
    <n v="7"/>
    <n v="15"/>
    <n v="42498.59862892724"/>
    <n v="70736.955114819531"/>
    <n v="28238.356485892291"/>
    <n v="0"/>
    <n v="0"/>
    <n v="0"/>
    <n v="22291.44137107276"/>
    <n v="22291.434885180472"/>
    <n v="3.514107705996139E-3"/>
    <n v="28238.356485892291"/>
    <n v="35368.477557409773"/>
    <n v="42442.173068891723"/>
    <n v="49515.868580373673"/>
    <n v="56589.564091855631"/>
    <n v="63663.259603337581"/>
    <n v="77810.650626301489"/>
    <n v="84884.346137783432"/>
    <n v="91958.041649265389"/>
    <n v="99031.737160747332"/>
    <n v="106105.4326722293"/>
    <n v="0"/>
    <n v="0"/>
    <n v="0"/>
    <n v="0"/>
    <n v="0"/>
    <n v="0"/>
    <n v="0"/>
    <n v="0"/>
    <n v="0"/>
    <n v="0"/>
    <n v="2.5049954713249432"/>
    <m/>
    <n v="1.4630000000000001"/>
    <n v="0.59680927402408379"/>
    <m/>
    <m/>
    <n v="-10554.11770718741"/>
    <m/>
    <n v="-14090.96546292839"/>
    <n v="-12519.033127043511"/>
    <n v="-10554.11770718741"/>
    <n v="-8027.7978816581417"/>
    <n v="-4659.3714476191162"/>
    <n v="-16920.443667521169"/>
    <n v="-15662.897798813259"/>
    <n v="-14090.96546292839"/>
    <n v="-12069.909602504969"/>
    <n v="-9375.1684552737497"/>
    <n v="0"/>
    <n v="0"/>
    <n v="0"/>
    <n v="0"/>
  </r>
  <r>
    <x v="237"/>
    <n v="0"/>
    <n v="0"/>
    <n v="0"/>
    <n v="0"/>
    <n v="0"/>
    <n v="0"/>
    <n v="71073.233599929488"/>
    <n v="58750"/>
    <n v="0"/>
    <n v="9"/>
    <n v="28"/>
    <n v="1671790857"/>
    <n v="231"/>
    <n v="0"/>
    <n v="1510"/>
    <n v="2"/>
    <n v="3"/>
    <n v="0"/>
    <n v="12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7237.649999999994"/>
    <n v="105235.03"/>
    <n v="27997.38"/>
    <n v="1"/>
    <n v="1"/>
    <n v="0"/>
    <n v="0"/>
    <n v="0"/>
    <n v="77237.648800014562"/>
    <n v="105235.029133003"/>
    <n v="27997.380332988439"/>
    <n v="1.1999854323221371E-3"/>
    <n v="8.6699699750170112E-4"/>
    <n v="-3.3298843845841469E-4"/>
    <n v="27997.380332988439"/>
    <n v="0"/>
    <n v="0"/>
    <n v="0"/>
    <n v="0"/>
    <n v="0"/>
    <n v="0"/>
    <n v="0"/>
    <n v="0"/>
    <n v="0"/>
    <n v="0"/>
    <n v="52617.514566501501"/>
    <n v="63141.017479801798"/>
    <n v="73664.520393102095"/>
    <n v="84188.023306402407"/>
    <n v="94711.526219702704"/>
    <n v="115758.5320463033"/>
    <n v="126282.0349596036"/>
    <n v="136805.53787290389"/>
    <n v="147329.04078620419"/>
    <n v="157852.54369950449"/>
    <m/>
    <n v="3.7587455640986471"/>
    <n v="1.4630000000000001"/>
    <m/>
    <n v="6.4184827567387082E-2"/>
    <n v="1.5569024027310869"/>
    <m/>
    <n v="-1688.6230497376889"/>
    <n v="0"/>
    <n v="0"/>
    <n v="0"/>
    <n v="0"/>
    <n v="0"/>
    <n v="0"/>
    <n v="0"/>
    <n v="0"/>
    <n v="0"/>
    <n v="0"/>
    <n v="-6950.3745063878378"/>
    <n v="-4611.8183034322174"/>
    <n v="-1688.6230497376889"/>
    <n v="2069.7708478695599"/>
  </r>
  <r>
    <x v="238"/>
    <n v="0"/>
    <n v="0"/>
    <n v="0"/>
    <n v="0"/>
    <n v="0"/>
    <n v="0"/>
    <n v="70994.091211590916"/>
    <n v="50967.653861080631"/>
    <n v="0"/>
    <n v="24"/>
    <n v="39"/>
    <n v="1671650556"/>
    <n v="4405"/>
    <n v="0"/>
    <n v="7543"/>
    <n v="4"/>
    <n v="11"/>
    <n v="0"/>
    <n v="1732"/>
    <n v="0"/>
    <n v="12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2"/>
    <n v="0"/>
    <n v="0"/>
    <n v="0"/>
    <n v="0"/>
    <n v="0"/>
    <n v="0"/>
    <n v="0"/>
    <n v="0"/>
    <n v="0"/>
    <n v="0"/>
    <n v="0"/>
    <n v="0"/>
    <n v="0"/>
    <n v="0"/>
    <n v="0"/>
    <n v="0"/>
    <n v="0"/>
    <n v="1406"/>
    <n v="147364.24"/>
    <n v="175344.27"/>
    <n v="27980.04"/>
    <n v="2"/>
    <n v="3"/>
    <n v="0"/>
    <n v="0"/>
    <n v="0"/>
    <n v="77218.227246234586"/>
    <n v="105198.26559946319"/>
    <n v="27980.0383532286"/>
    <n v="70146.012753765404"/>
    <n v="70146.004400536811"/>
    <n v="1.64677140492131E-3"/>
    <n v="27980.0383532286"/>
    <n v="0"/>
    <n v="0"/>
    <n v="0"/>
    <n v="0"/>
    <n v="0"/>
    <n v="0"/>
    <n v="0"/>
    <n v="0"/>
    <n v="0"/>
    <n v="0"/>
    <n v="52599.132799731589"/>
    <n v="63118.959359677901"/>
    <n v="73638.785919624221"/>
    <n v="84158.612479570555"/>
    <n v="94678.439039516859"/>
    <n v="115718.0921594095"/>
    <n v="126237.9187193558"/>
    <n v="136757.74527930221"/>
    <n v="147277.57183924841"/>
    <n v="157797.39839919479"/>
    <m/>
    <n v="3.7597613080942911"/>
    <n v="1.4630000000000001"/>
    <m/>
    <n v="6.3897325446832243E-2"/>
    <n v="1.556481787128716"/>
    <m/>
    <n v="-1680.4719533628011"/>
    <n v="0"/>
    <n v="0"/>
    <n v="0"/>
    <n v="0"/>
    <n v="0"/>
    <n v="0"/>
    <n v="0"/>
    <n v="0"/>
    <n v="0"/>
    <n v="0"/>
    <n v="-6940.3852333359609"/>
    <n v="-4602.6459977923332"/>
    <n v="-1680.4719533628011"/>
    <n v="2076.6089609037408"/>
  </r>
  <r>
    <x v="239"/>
    <n v="0"/>
    <n v="0"/>
    <n v="0"/>
    <n v="0"/>
    <n v="0"/>
    <n v="0"/>
    <n v="72424.518143100984"/>
    <n v="57265.306342709999"/>
    <n v="0"/>
    <n v="9"/>
    <n v="27"/>
    <n v="1671898875"/>
    <n v="851"/>
    <n v="0"/>
    <n v="34430"/>
    <n v="4"/>
    <n v="8"/>
    <n v="0"/>
    <n v="27606"/>
    <n v="0"/>
    <n v="0"/>
    <n v="0"/>
    <n v="0"/>
    <n v="0"/>
    <n v="0"/>
    <n v="0"/>
    <n v="59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973"/>
    <n v="88824.63"/>
    <n v="116696.82"/>
    <n v="27872.19"/>
    <n v="2"/>
    <n v="2"/>
    <n v="0"/>
    <n v="0"/>
    <n v="0"/>
    <n v="79360.401159457091"/>
    <n v="107232.5957318037"/>
    <n v="27872.19457234662"/>
    <n v="9464.2288405429135"/>
    <n v="9464.2242681962962"/>
    <n v="-4.5723466173512861E-3"/>
    <n v="27872.19457234662"/>
    <n v="0"/>
    <n v="0"/>
    <n v="0"/>
    <n v="0"/>
    <n v="0"/>
    <n v="0"/>
    <n v="0"/>
    <n v="0"/>
    <n v="0"/>
    <n v="0"/>
    <n v="53616.297865901863"/>
    <n v="64339.557439082222"/>
    <n v="75062.817012262589"/>
    <n v="85786.076585442977"/>
    <n v="96509.336158623337"/>
    <n v="117955.8553049841"/>
    <n v="128679.1148781644"/>
    <n v="139402.3744513448"/>
    <n v="150125.63402452521"/>
    <n v="160848.89359770561"/>
    <m/>
    <n v="3.8472964679356281"/>
    <n v="1.4630000000000001"/>
    <m/>
    <n v="3.9691126830761148E-2"/>
    <n v="1.5210681185534041"/>
    <m/>
    <n v="-1064.045639395689"/>
    <n v="0"/>
    <n v="0"/>
    <n v="0"/>
    <n v="0"/>
    <n v="0"/>
    <n v="0"/>
    <n v="0"/>
    <n v="0"/>
    <n v="0"/>
    <n v="0"/>
    <n v="-6425.6754259858753"/>
    <n v="-4042.7288541680141"/>
    <n v="-1064.0456393956881"/>
    <n v="2765.6899224544431"/>
  </r>
  <r>
    <x v="240"/>
    <n v="49363.510304062358"/>
    <n v="48476.942349523182"/>
    <n v="0"/>
    <n v="12"/>
    <n v="4"/>
    <n v="1671698783"/>
    <n v="22447.58773784402"/>
    <n v="605.8315102092248"/>
    <n v="0"/>
    <n v="31"/>
    <n v="36"/>
    <n v="1671698710"/>
    <n v="106178"/>
    <n v="0"/>
    <n v="326463"/>
    <n v="19"/>
    <n v="172"/>
    <n v="1736"/>
    <n v="23008"/>
    <n v="30970"/>
    <n v="128796"/>
    <n v="1"/>
    <n v="0"/>
    <n v="16"/>
    <n v="33"/>
    <n v="0"/>
    <n v="33076"/>
    <n v="1121"/>
    <n v="0"/>
    <n v="0"/>
    <n v="0"/>
    <n v="0"/>
    <n v="1418"/>
    <n v="8"/>
    <n v="0"/>
    <n v="0"/>
    <n v="16"/>
    <n v="0"/>
    <n v="0"/>
    <n v="54"/>
    <n v="15"/>
    <n v="0"/>
    <n v="2"/>
    <n v="0"/>
    <n v="0"/>
    <n v="0"/>
    <n v="0"/>
    <n v="15"/>
    <n v="0"/>
    <n v="0"/>
    <n v="0"/>
    <n v="0"/>
    <n v="0"/>
    <n v="0"/>
    <n v="0"/>
    <n v="0"/>
    <n v="0"/>
    <n v="0"/>
    <n v="197277"/>
    <n v="2232599.36"/>
    <n v="2489153.31"/>
    <n v="256571.74"/>
    <n v="9"/>
    <n v="59"/>
    <n v="53913.461448323971"/>
    <n v="73037.876986789124"/>
    <n v="19124.415538465149"/>
    <n v="24483.142270776949"/>
    <n v="33204.179615275592"/>
    <n v="8721.037344498638"/>
    <n v="2154202.756280899"/>
    <n v="2382911.253397936"/>
    <n v="228726.28711703621"/>
    <n v="27845.452882963789"/>
    <n v="36518.938493394562"/>
    <n v="43822.726192073467"/>
    <n v="51126.513890752387"/>
    <n v="58430.301589431299"/>
    <n v="65734.089288110219"/>
    <n v="80341.664685468044"/>
    <n v="87645.452384146949"/>
    <n v="94949.240082825869"/>
    <n v="102253.0277815048"/>
    <n v="109556.81548018369"/>
    <n v="16602.089807637789"/>
    <n v="19922.50776916535"/>
    <n v="23242.92573069291"/>
    <n v="26563.343692220471"/>
    <n v="29883.761653748032"/>
    <n v="36524.597576803149"/>
    <n v="39845.015538330699"/>
    <n v="43165.433499858264"/>
    <n v="46485.851461385813"/>
    <n v="49806.269422913378"/>
    <n v="3.8190906718109749"/>
    <n v="3.8073658331736508"/>
    <n v="1.4630000000000001"/>
    <n v="4.7369738960201253E-2"/>
    <n v="5.0595129353718349E-2"/>
    <n v="1.5370206742444901"/>
    <n v="-864.94629176787282"/>
    <n v="-419.99244067974189"/>
    <n v="-4516.8401411073282"/>
    <n v="-2893.7762080675689"/>
    <n v="-864.94629176787203"/>
    <n v="1743.5493149031679"/>
    <n v="5221.5434571312217"/>
    <n v="-7438.3552205788928"/>
    <n v="-6139.9040741470872"/>
    <n v="-4516.8401411073282"/>
    <n v="-2430.0436557704961"/>
    <n v="352.35165801194671"/>
    <n v="-2080.2014214435212"/>
    <n v="-1342.3307633262859"/>
    <n v="-419.99244067974178"/>
    <n v="765.87111700867172"/>
  </r>
  <r>
    <x v="241"/>
    <n v="0"/>
    <n v="0"/>
    <n v="0"/>
    <n v="0"/>
    <n v="0"/>
    <n v="0"/>
    <n v="68035.621829158146"/>
    <n v="40915.481710082917"/>
    <n v="0"/>
    <n v="17"/>
    <n v="35"/>
    <n v="1672174735"/>
    <n v="349"/>
    <n v="0"/>
    <n v="693"/>
    <n v="6"/>
    <n v="28"/>
    <n v="5"/>
    <n v="194"/>
    <n v="0"/>
    <n v="4"/>
    <n v="0"/>
    <n v="0"/>
    <n v="0"/>
    <n v="0"/>
    <n v="0"/>
    <n v="1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0"/>
    <n v="149519"/>
    <n v="177272.47"/>
    <n v="27753.48"/>
    <n v="4"/>
    <n v="25"/>
    <n v="0"/>
    <n v="0"/>
    <n v="0"/>
    <n v="73149.034704750404"/>
    <n v="100902.5097802044"/>
    <n v="27753.47507545404"/>
    <n v="76369.965295249596"/>
    <n v="76369.960219795554"/>
    <n v="4.9245459595113061E-3"/>
    <n v="27753.47507545404"/>
    <n v="0"/>
    <n v="0"/>
    <n v="0"/>
    <n v="0"/>
    <n v="0"/>
    <n v="0"/>
    <n v="0"/>
    <n v="0"/>
    <n v="0"/>
    <n v="0"/>
    <n v="50451.254890102216"/>
    <n v="60541.505868122673"/>
    <n v="70631.756846143107"/>
    <n v="80722.007824163564"/>
    <n v="90812.258802184006"/>
    <n v="110992.7607582249"/>
    <n v="121083.0117362453"/>
    <n v="131173.26271426579"/>
    <n v="141263.51369228619"/>
    <n v="151353.7646703067"/>
    <m/>
    <n v="3.6356711909365722"/>
    <n v="1.4630000000000001"/>
    <m/>
    <n v="0.100209504636082"/>
    <n v="1.6096065052825881"/>
    <m/>
    <n v="-2527.8476304029268"/>
    <n v="0"/>
    <n v="0"/>
    <n v="0"/>
    <n v="0"/>
    <n v="0"/>
    <n v="0"/>
    <n v="0"/>
    <n v="0"/>
    <n v="0"/>
    <n v="0"/>
    <n v="-7572.9731194131491"/>
    <n v="-5330.6951242974974"/>
    <n v="-2527.8476304029282"/>
    <n v="1075.813433175801"/>
  </r>
  <r>
    <x v="242"/>
    <n v="0"/>
    <n v="0"/>
    <n v="0"/>
    <n v="0"/>
    <n v="0"/>
    <n v="0"/>
    <n v="69345.709748979876"/>
    <n v="28561.134120019578"/>
    <n v="0"/>
    <n v="55"/>
    <n v="56"/>
    <n v="1671637869"/>
    <n v="3492"/>
    <n v="0"/>
    <n v="4140"/>
    <n v="4"/>
    <n v="25"/>
    <n v="0"/>
    <n v="645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06064.34999999998"/>
    <n v="333624"/>
    <n v="27559.66"/>
    <n v="3"/>
    <n v="12"/>
    <n v="0"/>
    <n v="0"/>
    <n v="0"/>
    <n v="75113.464353998672"/>
    <n v="102673.11975385289"/>
    <n v="27559.6553998542"/>
    <n v="230950.88564600129"/>
    <n v="230950.88024614711"/>
    <n v="4.6001458031241782E-3"/>
    <n v="27559.6553998542"/>
    <n v="0"/>
    <n v="0"/>
    <n v="0"/>
    <n v="0"/>
    <n v="0"/>
    <n v="0"/>
    <n v="0"/>
    <n v="0"/>
    <n v="0"/>
    <n v="0"/>
    <n v="51336.559876926432"/>
    <n v="61603.871852311713"/>
    <n v="71871.183827696994"/>
    <n v="82138.495803082304"/>
    <n v="92405.807778467584"/>
    <n v="112940.4317292382"/>
    <n v="123207.7437046234"/>
    <n v="133475.05568000869"/>
    <n v="143742.36765539399"/>
    <n v="154009.67963077931"/>
    <m/>
    <n v="3.7254863409647729"/>
    <n v="1.4630000000000001"/>
    <m/>
    <n v="7.3685321569086026E-2"/>
    <n v="1.570801625455573"/>
    <m/>
    <n v="-1891.3754613909789"/>
    <n v="0"/>
    <n v="0"/>
    <n v="0"/>
    <n v="0"/>
    <n v="0"/>
    <n v="0"/>
    <n v="0"/>
    <n v="0"/>
    <n v="0"/>
    <n v="0"/>
    <n v="-7025.0314490836236"/>
    <n v="-4743.4065656646708"/>
    <n v="-1891.37546139098"/>
    <n v="1775.521672675193"/>
  </r>
  <r>
    <x v="243"/>
    <n v="0"/>
    <n v="0"/>
    <n v="0"/>
    <n v="0"/>
    <n v="0"/>
    <n v="0"/>
    <n v="74992.920322347083"/>
    <n v="46781"/>
    <n v="0"/>
    <n v="10"/>
    <n v="54"/>
    <n v="1672092454"/>
    <n v="574"/>
    <n v="0"/>
    <n v="37629"/>
    <n v="2"/>
    <n v="4"/>
    <n v="0"/>
    <n v="370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3571.62"/>
    <n v="111005"/>
    <n v="27433.37"/>
    <n v="1"/>
    <n v="1"/>
    <n v="0"/>
    <n v="0"/>
    <n v="0"/>
    <n v="83571.621453313186"/>
    <n v="111004.9957749624"/>
    <n v="27433.374321649211"/>
    <n v="-1.453313190722838E-3"/>
    <n v="4.2250376136507839E-3"/>
    <n v="-4.3216492085775826E-3"/>
    <n v="27433.374321649211"/>
    <n v="0"/>
    <n v="0"/>
    <n v="0"/>
    <n v="0"/>
    <n v="0"/>
    <n v="0"/>
    <n v="0"/>
    <n v="0"/>
    <n v="0"/>
    <n v="0"/>
    <n v="55502.497887481193"/>
    <n v="66602.997464977423"/>
    <n v="77703.497042473668"/>
    <n v="88803.996619969912"/>
    <n v="99904.496197466156"/>
    <n v="122105.4953524586"/>
    <n v="133205.99492995479"/>
    <n v="144306.49450745111"/>
    <n v="155406.99408494731"/>
    <n v="166507.49366244359"/>
    <m/>
    <n v="4.0463485998279891"/>
    <n v="1.4630000000000001"/>
    <m/>
    <n v="-1.145442580749456E-2"/>
    <n v="1.4462421750436361"/>
    <m/>
    <n v="317.87462209138778"/>
    <n v="0"/>
    <n v="0"/>
    <n v="0"/>
    <n v="0"/>
    <n v="0"/>
    <n v="0"/>
    <n v="0"/>
    <n v="0"/>
    <n v="0"/>
    <n v="0"/>
    <n v="-5232.3751666567296"/>
    <n v="-2765.5974827686769"/>
    <n v="317.87462209138903"/>
    <n v="4282.3387569114748"/>
  </r>
  <r>
    <x v="244"/>
    <n v="9275.5392991581339"/>
    <n v="0"/>
    <n v="0"/>
    <n v="93"/>
    <n v="116"/>
    <n v="1653695220"/>
    <n v="74794.695384978259"/>
    <n v="44029.699676349963"/>
    <n v="0"/>
    <n v="17"/>
    <n v="55"/>
    <n v="1672036614"/>
    <n v="46611"/>
    <n v="0"/>
    <n v="68854"/>
    <n v="12"/>
    <n v="174"/>
    <n v="8786"/>
    <n v="3408"/>
    <n v="18"/>
    <n v="4703"/>
    <n v="2887"/>
    <n v="0"/>
    <n v="0"/>
    <n v="0"/>
    <n v="134"/>
    <n v="1704"/>
    <n v="20"/>
    <n v="0"/>
    <n v="0"/>
    <n v="0"/>
    <n v="0"/>
    <n v="0"/>
    <n v="0"/>
    <n v="0"/>
    <n v="0"/>
    <n v="200"/>
    <n v="0"/>
    <n v="0"/>
    <n v="0"/>
    <n v="0"/>
    <n v="0"/>
    <n v="0"/>
    <n v="383"/>
    <n v="0"/>
    <n v="0"/>
    <n v="0"/>
    <n v="0"/>
    <n v="0"/>
    <n v="0"/>
    <n v="0"/>
    <n v="0"/>
    <n v="0"/>
    <n v="0"/>
    <n v="0"/>
    <n v="0"/>
    <n v="0"/>
    <n v="0"/>
    <n v="18835"/>
    <n v="1525042.72"/>
    <n v="2030239.55"/>
    <n v="505196.83"/>
    <n v="11"/>
    <n v="78"/>
    <n v="0"/>
    <n v="0"/>
    <n v="0"/>
    <n v="82778.987130606984"/>
    <n v="110130.30553188339"/>
    <n v="27351.318401276429"/>
    <n v="1442263.732869393"/>
    <n v="1920109.2444681169"/>
    <n v="477845.51159872359"/>
    <n v="27351.318401276429"/>
    <n v="0"/>
    <n v="0"/>
    <n v="0"/>
    <n v="0"/>
    <n v="0"/>
    <n v="0"/>
    <n v="0"/>
    <n v="0"/>
    <n v="0"/>
    <n v="0"/>
    <n v="55065.152765941697"/>
    <n v="66078.183319130039"/>
    <n v="77091.213872318374"/>
    <n v="88104.244425506738"/>
    <n v="99117.274978695074"/>
    <n v="121143.3360850718"/>
    <n v="132156.36663826011"/>
    <n v="143169.3971914484"/>
    <n v="154182.42774463669"/>
    <n v="165195.4582978251"/>
    <m/>
    <n v="4.0265081162136536"/>
    <n v="1.4630000000000001"/>
    <m/>
    <n v="-6.5834006659302169E-3"/>
    <n v="1.453368484825744"/>
    <m/>
    <n v="181.2579816944253"/>
    <n v="0"/>
    <n v="0"/>
    <n v="0"/>
    <n v="0"/>
    <n v="0"/>
    <n v="0"/>
    <n v="0"/>
    <n v="0"/>
    <n v="0"/>
    <n v="0"/>
    <n v="-5325.2572948997476"/>
    <n v="-2877.9171719690062"/>
    <n v="181.25798169442351"/>
    <n v="4114.4831792616897"/>
  </r>
  <r>
    <x v="245"/>
    <n v="57351.278930818124"/>
    <n v="31084.974532074859"/>
    <n v="0"/>
    <n v="34"/>
    <n v="53"/>
    <n v="1671023903"/>
    <n v="0"/>
    <n v="0"/>
    <n v="0"/>
    <n v="0"/>
    <n v="0"/>
    <n v="0"/>
    <n v="134263"/>
    <n v="0"/>
    <n v="134263"/>
    <n v="3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92595.04"/>
    <n v="519747.39"/>
    <n v="27152.35"/>
    <n v="1"/>
    <n v="3"/>
    <n v="58877.740170422461"/>
    <n v="86030.088414090656"/>
    <n v="27152.348243668192"/>
    <n v="0"/>
    <n v="0"/>
    <n v="0"/>
    <n v="433717.2998295775"/>
    <n v="433717.30158590933"/>
    <n v="1.7563318069733209E-3"/>
    <n v="27152.348243668192"/>
    <n v="43015.044207045328"/>
    <n v="51618.053048454392"/>
    <n v="60221.061889863457"/>
    <n v="68824.070731272528"/>
    <n v="77427.0795726816"/>
    <n v="94633.097255499728"/>
    <n v="103236.1060969088"/>
    <n v="111839.1149383179"/>
    <n v="120442.1237797269"/>
    <n v="129045.132621136"/>
    <n v="0"/>
    <n v="0"/>
    <n v="0"/>
    <n v="0"/>
    <n v="0"/>
    <n v="0"/>
    <n v="0"/>
    <n v="0"/>
    <n v="0"/>
    <n v="0"/>
    <n v="3.1684216643822878"/>
    <m/>
    <n v="1.4630000000000001"/>
    <n v="0.26245822800856139"/>
    <m/>
    <m/>
    <n v="-5644.8261401455266"/>
    <m/>
    <n v="-9946.3305608500596"/>
    <n v="-8034.550818314714"/>
    <n v="-5644.8261401455266"/>
    <n v="-2572.3229824994341"/>
    <n v="1524.347894362028"/>
    <n v="-13387.534097413691"/>
    <n v="-11858.110303385411"/>
    <n v="-9946.3305608500596"/>
    <n v="-7488.328034733182"/>
    <n v="-4210.9913332440156"/>
    <n v="0"/>
    <n v="0"/>
    <n v="0"/>
    <n v="0"/>
  </r>
  <r>
    <x v="246"/>
    <n v="10090.668607075901"/>
    <n v="0"/>
    <n v="0"/>
    <n v="67"/>
    <n v="111"/>
    <n v="1639073307"/>
    <n v="57713.595255404369"/>
    <n v="32409.816488686469"/>
    <n v="0"/>
    <n v="7"/>
    <n v="50"/>
    <n v="1668632646"/>
    <n v="14122"/>
    <n v="0"/>
    <n v="17690"/>
    <n v="4"/>
    <n v="12"/>
    <n v="5"/>
    <n v="3556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n v="61421.09"/>
    <n v="88486.25"/>
    <n v="27065.17"/>
    <n v="2"/>
    <n v="2"/>
    <n v="0"/>
    <n v="0"/>
    <n v="0"/>
    <n v="61413.481250822391"/>
    <n v="88478.646474615554"/>
    <n v="27065.165223793159"/>
    <n v="7.6087491776052047"/>
    <n v="7.6035253844456747"/>
    <n v="4.7762068352312781E-3"/>
    <n v="27065.165223793159"/>
    <n v="0"/>
    <n v="0"/>
    <n v="0"/>
    <n v="0"/>
    <n v="0"/>
    <n v="0"/>
    <n v="0"/>
    <n v="0"/>
    <n v="0"/>
    <n v="0"/>
    <n v="44239.323237307777"/>
    <n v="53087.18788476933"/>
    <n v="61935.052532230882"/>
    <n v="70782.917179692449"/>
    <n v="79630.781827154002"/>
    <n v="97326.511122077121"/>
    <n v="106174.3757695387"/>
    <n v="115022.2404170002"/>
    <n v="123870.10506446179"/>
    <n v="132717.9697119233"/>
    <m/>
    <n v="3.2690968535759541"/>
    <n v="1.4630000000000001"/>
    <m/>
    <n v="0.22357953256249849"/>
    <n v="1.790096856138935"/>
    <m/>
    <n v="-4945.5036051392754"/>
    <n v="0"/>
    <n v="0"/>
    <n v="0"/>
    <n v="0"/>
    <n v="0"/>
    <n v="0"/>
    <n v="0"/>
    <n v="0"/>
    <n v="0"/>
    <n v="0"/>
    <n v="-9369.4359288700507"/>
    <n v="-7403.2437849897069"/>
    <n v="-4945.5036051392744"/>
    <n v="-1785.551945331576"/>
  </r>
  <r>
    <x v="247"/>
    <n v="0"/>
    <n v="0"/>
    <n v="0"/>
    <n v="0"/>
    <n v="0"/>
    <n v="0"/>
    <n v="72957.192411905067"/>
    <n v="61749.300800703153"/>
    <n v="0"/>
    <n v="19"/>
    <n v="25"/>
    <n v="1672170105"/>
    <n v="17447"/>
    <n v="0"/>
    <n v="56434"/>
    <n v="8"/>
    <n v="33"/>
    <n v="172"/>
    <n v="27113"/>
    <n v="6768"/>
    <n v="4"/>
    <n v="0"/>
    <n v="0"/>
    <n v="643"/>
    <n v="0"/>
    <n v="0"/>
    <n v="3387"/>
    <n v="9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74"/>
    <n v="3009688.26"/>
    <n v="3036702.11"/>
    <n v="27013.85"/>
    <n v="7"/>
    <n v="15"/>
    <n v="0"/>
    <n v="0"/>
    <n v="0"/>
    <n v="80408.695504412535"/>
    <n v="107422.5482655431"/>
    <n v="27013.85276113054"/>
    <n v="2929279.5644955868"/>
    <n v="2929279.561734457"/>
    <n v="-2.761130537692225E-3"/>
    <n v="27013.85276113054"/>
    <n v="0"/>
    <n v="0"/>
    <n v="0"/>
    <n v="0"/>
    <n v="0"/>
    <n v="0"/>
    <n v="0"/>
    <n v="0"/>
    <n v="0"/>
    <n v="0"/>
    <n v="53711.274132771527"/>
    <n v="64453.528959325828"/>
    <n v="75195.783785880136"/>
    <n v="85938.038612434466"/>
    <n v="96680.293438988767"/>
    <n v="118164.8030920974"/>
    <n v="128907.0579186517"/>
    <n v="139649.312745206"/>
    <n v="150391.5675717603"/>
    <n v="161133.8223983146"/>
    <m/>
    <n v="3.9765726575703528"/>
    <n v="1.4630000000000001"/>
    <m/>
    <n v="5.8913402185793986E-3"/>
    <n v="1.4716190307397821"/>
    <m/>
    <n v="-158.21569474476871"/>
    <n v="0"/>
    <n v="0"/>
    <n v="0"/>
    <n v="0"/>
    <n v="0"/>
    <n v="0"/>
    <n v="0"/>
    <n v="0"/>
    <n v="0"/>
    <n v="0"/>
    <n v="-5529.3431080219234"/>
    <n v="-3142.175368787633"/>
    <n v="-158.21569474476931"/>
    <n v="3678.3038861674831"/>
  </r>
  <r>
    <x v="248"/>
    <n v="0"/>
    <n v="0"/>
    <n v="0"/>
    <n v="0"/>
    <n v="0"/>
    <n v="0"/>
    <n v="38261.530042618659"/>
    <n v="27965.531033972049"/>
    <n v="0"/>
    <n v="12"/>
    <n v="37"/>
    <n v="1667834688"/>
    <n v="6380"/>
    <n v="0"/>
    <n v="9070"/>
    <n v="9"/>
    <n v="42"/>
    <n v="1321"/>
    <n v="110"/>
    <n v="0"/>
    <n v="0"/>
    <n v="0"/>
    <n v="0"/>
    <n v="0"/>
    <n v="0"/>
    <n v="0"/>
    <n v="0"/>
    <n v="1253"/>
    <n v="0"/>
    <n v="0"/>
    <n v="0"/>
    <n v="0"/>
    <n v="0"/>
    <n v="0"/>
    <n v="0"/>
    <n v="0"/>
    <n v="0"/>
    <n v="0"/>
    <n v="0"/>
    <n v="0"/>
    <n v="0"/>
    <n v="0"/>
    <n v="6"/>
    <n v="0"/>
    <n v="0"/>
    <n v="0"/>
    <n v="0"/>
    <n v="0"/>
    <n v="0"/>
    <n v="0"/>
    <n v="0"/>
    <n v="0"/>
    <n v="0"/>
    <n v="0"/>
    <n v="0"/>
    <n v="0"/>
    <n v="0"/>
    <n v="0"/>
    <n v="2580"/>
    <n v="31480.99"/>
    <n v="58487.71"/>
    <n v="27006.720000000001"/>
    <n v="2"/>
    <n v="3"/>
    <n v="0"/>
    <n v="0"/>
    <n v="0"/>
    <n v="31480.81845906283"/>
    <n v="58487.534277632527"/>
    <n v="27006.715818569701"/>
    <n v="0.1715409371718124"/>
    <n v="0.17572236747218989"/>
    <n v="4.181430304015521E-3"/>
    <n v="27006.715818569701"/>
    <n v="0"/>
    <n v="0"/>
    <n v="0"/>
    <n v="0"/>
    <n v="0"/>
    <n v="0"/>
    <n v="0"/>
    <n v="0"/>
    <n v="0"/>
    <n v="0"/>
    <n v="29243.76713881626"/>
    <n v="35092.520566579507"/>
    <n v="40941.273994342773"/>
    <n v="46790.027422106017"/>
    <n v="52638.780849869283"/>
    <n v="64336.287705395793"/>
    <n v="70185.041133159029"/>
    <n v="76033.794560922281"/>
    <n v="81882.547988685532"/>
    <n v="87731.301416448783"/>
    <m/>
    <n v="2.1656662983588979"/>
    <n v="1.4630000000000001"/>
    <m/>
    <n v="0.84700662471920363"/>
    <n v="2.702170691964195"/>
    <m/>
    <n v="-12384.832249161571"/>
    <n v="0"/>
    <n v="0"/>
    <n v="0"/>
    <n v="0"/>
    <n v="0"/>
    <n v="0"/>
    <n v="0"/>
    <n v="0"/>
    <n v="0"/>
    <n v="0"/>
    <n v="-15309.208963043189"/>
    <n v="-14009.4859790958"/>
    <n v="-12384.832249161571"/>
    <n v="-10295.991739246119"/>
  </r>
  <r>
    <x v="249"/>
    <n v="0"/>
    <n v="0"/>
    <n v="0"/>
    <n v="0"/>
    <n v="0"/>
    <n v="0"/>
    <n v="67177.453390308743"/>
    <n v="56566.093802577569"/>
    <n v="0"/>
    <n v="10"/>
    <n v="25"/>
    <n v="1671351796"/>
    <n v="4520"/>
    <n v="0"/>
    <n v="44073"/>
    <n v="6"/>
    <n v="28"/>
    <n v="7327"/>
    <n v="32019"/>
    <n v="1"/>
    <n v="0"/>
    <n v="0"/>
    <n v="0"/>
    <n v="0"/>
    <n v="0"/>
    <n v="0"/>
    <n v="2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534"/>
    <n v="99552.44"/>
    <n v="126558.43"/>
    <n v="27005.99"/>
    <n v="2"/>
    <n v="4"/>
    <n v="0"/>
    <n v="0"/>
    <n v="0"/>
    <n v="73060.132505671994"/>
    <n v="100066.1227401957"/>
    <n v="27005.99023452375"/>
    <n v="26492.307494328012"/>
    <n v="26492.307259804249"/>
    <n v="-2.3452374443877491E-4"/>
    <n v="27005.99023452375"/>
    <n v="0"/>
    <n v="0"/>
    <n v="0"/>
    <n v="0"/>
    <n v="0"/>
    <n v="0"/>
    <n v="0"/>
    <n v="0"/>
    <n v="0"/>
    <n v="0"/>
    <n v="50033.061370097872"/>
    <n v="60039.673644117443"/>
    <n v="70046.285918137015"/>
    <n v="80052.898192156601"/>
    <n v="90059.510466176172"/>
    <n v="110072.7350142153"/>
    <n v="120079.3472882349"/>
    <n v="130085.9595622545"/>
    <n v="140092.571836274"/>
    <n v="150099.1841102936"/>
    <m/>
    <n v="3.7053306274351629"/>
    <n v="1.4630000000000001"/>
    <m/>
    <n v="7.952579734262688E-2"/>
    <n v="1.579346241512263"/>
    <m/>
    <n v="-1989.45954947481"/>
    <n v="0"/>
    <n v="0"/>
    <n v="0"/>
    <n v="0"/>
    <n v="0"/>
    <n v="0"/>
    <n v="0"/>
    <n v="0"/>
    <n v="0"/>
    <n v="0"/>
    <n v="-6992.7656864845958"/>
    <n v="-4769.0740700358037"/>
    <n v="-1989.45954947481"/>
    <n v="1584.3305483893239"/>
  </r>
  <r>
    <x v="250"/>
    <n v="0"/>
    <n v="0"/>
    <n v="0"/>
    <n v="0"/>
    <n v="0"/>
    <n v="0"/>
    <n v="70317.842174479243"/>
    <n v="47014.047985018129"/>
    <n v="0"/>
    <n v="12"/>
    <n v="52"/>
    <n v="1672056012"/>
    <n v="150"/>
    <n v="0"/>
    <n v="4772"/>
    <n v="5"/>
    <n v="30"/>
    <n v="5"/>
    <n v="4584"/>
    <n v="11"/>
    <n v="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8"/>
    <n v="125812.05"/>
    <n v="152751.54"/>
    <n v="26939.49"/>
    <n v="2"/>
    <n v="8"/>
    <n v="0"/>
    <n v="0"/>
    <n v="0"/>
    <n v="76598.997861209515"/>
    <n v="103538.4888252401"/>
    <n v="26939.490964030589"/>
    <n v="49213.052138790488"/>
    <n v="49213.051174759908"/>
    <n v="-9.6403058341820724E-4"/>
    <n v="26939.490964030589"/>
    <n v="0"/>
    <n v="0"/>
    <n v="0"/>
    <n v="0"/>
    <n v="0"/>
    <n v="0"/>
    <n v="0"/>
    <n v="0"/>
    <n v="0"/>
    <n v="0"/>
    <n v="51769.24441262005"/>
    <n v="62123.093295144063"/>
    <n v="72476.942177668068"/>
    <n v="82830.791060192088"/>
    <n v="93184.639942716094"/>
    <n v="113892.33770776411"/>
    <n v="124246.1865902881"/>
    <n v="134600.0354728121"/>
    <n v="144953.88435533611"/>
    <n v="155307.73323786011"/>
    <m/>
    <n v="3.8433721321417669"/>
    <n v="1.4630000000000001"/>
    <m/>
    <n v="4.0752719870232879E-2"/>
    <n v="1.5226212291701511"/>
    <m/>
    <n v="-1054.868757720559"/>
    <n v="0"/>
    <n v="0"/>
    <n v="0"/>
    <n v="0"/>
    <n v="0"/>
    <n v="0"/>
    <n v="0"/>
    <n v="0"/>
    <n v="0"/>
    <n v="0"/>
    <n v="-6231.7931989825674"/>
    <n v="-3930.9378917550061"/>
    <n v="-1054.8687577205601"/>
    <n v="2642.934414609445"/>
  </r>
  <r>
    <x v="251"/>
    <n v="47872.948873901012"/>
    <n v="37156.939198513443"/>
    <n v="0"/>
    <n v="10"/>
    <n v="32"/>
    <n v="1671722807"/>
    <n v="21996.820365373951"/>
    <n v="369.61948966309359"/>
    <n v="0"/>
    <n v="24"/>
    <n v="48"/>
    <n v="1671722436"/>
    <n v="936"/>
    <n v="0"/>
    <n v="2274"/>
    <n v="5"/>
    <n v="11"/>
    <n v="0"/>
    <n v="1318"/>
    <n v="0"/>
    <n v="8"/>
    <n v="0"/>
    <n v="0"/>
    <n v="0"/>
    <n v="0"/>
    <n v="0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"/>
    <n v="108914.05"/>
    <n v="135811.9"/>
    <n v="26897.85"/>
    <n v="2"/>
    <n v="4"/>
    <n v="52358.6854480779"/>
    <n v="70775.216019305473"/>
    <n v="18416.530571227569"/>
    <n v="24032.34408262424"/>
    <n v="32513.662469988321"/>
    <n v="8481.3183873640792"/>
    <n v="32523.020469297859"/>
    <n v="32523.021510706199"/>
    <n v="1.041408346281969E-3"/>
    <n v="26897.84895859165"/>
    <n v="35387.608009652737"/>
    <n v="42465.129611583281"/>
    <n v="49542.651213513833"/>
    <n v="56620.172815444377"/>
    <n v="63697.694417374929"/>
    <n v="77852.737621236025"/>
    <n v="84930.259223166562"/>
    <n v="92007.780825097114"/>
    <n v="99085.302427027651"/>
    <n v="106162.8240289582"/>
    <n v="16256.831234994161"/>
    <n v="19508.197481992989"/>
    <n v="22759.56372899182"/>
    <n v="26010.929975990661"/>
    <n v="29262.296222989491"/>
    <n v="35765.028716987159"/>
    <n v="39016.394963985993"/>
    <n v="42267.76121098482"/>
    <n v="45519.127457983654"/>
    <n v="48770.49370498248"/>
    <n v="3.843026554082813"/>
    <n v="3.8335623054110211"/>
    <n v="1.4630000000000001"/>
    <n v="4.0846307905528123E-2"/>
    <n v="4.3415935709210762E-2"/>
    <n v="1.526517513942576"/>
    <n v="-722.7265664012051"/>
    <n v="-352.90276986699848"/>
    <n v="-4261.4873673664788"/>
    <n v="-2688.7047891596899"/>
    <n v="-722.72656640120476"/>
    <n v="1804.9597200025639"/>
    <n v="5175.2081018742501"/>
    <n v="-7092.4960081386962"/>
    <n v="-5834.2699455732654"/>
    <n v="-4261.487367366477"/>
    <n v="-2239.338338243464"/>
    <n v="456.8603672538884"/>
    <n v="-1978.5858933664149"/>
    <n v="-1256.0600607000081"/>
    <n v="-352.90276986699882"/>
    <n v="808.29946120401291"/>
  </r>
  <r>
    <x v="252"/>
    <n v="9444.5771398897396"/>
    <n v="0"/>
    <n v="0"/>
    <n v="14"/>
    <n v="33"/>
    <n v="1635760163"/>
    <n v="40159.711301052303"/>
    <n v="3612.5377969483088"/>
    <n v="0"/>
    <n v="23"/>
    <n v="26"/>
    <n v="1669788872"/>
    <n v="122"/>
    <n v="0"/>
    <n v="175"/>
    <n v="3"/>
    <n v="4"/>
    <n v="0"/>
    <n v="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156.639999999999"/>
    <n v="61024.79"/>
    <n v="26868.15"/>
    <n v="1"/>
    <n v="3"/>
    <n v="0"/>
    <n v="0"/>
    <n v="0"/>
    <n v="33718.035633988009"/>
    <n v="60586.183239767837"/>
    <n v="26868.147605779832"/>
    <n v="438.60436601199041"/>
    <n v="438.60676023216371"/>
    <n v="2.3942201696627312E-3"/>
    <n v="26868.147605779832"/>
    <n v="0"/>
    <n v="0"/>
    <n v="0"/>
    <n v="0"/>
    <n v="0"/>
    <n v="0"/>
    <n v="0"/>
    <n v="0"/>
    <n v="0"/>
    <n v="0"/>
    <n v="30293.091619883919"/>
    <n v="36351.709943860697"/>
    <n v="42410.328267837482"/>
    <n v="48468.946591814267"/>
    <n v="54527.564915791052"/>
    <n v="66644.801563744622"/>
    <n v="72703.419887721408"/>
    <n v="78762.038211698193"/>
    <n v="84820.656535674963"/>
    <n v="90879.274859651749"/>
    <m/>
    <n v="2.2549445584679839"/>
    <n v="1.4630000000000001"/>
    <m/>
    <n v="0.77387953285982825"/>
    <n v="2.5951857565739291"/>
    <m/>
    <n v="-11721.601795837871"/>
    <n v="0"/>
    <n v="0"/>
    <n v="0"/>
    <n v="0"/>
    <n v="0"/>
    <n v="0"/>
    <n v="0"/>
    <n v="0"/>
    <n v="0"/>
    <n v="0"/>
    <n v="-14750.910957826271"/>
    <n v="-13404.55133027587"/>
    <n v="-11721.601795837871"/>
    <n v="-9557.8095372747339"/>
  </r>
  <r>
    <x v="253"/>
    <n v="23668.755435365922"/>
    <n v="23668.755435365922"/>
    <n v="23668.755435365922"/>
    <n v="0"/>
    <n v="0"/>
    <n v="1668611315"/>
    <n v="62526.183620215081"/>
    <n v="35812.087702035897"/>
    <n v="0"/>
    <n v="18"/>
    <n v="54"/>
    <n v="1669833490"/>
    <n v="1311226"/>
    <n v="0"/>
    <n v="1767257"/>
    <n v="7"/>
    <n v="37"/>
    <n v="0"/>
    <n v="155325"/>
    <n v="0"/>
    <n v="0"/>
    <n v="0"/>
    <n v="0"/>
    <n v="0"/>
    <n v="0"/>
    <n v="0"/>
    <n v="3007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0706"/>
    <n v="2668087.71"/>
    <n v="2694922.14"/>
    <n v="26834.43"/>
    <n v="2"/>
    <n v="16"/>
    <n v="0"/>
    <n v="0"/>
    <n v="0"/>
    <n v="67736.974320023088"/>
    <n v="94571.400323444876"/>
    <n v="26834.42600342178"/>
    <n v="2600350.7356799771"/>
    <n v="2600350.7396765552"/>
    <n v="3.9965782161743846E-3"/>
    <n v="26834.42600342178"/>
    <n v="0"/>
    <n v="0"/>
    <n v="0"/>
    <n v="0"/>
    <n v="0"/>
    <n v="0"/>
    <n v="0"/>
    <n v="0"/>
    <n v="0"/>
    <n v="0"/>
    <n v="47285.700161722438"/>
    <n v="56742.840194066921"/>
    <n v="66199.980226411411"/>
    <n v="75657.120258755909"/>
    <n v="85114.260291100392"/>
    <n v="104028.5403557894"/>
    <n v="113485.6803881338"/>
    <n v="122942.8204204783"/>
    <n v="132399.96045282279"/>
    <n v="141857.10048516729"/>
    <m/>
    <n v="3.524256502128484"/>
    <n v="1.4630000000000001"/>
    <m/>
    <n v="0.1349911669551265"/>
    <n v="1.66049207725535"/>
    <m/>
    <n v="-3191.5759225605639"/>
    <n v="0"/>
    <n v="0"/>
    <n v="0"/>
    <n v="0"/>
    <n v="0"/>
    <n v="0"/>
    <n v="0"/>
    <n v="0"/>
    <n v="0"/>
    <n v="0"/>
    <n v="-7920.1459387328096"/>
    <n v="-5818.5592648784768"/>
    <n v="-3191.5759225605648"/>
    <n v="185.974088991039"/>
  </r>
  <r>
    <x v="254"/>
    <n v="66504.483518998779"/>
    <n v="26592.71363789777"/>
    <n v="0"/>
    <n v="220"/>
    <n v="173"/>
    <n v="1671440327"/>
    <n v="0"/>
    <n v="0"/>
    <n v="0"/>
    <n v="0"/>
    <n v="0"/>
    <n v="0"/>
    <n v="2589"/>
    <n v="0"/>
    <n v="2658"/>
    <n v="5"/>
    <n v="9"/>
    <n v="5"/>
    <n v="53"/>
    <n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"/>
    <n v="72207.48"/>
    <n v="98933.28"/>
    <n v="26725.79"/>
    <n v="1"/>
    <n v="2"/>
    <n v="72207.45035164617"/>
    <n v="98933.244928515574"/>
    <n v="26725.794576869401"/>
    <n v="0"/>
    <n v="0"/>
    <n v="0"/>
    <n v="2.964835382590536E-2"/>
    <n v="3.5071484424406663E-2"/>
    <n v="-4.576869399897987E-3"/>
    <n v="26725.794576869401"/>
    <n v="49466.622464257787"/>
    <n v="59359.946957109343"/>
    <n v="69253.271449960899"/>
    <n v="79146.595942812462"/>
    <n v="89039.920435664026"/>
    <n v="108826.56942136709"/>
    <n v="118719.8939142187"/>
    <n v="128613.21840707021"/>
    <n v="138506.5428999218"/>
    <n v="148399.86739277339"/>
    <n v="0"/>
    <n v="0"/>
    <n v="0"/>
    <n v="0"/>
    <n v="0"/>
    <n v="0"/>
    <n v="0"/>
    <n v="0"/>
    <n v="0"/>
    <n v="0"/>
    <n v="3.7017887211533149"/>
    <m/>
    <n v="1.4630000000000001"/>
    <n v="8.0558697783750244E-2"/>
    <m/>
    <m/>
    <n v="-1992.483344740506"/>
    <m/>
    <n v="-6939.1455911662852"/>
    <n v="-4740.6290371992727"/>
    <n v="-1992.4833447405069"/>
    <n v="1540.846831277908"/>
    <n v="6251.9537326357931"/>
    <n v="-10896.47538830691"/>
    <n v="-9137.6621451332976"/>
    <n v="-6939.1455911662852"/>
    <n v="-4112.4814503515554"/>
    <n v="-343.59592926524778"/>
    <n v="0"/>
    <n v="0"/>
    <n v="0"/>
    <n v="0"/>
  </r>
  <r>
    <x v="255"/>
    <n v="0"/>
    <n v="0"/>
    <n v="0"/>
    <n v="0"/>
    <n v="0"/>
    <n v="0"/>
    <n v="69018.042093031268"/>
    <n v="0"/>
    <n v="0"/>
    <n v="23"/>
    <n v="35"/>
    <n v="1671695647"/>
    <n v="308243"/>
    <n v="0"/>
    <n v="358993"/>
    <n v="12"/>
    <n v="52"/>
    <n v="11"/>
    <n v="28102"/>
    <n v="9699"/>
    <n v="4984"/>
    <n v="175"/>
    <n v="0"/>
    <n v="0"/>
    <n v="4"/>
    <n v="0"/>
    <n v="5009"/>
    <n v="2628"/>
    <n v="0"/>
    <n v="0"/>
    <n v="0"/>
    <n v="0"/>
    <n v="0"/>
    <n v="130"/>
    <n v="0"/>
    <n v="0"/>
    <n v="0"/>
    <n v="0"/>
    <n v="0"/>
    <n v="0"/>
    <n v="0"/>
    <n v="0"/>
    <n v="8"/>
    <n v="0"/>
    <n v="0"/>
    <n v="0"/>
    <n v="0"/>
    <n v="0"/>
    <n v="0"/>
    <n v="0"/>
    <n v="0"/>
    <n v="0"/>
    <n v="0"/>
    <n v="0"/>
    <n v="0"/>
    <n v="0"/>
    <n v="0"/>
    <n v="0"/>
    <n v="22648"/>
    <n v="1782665.17"/>
    <n v="1809293.66"/>
    <n v="26628.49"/>
    <n v="6"/>
    <n v="21"/>
    <n v="0"/>
    <n v="0"/>
    <n v="0"/>
    <n v="75637.546861323703"/>
    <n v="102266.0332916909"/>
    <n v="26628.48643036716"/>
    <n v="1707027.6231386759"/>
    <n v="1707027.6267083089"/>
    <n v="3.569632845028536E-3"/>
    <n v="26628.48643036716"/>
    <n v="0"/>
    <n v="0"/>
    <n v="0"/>
    <n v="0"/>
    <n v="0"/>
    <n v="0"/>
    <n v="0"/>
    <n v="0"/>
    <n v="0"/>
    <n v="0"/>
    <n v="51133.016645845433"/>
    <n v="61359.619975014517"/>
    <n v="71586.223304183601"/>
    <n v="81812.826633352699"/>
    <n v="92039.429962521783"/>
    <n v="112492.63662085999"/>
    <n v="122719.239950029"/>
    <n v="132945.8432791981"/>
    <n v="143172.4466083672"/>
    <n v="153399.0499375363"/>
    <m/>
    <n v="3.8404748823825958"/>
    <n v="1.4630000000000001"/>
    <m/>
    <n v="4.1537862504762879E-2"/>
    <n v="1.5237698928444681"/>
    <m/>
    <n v="-1061.97810744444"/>
    <n v="0"/>
    <n v="0"/>
    <n v="0"/>
    <n v="0"/>
    <n v="0"/>
    <n v="0"/>
    <n v="0"/>
    <n v="0"/>
    <n v="0"/>
    <n v="0"/>
    <n v="-6175.2797720289818"/>
    <n v="-3902.7012544358508"/>
    <n v="-1061.97810744444"/>
    <n v="2590.380224401662"/>
  </r>
  <r>
    <x v="256"/>
    <n v="0"/>
    <n v="0"/>
    <n v="0"/>
    <n v="0"/>
    <n v="0"/>
    <n v="0"/>
    <n v="68820.34452989939"/>
    <n v="39132.072860541273"/>
    <n v="0"/>
    <n v="30"/>
    <n v="57"/>
    <n v="1671855093"/>
    <n v="7793"/>
    <n v="0"/>
    <n v="11618"/>
    <n v="9"/>
    <n v="89"/>
    <n v="239"/>
    <n v="3078"/>
    <n v="37"/>
    <n v="259"/>
    <n v="0"/>
    <n v="0"/>
    <n v="0"/>
    <n v="0"/>
    <n v="0"/>
    <n v="191"/>
    <n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47"/>
    <n v="775001.22"/>
    <n v="948701.44"/>
    <n v="173700.23"/>
    <n v="6"/>
    <n v="26"/>
    <n v="0"/>
    <n v="0"/>
    <n v="0"/>
    <n v="74890.504827373545"/>
    <n v="101395.82304429691"/>
    <n v="26505.31821692333"/>
    <n v="700110.71517262643"/>
    <n v="847305.61695570312"/>
    <n v="147194.91178307671"/>
    <n v="26505.31821692333"/>
    <n v="0"/>
    <n v="0"/>
    <n v="0"/>
    <n v="0"/>
    <n v="0"/>
    <n v="0"/>
    <n v="0"/>
    <n v="0"/>
    <n v="0"/>
    <n v="0"/>
    <n v="50697.911522148439"/>
    <n v="60837.493826578117"/>
    <n v="70977.076131007809"/>
    <n v="81116.658435437508"/>
    <n v="91256.240739867193"/>
    <n v="111535.40534872661"/>
    <n v="121674.9876531562"/>
    <n v="131814.56995758589"/>
    <n v="141954.15226201559"/>
    <n v="152093.73456644529"/>
    <m/>
    <n v="3.8254897456600561"/>
    <n v="1.4630000000000001"/>
    <m/>
    <n v="4.5617755096042822E-2"/>
    <n v="1.529738775705511"/>
    <m/>
    <n v="-1156.3624558491099"/>
    <n v="0"/>
    <n v="0"/>
    <n v="0"/>
    <n v="0"/>
    <n v="0"/>
    <n v="0"/>
    <n v="0"/>
    <n v="0"/>
    <n v="0"/>
    <n v="0"/>
    <n v="-6226.1536080639526"/>
    <n v="-3972.9130959684662"/>
    <n v="-1156.3624558491099"/>
    <n v="2464.9169385900641"/>
  </r>
  <r>
    <x v="257"/>
    <n v="0"/>
    <n v="0"/>
    <n v="0"/>
    <n v="0"/>
    <n v="0"/>
    <n v="0"/>
    <n v="67361.26199281447"/>
    <n v="57402.442583463737"/>
    <n v="0"/>
    <n v="10"/>
    <n v="20"/>
    <n v="1671648317"/>
    <n v="9790"/>
    <n v="0"/>
    <n v="39649"/>
    <n v="7"/>
    <n v="40"/>
    <n v="639"/>
    <n v="1751"/>
    <n v="5087"/>
    <n v="4046"/>
    <n v="0"/>
    <n v="0"/>
    <n v="0"/>
    <n v="0"/>
    <n v="0"/>
    <n v="18222"/>
    <n v="1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108"/>
    <n v="480030.7"/>
    <n v="583794.04"/>
    <n v="118960.19"/>
    <n v="5"/>
    <n v="19"/>
    <n v="0"/>
    <n v="0"/>
    <n v="0"/>
    <n v="73344.301273395773"/>
    <n v="99818.557829849364"/>
    <n v="26474.256556453591"/>
    <n v="406686.39872660418"/>
    <n v="483975.48217015067"/>
    <n v="92485.933443546412"/>
    <n v="26474.256556453591"/>
    <n v="0"/>
    <n v="0"/>
    <n v="0"/>
    <n v="0"/>
    <n v="0"/>
    <n v="0"/>
    <n v="0"/>
    <n v="0"/>
    <n v="0"/>
    <n v="0"/>
    <n v="49909.278914924682"/>
    <n v="59891.134697909612"/>
    <n v="69872.990480894543"/>
    <n v="79854.846263879503"/>
    <n v="89836.702046864433"/>
    <n v="109800.41361283429"/>
    <n v="119782.2693958192"/>
    <n v="129764.1251788042"/>
    <n v="139745.98096178909"/>
    <n v="149727.83674477399"/>
    <m/>
    <n v="3.7704007898010921"/>
    <n v="1.4630000000000001"/>
    <m/>
    <n v="6.0895173483936471E-2"/>
    <n v="1.5520896388069989"/>
    <m/>
    <n v="-1519.6170989912539"/>
    <n v="0"/>
    <n v="0"/>
    <n v="0"/>
    <n v="0"/>
    <n v="0"/>
    <n v="0"/>
    <n v="0"/>
    <n v="0"/>
    <n v="0"/>
    <n v="0"/>
    <n v="-6510.5449904837224"/>
    <n v="-4292.3548164870699"/>
    <n v="-1519.617098991253"/>
    <n v="2045.3313949319379"/>
  </r>
  <r>
    <x v="258"/>
    <n v="0"/>
    <n v="0"/>
    <n v="0"/>
    <n v="0"/>
    <n v="0"/>
    <n v="0"/>
    <n v="53596.213704716727"/>
    <n v="45256.574872270947"/>
    <n v="0"/>
    <n v="5"/>
    <n v="14"/>
    <n v="1670464572"/>
    <n v="128836"/>
    <n v="0"/>
    <n v="139029"/>
    <n v="7"/>
    <n v="62"/>
    <n v="8088"/>
    <n v="174"/>
    <n v="1211"/>
    <n v="77"/>
    <n v="0"/>
    <n v="0"/>
    <n v="0"/>
    <n v="0"/>
    <n v="0"/>
    <n v="6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19"/>
    <n v="123605.99"/>
    <n v="191657.2"/>
    <n v="68533.490000000005"/>
    <n v="5"/>
    <n v="14"/>
    <n v="0"/>
    <n v="0"/>
    <n v="0"/>
    <n v="53699.399752118326"/>
    <n v="80119.530047405147"/>
    <n v="26420.13029528681"/>
    <n v="69906.590247881672"/>
    <n v="111537.66995259489"/>
    <n v="42113.359704713192"/>
    <n v="26420.13029528681"/>
    <n v="0"/>
    <n v="0"/>
    <n v="0"/>
    <n v="0"/>
    <n v="0"/>
    <n v="0"/>
    <n v="0"/>
    <n v="0"/>
    <n v="0"/>
    <n v="0"/>
    <n v="40059.765023702566"/>
    <n v="48071.718028443087"/>
    <n v="56083.6710331836"/>
    <n v="64095.624037924121"/>
    <n v="72107.577042664634"/>
    <n v="88131.483052145675"/>
    <n v="96143.436056886174"/>
    <n v="104155.3890616267"/>
    <n v="112167.3420663672"/>
    <n v="120179.2950711077"/>
    <m/>
    <n v="3.0325183544495231"/>
    <n v="1.4630000000000001"/>
    <m/>
    <n v="0.31903570975289242"/>
    <n v="1.929749243368482"/>
    <m/>
    <n v="-6390.2477834355223"/>
    <n v="0"/>
    <n v="0"/>
    <n v="0"/>
    <n v="0"/>
    <n v="0"/>
    <n v="0"/>
    <n v="0"/>
    <n v="0"/>
    <n v="0"/>
    <n v="0"/>
    <n v="-10396.22428580578"/>
    <n v="-8615.7902847523328"/>
    <n v="-6390.2477834355232"/>
    <n v="-3528.835996028196"/>
  </r>
  <r>
    <x v="259"/>
    <n v="0"/>
    <n v="0"/>
    <n v="0"/>
    <n v="0"/>
    <n v="0"/>
    <n v="0"/>
    <n v="78169.579525118679"/>
    <n v="43765.405675537259"/>
    <n v="0"/>
    <n v="8"/>
    <n v="45"/>
    <n v="1671095451"/>
    <n v="28330"/>
    <n v="0"/>
    <n v="46513"/>
    <n v="4"/>
    <n v="16"/>
    <n v="5"/>
    <n v="18166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"/>
    <n v="103214.23"/>
    <n v="129632.12"/>
    <n v="26417.89"/>
    <n v="2"/>
    <n v="4"/>
    <n v="0"/>
    <n v="0"/>
    <n v="0"/>
    <n v="89843.320490466824"/>
    <n v="116261.2103654838"/>
    <n v="26417.889875016928"/>
    <n v="13370.90950953317"/>
    <n v="13370.90963451624"/>
    <n v="1.249830711458344E-4"/>
    <n v="26417.889875016928"/>
    <n v="0"/>
    <n v="0"/>
    <n v="0"/>
    <n v="0"/>
    <n v="0"/>
    <n v="0"/>
    <n v="0"/>
    <n v="0"/>
    <n v="0"/>
    <n v="0"/>
    <n v="58130.605182741878"/>
    <n v="69756.726219290256"/>
    <n v="81382.847255838627"/>
    <n v="93008.968292387013"/>
    <n v="104635.0893289354"/>
    <n v="127887.3314020321"/>
    <n v="139513.45243858051"/>
    <n v="151139.57347512891"/>
    <n v="162765.69451167731"/>
    <n v="174391.8155482256"/>
    <m/>
    <n v="4.4008515031107969"/>
    <n v="1.4630000000000001"/>
    <m/>
    <n v="-9.1084987263816974E-2"/>
    <n v="1.3297426636330361"/>
    <m/>
    <n v="2647.4127163540088"/>
    <n v="0"/>
    <n v="0"/>
    <n v="0"/>
    <n v="0"/>
    <n v="0"/>
    <n v="0"/>
    <n v="0"/>
    <n v="0"/>
    <n v="0"/>
    <n v="0"/>
    <n v="-3165.6478019201791"/>
    <n v="-582.06534935387026"/>
    <n v="2647.4127163540111"/>
    <n v="6799.5988008355744"/>
  </r>
  <r>
    <x v="260"/>
    <n v="0"/>
    <n v="0"/>
    <n v="0"/>
    <n v="0"/>
    <n v="0"/>
    <n v="0"/>
    <n v="43990.942620291702"/>
    <n v="31094.161498746711"/>
    <n v="0"/>
    <n v="3"/>
    <n v="27"/>
    <n v="1666345131"/>
    <n v="22608"/>
    <n v="0"/>
    <n v="69874"/>
    <n v="5"/>
    <n v="31"/>
    <n v="17"/>
    <n v="536"/>
    <n v="467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6730"/>
    <n v="212744.87"/>
    <n v="238997.26"/>
    <n v="26252.39"/>
    <n v="3"/>
    <n v="14"/>
    <n v="0"/>
    <n v="0"/>
    <n v="0"/>
    <n v="41037.976779022298"/>
    <n v="67290.367384230354"/>
    <n v="26252.39060520806"/>
    <n v="171706.89322097771"/>
    <n v="171706.89261576961"/>
    <n v="-6.0520806073327549E-4"/>
    <n v="26252.39060520806"/>
    <n v="0"/>
    <n v="0"/>
    <n v="0"/>
    <n v="0"/>
    <n v="0"/>
    <n v="0"/>
    <n v="0"/>
    <n v="0"/>
    <n v="0"/>
    <n v="0"/>
    <n v="33645.183692115177"/>
    <n v="40374.220430538211"/>
    <n v="47103.257168961252"/>
    <n v="53832.293907384294"/>
    <n v="60561.33064580732"/>
    <n v="74019.404122653403"/>
    <n v="80748.440861076422"/>
    <n v="87477.477599499471"/>
    <n v="94206.51433792249"/>
    <n v="100935.55107634549"/>
    <m/>
    <n v="2.5632091338333591"/>
    <n v="1.4630000000000001"/>
    <m/>
    <n v="0.56054375243969101"/>
    <n v="2.2830755098192679"/>
    <m/>
    <n v="-9429.7987591504716"/>
    <n v="0"/>
    <n v="0"/>
    <n v="0"/>
    <n v="0"/>
    <n v="0"/>
    <n v="0"/>
    <n v="0"/>
    <n v="0"/>
    <n v="0"/>
    <n v="0"/>
    <n v="-12794.31712836199"/>
    <n v="-11298.97563093465"/>
    <n v="-9429.7987591504716"/>
    <n v="-7026.5713525708161"/>
  </r>
  <r>
    <x v="261"/>
    <n v="0"/>
    <n v="0"/>
    <n v="0"/>
    <n v="0"/>
    <n v="0"/>
    <n v="0"/>
    <n v="66205.399436728898"/>
    <n v="56562.520902467397"/>
    <n v="0"/>
    <n v="57"/>
    <n v="24"/>
    <n v="1671659756"/>
    <n v="581"/>
    <n v="0"/>
    <n v="4098"/>
    <n v="3"/>
    <n v="7"/>
    <n v="2719"/>
    <n v="7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19"/>
    <n v="90967.17"/>
    <n v="116543.7"/>
    <n v="25576.53"/>
    <n v="3"/>
    <n v="4"/>
    <n v="0"/>
    <n v="0"/>
    <n v="0"/>
    <n v="71966.992991505467"/>
    <n v="97543.523527821031"/>
    <n v="25576.53053631556"/>
    <n v="19000.177008494531"/>
    <n v="19000.17647217897"/>
    <n v="-5.3631556511390954E-4"/>
    <n v="25576.53053631556"/>
    <n v="0"/>
    <n v="0"/>
    <n v="0"/>
    <n v="0"/>
    <n v="0"/>
    <n v="0"/>
    <n v="0"/>
    <n v="0"/>
    <n v="0"/>
    <n v="0"/>
    <n v="48771.761763910523"/>
    <n v="58526.114116692617"/>
    <n v="68280.466469474719"/>
    <n v="78034.818822256828"/>
    <n v="87789.171175038937"/>
    <n v="107297.8758806031"/>
    <n v="117052.22823338521"/>
    <n v="126806.5805861673"/>
    <n v="136560.93293894941"/>
    <n v="146315.2852917315"/>
    <m/>
    <n v="3.8137902789168798"/>
    <n v="1.4630000000000001"/>
    <m/>
    <n v="4.8825369898421338E-2"/>
    <n v="1.5344315161613911"/>
    <m/>
    <n v="-1190.6496543603071"/>
    <n v="0"/>
    <n v="0"/>
    <n v="0"/>
    <n v="0"/>
    <n v="0"/>
    <n v="0"/>
    <n v="0"/>
    <n v="0"/>
    <n v="0"/>
    <n v="0"/>
    <n v="-6067.825830751357"/>
    <n v="-3900.1919745775558"/>
    <n v="-1190.6496543603059"/>
    <n v="2293.047614490446"/>
  </r>
  <r>
    <x v="262"/>
    <n v="0"/>
    <n v="0"/>
    <n v="0"/>
    <n v="0"/>
    <n v="0"/>
    <n v="0"/>
    <n v="57573.705373913341"/>
    <n v="42332.254579981731"/>
    <n v="0"/>
    <n v="4"/>
    <n v="36"/>
    <n v="1670436753"/>
    <n v="5320"/>
    <n v="0"/>
    <n v="7782"/>
    <n v="10"/>
    <n v="105"/>
    <n v="68"/>
    <n v="293"/>
    <n v="9"/>
    <n v="1367"/>
    <n v="0"/>
    <n v="0"/>
    <n v="0"/>
    <n v="0"/>
    <n v="73"/>
    <n v="531"/>
    <n v="78"/>
    <n v="0"/>
    <n v="0"/>
    <n v="0"/>
    <n v="0"/>
    <n v="0"/>
    <n v="0"/>
    <n v="0"/>
    <n v="0"/>
    <n v="0"/>
    <n v="0"/>
    <n v="0"/>
    <n v="0"/>
    <n v="43"/>
    <n v="0"/>
    <n v="0"/>
    <n v="0"/>
    <n v="0"/>
    <n v="0"/>
    <n v="0"/>
    <n v="0"/>
    <n v="0"/>
    <n v="0"/>
    <n v="0"/>
    <n v="0"/>
    <n v="0"/>
    <n v="0"/>
    <n v="0"/>
    <n v="0"/>
    <n v="0"/>
    <n v="0"/>
    <n v="2169"/>
    <n v="114407.3"/>
    <n v="141182.96"/>
    <n v="26775.66"/>
    <n v="9"/>
    <n v="44"/>
    <n v="0"/>
    <n v="0"/>
    <n v="0"/>
    <n v="61546.910749780967"/>
    <n v="87007.182886145893"/>
    <n v="25460.272136364922"/>
    <n v="52860.389250219028"/>
    <n v="54175.777113854099"/>
    <n v="1315.387863635078"/>
    <n v="25460.272136364922"/>
    <n v="0"/>
    <n v="0"/>
    <n v="0"/>
    <n v="0"/>
    <n v="0"/>
    <n v="0"/>
    <n v="0"/>
    <n v="0"/>
    <n v="0"/>
    <n v="0"/>
    <n v="43503.591443072954"/>
    <n v="52204.309731687543"/>
    <n v="60905.028020302118"/>
    <n v="69605.746308916714"/>
    <n v="78306.464597531303"/>
    <n v="95707.901174760496"/>
    <n v="104408.6194633751"/>
    <n v="113109.3377519897"/>
    <n v="121810.05604060421"/>
    <n v="130510.7743292188"/>
    <m/>
    <n v="3.4173704986394662"/>
    <n v="1.4630000000000001"/>
    <m/>
    <n v="0.17049058672230369"/>
    <n v="1.71242772837473"/>
    <m/>
    <n v="-3708.4764148284498"/>
    <n v="0"/>
    <n v="0"/>
    <n v="0"/>
    <n v="0"/>
    <n v="0"/>
    <n v="0"/>
    <n v="0"/>
    <n v="0"/>
    <n v="0"/>
    <n v="0"/>
    <n v="-8058.8355591357431"/>
    <n v="-6125.34260611028"/>
    <n v="-3708.476414828448"/>
    <n v="-601.07702603752477"/>
  </r>
  <r>
    <x v="263"/>
    <n v="0"/>
    <n v="0"/>
    <n v="0"/>
    <n v="0"/>
    <n v="0"/>
    <n v="0"/>
    <n v="65860.589771511688"/>
    <n v="50554.905544000438"/>
    <n v="0"/>
    <n v="17"/>
    <n v="27"/>
    <n v="1671695557"/>
    <n v="10767"/>
    <n v="0"/>
    <n v="40123"/>
    <n v="6"/>
    <n v="21"/>
    <n v="1628"/>
    <n v="25476"/>
    <n v="0"/>
    <n v="0"/>
    <n v="0"/>
    <n v="0"/>
    <n v="0"/>
    <n v="0"/>
    <n v="0"/>
    <n v="2206"/>
    <n v="0"/>
    <n v="0"/>
    <n v="0"/>
    <n v="0"/>
    <n v="0"/>
    <n v="0"/>
    <n v="0"/>
    <n v="0"/>
    <n v="0"/>
    <n v="0"/>
    <n v="0"/>
    <n v="0"/>
    <n v="0"/>
    <n v="0"/>
    <n v="0"/>
    <n v="0"/>
    <n v="0"/>
    <n v="46"/>
    <n v="0"/>
    <n v="0"/>
    <n v="0"/>
    <n v="0"/>
    <n v="0"/>
    <n v="0"/>
    <n v="0"/>
    <n v="0"/>
    <n v="0"/>
    <n v="0"/>
    <n v="0"/>
    <n v="0"/>
    <n v="0"/>
    <n v="3880"/>
    <n v="198455.8"/>
    <n v="223880.78"/>
    <n v="25424.98"/>
    <n v="4"/>
    <n v="10"/>
    <n v="0"/>
    <n v="0"/>
    <n v="0"/>
    <n v="72162.564923831334"/>
    <n v="97587.544675711266"/>
    <n v="25424.979751879931"/>
    <n v="126293.2350761687"/>
    <n v="126293.2353242887"/>
    <n v="2.4812007177388301E-4"/>
    <n v="25424.979751879931"/>
    <n v="0"/>
    <n v="0"/>
    <n v="0"/>
    <n v="0"/>
    <n v="0"/>
    <n v="0"/>
    <n v="0"/>
    <n v="0"/>
    <n v="0"/>
    <n v="0"/>
    <n v="48793.772337855633"/>
    <n v="58552.526805426758"/>
    <n v="68311.281272997876"/>
    <n v="78070.035740569016"/>
    <n v="87828.790208140141"/>
    <n v="107346.29914328241"/>
    <n v="117105.0536108535"/>
    <n v="126863.8080784247"/>
    <n v="136622.56254599581"/>
    <n v="146381.31701356691"/>
    <m/>
    <n v="3.8382545680688551"/>
    <n v="1.4630000000000001"/>
    <m/>
    <n v="4.2140360693304617E-2"/>
    <n v="1.5246513476943051"/>
    <m/>
    <n v="-1028.0935829521111"/>
    <n v="0"/>
    <n v="0"/>
    <n v="0"/>
    <n v="0"/>
    <n v="0"/>
    <n v="0"/>
    <n v="0"/>
    <n v="0"/>
    <n v="0"/>
    <n v="0"/>
    <n v="-5907.4708167376739"/>
    <n v="-3738.8587128329782"/>
    <n v="-1028.0935829521111"/>
    <n v="2457.175869751864"/>
  </r>
  <r>
    <x v="264"/>
    <n v="0"/>
    <n v="0"/>
    <n v="0"/>
    <n v="0"/>
    <n v="0"/>
    <n v="0"/>
    <n v="53251.886392854169"/>
    <n v="38087.910329076883"/>
    <n v="0"/>
    <n v="22"/>
    <n v="43"/>
    <n v="1670940391"/>
    <n v="489"/>
    <n v="0"/>
    <n v="648"/>
    <n v="9"/>
    <n v="27"/>
    <n v="0"/>
    <n v="82"/>
    <n v="2"/>
    <n v="16"/>
    <n v="0"/>
    <n v="0"/>
    <n v="0"/>
    <n v="0"/>
    <n v="0"/>
    <n v="27"/>
    <n v="28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7"/>
    <n v="70463.73"/>
    <n v="95608.77"/>
    <n v="25145.040000000001"/>
    <n v="2"/>
    <n v="9"/>
    <n v="0"/>
    <n v="0"/>
    <n v="0"/>
    <n v="55245.333475231637"/>
    <n v="80390.369955174785"/>
    <n v="25145.036479943141"/>
    <n v="15218.39652476835"/>
    <n v="15218.400044825221"/>
    <n v="3.5200568599975668E-3"/>
    <n v="25145.036479943141"/>
    <n v="0"/>
    <n v="0"/>
    <n v="0"/>
    <n v="0"/>
    <n v="0"/>
    <n v="0"/>
    <n v="0"/>
    <n v="0"/>
    <n v="0"/>
    <n v="0"/>
    <n v="40195.184977587392"/>
    <n v="48234.221973104868"/>
    <n v="56273.258968622336"/>
    <n v="64312.295964139827"/>
    <n v="72351.332959657302"/>
    <n v="88429.406950692268"/>
    <n v="96468.443946209736"/>
    <n v="104507.4809417272"/>
    <n v="112546.5179372447"/>
    <n v="120585.5549327622"/>
    <m/>
    <n v="3.197067143620886"/>
    <n v="1.4630000000000001"/>
    <m/>
    <n v="0.25114669799200429"/>
    <n v="1.8304276191623019"/>
    <m/>
    <n v="-5047.4439911494464"/>
    <n v="0"/>
    <n v="0"/>
    <n v="0"/>
    <n v="0"/>
    <n v="0"/>
    <n v="0"/>
    <n v="0"/>
    <n v="0"/>
    <n v="0"/>
    <n v="0"/>
    <n v="-9066.9624889081842"/>
    <n v="-7280.5098232376331"/>
    <n v="-5047.4439911494446"/>
    <n v="-2176.3593498932019"/>
  </r>
  <r>
    <x v="265"/>
    <n v="0"/>
    <n v="0"/>
    <n v="0"/>
    <n v="0"/>
    <n v="0"/>
    <n v="0"/>
    <n v="59006.220688643101"/>
    <n v="50760"/>
    <n v="0"/>
    <n v="35"/>
    <n v="58"/>
    <n v="1671653878"/>
    <n v="1410"/>
    <n v="0"/>
    <n v="24887"/>
    <n v="7"/>
    <n v="18"/>
    <n v="5"/>
    <n v="21400"/>
    <n v="0"/>
    <n v="28"/>
    <n v="0"/>
    <n v="0"/>
    <n v="0"/>
    <n v="0"/>
    <n v="839"/>
    <n v="12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7"/>
    <n v="76113.009999999995"/>
    <n v="101237.22"/>
    <n v="25124.21"/>
    <n v="3"/>
    <n v="5"/>
    <n v="0"/>
    <n v="0"/>
    <n v="0"/>
    <n v="75559.285949393365"/>
    <n v="100683.4969277304"/>
    <n v="25124.210978337029"/>
    <n v="553.72405060663004"/>
    <n v="553.72307226961129"/>
    <n v="-9.7833702602656558E-4"/>
    <n v="25124.210978337029"/>
    <n v="0"/>
    <n v="0"/>
    <n v="0"/>
    <n v="0"/>
    <n v="0"/>
    <n v="0"/>
    <n v="0"/>
    <n v="0"/>
    <n v="0"/>
    <n v="0"/>
    <n v="50341.748463865188"/>
    <n v="60410.098156638232"/>
    <n v="70478.44784941127"/>
    <n v="80546.797542184315"/>
    <n v="90615.14723495736"/>
    <n v="110751.84662050341"/>
    <n v="120820.19631327649"/>
    <n v="130888.5460060495"/>
    <n v="140956.89569882251"/>
    <n v="151025.24539159561"/>
    <m/>
    <n v="4.0074292090025523"/>
    <n v="1.4630000000000001"/>
    <m/>
    <n v="-1.8538590740075911E-3"/>
    <n v="1.4602878041747269"/>
    <m/>
    <n v="46.663253595571078"/>
    <n v="0"/>
    <n v="0"/>
    <n v="0"/>
    <n v="0"/>
    <n v="0"/>
    <n v="0"/>
    <n v="0"/>
    <n v="0"/>
    <n v="0"/>
    <n v="0"/>
    <n v="-4987.5115927909465"/>
    <n v="-2750.100549952494"/>
    <n v="46.663253595572307"/>
    <n v="3642.5024295859439"/>
  </r>
  <r>
    <x v="266"/>
    <n v="0"/>
    <n v="0"/>
    <n v="0"/>
    <n v="0"/>
    <n v="0"/>
    <n v="0"/>
    <n v="50035.914260615456"/>
    <n v="42422.38478244267"/>
    <n v="0"/>
    <n v="17"/>
    <n v="16"/>
    <n v="1670429352"/>
    <n v="75"/>
    <n v="0"/>
    <n v="237"/>
    <n v="3"/>
    <n v="13"/>
    <n v="0"/>
    <n v="142"/>
    <n v="0"/>
    <n v="0"/>
    <n v="0"/>
    <n v="0"/>
    <n v="0"/>
    <n v="0"/>
    <n v="0"/>
    <n v="0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"/>
    <n v="54960.76"/>
    <n v="79988.45"/>
    <n v="25027.69"/>
    <n v="1"/>
    <n v="4"/>
    <n v="0"/>
    <n v="0"/>
    <n v="0"/>
    <n v="50883.352035357573"/>
    <n v="75911.046259604307"/>
    <n v="25027.694224246741"/>
    <n v="4077.4079646424289"/>
    <n v="4077.40374039569"/>
    <n v="-4.224246738885995E-3"/>
    <n v="25027.694224246741"/>
    <n v="0"/>
    <n v="0"/>
    <n v="0"/>
    <n v="0"/>
    <n v="0"/>
    <n v="0"/>
    <n v="0"/>
    <n v="0"/>
    <n v="0"/>
    <n v="0"/>
    <n v="37955.523129802154"/>
    <n v="45546.62775576258"/>
    <n v="53137.732381723014"/>
    <n v="60728.837007683447"/>
    <n v="68319.941633643874"/>
    <n v="83502.150885564741"/>
    <n v="91093.25551152516"/>
    <n v="98684.360137485608"/>
    <n v="106275.464763446"/>
    <n v="113866.5693894065"/>
    <m/>
    <n v="3.0330818963762942"/>
    <n v="1.4630000000000001"/>
    <m/>
    <n v="0.3187906349574372"/>
    <n v="1.929390698942731"/>
    <m/>
    <n v="-6049.9326593456599"/>
    <n v="0"/>
    <n v="0"/>
    <n v="0"/>
    <n v="0"/>
    <n v="0"/>
    <n v="0"/>
    <n v="0"/>
    <n v="0"/>
    <n v="0"/>
    <n v="0"/>
    <n v="-9845.4849723258758"/>
    <n v="-8158.5728332235594"/>
    <n v="-6049.9326593456608"/>
    <n v="-3338.8238643597938"/>
  </r>
  <r>
    <x v="267"/>
    <n v="0"/>
    <n v="0"/>
    <n v="0"/>
    <n v="0"/>
    <n v="0"/>
    <n v="0"/>
    <n v="64210.134878200457"/>
    <n v="34256.890380684861"/>
    <n v="0"/>
    <n v="13"/>
    <n v="58"/>
    <n v="1671674440"/>
    <n v="931696"/>
    <n v="0"/>
    <n v="1238251"/>
    <n v="11"/>
    <n v="114"/>
    <n v="1495"/>
    <n v="172445"/>
    <n v="588"/>
    <n v="38487"/>
    <n v="0"/>
    <n v="0"/>
    <n v="0"/>
    <n v="6"/>
    <n v="360"/>
    <n v="85652"/>
    <n v="73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4"/>
    <n v="0"/>
    <n v="0"/>
    <n v="0"/>
    <n v="0"/>
    <n v="134110"/>
    <n v="1079418.3"/>
    <n v="1411968.98"/>
    <n v="332550.67"/>
    <n v="9"/>
    <n v="45"/>
    <n v="411.29732441960891"/>
    <n v="411.29732441960891"/>
    <n v="0"/>
    <n v="70256.566572315904"/>
    <n v="95131.723427591729"/>
    <n v="24875.156855275829"/>
    <n v="1008750.436103264"/>
    <n v="1316425.9592479891"/>
    <n v="307675.51314472419"/>
    <n v="24875.156855275829"/>
    <n v="205.64866220980451"/>
    <n v="246.7783946517653"/>
    <n v="287.90812709372619"/>
    <n v="329.03785953568718"/>
    <n v="370.16759197764799"/>
    <n v="452.42705686156978"/>
    <n v="493.55678930353059"/>
    <n v="534.68652174549163"/>
    <n v="575.81625418745239"/>
    <n v="616.94598662941337"/>
    <n v="47565.861713795857"/>
    <n v="57079.034056555043"/>
    <n v="66592.206399314207"/>
    <n v="76105.378742073386"/>
    <n v="85618.551084832565"/>
    <n v="104644.89577035089"/>
    <n v="114158.0681131101"/>
    <n v="123671.24045586929"/>
    <n v="133184.41279862839"/>
    <n v="142697.58514138759"/>
    <s v="inf"/>
    <n v="3.8243667760999478"/>
    <n v="1.4630000000000001"/>
    <n v="-1"/>
    <n v="4.5924785508978161E-2"/>
    <n v="1.530187961199635"/>
    <m/>
    <n v="-1092.225998377894"/>
    <n v="82.25946488392178"/>
    <n v="91.399405426579762"/>
    <n v="102.8243311049022"/>
    <n v="117.5135212627454"/>
    <n v="137.0991081398696"/>
    <n v="65.807571907137429"/>
    <n v="73.119524341263812"/>
    <n v="82.259464883921794"/>
    <n v="94.010817010196334"/>
    <n v="109.6792865118957"/>
    <n v="-5848.8121697574788"/>
    <n v="-3734.7738713665531"/>
    <n v="-1092.2259983778929"/>
    <n v="2305.3355526075252"/>
  </r>
  <r>
    <x v="268"/>
    <n v="54940.239440599471"/>
    <n v="48533.01831110561"/>
    <n v="0"/>
    <n v="14"/>
    <n v="24"/>
    <n v="1669562471"/>
    <n v="0"/>
    <n v="0"/>
    <n v="0"/>
    <n v="0"/>
    <n v="0"/>
    <n v="0"/>
    <n v="1027977"/>
    <n v="0"/>
    <n v="1028048"/>
    <n v="5"/>
    <n v="24"/>
    <n v="0"/>
    <n v="0"/>
    <n v="0"/>
    <n v="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77402.99"/>
    <n v="502130.11"/>
    <n v="24727.119999999999"/>
    <n v="1"/>
    <n v="6"/>
    <n v="58517.295874222284"/>
    <n v="83244.414011182846"/>
    <n v="24727.118136960569"/>
    <n v="0"/>
    <n v="0"/>
    <n v="0"/>
    <n v="418885.69412577769"/>
    <n v="418885.69598881708"/>
    <n v="1.863039429736091E-3"/>
    <n v="24727.118136960569"/>
    <n v="41622.207005591423"/>
    <n v="49946.648406709697"/>
    <n v="58271.089807827993"/>
    <n v="66595.531208946282"/>
    <n v="74919.972610064564"/>
    <n v="91568.855412301142"/>
    <n v="99893.296813419409"/>
    <n v="108217.73821453771"/>
    <n v="116542.179615656"/>
    <n v="124866.6210167743"/>
    <n v="0"/>
    <n v="0"/>
    <n v="0"/>
    <n v="0"/>
    <n v="0"/>
    <n v="0"/>
    <n v="0"/>
    <n v="0"/>
    <n v="0"/>
    <n v="0"/>
    <n v="3.3665230840934202"/>
    <m/>
    <n v="1.4630000000000001"/>
    <n v="0.18816948527687599"/>
    <m/>
    <m/>
    <n v="-3916.0146341648592"/>
    <m/>
    <n v="-8078.2353347239987"/>
    <n v="-6228.3594678088266"/>
    <n v="-3916.0146341648579"/>
    <n v="-942.99984805118584"/>
    <n v="3021.0198667670452"/>
    <n v="-11408.01189517131"/>
    <n v="-9928.1112016391726"/>
    <n v="-8078.2353347239987"/>
    <n v="-5699.8235058330611"/>
    <n v="-2528.6077339784752"/>
    <n v="0"/>
    <n v="0"/>
    <n v="0"/>
    <n v="0"/>
  </r>
  <r>
    <x v="269"/>
    <n v="0"/>
    <n v="0"/>
    <n v="0"/>
    <n v="0"/>
    <n v="0"/>
    <n v="0"/>
    <n v="50253.913881397908"/>
    <n v="50002.952871264977"/>
    <n v="0"/>
    <n v="3"/>
    <n v="2"/>
    <n v="1670325710"/>
    <n v="16354"/>
    <n v="0"/>
    <n v="441140"/>
    <n v="2"/>
    <n v="4"/>
    <n v="0"/>
    <n v="4247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1584.28"/>
    <n v="76199.97"/>
    <n v="24615.68"/>
    <n v="1"/>
    <n v="2"/>
    <n v="0"/>
    <n v="0"/>
    <n v="0"/>
    <n v="51070.272906382437"/>
    <n v="75685.956461266891"/>
    <n v="24615.68355488445"/>
    <n v="514.00709361756162"/>
    <n v="514.01353873311018"/>
    <n v="-3.5548844498407561E-3"/>
    <n v="24615.68355488445"/>
    <n v="0"/>
    <n v="0"/>
    <n v="0"/>
    <n v="0"/>
    <n v="0"/>
    <n v="0"/>
    <n v="0"/>
    <n v="0"/>
    <n v="0"/>
    <n v="0"/>
    <n v="37842.978230633453"/>
    <n v="45411.573876760143"/>
    <n v="52980.169522886819"/>
    <n v="60548.765169013517"/>
    <n v="68117.3608151402"/>
    <n v="83254.552107393582"/>
    <n v="90823.147753520272"/>
    <n v="98391.743399646963"/>
    <n v="105960.33904577359"/>
    <n v="113528.9346919003"/>
    <m/>
    <n v="3.0747046407431031"/>
    <n v="1.4630000000000001"/>
    <m/>
    <n v="0.30093796555147151"/>
    <n v="1.903272243601803"/>
    <m/>
    <n v="-5694.1944395677256"/>
    <n v="0"/>
    <n v="0"/>
    <n v="0"/>
    <n v="0"/>
    <n v="0"/>
    <n v="0"/>
    <n v="0"/>
    <n v="0"/>
    <n v="0"/>
    <n v="0"/>
    <n v="-9478.4922626310727"/>
    <n v="-7796.5821190473616"/>
    <n v="-5694.1944395677274"/>
    <n v="-2991.1245659510528"/>
  </r>
  <r>
    <x v="270"/>
    <n v="36214.069346963843"/>
    <n v="35952.531517094198"/>
    <n v="0"/>
    <n v="24"/>
    <n v="38"/>
    <n v="1671041291"/>
    <n v="15855.61021987688"/>
    <n v="2213.9978346316211"/>
    <n v="0"/>
    <n v="20"/>
    <n v="43"/>
    <n v="1671039147"/>
    <n v="9165"/>
    <n v="0"/>
    <n v="11975"/>
    <n v="3"/>
    <n v="15"/>
    <n v="0"/>
    <n v="964"/>
    <n v="0"/>
    <n v="0"/>
    <n v="0"/>
    <n v="0"/>
    <n v="0"/>
    <n v="0"/>
    <n v="0"/>
    <n v="18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46"/>
    <n v="57100.4"/>
    <n v="81694.31"/>
    <n v="24593.91"/>
    <n v="2"/>
    <n v="12"/>
    <n v="37051.537967756682"/>
    <n v="54194.764288804923"/>
    <n v="17143.226321048242"/>
    <n v="16402.39956053533"/>
    <n v="23853.086934878109"/>
    <n v="7450.6873743427786"/>
    <n v="3646.4624717079901"/>
    <n v="3646.4587763169661"/>
    <n v="-3.6953910203010309E-3"/>
    <n v="24593.91369539102"/>
    <n v="27097.382144402462"/>
    <n v="32516.858573282949"/>
    <n v="37936.335002163447"/>
    <n v="43355.811431043941"/>
    <n v="48775.287859924429"/>
    <n v="59614.240717685418"/>
    <n v="65033.717146565898"/>
    <n v="70453.193575446407"/>
    <n v="75872.670004326894"/>
    <n v="81292.146433207381"/>
    <n v="11926.543467439051"/>
    <n v="14311.852160926859"/>
    <n v="16697.16085441468"/>
    <n v="19082.469547902489"/>
    <n v="21467.778241390301"/>
    <n v="26238.395628365921"/>
    <n v="28623.704321853729"/>
    <n v="31009.013015341541"/>
    <n v="33394.321708829353"/>
    <n v="35779.630402317161"/>
    <n v="3.1612931704847909"/>
    <n v="3.2014612526917601"/>
    <n v="1.4630000000000001"/>
    <n v="0.26530498257666851"/>
    <n v="0.24942945870009711"/>
    <n v="1.827915298078242"/>
    <n v="-3594.5352488470121"/>
    <n v="-1487.415640623251"/>
    <n v="-6304.2734632872562"/>
    <n v="-5099.945367980481"/>
    <n v="-3594.5352488470112"/>
    <n v="-1659.007952818263"/>
    <n v="921.69510855339831"/>
    <n v="-8472.0640348394536"/>
    <n v="-7508.6015585940331"/>
    <n v="-6304.2734632872562"/>
    <n v="-4755.8516264642594"/>
    <n v="-2691.2891773669271"/>
    <n v="-2680.069987367157"/>
    <n v="-2150.0013888143098"/>
    <n v="-1487.415640623251"/>
    <n v="-635.5196786633187"/>
  </r>
  <r>
    <x v="271"/>
    <n v="100529.7561914651"/>
    <n v="99990.81"/>
    <n v="36187.408542042467"/>
    <n v="2"/>
    <n v="0"/>
    <n v="1671724031"/>
    <n v="0"/>
    <n v="0"/>
    <n v="0"/>
    <n v="0"/>
    <n v="0"/>
    <n v="0"/>
    <n v="24640"/>
    <n v="0"/>
    <n v="24640"/>
    <n v="1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4362.07"/>
    <n v="148906.98000000001"/>
    <n v="24544.91"/>
    <n v="1"/>
    <n v="1"/>
    <n v="124362.0727910464"/>
    <n v="148906.98429407229"/>
    <n v="24544.911503025829"/>
    <n v="0"/>
    <n v="0"/>
    <n v="0"/>
    <n v="-2.7910464268643409E-3"/>
    <n v="-4.2940722487401217E-3"/>
    <n v="-1.503025832789717E-3"/>
    <n v="24544.911503025829"/>
    <n v="74453.49214703613"/>
    <n v="89344.190576443347"/>
    <n v="104234.88900585059"/>
    <n v="119125.5874352578"/>
    <n v="134016.285864665"/>
    <n v="163797.68272347949"/>
    <n v="178688.38115288669"/>
    <n v="193579.07958229401"/>
    <n v="208469.77801170119"/>
    <n v="223360.47644110839"/>
    <n v="0"/>
    <n v="0"/>
    <n v="0"/>
    <n v="0"/>
    <n v="0"/>
    <n v="0"/>
    <n v="0"/>
    <n v="0"/>
    <n v="0"/>
    <n v="0"/>
    <n v="6.0667150613158816"/>
    <m/>
    <n v="1.4630000000000001"/>
    <n v="-0.34066460027011841"/>
    <m/>
    <m/>
    <n v="12681.83457049223"/>
    <m/>
    <n v="5236.4853557886199"/>
    <n v="8545.5294512124456"/>
    <n v="12681.83457049223"/>
    <n v="17999.941152423391"/>
    <n v="25090.749928331581"/>
    <n v="-719.79401597427204"/>
    <n v="1927.4412603647911"/>
    <n v="5236.4853557886199"/>
    <n v="9490.9706213335448"/>
    <n v="15163.6176420601"/>
    <n v="0"/>
    <n v="0"/>
    <n v="0"/>
    <n v="0"/>
  </r>
  <r>
    <x v="272"/>
    <n v="25182.95624577186"/>
    <n v="20165.045894679999"/>
    <n v="0"/>
    <n v="4"/>
    <n v="24"/>
    <n v="1671439703"/>
    <n v="36073.356902214728"/>
    <n v="23839.575531030001"/>
    <n v="0"/>
    <n v="6"/>
    <n v="33"/>
    <n v="1671597891"/>
    <n v="332"/>
    <n v="0"/>
    <n v="695"/>
    <n v="8"/>
    <n v="23"/>
    <n v="0"/>
    <n v="237"/>
    <n v="0"/>
    <n v="6"/>
    <n v="0"/>
    <n v="0"/>
    <n v="0"/>
    <n v="0"/>
    <n v="0"/>
    <n v="118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6"/>
    <n v="321919.83"/>
    <n v="346407.5"/>
    <n v="24487.67"/>
    <n v="5"/>
    <n v="15"/>
    <n v="27296.155051140391"/>
    <n v="37432.219177777239"/>
    <n v="10136.064126636849"/>
    <n v="39322.520387332203"/>
    <n v="53674.124024484263"/>
    <n v="14351.603637152069"/>
    <n v="255301.15456152739"/>
    <n v="255301.15679773851"/>
    <n v="2.236211079434725E-3"/>
    <n v="24487.667763788919"/>
    <n v="18716.109588888619"/>
    <n v="22459.331506666342"/>
    <n v="26202.553424444061"/>
    <n v="29945.77534222179"/>
    <n v="33688.997259999524"/>
    <n v="41175.441095554968"/>
    <n v="44918.663013332683"/>
    <n v="48661.884931110413"/>
    <n v="52405.106848888128"/>
    <n v="56148.328766665858"/>
    <n v="26837.062012242131"/>
    <n v="32204.474414690561"/>
    <n v="37571.886817138977"/>
    <n v="42939.29921958741"/>
    <n v="48306.711622035837"/>
    <n v="59041.536426932696"/>
    <n v="64408.948829381123"/>
    <n v="69776.361231829549"/>
    <n v="75143.773634277968"/>
    <n v="80511.186036726402"/>
    <n v="3.692973792402126"/>
    <n v="3.739939130254252"/>
    <n v="1.4630000000000001"/>
    <n v="8.3137932965986705E-2"/>
    <n v="6.9536123634201585E-2"/>
    <n v="1.5647313488768371"/>
    <n v="-778.00933219254125"/>
    <n v="-933.07263103100195"/>
    <n v="-2649.620291081404"/>
    <n v="-1817.7931982419091"/>
    <n v="-778.00933219254148"/>
    <n v="558.85563844235912"/>
    <n v="2341.3422659555622"/>
    <n v="-4146.909058192492"/>
    <n v="-3481.4473839208972"/>
    <n v="-2649.6202910814031"/>
    <n v="-1580.128314573481"/>
    <n v="-154.1390125629205"/>
    <n v="-3616.7788322552151"/>
    <n v="-2424.0205206000101"/>
    <n v="-933.07263103100195"/>
    <n v="983.86036984343627"/>
  </r>
  <r>
    <x v="273"/>
    <n v="0"/>
    <n v="0"/>
    <n v="0"/>
    <n v="0"/>
    <n v="0"/>
    <n v="0"/>
    <n v="62054.229802526999"/>
    <n v="42801.249601782612"/>
    <n v="0"/>
    <n v="1"/>
    <n v="33"/>
    <n v="1672162526"/>
    <n v="10410"/>
    <n v="0"/>
    <n v="15940"/>
    <n v="4"/>
    <n v="9"/>
    <n v="0"/>
    <n v="4912"/>
    <n v="0"/>
    <n v="0"/>
    <n v="0"/>
    <n v="0"/>
    <n v="0"/>
    <n v="0"/>
    <n v="0"/>
    <n v="6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18"/>
    <n v="211819.1"/>
    <n v="236110.83"/>
    <n v="24291.73"/>
    <n v="2"/>
    <n v="3"/>
    <n v="0"/>
    <n v="0"/>
    <n v="0"/>
    <n v="67077.278883002"/>
    <n v="91369.006387976988"/>
    <n v="24291.727504974981"/>
    <n v="144741.82111699801"/>
    <n v="144741.823612023"/>
    <n v="2.495025019015884E-3"/>
    <n v="24291.727504974981"/>
    <n v="0"/>
    <n v="0"/>
    <n v="0"/>
    <n v="0"/>
    <n v="0"/>
    <n v="0"/>
    <n v="0"/>
    <n v="0"/>
    <n v="0"/>
    <n v="0"/>
    <n v="45684.503193988487"/>
    <n v="54821.403832786193"/>
    <n v="63958.304471583877"/>
    <n v="73095.20511038159"/>
    <n v="82232.105749179289"/>
    <n v="100505.9070267747"/>
    <n v="109642.8076655724"/>
    <n v="118779.7083043701"/>
    <n v="127916.6089431678"/>
    <n v="137053.50958196551"/>
    <m/>
    <n v="3.761321889077855"/>
    <n v="1.4630000000000001"/>
    <m/>
    <n v="6.3455912033272055E-2"/>
    <n v="1.5558359993046771"/>
    <m/>
    <n v="-1449.475907980735"/>
    <n v="0"/>
    <n v="0"/>
    <n v="0"/>
    <n v="0"/>
    <n v="0"/>
    <n v="0"/>
    <n v="0"/>
    <n v="0"/>
    <n v="0"/>
    <n v="0"/>
    <n v="-6017.926227379583"/>
    <n v="-3987.503863202317"/>
    <n v="-1449.4759079807341"/>
    <n v="1813.7028915898741"/>
  </r>
  <r>
    <x v="274"/>
    <n v="0"/>
    <n v="0"/>
    <n v="0"/>
    <n v="0"/>
    <n v="0"/>
    <n v="0"/>
    <n v="51608.723264354208"/>
    <n v="36441.18975761062"/>
    <n v="0"/>
    <n v="13"/>
    <n v="45"/>
    <n v="1671075056"/>
    <n v="707"/>
    <n v="0"/>
    <n v="4498"/>
    <n v="3"/>
    <n v="24"/>
    <n v="172"/>
    <n v="36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2"/>
    <n v="53258.51"/>
    <n v="77390.66"/>
    <n v="24132.15"/>
    <n v="1"/>
    <n v="1"/>
    <n v="0"/>
    <n v="0"/>
    <n v="0"/>
    <n v="53258.513684375881"/>
    <n v="77390.66039324562"/>
    <n v="24132.146708869739"/>
    <n v="-3.6843758789473209E-3"/>
    <n v="-3.9324561657849699E-4"/>
    <n v="3.2911302623688239E-3"/>
    <n v="24132.146708869739"/>
    <n v="0"/>
    <n v="0"/>
    <n v="0"/>
    <n v="0"/>
    <n v="0"/>
    <n v="0"/>
    <n v="0"/>
    <n v="0"/>
    <n v="0"/>
    <n v="0"/>
    <n v="38695.33019662281"/>
    <n v="46434.396235947373"/>
    <n v="54173.46227527193"/>
    <n v="61912.5283145965"/>
    <n v="69651.594353921057"/>
    <n v="85129.726432570184"/>
    <n v="92868.792471894747"/>
    <n v="100607.8585112193"/>
    <n v="108346.9245505439"/>
    <n v="116085.99058986839"/>
    <m/>
    <n v="3.2069530045083301"/>
    <n v="1.4630000000000001"/>
    <m/>
    <n v="0.24728987121944271"/>
    <n v="1.824785081594045"/>
    <m/>
    <n v="-4784.4816105583341"/>
    <n v="0"/>
    <n v="0"/>
    <n v="0"/>
    <n v="0"/>
    <n v="0"/>
    <n v="0"/>
    <n v="0"/>
    <n v="0"/>
    <n v="0"/>
    <n v="0"/>
    <n v="-8654.0146302206158"/>
    <n v="-6934.2221770373799"/>
    <n v="-4784.4816105583341"/>
    <n v="-2020.5294536567051"/>
  </r>
  <r>
    <x v="275"/>
    <n v="5140.5603505436029"/>
    <n v="0"/>
    <n v="0"/>
    <n v="22"/>
    <n v="39"/>
    <n v="1637312149"/>
    <n v="61772.323306147322"/>
    <n v="32876.620313485109"/>
    <n v="0"/>
    <n v="9"/>
    <n v="47"/>
    <n v="1671654631"/>
    <n v="104583"/>
    <n v="0"/>
    <n v="116005"/>
    <n v="4"/>
    <n v="15"/>
    <n v="86"/>
    <n v="11317"/>
    <n v="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5"/>
    <n v="73020.479999999996"/>
    <n v="97085.92"/>
    <n v="24065.439999999999"/>
    <n v="2"/>
    <n v="4"/>
    <n v="0"/>
    <n v="0"/>
    <n v="0"/>
    <n v="67465.955981477222"/>
    <n v="91531.39876233117"/>
    <n v="24065.44278085394"/>
    <n v="5554.524018522774"/>
    <n v="5554.5212376688287"/>
    <n v="-2.7808539416582789E-3"/>
    <n v="24065.44278085394"/>
    <n v="0"/>
    <n v="0"/>
    <n v="0"/>
    <n v="0"/>
    <n v="0"/>
    <n v="0"/>
    <n v="0"/>
    <n v="0"/>
    <n v="0"/>
    <n v="0"/>
    <n v="45765.699381165578"/>
    <n v="54918.8392573987"/>
    <n v="64071.979133631823"/>
    <n v="73225.119009864939"/>
    <n v="82378.258886098061"/>
    <n v="100684.53863856431"/>
    <n v="109837.6785147974"/>
    <n v="118990.81839103049"/>
    <n v="128143.9582672636"/>
    <n v="137297.09814349681"/>
    <m/>
    <n v="3.8034371358067012"/>
    <n v="1.4630000000000001"/>
    <m/>
    <n v="5.168032418435331E-2"/>
    <n v="1.5386083142817091"/>
    <m/>
    <n v="-1182.5930902711491"/>
    <n v="0"/>
    <n v="0"/>
    <n v="0"/>
    <n v="0"/>
    <n v="0"/>
    <n v="0"/>
    <n v="0"/>
    <n v="0"/>
    <n v="0"/>
    <n v="0"/>
    <n v="-5759.1630283877057"/>
    <n v="-3725.1319447803471"/>
    <n v="-1182.593090271148"/>
    <n v="2086.3854369549658"/>
  </r>
  <r>
    <x v="276"/>
    <n v="56898.813785391227"/>
    <n v="54056.394328366499"/>
    <n v="0"/>
    <n v="6"/>
    <n v="7"/>
    <n v="1669625171"/>
    <n v="0"/>
    <n v="0"/>
    <n v="0"/>
    <n v="0"/>
    <n v="0"/>
    <n v="0"/>
    <n v="1449682"/>
    <n v="0"/>
    <n v="1450934"/>
    <n v="3"/>
    <n v="16"/>
    <n v="0"/>
    <n v="0"/>
    <n v="0"/>
    <n v="1"/>
    <n v="0"/>
    <n v="0"/>
    <n v="0"/>
    <n v="0"/>
    <n v="0"/>
    <n v="12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91720.66"/>
    <n v="3215782.23"/>
    <n v="24061.57"/>
    <n v="2"/>
    <n v="8"/>
    <n v="62144.554480521612"/>
    <n v="86206.123839642867"/>
    <n v="24061.569359121251"/>
    <n v="0"/>
    <n v="0"/>
    <n v="0"/>
    <n v="3129576.1055194791"/>
    <n v="3129576.1061603571"/>
    <n v="6.4087874488905072E-4"/>
    <n v="24061.569359121251"/>
    <n v="43103.061919821434"/>
    <n v="51723.674303785723"/>
    <n v="60344.286687750013"/>
    <n v="68964.899071714302"/>
    <n v="77585.511455678585"/>
    <n v="94826.736223607164"/>
    <n v="103447.3486075714"/>
    <n v="112067.9609915357"/>
    <n v="120688.5733755"/>
    <n v="129309.18575946429"/>
    <n v="0"/>
    <n v="0"/>
    <n v="0"/>
    <n v="0"/>
    <n v="0"/>
    <n v="0"/>
    <n v="0"/>
    <n v="0"/>
    <n v="0"/>
    <n v="0"/>
    <n v="3.5827307252078251"/>
    <m/>
    <n v="1.4630000000000001"/>
    <n v="0.1164668256691188"/>
    <m/>
    <m/>
    <n v="-2510.038399210539"/>
    <m/>
    <n v="-6820.3445911926829"/>
    <n v="-4904.6529503117272"/>
    <n v="-2510.038399210538"/>
    <n v="568.75173791956331"/>
    <n v="4673.805254093033"/>
    <n v="-10268.589544778401"/>
    <n v="-8736.0362320736313"/>
    <n v="-6820.3445911926792"/>
    <n v="-4357.3124814885959"/>
    <n v="-1073.269668549819"/>
    <n v="0"/>
    <n v="0"/>
    <n v="0"/>
    <n v="0"/>
  </r>
  <r>
    <x v="277"/>
    <n v="0"/>
    <n v="0"/>
    <n v="0"/>
    <n v="0"/>
    <n v="0"/>
    <n v="0"/>
    <n v="51923.519937706697"/>
    <n v="23389.961810856781"/>
    <n v="0"/>
    <n v="26"/>
    <n v="56"/>
    <n v="1671108714"/>
    <n v="8058"/>
    <n v="0"/>
    <n v="12264"/>
    <n v="8"/>
    <n v="89"/>
    <n v="119"/>
    <n v="2736"/>
    <n v="0"/>
    <n v="152"/>
    <n v="7"/>
    <n v="0"/>
    <n v="0"/>
    <n v="0"/>
    <n v="1"/>
    <n v="437"/>
    <n v="7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70"/>
    <n v="199286.05"/>
    <n v="227281.59"/>
    <n v="27995.54"/>
    <n v="6"/>
    <n v="47"/>
    <n v="0"/>
    <n v="0"/>
    <n v="0"/>
    <n v="53908.934443707192"/>
    <n v="77861.036608765615"/>
    <n v="23952.102165058419"/>
    <n v="145377.11555629279"/>
    <n v="149420.5533912344"/>
    <n v="4043.4378349415779"/>
    <n v="23952.102165058419"/>
    <n v="0"/>
    <n v="0"/>
    <n v="0"/>
    <n v="0"/>
    <n v="0"/>
    <n v="0"/>
    <n v="0"/>
    <n v="0"/>
    <n v="0"/>
    <n v="0"/>
    <n v="38930.518304382807"/>
    <n v="46716.621965259357"/>
    <n v="54502.725626135929"/>
    <n v="62288.829287012493"/>
    <n v="70074.932947889058"/>
    <n v="85647.140269642186"/>
    <n v="93433.243930518729"/>
    <n v="101219.3475913953"/>
    <n v="109005.4512522719"/>
    <n v="116791.5549131484"/>
    <m/>
    <n v="3.2506974157095119"/>
    <n v="1.4630000000000001"/>
    <m/>
    <n v="0.2305051773411344"/>
    <n v="1.80022907445008"/>
    <m/>
    <n v="-4486.8430128670179"/>
    <n v="0"/>
    <n v="0"/>
    <n v="0"/>
    <n v="0"/>
    <n v="0"/>
    <n v="0"/>
    <n v="0"/>
    <n v="0"/>
    <n v="0"/>
    <n v="0"/>
    <n v="-8379.8948433052992"/>
    <n v="-6649.6495853327287"/>
    <n v="-4486.8430128670188"/>
    <n v="-1706.0917054111051"/>
  </r>
  <r>
    <x v="278"/>
    <n v="100511.7445032676"/>
    <n v="99990.81"/>
    <n v="37890.472673707271"/>
    <n v="2"/>
    <n v="0"/>
    <n v="1671724379"/>
    <n v="0"/>
    <n v="0"/>
    <n v="0"/>
    <n v="0"/>
    <n v="0"/>
    <n v="0"/>
    <n v="24052"/>
    <n v="0"/>
    <n v="24052"/>
    <n v="1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4952.63"/>
    <n v="148842.38"/>
    <n v="23889.75"/>
    <n v="1"/>
    <n v="1"/>
    <n v="124952.6333285555"/>
    <n v="148842.3829210799"/>
    <n v="23889.749592524331"/>
    <n v="0"/>
    <n v="0"/>
    <n v="0"/>
    <n v="-3.3285555400652811E-3"/>
    <n v="-2.9210798675194378E-3"/>
    <n v="4.0747566890786402E-4"/>
    <n v="23889.749592524331"/>
    <n v="74421.191460539936"/>
    <n v="89305.42975264792"/>
    <n v="104189.6680447559"/>
    <n v="119073.9063368639"/>
    <n v="133958.1446289719"/>
    <n v="163726.6212131879"/>
    <n v="178610.85950529581"/>
    <n v="193495.09779740381"/>
    <n v="208379.33608951181"/>
    <n v="223263.57438161981"/>
    <n v="0"/>
    <n v="0"/>
    <n v="0"/>
    <n v="0"/>
    <n v="0"/>
    <n v="0"/>
    <n v="0"/>
    <n v="0"/>
    <n v="0"/>
    <n v="0"/>
    <n v="6.2303869006503181"/>
    <m/>
    <n v="1.4630000000000001"/>
    <n v="-0.35798529629315862"/>
    <m/>
    <m/>
    <n v="13320.846137745641"/>
    <m/>
    <n v="5878.7269916916448"/>
    <n v="9186.3355010489722"/>
    <n v="13320.846137745641"/>
    <n v="18636.645527784211"/>
    <n v="25724.37804783562"/>
    <n v="-74.968325151548925"/>
    <n v="2571.1184823343142"/>
    <n v="5878.7269916916448"/>
    <n v="10131.3665037225"/>
    <n v="15801.552519763631"/>
    <n v="0"/>
    <n v="0"/>
    <n v="0"/>
    <n v="0"/>
  </r>
  <r>
    <x v="279"/>
    <n v="0"/>
    <n v="0"/>
    <n v="0"/>
    <n v="0"/>
    <n v="0"/>
    <n v="0"/>
    <n v="56079.645867855113"/>
    <n v="25224.91787548309"/>
    <n v="0"/>
    <n v="25"/>
    <n v="56"/>
    <n v="1671205223"/>
    <n v="48284"/>
    <n v="0"/>
    <n v="48936"/>
    <n v="6"/>
    <n v="40"/>
    <n v="5"/>
    <n v="641"/>
    <n v="1"/>
    <n v="0"/>
    <n v="0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n v="146946.93"/>
    <n v="170758.57"/>
    <n v="23811.64"/>
    <n v="2"/>
    <n v="13"/>
    <n v="0"/>
    <n v="0"/>
    <n v="0"/>
    <n v="60156.305634926219"/>
    <n v="83967.948148901734"/>
    <n v="23811.642513975519"/>
    <n v="86790.624365073774"/>
    <n v="86790.621851098273"/>
    <n v="-2.5139755161944781E-3"/>
    <n v="23811.642513975519"/>
    <n v="0"/>
    <n v="0"/>
    <n v="0"/>
    <n v="0"/>
    <n v="0"/>
    <n v="0"/>
    <n v="0"/>
    <n v="0"/>
    <n v="0"/>
    <n v="0"/>
    <n v="41983.974074450867"/>
    <n v="50380.768889341038"/>
    <n v="58777.563704231208"/>
    <n v="67174.358519121393"/>
    <n v="75571.153334011557"/>
    <n v="92364.742963791912"/>
    <n v="100761.5377786821"/>
    <n v="109158.3325935723"/>
    <n v="117555.1274084624"/>
    <n v="125951.92222335259"/>
    <m/>
    <n v="3.5263400288165472"/>
    <n v="1.4630000000000001"/>
    <m/>
    <n v="0.13432056106694129"/>
    <n v="1.659510980840935"/>
    <m/>
    <n v="-2819.6554767500811"/>
    <n v="0"/>
    <n v="0"/>
    <n v="0"/>
    <n v="0"/>
    <n v="0"/>
    <n v="0"/>
    <n v="0"/>
    <n v="0"/>
    <n v="0"/>
    <n v="0"/>
    <n v="-7018.0528841951673"/>
    <n v="-5152.0984808862413"/>
    <n v="-2819.655476750082"/>
    <n v="179.1998142821212"/>
  </r>
  <r>
    <x v="280"/>
    <n v="0"/>
    <n v="0"/>
    <n v="0"/>
    <n v="0"/>
    <n v="0"/>
    <n v="0"/>
    <n v="59562.941910605638"/>
    <n v="32526.789570395711"/>
    <n v="0"/>
    <n v="79"/>
    <n v="58"/>
    <n v="1671461286"/>
    <n v="1604"/>
    <n v="0"/>
    <n v="1971"/>
    <n v="7"/>
    <n v="28"/>
    <n v="5"/>
    <n v="3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1526450.39"/>
    <n v="1794919.68"/>
    <n v="268469.28000000003"/>
    <n v="3"/>
    <n v="8"/>
    <n v="0"/>
    <n v="0"/>
    <n v="0"/>
    <n v="64725.127650472161"/>
    <n v="88184.440091101336"/>
    <n v="23459.312440629179"/>
    <n v="1461725.262349528"/>
    <n v="1706735.2399088989"/>
    <n v="245009.96755937091"/>
    <n v="23459.312440629179"/>
    <n v="0"/>
    <n v="0"/>
    <n v="0"/>
    <n v="0"/>
    <n v="0"/>
    <n v="0"/>
    <n v="0"/>
    <n v="0"/>
    <n v="0"/>
    <n v="0"/>
    <n v="44092.220045550668"/>
    <n v="52910.664054660803"/>
    <n v="61729.108063770931"/>
    <n v="70547.552072881066"/>
    <n v="79365.996081991208"/>
    <n v="97002.884100211479"/>
    <n v="105821.32810932161"/>
    <n v="114639.77211843171"/>
    <n v="123458.21612754191"/>
    <n v="132276.660136652"/>
    <m/>
    <n v="3.7590377089813898"/>
    <n v="1.4630000000000001"/>
    <m/>
    <n v="6.4102121253767574E-2"/>
    <n v="1.556781403394262"/>
    <m/>
    <n v="-1413.202417853845"/>
    <n v="0"/>
    <n v="0"/>
    <n v="0"/>
    <n v="0"/>
    <n v="0"/>
    <n v="0"/>
    <n v="0"/>
    <n v="0"/>
    <n v="0"/>
    <n v="0"/>
    <n v="-5822.4244224089134"/>
    <n v="-3862.7701981622158"/>
    <n v="-1413.202417853845"/>
    <n v="1736.2418711140599"/>
  </r>
  <r>
    <x v="281"/>
    <n v="0"/>
    <n v="0"/>
    <n v="0"/>
    <n v="0"/>
    <n v="0"/>
    <n v="0"/>
    <n v="27992.69701807154"/>
    <n v="27992.69701807154"/>
    <n v="4007.9600325168922"/>
    <n v="1"/>
    <n v="0"/>
    <n v="1660634015"/>
    <n v="345"/>
    <n v="0"/>
    <n v="22491"/>
    <n v="2"/>
    <n v="3"/>
    <n v="0"/>
    <n v="221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841.61"/>
    <n v="43246.65"/>
    <n v="23405.040000000001"/>
    <n v="1"/>
    <n v="1"/>
    <n v="0"/>
    <n v="0"/>
    <n v="0"/>
    <n v="19841.612616615261"/>
    <n v="43246.649482071058"/>
    <n v="23405.036865455801"/>
    <n v="-2.6166152638325002E-3"/>
    <n v="5.1792893646052107E-4"/>
    <n v="3.1345442002930208E-3"/>
    <n v="23405.036865455801"/>
    <n v="0"/>
    <n v="0"/>
    <n v="0"/>
    <n v="0"/>
    <n v="0"/>
    <n v="0"/>
    <n v="0"/>
    <n v="0"/>
    <n v="0"/>
    <n v="0"/>
    <n v="21623.324741035529"/>
    <n v="25947.98968924264"/>
    <n v="30272.654637449741"/>
    <n v="34597.319585656864"/>
    <n v="38921.984533863957"/>
    <n v="47571.314430278173"/>
    <n v="51895.979378485274"/>
    <n v="56220.644326692389"/>
    <n v="60545.30927489949"/>
    <n v="64869.974223106597"/>
    <m/>
    <n v="1.847749684423702"/>
    <n v="1.4630000000000001"/>
    <m/>
    <n v="1.1647953906957731"/>
    <n v="3.1670956565879171"/>
    <m/>
    <n v="-12593.374494938031"/>
    <n v="0"/>
    <n v="0"/>
    <n v="0"/>
    <n v="0"/>
    <n v="0"/>
    <n v="0"/>
    <n v="0"/>
    <n v="0"/>
    <n v="0"/>
    <n v="0"/>
    <n v="-14755.70696904159"/>
    <n v="-13794.67031388445"/>
    <n v="-12593.374494938031"/>
    <n v="-11048.851299149779"/>
  </r>
  <r>
    <x v="282"/>
    <n v="56896.343901363158"/>
    <n v="51374.069697738851"/>
    <n v="0"/>
    <n v="20"/>
    <n v="26"/>
    <n v="1668292691"/>
    <n v="0"/>
    <n v="0"/>
    <n v="0"/>
    <n v="0"/>
    <n v="0"/>
    <n v="0"/>
    <n v="119010"/>
    <n v="0"/>
    <n v="124226"/>
    <n v="6"/>
    <n v="28"/>
    <n v="49"/>
    <n v="240"/>
    <n v="0"/>
    <n v="24"/>
    <n v="0"/>
    <n v="0"/>
    <n v="4888"/>
    <n v="0"/>
    <n v="0"/>
    <n v="0"/>
    <n v="0"/>
    <n v="0"/>
    <n v="0"/>
    <n v="0"/>
    <n v="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976"/>
    <n v="126275.14"/>
    <n v="149624.25"/>
    <n v="23349.11"/>
    <n v="3"/>
    <n v="4"/>
    <n v="63727.422235026053"/>
    <n v="87076.531416419864"/>
    <n v="23349.109181393811"/>
    <n v="0"/>
    <n v="0"/>
    <n v="0"/>
    <n v="62547.717764973953"/>
    <n v="62547.718583580143"/>
    <n v="8.1860618956852704E-4"/>
    <n v="23349.109181393811"/>
    <n v="43538.265708209932"/>
    <n v="52245.918849851907"/>
    <n v="60953.571991493904"/>
    <n v="69661.2251331359"/>
    <n v="78368.878274777875"/>
    <n v="95784.184558061854"/>
    <n v="104491.8376997038"/>
    <n v="113199.4908413458"/>
    <n v="121907.14398298781"/>
    <n v="130614.7971246298"/>
    <n v="0"/>
    <n v="0"/>
    <n v="0"/>
    <n v="0"/>
    <n v="0"/>
    <n v="0"/>
    <n v="0"/>
    <n v="0"/>
    <n v="0"/>
    <n v="0"/>
    <n v="3.729329917468907"/>
    <m/>
    <n v="1.4630000000000001"/>
    <n v="7.2578744310934251E-2"/>
    <m/>
    <m/>
    <n v="-1579.976327288844"/>
    <m/>
    <n v="-5933.8028981098396"/>
    <n v="-3998.7688666338399"/>
    <n v="-1579.9763272888449"/>
    <n v="1529.8997947261489"/>
    <n v="5676.4012907461438"/>
    <n v="-9416.8641547666302"/>
    <n v="-7868.8369295858338"/>
    <n v="-5933.802898109836"/>
    <n v="-3445.9020004978411"/>
    <n v="-128.70080368184429"/>
    <n v="0"/>
    <n v="0"/>
    <n v="0"/>
    <n v="0"/>
  </r>
  <r>
    <x v="283"/>
    <n v="0"/>
    <n v="0"/>
    <n v="0"/>
    <n v="0"/>
    <n v="0"/>
    <n v="0"/>
    <n v="63150.472313403567"/>
    <n v="54678.5"/>
    <n v="0"/>
    <n v="23"/>
    <n v="28"/>
    <n v="1672009358"/>
    <n v="117"/>
    <n v="0"/>
    <n v="737"/>
    <n v="3"/>
    <n v="5"/>
    <n v="0"/>
    <n v="6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4383.21"/>
    <n v="117706.86"/>
    <n v="23323.65"/>
    <n v="1"/>
    <n v="2"/>
    <n v="0"/>
    <n v="0"/>
    <n v="0"/>
    <n v="70191.098448760182"/>
    <n v="93514.748489039004"/>
    <n v="23323.650040278819"/>
    <n v="24192.111551239821"/>
    <n v="24192.111510961"/>
    <n v="-4.027882096124813E-5"/>
    <n v="23323.650040278819"/>
    <n v="0"/>
    <n v="0"/>
    <n v="0"/>
    <n v="0"/>
    <n v="0"/>
    <n v="0"/>
    <n v="0"/>
    <n v="0"/>
    <n v="0"/>
    <n v="0"/>
    <n v="46757.374244519502"/>
    <n v="56108.8490934234"/>
    <n v="65460.323942327297"/>
    <n v="74811.798791231209"/>
    <n v="84163.273640135099"/>
    <n v="102866.22333794289"/>
    <n v="112217.6981868468"/>
    <n v="121569.1730357507"/>
    <n v="130920.64788465459"/>
    <n v="140272.1227335585"/>
    <m/>
    <n v="4.0094388454441532"/>
    <n v="1.4630000000000001"/>
    <m/>
    <n v="-2.3541562318324378E-3"/>
    <n v="1.459555869432829"/>
    <m/>
    <n v="55.037081980927269"/>
    <n v="0"/>
    <n v="0"/>
    <n v="0"/>
    <n v="0"/>
    <n v="0"/>
    <n v="0"/>
    <n v="0"/>
    <n v="0"/>
    <n v="0"/>
    <n v="0"/>
    <n v="-4620.7003424710201"/>
    <n v="-2542.594820492377"/>
    <n v="55.037081980928633"/>
    <n v="3394.8495280180359"/>
  </r>
  <r>
    <x v="284"/>
    <n v="0"/>
    <n v="0"/>
    <n v="0"/>
    <n v="0"/>
    <n v="0"/>
    <n v="0"/>
    <n v="51483.079367415412"/>
    <n v="26501.534349705409"/>
    <n v="0"/>
    <n v="42"/>
    <n v="58"/>
    <n v="1671648076"/>
    <n v="5393"/>
    <n v="0"/>
    <n v="17320"/>
    <n v="8"/>
    <n v="50"/>
    <n v="0"/>
    <n v="11345"/>
    <n v="28"/>
    <n v="58"/>
    <n v="0"/>
    <n v="0"/>
    <n v="91"/>
    <n v="0"/>
    <n v="0"/>
    <n v="351"/>
    <n v="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82"/>
    <n v="213453.75"/>
    <n v="239373.83"/>
    <n v="26480.17"/>
    <n v="7"/>
    <n v="30"/>
    <n v="0"/>
    <n v="0"/>
    <n v="0"/>
    <n v="59117.841291097793"/>
    <n v="82341.386040366226"/>
    <n v="23223.54474926844"/>
    <n v="154335.90870890219"/>
    <n v="157032.44395963379"/>
    <n v="3256.6252507315621"/>
    <n v="23223.54474926844"/>
    <n v="0"/>
    <n v="0"/>
    <n v="0"/>
    <n v="0"/>
    <n v="0"/>
    <n v="0"/>
    <n v="0"/>
    <n v="0"/>
    <n v="0"/>
    <n v="0"/>
    <n v="41170.693020183113"/>
    <n v="49404.831624219732"/>
    <n v="57638.970228256352"/>
    <n v="65873.108832292986"/>
    <n v="74107.247436329606"/>
    <n v="90575.52464440286"/>
    <n v="98809.663248439465"/>
    <n v="107043.8018524761"/>
    <n v="115277.9404565127"/>
    <n v="123512.07906054929"/>
    <m/>
    <n v="3.5455993875766989"/>
    <n v="1.4630000000000001"/>
    <m/>
    <n v="0.128159039629649"/>
    <n v="1.6504966749781771"/>
    <m/>
    <n v="-2638.1982391768788"/>
    <n v="0"/>
    <n v="0"/>
    <n v="0"/>
    <n v="0"/>
    <n v="0"/>
    <n v="0"/>
    <n v="0"/>
    <n v="0"/>
    <n v="0"/>
    <n v="0"/>
    <n v="-6755.2675411951896"/>
    <n v="-4925.4589625203844"/>
    <n v="-2638.1982391768802"/>
    <n v="302.56554797905852"/>
  </r>
  <r>
    <x v="285"/>
    <n v="48731.209216919429"/>
    <n v="45696.34"/>
    <n v="0"/>
    <n v="2"/>
    <n v="5"/>
    <n v="1671024851"/>
    <n v="0"/>
    <n v="0"/>
    <n v="0"/>
    <n v="0"/>
    <n v="0"/>
    <n v="0"/>
    <n v="21962"/>
    <n v="0"/>
    <n v="21968"/>
    <n v="3"/>
    <n v="5"/>
    <n v="0"/>
    <n v="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002.51"/>
    <n v="73098.22"/>
    <n v="23095.71"/>
    <n v="1"/>
    <n v="1"/>
    <n v="50002.509398333263"/>
    <n v="73098.216480628282"/>
    <n v="23095.707082295019"/>
    <n v="0"/>
    <n v="0"/>
    <n v="0"/>
    <n v="6.0166673938510939E-4"/>
    <n v="3.5193717194488272E-3"/>
    <n v="2.917704976425739E-3"/>
    <n v="23095.707082295019"/>
    <n v="36549.108240314141"/>
    <n v="43858.929888376973"/>
    <n v="51168.751536439791"/>
    <n v="58478.573184502631"/>
    <n v="65788.394832565449"/>
    <n v="80408.038128691114"/>
    <n v="87717.859776753932"/>
    <n v="95027.681424816765"/>
    <n v="102337.5030728796"/>
    <n v="109647.3247209424"/>
    <n v="0"/>
    <n v="0"/>
    <n v="0"/>
    <n v="0"/>
    <n v="0"/>
    <n v="0"/>
    <n v="0"/>
    <n v="0"/>
    <n v="0"/>
    <n v="0"/>
    <n v="3.1650131437917639"/>
    <m/>
    <n v="1.4630000000000001"/>
    <n v="0.26381781631652279"/>
    <m/>
    <m/>
    <n v="-4821.1529621379532"/>
    <m/>
    <n v="-8476.0637861693667"/>
    <n v="-6851.6589754887373"/>
    <n v="-4821.1529621379523"/>
    <n v="-2210.502373544085"/>
    <n v="1270.365077914405"/>
    <n v="-11399.9924453945"/>
    <n v="-10100.468596849991"/>
    <n v="-8476.0637861693649"/>
    <n v="-6387.5433152942715"/>
    <n v="-3602.8493541274802"/>
    <n v="0"/>
    <n v="0"/>
    <n v="0"/>
    <n v="0"/>
  </r>
  <r>
    <x v="286"/>
    <n v="0"/>
    <n v="0"/>
    <n v="0"/>
    <n v="0"/>
    <n v="0"/>
    <n v="0"/>
    <n v="32455.917408053621"/>
    <n v="0"/>
    <n v="0"/>
    <n v="86"/>
    <n v="27"/>
    <n v="1667836720"/>
    <n v="524"/>
    <n v="0"/>
    <n v="1927"/>
    <n v="3"/>
    <n v="5"/>
    <n v="0"/>
    <n v="1370"/>
    <n v="0"/>
    <n v="0"/>
    <n v="0"/>
    <n v="0"/>
    <n v="0"/>
    <n v="0"/>
    <n v="0"/>
    <n v="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"/>
    <n v="806600.77"/>
    <n v="829600.69"/>
    <n v="22999.919999999998"/>
    <n v="2"/>
    <n v="5"/>
    <n v="0"/>
    <n v="0"/>
    <n v="0"/>
    <n v="26617.00347474149"/>
    <n v="49616.921101308733"/>
    <n v="22999.917626567239"/>
    <n v="779983.76652525854"/>
    <n v="779983.76889869117"/>
    <n v="2.3734327551210299E-3"/>
    <n v="22999.917626567239"/>
    <n v="0"/>
    <n v="0"/>
    <n v="0"/>
    <n v="0"/>
    <n v="0"/>
    <n v="0"/>
    <n v="0"/>
    <n v="0"/>
    <n v="0"/>
    <n v="0"/>
    <n v="24808.46055065437"/>
    <n v="29770.152660785239"/>
    <n v="34731.844770916112"/>
    <n v="39693.536881046988"/>
    <n v="44655.228991177857"/>
    <n v="54578.61321143961"/>
    <n v="59540.305321570479"/>
    <n v="64501.997431701348"/>
    <n v="69463.689541832224"/>
    <n v="74425.381651963107"/>
    <m/>
    <n v="2.1572651653324248"/>
    <n v="1.4630000000000001"/>
    <m/>
    <n v="0.85419950420588098"/>
    <n v="2.7126938746532039"/>
    <m/>
    <n v="-10595.68735124006"/>
    <n v="0"/>
    <n v="0"/>
    <n v="0"/>
    <n v="0"/>
    <n v="0"/>
    <n v="0"/>
    <n v="0"/>
    <n v="0"/>
    <n v="0"/>
    <n v="0"/>
    <n v="-13076.5334063055"/>
    <n v="-11973.935159609749"/>
    <n v="-10595.68735124006"/>
    <n v="-8823.6544547647482"/>
  </r>
  <r>
    <x v="287"/>
    <n v="95485.448221473431"/>
    <n v="94990.81"/>
    <n v="35701.265501728929"/>
    <n v="2"/>
    <n v="0"/>
    <n v="1671668615"/>
    <n v="0"/>
    <n v="0"/>
    <n v="0"/>
    <n v="0"/>
    <n v="0"/>
    <n v="0"/>
    <n v="23145"/>
    <n v="0"/>
    <n v="23145"/>
    <n v="1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411.97"/>
    <n v="141398.84"/>
    <n v="22986.87"/>
    <n v="1"/>
    <n v="1"/>
    <n v="118411.9732460059"/>
    <n v="141398.84480174049"/>
    <n v="22986.871555734659"/>
    <n v="0"/>
    <n v="0"/>
    <n v="0"/>
    <n v="-3.2460058864671741E-3"/>
    <n v="-4.8017405497375876E-3"/>
    <n v="-1.5557346632704141E-3"/>
    <n v="22986.871555734659"/>
    <n v="70699.422400870273"/>
    <n v="84839.306881044322"/>
    <n v="98979.191361218371"/>
    <n v="113119.0758413924"/>
    <n v="127258.9603215665"/>
    <n v="155538.7292819146"/>
    <n v="169678.61376208859"/>
    <n v="183818.49824226269"/>
    <n v="197958.38272243671"/>
    <n v="212098.26720261079"/>
    <n v="0"/>
    <n v="0"/>
    <n v="0"/>
    <n v="0"/>
    <n v="0"/>
    <n v="0"/>
    <n v="0"/>
    <n v="0"/>
    <n v="0"/>
    <n v="0"/>
    <n v="6.1512870274191354"/>
    <m/>
    <n v="1.4630000000000001"/>
    <n v="-0.34972957981473668"/>
    <m/>
    <m/>
    <n v="12362.839644700471"/>
    <m/>
    <n v="5292.8974046134463"/>
    <n v="8435.0939557632373"/>
    <n v="12362.839644700471"/>
    <n v="17412.79838761978"/>
    <n v="24146.076711512189"/>
    <n v="-363.05638745617398"/>
    <n v="2150.7008534636589"/>
    <n v="5292.8974046134499"/>
    <n v="9332.8643989488955"/>
    <n v="14719.487058062819"/>
    <n v="0"/>
    <n v="0"/>
    <n v="0"/>
    <n v="0"/>
  </r>
  <r>
    <x v="288"/>
    <n v="0"/>
    <n v="0"/>
    <n v="0"/>
    <n v="0"/>
    <n v="0"/>
    <n v="0"/>
    <n v="55480.404415418787"/>
    <n v="32779.28167873346"/>
    <n v="0"/>
    <n v="88"/>
    <n v="56"/>
    <n v="1671617678"/>
    <n v="37130"/>
    <n v="0"/>
    <n v="41496"/>
    <n v="7"/>
    <n v="50"/>
    <n v="5"/>
    <n v="3646"/>
    <n v="8"/>
    <n v="8"/>
    <n v="0"/>
    <n v="0"/>
    <n v="0"/>
    <n v="0"/>
    <n v="0"/>
    <n v="3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3"/>
    <n v="0"/>
    <n v="0"/>
    <n v="0"/>
    <n v="0"/>
    <n v="0"/>
    <n v="0"/>
    <n v="0"/>
    <n v="0"/>
    <n v="0"/>
    <n v="0"/>
    <n v="0"/>
    <n v="0"/>
    <n v="720"/>
    <n v="937650.89"/>
    <n v="960546.45"/>
    <n v="22895.56"/>
    <n v="4"/>
    <n v="24"/>
    <n v="752.97075386510437"/>
    <n v="1282.982666766869"/>
    <n v="530.01191290176439"/>
    <n v="60428.422383873607"/>
    <n v="82693.899865981221"/>
    <n v="22265.47748210761"/>
    <n v="876469.49686226132"/>
    <n v="876569.56746725191"/>
    <n v="100.07060499062941"/>
    <n v="22795.489395009368"/>
    <n v="641.49133338343438"/>
    <n v="769.78960006012119"/>
    <n v="898.08786673680811"/>
    <n v="1026.3861334134949"/>
    <n v="1154.684400090182"/>
    <n v="1411.280933443556"/>
    <n v="1539.5792001202419"/>
    <n v="1667.877466796929"/>
    <n v="1796.175733473616"/>
    <n v="1924.474000150303"/>
    <n v="41346.94993299061"/>
    <n v="49616.339919588732"/>
    <n v="57885.729906186847"/>
    <n v="66155.119892784976"/>
    <n v="74424.509879383098"/>
    <n v="90963.289852579357"/>
    <n v="99232.679839177465"/>
    <n v="107502.0698257756"/>
    <n v="115771.45981237369"/>
    <n v="124040.8497989718"/>
    <n v="2.4206676030028489"/>
    <n v="3.7139962496844499"/>
    <n v="1.4630000000000001"/>
    <n v="0.65243670590624769"/>
    <n v="7.7007011070581832E-2"/>
    <n v="1.5756612571962609"/>
    <n v="-209.2662462100472"/>
    <n v="-1592.002515612302"/>
    <n v="-273.41537954839072"/>
    <n v="-244.90465362023801"/>
    <n v="-209.2662462100472"/>
    <n v="-163.44543668265899"/>
    <n v="-102.3510239794748"/>
    <n v="-324.73468621906528"/>
    <n v="-301.92610547654328"/>
    <n v="-273.4153795483906"/>
    <n v="-236.75873192648001"/>
    <n v="-187.8832017639327"/>
    <n v="-5726.6975089113621"/>
    <n v="-3889.0552896673362"/>
    <n v="-1592.0025156123011"/>
    <n v="1361.351051029884"/>
  </r>
  <r>
    <x v="289"/>
    <n v="0"/>
    <n v="0"/>
    <n v="0"/>
    <n v="0"/>
    <n v="0"/>
    <n v="0"/>
    <n v="58726.839793818493"/>
    <n v="34468.156551444801"/>
    <n v="0"/>
    <n v="5"/>
    <n v="53"/>
    <n v="1671665983"/>
    <n v="1424"/>
    <n v="0"/>
    <n v="15519"/>
    <n v="2"/>
    <n v="9"/>
    <n v="0"/>
    <n v="140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423.259999999995"/>
    <n v="93112.99"/>
    <n v="22689.73"/>
    <n v="1"/>
    <n v="2"/>
    <n v="0"/>
    <n v="0"/>
    <n v="0"/>
    <n v="64329.241571302431"/>
    <n v="87018.972280596499"/>
    <n v="22689.730709294068"/>
    <n v="6094.0184286975636"/>
    <n v="6094.0177194035059"/>
    <n v="-7.0929406865616329E-4"/>
    <n v="22689.730709294068"/>
    <n v="0"/>
    <n v="0"/>
    <n v="0"/>
    <n v="0"/>
    <n v="0"/>
    <n v="0"/>
    <n v="0"/>
    <n v="0"/>
    <n v="0"/>
    <n v="0"/>
    <n v="43509.48614029825"/>
    <n v="52211.3833683579"/>
    <n v="60913.280596417542"/>
    <n v="69615.177824477199"/>
    <n v="78317.075052536849"/>
    <n v="95720.869508656164"/>
    <n v="104422.7667367158"/>
    <n v="113124.66396477541"/>
    <n v="121826.5611928351"/>
    <n v="130528.45842089471"/>
    <m/>
    <n v="3.8351699011109091"/>
    <n v="1.4630000000000001"/>
    <m/>
    <n v="4.2978565002125491E-2"/>
    <n v="1.52587764059811"/>
    <m/>
    <n v="-934.98763914494373"/>
    <n v="0"/>
    <n v="0"/>
    <n v="0"/>
    <n v="0"/>
    <n v="0"/>
    <n v="0"/>
    <n v="0"/>
    <n v="0"/>
    <n v="0"/>
    <n v="0"/>
    <n v="-5285.9362531747684"/>
    <n v="-3352.1813136059568"/>
    <n v="-934.98763914494339"/>
    <n v="2172.8327994477881"/>
  </r>
  <r>
    <x v="290"/>
    <n v="0"/>
    <n v="0"/>
    <n v="0"/>
    <n v="0"/>
    <n v="0"/>
    <n v="0"/>
    <n v="61218.893371948026"/>
    <n v="34767.016050779472"/>
    <n v="0"/>
    <n v="34"/>
    <n v="58"/>
    <n v="1671977837"/>
    <n v="11005"/>
    <n v="0"/>
    <n v="24762"/>
    <n v="9"/>
    <n v="39"/>
    <n v="65"/>
    <n v="1560"/>
    <n v="10"/>
    <n v="267"/>
    <n v="12"/>
    <n v="0"/>
    <n v="0"/>
    <n v="0"/>
    <n v="0"/>
    <n v="0"/>
    <n v="0"/>
    <n v="0"/>
    <n v="0"/>
    <n v="0"/>
    <n v="0"/>
    <n v="0"/>
    <n v="0"/>
    <n v="0"/>
    <n v="0"/>
    <n v="0"/>
    <n v="0"/>
    <n v="36"/>
    <n v="0"/>
    <n v="0"/>
    <n v="0"/>
    <n v="0"/>
    <n v="11807"/>
    <n v="0"/>
    <n v="0"/>
    <n v="0"/>
    <n v="0"/>
    <n v="0"/>
    <n v="0"/>
    <n v="0"/>
    <n v="0"/>
    <n v="0"/>
    <n v="0"/>
    <n v="0"/>
    <n v="0"/>
    <n v="0"/>
    <n v="0"/>
    <n v="12197"/>
    <n v="163005.54999999999"/>
    <n v="185613.47"/>
    <n v="22607.93"/>
    <n v="5"/>
    <n v="12"/>
    <n v="0"/>
    <n v="0"/>
    <n v="0"/>
    <n v="67994.62756069738"/>
    <n v="90602.555268011653"/>
    <n v="22607.92770731428"/>
    <n v="95010.922439302609"/>
    <n v="95010.914731988349"/>
    <n v="2.2926857236598148E-3"/>
    <n v="22607.92770731428"/>
    <n v="0"/>
    <n v="0"/>
    <n v="0"/>
    <n v="0"/>
    <n v="0"/>
    <n v="0"/>
    <n v="0"/>
    <n v="0"/>
    <n v="0"/>
    <n v="0"/>
    <n v="45301.277634005834"/>
    <n v="54361.53316080699"/>
    <n v="63421.788687608147"/>
    <n v="72482.044214409325"/>
    <n v="81542.299741210489"/>
    <n v="99662.810794812831"/>
    <n v="108723.06632161399"/>
    <n v="117783.3218484152"/>
    <n v="126843.57737521629"/>
    <n v="135903.83290201749"/>
    <m/>
    <n v="4.0075568376264439"/>
    <n v="1.4630000000000001"/>
    <m/>
    <n v="-1.8856470245146579E-3"/>
    <n v="1.460241298403135"/>
    <m/>
    <n v="42.711109688638913"/>
    <n v="0"/>
    <n v="0"/>
    <n v="0"/>
    <n v="0"/>
    <n v="0"/>
    <n v="0"/>
    <n v="0"/>
    <n v="0"/>
    <n v="0"/>
    <n v="0"/>
    <n v="-4487.4166537119454"/>
    <n v="-2474.0265366450221"/>
    <n v="42.711109688636498"/>
    <n v="3278.516654974766"/>
  </r>
  <r>
    <x v="291"/>
    <n v="0"/>
    <n v="0"/>
    <n v="0"/>
    <n v="0"/>
    <n v="0"/>
    <n v="0"/>
    <n v="58894.393409794851"/>
    <n v="57629.844651550702"/>
    <n v="0"/>
    <n v="1"/>
    <n v="4"/>
    <n v="1671660312"/>
    <n v="251321"/>
    <n v="0"/>
    <n v="280857"/>
    <n v="7"/>
    <n v="32"/>
    <n v="0"/>
    <n v="1893"/>
    <n v="1505"/>
    <n v="681"/>
    <n v="0"/>
    <n v="0"/>
    <n v="0"/>
    <n v="0"/>
    <n v="0"/>
    <n v="366"/>
    <n v="22"/>
    <n v="0"/>
    <n v="250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643"/>
    <n v="976160.85"/>
    <n v="998715.65"/>
    <n v="22554.799999999999"/>
    <n v="6"/>
    <n v="15"/>
    <n v="0"/>
    <n v="0"/>
    <n v="0"/>
    <n v="64637.275027163152"/>
    <n v="87192.079668880484"/>
    <n v="22554.804641717339"/>
    <n v="911523.57497283677"/>
    <n v="911523.57033111958"/>
    <n v="-4.6417173361987807E-3"/>
    <n v="22554.804641717339"/>
    <n v="0"/>
    <n v="0"/>
    <n v="0"/>
    <n v="0"/>
    <n v="0"/>
    <n v="0"/>
    <n v="0"/>
    <n v="0"/>
    <n v="0"/>
    <n v="0"/>
    <n v="43596.039834440242"/>
    <n v="52315.247801328289"/>
    <n v="61034.455768216343"/>
    <n v="69753.66373510439"/>
    <n v="78472.871701992437"/>
    <n v="95911.287635768545"/>
    <n v="104630.49560265661"/>
    <n v="113349.7035695446"/>
    <n v="122068.9115364327"/>
    <n v="130788.1195033207"/>
    <m/>
    <n v="3.8657874033459869"/>
    <n v="1.4630000000000001"/>
    <m/>
    <n v="3.4718049041663868E-2"/>
    <n v="1.513792505747954"/>
    <m/>
    <n v="-756.78472449721517"/>
    <n v="0"/>
    <n v="0"/>
    <n v="0"/>
    <n v="0"/>
    <n v="0"/>
    <n v="0"/>
    <n v="0"/>
    <n v="0"/>
    <n v="0"/>
    <n v="0"/>
    <n v="-5116.388707941238"/>
    <n v="-3178.7869375216719"/>
    <n v="-756.78472449721448"/>
    <n v="2357.2181208199472"/>
  </r>
  <r>
    <x v="292"/>
    <n v="0"/>
    <n v="0"/>
    <n v="0"/>
    <n v="0"/>
    <n v="0"/>
    <n v="0"/>
    <n v="56445.641580996809"/>
    <n v="15000"/>
    <n v="0"/>
    <n v="16"/>
    <n v="55"/>
    <n v="1671792012"/>
    <n v="39"/>
    <n v="0"/>
    <n v="13914"/>
    <n v="2"/>
    <n v="5"/>
    <n v="0"/>
    <n v="138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3662.720000000001"/>
    <n v="85944.21"/>
    <n v="22281.49"/>
    <n v="1"/>
    <n v="3"/>
    <n v="0"/>
    <n v="0"/>
    <n v="0"/>
    <n v="61350.675371605248"/>
    <n v="83632.163509356644"/>
    <n v="22281.488137751399"/>
    <n v="2312.0446283947531"/>
    <n v="2312.0464906433631"/>
    <n v="1.862248602265026E-3"/>
    <n v="22281.488137751399"/>
    <n v="0"/>
    <n v="0"/>
    <n v="0"/>
    <n v="0"/>
    <n v="0"/>
    <n v="0"/>
    <n v="0"/>
    <n v="0"/>
    <n v="0"/>
    <n v="0"/>
    <n v="41816.081754678322"/>
    <n v="50179.298105613983"/>
    <n v="58542.514456549638"/>
    <n v="66905.730807485321"/>
    <n v="75268.947158420982"/>
    <n v="91995.37986029232"/>
    <n v="100358.596211228"/>
    <n v="108721.8125621636"/>
    <n v="117085.0289130993"/>
    <n v="125448.24526403499"/>
    <m/>
    <n v="3.7534370681309719"/>
    <n v="1.4630000000000001"/>
    <m/>
    <n v="6.5689906982190127E-2"/>
    <n v="1.559104333914944"/>
    <m/>
    <n v="-1373.4472604122391"/>
    <n v="0"/>
    <n v="0"/>
    <n v="0"/>
    <n v="0"/>
    <n v="0"/>
    <n v="0"/>
    <n v="0"/>
    <n v="0"/>
    <n v="0"/>
    <n v="0"/>
    <n v="-5555.0554358800691"/>
    <n v="-3696.5629134499209"/>
    <n v="-1373.4472604122379"/>
    <n v="1613.415722064783"/>
  </r>
  <r>
    <x v="293"/>
    <n v="0"/>
    <n v="0"/>
    <n v="0"/>
    <n v="0"/>
    <n v="0"/>
    <n v="0"/>
    <n v="55884.301158641349"/>
    <n v="46495.114124285203"/>
    <n v="0"/>
    <n v="11"/>
    <n v="26"/>
    <n v="1671645945"/>
    <n v="118"/>
    <n v="0"/>
    <n v="1146"/>
    <n v="2"/>
    <n v="4"/>
    <n v="0"/>
    <n v="10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1906.31"/>
    <n v="104083.02"/>
    <n v="22176.71"/>
    <n v="1"/>
    <n v="2"/>
    <n v="0"/>
    <n v="0"/>
    <n v="0"/>
    <n v="60564.916606851977"/>
    <n v="82741.628859076809"/>
    <n v="22176.712252224828"/>
    <n v="21341.393393148021"/>
    <n v="21341.391140923199"/>
    <n v="-2.2522248327732091E-3"/>
    <n v="22176.712252224828"/>
    <n v="0"/>
    <n v="0"/>
    <n v="0"/>
    <n v="0"/>
    <n v="0"/>
    <n v="0"/>
    <n v="0"/>
    <n v="0"/>
    <n v="0"/>
    <n v="0"/>
    <n v="41370.814429538397"/>
    <n v="49644.977315446093"/>
    <n v="57919.140201353759"/>
    <n v="66193.303087261447"/>
    <n v="74467.465973169135"/>
    <n v="91015.791744984497"/>
    <n v="99289.954630892171"/>
    <n v="107564.1175167999"/>
    <n v="115838.2804027075"/>
    <n v="124112.44328861521"/>
    <m/>
    <n v="3.7310142242016031"/>
    <n v="1.4630000000000001"/>
    <m/>
    <n v="7.2094545781571595E-2"/>
    <n v="1.568474320478439"/>
    <m/>
    <n v="-1491.3050374556301"/>
    <n v="0"/>
    <n v="0"/>
    <n v="0"/>
    <n v="0"/>
    <n v="0"/>
    <n v="0"/>
    <n v="0"/>
    <n v="0"/>
    <n v="0"/>
    <n v="0"/>
    <n v="-5628.3864804094701"/>
    <n v="-3789.6836168744298"/>
    <n v="-1491.3050374556301"/>
    <n v="1463.7531360828291"/>
  </r>
  <r>
    <x v="294"/>
    <n v="0"/>
    <n v="0"/>
    <n v="0"/>
    <n v="0"/>
    <n v="0"/>
    <n v="0"/>
    <n v="55480.799521318113"/>
    <n v="36682.979977538562"/>
    <n v="0"/>
    <n v="95"/>
    <n v="58"/>
    <n v="1671651516"/>
    <n v="1048"/>
    <n v="0"/>
    <n v="22630"/>
    <n v="6"/>
    <n v="28"/>
    <n v="0"/>
    <n v="21431"/>
    <n v="40"/>
    <n v="71"/>
    <n v="0"/>
    <n v="0"/>
    <n v="0"/>
    <n v="0"/>
    <n v="0"/>
    <n v="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1"/>
    <n v="100417.88"/>
    <n v="122261.37"/>
    <n v="21843.5"/>
    <n v="5"/>
    <n v="27"/>
    <n v="0"/>
    <n v="0"/>
    <n v="0"/>
    <n v="60365.894145021077"/>
    <n v="82209.391446988375"/>
    <n v="21843.497301967291"/>
    <n v="40051.985854978921"/>
    <n v="40051.978553011621"/>
    <n v="2.6980327093042429E-3"/>
    <n v="21843.497301967291"/>
    <n v="0"/>
    <n v="0"/>
    <n v="0"/>
    <n v="0"/>
    <n v="0"/>
    <n v="0"/>
    <n v="0"/>
    <n v="0"/>
    <n v="0"/>
    <n v="0"/>
    <n v="41104.695723494187"/>
    <n v="49325.634868193018"/>
    <n v="57546.574012891862"/>
    <n v="65767.5131575907"/>
    <n v="73988.452302289545"/>
    <n v="90430.33059168722"/>
    <n v="98651.26973638605"/>
    <n v="106872.20888108489"/>
    <n v="115093.1480257837"/>
    <n v="123314.0871704826"/>
    <m/>
    <n v="3.7635636047888879"/>
    <n v="1.4630000000000001"/>
    <m/>
    <n v="6.2822478916062963E-2"/>
    <n v="1.5549092866542"/>
    <m/>
    <n v="-1291.1494402201979"/>
    <n v="0"/>
    <n v="0"/>
    <n v="0"/>
    <n v="0"/>
    <n v="0"/>
    <n v="0"/>
    <n v="0"/>
    <n v="0"/>
    <n v="0"/>
    <n v="0"/>
    <n v="-5401.6190125696157"/>
    <n v="-3574.7436470809839"/>
    <n v="-1291.149440220197"/>
    <n v="1644.9002543151039"/>
  </r>
  <r>
    <x v="295"/>
    <n v="0"/>
    <n v="0"/>
    <n v="0"/>
    <n v="0"/>
    <n v="0"/>
    <n v="0"/>
    <n v="58527.933510806273"/>
    <n v="27316.59364873885"/>
    <n v="0"/>
    <n v="17"/>
    <n v="58"/>
    <n v="1672133819"/>
    <n v="29893"/>
    <n v="0"/>
    <n v="43103"/>
    <n v="4"/>
    <n v="23"/>
    <n v="5"/>
    <n v="12730"/>
    <n v="0"/>
    <n v="0"/>
    <n v="0"/>
    <n v="0"/>
    <n v="0"/>
    <n v="0"/>
    <n v="0"/>
    <n v="4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0"/>
    <n v="181034.4"/>
    <n v="202580.88"/>
    <n v="21546.48"/>
    <n v="2"/>
    <n v="16"/>
    <n v="0"/>
    <n v="0"/>
    <n v="0"/>
    <n v="65088.441474394633"/>
    <n v="86634.923345764095"/>
    <n v="21546.481871369469"/>
    <n v="115945.9585256054"/>
    <n v="115945.9566542359"/>
    <n v="-1.871369466243777E-3"/>
    <n v="21546.481871369469"/>
    <n v="0"/>
    <n v="0"/>
    <n v="0"/>
    <n v="0"/>
    <n v="0"/>
    <n v="0"/>
    <n v="0"/>
    <n v="0"/>
    <n v="0"/>
    <n v="0"/>
    <n v="43317.461672882047"/>
    <n v="51980.954007458458"/>
    <n v="60644.446342034862"/>
    <n v="69307.938676611273"/>
    <n v="77971.431011187684"/>
    <n v="95298.415680340506"/>
    <n v="103961.9080149169"/>
    <n v="112625.4003494933"/>
    <n v="121288.89268406969"/>
    <n v="129952.38501864611"/>
    <m/>
    <n v="4.0208384766927008"/>
    <n v="1.4630000000000001"/>
    <m/>
    <n v="-5.1826196982280859E-3"/>
    <n v="1.4554178273814919"/>
    <m/>
    <n v="112.2489650715581"/>
    <n v="0"/>
    <n v="0"/>
    <n v="0"/>
    <n v="0"/>
    <n v="0"/>
    <n v="0"/>
    <n v="0"/>
    <n v="0"/>
    <n v="0"/>
    <n v="0"/>
    <n v="-4219.4972022166476"/>
    <n v="-2294.2766834218892"/>
    <n v="112.2489650715579"/>
    <n v="3206.353370277418"/>
  </r>
  <r>
    <x v="296"/>
    <n v="2316.6702607988682"/>
    <n v="0"/>
    <n v="0"/>
    <n v="10"/>
    <n v="50"/>
    <n v="1648638751"/>
    <n v="32144.560103866628"/>
    <n v="21003.747984644051"/>
    <n v="0"/>
    <n v="7"/>
    <n v="28"/>
    <n v="1665745062"/>
    <n v="36096"/>
    <n v="0"/>
    <n v="38872"/>
    <n v="2"/>
    <n v="13"/>
    <n v="0"/>
    <n v="27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6252.350000000006"/>
    <n v="87689.86"/>
    <n v="21437.51"/>
    <n v="2"/>
    <n v="4"/>
    <n v="0"/>
    <n v="0"/>
    <n v="0"/>
    <n v="28727.81129675595"/>
    <n v="50165.319691288823"/>
    <n v="21437.50839453287"/>
    <n v="37524.538703244063"/>
    <n v="37524.540308711177"/>
    <n v="1.6054671250458339E-3"/>
    <n v="21437.50839453287"/>
    <n v="0"/>
    <n v="0"/>
    <n v="0"/>
    <n v="0"/>
    <n v="0"/>
    <n v="0"/>
    <n v="0"/>
    <n v="0"/>
    <n v="0"/>
    <n v="0"/>
    <n v="25082.659845644412"/>
    <n v="30099.19181477329"/>
    <n v="35115.723783902176"/>
    <n v="40132.255753031059"/>
    <n v="45148.787722159941"/>
    <n v="55181.851660417713"/>
    <n v="60198.383629546588"/>
    <n v="65214.91559867547"/>
    <n v="70231.447567804353"/>
    <n v="75247.979536933242"/>
    <m/>
    <n v="2.3400723054215709"/>
    <n v="1.4630000000000001"/>
    <m/>
    <n v="0.70934889094351661"/>
    <n v="2.5007774274503651"/>
    <m/>
    <n v="-8896.1784717106693"/>
    <n v="0"/>
    <n v="0"/>
    <n v="0"/>
    <n v="0"/>
    <n v="0"/>
    <n v="0"/>
    <n v="0"/>
    <n v="0"/>
    <n v="0"/>
    <n v="0"/>
    <n v="-11404.44445627511"/>
    <n v="-10289.659574246471"/>
    <n v="-8896.1784717106675"/>
    <n v="-7104.559911307495"/>
  </r>
  <r>
    <x v="297"/>
    <n v="8000"/>
    <n v="8000"/>
    <n v="8000"/>
    <n v="0"/>
    <n v="0"/>
    <n v="1669699139"/>
    <n v="64544.918834007323"/>
    <n v="53915.678314475503"/>
    <n v="4153.8067139108098"/>
    <n v="2"/>
    <n v="18"/>
    <n v="1669834680"/>
    <n v="77410"/>
    <n v="0"/>
    <n v="105478"/>
    <n v="3"/>
    <n v="5"/>
    <n v="0"/>
    <n v="28067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75241.539999999994"/>
    <n v="96632.49"/>
    <n v="21390.95"/>
    <n v="1"/>
    <n v="1"/>
    <n v="0"/>
    <n v="0"/>
    <n v="0"/>
    <n v="75241.536529734323"/>
    <n v="96632.490949105035"/>
    <n v="21390.954419370719"/>
    <n v="3.4702656703302641E-3"/>
    <n v="-9.4910502957645804E-4"/>
    <n v="-4.4193707144586369E-3"/>
    <n v="21390.954419370719"/>
    <n v="0"/>
    <n v="0"/>
    <n v="0"/>
    <n v="0"/>
    <n v="0"/>
    <n v="0"/>
    <n v="0"/>
    <n v="0"/>
    <n v="0"/>
    <n v="0"/>
    <n v="48316.245474552517"/>
    <n v="57979.494569463022"/>
    <n v="67642.743664373527"/>
    <n v="77305.992759284025"/>
    <n v="86969.241854194537"/>
    <n v="106295.7400440155"/>
    <n v="115958.989138926"/>
    <n v="125622.2382338365"/>
    <n v="135285.48732874711"/>
    <n v="144948.7364236576"/>
    <m/>
    <n v="4.5174464427636227"/>
    <n v="1.4630000000000001"/>
    <m/>
    <n v="-0.1145440127115411"/>
    <n v="1.2954221094030149"/>
    <m/>
    <n v="2767.1683179055431"/>
    <n v="0"/>
    <n v="0"/>
    <n v="0"/>
    <n v="0"/>
    <n v="0"/>
    <n v="0"/>
    <n v="0"/>
    <n v="0"/>
    <n v="0"/>
    <n v="0"/>
    <n v="-2064.456229549709"/>
    <n v="82.932458208182652"/>
    <n v="2767.168317905544"/>
    <n v="6218.3287089450096"/>
  </r>
  <r>
    <x v="298"/>
    <n v="0"/>
    <n v="0"/>
    <n v="0"/>
    <n v="0"/>
    <n v="0"/>
    <n v="0"/>
    <n v="25964.258873619448"/>
    <n v="25964.109199999999"/>
    <n v="0"/>
    <n v="2"/>
    <n v="0"/>
    <n v="1663433822"/>
    <n v="394929"/>
    <n v="0"/>
    <n v="414586"/>
    <n v="3"/>
    <n v="15"/>
    <n v="0"/>
    <n v="344"/>
    <n v="0"/>
    <n v="0"/>
    <n v="0"/>
    <n v="0"/>
    <n v="0"/>
    <n v="0"/>
    <n v="0"/>
    <n v="193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313"/>
    <n v="110895.31"/>
    <n v="132076.6"/>
    <n v="21181.29"/>
    <n v="2"/>
    <n v="4"/>
    <n v="0"/>
    <n v="0"/>
    <n v="0"/>
    <n v="18825.94796821813"/>
    <n v="40007.233372273608"/>
    <n v="21181.285404055481"/>
    <n v="92069.362031781871"/>
    <n v="92069.366627726398"/>
    <n v="4.5959445233165752E-3"/>
    <n v="21181.285404055481"/>
    <n v="0"/>
    <n v="0"/>
    <n v="0"/>
    <n v="0"/>
    <n v="0"/>
    <n v="0"/>
    <n v="0"/>
    <n v="0"/>
    <n v="0"/>
    <n v="0"/>
    <n v="20003.6166861368"/>
    <n v="24004.340023364159"/>
    <n v="28005.063360591521"/>
    <n v="32005.78669781889"/>
    <n v="36006.510035046253"/>
    <n v="44007.95670950097"/>
    <n v="48008.680046728317"/>
    <n v="52009.403383955687"/>
    <n v="56010.126721183049"/>
    <n v="60010.850058410411"/>
    <m/>
    <n v="1.8888010150986221"/>
    <n v="1.4630000000000001"/>
    <m/>
    <n v="1.117745579351642"/>
    <n v="3.098261782591452"/>
    <m/>
    <n v="-11179.477060987079"/>
    <n v="0"/>
    <n v="0"/>
    <n v="0"/>
    <n v="0"/>
    <n v="0"/>
    <n v="0"/>
    <n v="0"/>
    <n v="0"/>
    <n v="0"/>
    <n v="0"/>
    <n v="-13179.83872960076"/>
    <n v="-12290.78909910579"/>
    <n v="-11179.477060987079"/>
    <n v="-9750.6472976915902"/>
  </r>
  <r>
    <x v="299"/>
    <n v="0"/>
    <n v="0"/>
    <n v="0"/>
    <n v="0"/>
    <n v="0"/>
    <n v="0"/>
    <n v="55664.696684754686"/>
    <n v="30366.089890281361"/>
    <n v="0"/>
    <n v="15"/>
    <n v="56"/>
    <n v="1671871597"/>
    <n v="48370"/>
    <n v="0"/>
    <n v="72724"/>
    <n v="2"/>
    <n v="7"/>
    <n v="0"/>
    <n v="243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8254.01"/>
    <n v="109435.29"/>
    <n v="21181.279999999999"/>
    <n v="2"/>
    <n v="6"/>
    <n v="0"/>
    <n v="0"/>
    <n v="0"/>
    <n v="61234.844068019833"/>
    <n v="82416.123704736863"/>
    <n v="21181.27963671703"/>
    <n v="27019.165931980158"/>
    <n v="27019.16629526313"/>
    <n v="3.6328296846477309E-4"/>
    <n v="21181.27963671703"/>
    <n v="0"/>
    <n v="0"/>
    <n v="0"/>
    <n v="0"/>
    <n v="0"/>
    <n v="0"/>
    <n v="0"/>
    <n v="0"/>
    <n v="0"/>
    <n v="0"/>
    <n v="41208.061852368432"/>
    <n v="49449.674222842114"/>
    <n v="57691.286593315803"/>
    <n v="65932.898963789499"/>
    <n v="74174.511334263181"/>
    <n v="90657.73607521056"/>
    <n v="98899.348445684227"/>
    <n v="107140.96081615789"/>
    <n v="115382.57318663161"/>
    <n v="123624.1855571053"/>
    <m/>
    <n v="3.8909888882195438"/>
    <n v="1.4630000000000001"/>
    <m/>
    <n v="2.8016299946396869E-2"/>
    <n v="1.503987846821579"/>
    <m/>
    <n v="-577.24871053281515"/>
    <n v="0"/>
    <n v="0"/>
    <n v="0"/>
    <n v="0"/>
    <n v="0"/>
    <n v="0"/>
    <n v="0"/>
    <n v="0"/>
    <n v="0"/>
    <n v="0"/>
    <n v="-4698.0548957696592"/>
    <n v="-2866.585480108839"/>
    <n v="-577.24871053281458"/>
    <n v="2366.1842789220718"/>
  </r>
  <r>
    <x v="300"/>
    <n v="0"/>
    <n v="0"/>
    <n v="0"/>
    <n v="0"/>
    <n v="0"/>
    <n v="0"/>
    <n v="44876.857376927932"/>
    <n v="18834.930561225781"/>
    <n v="0"/>
    <n v="115"/>
    <n v="58"/>
    <n v="1671043082"/>
    <n v="52625"/>
    <n v="0"/>
    <n v="58728"/>
    <n v="6"/>
    <n v="26"/>
    <n v="5"/>
    <n v="3102"/>
    <n v="0"/>
    <n v="457"/>
    <n v="0"/>
    <n v="0"/>
    <n v="0"/>
    <n v="0"/>
    <n v="0"/>
    <n v="25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01"/>
    <n v="259701.96"/>
    <n v="284039.33"/>
    <n v="24337.37"/>
    <n v="5"/>
    <n v="24"/>
    <n v="0"/>
    <n v="0"/>
    <n v="0"/>
    <n v="45885.552542871643"/>
    <n v="67007.653660972588"/>
    <n v="21122.101118100949"/>
    <n v="213816.40745712831"/>
    <n v="217031.67633902741"/>
    <n v="3215.2688818990459"/>
    <n v="21122.101118100949"/>
    <n v="0"/>
    <n v="0"/>
    <n v="0"/>
    <n v="0"/>
    <n v="0"/>
    <n v="0"/>
    <n v="0"/>
    <n v="0"/>
    <n v="0"/>
    <n v="0"/>
    <n v="33503.826830486287"/>
    <n v="40204.592196583551"/>
    <n v="46905.357562680809"/>
    <n v="53606.122928778073"/>
    <n v="60306.888294875331"/>
    <n v="73708.41902706986"/>
    <n v="80409.184393167103"/>
    <n v="87109.949759264375"/>
    <n v="93810.715125361618"/>
    <n v="100511.4804914589"/>
    <m/>
    <n v="3.172395269121651"/>
    <n v="1.4630000000000001"/>
    <m/>
    <n v="0.26087692758017827"/>
    <n v="1.8446629450498011"/>
    <m/>
    <n v="-4370.1877028578056"/>
    <n v="0"/>
    <n v="0"/>
    <n v="0"/>
    <n v="0"/>
    <n v="0"/>
    <n v="0"/>
    <n v="0"/>
    <n v="0"/>
    <n v="0"/>
    <n v="0"/>
    <n v="-7720.5703859064342"/>
    <n v="-6231.5114156625996"/>
    <n v="-4370.1877028578056"/>
    <n v="-1977.057214965927"/>
  </r>
  <r>
    <x v="301"/>
    <n v="0"/>
    <n v="0"/>
    <n v="0"/>
    <n v="0"/>
    <n v="0"/>
    <n v="0"/>
    <n v="52193.408158671977"/>
    <n v="29194.459603207619"/>
    <n v="0"/>
    <n v="20"/>
    <n v="52"/>
    <n v="1671532354"/>
    <n v="384996"/>
    <n v="0"/>
    <n v="521579"/>
    <n v="10"/>
    <n v="92"/>
    <n v="59"/>
    <n v="83095"/>
    <n v="2306"/>
    <n v="37709"/>
    <n v="0"/>
    <n v="0"/>
    <n v="0"/>
    <n v="0"/>
    <n v="0"/>
    <n v="1252"/>
    <n v="10979"/>
    <n v="0"/>
    <n v="0"/>
    <n v="0"/>
    <n v="0"/>
    <n v="0"/>
    <n v="0"/>
    <n v="0"/>
    <n v="0"/>
    <n v="0"/>
    <n v="0"/>
    <n v="0"/>
    <n v="0"/>
    <n v="0"/>
    <n v="1183"/>
    <n v="0"/>
    <n v="0"/>
    <n v="0"/>
    <n v="0"/>
    <n v="0"/>
    <n v="0"/>
    <n v="0"/>
    <n v="0"/>
    <n v="0"/>
    <n v="0"/>
    <n v="0"/>
    <n v="0"/>
    <n v="0"/>
    <n v="0"/>
    <n v="0"/>
    <n v="0"/>
    <n v="53488"/>
    <n v="1442050.01"/>
    <n v="1611084.67"/>
    <n v="169034.66"/>
    <n v="6"/>
    <n v="30"/>
    <n v="0"/>
    <n v="0"/>
    <n v="0"/>
    <n v="56714.225136154171"/>
    <n v="77780.067094989528"/>
    <n v="21065.84195883535"/>
    <n v="1385335.7848638459"/>
    <n v="1533304.6029050101"/>
    <n v="147968.81804116469"/>
    <n v="21065.84195883535"/>
    <n v="0"/>
    <n v="0"/>
    <n v="0"/>
    <n v="0"/>
    <n v="0"/>
    <n v="0"/>
    <n v="0"/>
    <n v="0"/>
    <n v="0"/>
    <n v="0"/>
    <n v="38890.033547494757"/>
    <n v="46668.040256993707"/>
    <n v="54446.046966492657"/>
    <n v="62224.053675991629"/>
    <n v="70002.060385490578"/>
    <n v="85558.073804488493"/>
    <n v="93336.080513987428"/>
    <n v="101114.08722348639"/>
    <n v="108892.0939329853"/>
    <n v="116670.10064248431"/>
    <m/>
    <n v="3.692236334392859"/>
    <n v="1.4630000000000001"/>
    <m/>
    <n v="8.3354270348392712E-2"/>
    <n v="1.584947297519699"/>
    <m/>
    <n v="-1620.825185087971"/>
    <n v="0"/>
    <n v="0"/>
    <n v="0"/>
    <n v="0"/>
    <n v="0"/>
    <n v="0"/>
    <n v="0"/>
    <n v="0"/>
    <n v="0"/>
    <n v="0"/>
    <n v="-5509.8285398374483"/>
    <n v="-3781.3826043932349"/>
    <n v="-1620.825185087971"/>
    <n v="1157.0343540187971"/>
  </r>
  <r>
    <x v="302"/>
    <n v="0"/>
    <n v="0"/>
    <n v="0"/>
    <n v="0"/>
    <n v="0"/>
    <n v="0"/>
    <n v="53822.520346429068"/>
    <n v="37347.035547619431"/>
    <n v="0"/>
    <n v="28"/>
    <n v="56"/>
    <n v="1671712485"/>
    <n v="126807"/>
    <n v="0"/>
    <n v="130082"/>
    <n v="3"/>
    <n v="21"/>
    <n v="0"/>
    <n v="2957"/>
    <n v="0"/>
    <n v="3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8"/>
    <n v="287797.82"/>
    <n v="312477.37"/>
    <n v="24679.55"/>
    <n v="2"/>
    <n v="15"/>
    <n v="0"/>
    <n v="0"/>
    <n v="0"/>
    <n v="58245.243419616767"/>
    <n v="79299.933686914388"/>
    <n v="21054.69026729761"/>
    <n v="229552.5765803832"/>
    <n v="233177.43631308561"/>
    <n v="3624.859732702389"/>
    <n v="21054.69026729761"/>
    <n v="0"/>
    <n v="0"/>
    <n v="0"/>
    <n v="0"/>
    <n v="0"/>
    <n v="0"/>
    <n v="0"/>
    <n v="0"/>
    <n v="0"/>
    <n v="0"/>
    <n v="39649.966843457187"/>
    <n v="47579.960212148631"/>
    <n v="55509.953580840069"/>
    <n v="63439.946949531513"/>
    <n v="71369.940318222958"/>
    <n v="87229.927055605833"/>
    <n v="95159.920424297263"/>
    <n v="103089.91379298869"/>
    <n v="111019.90716168009"/>
    <n v="118949.9005303716"/>
    <m/>
    <n v="3.7663785446458919"/>
    <n v="1.4630000000000001"/>
    <m/>
    <n v="6.2028139918706149E-2"/>
    <n v="1.5537471687010671"/>
    <m/>
    <n v="-1229.706845569013"/>
    <n v="0"/>
    <n v="0"/>
    <n v="0"/>
    <n v="0"/>
    <n v="0"/>
    <n v="0"/>
    <n v="0"/>
    <n v="0"/>
    <n v="0"/>
    <n v="0"/>
    <n v="-5194.7035299147319"/>
    <n v="-3432.4827813166339"/>
    <n v="-1229.706845569013"/>
    <n v="1602.4336432493581"/>
  </r>
  <r>
    <x v="303"/>
    <n v="0"/>
    <n v="0"/>
    <n v="0"/>
    <n v="0"/>
    <n v="0"/>
    <n v="0"/>
    <n v="53993.377902273867"/>
    <n v="50512.38942819574"/>
    <n v="0"/>
    <n v="10"/>
    <n v="27"/>
    <n v="1668264204"/>
    <n v="316"/>
    <n v="0"/>
    <n v="1205"/>
    <n v="4"/>
    <n v="8"/>
    <n v="0"/>
    <n v="882"/>
    <n v="0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90136.87"/>
    <n v="111171.9"/>
    <n v="21035.03"/>
    <n v="3"/>
    <n v="5"/>
    <n v="0"/>
    <n v="0"/>
    <n v="0"/>
    <n v="61758.191186010001"/>
    <n v="82793.22432932946"/>
    <n v="21035.033143319459"/>
    <n v="28378.678813989991"/>
    <n v="28378.675670670531"/>
    <n v="-3.1433194599230769E-3"/>
    <n v="21035.033143319459"/>
    <n v="0"/>
    <n v="0"/>
    <n v="0"/>
    <n v="0"/>
    <n v="0"/>
    <n v="0"/>
    <n v="0"/>
    <n v="0"/>
    <n v="0"/>
    <n v="0"/>
    <n v="41396.61216466473"/>
    <n v="49675.934597597683"/>
    <n v="57955.257030530607"/>
    <n v="66234.579463463568"/>
    <n v="74513.901896396521"/>
    <n v="91072.546762262413"/>
    <n v="99351.869195195351"/>
    <n v="107631.1916281283"/>
    <n v="115910.5140610612"/>
    <n v="124189.8364939942"/>
    <m/>
    <n v="3.935968332696631"/>
    <n v="1.4630000000000001"/>
    <m/>
    <n v="1.6268339044155589E-2"/>
    <n v="1.4868005800216"/>
    <m/>
    <n v="-336.72706098709273"/>
    <n v="0"/>
    <n v="0"/>
    <n v="0"/>
    <n v="0"/>
    <n v="0"/>
    <n v="0"/>
    <n v="0"/>
    <n v="0"/>
    <n v="0"/>
    <n v="0"/>
    <n v="-4476.3882774535668"/>
    <n v="-2636.538847912911"/>
    <n v="-336.72706098709392"/>
    <n v="2620.1738079175302"/>
  </r>
  <r>
    <x v="304"/>
    <n v="0"/>
    <n v="0"/>
    <n v="0"/>
    <n v="0"/>
    <n v="0"/>
    <n v="0"/>
    <n v="54366.206698918482"/>
    <n v="30563.828604666141"/>
    <n v="0"/>
    <n v="63"/>
    <n v="58"/>
    <n v="1671662159"/>
    <n v="4352"/>
    <n v="0"/>
    <n v="7538"/>
    <n v="8"/>
    <n v="51"/>
    <n v="35"/>
    <n v="1482"/>
    <n v="0"/>
    <n v="110"/>
    <n v="0"/>
    <n v="0"/>
    <n v="6"/>
    <n v="0"/>
    <n v="1470"/>
    <n v="81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04"/>
    <n v="137834.34"/>
    <n v="158866.19"/>
    <n v="21031.85"/>
    <n v="6"/>
    <n v="26"/>
    <n v="0"/>
    <n v="0"/>
    <n v="0"/>
    <n v="59522.301803133239"/>
    <n v="80554.156464669679"/>
    <n v="21031.854661536439"/>
    <n v="78312.03819686675"/>
    <n v="78312.033535330324"/>
    <n v="-4.6615364408353344E-3"/>
    <n v="21031.854661536439"/>
    <n v="0"/>
    <n v="0"/>
    <n v="0"/>
    <n v="0"/>
    <n v="0"/>
    <n v="0"/>
    <n v="0"/>
    <n v="0"/>
    <n v="0"/>
    <n v="0"/>
    <n v="40277.078232334839"/>
    <n v="48332.493878801797"/>
    <n v="56387.909525268769"/>
    <n v="64443.325171735749"/>
    <n v="72498.740818202714"/>
    <n v="88609.572111136658"/>
    <n v="96664.987757603609"/>
    <n v="104720.4034040706"/>
    <n v="112775.8190505375"/>
    <n v="120831.2346970045"/>
    <m/>
    <n v="3.8301023738048672"/>
    <n v="1.4630000000000001"/>
    <m/>
    <n v="4.4358507844884272E-2"/>
    <n v="1.5278964969770661"/>
    <m/>
    <n v="-893.3155453690199"/>
    <n v="0"/>
    <n v="0"/>
    <n v="0"/>
    <n v="0"/>
    <n v="0"/>
    <n v="0"/>
    <n v="0"/>
    <n v="0"/>
    <n v="0"/>
    <n v="0"/>
    <n v="-4921.023368602504"/>
    <n v="-3130.931002720954"/>
    <n v="-893.31554536901967"/>
    <n v="1983.6186140834691"/>
  </r>
  <r>
    <x v="305"/>
    <n v="0"/>
    <n v="0"/>
    <n v="0"/>
    <n v="0"/>
    <n v="0"/>
    <n v="0"/>
    <n v="54325.201452406553"/>
    <n v="38440.773361458247"/>
    <n v="0"/>
    <n v="36"/>
    <n v="33"/>
    <n v="1671669841"/>
    <n v="0"/>
    <n v="0"/>
    <n v="5904"/>
    <n v="3"/>
    <n v="11"/>
    <n v="0"/>
    <n v="59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9529.99"/>
    <n v="80496"/>
    <n v="20966.009999999998"/>
    <n v="1"/>
    <n v="1"/>
    <n v="0"/>
    <n v="0"/>
    <n v="0"/>
    <n v="59529.994522327892"/>
    <n v="80496.002376675271"/>
    <n v="20966.007854347379"/>
    <n v="-4.5223278939374723E-3"/>
    <n v="-2.376675271079876E-3"/>
    <n v="2.1456526192196179E-3"/>
    <n v="20966.007854347379"/>
    <n v="0"/>
    <n v="0"/>
    <n v="0"/>
    <n v="0"/>
    <n v="0"/>
    <n v="0"/>
    <n v="0"/>
    <n v="0"/>
    <n v="0"/>
    <n v="0"/>
    <n v="40248.001188337643"/>
    <n v="48297.60142600516"/>
    <n v="56347.201663672677"/>
    <n v="64396.801901340223"/>
    <n v="72446.40213900774"/>
    <n v="88545.602614342803"/>
    <n v="96595.202852010319"/>
    <n v="104644.80308967789"/>
    <n v="112694.4033273454"/>
    <n v="120744.0035650129"/>
    <m/>
    <n v="3.8393576371757452"/>
    <n v="1.4630000000000001"/>
    <m/>
    <n v="4.1840947888986957E-2"/>
    <n v="1.5242133067615879"/>
    <m/>
    <n v="-842.00726017856198"/>
    <n v="0"/>
    <n v="0"/>
    <n v="0"/>
    <n v="0"/>
    <n v="0"/>
    <n v="0"/>
    <n v="0"/>
    <n v="0"/>
    <n v="0"/>
    <n v="0"/>
    <n v="-4866.8073790123253"/>
    <n v="-3078.0073261973189"/>
    <n v="-842.00726017856141"/>
    <n v="2032.84996755984"/>
  </r>
  <r>
    <x v="306"/>
    <n v="0"/>
    <n v="0"/>
    <n v="0"/>
    <n v="0"/>
    <n v="0"/>
    <n v="0"/>
    <n v="23667.318680122851"/>
    <n v="19243.628091011229"/>
    <n v="0"/>
    <n v="95"/>
    <n v="36"/>
    <n v="1671299732"/>
    <n v="88"/>
    <n v="0"/>
    <n v="137"/>
    <n v="7"/>
    <n v="25"/>
    <n v="2"/>
    <n v="34"/>
    <n v="0"/>
    <n v="2"/>
    <n v="0"/>
    <n v="0"/>
    <n v="0"/>
    <n v="0"/>
    <n v="8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"/>
    <n v="31734.080000000002"/>
    <n v="52677.39"/>
    <n v="20943.310000000001"/>
    <n v="5"/>
    <n v="9"/>
    <n v="0"/>
    <n v="0"/>
    <n v="0"/>
    <n v="25857.21590838355"/>
    <n v="46800.319030272331"/>
    <n v="20943.10312188878"/>
    <n v="5876.8640916164477"/>
    <n v="5877.0709697276689"/>
    <n v="0.20687811122479621"/>
    <n v="20943.10312188878"/>
    <n v="0"/>
    <n v="0"/>
    <n v="0"/>
    <n v="0"/>
    <n v="0"/>
    <n v="0"/>
    <n v="0"/>
    <n v="0"/>
    <n v="0"/>
    <n v="0"/>
    <n v="23400.159515136169"/>
    <n v="28080.191418163398"/>
    <n v="32760.223321190631"/>
    <n v="37440.255224217857"/>
    <n v="42120.287127245101"/>
    <n v="51480.350933299567"/>
    <n v="56160.382836326797"/>
    <n v="60840.414739354033"/>
    <n v="65520.446642381263"/>
    <n v="70200.478545408492"/>
    <m/>
    <n v="2.2346411015547529"/>
    <n v="1.4630000000000001"/>
    <m/>
    <n v="0.78999661163351775"/>
    <n v="2.6187650428198368"/>
    <m/>
    <n v="-9243.0233643206939"/>
    <n v="0"/>
    <n v="0"/>
    <n v="0"/>
    <n v="0"/>
    <n v="0"/>
    <n v="0"/>
    <n v="0"/>
    <n v="0"/>
    <n v="0"/>
    <n v="0"/>
    <n v="-11583.03931583431"/>
    <n v="-10543.0322262727"/>
    <n v="-9243.0233643206939"/>
    <n v="-7571.5833989538241"/>
  </r>
  <r>
    <x v="307"/>
    <n v="71251.112358099053"/>
    <n v="49466.922616376323"/>
    <n v="0"/>
    <n v="32"/>
    <n v="107"/>
    <n v="1657531781"/>
    <n v="0"/>
    <n v="0"/>
    <n v="0"/>
    <n v="0"/>
    <n v="0"/>
    <n v="0"/>
    <n v="167804"/>
    <n v="0"/>
    <n v="168033"/>
    <n v="5"/>
    <n v="69"/>
    <n v="0"/>
    <n v="0"/>
    <n v="12"/>
    <n v="2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2976.82"/>
    <n v="123843.7"/>
    <n v="20866.89"/>
    <n v="1"/>
    <n v="2"/>
    <n v="102463.0940900221"/>
    <n v="123329.9835987431"/>
    <n v="20866.889508720938"/>
    <n v="0"/>
    <n v="0"/>
    <n v="0"/>
    <n v="513.72590997787484"/>
    <n v="513.71640125692647"/>
    <n v="4.912790609523654E-4"/>
    <n v="20866.889508720938"/>
    <n v="61664.991799371543"/>
    <n v="73997.990159245834"/>
    <n v="86330.988519120147"/>
    <n v="98663.986878994459"/>
    <n v="110996.9852388688"/>
    <n v="135662.9819586174"/>
    <n v="147995.9803184917"/>
    <n v="160328.97867836599"/>
    <n v="172661.97703824029"/>
    <n v="184994.97539811459"/>
    <n v="0"/>
    <n v="0"/>
    <n v="0"/>
    <n v="0"/>
    <n v="0"/>
    <n v="0"/>
    <n v="0"/>
    <n v="0"/>
    <n v="0"/>
    <n v="0"/>
    <n v="5.9103194823166882"/>
    <m/>
    <n v="1.4630000000000001"/>
    <n v="-0.32321763451743107"/>
    <m/>
    <m/>
    <n v="9965.6063909648292"/>
    <m/>
    <n v="3799.1072110276759"/>
    <n v="6539.7735132219677"/>
    <n v="9965.6063909648292"/>
    <n v="14370.248662348509"/>
    <n v="20243.105024193421"/>
    <n v="-1134.0921329220471"/>
    <n v="1058.440908833385"/>
    <n v="3799.1072110276759"/>
    <n v="7322.8210281346219"/>
    <n v="12021.10611761055"/>
    <n v="0"/>
    <n v="0"/>
    <n v="0"/>
    <n v="0"/>
  </r>
  <r>
    <x v="308"/>
    <n v="4656.2923838730967"/>
    <n v="0"/>
    <n v="0"/>
    <n v="10"/>
    <n v="79"/>
    <n v="1632673209"/>
    <n v="52639.572082197279"/>
    <n v="25333.485217035741"/>
    <n v="0"/>
    <n v="11"/>
    <n v="52"/>
    <n v="1671763686"/>
    <n v="3796"/>
    <n v="0"/>
    <n v="4179"/>
    <n v="3"/>
    <n v="20"/>
    <n v="5"/>
    <n v="3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248917.64"/>
    <n v="570449.55000000005"/>
    <n v="321531.90999999997"/>
    <n v="2"/>
    <n v="4"/>
    <n v="0"/>
    <n v="0"/>
    <n v="0"/>
    <n v="57133.887574612127"/>
    <n v="77994.756235506662"/>
    <n v="20860.868660894532"/>
    <n v="191783.75242538791"/>
    <n v="492454.79376449343"/>
    <n v="300671.04133910552"/>
    <n v="20860.868660894532"/>
    <n v="0"/>
    <n v="0"/>
    <n v="0"/>
    <n v="0"/>
    <n v="0"/>
    <n v="0"/>
    <n v="0"/>
    <n v="0"/>
    <n v="0"/>
    <n v="0"/>
    <n v="38997.378117753331"/>
    <n v="46796.853741304003"/>
    <n v="54596.329364854661"/>
    <n v="62395.804988405333"/>
    <n v="70195.280611955997"/>
    <n v="85794.231859057341"/>
    <n v="93593.707482607992"/>
    <n v="101393.1831061587"/>
    <n v="109192.65872970931"/>
    <n v="116992.13435326"/>
    <m/>
    <n v="3.7388067344345282"/>
    <n v="1.4630000000000001"/>
    <m/>
    <n v="6.9860060740736918E-2"/>
    <n v="1.5652052688636979"/>
    <m/>
    <n v="-1362.179602017866"/>
    <n v="0"/>
    <n v="0"/>
    <n v="0"/>
    <n v="0"/>
    <n v="0"/>
    <n v="0"/>
    <n v="0"/>
    <n v="0"/>
    <n v="0"/>
    <n v="0"/>
    <n v="-5261.9174137931986"/>
    <n v="-3528.7006085597168"/>
    <n v="-1362.179602017866"/>
    <n v="1423.3474063930839"/>
  </r>
  <r>
    <x v="309"/>
    <n v="0"/>
    <n v="0"/>
    <n v="0"/>
    <n v="0"/>
    <n v="0"/>
    <n v="0"/>
    <n v="52995.094773271143"/>
    <n v="3511.4891879678948"/>
    <n v="0"/>
    <n v="66"/>
    <n v="43"/>
    <n v="1671648467"/>
    <n v="17471"/>
    <n v="0"/>
    <n v="33948"/>
    <n v="15"/>
    <n v="62"/>
    <n v="49"/>
    <n v="4006"/>
    <n v="0"/>
    <n v="3402"/>
    <n v="0"/>
    <n v="0"/>
    <n v="7420"/>
    <n v="9"/>
    <n v="76"/>
    <n v="1301"/>
    <n v="4"/>
    <n v="1"/>
    <n v="1"/>
    <n v="0"/>
    <n v="1"/>
    <n v="0"/>
    <n v="197"/>
    <n v="0"/>
    <n v="0"/>
    <n v="0"/>
    <n v="0"/>
    <n v="0"/>
    <n v="0"/>
    <n v="10"/>
    <n v="0"/>
    <n v="0"/>
    <n v="0"/>
    <n v="0"/>
    <n v="0"/>
    <n v="0"/>
    <n v="0"/>
    <n v="0"/>
    <n v="0"/>
    <n v="0"/>
    <n v="0"/>
    <n v="0"/>
    <n v="0"/>
    <n v="0"/>
    <n v="0"/>
    <n v="0"/>
    <n v="0"/>
    <n v="12471"/>
    <n v="2282391.9700000002"/>
    <n v="2330493.89"/>
    <n v="48101.919999999998"/>
    <n v="6"/>
    <n v="30"/>
    <n v="0"/>
    <n v="0"/>
    <n v="0"/>
    <n v="57691.375669012406"/>
    <n v="78463.433553077164"/>
    <n v="20772.057884064761"/>
    <n v="2224700.5943309879"/>
    <n v="2252030.4564469228"/>
    <n v="27329.862115935241"/>
    <n v="20772.057884064761"/>
    <n v="0"/>
    <n v="0"/>
    <n v="0"/>
    <n v="0"/>
    <n v="0"/>
    <n v="0"/>
    <n v="0"/>
    <n v="0"/>
    <n v="0"/>
    <n v="0"/>
    <n v="39231.716776538582"/>
    <n v="47078.060131846287"/>
    <n v="54924.403487154013"/>
    <n v="62770.746842461733"/>
    <n v="70617.090197769445"/>
    <n v="86309.776908384883"/>
    <n v="94156.120263692588"/>
    <n v="102002.46361900029"/>
    <n v="109848.806974308"/>
    <n v="117695.1503296157"/>
    <m/>
    <n v="3.7773548480851402"/>
    <n v="1.4630000000000001"/>
    <m/>
    <n v="5.8942080071647578E-2"/>
    <n v="1.549232263144821"/>
    <m/>
    <n v="-1156.1994957954671"/>
    <n v="0"/>
    <n v="0"/>
    <n v="0"/>
    <n v="0"/>
    <n v="0"/>
    <n v="0"/>
    <n v="0"/>
    <n v="0"/>
    <n v="0"/>
    <n v="0"/>
    <n v="-5079.3711734493236"/>
    <n v="-3335.7393167142759"/>
    <n v="-1156.1994957954671"/>
    <n v="1646.065988243005"/>
  </r>
  <r>
    <x v="310"/>
    <n v="0"/>
    <n v="0"/>
    <n v="0"/>
    <n v="0"/>
    <n v="0"/>
    <n v="0"/>
    <n v="47726.011632977032"/>
    <n v="44097.733769641418"/>
    <n v="0"/>
    <n v="7"/>
    <n v="13"/>
    <n v="1669773422"/>
    <n v="330688"/>
    <n v="0"/>
    <n v="370257"/>
    <n v="5"/>
    <n v="25"/>
    <n v="0"/>
    <n v="21554"/>
    <n v="2172"/>
    <n v="10801"/>
    <n v="0"/>
    <n v="0"/>
    <n v="0"/>
    <n v="0"/>
    <n v="0"/>
    <n v="0"/>
    <n v="50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015"/>
    <n v="119323.5"/>
    <n v="139861.66"/>
    <n v="20538.16"/>
    <n v="4"/>
    <n v="4"/>
    <n v="0"/>
    <n v="0"/>
    <n v="0"/>
    <n v="51868.600546279988"/>
    <n v="72406.762976219499"/>
    <n v="20538.162429939512"/>
    <n v="67454.899453720005"/>
    <n v="67454.897023780504"/>
    <n v="-2.429939508147072E-3"/>
    <n v="20538.162429939512"/>
    <n v="0"/>
    <n v="0"/>
    <n v="0"/>
    <n v="0"/>
    <n v="0"/>
    <n v="0"/>
    <n v="0"/>
    <n v="0"/>
    <n v="0"/>
    <n v="0"/>
    <n v="36203.38148810975"/>
    <n v="43444.057785731697"/>
    <n v="50684.734083353636"/>
    <n v="57925.410380975612"/>
    <n v="65166.086678597552"/>
    <n v="79647.439273841461"/>
    <n v="86888.115571463393"/>
    <n v="94128.791869085355"/>
    <n v="101369.4681667073"/>
    <n v="108610.14446432921"/>
    <m/>
    <n v="3.5254742591123209"/>
    <n v="1.4630000000000001"/>
    <m/>
    <n v="0.13459912227728471"/>
    <n v="1.6599185158916681"/>
    <m/>
    <n v="-2436.4716858846332"/>
    <n v="0"/>
    <n v="0"/>
    <n v="0"/>
    <n v="0"/>
    <n v="0"/>
    <n v="0"/>
    <n v="0"/>
    <n v="0"/>
    <n v="0"/>
    <n v="0"/>
    <n v="-6056.8098346956094"/>
    <n v="-4447.7706574462864"/>
    <n v="-2436.4716858846332"/>
    <n v="149.48413469463409"/>
  </r>
  <r>
    <x v="311"/>
    <n v="27890.05357099737"/>
    <n v="19118.876237742661"/>
    <n v="0"/>
    <n v="202"/>
    <n v="138"/>
    <n v="1670397911"/>
    <n v="0"/>
    <n v="0"/>
    <n v="0"/>
    <n v="0"/>
    <n v="0"/>
    <n v="0"/>
    <n v="3541"/>
    <n v="0"/>
    <n v="3654"/>
    <n v="7"/>
    <n v="23"/>
    <n v="5"/>
    <n v="95"/>
    <n v="7"/>
    <n v="1"/>
    <n v="0"/>
    <n v="0"/>
    <n v="0"/>
    <n v="0"/>
    <n v="0"/>
    <n v="0"/>
    <n v="0"/>
    <n v="0"/>
    <n v="0"/>
    <n v="0"/>
    <n v="0"/>
    <n v="0"/>
    <n v="0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"/>
    <n v="22413.16"/>
    <n v="43395.27"/>
    <n v="20982.11"/>
    <n v="2"/>
    <n v="6"/>
    <n v="21343.28283926439"/>
    <n v="41795.62025503812"/>
    <n v="20452.337415773731"/>
    <n v="0"/>
    <n v="0"/>
    <n v="0"/>
    <n v="1069.8771607356141"/>
    <n v="1599.649744961876"/>
    <n v="529.77258422626619"/>
    <n v="20452.337415773731"/>
    <n v="20897.81012751906"/>
    <n v="25077.372153022869"/>
    <n v="29256.934178526681"/>
    <n v="33436.496204030504"/>
    <n v="37616.058229534312"/>
    <n v="45975.182280541943"/>
    <n v="50154.744306045737"/>
    <n v="54334.30633154956"/>
    <n v="58513.868357053361"/>
    <n v="62693.430382557177"/>
    <n v="0"/>
    <n v="0"/>
    <n v="0"/>
    <n v="0"/>
    <n v="0"/>
    <n v="0"/>
    <n v="0"/>
    <n v="0"/>
    <n v="0"/>
    <n v="0"/>
    <n v="2.0435620342740641"/>
    <m/>
    <n v="1.4630000000000001"/>
    <n v="0.95736656529779562"/>
    <m/>
    <m/>
    <n v="-10003.432352014201"/>
    <m/>
    <n v="-12093.21336476611"/>
    <n v="-11164.42180354304"/>
    <n v="-10003.432352014201"/>
    <n v="-8510.7316286199857"/>
    <n v="-6520.4639974276943"/>
    <n v="-13765.038174967631"/>
    <n v="-13022.00492598918"/>
    <n v="-12093.21336476611"/>
    <n v="-10899.052786050741"/>
    <n v="-9306.8386810969023"/>
    <n v="0"/>
    <n v="0"/>
    <n v="0"/>
    <n v="0"/>
  </r>
  <r>
    <x v="312"/>
    <n v="0"/>
    <n v="0"/>
    <n v="0"/>
    <n v="0"/>
    <n v="0"/>
    <n v="0"/>
    <n v="44813.304825082072"/>
    <n v="27897.320521260721"/>
    <n v="0"/>
    <n v="10"/>
    <n v="51"/>
    <n v="1671116642"/>
    <n v="457"/>
    <n v="49"/>
    <n v="1085"/>
    <n v="7"/>
    <n v="19"/>
    <n v="181"/>
    <n v="395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3"/>
    <n v="46692.42"/>
    <n v="67098.16"/>
    <n v="20405.740000000002"/>
    <n v="4"/>
    <n v="9"/>
    <n v="0"/>
    <n v="0"/>
    <n v="0"/>
    <n v="46477.378594250622"/>
    <n v="66883.118296116503"/>
    <n v="20405.739701865881"/>
    <n v="215.04140574937631"/>
    <n v="215.0417038835003"/>
    <n v="2.9813411674695089E-4"/>
    <n v="20405.739701865881"/>
    <n v="0"/>
    <n v="0"/>
    <n v="0"/>
    <n v="0"/>
    <n v="0"/>
    <n v="0"/>
    <n v="0"/>
    <n v="0"/>
    <n v="0"/>
    <n v="0"/>
    <n v="33441.559148058252"/>
    <n v="40129.870977669903"/>
    <n v="46818.182807281548"/>
    <n v="53506.494636893207"/>
    <n v="60194.806466504851"/>
    <n v="73571.430125728162"/>
    <n v="80259.741955339807"/>
    <n v="86948.053784951451"/>
    <n v="93636.365614563096"/>
    <n v="100324.6774441748"/>
    <m/>
    <n v="3.2776620339815841"/>
    <n v="1.4630000000000001"/>
    <m/>
    <n v="0.2203820767759104"/>
    <n v="1.7854189783231571"/>
    <m/>
    <n v="-3684.96012783676"/>
    <n v="0"/>
    <n v="0"/>
    <n v="0"/>
    <n v="0"/>
    <n v="0"/>
    <n v="0"/>
    <n v="0"/>
    <n v="0"/>
    <n v="0"/>
    <n v="0"/>
    <n v="-7029.1160426425849"/>
    <n v="-5542.8245249511056"/>
    <n v="-3684.9601278367591"/>
    <n v="-1296.2773315468839"/>
  </r>
  <r>
    <x v="313"/>
    <n v="0"/>
    <n v="0"/>
    <n v="0"/>
    <n v="0"/>
    <n v="0"/>
    <n v="0"/>
    <n v="40348.542030014731"/>
    <n v="26240.53435075255"/>
    <n v="0"/>
    <n v="26"/>
    <n v="59"/>
    <n v="1672177448"/>
    <n v="26276"/>
    <n v="0"/>
    <n v="41839"/>
    <n v="8"/>
    <n v="83"/>
    <n v="5"/>
    <n v="11328"/>
    <n v="249"/>
    <n v="2024"/>
    <n v="0"/>
    <n v="0"/>
    <n v="0"/>
    <n v="0"/>
    <n v="0"/>
    <n v="1951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235"/>
    <n v="300280.2"/>
    <n v="351367.36"/>
    <n v="51087.16"/>
    <n v="4"/>
    <n v="31"/>
    <n v="0"/>
    <n v="0"/>
    <n v="0"/>
    <n v="49514.6028126565"/>
    <n v="69718.465239045574"/>
    <n v="20203.862426389082"/>
    <n v="250765.59718734349"/>
    <n v="281648.89476095443"/>
    <n v="30883.297573610929"/>
    <n v="20203.862426389082"/>
    <n v="0"/>
    <n v="0"/>
    <n v="0"/>
    <n v="0"/>
    <n v="0"/>
    <n v="0"/>
    <n v="0"/>
    <n v="0"/>
    <n v="0"/>
    <n v="0"/>
    <n v="34859.232619522787"/>
    <n v="41831.079143427341"/>
    <n v="48802.925667331903"/>
    <n v="55774.772191236472"/>
    <n v="62746.618715141019"/>
    <n v="76690.311762950136"/>
    <n v="83662.158286854683"/>
    <n v="90634.004810759245"/>
    <n v="97605.851334663792"/>
    <n v="104577.6978585684"/>
    <m/>
    <n v="3.4507493551323871"/>
    <n v="1.4630000000000001"/>
    <m/>
    <n v="0.15916851336962459"/>
    <n v="1.6958635350597611"/>
    <m/>
    <n v="-2774.2461166276839"/>
    <n v="0"/>
    <n v="0"/>
    <n v="0"/>
    <n v="0"/>
    <n v="0"/>
    <n v="0"/>
    <n v="0"/>
    <n v="0"/>
    <n v="0"/>
    <n v="0"/>
    <n v="-6260.1693785799634"/>
    <n v="-4710.8701510456176"/>
    <n v="-2774.2461166276839"/>
    <n v="-284.30092951891493"/>
  </r>
  <r>
    <x v="314"/>
    <n v="0"/>
    <n v="0"/>
    <n v="0"/>
    <n v="0"/>
    <n v="0"/>
    <n v="0"/>
    <n v="50203.590353964129"/>
    <n v="24301.840170179112"/>
    <n v="0"/>
    <n v="8"/>
    <n v="47"/>
    <n v="1671683356"/>
    <n v="411"/>
    <n v="0"/>
    <n v="9322"/>
    <n v="2"/>
    <n v="9"/>
    <n v="0"/>
    <n v="89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0706.39"/>
    <n v="120593.95"/>
    <n v="29887.56"/>
    <n v="2"/>
    <n v="2"/>
    <n v="0"/>
    <n v="0"/>
    <n v="0"/>
    <n v="54347.161061108767"/>
    <n v="74512.110654158299"/>
    <n v="20164.949593049529"/>
    <n v="36359.228938891232"/>
    <n v="46081.839345841698"/>
    <n v="9722.610406950469"/>
    <n v="20164.949593049529"/>
    <n v="0"/>
    <n v="0"/>
    <n v="0"/>
    <n v="0"/>
    <n v="0"/>
    <n v="0"/>
    <n v="0"/>
    <n v="0"/>
    <n v="0"/>
    <n v="0"/>
    <n v="37256.05532707915"/>
    <n v="44707.266392494981"/>
    <n v="52158.477457910813"/>
    <n v="59609.688523326637"/>
    <n v="67060.899588742468"/>
    <n v="81963.321719574131"/>
    <n v="89414.532784989962"/>
    <n v="96865.743850405794"/>
    <n v="104316.9549158216"/>
    <n v="111768.1659812375"/>
    <m/>
    <n v="3.6951300230297219"/>
    <n v="1.4630000000000001"/>
    <m/>
    <n v="8.2505886144788043E-2"/>
    <n v="1.583706111429825"/>
    <m/>
    <n v="-1536.921929509957"/>
    <n v="0"/>
    <n v="0"/>
    <n v="0"/>
    <n v="0"/>
    <n v="0"/>
    <n v="0"/>
    <n v="0"/>
    <n v="0"/>
    <n v="0"/>
    <n v="0"/>
    <n v="-5262.5274622178731"/>
    <n v="-3606.702781014355"/>
    <n v="-1536.921929509957"/>
    <n v="1124.224879567126"/>
  </r>
  <r>
    <x v="315"/>
    <n v="0"/>
    <n v="0"/>
    <n v="0"/>
    <n v="0"/>
    <n v="0"/>
    <n v="0"/>
    <n v="55551.361731468627"/>
    <n v="32843.308502339823"/>
    <n v="0"/>
    <n v="46"/>
    <n v="56"/>
    <n v="1672069275"/>
    <n v="5991"/>
    <n v="0"/>
    <n v="10523"/>
    <n v="11"/>
    <n v="75"/>
    <n v="926"/>
    <n v="1804"/>
    <n v="15"/>
    <n v="933"/>
    <n v="32"/>
    <n v="0"/>
    <n v="0"/>
    <n v="0"/>
    <n v="0"/>
    <n v="315"/>
    <n v="1"/>
    <n v="0"/>
    <n v="0"/>
    <n v="0"/>
    <n v="0"/>
    <n v="503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2728"/>
    <n v="216978.84"/>
    <n v="267165.13"/>
    <n v="50186.29"/>
    <n v="6"/>
    <n v="29"/>
    <n v="0"/>
    <n v="0"/>
    <n v="0"/>
    <n v="62109.171509073123"/>
    <n v="82259.488223031964"/>
    <n v="20150.316713958851"/>
    <n v="154869.66849092691"/>
    <n v="184905.641776968"/>
    <n v="30035.97328604115"/>
    <n v="20150.316713958851"/>
    <n v="0"/>
    <n v="0"/>
    <n v="0"/>
    <n v="0"/>
    <n v="0"/>
    <n v="0"/>
    <n v="0"/>
    <n v="0"/>
    <n v="0"/>
    <n v="0"/>
    <n v="41129.744111515982"/>
    <n v="49355.692933819177"/>
    <n v="57581.641756122372"/>
    <n v="65807.590578425574"/>
    <n v="74033.539400728769"/>
    <n v="90485.437045335173"/>
    <n v="98711.385867638353"/>
    <n v="106937.33468994161"/>
    <n v="115163.2835122447"/>
    <n v="123389.23233454789"/>
    <m/>
    <n v="4.0822925709176499"/>
    <n v="1.4630000000000001"/>
    <m/>
    <n v="-2.015842066389462E-2"/>
    <n v="1.4335082305687219"/>
    <m/>
    <n v="414.55534179914099"/>
    <n v="0"/>
    <n v="0"/>
    <n v="0"/>
    <n v="0"/>
    <n v="0"/>
    <n v="0"/>
    <n v="0"/>
    <n v="0"/>
    <n v="0"/>
    <n v="0"/>
    <n v="-3698.4190693524579"/>
    <n v="-1870.4304421739689"/>
    <n v="414.55534179913963"/>
    <n v="3352.394206907426"/>
  </r>
  <r>
    <x v="316"/>
    <n v="0"/>
    <n v="0"/>
    <n v="0"/>
    <n v="0"/>
    <n v="0"/>
    <n v="0"/>
    <n v="47630.59683527852"/>
    <n v="29072.94871831594"/>
    <n v="0"/>
    <n v="18"/>
    <n v="53"/>
    <n v="1671626153"/>
    <n v="44431"/>
    <n v="0"/>
    <n v="80834"/>
    <n v="5"/>
    <n v="38"/>
    <n v="0"/>
    <n v="36401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522488.46"/>
    <n v="542248.30000000005"/>
    <n v="19759.849999999999"/>
    <n v="2"/>
    <n v="7"/>
    <n v="0"/>
    <n v="0"/>
    <n v="0"/>
    <n v="50936.611697773107"/>
    <n v="70696.457793858412"/>
    <n v="19759.846096085301"/>
    <n v="471551.84830222692"/>
    <n v="471551.84220614162"/>
    <n v="3.9039147013681941E-3"/>
    <n v="19759.846096085301"/>
    <n v="0"/>
    <n v="0"/>
    <n v="0"/>
    <n v="0"/>
    <n v="0"/>
    <n v="0"/>
    <n v="0"/>
    <n v="0"/>
    <n v="0"/>
    <n v="0"/>
    <n v="35348.228896929213"/>
    <n v="42417.874676315048"/>
    <n v="49487.520455700876"/>
    <n v="56557.166235086726"/>
    <n v="63626.812014472569"/>
    <n v="77766.103573244254"/>
    <n v="84835.749352630097"/>
    <n v="91905.395132015939"/>
    <n v="98975.040911401768"/>
    <n v="106044.6866907876"/>
    <m/>
    <n v="3.5777838273681879"/>
    <n v="1.4630000000000001"/>
    <m/>
    <n v="0.1180105319393747"/>
    <n v="1.635649408227305"/>
    <m/>
    <n v="-2085.7316476206952"/>
    <n v="0"/>
    <n v="0"/>
    <n v="0"/>
    <n v="0"/>
    <n v="0"/>
    <n v="0"/>
    <n v="0"/>
    <n v="0"/>
    <n v="0"/>
    <n v="0"/>
    <n v="-5620.5545373136156"/>
    <n v="-4049.522141894538"/>
    <n v="-2085.7316476206938"/>
    <n v="439.1418450171077"/>
  </r>
  <r>
    <x v="317"/>
    <n v="0"/>
    <n v="0"/>
    <n v="0"/>
    <n v="0"/>
    <n v="0"/>
    <n v="0"/>
    <n v="50679.756567114709"/>
    <n v="41783.627957287128"/>
    <n v="0"/>
    <n v="28"/>
    <n v="58"/>
    <n v="1671652691"/>
    <n v="148060"/>
    <n v="0"/>
    <n v="165797"/>
    <n v="6"/>
    <n v="22"/>
    <n v="5"/>
    <n v="15867"/>
    <n v="0"/>
    <n v="32"/>
    <n v="0"/>
    <n v="0"/>
    <n v="0"/>
    <n v="0"/>
    <n v="18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70"/>
    <n v="55327.82"/>
    <n v="75051.710000000006"/>
    <n v="19723.89"/>
    <n v="2"/>
    <n v="2"/>
    <n v="0"/>
    <n v="0"/>
    <n v="0"/>
    <n v="55321.852030956739"/>
    <n v="75045.742265545967"/>
    <n v="19723.89023458922"/>
    <n v="5.967969043260382"/>
    <n v="5.9677344540396007"/>
    <n v="-2.345892244193237E-4"/>
    <n v="19723.89023458922"/>
    <n v="0"/>
    <n v="0"/>
    <n v="0"/>
    <n v="0"/>
    <n v="0"/>
    <n v="0"/>
    <n v="0"/>
    <n v="0"/>
    <n v="0"/>
    <n v="0"/>
    <n v="37522.871132772983"/>
    <n v="45027.445359327583"/>
    <n v="52532.019585882183"/>
    <n v="60036.593812436768"/>
    <n v="67541.168038991367"/>
    <n v="82550.316492100566"/>
    <n v="90054.890718655151"/>
    <n v="97559.464945209766"/>
    <n v="105064.03917176439"/>
    <n v="112568.61339831899"/>
    <m/>
    <n v="3.8048144343219059"/>
    <n v="1.4630000000000001"/>
    <m/>
    <n v="5.1299628154632959E-2"/>
    <n v="1.538051355990228"/>
    <m/>
    <n v="-962.45466820273123"/>
    <n v="0"/>
    <n v="0"/>
    <n v="0"/>
    <n v="0"/>
    <n v="0"/>
    <n v="0"/>
    <n v="0"/>
    <n v="0"/>
    <n v="0"/>
    <n v="0"/>
    <n v="-4714.7417814800301"/>
    <n v="-3047.0586200234538"/>
    <n v="-962.45466820273214"/>
    <n v="1717.7504127096249"/>
  </r>
  <r>
    <x v="318"/>
    <n v="0"/>
    <n v="0"/>
    <n v="0"/>
    <n v="0"/>
    <n v="0"/>
    <n v="0"/>
    <n v="50495.916510481569"/>
    <n v="24767.830293235351"/>
    <n v="0"/>
    <n v="48"/>
    <n v="58"/>
    <n v="1671699642"/>
    <n v="1225"/>
    <n v="0"/>
    <n v="16127"/>
    <n v="5"/>
    <n v="35"/>
    <n v="132"/>
    <n v="14611"/>
    <n v="0"/>
    <n v="46"/>
    <n v="0"/>
    <n v="0"/>
    <n v="0"/>
    <n v="0"/>
    <n v="0"/>
    <n v="1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1"/>
    <n v="62490.75"/>
    <n v="82290.58"/>
    <n v="19799.830000000002"/>
    <n v="2"/>
    <n v="9"/>
    <n v="0"/>
    <n v="0"/>
    <n v="0"/>
    <n v="54698.712466087418"/>
    <n v="74398.474068764699"/>
    <n v="19699.761602677281"/>
    <n v="7792.0375339125821"/>
    <n v="7892.1059312353027"/>
    <n v="100.0683973227206"/>
    <n v="19699.761602677281"/>
    <n v="0"/>
    <n v="0"/>
    <n v="0"/>
    <n v="0"/>
    <n v="0"/>
    <n v="0"/>
    <n v="0"/>
    <n v="0"/>
    <n v="0"/>
    <n v="0"/>
    <n v="37199.23703438235"/>
    <n v="44639.084441258819"/>
    <n v="52078.931848135289"/>
    <n v="59518.779255011759"/>
    <n v="66958.626661888236"/>
    <n v="81838.321475641176"/>
    <n v="89278.168882517639"/>
    <n v="96718.016289394116"/>
    <n v="104157.86369627059"/>
    <n v="111597.711103147"/>
    <m/>
    <n v="3.776617990070176"/>
    <n v="1.4630000000000001"/>
    <m/>
    <n v="5.9148690843807923E-2"/>
    <n v="1.5495345347044911"/>
    <m/>
    <n v="-1100.143085486106"/>
    <n v="0"/>
    <n v="0"/>
    <n v="0"/>
    <n v="0"/>
    <n v="0"/>
    <n v="0"/>
    <n v="0"/>
    <n v="0"/>
    <n v="0"/>
    <n v="0"/>
    <n v="-4820.0667889243414"/>
    <n v="-3166.7673651740151"/>
    <n v="-1100.143085486106"/>
    <n v="1556.9452741126329"/>
  </r>
  <r>
    <x v="319"/>
    <n v="0"/>
    <n v="0"/>
    <n v="0"/>
    <n v="0"/>
    <n v="0"/>
    <n v="0"/>
    <n v="28731.20229824926"/>
    <n v="0"/>
    <n v="0"/>
    <n v="8"/>
    <n v="28"/>
    <n v="1666294558"/>
    <n v="4054"/>
    <n v="0"/>
    <n v="6159"/>
    <n v="5"/>
    <n v="18"/>
    <n v="0"/>
    <n v="336"/>
    <n v="0"/>
    <n v="0"/>
    <n v="0"/>
    <n v="0"/>
    <n v="12"/>
    <n v="0"/>
    <n v="0"/>
    <n v="1754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1769"/>
    <n v="467359.1"/>
    <n v="487054.01"/>
    <n v="19694.919999999998"/>
    <n v="5"/>
    <n v="7"/>
    <n v="0"/>
    <n v="0"/>
    <n v="0"/>
    <n v="24737.75663898807"/>
    <n v="44432.673494575887"/>
    <n v="19694.91685558782"/>
    <n v="442621.34336101188"/>
    <n v="442621.33650542411"/>
    <n v="3.1444121777894911E-3"/>
    <n v="19694.91685558782"/>
    <n v="0"/>
    <n v="0"/>
    <n v="0"/>
    <n v="0"/>
    <n v="0"/>
    <n v="0"/>
    <n v="0"/>
    <n v="0"/>
    <n v="0"/>
    <n v="0"/>
    <n v="22216.33674728794"/>
    <n v="26659.60409674553"/>
    <n v="31102.87144620312"/>
    <n v="35546.138795660707"/>
    <n v="39989.406145118301"/>
    <n v="48875.940844033481"/>
    <n v="53319.20819349106"/>
    <n v="57762.475542948647"/>
    <n v="62205.742892406241"/>
    <n v="66649.010241863827"/>
    <m/>
    <n v="2.256047782297161"/>
    <n v="1.4630000000000001"/>
    <m/>
    <n v="0.77301209282327576"/>
    <n v="2.593916691800453"/>
    <m/>
    <n v="-8586.7484819438487"/>
    <n v="0"/>
    <n v="0"/>
    <n v="0"/>
    <n v="0"/>
    <n v="0"/>
    <n v="0"/>
    <n v="0"/>
    <n v="0"/>
    <n v="0"/>
    <n v="0"/>
    <n v="-10808.38215667264"/>
    <n v="-9820.9894123487338"/>
    <n v="-8586.7484819438487"/>
    <n v="-6999.867285708995"/>
  </r>
  <r>
    <x v="320"/>
    <n v="0"/>
    <n v="0"/>
    <n v="0"/>
    <n v="0"/>
    <n v="0"/>
    <n v="0"/>
    <n v="50530.986759684543"/>
    <n v="34342.493342438851"/>
    <n v="0"/>
    <n v="76"/>
    <n v="45"/>
    <n v="1671666332"/>
    <n v="152"/>
    <n v="0"/>
    <n v="16202"/>
    <n v="2"/>
    <n v="9"/>
    <n v="0"/>
    <n v="160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5462.43"/>
    <n v="75023.75"/>
    <n v="19561.32"/>
    <n v="1"/>
    <n v="5"/>
    <n v="0"/>
    <n v="0"/>
    <n v="0"/>
    <n v="55314.806967558477"/>
    <n v="74876.127279353954"/>
    <n v="19561.320311795469"/>
    <n v="147.62303244151551"/>
    <n v="147.62272064604619"/>
    <n v="-3.1179547295323568E-4"/>
    <n v="19561.320311795469"/>
    <n v="0"/>
    <n v="0"/>
    <n v="0"/>
    <n v="0"/>
    <n v="0"/>
    <n v="0"/>
    <n v="0"/>
    <n v="0"/>
    <n v="0"/>
    <n v="0"/>
    <n v="37438.063639676977"/>
    <n v="44925.676367612366"/>
    <n v="52413.289095547763"/>
    <n v="59900.901823483167"/>
    <n v="67388.514551418557"/>
    <n v="82363.740007289351"/>
    <n v="89851.352735224747"/>
    <n v="97338.965463160144"/>
    <n v="104826.5781910955"/>
    <n v="112314.19091903089"/>
    <m/>
    <n v="3.8277644906312212"/>
    <n v="1.4630000000000001"/>
    <m/>
    <n v="4.4996370542215842E-2"/>
    <n v="1.5288296901032621"/>
    <m/>
    <n v="-842.28849195698331"/>
    <n v="0"/>
    <n v="0"/>
    <n v="0"/>
    <n v="0"/>
    <n v="0"/>
    <n v="0"/>
    <n v="0"/>
    <n v="0"/>
    <n v="0"/>
    <n v="0"/>
    <n v="-4586.0948559246826"/>
    <n v="-2922.1809163834841"/>
    <n v="-842.28849195698422"/>
    <n v="1831.8589108770871"/>
  </r>
  <r>
    <x v="321"/>
    <n v="50212.53173859408"/>
    <n v="18258.456187911939"/>
    <n v="0"/>
    <n v="140"/>
    <n v="170"/>
    <n v="1671658379"/>
    <n v="0"/>
    <n v="0"/>
    <n v="0"/>
    <n v="0"/>
    <n v="0"/>
    <n v="0"/>
    <n v="2629"/>
    <n v="0"/>
    <n v="5701"/>
    <n v="4"/>
    <n v="18"/>
    <n v="5"/>
    <n v="3056"/>
    <n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"/>
    <n v="58387.08"/>
    <n v="77875.45"/>
    <n v="19488.38"/>
    <n v="2"/>
    <n v="5"/>
    <n v="54771.202534043958"/>
    <n v="74259.57854993346"/>
    <n v="19488.376015889491"/>
    <n v="0"/>
    <n v="0"/>
    <n v="0"/>
    <n v="3615.8774659560372"/>
    <n v="3615.8714500665369"/>
    <n v="3.9841105062805582E-3"/>
    <n v="19488.376015889491"/>
    <n v="37129.78927496673"/>
    <n v="44555.747129960073"/>
    <n v="51981.704984953423"/>
    <n v="59407.662839946774"/>
    <n v="66833.620694940109"/>
    <n v="81685.53640492681"/>
    <n v="89111.494259920146"/>
    <n v="96537.452114913496"/>
    <n v="103963.4099699068"/>
    <n v="111389.3678249002"/>
    <n v="0"/>
    <n v="0"/>
    <n v="0"/>
    <n v="0"/>
    <n v="0"/>
    <n v="0"/>
    <n v="0"/>
    <n v="0"/>
    <n v="0"/>
    <n v="0"/>
    <n v="3.810454934232963"/>
    <m/>
    <n v="1.4630000000000001"/>
    <n v="4.9743421465025639E-2"/>
    <m/>
    <m/>
    <n v="-923.48137840613026"/>
    <m/>
    <n v="-4636.4603059028032"/>
    <n v="-2986.2474492376132"/>
    <n v="-923.48137840612981"/>
    <n v="1728.6464269486351"/>
    <n v="5264.816834088324"/>
    <n v="-7606.8434479001407"/>
    <n v="-6286.6731625679886"/>
    <n v="-4636.4603059028013"/>
    <n v="-2514.758061618988"/>
    <n v="314.17826409276307"/>
    <n v="0"/>
    <n v="0"/>
    <n v="0"/>
    <n v="0"/>
  </r>
  <r>
    <x v="322"/>
    <n v="0"/>
    <n v="0"/>
    <n v="0"/>
    <n v="0"/>
    <n v="0"/>
    <n v="0"/>
    <n v="52300.161576985338"/>
    <n v="28626.890907346769"/>
    <n v="0"/>
    <n v="45"/>
    <n v="57"/>
    <n v="1672088269"/>
    <n v="1169"/>
    <n v="0"/>
    <n v="3368"/>
    <n v="4"/>
    <n v="24"/>
    <n v="5"/>
    <n v="2012"/>
    <n v="0"/>
    <n v="1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7"/>
    <n v="298893.53000000003"/>
    <n v="318833.28000000003"/>
    <n v="19939.75"/>
    <n v="3"/>
    <n v="11"/>
    <n v="0"/>
    <n v="0"/>
    <n v="0"/>
    <n v="58234.789129025281"/>
    <n v="77447.254664826381"/>
    <n v="19212.4655358011"/>
    <n v="240658.74087097481"/>
    <n v="241386.02533517359"/>
    <n v="727.28446419889951"/>
    <n v="19212.4655358011"/>
    <n v="0"/>
    <n v="0"/>
    <n v="0"/>
    <n v="0"/>
    <n v="0"/>
    <n v="0"/>
    <n v="0"/>
    <n v="0"/>
    <n v="0"/>
    <n v="0"/>
    <n v="38723.627332413191"/>
    <n v="46468.35279889583"/>
    <n v="54213.078265378463"/>
    <n v="61957.80373186111"/>
    <n v="69702.529198343749"/>
    <n v="85191.980131309028"/>
    <n v="92936.705597791661"/>
    <n v="100681.43106427429"/>
    <n v="108426.1565307569"/>
    <n v="116170.8819972396"/>
    <m/>
    <n v="4.0310940061549507"/>
    <n v="1.4630000000000001"/>
    <m/>
    <n v="-7.7135403211818776E-3"/>
    <n v="1.4517150905101111"/>
    <m/>
    <n v="149.34813040549449"/>
    <n v="0"/>
    <n v="0"/>
    <n v="0"/>
    <n v="0"/>
    <n v="0"/>
    <n v="0"/>
    <n v="0"/>
    <n v="0"/>
    <n v="0"/>
    <n v="0"/>
    <n v="-3723.0146028358249"/>
    <n v="-2001.964499173017"/>
    <n v="149.34813040549491"/>
    <n v="2915.3215112921498"/>
  </r>
  <r>
    <x v="323"/>
    <n v="0"/>
    <n v="0"/>
    <n v="0"/>
    <n v="0"/>
    <n v="0"/>
    <n v="0"/>
    <n v="52344.036023194218"/>
    <n v="25984.839064895292"/>
    <n v="0"/>
    <n v="18"/>
    <n v="44"/>
    <n v="1671996732"/>
    <n v="5861"/>
    <n v="0"/>
    <n v="32817"/>
    <n v="12"/>
    <n v="134"/>
    <n v="1006"/>
    <n v="20682"/>
    <n v="551"/>
    <n v="784"/>
    <n v="200"/>
    <n v="0"/>
    <n v="0"/>
    <n v="38"/>
    <n v="0"/>
    <n v="3286"/>
    <n v="134"/>
    <n v="0"/>
    <n v="0"/>
    <n v="0"/>
    <n v="0"/>
    <n v="123"/>
    <n v="1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274"/>
    <n v="753560.25"/>
    <n v="832592.86"/>
    <n v="79032.61"/>
    <n v="8"/>
    <n v="49"/>
    <n v="11.898565059744531"/>
    <n v="11.898565059744531"/>
    <n v="0"/>
    <n v="57941.885096929953"/>
    <n v="77076.624065512529"/>
    <n v="19134.73896858258"/>
    <n v="695606.46633801027"/>
    <n v="755504.33736942767"/>
    <n v="59897.871031417417"/>
    <n v="19134.73896858258"/>
    <n v="5.9492825298722636"/>
    <n v="7.1391390358467168"/>
    <n v="8.3289955418211701"/>
    <n v="9.5188520477956242"/>
    <n v="10.70870855377008"/>
    <n v="13.08842156571898"/>
    <n v="14.27827807169343"/>
    <n v="15.46813457766789"/>
    <n v="16.65799108364234"/>
    <n v="17.847847589616791"/>
    <n v="38538.312032756257"/>
    <n v="46245.974439307523"/>
    <n v="53953.636845858768"/>
    <n v="61661.299252410026"/>
    <n v="69368.961658961285"/>
    <n v="84784.286472063788"/>
    <n v="92491.948878615032"/>
    <n v="100199.61128516631"/>
    <n v="107907.27369171751"/>
    <n v="115614.93609826879"/>
    <s v="inf"/>
    <n v="4.0280990606699687"/>
    <n v="1.4630000000000001"/>
    <n v="-1"/>
    <n v="-6.9757620770366513E-3"/>
    <n v="1.452794460081295"/>
    <m/>
    <n v="134.417047795554"/>
    <n v="2.3797130119489061"/>
    <n v="2.6441255688321181"/>
    <n v="2.9746412649361318"/>
    <n v="3.399590017069865"/>
    <n v="3.9661883532481759"/>
    <n v="1.903770409559125"/>
    <n v="2.115300455065694"/>
    <n v="2.3797130119489061"/>
    <n v="2.719672013655893"/>
    <n v="3.172950682598541"/>
    <n v="-3719.4141554800699"/>
    <n v="-2006.600287357571"/>
    <n v="134.41704779555579"/>
    <n v="2887.1536215638589"/>
  </r>
  <r>
    <x v="324"/>
    <n v="0"/>
    <n v="0"/>
    <n v="0"/>
    <n v="0"/>
    <n v="0"/>
    <n v="0"/>
    <n v="50856.836163013228"/>
    <n v="36623.387155350123"/>
    <n v="0"/>
    <n v="37"/>
    <n v="56"/>
    <n v="1672161251"/>
    <n v="10890"/>
    <n v="0"/>
    <n v="25987"/>
    <n v="15"/>
    <n v="123"/>
    <n v="1061"/>
    <n v="406"/>
    <n v="218"/>
    <n v="499"/>
    <n v="1"/>
    <n v="0"/>
    <n v="0"/>
    <n v="10"/>
    <n v="0"/>
    <n v="10676"/>
    <n v="8"/>
    <n v="0"/>
    <n v="0"/>
    <n v="0"/>
    <n v="0"/>
    <n v="130"/>
    <n v="316"/>
    <n v="0"/>
    <n v="0"/>
    <n v="0"/>
    <n v="0"/>
    <n v="0"/>
    <n v="0"/>
    <n v="0"/>
    <n v="0"/>
    <n v="107"/>
    <n v="1"/>
    <n v="0"/>
    <n v="0"/>
    <n v="0"/>
    <n v="1664"/>
    <n v="0"/>
    <n v="0"/>
    <n v="0"/>
    <n v="0"/>
    <n v="0"/>
    <n v="0"/>
    <n v="0"/>
    <n v="0"/>
    <n v="0"/>
    <n v="0"/>
    <n v="14691"/>
    <n v="174065.39"/>
    <n v="194523.12"/>
    <n v="20457.73"/>
    <n v="6"/>
    <n v="30"/>
    <n v="0"/>
    <n v="0"/>
    <n v="0"/>
    <n v="56450.679113922561"/>
    <n v="75307.905179728972"/>
    <n v="18857.226065806411"/>
    <n v="117614.7108860775"/>
    <n v="119215.21482027099"/>
    <n v="1600.5039341935881"/>
    <n v="18857.226065806411"/>
    <n v="0"/>
    <n v="0"/>
    <n v="0"/>
    <n v="0"/>
    <n v="0"/>
    <n v="0"/>
    <n v="0"/>
    <n v="0"/>
    <n v="0"/>
    <n v="0"/>
    <n v="37653.952589864493"/>
    <n v="45184.743107837377"/>
    <n v="52715.533625810283"/>
    <n v="60246.324143783182"/>
    <n v="67777.114661756073"/>
    <n v="82838.695697701871"/>
    <n v="90369.486215674769"/>
    <n v="97900.276733647668"/>
    <n v="105431.0672516206"/>
    <n v="112961.85776959349"/>
    <m/>
    <n v="3.993583410249502"/>
    <n v="1.4630000000000001"/>
    <m/>
    <n v="1.606724861193509E-3"/>
    <n v="1.4653506384719259"/>
    <m/>
    <n v="-30.24977087416914"/>
    <n v="0"/>
    <n v="0"/>
    <n v="0"/>
    <n v="0"/>
    <n v="0"/>
    <n v="0"/>
    <n v="0"/>
    <n v="0"/>
    <n v="0"/>
    <n v="0"/>
    <n v="-3795.6450298606178"/>
    <n v="-2122.1360258666391"/>
    <n v="-30.249770874168458"/>
    <n v="2659.3182712590101"/>
  </r>
  <r>
    <x v="325"/>
    <n v="22489.846406872879"/>
    <n v="17854.166875034789"/>
    <n v="0"/>
    <n v="21"/>
    <n v="44"/>
    <n v="1655356049"/>
    <n v="0"/>
    <n v="0"/>
    <n v="0"/>
    <n v="0"/>
    <n v="0"/>
    <n v="0"/>
    <n v="738"/>
    <n v="0"/>
    <n v="738"/>
    <n v="1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255.77"/>
    <n v="35098.879999999997"/>
    <n v="18843.12"/>
    <n v="1"/>
    <n v="2"/>
    <n v="16255.51966865209"/>
    <n v="35098.095805547171"/>
    <n v="18842.576136895081"/>
    <n v="0"/>
    <n v="0"/>
    <n v="0"/>
    <n v="0.25033134791374317"/>
    <n v="0.78419445282634115"/>
    <n v="0.54386310491463519"/>
    <n v="18842.576136895081"/>
    <n v="17549.047902773589"/>
    <n v="21058.857483328298"/>
    <n v="24568.667063883018"/>
    <n v="28078.476644437738"/>
    <n v="31588.286224992451"/>
    <n v="38607.905386101891"/>
    <n v="42117.714966656597"/>
    <n v="45627.524547211317"/>
    <n v="49137.334127766037"/>
    <n v="52647.143708320757"/>
    <n v="0"/>
    <n v="0"/>
    <n v="0"/>
    <n v="0"/>
    <n v="0"/>
    <n v="0"/>
    <n v="0"/>
    <n v="0"/>
    <n v="0"/>
    <n v="0"/>
    <n v="1.8627015515581571"/>
    <m/>
    <n v="1.4630000000000001"/>
    <n v="1.1474186225130829"/>
    <m/>
    <m/>
    <n v="-10068.05218550829"/>
    <m/>
    <n v="-11822.95697578565"/>
    <n v="-11042.99929121794"/>
    <n v="-10068.05218550829"/>
    <n v="-8814.5487638816066"/>
    <n v="-7143.2108683793613"/>
    <n v="-13226.88080800754"/>
    <n v="-12602.914660353361"/>
    <n v="-11822.95697578565"/>
    <n v="-10820.1542384843"/>
    <n v="-9483.0839220825055"/>
    <n v="0"/>
    <n v="0"/>
    <n v="0"/>
    <n v="0"/>
  </r>
  <r>
    <x v="326"/>
    <n v="29708.52750940129"/>
    <n v="29394.475265829999"/>
    <n v="0"/>
    <n v="2"/>
    <n v="2"/>
    <n v="1671684575"/>
    <n v="20086.493200000001"/>
    <n v="20086.493200000001"/>
    <n v="0"/>
    <n v="1"/>
    <n v="0"/>
    <n v="1672040965"/>
    <n v="2744"/>
    <n v="0"/>
    <n v="3069"/>
    <n v="5"/>
    <n v="15"/>
    <n v="8"/>
    <n v="314"/>
    <n v="0"/>
    <n v="2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n v="72263.539999999994"/>
    <n v="91094.02"/>
    <n v="18830.490000000002"/>
    <n v="2"/>
    <n v="9"/>
    <n v="32432.881317541389"/>
    <n v="43953.697814593317"/>
    <n v="11520.81649705193"/>
    <n v="22215.09041020519"/>
    <n v="29524.75937946347"/>
    <n v="7309.6689692582868"/>
    <n v="17615.568272253418"/>
    <n v="17615.562805943209"/>
    <n v="4.5336897846937063E-3"/>
    <n v="18830.48546631022"/>
    <n v="21976.848907296659"/>
    <n v="26372.218688755991"/>
    <n v="30767.58847021532"/>
    <n v="35162.958251674652"/>
    <n v="39558.328033133977"/>
    <n v="48349.06759605265"/>
    <n v="52744.437377511982"/>
    <n v="57139.807158971307"/>
    <n v="61535.17694043064"/>
    <n v="65930.546721889972"/>
    <n v="14762.379689731741"/>
    <n v="17714.85562767808"/>
    <n v="20667.33156562443"/>
    <n v="23619.807503570781"/>
    <n v="26572.283441517131"/>
    <n v="32477.235317409821"/>
    <n v="35429.711255356167"/>
    <n v="38382.187193302518"/>
    <n v="41334.663131248861"/>
    <n v="44287.139069195211"/>
    <n v="3.8151547527764769"/>
    <n v="4.0391376823811704"/>
    <n v="1.4630000000000001"/>
    <n v="4.8450261968797433E-2"/>
    <n v="-9.6896133429394959E-3"/>
    <n v="1.4488240956792799"/>
    <n v="-532.39204340360072"/>
    <n v="71.52087560758207"/>
    <n v="-2730.0769341332671"/>
    <n v="-1753.3280938089699"/>
    <n v="-532.39204340360084"/>
    <n v="1037.382878546161"/>
    <n v="3130.4161078125089"/>
    <n v="-4488.2248467169993"/>
    <n v="-3706.8257744575631"/>
    <n v="-2730.0769341332671"/>
    <n v="-1474.2569965734581"/>
    <n v="200.16958683962"/>
    <n v="-1404.7170933655921"/>
    <n v="-748.61132937751518"/>
    <n v="71.520875607581729"/>
    <n v="1125.976567731278"/>
  </r>
  <r>
    <x v="327"/>
    <n v="10034.04283074424"/>
    <n v="0"/>
    <n v="0"/>
    <n v="26"/>
    <n v="14"/>
    <n v="1671713327"/>
    <n v="37631.512447982423"/>
    <n v="0"/>
    <n v="0"/>
    <n v="18"/>
    <n v="14"/>
    <n v="1671713464"/>
    <n v="19515"/>
    <n v="0"/>
    <n v="41899"/>
    <n v="12"/>
    <n v="34"/>
    <n v="2"/>
    <n v="16227"/>
    <n v="5501"/>
    <n v="64"/>
    <n v="0"/>
    <n v="0"/>
    <n v="0"/>
    <n v="0"/>
    <n v="0"/>
    <n v="486"/>
    <n v="20"/>
    <n v="0"/>
    <n v="0"/>
    <n v="0"/>
    <n v="74"/>
    <n v="0"/>
    <n v="0"/>
    <n v="0"/>
    <n v="0"/>
    <n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157"/>
    <n v="1280595.6299999999"/>
    <n v="1299314.42"/>
    <n v="18718.79"/>
    <n v="6"/>
    <n v="11"/>
    <n v="10849.95412349391"/>
    <n v="14776.00794361549"/>
    <n v="3926.0538201215759"/>
    <n v="40652.20705233972"/>
    <n v="55444.944610124323"/>
    <n v="14792.737557784611"/>
    <n v="1229093.4688241661"/>
    <n v="1229093.4674462599"/>
    <n v="-1.377906179186539E-3"/>
    <n v="18718.791377906178"/>
    <n v="7388.0039718077451"/>
    <n v="8865.6047661692937"/>
    <n v="10343.20556053084"/>
    <n v="11820.806354892389"/>
    <n v="13298.407149253941"/>
    <n v="16253.60873797704"/>
    <n v="17731.209532338591"/>
    <n v="19208.810326700139"/>
    <n v="20686.41112106169"/>
    <n v="22164.011915423231"/>
    <n v="27722.472305062161"/>
    <n v="33266.966766074591"/>
    <n v="38811.46122708702"/>
    <n v="44355.955688099457"/>
    <n v="49900.450149111894"/>
    <n v="60989.43907113676"/>
    <n v="66533.933532149182"/>
    <n v="72078.427993161618"/>
    <n v="77622.92245417404"/>
    <n v="83167.416915186477"/>
    <n v="3.7635775311806419"/>
    <n v="3.7481192641686998"/>
    <n v="1.4630000000000001"/>
    <n v="6.2818546146754084E-2"/>
    <n v="6.7201899960663392E-2"/>
    <n v="1.561316379642451"/>
    <n v="-232.05183421770329"/>
    <n v="-931.50140525352435"/>
    <n v="-970.85223139847767"/>
    <n v="-642.49649931813383"/>
    <n v="-232.05183421770329"/>
    <n v="295.66273519713559"/>
    <n v="999.2821610835872"/>
    <n v="-1561.8925491430971"/>
    <n v="-1299.207963478822"/>
    <n v="-970.85223139847767"/>
    <n v="-548.68057586660643"/>
    <n v="14.21496484255522"/>
    <n v="-3703.7486357597409"/>
    <n v="-2471.638755534756"/>
    <n v="-931.50140525352435"/>
    <n v="1048.675187965202"/>
  </r>
  <r>
    <x v="328"/>
    <n v="50272.245669256859"/>
    <n v="952.73587648141915"/>
    <n v="0"/>
    <n v="983"/>
    <n v="156"/>
    <n v="1672133555"/>
    <n v="0"/>
    <n v="0"/>
    <n v="0"/>
    <n v="0"/>
    <n v="0"/>
    <n v="0"/>
    <n v="2377"/>
    <n v="0"/>
    <n v="2586"/>
    <n v="10"/>
    <n v="132"/>
    <n v="5"/>
    <n v="43"/>
    <n v="17"/>
    <n v="6"/>
    <n v="0"/>
    <n v="0"/>
    <n v="0"/>
    <n v="0"/>
    <n v="6"/>
    <n v="125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6"/>
    <n v="108052.75"/>
    <n v="153401.04"/>
    <n v="45348.3"/>
    <n v="6"/>
    <n v="38"/>
    <n v="55284.498751859042"/>
    <n v="73892.755843763836"/>
    <n v="18608.25709190479"/>
    <n v="18.861168951502901"/>
    <n v="19.468679806336642"/>
    <n v="0.60751085483373823"/>
    <n v="52749.390079189463"/>
    <n v="79488.815476429838"/>
    <n v="26739.435397240381"/>
    <n v="18608.86460275963"/>
    <n v="36946.377921881918"/>
    <n v="44335.653506258299"/>
    <n v="51724.92909063468"/>
    <n v="59114.204675011068"/>
    <n v="66503.480259387448"/>
    <n v="81282.031428140224"/>
    <n v="88671.307012516598"/>
    <n v="96060.582596892986"/>
    <n v="103449.8581812694"/>
    <n v="110839.13376564581"/>
    <n v="9.7343399031683209"/>
    <n v="11.68120788380199"/>
    <n v="13.628075864435649"/>
    <n v="15.57494384506931"/>
    <n v="17.521811825702979"/>
    <n v="21.415547786970311"/>
    <n v="23.36241576760397"/>
    <n v="25.30928374823764"/>
    <n v="27.256151728871298"/>
    <n v="29.203019709504961"/>
    <n v="3.9709659791786529"/>
    <n v="32.046636947194592"/>
    <n v="1.4630000000000001"/>
    <n v="7.311576320115476E-3"/>
    <n v="-0.87518191045784088"/>
    <n v="0.18260886500017881"/>
    <n v="-135.0681309638338"/>
    <n v="4.259659096750422"/>
    <n v="-3829.705923152027"/>
    <n v="-2187.6446821794962"/>
    <n v="-135.06813096383479"/>
    <n v="2503.9588634563011"/>
    <n v="6022.6615226831527"/>
    <n v="-6785.4161569025782"/>
    <n v="-5471.7671641245543"/>
    <n v="-3829.7059231520252"/>
    <n v="-1718.4843276159149"/>
    <n v="1096.477799765566"/>
    <n v="3.2862251064335899"/>
    <n v="3.7188624354632931"/>
    <n v="4.259659096750422"/>
    <n v="4.9549690898338739"/>
  </r>
  <r>
    <x v="329"/>
    <n v="0"/>
    <n v="0"/>
    <n v="0"/>
    <n v="0"/>
    <n v="0"/>
    <n v="0"/>
    <n v="37510.94834760551"/>
    <n v="26347.57394551604"/>
    <n v="0"/>
    <n v="37"/>
    <n v="52"/>
    <n v="1672063483"/>
    <n v="1080"/>
    <n v="0"/>
    <n v="4240"/>
    <n v="4"/>
    <n v="11"/>
    <n v="5"/>
    <n v="3148"/>
    <n v="0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n v="37206.120000000003"/>
    <n v="55807.7"/>
    <n v="18601.57"/>
    <n v="3"/>
    <n v="5"/>
    <n v="0"/>
    <n v="0"/>
    <n v="0"/>
    <n v="37117.94846990316"/>
    <n v="55719.51984989932"/>
    <n v="18601.57137999616"/>
    <n v="88.171530096842616"/>
    <n v="88.180150100677565"/>
    <n v="-1.3799961598124359E-3"/>
    <n v="18601.57137999616"/>
    <n v="0"/>
    <n v="0"/>
    <n v="0"/>
    <n v="0"/>
    <n v="0"/>
    <n v="0"/>
    <n v="0"/>
    <n v="0"/>
    <n v="0"/>
    <n v="0"/>
    <n v="27859.75992494966"/>
    <n v="33431.711909939593"/>
    <n v="39003.663894929523"/>
    <n v="44575.61587991946"/>
    <n v="50147.56786490939"/>
    <n v="61291.471834889257"/>
    <n v="66863.423819879186"/>
    <n v="72435.375804869123"/>
    <n v="78007.327789859046"/>
    <n v="83579.279774848983"/>
    <m/>
    <n v="2.995420048750248"/>
    <n v="1.4630000000000001"/>
    <m/>
    <n v="0.33537197952216519"/>
    <n v="1.9536492060409281"/>
    <m/>
    <n v="-4671.6914175213287"/>
    <n v="0"/>
    <n v="0"/>
    <n v="0"/>
    <n v="0"/>
    <n v="0"/>
    <n v="0"/>
    <n v="0"/>
    <n v="0"/>
    <n v="0"/>
    <n v="0"/>
    <n v="-7457.6674100162963"/>
    <n v="-6219.4558577963107"/>
    <n v="-4671.6914175213296"/>
    <n v="-2681.7085657392108"/>
  </r>
  <r>
    <x v="330"/>
    <n v="0"/>
    <n v="0"/>
    <n v="0"/>
    <n v="0"/>
    <n v="0"/>
    <n v="0"/>
    <n v="43471.142102875412"/>
    <n v="38260.296334183557"/>
    <n v="0"/>
    <n v="1"/>
    <n v="22"/>
    <n v="1669886169"/>
    <n v="167929"/>
    <n v="0"/>
    <n v="250310"/>
    <n v="6"/>
    <n v="39"/>
    <n v="0"/>
    <n v="75670"/>
    <n v="12"/>
    <n v="0"/>
    <n v="0"/>
    <n v="0"/>
    <n v="0"/>
    <n v="0"/>
    <n v="0"/>
    <n v="66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711"/>
    <n v="263981.48"/>
    <n v="282483.62"/>
    <n v="18502.14"/>
    <n v="2"/>
    <n v="5"/>
    <n v="0"/>
    <n v="0"/>
    <n v="0"/>
    <n v="47032.522726077077"/>
    <n v="65534.661384405779"/>
    <n v="18502.138658328709"/>
    <n v="216948.95727392289"/>
    <n v="216948.95861559419"/>
    <n v="1.341671293630498E-3"/>
    <n v="18502.138658328709"/>
    <n v="0"/>
    <n v="0"/>
    <n v="0"/>
    <n v="0"/>
    <n v="0"/>
    <n v="0"/>
    <n v="0"/>
    <n v="0"/>
    <n v="0"/>
    <n v="0"/>
    <n v="32767.33069220289"/>
    <n v="39320.796830643463"/>
    <n v="45874.26296908404"/>
    <n v="52427.729107524618"/>
    <n v="58981.195245965202"/>
    <n v="72088.127522846364"/>
    <n v="78641.593661286926"/>
    <n v="85195.059799727518"/>
    <n v="91748.525938168081"/>
    <n v="98301.992076608673"/>
    <m/>
    <n v="3.5420046619802772"/>
    <n v="1.4630000000000001"/>
    <m/>
    <n v="0.12930399074169091"/>
    <n v="1.652171738455094"/>
    <m/>
    <n v="-2118.473312227261"/>
    <n v="0"/>
    <n v="0"/>
    <n v="0"/>
    <n v="0"/>
    <n v="0"/>
    <n v="0"/>
    <n v="0"/>
    <n v="0"/>
    <n v="0"/>
    <n v="0"/>
    <n v="-5395.2063814475496"/>
    <n v="-3938.8805729052001"/>
    <n v="-2118.473312227261"/>
    <n v="222.05030864437501"/>
  </r>
  <r>
    <x v="331"/>
    <n v="2745.4551143175381"/>
    <n v="1.0631269920174991"/>
    <n v="0"/>
    <n v="12"/>
    <n v="3"/>
    <n v="1669689215"/>
    <n v="35237.67141811597"/>
    <n v="0"/>
    <n v="0"/>
    <n v="21"/>
    <n v="12"/>
    <n v="1670479380"/>
    <n v="9944"/>
    <n v="0"/>
    <n v="349533"/>
    <n v="6"/>
    <n v="31"/>
    <n v="0"/>
    <n v="345"/>
    <n v="1268"/>
    <n v="0"/>
    <n v="0"/>
    <n v="0"/>
    <n v="0"/>
    <n v="0"/>
    <n v="0"/>
    <n v="3379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9244"/>
    <n v="8641347.9700000007"/>
    <n v="10156508.01"/>
    <n v="1515160.04"/>
    <n v="5"/>
    <n v="18"/>
    <n v="2930.740305722185"/>
    <n v="4087.9043029262539"/>
    <n v="1157.16399720407"/>
    <n v="35406.29319233002"/>
    <n v="52670.270292131449"/>
    <n v="17263.977099801421"/>
    <n v="8603010.9365019482"/>
    <n v="10099749.83540494"/>
    <n v="1496738.898902995"/>
    <n v="18421.141097005489"/>
    <n v="2043.9521514631269"/>
    <n v="2452.7425817557519"/>
    <n v="2861.5330120483782"/>
    <n v="3270.323442341004"/>
    <n v="3679.1138726336289"/>
    <n v="4496.6947332188802"/>
    <n v="4905.4851635115047"/>
    <n v="5314.2755938041309"/>
    <n v="5723.0660240967554"/>
    <n v="6131.8564543893817"/>
    <n v="26335.135146065721"/>
    <n v="31602.162175278871"/>
    <n v="36869.18920449201"/>
    <n v="42136.216233705163"/>
    <n v="47403.243262918302"/>
    <n v="57937.297321344588"/>
    <n v="63204.324350557727"/>
    <n v="68471.351379770887"/>
    <n v="73738.378408984019"/>
    <n v="79005.405438197165"/>
    <n v="3.5326922655763719"/>
    <n v="3.0508769785576968"/>
    <n v="1.4630000000000001"/>
    <n v="0.13228090625872421"/>
    <n v="0.31109842452284031"/>
    <n v="1.9181369950769149"/>
    <n v="-135.18792147250591"/>
    <n v="-4096.4095267685634"/>
    <n v="-339.58313661881868"/>
    <n v="-248.74081877601299"/>
    <n v="-135.18792147250599"/>
    <n v="10.8086607748603"/>
    <n v="205.47077043801531"/>
    <n v="-503.09930873586882"/>
    <n v="-430.42545446162433"/>
    <n v="-339.58313661881868"/>
    <n v="-222.78587082092571"/>
    <n v="-67.056183090401646"/>
    <n v="-6729.9230413751357"/>
    <n v="-5559.4725904388797"/>
    <n v="-4096.4095267685634"/>
    <n v="-2215.3284449067251"/>
  </r>
  <r>
    <x v="332"/>
    <n v="0"/>
    <n v="0"/>
    <n v="0"/>
    <n v="0"/>
    <n v="0"/>
    <n v="0"/>
    <n v="59413.526716161541"/>
    <n v="48418.108217662688"/>
    <n v="3056.6630730030329"/>
    <n v="12"/>
    <n v="50"/>
    <n v="1671321350"/>
    <n v="13459"/>
    <n v="0"/>
    <n v="21952"/>
    <n v="6"/>
    <n v="22"/>
    <n v="64"/>
    <n v="8414"/>
    <n v="0"/>
    <n v="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9"/>
    <n v="331810.01"/>
    <n v="350129.01"/>
    <n v="18319"/>
    <n v="2"/>
    <n v="9"/>
    <n v="0"/>
    <n v="0"/>
    <n v="0"/>
    <n v="69539.547344287334"/>
    <n v="87858.546887760895"/>
    <n v="18318.999543473561"/>
    <n v="262270.46265571268"/>
    <n v="262270.46311223909"/>
    <n v="4.5652643893845379E-4"/>
    <n v="18318.999543473561"/>
    <n v="0"/>
    <n v="0"/>
    <n v="0"/>
    <n v="0"/>
    <n v="0"/>
    <n v="0"/>
    <n v="0"/>
    <n v="0"/>
    <n v="0"/>
    <n v="0"/>
    <n v="43929.273443880447"/>
    <n v="52715.128132656537"/>
    <n v="61500.982821432619"/>
    <n v="70286.837510208716"/>
    <n v="79072.692198984805"/>
    <n v="96644.401576536999"/>
    <n v="105430.2562653131"/>
    <n v="114216.11095408921"/>
    <n v="123001.96564286519"/>
    <n v="131787.82033164139"/>
    <m/>
    <n v="4.7960341218012594"/>
    <n v="1.4630000000000001"/>
    <m/>
    <n v="-0.16597757680303801"/>
    <n v="1.220174805137155"/>
    <m/>
    <n v="3645.6371784666621"/>
    <n v="0"/>
    <n v="0"/>
    <n v="0"/>
    <n v="0"/>
    <n v="0"/>
    <n v="0"/>
    <n v="0"/>
    <n v="0"/>
    <n v="0"/>
    <n v="0"/>
    <n v="-747.29016592138214"/>
    <n v="1205.1219871399701"/>
    <n v="3645.637178466663"/>
    <n v="6783.4424244581242"/>
  </r>
  <r>
    <x v="333"/>
    <n v="0"/>
    <n v="0"/>
    <n v="0"/>
    <n v="0"/>
    <n v="0"/>
    <n v="0"/>
    <n v="38729.523539875379"/>
    <n v="27802.677486534059"/>
    <n v="0"/>
    <n v="3"/>
    <n v="45"/>
    <n v="1670864369"/>
    <n v="6635"/>
    <n v="0"/>
    <n v="35364"/>
    <n v="8"/>
    <n v="41"/>
    <n v="5"/>
    <n v="1595"/>
    <n v="4"/>
    <n v="224"/>
    <n v="0"/>
    <n v="0"/>
    <n v="0"/>
    <n v="0"/>
    <n v="8"/>
    <n v="2689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134"/>
    <n v="92111.65"/>
    <n v="113415.63"/>
    <n v="21303.98"/>
    <n v="4"/>
    <n v="14"/>
    <n v="0"/>
    <n v="0"/>
    <n v="0"/>
    <n v="39876.91778001393"/>
    <n v="58175.96828825432"/>
    <n v="18299.050508240391"/>
    <n v="52234.732219986057"/>
    <n v="55239.661711745677"/>
    <n v="3004.9294917596089"/>
    <n v="18299.050508240391"/>
    <n v="0"/>
    <n v="0"/>
    <n v="0"/>
    <n v="0"/>
    <n v="0"/>
    <n v="0"/>
    <n v="0"/>
    <n v="0"/>
    <n v="0"/>
    <n v="0"/>
    <n v="29087.98414412716"/>
    <n v="34905.580972952594"/>
    <n v="40723.177801778023"/>
    <n v="46540.774630603461"/>
    <n v="52358.37145942889"/>
    <n v="63993.565117079757"/>
    <n v="69811.161945905187"/>
    <n v="75628.758774730624"/>
    <n v="81446.355603556047"/>
    <n v="87263.952432381484"/>
    <m/>
    <n v="3.179179611644694"/>
    <n v="1.4630000000000001"/>
    <m/>
    <n v="0.25818622683311337"/>
    <n v="1.840726449856845"/>
    <m/>
    <n v="-3755.058436176811"/>
    <n v="0"/>
    <n v="0"/>
    <n v="0"/>
    <n v="0"/>
    <n v="0"/>
    <n v="0"/>
    <n v="0"/>
    <n v="0"/>
    <n v="0"/>
    <n v="0"/>
    <n v="-6663.8568505895273"/>
    <n v="-5371.0575552949867"/>
    <n v="-3755.058436176811"/>
    <n v="-1677.3452830248721"/>
  </r>
  <r>
    <x v="334"/>
    <n v="0"/>
    <n v="0"/>
    <n v="0"/>
    <n v="0"/>
    <n v="0"/>
    <n v="0"/>
    <n v="42705.140154303503"/>
    <n v="28344.611603252779"/>
    <n v="0"/>
    <n v="32"/>
    <n v="56"/>
    <n v="1671186616"/>
    <n v="98"/>
    <n v="0"/>
    <n v="452"/>
    <n v="4"/>
    <n v="12"/>
    <n v="0"/>
    <n v="208"/>
    <n v="0"/>
    <n v="32"/>
    <n v="0"/>
    <n v="0"/>
    <n v="0"/>
    <n v="0"/>
    <n v="0"/>
    <n v="1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6"/>
    <n v="93341.08"/>
    <n v="131589.23000000001"/>
    <n v="38248.15"/>
    <n v="2"/>
    <n v="7"/>
    <n v="0"/>
    <n v="0"/>
    <n v="0"/>
    <n v="45699.495458725403"/>
    <n v="63942.077230782241"/>
    <n v="18242.581772056841"/>
    <n v="47641.584541274598"/>
    <n v="67647.152769217762"/>
    <n v="20005.56822794316"/>
    <n v="18242.581772056841"/>
    <n v="0"/>
    <n v="0"/>
    <n v="0"/>
    <n v="0"/>
    <n v="0"/>
    <n v="0"/>
    <n v="0"/>
    <n v="0"/>
    <n v="0"/>
    <n v="0"/>
    <n v="31971.03861539112"/>
    <n v="38365.24633846934"/>
    <n v="44759.454061547563"/>
    <n v="51153.661784625787"/>
    <n v="57547.869507704017"/>
    <n v="70336.284953860464"/>
    <n v="76730.49267693868"/>
    <n v="83124.700400016911"/>
    <n v="89518.908123095127"/>
    <n v="95913.115846173358"/>
    <m/>
    <n v="3.5051002116775938"/>
    <n v="1.4630000000000001"/>
    <m/>
    <n v="0.14119419087465679"/>
    <n v="1.6695671012496229"/>
    <m/>
    <n v="-2257.0624643612769"/>
    <n v="0"/>
    <n v="0"/>
    <n v="0"/>
    <n v="0"/>
    <n v="0"/>
    <n v="0"/>
    <n v="0"/>
    <n v="0"/>
    <n v="0"/>
    <n v="0"/>
    <n v="-5454.166325900389"/>
    <n v="-4033.2312763274508"/>
    <n v="-2257.0624643612769"/>
    <n v="26.583151023802198"/>
  </r>
  <r>
    <x v="335"/>
    <n v="17726.966127654439"/>
    <n v="15846.77642453093"/>
    <n v="0"/>
    <n v="12"/>
    <n v="73"/>
    <n v="1652848219"/>
    <n v="0"/>
    <n v="0"/>
    <n v="0"/>
    <n v="0"/>
    <n v="0"/>
    <n v="0"/>
    <n v="52113"/>
    <n v="0"/>
    <n v="55145"/>
    <n v="5"/>
    <n v="20"/>
    <n v="0"/>
    <n v="2912"/>
    <n v="0"/>
    <n v="4"/>
    <n v="0"/>
    <n v="0"/>
    <n v="0"/>
    <n v="0"/>
    <n v="0"/>
    <n v="1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0"/>
    <n v="19479.740000000002"/>
    <n v="37693.07"/>
    <n v="18213.330000000002"/>
    <n v="3"/>
    <n v="5"/>
    <n v="15489.606014479419"/>
    <n v="33415.411257077307"/>
    <n v="17925.805242597889"/>
    <n v="310.22989830827828"/>
    <n v="597.75360944998749"/>
    <n v="287.52371114170921"/>
    <n v="3679.9040872122991"/>
    <n v="3679.9051334726978"/>
    <n v="1.0462604031431511E-3"/>
    <n v="18213.328953739601"/>
    <n v="16707.705628538661"/>
    <n v="20049.246754246389"/>
    <n v="23390.787879954121"/>
    <n v="26732.32900566185"/>
    <n v="30073.870131369578"/>
    <n v="36756.95238278505"/>
    <n v="40098.493508492778"/>
    <n v="43440.034634200507"/>
    <n v="46781.575759908243"/>
    <n v="50123.116885615971"/>
    <n v="298.87680472499369"/>
    <n v="358.65216566999248"/>
    <n v="418.42752661499122"/>
    <n v="478.20288755999002"/>
    <n v="537.97824850498876"/>
    <n v="657.52897039498635"/>
    <n v="717.30433133998497"/>
    <n v="777.07969228498382"/>
    <n v="836.85505322998245"/>
    <n v="896.6304141749813"/>
    <n v="1.864095409096088"/>
    <n v="2.0789715292572102"/>
    <n v="1.4630000000000001"/>
    <n v="1.145812913052356"/>
    <n v="0.92402827249353847"/>
    <n v="2.814853362658047"/>
    <n v="-9571.9524283285591"/>
    <n v="-138.08530877921231"/>
    <n v="-11242.722991182431"/>
    <n v="-10500.15829658071"/>
    <n v="-9571.9524283285609"/>
    <n v="-8378.5448834329418"/>
    <n v="-6787.3348235721187"/>
    <n v="-12579.339441465519"/>
    <n v="-11985.28768578414"/>
    <n v="-11242.722991182431"/>
    <n v="-10287.99695526593"/>
    <n v="-9015.028907377271"/>
    <n v="-167.97298925171171"/>
    <n v="-154.68957570837861"/>
    <n v="-138.08530877921231"/>
    <n v="-116.7369655845699"/>
  </r>
  <r>
    <x v="336"/>
    <n v="0"/>
    <n v="0"/>
    <n v="0"/>
    <n v="0"/>
    <n v="0"/>
    <n v="0"/>
    <n v="36332.589747828053"/>
    <n v="25992.435618703479"/>
    <n v="0"/>
    <n v="4"/>
    <n v="41"/>
    <n v="1670438628"/>
    <n v="8449"/>
    <n v="0"/>
    <n v="24754"/>
    <n v="3"/>
    <n v="20"/>
    <n v="2093"/>
    <n v="142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3"/>
    <n v="80676.42"/>
    <n v="98767.43"/>
    <n v="18091.02"/>
    <n v="1"/>
    <n v="3"/>
    <n v="0"/>
    <n v="0"/>
    <n v="0"/>
    <n v="36497.780247034971"/>
    <n v="54588.795325145933"/>
    <n v="18091.015078110959"/>
    <n v="44178.639752965028"/>
    <n v="44178.634674854067"/>
    <n v="4.9218890453630593E-3"/>
    <n v="18091.015078110959"/>
    <n v="0"/>
    <n v="0"/>
    <n v="0"/>
    <n v="0"/>
    <n v="0"/>
    <n v="0"/>
    <n v="0"/>
    <n v="0"/>
    <n v="0"/>
    <n v="0"/>
    <n v="27294.397662572959"/>
    <n v="32753.27719508755"/>
    <n v="38212.156727602152"/>
    <n v="43671.036260116744"/>
    <n v="49129.915792631327"/>
    <n v="60047.674857660517"/>
    <n v="65506.554390175108"/>
    <n v="70965.433922689699"/>
    <n v="76424.31345520429"/>
    <n v="81883.192987718881"/>
    <m/>
    <n v="3.01745342035534"/>
    <n v="1.4630000000000001"/>
    <m/>
    <n v="0.3256211257534356"/>
    <n v="1.9393837069772759"/>
    <m/>
    <n v="-4443.8162468244745"/>
    <n v="0"/>
    <n v="0"/>
    <n v="0"/>
    <n v="0"/>
    <n v="0"/>
    <n v="0"/>
    <n v="0"/>
    <n v="0"/>
    <n v="0"/>
    <n v="0"/>
    <n v="-7173.2560130817692"/>
    <n v="-5960.1716725229708"/>
    <n v="-4443.8162468244736"/>
    <n v="-2494.216413783548"/>
  </r>
  <r>
    <x v="337"/>
    <n v="32112.6048827757"/>
    <n v="31339.875859035081"/>
    <n v="0"/>
    <n v="8"/>
    <n v="4"/>
    <n v="1671667595"/>
    <n v="4142.1374180837238"/>
    <n v="27.603278091207091"/>
    <n v="0"/>
    <n v="22"/>
    <n v="29"/>
    <n v="1671668080"/>
    <n v="108040"/>
    <n v="0"/>
    <n v="127949"/>
    <n v="8"/>
    <n v="50"/>
    <n v="166"/>
    <n v="3107"/>
    <n v="20"/>
    <n v="3"/>
    <n v="0"/>
    <n v="0"/>
    <n v="0"/>
    <n v="0"/>
    <n v="266"/>
    <n v="16336"/>
    <n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802"/>
    <n v="303244.34000000003"/>
    <n v="451805.42"/>
    <n v="148561.07"/>
    <n v="8"/>
    <n v="43"/>
    <n v="35045.975411011394"/>
    <n v="47505.090548354667"/>
    <n v="12459.115137343289"/>
    <n v="6591.4474661462436"/>
    <n v="12190.66536063493"/>
    <n v="5599.2178944886873"/>
    <n v="261606.91712284239"/>
    <n v="392109.6640910104"/>
    <n v="130502.736968168"/>
    <n v="18058.333031831971"/>
    <n v="23752.545274177341"/>
    <n v="28503.054329012801"/>
    <n v="33253.563383848268"/>
    <n v="38004.072438683739"/>
    <n v="42754.58149351921"/>
    <n v="52255.599603190138"/>
    <n v="57006.108658025609"/>
    <n v="61756.61771286108"/>
    <n v="66507.126767696536"/>
    <n v="71257.635822532015"/>
    <n v="6095.3326803174659"/>
    <n v="7314.3992163809589"/>
    <n v="8533.4657524444519"/>
    <n v="9752.5322885079459"/>
    <n v="10971.59882457144"/>
    <n v="13409.731896698429"/>
    <n v="14628.79843276192"/>
    <n v="15847.86496882541"/>
    <n v="17066.9315048889"/>
    <n v="18285.9980409524"/>
    <n v="3.812878364529217"/>
    <n v="2.1772086013359488"/>
    <n v="1.4630000000000001"/>
    <n v="4.907621423530184E-2"/>
    <n v="0.83721486197766026"/>
    <n v="2.6878453430733171"/>
    <n v="-582.84250025461756"/>
    <n v="-2551.5515543299539"/>
    <n v="-2958.097027672351"/>
    <n v="-1902.4283488200249"/>
    <n v="-582.84250025461733"/>
    <n v="1113.767876472335"/>
    <n v="3375.9150454416049"/>
    <n v="-4858.3006496065382"/>
    <n v="-4013.7657065246772"/>
    <n v="-2958.097027672351"/>
    <n v="-1600.8087262907879"/>
    <n v="208.90900888462781"/>
    <n v="-3161.0848223617008"/>
    <n v="-2890.1811476809248"/>
    <n v="-2551.5515543299539"/>
    <n v="-2116.1706485929931"/>
  </r>
  <r>
    <x v="338"/>
    <n v="2234.878312806693"/>
    <n v="0"/>
    <n v="0"/>
    <n v="37"/>
    <n v="85"/>
    <n v="1652622889"/>
    <n v="46083.95871647149"/>
    <n v="34080.965244042083"/>
    <n v="0"/>
    <n v="2"/>
    <n v="31"/>
    <n v="1671662958"/>
    <n v="222931"/>
    <n v="0"/>
    <n v="227109"/>
    <n v="7"/>
    <n v="45"/>
    <n v="631"/>
    <n v="3275"/>
    <n v="0"/>
    <n v="84"/>
    <n v="0"/>
    <n v="0"/>
    <n v="0"/>
    <n v="0"/>
    <n v="18"/>
    <n v="1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03"/>
    <n v="1049343.02"/>
    <n v="1067156.3400000001"/>
    <n v="17813.330000000002"/>
    <n v="3"/>
    <n v="16"/>
    <n v="3290.6464117980108"/>
    <n v="3290.6464117980108"/>
    <n v="0"/>
    <n v="50411.494814102392"/>
    <n v="68224.82050887993"/>
    <n v="17813.325694777541"/>
    <n v="995640.87877409963"/>
    <n v="995640.87307932216"/>
    <n v="4.305222460970981E-3"/>
    <n v="17813.325694777541"/>
    <n v="1645.323205899005"/>
    <n v="1974.3878470788061"/>
    <n v="2303.452488258607"/>
    <n v="2632.517129438409"/>
    <n v="2961.5817706182102"/>
    <n v="3619.711052977812"/>
    <n v="3948.7756941576131"/>
    <n v="4277.8403353374142"/>
    <n v="4606.9049765172149"/>
    <n v="4935.9696176970156"/>
    <n v="34112.410254439957"/>
    <n v="40934.892305327958"/>
    <n v="47757.374356215951"/>
    <n v="54579.856407103936"/>
    <n v="61402.338457991937"/>
    <n v="75047.302559767923"/>
    <n v="81869.784610655915"/>
    <n v="88692.266661543908"/>
    <n v="95514.748712431901"/>
    <n v="102337.23076331989"/>
    <s v="inf"/>
    <n v="3.829987823603421"/>
    <n v="1.4630000000000001"/>
    <n v="-1"/>
    <n v="4.4389743316892272E-2"/>
    <n v="1.527942194472613"/>
    <m/>
    <n v="-757.12056755755793"/>
    <n v="658.12928235960214"/>
    <n v="731.2547581773357"/>
    <n v="822.66160294950271"/>
    <n v="940.18468908514592"/>
    <n v="1096.8821372660041"/>
    <n v="526.50342588768183"/>
    <n v="585.0038065418687"/>
    <n v="658.12928235960226"/>
    <n v="752.14775126811685"/>
    <n v="877.50570981280305"/>
    <n v="-4168.3615930015549"/>
    <n v="-2652.2544705820001"/>
    <n v="-757.12056755755839"/>
    <n v="1679.480164902438"/>
  </r>
  <r>
    <x v="339"/>
    <n v="0"/>
    <n v="0"/>
    <n v="0"/>
    <n v="0"/>
    <n v="0"/>
    <n v="0"/>
    <n v="45710.902257810383"/>
    <n v="32211.753408550121"/>
    <n v="0"/>
    <n v="24"/>
    <n v="37"/>
    <n v="1671666663"/>
    <n v="3125"/>
    <n v="0"/>
    <n v="23038"/>
    <n v="2"/>
    <n v="4"/>
    <n v="0"/>
    <n v="199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029.31"/>
    <n v="67731.97"/>
    <n v="17702.66"/>
    <n v="1"/>
    <n v="1"/>
    <n v="0"/>
    <n v="0"/>
    <n v="0"/>
    <n v="50029.309261741873"/>
    <n v="67731.967803366424"/>
    <n v="17702.658541624551"/>
    <n v="7.3825812432914972E-4"/>
    <n v="2.1966335771139711E-3"/>
    <n v="1.458375449146843E-3"/>
    <n v="17702.658541624551"/>
    <n v="0"/>
    <n v="0"/>
    <n v="0"/>
    <n v="0"/>
    <n v="0"/>
    <n v="0"/>
    <n v="0"/>
    <n v="0"/>
    <n v="0"/>
    <n v="0"/>
    <n v="33865.983901683212"/>
    <n v="40639.180682019847"/>
    <n v="47412.377462356497"/>
    <n v="54185.574242693139"/>
    <n v="60958.771023029782"/>
    <n v="74505.164583703066"/>
    <n v="81278.361364039709"/>
    <n v="88051.558144376351"/>
    <n v="94824.754924712994"/>
    <n v="101597.95170504961"/>
    <m/>
    <n v="3.8260901685533359"/>
    <n v="1.4630000000000001"/>
    <m/>
    <n v="4.5453667787557883E-2"/>
    <n v="1.529498715973197"/>
    <m/>
    <n v="-769.66659078294526"/>
    <n v="0"/>
    <n v="0"/>
    <n v="0"/>
    <n v="0"/>
    <n v="0"/>
    <n v="0"/>
    <n v="0"/>
    <n v="0"/>
    <n v="0"/>
    <n v="0"/>
    <n v="-4156.2649809512659"/>
    <n v="-2651.1101408764571"/>
    <n v="-769.6665907829447"/>
    <n v="1649.3322593372829"/>
  </r>
  <r>
    <x v="340"/>
    <n v="0"/>
    <n v="0"/>
    <n v="0"/>
    <n v="0"/>
    <n v="0"/>
    <n v="0"/>
    <n v="23460.591645532699"/>
    <n v="19436.916100000009"/>
    <n v="0"/>
    <n v="0"/>
    <n v="35"/>
    <n v="1655470722"/>
    <n v="300"/>
    <n v="0"/>
    <n v="3680"/>
    <n v="3"/>
    <n v="5"/>
    <n v="0"/>
    <n v="3321"/>
    <n v="0"/>
    <n v="0"/>
    <n v="0"/>
    <n v="0"/>
    <n v="0"/>
    <n v="0"/>
    <n v="0"/>
    <n v="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9"/>
    <n v="38362.080000000002"/>
    <n v="56032.69"/>
    <n v="17670.61"/>
    <n v="2"/>
    <n v="4"/>
    <n v="0"/>
    <n v="0"/>
    <n v="0"/>
    <n v="24178.081538913069"/>
    <n v="41848.695741428492"/>
    <n v="17670.614202515429"/>
    <n v="14183.99846108694"/>
    <n v="14183.994258571511"/>
    <n v="-4.2025154252769434E-3"/>
    <n v="17670.614202515429"/>
    <n v="0"/>
    <n v="0"/>
    <n v="0"/>
    <n v="0"/>
    <n v="0"/>
    <n v="0"/>
    <n v="0"/>
    <n v="0"/>
    <n v="0"/>
    <n v="0"/>
    <n v="20924.347870714249"/>
    <n v="25109.217444857091"/>
    <n v="29294.08701899994"/>
    <n v="33478.956593142793"/>
    <n v="37663.826167285653"/>
    <n v="46033.565315571337"/>
    <n v="50218.43488971419"/>
    <n v="54403.304463857043"/>
    <n v="58588.174037999881"/>
    <n v="62773.043612142726"/>
    <m/>
    <n v="2.3682649206087749"/>
    <n v="1.4630000000000001"/>
    <m/>
    <n v="0.68900023185403536"/>
    <n v="2.4710073392024539"/>
    <m/>
    <n v="-7208.440267158303"/>
    <n v="0"/>
    <n v="0"/>
    <n v="0"/>
    <n v="0"/>
    <n v="0"/>
    <n v="0"/>
    <n v="0"/>
    <n v="0"/>
    <n v="0"/>
    <n v="0"/>
    <n v="-9300.8750542297275"/>
    <n v="-8370.9040377535384"/>
    <n v="-7208.440267158303"/>
    <n v="-5713.8439906787135"/>
  </r>
  <r>
    <x v="341"/>
    <n v="0"/>
    <n v="0"/>
    <n v="0"/>
    <n v="0"/>
    <n v="0"/>
    <n v="0"/>
    <n v="45522.920568365749"/>
    <n v="44833.32"/>
    <n v="0"/>
    <n v="2"/>
    <n v="3"/>
    <n v="1671832077"/>
    <n v="49"/>
    <n v="0"/>
    <n v="17728"/>
    <n v="2"/>
    <n v="4"/>
    <n v="0"/>
    <n v="176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8981.88"/>
    <n v="106582.97"/>
    <n v="17601.09"/>
    <n v="2"/>
    <n v="2"/>
    <n v="0"/>
    <n v="0"/>
    <n v="0"/>
    <n v="49811.641629540172"/>
    <n v="67412.728254423026"/>
    <n v="17601.086624882861"/>
    <n v="39170.238370459832"/>
    <n v="39170.241745576983"/>
    <n v="3.375117143150419E-3"/>
    <n v="17601.086624882861"/>
    <n v="0"/>
    <n v="0"/>
    <n v="0"/>
    <n v="0"/>
    <n v="0"/>
    <n v="0"/>
    <n v="0"/>
    <n v="0"/>
    <n v="0"/>
    <n v="0"/>
    <n v="33706.364127211513"/>
    <n v="40447.636952653811"/>
    <n v="47188.909778096116"/>
    <n v="53930.182603538422"/>
    <n v="60671.455428980727"/>
    <n v="74154.001079865338"/>
    <n v="80895.273905307622"/>
    <n v="87636.546730749935"/>
    <n v="94377.819556192233"/>
    <n v="101119.0923816345"/>
    <m/>
    <n v="3.8300321844403"/>
    <n v="1.4630000000000001"/>
    <m/>
    <n v="4.4377646812004068E-2"/>
    <n v="1.527924497285962"/>
    <m/>
    <n v="-747.9045612770999"/>
    <n v="0"/>
    <n v="0"/>
    <n v="0"/>
    <n v="0"/>
    <n v="0"/>
    <n v="0"/>
    <n v="0"/>
    <n v="0"/>
    <n v="0"/>
    <n v="0"/>
    <n v="-4118.5409739982524"/>
    <n v="-2620.480346122185"/>
    <n v="-747.90456127710058"/>
    <n v="1659.6928763808651"/>
  </r>
  <r>
    <x v="342"/>
    <n v="44391.908667148862"/>
    <n v="43808.214585678063"/>
    <n v="0"/>
    <n v="4"/>
    <n v="3"/>
    <n v="1672032635"/>
    <n v="2173.6278029726418"/>
    <n v="135.092578287051"/>
    <n v="0"/>
    <n v="24"/>
    <n v="12"/>
    <n v="1672032459"/>
    <n v="20369"/>
    <n v="0"/>
    <n v="20772"/>
    <n v="17"/>
    <n v="117"/>
    <n v="15"/>
    <n v="187"/>
    <n v="14"/>
    <n v="8"/>
    <n v="9"/>
    <n v="0"/>
    <n v="14"/>
    <n v="0"/>
    <n v="0"/>
    <n v="145"/>
    <n v="4"/>
    <n v="0"/>
    <n v="0"/>
    <n v="0"/>
    <n v="0"/>
    <n v="0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2455346.48"/>
    <n v="3362707.11"/>
    <n v="907360.73"/>
    <n v="10"/>
    <n v="55"/>
    <n v="48946.735016747967"/>
    <n v="65593.791324992941"/>
    <n v="16647.05630824497"/>
    <n v="2404.9812196722291"/>
    <n v="3209.56253943211"/>
    <n v="804.58131975988158"/>
    <n v="2403994.76376358"/>
    <n v="3293903.756135575"/>
    <n v="889909.09237199521"/>
    <n v="17451.63762800485"/>
    <n v="32796.89566249647"/>
    <n v="39356.274794995763"/>
    <n v="45915.653927495063"/>
    <n v="52475.033059994363"/>
    <n v="59034.412192493648"/>
    <n v="72153.170457492248"/>
    <n v="78712.549589991526"/>
    <n v="85271.928722490833"/>
    <n v="91831.307854990111"/>
    <n v="98390.686987489404"/>
    <n v="1604.781269716055"/>
    <n v="1925.7375236592659"/>
    <n v="2246.693777602477"/>
    <n v="2567.6500315456892"/>
    <n v="2888.6062854889001"/>
    <n v="3530.5187933753218"/>
    <n v="3851.4750473185318"/>
    <n v="4172.431301261744"/>
    <n v="4493.387555204954"/>
    <n v="4814.3438091481657"/>
    <n v="3.940263678480235"/>
    <n v="3.989108944749014"/>
    <n v="1.4630000000000001"/>
    <n v="1.51604883312797E-2"/>
    <n v="2.7301974956892572E-3"/>
    <n v="1.4669942789361929"/>
    <n v="-248.60847699673869"/>
    <n v="-2.1906849018539352"/>
    <n v="-3528.2980432463851"/>
    <n v="-2070.6582360243192"/>
    <n v="-248.60847699673829"/>
    <n v="2094.0269274672942"/>
    <n v="5217.5408000860079"/>
    <n v="-6152.049696246102"/>
    <n v="-4985.9378504684501"/>
    <n v="-3528.2980432463851"/>
    <n v="-1654.1897196751579"/>
    <n v="844.62137841981166"/>
    <n v="-162.6688118734595"/>
    <n v="-91.345199886079286"/>
    <n v="-2.190684901853956"/>
    <n v="112.4365486492928"/>
  </r>
  <r>
    <x v="343"/>
    <n v="4879.0328092407717"/>
    <n v="0"/>
    <n v="0"/>
    <n v="188"/>
    <n v="77"/>
    <n v="1633805047"/>
    <n v="37050.292892067417"/>
    <n v="17025.587613762938"/>
    <n v="0"/>
    <n v="65"/>
    <n v="39"/>
    <n v="1670988865"/>
    <n v="330"/>
    <n v="0"/>
    <n v="2666"/>
    <n v="4"/>
    <n v="11"/>
    <n v="5"/>
    <n v="23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38240.15"/>
    <n v="55663.34"/>
    <n v="17423.189999999999"/>
    <n v="2"/>
    <n v="3"/>
    <n v="0"/>
    <n v="0"/>
    <n v="0"/>
    <n v="38138.414470731383"/>
    <n v="55561.607496932258"/>
    <n v="17423.193026200868"/>
    <n v="101.73552926861881"/>
    <n v="101.73250306773841"/>
    <n v="-3.026200873136986E-3"/>
    <n v="17423.193026200868"/>
    <n v="0"/>
    <n v="0"/>
    <n v="0"/>
    <n v="0"/>
    <n v="0"/>
    <n v="0"/>
    <n v="0"/>
    <n v="0"/>
    <n v="0"/>
    <n v="0"/>
    <n v="27780.803748466129"/>
    <n v="33336.964498159352"/>
    <n v="38893.125247852578"/>
    <n v="44449.285997545812"/>
    <n v="50005.446747239032"/>
    <n v="61117.768246625492"/>
    <n v="66673.928996318704"/>
    <n v="72230.089746011945"/>
    <n v="77786.250495705157"/>
    <n v="83342.411245398383"/>
    <m/>
    <n v="3.1889451843516352"/>
    <n v="1.4630000000000001"/>
    <m/>
    <n v="0.25433325716235727"/>
    <n v="1.8350895552285289"/>
    <m/>
    <n v="-3532.7911519678082"/>
    <n v="0"/>
    <n v="0"/>
    <n v="0"/>
    <n v="0"/>
    <n v="0"/>
    <n v="0"/>
    <n v="0"/>
    <n v="0"/>
    <n v="0"/>
    <n v="0"/>
    <n v="-6310.8715268144206"/>
    <n v="-5076.1691379937038"/>
    <n v="-3532.7911519678069"/>
    <n v="-1548.448027077369"/>
  </r>
  <r>
    <x v="344"/>
    <n v="0"/>
    <n v="0"/>
    <n v="0"/>
    <n v="0"/>
    <n v="0"/>
    <n v="0"/>
    <n v="47900.429422502697"/>
    <n v="47460.800000000003"/>
    <n v="0"/>
    <n v="11"/>
    <n v="2"/>
    <n v="1672048285"/>
    <n v="19560"/>
    <n v="0"/>
    <n v="42381"/>
    <n v="8"/>
    <n v="30"/>
    <n v="1"/>
    <n v="22686"/>
    <n v="0"/>
    <n v="2"/>
    <n v="0"/>
    <n v="0"/>
    <n v="0"/>
    <n v="0"/>
    <n v="0"/>
    <n v="1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5"/>
    <n v="744892.23"/>
    <n v="762274.86"/>
    <n v="17382.63"/>
    <n v="2"/>
    <n v="8"/>
    <n v="0"/>
    <n v="0"/>
    <n v="0"/>
    <n v="53616.809077619182"/>
    <n v="70999.439529201452"/>
    <n v="17382.63045158227"/>
    <n v="691275.42092238076"/>
    <n v="691275.4204707985"/>
    <n v="-4.515822693065275E-4"/>
    <n v="17382.63045158227"/>
    <n v="0"/>
    <n v="0"/>
    <n v="0"/>
    <n v="0"/>
    <n v="0"/>
    <n v="0"/>
    <n v="0"/>
    <n v="0"/>
    <n v="0"/>
    <n v="0"/>
    <n v="35499.719764600733"/>
    <n v="42599.663717520867"/>
    <n v="49699.607670441022"/>
    <n v="56799.551623361163"/>
    <n v="63899.495576281312"/>
    <n v="78099.383482121601"/>
    <n v="85199.327435041734"/>
    <n v="92299.271387961897"/>
    <n v="99399.21534088203"/>
    <n v="106499.15929380219"/>
    <m/>
    <n v="4.0845049158102924"/>
    <n v="1.4630000000000001"/>
    <m/>
    <n v="-2.0689145331467259E-2"/>
    <n v="1.432731780380063"/>
    <m/>
    <n v="367.22943071809232"/>
    <n v="0"/>
    <n v="0"/>
    <n v="0"/>
    <n v="0"/>
    <n v="0"/>
    <n v="0"/>
    <n v="0"/>
    <n v="0"/>
    <n v="0"/>
    <n v="0"/>
    <n v="-3182.742545741979"/>
    <n v="-1604.9772228708371"/>
    <n v="367.22943071809277"/>
    <n v="2902.9236996181462"/>
  </r>
  <r>
    <x v="345"/>
    <n v="4549.1270470063937"/>
    <n v="0"/>
    <n v="0"/>
    <n v="86"/>
    <n v="104"/>
    <n v="1637706434"/>
    <n v="36613.181023839177"/>
    <n v="16486.187159679241"/>
    <n v="0"/>
    <n v="36"/>
    <n v="54"/>
    <n v="1671044269"/>
    <n v="84"/>
    <n v="0"/>
    <n v="6569"/>
    <n v="7"/>
    <n v="24"/>
    <n v="5"/>
    <n v="6442"/>
    <n v="26"/>
    <n v="0"/>
    <n v="0"/>
    <n v="0"/>
    <n v="0"/>
    <n v="0"/>
    <n v="0"/>
    <n v="1"/>
    <n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"/>
    <n v="55146.54"/>
    <n v="72422.41"/>
    <n v="17275.88"/>
    <n v="4"/>
    <n v="8"/>
    <n v="0"/>
    <n v="0"/>
    <n v="0"/>
    <n v="37638.583476421001"/>
    <n v="54914.458963583857"/>
    <n v="17275.875487162859"/>
    <n v="17507.956523579"/>
    <n v="17507.95103641614"/>
    <n v="4.5128371384635102E-3"/>
    <n v="17275.875487162859"/>
    <n v="0"/>
    <n v="0"/>
    <n v="0"/>
    <n v="0"/>
    <n v="0"/>
    <n v="0"/>
    <n v="0"/>
    <n v="0"/>
    <n v="0"/>
    <n v="0"/>
    <n v="27457.229481791928"/>
    <n v="32948.675378150307"/>
    <n v="38440.121274508703"/>
    <n v="43931.567170867092"/>
    <n v="49423.013067225482"/>
    <n v="60405.904859942253"/>
    <n v="65897.350756300628"/>
    <n v="71388.796652659032"/>
    <n v="76880.242549017406"/>
    <n v="82371.688445375796"/>
    <m/>
    <n v="3.178678788486812"/>
    <n v="1.4630000000000001"/>
    <m/>
    <n v="0.25838446290578881"/>
    <n v="1.841016469231169"/>
    <m/>
    <n v="-3547.260746266898"/>
    <n v="0"/>
    <n v="0"/>
    <n v="0"/>
    <n v="0"/>
    <n v="0"/>
    <n v="0"/>
    <n v="0"/>
    <n v="0"/>
    <n v="0"/>
    <n v="0"/>
    <n v="-6292.9836944460894"/>
    <n v="-5072.662384144227"/>
    <n v="-3547.2607462668971"/>
    <n v="-1586.0300689960441"/>
  </r>
  <r>
    <x v="346"/>
    <n v="0"/>
    <n v="0"/>
    <n v="0"/>
    <n v="0"/>
    <n v="0"/>
    <n v="0"/>
    <n v="43863.35185800639"/>
    <n v="22489.34356526117"/>
    <n v="0"/>
    <n v="174"/>
    <n v="57"/>
    <n v="1671654586"/>
    <n v="562"/>
    <n v="0"/>
    <n v="2201"/>
    <n v="5"/>
    <n v="44"/>
    <n v="81"/>
    <n v="15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1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134"/>
    <n v="57559.06"/>
    <n v="74647.48"/>
    <n v="17088.41"/>
    <n v="3"/>
    <n v="5"/>
    <n v="0"/>
    <n v="0"/>
    <n v="0"/>
    <n v="47859.780478791457"/>
    <n v="64948.193668040381"/>
    <n v="17088.41318924892"/>
    <n v="9699.279521208533"/>
    <n v="9699.2863319596145"/>
    <n v="-3.189248920534737E-3"/>
    <n v="17088.41318924892"/>
    <n v="0"/>
    <n v="0"/>
    <n v="0"/>
    <n v="0"/>
    <n v="0"/>
    <n v="0"/>
    <n v="0"/>
    <n v="0"/>
    <n v="0"/>
    <n v="0"/>
    <n v="32474.096834020191"/>
    <n v="38968.916200824227"/>
    <n v="45463.735567628268"/>
    <n v="51958.554934432308"/>
    <n v="58453.374301236341"/>
    <n v="71443.013034844422"/>
    <n v="77937.832401648455"/>
    <n v="84432.651768452502"/>
    <n v="90927.471135256535"/>
    <n v="97422.290502060569"/>
    <m/>
    <n v="3.8007153121099719"/>
    <n v="1.4630000000000001"/>
    <m/>
    <n v="5.2433468840736408E-2"/>
    <n v="1.539710164913997"/>
    <m/>
    <n v="-851.36477223882571"/>
    <n v="0"/>
    <n v="0"/>
    <n v="0"/>
    <n v="0"/>
    <n v="0"/>
    <n v="0"/>
    <n v="0"/>
    <n v="0"/>
    <n v="0"/>
    <n v="0"/>
    <n v="-4098.7744556408434"/>
    <n v="-2655.4812630177239"/>
    <n v="-851.36477223882503"/>
    <n v="1468.213573048331"/>
  </r>
  <r>
    <x v="347"/>
    <n v="25106.465941037859"/>
    <n v="0"/>
    <n v="0"/>
    <n v="88"/>
    <n v="110"/>
    <n v="1636461573"/>
    <n v="38577.31472484416"/>
    <n v="24450.697644924228"/>
    <n v="0"/>
    <n v="11"/>
    <n v="42"/>
    <n v="1669235171"/>
    <n v="10887"/>
    <n v="0"/>
    <n v="39418"/>
    <n v="7"/>
    <n v="37"/>
    <n v="261"/>
    <n v="28200"/>
    <n v="4"/>
    <n v="61"/>
    <n v="0"/>
    <n v="0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1"/>
    <n v="43564.46"/>
    <n v="60594.81"/>
    <n v="17030.349999999999"/>
    <n v="3"/>
    <n v="5"/>
    <n v="0"/>
    <n v="0"/>
    <n v="0"/>
    <n v="41793.351677071638"/>
    <n v="58823.699163570622"/>
    <n v="17030.347486498991"/>
    <n v="1771.1083229283611"/>
    <n v="1771.1108364293759"/>
    <n v="2.5135010109806899E-3"/>
    <n v="17030.347486498991"/>
    <n v="0"/>
    <n v="0"/>
    <n v="0"/>
    <n v="0"/>
    <n v="0"/>
    <n v="0"/>
    <n v="0"/>
    <n v="0"/>
    <n v="0"/>
    <n v="0"/>
    <n v="29411.849581785311"/>
    <n v="35294.219498142367"/>
    <n v="41176.589414499431"/>
    <n v="47058.959330856502"/>
    <n v="52941.329247213558"/>
    <n v="64706.069079927693"/>
    <n v="70588.438996284749"/>
    <n v="76470.808912641805"/>
    <n v="82353.178828998862"/>
    <n v="88235.548745355933"/>
    <m/>
    <n v="3.4540516105266681"/>
    <n v="1.4630000000000001"/>
    <m/>
    <n v="0.1580602871739043"/>
    <n v="1.694242200135422"/>
    <m/>
    <n v="-2324.4226956063321"/>
    <n v="0"/>
    <n v="0"/>
    <n v="0"/>
    <n v="0"/>
    <n v="0"/>
    <n v="0"/>
    <n v="0"/>
    <n v="0"/>
    <n v="0"/>
    <n v="0"/>
    <n v="-5265.6076537848639"/>
    <n v="-3958.414339038849"/>
    <n v="-2324.4226956063321"/>
    <n v="-223.57629690738031"/>
  </r>
  <r>
    <x v="348"/>
    <n v="0"/>
    <n v="0"/>
    <n v="0"/>
    <n v="0"/>
    <n v="0"/>
    <n v="0"/>
    <n v="45031.082763933569"/>
    <n v="24586.02301389577"/>
    <n v="0"/>
    <n v="25"/>
    <n v="42"/>
    <n v="1671942700"/>
    <n v="2984"/>
    <n v="0"/>
    <n v="27269"/>
    <n v="2"/>
    <n v="6"/>
    <n v="0"/>
    <n v="242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7453.74"/>
    <n v="74480.45"/>
    <n v="17026.71"/>
    <n v="2"/>
    <n v="6"/>
    <n v="0"/>
    <n v="0"/>
    <n v="0"/>
    <n v="49649.052228944907"/>
    <n v="66675.762491861213"/>
    <n v="17026.710262916298"/>
    <n v="7804.6877710550834"/>
    <n v="7804.6875081387843"/>
    <n v="-2.6291629910701891E-4"/>
    <n v="17026.710262916298"/>
    <n v="0"/>
    <n v="0"/>
    <n v="0"/>
    <n v="0"/>
    <n v="0"/>
    <n v="0"/>
    <n v="0"/>
    <n v="0"/>
    <n v="0"/>
    <n v="0"/>
    <n v="33337.881245930606"/>
    <n v="40005.457495116723"/>
    <n v="46673.033744302847"/>
    <n v="53340.609993488972"/>
    <n v="60008.186242675103"/>
    <n v="73343.338741047337"/>
    <n v="80010.914990233447"/>
    <n v="86678.491239419585"/>
    <n v="93346.067488605695"/>
    <n v="100013.6437377918"/>
    <m/>
    <n v="3.9159509654122191"/>
    <n v="1.4630000000000001"/>
    <m/>
    <n v="2.1463250007507151E-2"/>
    <n v="1.4944007347609829"/>
    <m/>
    <n v="-357.7696399509959"/>
    <n v="0"/>
    <n v="0"/>
    <n v="0"/>
    <n v="0"/>
    <n v="0"/>
    <n v="0"/>
    <n v="0"/>
    <n v="0"/>
    <n v="0"/>
    <n v="0"/>
    <n v="-3691.5577645440549"/>
    <n v="-2209.8741536138059"/>
    <n v="-357.76963995099499"/>
    <n v="2023.5075919011911"/>
  </r>
  <r>
    <x v="349"/>
    <n v="0"/>
    <n v="0"/>
    <n v="0"/>
    <n v="0"/>
    <n v="0"/>
    <n v="0"/>
    <n v="42839.167403672887"/>
    <n v="22504.985206787289"/>
    <n v="0"/>
    <n v="152"/>
    <n v="59"/>
    <n v="1671792537"/>
    <n v="8539"/>
    <n v="0"/>
    <n v="9304"/>
    <n v="6"/>
    <n v="19"/>
    <n v="5"/>
    <n v="512"/>
    <n v="0"/>
    <n v="245"/>
    <n v="1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3"/>
    <n v="73208.92"/>
    <n v="90112.1"/>
    <n v="16903.18"/>
    <n v="2"/>
    <n v="11"/>
    <n v="0"/>
    <n v="0"/>
    <n v="0"/>
    <n v="46214.584278265342"/>
    <n v="63117.768042377233"/>
    <n v="16903.18376411188"/>
    <n v="26994.33572173466"/>
    <n v="26994.33195762278"/>
    <n v="-3.7641118833562359E-3"/>
    <n v="16903.18376411188"/>
    <n v="0"/>
    <n v="0"/>
    <n v="0"/>
    <n v="0"/>
    <n v="0"/>
    <n v="0"/>
    <n v="0"/>
    <n v="0"/>
    <n v="0"/>
    <n v="0"/>
    <n v="31558.884021188609"/>
    <n v="37870.660825426326"/>
    <n v="44182.437629664048"/>
    <n v="50494.214433901783"/>
    <n v="56805.991238139497"/>
    <n v="69429.544846614954"/>
    <n v="75741.321650852668"/>
    <n v="82053.098455090396"/>
    <n v="88364.87525932811"/>
    <n v="94676.652063565838"/>
    <m/>
    <n v="3.7340757175217001"/>
    <n v="1.4630000000000001"/>
    <m/>
    <n v="7.1215557100377636E-2"/>
    <n v="1.5671883600378529"/>
    <m/>
    <n v="-1123.7417535175771"/>
    <n v="0"/>
    <n v="0"/>
    <n v="0"/>
    <n v="0"/>
    <n v="0"/>
    <n v="0"/>
    <n v="0"/>
    <n v="0"/>
    <n v="0"/>
    <n v="0"/>
    <n v="-4279.6301556364378"/>
    <n v="-2877.0130880280558"/>
    <n v="-1123.7417535175771"/>
    <n v="1130.464247995897"/>
  </r>
  <r>
    <x v="350"/>
    <n v="0"/>
    <n v="0"/>
    <n v="0"/>
    <n v="0"/>
    <n v="0"/>
    <n v="0"/>
    <n v="36706.14252462412"/>
    <n v="30036.190246181191"/>
    <n v="0"/>
    <n v="4"/>
    <n v="16"/>
    <n v="1670706334"/>
    <n v="5594"/>
    <n v="0"/>
    <n v="7425"/>
    <n v="4"/>
    <n v="9"/>
    <n v="0"/>
    <n v="18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9073.63"/>
    <n v="75946.22"/>
    <n v="16872.59"/>
    <n v="2"/>
    <n v="3"/>
    <n v="0"/>
    <n v="0"/>
    <n v="0"/>
    <n v="38526.839220815178"/>
    <n v="55399.429993623417"/>
    <n v="16872.590772808238"/>
    <n v="20546.790779184819"/>
    <n v="20546.790006376581"/>
    <n v="-7.7280824189074337E-4"/>
    <n v="16872.590772808238"/>
    <n v="0"/>
    <n v="0"/>
    <n v="0"/>
    <n v="0"/>
    <n v="0"/>
    <n v="0"/>
    <n v="0"/>
    <n v="0"/>
    <n v="0"/>
    <n v="0"/>
    <n v="27699.714996811708"/>
    <n v="33239.65799617405"/>
    <n v="38779.600995536392"/>
    <n v="44319.543994898733"/>
    <n v="49859.486994261068"/>
    <n v="60939.372992985773"/>
    <n v="66479.3159923481"/>
    <n v="72019.258991710449"/>
    <n v="77559.201991072783"/>
    <n v="83099.144990435132"/>
    <m/>
    <n v="3.2833979523111991"/>
    <n v="1.4630000000000001"/>
    <m/>
    <n v="0.21825013540755281"/>
    <n v="1.78229994810125"/>
    <m/>
    <n v="-3022.7332744023879"/>
    <n v="0"/>
    <n v="0"/>
    <n v="0"/>
    <n v="0"/>
    <n v="0"/>
    <n v="0"/>
    <n v="0"/>
    <n v="0"/>
    <n v="0"/>
    <n v="0"/>
    <n v="-5792.7047740835587"/>
    <n v="-4561.6063297808159"/>
    <n v="-3022.7332744023879"/>
    <n v="-1044.1822032015521"/>
  </r>
  <r>
    <x v="351"/>
    <n v="0"/>
    <n v="0"/>
    <n v="0"/>
    <n v="0"/>
    <n v="0"/>
    <n v="0"/>
    <n v="39086.551055219577"/>
    <n v="20843.383399660379"/>
    <n v="0"/>
    <n v="8"/>
    <n v="50"/>
    <n v="1669996749"/>
    <n v="16526"/>
    <n v="0"/>
    <n v="43006"/>
    <n v="6"/>
    <n v="20"/>
    <n v="0"/>
    <n v="26434"/>
    <n v="8"/>
    <n v="0"/>
    <n v="0"/>
    <n v="0"/>
    <n v="0"/>
    <n v="0"/>
    <n v="0"/>
    <n v="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6"/>
    <n v="42992.37"/>
    <n v="59841.120000000003"/>
    <n v="16848.75"/>
    <n v="1"/>
    <n v="2"/>
    <n v="0"/>
    <n v="0"/>
    <n v="0"/>
    <n v="42538.339603662433"/>
    <n v="59387.087162863238"/>
    <n v="16848.747559200801"/>
    <n v="454.03039633756998"/>
    <n v="454.03283713676501"/>
    <n v="2.4407991986663551E-3"/>
    <n v="16848.747559200801"/>
    <n v="0"/>
    <n v="0"/>
    <n v="0"/>
    <n v="0"/>
    <n v="0"/>
    <n v="0"/>
    <n v="0"/>
    <n v="0"/>
    <n v="0"/>
    <n v="0"/>
    <n v="29693.543581431619"/>
    <n v="35632.25229771794"/>
    <n v="41570.961014004257"/>
    <n v="47509.669730290603"/>
    <n v="53448.378446576913"/>
    <n v="65325.795879149569"/>
    <n v="71264.504595435879"/>
    <n v="77203.213311722211"/>
    <n v="83141.922028008528"/>
    <n v="89080.63074429486"/>
    <m/>
    <n v="3.5247181996286132"/>
    <n v="1.4630000000000001"/>
    <m/>
    <n v="0.13484249618067781"/>
    <n v="1.660274571912332"/>
    <m/>
    <n v="-2001.975768484991"/>
    <n v="0"/>
    <n v="0"/>
    <n v="0"/>
    <n v="0"/>
    <n v="0"/>
    <n v="0"/>
    <n v="0"/>
    <n v="0"/>
    <n v="0"/>
    <n v="0"/>
    <n v="-4971.3301266281542"/>
    <n v="-3651.6170785645259"/>
    <n v="-2001.9757684849919"/>
    <n v="118.9916301886951"/>
  </r>
  <r>
    <x v="352"/>
    <n v="42554.445482657"/>
    <n v="39543.665387469999"/>
    <n v="0"/>
    <n v="10"/>
    <n v="11"/>
    <n v="1671238091"/>
    <n v="0"/>
    <n v="0"/>
    <n v="0"/>
    <n v="0"/>
    <n v="0"/>
    <n v="0"/>
    <n v="650"/>
    <n v="0"/>
    <n v="772"/>
    <n v="4"/>
    <n v="8"/>
    <n v="0"/>
    <n v="1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6860.93"/>
    <n v="63584.01"/>
    <n v="16723.080000000002"/>
    <n v="2"/>
    <n v="2"/>
    <n v="46518.62946851259"/>
    <n v="63120.391959884168"/>
    <n v="16601.762491371581"/>
    <n v="342.30063063490292"/>
    <n v="463.61456735791938"/>
    <n v="121.3139367230165"/>
    <n v="-9.9147492960582895E-5"/>
    <n v="3.4727579077866721E-3"/>
    <n v="3.5719054007330442E-3"/>
    <n v="16723.076428094599"/>
    <n v="31560.195979942091"/>
    <n v="37872.235175930502"/>
    <n v="44184.274371918917"/>
    <n v="50496.313567907353"/>
    <n v="56808.35276389576"/>
    <n v="69432.431155872604"/>
    <n v="75744.470351861004"/>
    <n v="82056.509547849433"/>
    <n v="88368.548743837833"/>
    <n v="94680.587939826262"/>
    <n v="231.80728367895969"/>
    <n v="278.1687404147516"/>
    <n v="324.53019715054347"/>
    <n v="370.89165388633552"/>
    <n v="417.25311062212751"/>
    <n v="509.97602409371137"/>
    <n v="556.33748082950319"/>
    <n v="602.69893756529518"/>
    <n v="649.06039430108706"/>
    <n v="695.42185103687905"/>
    <n v="3.8020295732269189"/>
    <n v="3.821610112418016"/>
    <n v="1.4630000000000001"/>
    <n v="5.2069670411599711E-2"/>
    <n v="4.6679248362442749E-2"/>
    <n v="1.5312917403542541"/>
    <n v="-821.66450140054053"/>
    <n v="-5.4102948835366984"/>
    <n v="-3977.6840993947499"/>
    <n v="-2575.0087225084349"/>
    <n v="-821.66450140054076"/>
    <n v="1432.635211452467"/>
    <n v="4438.3681619231393"/>
    <n v="-6502.4997777901153"/>
    <n v="-5380.3594762810626"/>
    <n v="-3977.684099394748"/>
    <n v="-2174.2443291123441"/>
    <n v="230.3420312641974"/>
    <n v="-28.591023251432659"/>
    <n v="-18.28847731014557"/>
    <n v="-5.4102948835366931"/>
    <n v="11.147368236388999"/>
  </r>
  <r>
    <x v="353"/>
    <n v="0"/>
    <n v="0"/>
    <n v="0"/>
    <n v="0"/>
    <n v="0"/>
    <n v="0"/>
    <n v="43337.217395293883"/>
    <n v="25722.894254651779"/>
    <n v="0"/>
    <n v="69"/>
    <n v="54"/>
    <n v="1672097347"/>
    <n v="157604"/>
    <n v="0"/>
    <n v="199799"/>
    <n v="6"/>
    <n v="43"/>
    <n v="0"/>
    <n v="34140"/>
    <n v="7"/>
    <n v="7550"/>
    <n v="0"/>
    <n v="0"/>
    <n v="0"/>
    <n v="0"/>
    <n v="0"/>
    <n v="0"/>
    <n v="0"/>
    <n v="0"/>
    <n v="0"/>
    <n v="4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055"/>
    <n v="81004.75"/>
    <n v="97705.69"/>
    <n v="16700.95"/>
    <n v="3"/>
    <n v="7"/>
    <n v="0"/>
    <n v="0"/>
    <n v="0"/>
    <n v="47109.028110065643"/>
    <n v="63809.973188984142"/>
    <n v="16700.945078918499"/>
    <n v="33895.721889934357"/>
    <n v="33895.716811015867"/>
    <n v="4.9210815013793763E-3"/>
    <n v="16700.945078918499"/>
    <n v="0"/>
    <n v="0"/>
    <n v="0"/>
    <n v="0"/>
    <n v="0"/>
    <n v="0"/>
    <n v="0"/>
    <n v="0"/>
    <n v="0"/>
    <n v="0"/>
    <n v="31904.986594492071"/>
    <n v="38285.983913390482"/>
    <n v="44666.98123228889"/>
    <n v="51047.978551187312"/>
    <n v="57428.97587008572"/>
    <n v="70190.97050788255"/>
    <n v="76571.967826780965"/>
    <n v="82952.96514567938"/>
    <n v="89333.96246457778"/>
    <n v="95714.959783476195"/>
    <m/>
    <n v="3.8207402567613422"/>
    <n v="1.4630000000000001"/>
    <m/>
    <n v="4.6917542463514213E-2"/>
    <n v="1.531640364624121"/>
    <m/>
    <n v="-748.4517816724657"/>
    <n v="0"/>
    <n v="0"/>
    <n v="0"/>
    <n v="0"/>
    <n v="0"/>
    <n v="0"/>
    <n v="0"/>
    <n v="0"/>
    <n v="0"/>
    <n v="0"/>
    <n v="-3938.9504411216731"/>
    <n v="-2520.9510369220238"/>
    <n v="-748.45178167246559"/>
    <n v="1530.475832219825"/>
  </r>
  <r>
    <x v="354"/>
    <n v="0"/>
    <n v="0"/>
    <n v="0"/>
    <n v="0"/>
    <n v="0"/>
    <n v="0"/>
    <n v="35734.573162011657"/>
    <n v="23894.004441449379"/>
    <n v="0"/>
    <n v="14"/>
    <n v="16"/>
    <n v="1671098242"/>
    <n v="248331"/>
    <n v="0"/>
    <n v="252493"/>
    <n v="3"/>
    <n v="23"/>
    <n v="441"/>
    <n v="37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1"/>
    <n v="362409.8"/>
    <n v="401053.94"/>
    <n v="38644.14"/>
    <n v="2"/>
    <n v="11"/>
    <n v="0"/>
    <n v="0"/>
    <n v="0"/>
    <n v="36713.46583846461"/>
    <n v="53348.793042103338"/>
    <n v="16635.327203638732"/>
    <n v="325696.33416153537"/>
    <n v="347705.14695789659"/>
    <n v="22008.812796361271"/>
    <n v="16635.327203638732"/>
    <n v="0"/>
    <n v="0"/>
    <n v="0"/>
    <n v="0"/>
    <n v="0"/>
    <n v="0"/>
    <n v="0"/>
    <n v="0"/>
    <n v="0"/>
    <n v="0"/>
    <n v="26674.396521051669"/>
    <n v="32009.275825262001"/>
    <n v="37344.155129472332"/>
    <n v="42679.034433682667"/>
    <n v="48013.913737893003"/>
    <n v="58683.672346313673"/>
    <n v="64018.551650524001"/>
    <n v="69353.430954734344"/>
    <n v="74688.310258944664"/>
    <n v="80023.189563155"/>
    <m/>
    <n v="3.206957842730866"/>
    <n v="1.4630000000000001"/>
    <m/>
    <n v="0.24728798947784861"/>
    <n v="1.824782328606092"/>
    <m/>
    <n v="-3298.128943112893"/>
    <n v="0"/>
    <n v="0"/>
    <n v="0"/>
    <n v="0"/>
    <n v="0"/>
    <n v="0"/>
    <n v="0"/>
    <n v="0"/>
    <n v="0"/>
    <n v="0"/>
    <n v="-5965.5685952180611"/>
    <n v="-4780.0398609490967"/>
    <n v="-3298.128943112893"/>
    <n v="-1392.814905894917"/>
  </r>
  <r>
    <x v="355"/>
    <n v="1526.221909351063"/>
    <n v="0"/>
    <n v="0"/>
    <n v="32"/>
    <n v="36"/>
    <n v="1636791655"/>
    <n v="20452.215522453262"/>
    <n v="12713.126730286651"/>
    <n v="0"/>
    <n v="19"/>
    <n v="40"/>
    <n v="1661395663"/>
    <n v="4863"/>
    <n v="0"/>
    <n v="28288"/>
    <n v="11"/>
    <n v="54"/>
    <n v="307"/>
    <n v="1486"/>
    <n v="19956"/>
    <n v="15"/>
    <n v="196"/>
    <n v="0"/>
    <n v="0"/>
    <n v="0"/>
    <n v="0"/>
    <n v="404"/>
    <n v="193"/>
    <n v="0"/>
    <n v="0"/>
    <n v="0"/>
    <n v="0"/>
    <n v="0"/>
    <n v="0"/>
    <n v="0"/>
    <n v="0"/>
    <n v="0"/>
    <n v="0"/>
    <n v="0"/>
    <n v="0"/>
    <n v="0"/>
    <n v="0"/>
    <n v="0"/>
    <n v="868"/>
    <n v="0"/>
    <n v="0"/>
    <n v="0"/>
    <n v="0"/>
    <n v="0"/>
    <n v="0"/>
    <n v="0"/>
    <n v="0"/>
    <n v="0"/>
    <n v="0"/>
    <n v="0"/>
    <n v="0"/>
    <n v="0"/>
    <n v="0"/>
    <n v="21939"/>
    <n v="228663.62"/>
    <n v="245038.91"/>
    <n v="16375.3"/>
    <n v="8"/>
    <n v="28"/>
    <n v="0"/>
    <n v="0"/>
    <n v="0"/>
    <n v="15131.15708434006"/>
    <n v="31506.4536447707"/>
    <n v="16375.296560430639"/>
    <n v="213532.46291565991"/>
    <n v="213532.45635522931"/>
    <n v="3.4395693619444501E-3"/>
    <n v="16375.296560430639"/>
    <n v="0"/>
    <n v="0"/>
    <n v="0"/>
    <n v="0"/>
    <n v="0"/>
    <n v="0"/>
    <n v="0"/>
    <n v="0"/>
    <n v="0"/>
    <n v="0"/>
    <n v="15753.22682238535"/>
    <n v="18903.87218686242"/>
    <n v="22054.51755133949"/>
    <n v="25205.16291581656"/>
    <n v="28355.80828029363"/>
    <n v="34657.099009247773"/>
    <n v="37807.744373724832"/>
    <n v="40958.389738201913"/>
    <n v="44109.035102678972"/>
    <n v="47259.680467156053"/>
    <m/>
    <n v="1.9240233927062469"/>
    <n v="1.4630000000000001"/>
    <m/>
    <n v="1.0789768020303401"/>
    <n v="3.0415430613703882"/>
    <m/>
    <n v="-8498.6831492379642"/>
    <n v="0"/>
    <n v="0"/>
    <n v="0"/>
    <n v="0"/>
    <n v="0"/>
    <n v="0"/>
    <n v="0"/>
    <n v="0"/>
    <n v="0"/>
    <n v="0"/>
    <n v="-10074.005831476499"/>
    <n v="-9373.8624171482606"/>
    <n v="-8498.6831492379642"/>
    <n v="-7373.4526619247245"/>
  </r>
  <r>
    <x v="356"/>
    <n v="0"/>
    <n v="0"/>
    <n v="0"/>
    <n v="0"/>
    <n v="0"/>
    <n v="0"/>
    <n v="44819.66886190998"/>
    <n v="27347.94821784928"/>
    <n v="0"/>
    <n v="19"/>
    <n v="40"/>
    <n v="1672067144"/>
    <n v="1812"/>
    <n v="0"/>
    <n v="11194"/>
    <n v="4"/>
    <n v="9"/>
    <n v="0"/>
    <n v="9346"/>
    <n v="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"/>
    <n v="50056.97"/>
    <n v="66338.759999999995"/>
    <n v="16281.79"/>
    <n v="1"/>
    <n v="1"/>
    <n v="0"/>
    <n v="0"/>
    <n v="0"/>
    <n v="50056.968684665917"/>
    <n v="66338.763173476633"/>
    <n v="16281.79448881071"/>
    <n v="1.31533407693496E-3"/>
    <n v="-3.173476638039574E-3"/>
    <n v="-4.4888107058795867E-3"/>
    <n v="16281.79448881071"/>
    <n v="0"/>
    <n v="0"/>
    <n v="0"/>
    <n v="0"/>
    <n v="0"/>
    <n v="0"/>
    <n v="0"/>
    <n v="0"/>
    <n v="0"/>
    <n v="0"/>
    <n v="33169.381586738316"/>
    <n v="39803.257904085978"/>
    <n v="46437.13422143364"/>
    <n v="53071.010538781309"/>
    <n v="59704.886856128971"/>
    <n v="72972.639490824309"/>
    <n v="79606.515808171956"/>
    <n v="86240.392125519633"/>
    <n v="92874.26844286728"/>
    <n v="99508.144760214956"/>
    <m/>
    <n v="4.0744134941063432"/>
    <n v="1.4630000000000001"/>
    <m/>
    <n v="-1.8263608790316081E-2"/>
    <n v="1.4362803403397679"/>
    <m/>
    <n v="302.89630455845179"/>
    <n v="0"/>
    <n v="0"/>
    <n v="0"/>
    <n v="0"/>
    <n v="0"/>
    <n v="0"/>
    <n v="0"/>
    <n v="0"/>
    <n v="0"/>
    <n v="0"/>
    <n v="-3014.041854115379"/>
    <n v="-1539.847116927011"/>
    <n v="302.89630455845139"/>
    <n v="2672.1378464683312"/>
  </r>
  <r>
    <x v="357"/>
    <n v="0"/>
    <n v="0"/>
    <n v="0"/>
    <n v="0"/>
    <n v="0"/>
    <n v="0"/>
    <n v="41284.515932048693"/>
    <n v="21960.55943484636"/>
    <n v="0"/>
    <n v="51"/>
    <n v="55"/>
    <n v="1671712200"/>
    <n v="212181"/>
    <n v="0"/>
    <n v="218203"/>
    <n v="6"/>
    <n v="30"/>
    <n v="0"/>
    <n v="5795"/>
    <n v="0"/>
    <n v="19"/>
    <n v="0"/>
    <n v="0"/>
    <n v="0"/>
    <n v="0"/>
    <n v="0"/>
    <n v="2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7"/>
    <n v="88976.37"/>
    <n v="105410.02"/>
    <n v="16433.650000000001"/>
    <n v="3"/>
    <n v="16"/>
    <n v="0"/>
    <n v="0"/>
    <n v="0"/>
    <n v="44622.316345110034"/>
    <n v="60827.099905130453"/>
    <n v="16204.78356002042"/>
    <n v="44354.053654889962"/>
    <n v="44582.920094869551"/>
    <n v="228.86643997958339"/>
    <n v="16204.78356002042"/>
    <n v="0"/>
    <n v="0"/>
    <n v="0"/>
    <n v="0"/>
    <n v="0"/>
    <n v="0"/>
    <n v="0"/>
    <n v="0"/>
    <n v="0"/>
    <n v="0"/>
    <n v="30413.54995256523"/>
    <n v="36496.259943078272"/>
    <n v="42578.969933591317"/>
    <n v="48661.679924104363"/>
    <n v="54744.389914617408"/>
    <n v="66909.809895643499"/>
    <n v="72992.519886156544"/>
    <n v="79075.229876669589"/>
    <n v="85157.939867182635"/>
    <n v="91240.64985769568"/>
    <m/>
    <n v="3.753650869808582"/>
    <n v="1.4630000000000001"/>
    <m/>
    <n v="6.5629207066873807E-2"/>
    <n v="1.559015529938836"/>
    <m/>
    <n v="-998.00858373780511"/>
    <n v="0"/>
    <n v="0"/>
    <n v="0"/>
    <n v="0"/>
    <n v="0"/>
    <n v="0"/>
    <n v="0"/>
    <n v="0"/>
    <n v="0"/>
    <n v="0"/>
    <n v="-4039.3635789943269"/>
    <n v="-2687.650247769207"/>
    <n v="-998.00858373780466"/>
    <n v="1174.387841445425"/>
  </r>
  <r>
    <x v="358"/>
    <n v="0"/>
    <n v="0"/>
    <n v="0"/>
    <n v="0"/>
    <n v="0"/>
    <n v="0"/>
    <n v="43161.234271346992"/>
    <n v="36409.756999999998"/>
    <n v="0"/>
    <n v="4"/>
    <n v="19"/>
    <n v="1671977266"/>
    <n v="468"/>
    <n v="240"/>
    <n v="221915"/>
    <n v="11"/>
    <n v="30"/>
    <n v="78"/>
    <n v="16693"/>
    <n v="9"/>
    <n v="81"/>
    <n v="0"/>
    <n v="0"/>
    <n v="0"/>
    <n v="0"/>
    <n v="0"/>
    <n v="132118"/>
    <n v="200"/>
    <n v="0"/>
    <n v="0"/>
    <n v="0"/>
    <n v="71791"/>
    <n v="229"/>
    <n v="0"/>
    <n v="0"/>
    <n v="0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4754"/>
    <n v="4825188.03"/>
    <n v="4841125.37"/>
    <n v="15937.34"/>
    <n v="5"/>
    <n v="10"/>
    <n v="0"/>
    <n v="0"/>
    <n v="0"/>
    <n v="48079.443711008593"/>
    <n v="64016.783847385334"/>
    <n v="15937.34013637673"/>
    <n v="4777108.5862889914"/>
    <n v="4777108.586152615"/>
    <n v="-1.363767332804855E-4"/>
    <n v="15937.34013637673"/>
    <n v="0"/>
    <n v="0"/>
    <n v="0"/>
    <n v="0"/>
    <n v="0"/>
    <n v="0"/>
    <n v="0"/>
    <n v="0"/>
    <n v="0"/>
    <n v="0"/>
    <n v="32008.391923692659"/>
    <n v="38410.070308431197"/>
    <n v="44811.748693169728"/>
    <n v="51213.427077908273"/>
    <n v="57615.105462646803"/>
    <n v="70418.462232123871"/>
    <n v="76820.140616862394"/>
    <n v="83221.819001600932"/>
    <n v="89623.497386339455"/>
    <n v="96025.175771077993"/>
    <m/>
    <n v="4.0167796696054694"/>
    <n v="1.4630000000000001"/>
    <m/>
    <n v="-4.1773935803447459E-3"/>
    <n v="1.456888473191956"/>
    <m/>
    <n v="66.855825469597036"/>
    <n v="0"/>
    <n v="0"/>
    <n v="0"/>
    <n v="0"/>
    <n v="0"/>
    <n v="0"/>
    <n v="0"/>
    <n v="0"/>
    <n v="0"/>
    <n v="0"/>
    <n v="-3133.9833668996689"/>
    <n v="-1711.388170291106"/>
    <n v="66.85582546959813"/>
    <n v="2353.1695343047868"/>
  </r>
  <r>
    <x v="359"/>
    <n v="0"/>
    <n v="0"/>
    <n v="0"/>
    <n v="0"/>
    <n v="0"/>
    <n v="0"/>
    <n v="40151.38595821851"/>
    <n v="30000.027144255069"/>
    <n v="0"/>
    <n v="16"/>
    <n v="30"/>
    <n v="1671648317"/>
    <n v="173"/>
    <n v="0"/>
    <n v="19340"/>
    <n v="10"/>
    <n v="18"/>
    <n v="0"/>
    <n v="19134"/>
    <n v="0"/>
    <n v="17"/>
    <n v="0"/>
    <n v="0"/>
    <n v="0"/>
    <n v="0"/>
    <n v="1"/>
    <n v="13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33"/>
    <n v="94515.65"/>
    <n v="140039.39000000001"/>
    <n v="45523.73"/>
    <n v="6"/>
    <n v="13"/>
    <n v="0.37557765618717809"/>
    <n v="0.37557765618717809"/>
    <n v="0"/>
    <n v="43721.18839974478"/>
    <n v="59499.089396588432"/>
    <n v="15777.900996843649"/>
    <n v="50794.086022599033"/>
    <n v="80539.925025755409"/>
    <n v="29745.829003156348"/>
    <n v="15777.900996843649"/>
    <n v="0.18778882809358899"/>
    <n v="0.22534659371230681"/>
    <n v="0.26290435933102457"/>
    <n v="0.3004621249497425"/>
    <n v="0.33801989056846032"/>
    <n v="0.41313542180589591"/>
    <n v="0.45069318742461367"/>
    <n v="0.48825095304333149"/>
    <n v="0.52580871866204926"/>
    <n v="0.56336648428076708"/>
    <n v="29749.544698294219"/>
    <n v="35699.453637953047"/>
    <n v="41649.362577611901"/>
    <n v="47599.271517270747"/>
    <n v="53549.180456929593"/>
    <n v="65448.998336247278"/>
    <n v="71398.907275906109"/>
    <n v="77348.816215564962"/>
    <n v="83298.725155223801"/>
    <n v="89248.63409488264"/>
    <s v="inf"/>
    <n v="3.7710395957289351"/>
    <n v="1.4630000000000001"/>
    <n v="-1"/>
    <n v="6.071546014271112E-2"/>
    <n v="1.5518267181887859"/>
    <m/>
    <n v="-903.12864769654175"/>
    <n v="7.5115531237435612E-2"/>
    <n v="8.3461701374928463E-2"/>
    <n v="9.3894414046794522E-2"/>
    <n v="0.1073079017677652"/>
    <n v="0.12519255206239269"/>
    <n v="6.0092424989948497E-2"/>
    <n v="6.6769361099942776E-2"/>
    <n v="7.5115531237435626E-2"/>
    <n v="8.584632141421214E-2"/>
    <n v="0.1001540416499142"/>
    <n v="-3878.0831175259632"/>
    <n v="-2555.881130935109"/>
    <n v="-903.12864769654152"/>
    <n v="1221.8388307530461"/>
  </r>
  <r>
    <x v="360"/>
    <n v="0"/>
    <n v="0"/>
    <n v="0"/>
    <n v="0"/>
    <n v="0"/>
    <n v="0"/>
    <n v="40883.36205953551"/>
    <n v="0"/>
    <n v="0"/>
    <n v="12"/>
    <n v="25"/>
    <n v="1671726008"/>
    <n v="284"/>
    <n v="0"/>
    <n v="400"/>
    <n v="2"/>
    <n v="3"/>
    <n v="0"/>
    <n v="1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1674.6"/>
    <n v="77390.97"/>
    <n v="15716.36"/>
    <n v="1"/>
    <n v="2"/>
    <n v="0"/>
    <n v="0"/>
    <n v="0"/>
    <n v="44837.300459919781"/>
    <n v="60553.665450159868"/>
    <n v="15716.36499024009"/>
    <n v="16837.299540080221"/>
    <n v="16837.30454984013"/>
    <n v="-4.9902400878636399E-3"/>
    <n v="15716.36499024009"/>
    <n v="0"/>
    <n v="0"/>
    <n v="0"/>
    <n v="0"/>
    <n v="0"/>
    <n v="0"/>
    <n v="0"/>
    <n v="0"/>
    <n v="0"/>
    <n v="0"/>
    <n v="30276.83272507993"/>
    <n v="36332.199270095924"/>
    <n v="42387.565815111913"/>
    <n v="48442.932360127903"/>
    <n v="54498.298905143893"/>
    <n v="66609.031995175857"/>
    <n v="72664.398540191833"/>
    <n v="78719.765085207837"/>
    <n v="84775.131630223812"/>
    <n v="90830.498175239802"/>
    <m/>
    <n v="3.8529052670744082"/>
    <n v="1.4630000000000001"/>
    <m/>
    <n v="3.8177614742467718E-2"/>
    <n v="1.5188538503682301"/>
    <m/>
    <n v="-577.94862770012185"/>
    <n v="0"/>
    <n v="0"/>
    <n v="0"/>
    <n v="0"/>
    <n v="0"/>
    <n v="0"/>
    <n v="0"/>
    <n v="0"/>
    <n v="0"/>
    <n v="0"/>
    <n v="-3605.631900208115"/>
    <n v="-2259.9948902045621"/>
    <n v="-577.94862770012151"/>
    <n v="1584.6822812341579"/>
  </r>
  <r>
    <x v="361"/>
    <n v="0"/>
    <n v="0"/>
    <n v="0"/>
    <n v="0"/>
    <n v="0"/>
    <n v="0"/>
    <n v="41040.220568665849"/>
    <n v="23963.034564718469"/>
    <n v="0"/>
    <n v="22"/>
    <n v="54"/>
    <n v="1671893278"/>
    <n v="33263"/>
    <n v="0"/>
    <n v="159918"/>
    <n v="10"/>
    <n v="61"/>
    <n v="29748"/>
    <n v="42287"/>
    <n v="658"/>
    <n v="3"/>
    <n v="534"/>
    <n v="0"/>
    <n v="0"/>
    <n v="0"/>
    <n v="0"/>
    <n v="52801"/>
    <n v="6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4368"/>
    <n v="371151.85"/>
    <n v="386854.95"/>
    <n v="15703.09"/>
    <n v="5"/>
    <n v="18"/>
    <n v="0"/>
    <n v="0"/>
    <n v="0"/>
    <n v="45101.326404257263"/>
    <n v="60804.420679508723"/>
    <n v="15703.09427525146"/>
    <n v="326050.52359574271"/>
    <n v="326050.5293204913"/>
    <n v="-4.2752514582389267E-3"/>
    <n v="15703.09427525146"/>
    <n v="0"/>
    <n v="0"/>
    <n v="0"/>
    <n v="0"/>
    <n v="0"/>
    <n v="0"/>
    <n v="0"/>
    <n v="0"/>
    <n v="0"/>
    <n v="0"/>
    <n v="30402.210339754361"/>
    <n v="36482.652407705231"/>
    <n v="42563.0944756561"/>
    <n v="48643.536543606977"/>
    <n v="54723.978611557854"/>
    <n v="66884.8627474596"/>
    <n v="72965.304815410462"/>
    <n v="79045.746883361338"/>
    <n v="85126.188951312201"/>
    <n v="91206.631019263092"/>
    <m/>
    <n v="3.8721298881417461"/>
    <n v="1.4630000000000001"/>
    <m/>
    <n v="3.3023197969120677E-2"/>
    <n v="1.511312938628824"/>
    <m/>
    <n v="-501.9891053742777"/>
    <n v="0"/>
    <n v="0"/>
    <n v="0"/>
    <n v="0"/>
    <n v="0"/>
    <n v="0"/>
    <n v="0"/>
    <n v="0"/>
    <n v="0"/>
    <n v="0"/>
    <n v="-3542.2101393497142"/>
    <n v="-2191.0007909161868"/>
    <n v="-501.98910537427759"/>
    <n v="1669.5973474653199"/>
  </r>
  <r>
    <x v="362"/>
    <n v="0"/>
    <n v="0"/>
    <n v="0"/>
    <n v="0"/>
    <n v="0"/>
    <n v="0"/>
    <n v="40070.528584761152"/>
    <n v="29003.177222843431"/>
    <n v="0"/>
    <n v="10"/>
    <n v="45"/>
    <n v="1671750621"/>
    <n v="9713"/>
    <n v="0"/>
    <n v="12862"/>
    <n v="14"/>
    <n v="103"/>
    <n v="0"/>
    <n v="1471"/>
    <n v="131"/>
    <n v="77"/>
    <n v="30"/>
    <n v="0"/>
    <n v="194"/>
    <n v="8"/>
    <n v="0"/>
    <n v="271"/>
    <n v="843"/>
    <n v="0"/>
    <n v="0"/>
    <n v="0"/>
    <n v="0"/>
    <n v="0"/>
    <n v="0"/>
    <n v="0"/>
    <n v="0"/>
    <n v="31"/>
    <n v="0"/>
    <n v="0"/>
    <n v="0"/>
    <n v="0"/>
    <n v="0"/>
    <n v="0"/>
    <n v="0"/>
    <n v="0"/>
    <n v="0"/>
    <n v="0"/>
    <n v="0"/>
    <n v="87"/>
    <n v="6"/>
    <n v="0"/>
    <n v="0"/>
    <n v="0"/>
    <n v="0"/>
    <n v="0"/>
    <n v="0"/>
    <n v="0"/>
    <n v="0"/>
    <n v="1678"/>
    <n v="172875.41"/>
    <n v="188631.7"/>
    <n v="15756.29"/>
    <n v="11"/>
    <n v="46"/>
    <n v="0"/>
    <n v="0"/>
    <n v="0"/>
    <n v="43658.439953925386"/>
    <n v="59351.811511392429"/>
    <n v="15693.37155746704"/>
    <n v="129216.9700460746"/>
    <n v="129279.8884886076"/>
    <n v="62.918442532960398"/>
    <n v="15693.37155746704"/>
    <n v="0"/>
    <n v="0"/>
    <n v="0"/>
    <n v="0"/>
    <n v="0"/>
    <n v="0"/>
    <n v="0"/>
    <n v="0"/>
    <n v="0"/>
    <n v="0"/>
    <n v="29675.905755696211"/>
    <n v="35611.086906835459"/>
    <n v="41546.268057974703"/>
    <n v="47481.449209113947"/>
    <n v="53416.630360253177"/>
    <n v="65286.99266253168"/>
    <n v="71222.173813670917"/>
    <n v="77157.354964810162"/>
    <n v="83092.536115949391"/>
    <n v="89027.71726708865"/>
    <m/>
    <n v="3.781966882900464"/>
    <n v="1.4630000000000001"/>
    <m/>
    <n v="5.7650720868375638E-2"/>
    <n v="1.5473430046304339"/>
    <m/>
    <n v="-855.41867961893297"/>
    <n v="0"/>
    <n v="0"/>
    <n v="0"/>
    <n v="0"/>
    <n v="0"/>
    <n v="0"/>
    <n v="0"/>
    <n v="0"/>
    <n v="0"/>
    <n v="0"/>
    <n v="-3823.009255188555"/>
    <n v="-2504.080110490946"/>
    <n v="-855.41867961893331"/>
    <n v="1264.2888743593669"/>
  </r>
  <r>
    <x v="363"/>
    <n v="0"/>
    <n v="0"/>
    <n v="0"/>
    <n v="0"/>
    <n v="0"/>
    <n v="0"/>
    <n v="34938.800202174192"/>
    <n v="32838.514663475529"/>
    <n v="0"/>
    <n v="3"/>
    <n v="19"/>
    <n v="1668588634"/>
    <n v="13"/>
    <n v="0"/>
    <n v="2826"/>
    <n v="5"/>
    <n v="31"/>
    <n v="0"/>
    <n v="2779"/>
    <n v="0"/>
    <n v="0"/>
    <n v="0"/>
    <n v="0"/>
    <n v="0"/>
    <n v="0"/>
    <n v="0"/>
    <n v="26"/>
    <n v="0"/>
    <n v="0"/>
    <n v="0"/>
    <n v="0"/>
    <n v="0"/>
    <n v="0"/>
    <n v="4"/>
    <n v="0"/>
    <n v="0"/>
    <n v="0"/>
    <n v="0"/>
    <n v="0"/>
    <n v="0"/>
    <n v="0"/>
    <n v="0"/>
    <n v="0"/>
    <n v="0"/>
    <n v="0"/>
    <n v="4"/>
    <n v="0"/>
    <n v="0"/>
    <n v="0"/>
    <n v="0"/>
    <n v="0"/>
    <n v="0"/>
    <n v="0"/>
    <n v="0"/>
    <n v="0"/>
    <n v="0"/>
    <n v="0"/>
    <n v="0"/>
    <n v="34"/>
    <n v="38808.6"/>
    <n v="54432.88"/>
    <n v="15624.29"/>
    <n v="3"/>
    <n v="8"/>
    <n v="0"/>
    <n v="0"/>
    <n v="0"/>
    <n v="38437.862606558418"/>
    <n v="54062.14779608418"/>
    <n v="15624.28518952575"/>
    <n v="370.73739344157372"/>
    <n v="370.73220391581708"/>
    <n v="4.810474247278762E-3"/>
    <n v="15624.28518952575"/>
    <n v="0"/>
    <n v="0"/>
    <n v="0"/>
    <n v="0"/>
    <n v="0"/>
    <n v="0"/>
    <n v="0"/>
    <n v="0"/>
    <n v="0"/>
    <n v="0"/>
    <n v="27031.07389804209"/>
    <n v="32437.288677650511"/>
    <n v="37843.503457258921"/>
    <n v="43249.718236867353"/>
    <n v="48655.933016475763"/>
    <n v="59468.362575692598"/>
    <n v="64874.577355301008"/>
    <n v="70280.792134909439"/>
    <n v="75687.006914517842"/>
    <n v="81093.221694126274"/>
    <m/>
    <n v="3.460135752791206"/>
    <n v="1.4630000000000001"/>
    <m/>
    <n v="0.1560240076630808"/>
    <n v="1.6912631232110871"/>
    <m/>
    <n v="-2108.748240504709"/>
    <n v="0"/>
    <n v="0"/>
    <n v="0"/>
    <n v="0"/>
    <n v="0"/>
    <n v="0"/>
    <n v="0"/>
    <n v="0"/>
    <n v="0"/>
    <n v="0"/>
    <n v="-4811.8556303089172"/>
    <n v="-3610.4745681737131"/>
    <n v="-2108.748240504709"/>
    <n v="-177.95724778741709"/>
  </r>
  <r>
    <x v="364"/>
    <n v="0"/>
    <n v="0"/>
    <n v="0"/>
    <n v="0"/>
    <n v="0"/>
    <n v="0"/>
    <n v="25001.078022062229"/>
    <n v="15681.28419224221"/>
    <n v="0"/>
    <n v="11"/>
    <n v="42"/>
    <n v="1669139897"/>
    <n v="12"/>
    <n v="0"/>
    <n v="2728"/>
    <n v="2"/>
    <n v="5"/>
    <n v="0"/>
    <n v="27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579.79"/>
    <n v="39160.67"/>
    <n v="15580.87"/>
    <n v="2"/>
    <n v="2"/>
    <n v="0"/>
    <n v="0"/>
    <n v="0"/>
    <n v="22353.509467281499"/>
    <n v="37934.382018370627"/>
    <n v="15580.872551089131"/>
    <n v="1226.2805327184981"/>
    <n v="1226.2879816293639"/>
    <n v="-2.5510891318845101E-3"/>
    <n v="15580.872551089131"/>
    <n v="0"/>
    <n v="0"/>
    <n v="0"/>
    <n v="0"/>
    <n v="0"/>
    <n v="0"/>
    <n v="0"/>
    <n v="0"/>
    <n v="0"/>
    <n v="0"/>
    <n v="18967.191009185321"/>
    <n v="22760.62921102238"/>
    <n v="26554.06741285944"/>
    <n v="30347.505614696511"/>
    <n v="34140.943816533567"/>
    <n v="41727.820220207701"/>
    <n v="45521.258422044761"/>
    <n v="49314.696623881828"/>
    <n v="53108.134825718887"/>
    <n v="56901.573027555947"/>
    <m/>
    <n v="2.4346763567948542"/>
    <n v="1.4630000000000001"/>
    <m/>
    <n v="0.64292883891386143"/>
    <n v="2.4036048913309789"/>
    <m/>
    <n v="-6097.2770464964742"/>
    <n v="0"/>
    <n v="0"/>
    <n v="0"/>
    <n v="0"/>
    <n v="0"/>
    <n v="0"/>
    <n v="0"/>
    <n v="0"/>
    <n v="0"/>
    <n v="0"/>
    <n v="-7993.9961474150059"/>
    <n v="-7151.0098803401033"/>
    <n v="-6097.2770464964742"/>
    <n v="-4742.4776886975233"/>
  </r>
  <r>
    <x v="365"/>
    <n v="0"/>
    <n v="0"/>
    <n v="0"/>
    <n v="0"/>
    <n v="0"/>
    <n v="0"/>
    <n v="34718.760062634727"/>
    <n v="24013.147003071561"/>
    <n v="0"/>
    <n v="11"/>
    <n v="39"/>
    <n v="1671273540"/>
    <n v="251"/>
    <n v="0"/>
    <n v="1174"/>
    <n v="3"/>
    <n v="4"/>
    <n v="0"/>
    <n v="921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45357.59"/>
    <n v="60873.63"/>
    <n v="15516.04"/>
    <n v="1"/>
    <n v="3"/>
    <n v="0"/>
    <n v="0"/>
    <n v="0"/>
    <n v="36048.253984224983"/>
    <n v="51564.296080105887"/>
    <n v="15516.04209588091"/>
    <n v="9309.3360157750139"/>
    <n v="9309.333919894103"/>
    <n v="-2.0958809127478162E-3"/>
    <n v="15516.04209588091"/>
    <n v="0"/>
    <n v="0"/>
    <n v="0"/>
    <n v="0"/>
    <n v="0"/>
    <n v="0"/>
    <n v="0"/>
    <n v="0"/>
    <n v="0"/>
    <n v="0"/>
    <n v="25782.148040052951"/>
    <n v="30938.57764806354"/>
    <n v="36095.007256074117"/>
    <n v="41251.436864084717"/>
    <n v="46407.866472095309"/>
    <n v="56720.725688116487"/>
    <n v="61877.155296127072"/>
    <n v="67033.584904137664"/>
    <n v="72190.014512148249"/>
    <n v="77346.444120158849"/>
    <m/>
    <n v="3.3232892616213521"/>
    <n v="1.4630000000000001"/>
    <m/>
    <n v="0.2036267941504728"/>
    <n v="1.7609059998421419"/>
    <m/>
    <n v="-2624.9680758544391"/>
    <n v="0"/>
    <n v="0"/>
    <n v="0"/>
    <n v="0"/>
    <n v="0"/>
    <n v="0"/>
    <n v="0"/>
    <n v="0"/>
    <n v="0"/>
    <n v="0"/>
    <n v="-5203.1828798597344"/>
    <n v="-4057.3096336351591"/>
    <n v="-2624.96807585444"/>
    <n v="-783.38607299351497"/>
  </r>
  <r>
    <x v="366"/>
    <n v="0"/>
    <n v="0"/>
    <n v="0"/>
    <n v="0"/>
    <n v="0"/>
    <n v="0"/>
    <n v="21180.751722851499"/>
    <n v="16047.513256997059"/>
    <n v="0"/>
    <n v="14"/>
    <n v="25"/>
    <n v="1666125976"/>
    <n v="511"/>
    <n v="0"/>
    <n v="813"/>
    <n v="5"/>
    <n v="19"/>
    <n v="3"/>
    <n v="69"/>
    <n v="0"/>
    <n v="3"/>
    <n v="0"/>
    <n v="0"/>
    <n v="0"/>
    <n v="0"/>
    <n v="0"/>
    <n v="2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3"/>
    <n v="75863.05"/>
    <n v="112706.9"/>
    <n v="36843.85"/>
    <n v="2"/>
    <n v="12"/>
    <n v="0"/>
    <n v="0"/>
    <n v="0"/>
    <n v="17489.71423720818"/>
    <n v="32975.539266714462"/>
    <n v="15485.825029506281"/>
    <n v="58373.335762791823"/>
    <n v="79731.360733285532"/>
    <n v="21358.02497049372"/>
    <n v="15485.825029506281"/>
    <n v="0"/>
    <n v="0"/>
    <n v="0"/>
    <n v="0"/>
    <n v="0"/>
    <n v="0"/>
    <n v="0"/>
    <n v="0"/>
    <n v="0"/>
    <n v="0"/>
    <n v="16487.769633357231"/>
    <n v="19785.323560028679"/>
    <n v="23082.877486700119"/>
    <n v="26380.431413371571"/>
    <n v="29677.985340043018"/>
    <n v="36273.09319338591"/>
    <n v="39570.647120057351"/>
    <n v="42868.201046728813"/>
    <n v="46165.754973400253"/>
    <n v="49463.308900071686"/>
    <m/>
    <n v="2.129401514215985"/>
    <n v="1.4630000000000001"/>
    <m/>
    <n v="0.87846208115088298"/>
    <n v="2.7481900247237419"/>
    <m/>
    <n v="-7241.9402128276633"/>
    <n v="0"/>
    <n v="0"/>
    <n v="0"/>
    <n v="0"/>
    <n v="0"/>
    <n v="0"/>
    <n v="0"/>
    <n v="0"/>
    <n v="0"/>
    <n v="0"/>
    <n v="-8890.7171761633872"/>
    <n v="-8157.927414680843"/>
    <n v="-7241.9402128276633"/>
    <n v="-6064.2423818735751"/>
  </r>
  <r>
    <x v="367"/>
    <n v="0"/>
    <n v="0"/>
    <n v="0"/>
    <n v="0"/>
    <n v="0"/>
    <n v="0"/>
    <n v="25451.411009788881"/>
    <n v="15422"/>
    <n v="0"/>
    <n v="14"/>
    <n v="50"/>
    <n v="1667426668"/>
    <n v="10806"/>
    <n v="0"/>
    <n v="13800"/>
    <n v="4"/>
    <n v="11"/>
    <n v="5"/>
    <n v="2718"/>
    <n v="0"/>
    <n v="2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6"/>
    <n v="23496.78"/>
    <n v="38978.019999999997"/>
    <n v="15481.25"/>
    <n v="2"/>
    <n v="2"/>
    <n v="0"/>
    <n v="0"/>
    <n v="0"/>
    <n v="23490.915928654871"/>
    <n v="38972.163973514493"/>
    <n v="15481.24804485962"/>
    <n v="5.8640713451241027"/>
    <n v="5.8560264855041169"/>
    <n v="1.9551403820514679E-3"/>
    <n v="15481.24804485962"/>
    <n v="0"/>
    <n v="0"/>
    <n v="0"/>
    <n v="0"/>
    <n v="0"/>
    <n v="0"/>
    <n v="0"/>
    <n v="0"/>
    <n v="0"/>
    <n v="0"/>
    <n v="19486.08198675725"/>
    <n v="23383.29838410869"/>
    <n v="27280.514781460141"/>
    <n v="31177.731178811591"/>
    <n v="35074.947576163053"/>
    <n v="42869.380370865947"/>
    <n v="46766.596768217387"/>
    <n v="50663.813165568841"/>
    <n v="54561.029562920288"/>
    <n v="58458.245960271743"/>
    <m/>
    <n v="2.5173786932801439"/>
    <n v="1.4630000000000001"/>
    <m/>
    <n v="0.58895441940362181"/>
    <n v="2.3246403155874988"/>
    <m/>
    <n v="-5738.2070514809948"/>
    <n v="0"/>
    <n v="0"/>
    <n v="0"/>
    <n v="0"/>
    <n v="0"/>
    <n v="0"/>
    <n v="0"/>
    <n v="0"/>
    <n v="0"/>
    <n v="0"/>
    <n v="-7686.8152501567192"/>
    <n v="-6820.7671618563982"/>
    <n v="-5738.2070514809948"/>
    <n v="-4346.3440524269063"/>
  </r>
  <r>
    <x v="368"/>
    <n v="0"/>
    <n v="0"/>
    <n v="0"/>
    <n v="0"/>
    <n v="0"/>
    <n v="0"/>
    <n v="78227.790943916043"/>
    <n v="44923.786992126647"/>
    <n v="6140.5936527626118"/>
    <n v="12"/>
    <n v="56"/>
    <n v="1671665983"/>
    <n v="163"/>
    <n v="0"/>
    <n v="29744"/>
    <n v="2"/>
    <n v="5"/>
    <n v="0"/>
    <n v="295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7872.29"/>
    <n v="132900.14000000001"/>
    <n v="15027.86"/>
    <n v="1"/>
    <n v="4"/>
    <n v="0"/>
    <n v="0"/>
    <n v="0"/>
    <n v="100191.79649254819"/>
    <n v="115219.6515347267"/>
    <n v="15027.855042178529"/>
    <n v="17680.4935074518"/>
    <n v="17680.488465273291"/>
    <n v="4.9578214657231001E-3"/>
    <n v="15027.855042178529"/>
    <n v="0"/>
    <n v="0"/>
    <n v="0"/>
    <n v="0"/>
    <n v="0"/>
    <n v="0"/>
    <n v="0"/>
    <n v="0"/>
    <n v="0"/>
    <n v="0"/>
    <n v="57609.825767363363"/>
    <n v="69131.790920836036"/>
    <n v="80653.756074308709"/>
    <n v="92175.721227781381"/>
    <n v="103697.6863812541"/>
    <n v="126741.6166881994"/>
    <n v="138263.5818416721"/>
    <n v="149785.54699514469"/>
    <n v="161307.51214861739"/>
    <n v="172829.47730209009"/>
    <m/>
    <n v="7.6670723274439929"/>
    <n v="1.4630000000000001"/>
    <m/>
    <n v="-0.47828847450908318"/>
    <n v="0.76326396179321132"/>
    <m/>
    <n v="13777.05784150315"/>
    <n v="0"/>
    <n v="0"/>
    <n v="0"/>
    <n v="0"/>
    <n v="0"/>
    <n v="0"/>
    <n v="0"/>
    <n v="0"/>
    <n v="0"/>
    <n v="0"/>
    <n v="8016.0752647668114"/>
    <n v="10576.511965538521"/>
    <n v="13777.05784150315"/>
    <n v="17892.045396314821"/>
  </r>
  <r>
    <x v="369"/>
    <n v="0"/>
    <n v="0"/>
    <n v="0"/>
    <n v="0"/>
    <n v="0"/>
    <n v="0"/>
    <n v="40416.27374339354"/>
    <n v="33289.758535206507"/>
    <n v="0"/>
    <n v="13"/>
    <n v="52"/>
    <n v="1672115810"/>
    <n v="6155"/>
    <n v="0"/>
    <n v="24007"/>
    <n v="2"/>
    <n v="7"/>
    <n v="0"/>
    <n v="178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3348.41"/>
    <n v="108349.06"/>
    <n v="15000.65"/>
    <n v="2"/>
    <n v="5"/>
    <n v="0"/>
    <n v="0"/>
    <n v="0"/>
    <n v="44798.15797437766"/>
    <n v="59798.804906793499"/>
    <n v="15000.646932415841"/>
    <n v="48550.252025622343"/>
    <n v="48550.255093206499"/>
    <n v="3.0675841626361939E-3"/>
    <n v="15000.646932415841"/>
    <n v="0"/>
    <n v="0"/>
    <n v="0"/>
    <n v="0"/>
    <n v="0"/>
    <n v="0"/>
    <n v="0"/>
    <n v="0"/>
    <n v="0"/>
    <n v="0"/>
    <n v="29899.402453396749"/>
    <n v="35879.282944076098"/>
    <n v="41859.16343475545"/>
    <n v="47839.043925434802"/>
    <n v="53818.924416114147"/>
    <n v="65778.685397472858"/>
    <n v="71758.565888152196"/>
    <n v="77738.446378831548"/>
    <n v="83718.3268695109"/>
    <n v="89698.207360190252"/>
    <m/>
    <n v="3.9864150643776921"/>
    <n v="1.4630000000000001"/>
    <m/>
    <n v="3.407807617350711E-3"/>
    <n v="1.4679856225441841"/>
    <m/>
    <n v="-50.945705717461543"/>
    <n v="0"/>
    <n v="0"/>
    <n v="0"/>
    <n v="0"/>
    <n v="0"/>
    <n v="0"/>
    <n v="0"/>
    <n v="0"/>
    <n v="0"/>
    <n v="0"/>
    <n v="-3040.885951057136"/>
    <n v="-1712.0236197950601"/>
    <n v="-50.945705717462261"/>
    <n v="2084.7258980965912"/>
  </r>
  <r>
    <x v="370"/>
    <n v="0"/>
    <n v="0"/>
    <n v="0"/>
    <n v="0"/>
    <n v="0"/>
    <n v="0"/>
    <n v="38064.417211466782"/>
    <n v="37693.801367323067"/>
    <n v="0"/>
    <n v="1"/>
    <n v="2"/>
    <n v="1671651321"/>
    <n v="29"/>
    <n v="0"/>
    <n v="224"/>
    <n v="3"/>
    <n v="8"/>
    <n v="0"/>
    <n v="193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22372.34"/>
    <n v="193079.65"/>
    <n v="70707.31"/>
    <n v="2"/>
    <n v="3"/>
    <n v="0"/>
    <n v="0"/>
    <n v="0"/>
    <n v="41407.682575090686"/>
    <n v="56401.335522349313"/>
    <n v="14993.652947258621"/>
    <n v="80964.65742490931"/>
    <n v="136678.31447765071"/>
    <n v="55713.657052741379"/>
    <n v="14993.652947258621"/>
    <n v="0"/>
    <n v="0"/>
    <n v="0"/>
    <n v="0"/>
    <n v="0"/>
    <n v="0"/>
    <n v="0"/>
    <n v="0"/>
    <n v="0"/>
    <n v="0"/>
    <n v="28200.667761174649"/>
    <n v="33840.801313409582"/>
    <n v="39480.934865644507"/>
    <n v="45121.068417879447"/>
    <n v="50761.201970114373"/>
    <n v="62041.469074584238"/>
    <n v="67681.602626819164"/>
    <n v="73321.736179054104"/>
    <n v="78961.869731289029"/>
    <n v="84602.003283523954"/>
    <m/>
    <n v="3.7616807405603909"/>
    <n v="1.4630000000000001"/>
    <m/>
    <n v="6.3354461974916454E-2"/>
    <n v="1.5556875778693029"/>
    <m/>
    <n v="-893.31906667129499"/>
    <n v="0"/>
    <n v="0"/>
    <n v="0"/>
    <n v="0"/>
    <n v="0"/>
    <n v="0"/>
    <n v="0"/>
    <n v="0"/>
    <n v="0"/>
    <n v="0"/>
    <n v="-3713.385842788759"/>
    <n v="-2460.0228311809969"/>
    <n v="-893.31906667129442"/>
    <n v="1121.01434484118"/>
  </r>
  <r>
    <x v="371"/>
    <n v="34650.457683390632"/>
    <n v="5913.2526854599082"/>
    <n v="0"/>
    <n v="48"/>
    <n v="76"/>
    <n v="1670114651"/>
    <n v="0"/>
    <n v="0"/>
    <n v="0"/>
    <n v="0"/>
    <n v="0"/>
    <n v="0"/>
    <n v="193627"/>
    <n v="0"/>
    <n v="194630"/>
    <n v="5"/>
    <n v="25"/>
    <n v="5"/>
    <n v="0"/>
    <n v="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5350.01"/>
    <n v="140341.37"/>
    <n v="14991.36"/>
    <n v="1"/>
    <n v="12"/>
    <n v="37269.308555178883"/>
    <n v="52260.669864796168"/>
    <n v="14991.36130961729"/>
    <n v="0"/>
    <n v="0"/>
    <n v="0"/>
    <n v="88080.701444821112"/>
    <n v="88080.700135203835"/>
    <n v="-1.3096172879158981E-3"/>
    <n v="14991.36130961729"/>
    <n v="26130.33493239808"/>
    <n v="31356.401918877698"/>
    <n v="36582.468905357317"/>
    <n v="41808.535891836938"/>
    <n v="47034.602878316553"/>
    <n v="57486.736851275789"/>
    <n v="62712.803837755397"/>
    <n v="67938.870824235026"/>
    <n v="73164.937810714633"/>
    <n v="78391.004797194255"/>
    <n v="0"/>
    <n v="0"/>
    <n v="0"/>
    <n v="0"/>
    <n v="0"/>
    <n v="0"/>
    <n v="0"/>
    <n v="0"/>
    <n v="0"/>
    <n v="0"/>
    <n v="3.4860523194294428"/>
    <m/>
    <n v="1.4630000000000001"/>
    <n v="0.14742970944700959"/>
    <m/>
    <m/>
    <n v="-1926.1938434182471"/>
    <m/>
    <n v="-4539.2273366580557"/>
    <n v="-3377.8791174403632"/>
    <n v="-1926.1938434182471"/>
    <n v="-59.741348246954658"/>
    <n v="2428.861978648099"/>
    <n v="-6629.6541312499012"/>
    <n v="-5700.5755558757464"/>
    <n v="-4539.2273366580539"/>
    <n v="-3046.0653405210201"/>
    <n v="-1055.1826790049761"/>
    <n v="0"/>
    <n v="0"/>
    <n v="0"/>
    <n v="0"/>
  </r>
  <r>
    <x v="372"/>
    <n v="0"/>
    <n v="0"/>
    <n v="0"/>
    <n v="0"/>
    <n v="0"/>
    <n v="0"/>
    <n v="38642.799012804608"/>
    <n v="27781.73862224663"/>
    <n v="0"/>
    <n v="21"/>
    <n v="40"/>
    <n v="1671695177"/>
    <n v="25058"/>
    <n v="0"/>
    <n v="32212"/>
    <n v="6"/>
    <n v="31"/>
    <n v="0"/>
    <n v="7112"/>
    <n v="1"/>
    <n v="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2"/>
    <n v="108994.73"/>
    <n v="123906.1"/>
    <n v="14911.36"/>
    <n v="2"/>
    <n v="8"/>
    <n v="0"/>
    <n v="0"/>
    <n v="0"/>
    <n v="42333.724306619231"/>
    <n v="57245.085440994728"/>
    <n v="14911.3611343755"/>
    <n v="66661.005693380765"/>
    <n v="66661.014559005271"/>
    <n v="-1.134375495894346E-3"/>
    <n v="14911.3611343755"/>
    <n v="0"/>
    <n v="0"/>
    <n v="0"/>
    <n v="0"/>
    <n v="0"/>
    <n v="0"/>
    <n v="0"/>
    <n v="0"/>
    <n v="0"/>
    <n v="0"/>
    <n v="28622.54272049736"/>
    <n v="34347.051264596827"/>
    <n v="40071.559808696307"/>
    <n v="45796.068352795788"/>
    <n v="51520.576896895247"/>
    <n v="62969.593985094209"/>
    <n v="68694.102529193668"/>
    <n v="74418.611073293156"/>
    <n v="80143.119617392615"/>
    <n v="85867.628161492088"/>
    <m/>
    <n v="3.839024816388247"/>
    <n v="1.4630000000000001"/>
    <m/>
    <n v="4.1931269348552742E-2"/>
    <n v="1.5243454470569331"/>
    <m/>
    <n v="-600.08977412681497"/>
    <n v="0"/>
    <n v="0"/>
    <n v="0"/>
    <n v="0"/>
    <n v="0"/>
    <n v="0"/>
    <n v="0"/>
    <n v="0"/>
    <n v="0"/>
    <n v="0"/>
    <n v="-3462.3440461765508"/>
    <n v="-2190.2310363766678"/>
    <n v="-600.08977412681452"/>
    <n v="1444.3775630515679"/>
  </r>
  <r>
    <x v="373"/>
    <n v="8669.6537181413605"/>
    <n v="0"/>
    <n v="0"/>
    <n v="145"/>
    <n v="88"/>
    <n v="1637185469"/>
    <n v="37922.763962490113"/>
    <n v="0"/>
    <n v="0"/>
    <n v="41"/>
    <n v="35"/>
    <n v="1671803653"/>
    <n v="651"/>
    <n v="0"/>
    <n v="1183"/>
    <n v="7"/>
    <n v="54"/>
    <n v="21"/>
    <n v="273"/>
    <n v="3"/>
    <n v="43"/>
    <n v="44"/>
    <n v="0"/>
    <n v="0"/>
    <n v="0"/>
    <n v="0"/>
    <n v="1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9"/>
    <n v="88625.91"/>
    <n v="103621.11"/>
    <n v="14995.2"/>
    <n v="3"/>
    <n v="12"/>
    <n v="0"/>
    <n v="0"/>
    <n v="0"/>
    <n v="40977.848279222228"/>
    <n v="55873.973247482369"/>
    <n v="14896.124968260139"/>
    <n v="47648.061720777769"/>
    <n v="47747.136752517632"/>
    <n v="99.075031739863334"/>
    <n v="14896.124968260139"/>
    <n v="0"/>
    <n v="0"/>
    <n v="0"/>
    <n v="0"/>
    <n v="0"/>
    <n v="0"/>
    <n v="0"/>
    <n v="0"/>
    <n v="0"/>
    <n v="0"/>
    <n v="27936.986623741181"/>
    <n v="33524.38394848942"/>
    <n v="39111.781273237662"/>
    <n v="44699.178597985898"/>
    <n v="50286.575922734133"/>
    <n v="61461.370572230611"/>
    <n v="67048.767896978839"/>
    <n v="72636.165221727075"/>
    <n v="78223.56254647531"/>
    <n v="83810.959871223546"/>
    <m/>
    <n v="3.7509065858762352"/>
    <n v="1.4630000000000001"/>
    <m/>
    <n v="6.6408855678173451E-2"/>
    <n v="1.5601561558571679"/>
    <m/>
    <n v="-927.63165638954558"/>
    <n v="0"/>
    <n v="0"/>
    <n v="0"/>
    <n v="0"/>
    <n v="0"/>
    <n v="0"/>
    <n v="0"/>
    <n v="0"/>
    <n v="0"/>
    <n v="0"/>
    <n v="-3721.3303187636629"/>
    <n v="-2479.686468819611"/>
    <n v="-927.63165638954524"/>
    <n v="1067.867388163397"/>
  </r>
  <r>
    <x v="374"/>
    <n v="0"/>
    <n v="0"/>
    <n v="0"/>
    <n v="0"/>
    <n v="0"/>
    <n v="0"/>
    <n v="40572.891870792038"/>
    <n v="28351.158039176869"/>
    <n v="0"/>
    <n v="24"/>
    <n v="54"/>
    <n v="1672009754"/>
    <n v="377"/>
    <n v="0"/>
    <n v="2977"/>
    <n v="3"/>
    <n v="16"/>
    <n v="0"/>
    <n v="2595"/>
    <n v="0"/>
    <n v="0"/>
    <n v="0"/>
    <n v="0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45461.3"/>
    <n v="60259.41"/>
    <n v="14798.12"/>
    <n v="2"/>
    <n v="5"/>
    <n v="0"/>
    <n v="0"/>
    <n v="0"/>
    <n v="44942.815478004937"/>
    <n v="59740.93110175246"/>
    <n v="14798.11562374751"/>
    <n v="518.48452199505846"/>
    <n v="518.47889824754384"/>
    <n v="4.3762524874182418E-3"/>
    <n v="14798.11562374751"/>
    <n v="0"/>
    <n v="0"/>
    <n v="0"/>
    <n v="0"/>
    <n v="0"/>
    <n v="0"/>
    <n v="0"/>
    <n v="0"/>
    <n v="0"/>
    <n v="0"/>
    <n v="29870.46555087623"/>
    <n v="35844.558661051473"/>
    <n v="41818.651771226723"/>
    <n v="47792.744881401974"/>
    <n v="53766.837991577217"/>
    <n v="65715.02421192771"/>
    <n v="71689.117322102946"/>
    <n v="77663.210432278196"/>
    <n v="83637.303542453432"/>
    <n v="89611.396652628697"/>
    <m/>
    <n v="4.0370634086601029"/>
    <n v="1.4630000000000001"/>
    <m/>
    <n v="-9.1807843742549577E-3"/>
    <n v="1.4495685124604649"/>
    <m/>
    <n v="137.11715169060199"/>
    <n v="0"/>
    <n v="0"/>
    <n v="0"/>
    <n v="0"/>
    <n v="0"/>
    <n v="0"/>
    <n v="0"/>
    <n v="0"/>
    <n v="0"/>
    <n v="0"/>
    <n v="-2849.9294033970218"/>
    <n v="-1522.3531566914121"/>
    <n v="137.1171516906015"/>
    <n v="2270.721833896047"/>
  </r>
  <r>
    <x v="375"/>
    <n v="0"/>
    <n v="0"/>
    <n v="0"/>
    <n v="0"/>
    <n v="0"/>
    <n v="0"/>
    <n v="22500.489932708821"/>
    <n v="12974.914399913639"/>
    <n v="0"/>
    <n v="25"/>
    <n v="56"/>
    <n v="1671120350"/>
    <n v="13"/>
    <n v="0"/>
    <n v="64"/>
    <n v="4"/>
    <n v="9"/>
    <n v="5"/>
    <n v="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35722.71"/>
    <n v="50450.28"/>
    <n v="14727.57"/>
    <n v="1"/>
    <n v="3"/>
    <n v="0"/>
    <n v="0"/>
    <n v="0"/>
    <n v="25588.42003342434"/>
    <n v="40315.986890428103"/>
    <n v="14727.566857003771"/>
    <n v="10134.289966575659"/>
    <n v="10134.2931095719"/>
    <n v="3.1429962291440461E-3"/>
    <n v="14727.566857003771"/>
    <n v="0"/>
    <n v="0"/>
    <n v="0"/>
    <n v="0"/>
    <n v="0"/>
    <n v="0"/>
    <n v="0"/>
    <n v="0"/>
    <n v="0"/>
    <n v="0"/>
    <n v="20157.993445214051"/>
    <n v="24189.592134256862"/>
    <n v="28221.190823299668"/>
    <n v="32252.789512342479"/>
    <n v="36284.388201385293"/>
    <n v="44347.585579470913"/>
    <n v="48379.184268513724"/>
    <n v="52410.782957556527"/>
    <n v="56442.381646599337"/>
    <n v="60473.980335642147"/>
    <m/>
    <n v="2.7374506109443071"/>
    <n v="1.4630000000000001"/>
    <m/>
    <n v="0.46121357733652979"/>
    <n v="2.1377554636433431"/>
    <m/>
    <n v="-4648.5701343967457"/>
    <n v="0"/>
    <n v="0"/>
    <n v="0"/>
    <n v="0"/>
    <n v="0"/>
    <n v="0"/>
    <n v="0"/>
    <n v="0"/>
    <n v="0"/>
    <n v="0"/>
    <n v="-6664.36947891815"/>
    <n v="-5768.458659130858"/>
    <n v="-4648.5701343967448"/>
    <n v="-3208.713459738598"/>
  </r>
  <r>
    <x v="376"/>
    <n v="18520.904907715259"/>
    <n v="8.8001999999999997E-14"/>
    <n v="0"/>
    <n v="32"/>
    <n v="46"/>
    <n v="1661492153"/>
    <n v="0"/>
    <n v="0"/>
    <n v="0"/>
    <n v="0"/>
    <n v="0"/>
    <n v="0"/>
    <n v="147931"/>
    <n v="0"/>
    <n v="147934"/>
    <n v="3"/>
    <n v="8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784.96"/>
    <n v="29331.18"/>
    <n v="14546.22"/>
    <n v="1"/>
    <n v="1"/>
    <n v="14784.957289608559"/>
    <n v="29331.1773320129"/>
    <n v="14546.220042404349"/>
    <n v="0"/>
    <n v="0"/>
    <n v="0"/>
    <n v="2.7103914435429029E-3"/>
    <n v="2.6679870970838242E-3"/>
    <n v="-4.2404348278068937E-5"/>
    <n v="14546.220042404349"/>
    <n v="14665.58866600645"/>
    <n v="17598.706399207738"/>
    <n v="20531.82413240903"/>
    <n v="23464.941865610319"/>
    <n v="26398.059598811611"/>
    <n v="32264.295065214199"/>
    <n v="35197.412798415477"/>
    <n v="38130.530531616772"/>
    <n v="41063.648264818061"/>
    <n v="43996.765998019357"/>
    <n v="0"/>
    <n v="0"/>
    <n v="0"/>
    <n v="0"/>
    <n v="0"/>
    <n v="0"/>
    <n v="0"/>
    <n v="0"/>
    <n v="0"/>
    <n v="0"/>
    <n v="2.0164123219989971"/>
    <m/>
    <n v="1.4630000000000001"/>
    <n v="0.98372126393006121"/>
    <m/>
    <m/>
    <n v="-7213.4257094011227"/>
    <m/>
    <n v="-8679.984576001767"/>
    <n v="-8028.1806352903704"/>
    <n v="-7213.4257094011218"/>
    <n v="-6165.8836618292316"/>
    <n v="-4769.1609317333796"/>
    <n v="-9853.2316692822824"/>
    <n v="-9331.7885167131644"/>
    <n v="-8679.984576001767"/>
    <n v="-7841.9509379442552"/>
    <n v="-6724.5727538675737"/>
    <n v="0"/>
    <n v="0"/>
    <n v="0"/>
    <n v="0"/>
  </r>
  <r>
    <x v="377"/>
    <n v="4254.7267625004479"/>
    <n v="0"/>
    <n v="0"/>
    <n v="69"/>
    <n v="90"/>
    <n v="1631674780"/>
    <n v="34861.61549057399"/>
    <n v="20132.582498818199"/>
    <n v="0"/>
    <n v="21"/>
    <n v="59"/>
    <n v="1667453908"/>
    <n v="2050"/>
    <n v="0"/>
    <n v="8311"/>
    <n v="2"/>
    <n v="13"/>
    <n v="0"/>
    <n v="62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169.85"/>
    <n v="54696.36"/>
    <n v="14526.51"/>
    <n v="2"/>
    <n v="2"/>
    <n v="0"/>
    <n v="0"/>
    <n v="0"/>
    <n v="40169.667430947193"/>
    <n v="54696.182266856231"/>
    <n v="14526.51483590904"/>
    <n v="0.1825690528130508"/>
    <n v="0.17773314376972851"/>
    <n v="-4.8359090433223173E-3"/>
    <n v="14526.51483590904"/>
    <n v="0"/>
    <n v="0"/>
    <n v="0"/>
    <n v="0"/>
    <n v="0"/>
    <n v="0"/>
    <n v="0"/>
    <n v="0"/>
    <n v="0"/>
    <n v="0"/>
    <n v="27348.091133428119"/>
    <n v="32817.709360113739"/>
    <n v="38287.327586799358"/>
    <n v="43756.945813484977"/>
    <n v="49226.564040170611"/>
    <n v="60165.800493541858"/>
    <n v="65635.418720227477"/>
    <n v="71105.036946913096"/>
    <n v="76574.655173598716"/>
    <n v="82044.27340028435"/>
    <m/>
    <n v="3.765265301739765"/>
    <n v="1.4630000000000001"/>
    <m/>
    <n v="6.2342140446723482E-2"/>
    <n v="1.554206551473557"/>
    <m/>
    <n v="-852.4692691949856"/>
    <n v="0"/>
    <n v="0"/>
    <n v="0"/>
    <n v="0"/>
    <n v="0"/>
    <n v="0"/>
    <n v="0"/>
    <n v="0"/>
    <n v="0"/>
    <n v="0"/>
    <n v="-3587.2783825377969"/>
    <n v="-2371.807665496548"/>
    <n v="-852.46926919498583"/>
    <n v="1100.965811764165"/>
  </r>
  <r>
    <x v="378"/>
    <n v="0"/>
    <n v="0"/>
    <n v="0"/>
    <n v="0"/>
    <n v="0"/>
    <n v="0"/>
    <n v="37400.370112484663"/>
    <n v="25916.102254803209"/>
    <n v="0"/>
    <n v="2"/>
    <n v="53"/>
    <n v="1671666784"/>
    <n v="86"/>
    <n v="0"/>
    <n v="19360"/>
    <n v="2"/>
    <n v="3"/>
    <n v="0"/>
    <n v="192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895.11"/>
    <n v="55379.31"/>
    <n v="14484.2"/>
    <n v="1"/>
    <n v="1"/>
    <n v="0"/>
    <n v="0"/>
    <n v="0"/>
    <n v="40895.109334639987"/>
    <n v="55379.312199363987"/>
    <n v="14484.202864724009"/>
    <n v="6.6536001395434141E-4"/>
    <n v="-2.1993639966240148E-3"/>
    <n v="-2.864724005121388E-3"/>
    <n v="14484.202864724009"/>
    <n v="0"/>
    <n v="0"/>
    <n v="0"/>
    <n v="0"/>
    <n v="0"/>
    <n v="0"/>
    <n v="0"/>
    <n v="0"/>
    <n v="0"/>
    <n v="0"/>
    <n v="27689.656099682001"/>
    <n v="33227.587319618397"/>
    <n v="38765.518539554803"/>
    <n v="44303.449759491203"/>
    <n v="49841.380979427588"/>
    <n v="60917.243419300401"/>
    <n v="66455.174639236793"/>
    <n v="71993.1058591732"/>
    <n v="77531.037079109592"/>
    <n v="83068.968299045984"/>
    <m/>
    <n v="3.8234283734204819"/>
    <n v="1.4630000000000001"/>
    <m/>
    <n v="4.6181491931952763E-2"/>
    <n v="1.5305635226964469"/>
    <m/>
    <n v="-639.37481488300671"/>
    <n v="0"/>
    <n v="0"/>
    <n v="0"/>
    <n v="0"/>
    <n v="0"/>
    <n v="0"/>
    <n v="0"/>
    <n v="0"/>
    <n v="0"/>
    <n v="0"/>
    <n v="-3408.340424851207"/>
    <n v="-2177.6890426431178"/>
    <n v="-639.37481488300728"/>
    <n v="1338.457763665707"/>
  </r>
  <r>
    <x v="379"/>
    <n v="0"/>
    <n v="0"/>
    <n v="0"/>
    <n v="0"/>
    <n v="0"/>
    <n v="0"/>
    <n v="37500"/>
    <n v="37500"/>
    <n v="0"/>
    <n v="1"/>
    <n v="0"/>
    <n v="1671725498"/>
    <n v="20"/>
    <n v="0"/>
    <n v="60"/>
    <n v="3"/>
    <n v="7"/>
    <n v="0"/>
    <n v="36"/>
    <n v="0"/>
    <n v="0"/>
    <n v="0"/>
    <n v="0"/>
    <n v="0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121235.56"/>
    <n v="191018.2"/>
    <n v="69782.64"/>
    <n v="2"/>
    <n v="3"/>
    <n v="0"/>
    <n v="0"/>
    <n v="0"/>
    <n v="40843.458904747022"/>
    <n v="55250.301699009193"/>
    <n v="14406.842794262169"/>
    <n v="80392.101095252976"/>
    <n v="135767.89830099081"/>
    <n v="55375.797205737828"/>
    <n v="14406.842794262169"/>
    <n v="0"/>
    <n v="0"/>
    <n v="0"/>
    <n v="0"/>
    <n v="0"/>
    <n v="0"/>
    <n v="0"/>
    <n v="0"/>
    <n v="0"/>
    <n v="0"/>
    <n v="27625.1508495046"/>
    <n v="33150.181019405507"/>
    <n v="38675.211189306443"/>
    <n v="44200.241359207357"/>
    <n v="49725.271529108271"/>
    <n v="60775.331868910107"/>
    <n v="66300.362038811028"/>
    <n v="71825.392208711957"/>
    <n v="77350.422378612871"/>
    <n v="82875.452548513786"/>
    <m/>
    <n v="3.8350041357440081"/>
    <n v="1.4630000000000001"/>
    <m/>
    <n v="4.3023647019869937E-2"/>
    <n v="1.52594359559007"/>
    <m/>
    <n v="-594.26736950987413"/>
    <n v="0"/>
    <n v="0"/>
    <n v="0"/>
    <n v="0"/>
    <n v="0"/>
    <n v="0"/>
    <n v="0"/>
    <n v="0"/>
    <n v="0"/>
    <n v="0"/>
    <n v="-3356.7824544603341"/>
    <n v="-2128.9979722601288"/>
    <n v="-594.2673695098747"/>
    <n v="1378.957691169026"/>
  </r>
  <r>
    <x v="380"/>
    <n v="0"/>
    <n v="0"/>
    <n v="0"/>
    <n v="0"/>
    <n v="0"/>
    <n v="0"/>
    <n v="26141.466021895219"/>
    <n v="17339.75196293055"/>
    <n v="0"/>
    <n v="84"/>
    <n v="47"/>
    <n v="1672069801"/>
    <n v="2061"/>
    <n v="0"/>
    <n v="2123"/>
    <n v="6"/>
    <n v="16"/>
    <n v="13"/>
    <n v="20"/>
    <n v="0"/>
    <n v="0"/>
    <n v="0"/>
    <n v="0"/>
    <n v="0"/>
    <n v="0"/>
    <n v="0"/>
    <n v="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2"/>
    <n v="31459.47"/>
    <n v="45862.65"/>
    <n v="14403.18"/>
    <n v="2"/>
    <n v="4"/>
    <n v="0"/>
    <n v="0"/>
    <n v="0"/>
    <n v="24475.02389291488"/>
    <n v="38878.205186397099"/>
    <n v="14403.181293482219"/>
    <n v="6984.4461070851175"/>
    <n v="6984.4448136029023"/>
    <n v="-1.2934822152601551E-3"/>
    <n v="14403.181293482219"/>
    <n v="0"/>
    <n v="0"/>
    <n v="0"/>
    <n v="0"/>
    <n v="0"/>
    <n v="0"/>
    <n v="0"/>
    <n v="0"/>
    <n v="0"/>
    <n v="0"/>
    <n v="19439.10259319855"/>
    <n v="23326.92311183826"/>
    <n v="27214.743630477969"/>
    <n v="31102.564149117679"/>
    <n v="34990.384667757389"/>
    <n v="42766.025705036809"/>
    <n v="46653.846223676519"/>
    <n v="50541.666742316229"/>
    <n v="54429.487260955939"/>
    <n v="58317.307779595649"/>
    <m/>
    <n v="2.6992790269181999"/>
    <n v="1.4630000000000001"/>
    <m/>
    <n v="0.48187718279975261"/>
    <n v="2.167986318436038"/>
    <m/>
    <n v="-4683.6299968829408"/>
    <n v="0"/>
    <n v="0"/>
    <n v="0"/>
    <n v="0"/>
    <n v="0"/>
    <n v="0"/>
    <n v="0"/>
    <n v="0"/>
    <n v="0"/>
    <n v="0"/>
    <n v="-6627.5402562027957"/>
    <n v="-5763.580140949527"/>
    <n v="-4683.6299968829408"/>
    <n v="-3295.1226687973299"/>
  </r>
  <r>
    <x v="381"/>
    <n v="0"/>
    <n v="0"/>
    <n v="0"/>
    <n v="0"/>
    <n v="0"/>
    <n v="0"/>
    <n v="38223.861630870917"/>
    <n v="20369.06345664609"/>
    <n v="0"/>
    <n v="96"/>
    <n v="58"/>
    <n v="1672115179"/>
    <n v="54179"/>
    <n v="0"/>
    <n v="61658"/>
    <n v="7"/>
    <n v="25"/>
    <n v="16"/>
    <n v="5804"/>
    <n v="7"/>
    <n v="823"/>
    <n v="0"/>
    <n v="0"/>
    <n v="0"/>
    <n v="0"/>
    <n v="0"/>
    <n v="8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75"/>
    <n v="89607.76"/>
    <n v="103827.06"/>
    <n v="14219.3"/>
    <n v="5"/>
    <n v="18"/>
    <n v="0"/>
    <n v="0"/>
    <n v="0"/>
    <n v="42061.96417489335"/>
    <n v="56281.037229945083"/>
    <n v="14219.073055051729"/>
    <n v="47545.795825106637"/>
    <n v="47546.022770054908"/>
    <n v="0.22694494826464509"/>
    <n v="14219.073055051729"/>
    <n v="0"/>
    <n v="0"/>
    <n v="0"/>
    <n v="0"/>
    <n v="0"/>
    <n v="0"/>
    <n v="0"/>
    <n v="0"/>
    <n v="0"/>
    <n v="0"/>
    <n v="28140.518614972541"/>
    <n v="33768.622337967048"/>
    <n v="39396.726060961562"/>
    <n v="45024.829783956069"/>
    <n v="50652.933506950583"/>
    <n v="61909.140952939597"/>
    <n v="67537.244675934096"/>
    <n v="73165.348398928603"/>
    <n v="78793.45212192311"/>
    <n v="84421.555844917631"/>
    <m/>
    <n v="3.958136863918118"/>
    <n v="1.4630000000000001"/>
    <m/>
    <n v="1.057647512482496E-2"/>
    <n v="1.4784733831076191"/>
    <m/>
    <n v="-148.81374756546461"/>
    <n v="0"/>
    <n v="0"/>
    <n v="0"/>
    <n v="0"/>
    <n v="0"/>
    <n v="0"/>
    <n v="0"/>
    <n v="0"/>
    <n v="0"/>
    <n v="0"/>
    <n v="-2962.8656090627169"/>
    <n v="-1712.1758928417171"/>
    <n v="-148.8137475654639"/>
    <n v="1861.2232963611459"/>
  </r>
  <r>
    <x v="382"/>
    <n v="0"/>
    <n v="0"/>
    <n v="0"/>
    <n v="0"/>
    <n v="0"/>
    <n v="0"/>
    <n v="37457.103253294626"/>
    <n v="36946.725810901487"/>
    <n v="0"/>
    <n v="2"/>
    <n v="3"/>
    <n v="1672166914"/>
    <n v="11"/>
    <n v="0"/>
    <n v="67"/>
    <n v="7"/>
    <n v="51"/>
    <n v="2"/>
    <n v="24"/>
    <n v="1"/>
    <n v="0"/>
    <n v="0"/>
    <n v="0"/>
    <n v="0"/>
    <n v="0"/>
    <n v="0"/>
    <n v="12"/>
    <n v="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"/>
    <n v="55793.48"/>
    <n v="69954.179999999993"/>
    <n v="14160.7"/>
    <n v="6"/>
    <n v="17"/>
    <n v="0"/>
    <n v="0"/>
    <n v="0"/>
    <n v="40991.359922823831"/>
    <n v="55152.054422797752"/>
    <n v="14160.694499973921"/>
    <n v="14802.120077176171"/>
    <n v="14802.12557720224"/>
    <n v="5.5000260817905664E-3"/>
    <n v="14160.694499973921"/>
    <n v="0"/>
    <n v="0"/>
    <n v="0"/>
    <n v="0"/>
    <n v="0"/>
    <n v="0"/>
    <n v="0"/>
    <n v="0"/>
    <n v="0"/>
    <n v="0"/>
    <n v="27576.027211398879"/>
    <n v="33091.23265367865"/>
    <n v="38606.438095958423"/>
    <n v="44121.643538238197"/>
    <n v="49636.848980517978"/>
    <n v="60667.259865077533"/>
    <n v="66182.465307357299"/>
    <n v="71697.67074963708"/>
    <n v="77212.876191916846"/>
    <n v="82728.081634196627"/>
    <m/>
    <n v="3.8947280744527979"/>
    <n v="1.4630000000000001"/>
    <m/>
    <n v="2.702933902824323E-2"/>
    <n v="1.50254392299832"/>
    <m/>
    <n v="-372.68089427448058"/>
    <n v="0"/>
    <n v="0"/>
    <n v="0"/>
    <n v="0"/>
    <n v="0"/>
    <n v="0"/>
    <n v="0"/>
    <n v="0"/>
    <n v="0"/>
    <n v="0"/>
    <n v="-3130.2836154143679"/>
    <n v="-1904.682406018863"/>
    <n v="-372.68089427448098"/>
    <n v="1597.035335111153"/>
  </r>
  <r>
    <x v="383"/>
    <n v="0"/>
    <n v="0"/>
    <n v="0"/>
    <n v="0"/>
    <n v="0"/>
    <n v="0"/>
    <n v="36096.762109322874"/>
    <n v="20702.29563414507"/>
    <n v="0"/>
    <n v="34"/>
    <n v="58"/>
    <n v="1671735692"/>
    <n v="34879"/>
    <n v="0"/>
    <n v="45113"/>
    <n v="11"/>
    <n v="117"/>
    <n v="220"/>
    <n v="7599"/>
    <n v="335"/>
    <n v="24"/>
    <n v="0"/>
    <n v="0"/>
    <n v="49"/>
    <n v="0"/>
    <n v="0"/>
    <n v="94"/>
    <n v="1862"/>
    <n v="0"/>
    <n v="0"/>
    <n v="0"/>
    <n v="0"/>
    <n v="0"/>
    <n v="0"/>
    <n v="0"/>
    <n v="0"/>
    <n v="0"/>
    <n v="0"/>
    <n v="0"/>
    <n v="0"/>
    <n v="0"/>
    <n v="0"/>
    <n v="51"/>
    <n v="0"/>
    <n v="0"/>
    <n v="0"/>
    <n v="0"/>
    <n v="0"/>
    <n v="0"/>
    <n v="0"/>
    <n v="0"/>
    <n v="0"/>
    <n v="0"/>
    <n v="0"/>
    <n v="0"/>
    <n v="0"/>
    <n v="0"/>
    <n v="0"/>
    <n v="2635"/>
    <n v="540935.34"/>
    <n v="555081.69999999995"/>
    <n v="14146.37"/>
    <n v="4"/>
    <n v="28"/>
    <n v="0"/>
    <n v="0"/>
    <n v="0"/>
    <n v="39037.136126047553"/>
    <n v="53183.503235877513"/>
    <n v="14146.36710982996"/>
    <n v="501898.20387395239"/>
    <n v="501898.19676412252"/>
    <n v="2.890170044338447E-3"/>
    <n v="14146.36710982996"/>
    <n v="0"/>
    <n v="0"/>
    <n v="0"/>
    <n v="0"/>
    <n v="0"/>
    <n v="0"/>
    <n v="0"/>
    <n v="0"/>
    <n v="0"/>
    <n v="0"/>
    <n v="26591.751617938749"/>
    <n v="31910.1019415265"/>
    <n v="37228.452265114247"/>
    <n v="42546.802588701998"/>
    <n v="47865.152912289763"/>
    <n v="58501.853559465257"/>
    <n v="63820.203883053007"/>
    <n v="69138.554206640765"/>
    <n v="74456.904530228509"/>
    <n v="79775.254853816266"/>
    <m/>
    <n v="3.7595166888410261"/>
    <n v="1.4630000000000001"/>
    <m/>
    <n v="6.3966549709109088E-2"/>
    <n v="1.556583062224427"/>
    <m/>
    <n v="-850.4913008605796"/>
    <n v="0"/>
    <n v="0"/>
    <n v="0"/>
    <n v="0"/>
    <n v="0"/>
    <n v="0"/>
    <n v="0"/>
    <n v="0"/>
    <n v="0"/>
    <n v="0"/>
    <n v="-3509.6664626544548"/>
    <n v="-2327.8108351905098"/>
    <n v="-850.49130086057994"/>
    <n v="1048.9195289921879"/>
  </r>
  <r>
    <x v="384"/>
    <n v="0"/>
    <n v="0"/>
    <n v="0"/>
    <n v="0"/>
    <n v="0"/>
    <n v="0"/>
    <n v="22926.21147332984"/>
    <n v="15855.359120838441"/>
    <n v="0"/>
    <n v="255"/>
    <n v="39"/>
    <n v="1672062433"/>
    <n v="111"/>
    <n v="0"/>
    <n v="3231"/>
    <n v="9"/>
    <n v="27"/>
    <n v="5"/>
    <n v="3068"/>
    <n v="5"/>
    <n v="3"/>
    <n v="0"/>
    <n v="0"/>
    <n v="0"/>
    <n v="0"/>
    <n v="0"/>
    <n v="8"/>
    <n v="3"/>
    <n v="0"/>
    <n v="0"/>
    <n v="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2"/>
    <n v="24624.5"/>
    <n v="38742.29"/>
    <n v="14117.79"/>
    <n v="4"/>
    <n v="10"/>
    <n v="0"/>
    <n v="0"/>
    <n v="0"/>
    <n v="20032.677722696098"/>
    <n v="34150.468036933613"/>
    <n v="14117.790314237511"/>
    <n v="4591.8222773039024"/>
    <n v="4591.8219630663953"/>
    <n v="-3.1423750806425232E-4"/>
    <n v="14117.790314237511"/>
    <n v="0"/>
    <n v="0"/>
    <n v="0"/>
    <n v="0"/>
    <n v="0"/>
    <n v="0"/>
    <n v="0"/>
    <n v="0"/>
    <n v="0"/>
    <n v="0"/>
    <n v="17075.234018466799"/>
    <n v="20490.280822160159"/>
    <n v="23905.327625853519"/>
    <n v="27320.37442954689"/>
    <n v="30735.421233240249"/>
    <n v="37565.514840626973"/>
    <n v="40980.561644320333"/>
    <n v="44395.608448013692"/>
    <n v="47810.655251707038"/>
    <n v="51225.702055400412"/>
    <m/>
    <n v="2.4189669400666429"/>
    <n v="1.4630000000000001"/>
    <m/>
    <n v="0.65359845715369658"/>
    <n v="2.4192145428158578"/>
    <m/>
    <n v="-5580.1733050041084"/>
    <n v="0"/>
    <n v="0"/>
    <n v="0"/>
    <n v="0"/>
    <n v="0"/>
    <n v="0"/>
    <n v="0"/>
    <n v="0"/>
    <n v="0"/>
    <n v="0"/>
    <n v="-7287.6967068507875"/>
    <n v="-6528.7974171411524"/>
    <n v="-5580.1733050041084"/>
    <n v="-4360.5137322564788"/>
  </r>
  <r>
    <x v="385"/>
    <n v="0"/>
    <n v="0"/>
    <n v="0"/>
    <n v="0"/>
    <n v="0"/>
    <n v="0"/>
    <n v="34205.28098893461"/>
    <n v="22327.580180916131"/>
    <n v="0"/>
    <n v="9"/>
    <n v="48"/>
    <n v="1668292705"/>
    <n v="5244"/>
    <n v="0"/>
    <n v="21289"/>
    <n v="5"/>
    <n v="16"/>
    <n v="5"/>
    <n v="160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38574.480000000003"/>
    <n v="52608.11"/>
    <n v="14033.63"/>
    <n v="2"/>
    <n v="2"/>
    <n v="0"/>
    <n v="0"/>
    <n v="0"/>
    <n v="38558.732795630007"/>
    <n v="52592.360786067198"/>
    <n v="14033.62799043719"/>
    <n v="15.74720436999633"/>
    <n v="15.74921393280238"/>
    <n v="2.0095628060516901E-3"/>
    <n v="14033.62799043719"/>
    <n v="0"/>
    <n v="0"/>
    <n v="0"/>
    <n v="0"/>
    <n v="0"/>
    <n v="0"/>
    <n v="0"/>
    <n v="0"/>
    <n v="0"/>
    <n v="0"/>
    <n v="26296.180393033599"/>
    <n v="31555.416471640321"/>
    <n v="36814.652550247039"/>
    <n v="42073.888628853761"/>
    <n v="47333.124707460483"/>
    <n v="57851.59686467392"/>
    <n v="63110.832943280628"/>
    <n v="68370.069021887364"/>
    <n v="73629.305100494079"/>
    <n v="78888.541179100794"/>
    <m/>
    <n v="3.7475954772283209"/>
    <n v="1.4630000000000001"/>
    <m/>
    <n v="6.7351058646904383E-2"/>
    <n v="1.561534598800421"/>
    <m/>
    <n v="-885.53779392039303"/>
    <n v="0"/>
    <n v="0"/>
    <n v="0"/>
    <n v="0"/>
    <n v="0"/>
    <n v="0"/>
    <n v="0"/>
    <n v="0"/>
    <n v="0"/>
    <n v="0"/>
    <n v="-3515.1558332237528"/>
    <n v="-2346.4367046444818"/>
    <n v="-885.5377939203936"/>
    <n v="992.76080558200556"/>
  </r>
  <r>
    <x v="386"/>
    <n v="0"/>
    <n v="0"/>
    <n v="0"/>
    <n v="0"/>
    <n v="0"/>
    <n v="0"/>
    <n v="36464.947433511406"/>
    <n v="22685.77811398519"/>
    <n v="0"/>
    <n v="39"/>
    <n v="55"/>
    <n v="1671842227"/>
    <n v="2243"/>
    <n v="0"/>
    <n v="91374"/>
    <n v="5"/>
    <n v="42"/>
    <n v="0"/>
    <n v="38477"/>
    <n v="0"/>
    <n v="0"/>
    <n v="0"/>
    <n v="0"/>
    <n v="0"/>
    <n v="0"/>
    <n v="0"/>
    <n v="50586"/>
    <n v="31"/>
    <n v="0"/>
    <n v="0"/>
    <n v="0"/>
    <n v="0"/>
    <n v="0"/>
    <n v="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654"/>
    <n v="644028.38"/>
    <n v="658052.44999999995"/>
    <n v="14024.08"/>
    <n v="4"/>
    <n v="18"/>
    <n v="0"/>
    <n v="0"/>
    <n v="0"/>
    <n v="39968.484458567407"/>
    <n v="53992.559991386399"/>
    <n v="14024.075532818981"/>
    <n v="604059.89554143255"/>
    <n v="604059.89000861358"/>
    <n v="4.4671810192085104E-3"/>
    <n v="14024.075532818981"/>
    <n v="0"/>
    <n v="0"/>
    <n v="0"/>
    <n v="0"/>
    <n v="0"/>
    <n v="0"/>
    <n v="0"/>
    <n v="0"/>
    <n v="0"/>
    <n v="0"/>
    <n v="26996.279995693199"/>
    <n v="32395.53599483184"/>
    <n v="37794.791993970473"/>
    <n v="43194.047993109118"/>
    <n v="48593.303992247762"/>
    <n v="59391.815990525043"/>
    <n v="64791.071989663673"/>
    <n v="70190.327988802324"/>
    <n v="75589.583987940947"/>
    <n v="80988.839987079598"/>
    <m/>
    <n v="3.8499906724713249"/>
    <n v="1.4630000000000001"/>
    <m/>
    <n v="3.8963556094119937E-2"/>
    <n v="1.520003682565698"/>
    <m/>
    <n v="-525.93553497238042"/>
    <n v="0"/>
    <n v="0"/>
    <n v="0"/>
    <n v="0"/>
    <n v="0"/>
    <n v="0"/>
    <n v="0"/>
    <n v="0"/>
    <n v="0"/>
    <n v="0"/>
    <n v="-3225.5635345417008"/>
    <n v="-2025.7288680664481"/>
    <n v="-525.93553497238099"/>
    <n v="1402.3701790057039"/>
  </r>
  <r>
    <x v="387"/>
    <n v="0"/>
    <n v="0"/>
    <n v="0"/>
    <n v="0"/>
    <n v="0"/>
    <n v="0"/>
    <n v="38219.06404471428"/>
    <n v="31842.451330221469"/>
    <n v="0"/>
    <n v="210"/>
    <n v="25"/>
    <n v="1672065703"/>
    <n v="1117399"/>
    <n v="0"/>
    <n v="1205713"/>
    <n v="11"/>
    <n v="162"/>
    <n v="699"/>
    <n v="36843"/>
    <n v="18353"/>
    <n v="12987"/>
    <n v="0"/>
    <n v="0"/>
    <n v="0"/>
    <n v="0"/>
    <n v="5"/>
    <n v="19228"/>
    <n v="197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51471"/>
    <n v="1022599.18"/>
    <n v="1130229.73"/>
    <n v="107630.55"/>
    <n v="9"/>
    <n v="46"/>
    <n v="0"/>
    <n v="0"/>
    <n v="0"/>
    <n v="42361.425666805662"/>
    <n v="56275.069074631341"/>
    <n v="13913.643407825681"/>
    <n v="980237.75433319435"/>
    <n v="1073954.660925369"/>
    <n v="93716.906592174317"/>
    <n v="13913.643407825681"/>
    <n v="0"/>
    <n v="0"/>
    <n v="0"/>
    <n v="0"/>
    <n v="0"/>
    <n v="0"/>
    <n v="0"/>
    <n v="0"/>
    <n v="0"/>
    <n v="0"/>
    <n v="28137.534537315671"/>
    <n v="33765.041444778813"/>
    <n v="39392.548352241938"/>
    <n v="45020.055259705077"/>
    <n v="50647.562167168209"/>
    <n v="61902.57598209448"/>
    <n v="67530.082889557612"/>
    <n v="73157.589797020744"/>
    <n v="78785.096704483876"/>
    <n v="84412.603611947008"/>
    <m/>
    <n v="4.0445961870044487"/>
    <n v="1.4630000000000001"/>
    <m/>
    <n v="-1.1026116067591411E-2"/>
    <n v="1.446868792193114"/>
    <m/>
    <n v="155.12386083215219"/>
    <n v="0"/>
    <n v="0"/>
    <n v="0"/>
    <n v="0"/>
    <n v="0"/>
    <n v="0"/>
    <n v="0"/>
    <n v="0"/>
    <n v="0"/>
    <n v="0"/>
    <n v="-2658.6295928994168"/>
    <n v="-1408.072502352054"/>
    <n v="155.123860832151"/>
    <n v="2164.9477563546989"/>
  </r>
  <r>
    <x v="388"/>
    <n v="0"/>
    <n v="0"/>
    <n v="0"/>
    <n v="0"/>
    <n v="0"/>
    <n v="0"/>
    <n v="33613.461783280822"/>
    <n v="19787.698176863159"/>
    <n v="0"/>
    <n v="36"/>
    <n v="57"/>
    <n v="1671909419"/>
    <n v="67537"/>
    <n v="0"/>
    <n v="72016"/>
    <n v="8"/>
    <n v="47"/>
    <n v="0"/>
    <n v="169"/>
    <n v="27"/>
    <n v="87"/>
    <n v="0"/>
    <n v="0"/>
    <n v="0"/>
    <n v="0"/>
    <n v="0"/>
    <n v="419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10"/>
    <n v="140102.28"/>
    <n v="154643.79999999999"/>
    <n v="14551.69"/>
    <n v="5"/>
    <n v="28"/>
    <n v="0"/>
    <n v="0"/>
    <n v="0"/>
    <n v="40760.356974035683"/>
    <n v="54628.325229101873"/>
    <n v="13867.968255066189"/>
    <n v="99341.923025964323"/>
    <n v="100015.4747708981"/>
    <n v="683.72174493381317"/>
    <n v="13867.968255066189"/>
    <n v="0"/>
    <n v="0"/>
    <n v="0"/>
    <n v="0"/>
    <n v="0"/>
    <n v="0"/>
    <n v="0"/>
    <n v="0"/>
    <n v="0"/>
    <n v="0"/>
    <n v="27314.162614550929"/>
    <n v="32776.995137461119"/>
    <n v="38239.827660371302"/>
    <n v="43702.660183281492"/>
    <n v="49165.492706191682"/>
    <n v="60091.157752012063"/>
    <n v="65553.990274922238"/>
    <n v="71016.822797832428"/>
    <n v="76479.655320742604"/>
    <n v="81942.487843652794"/>
    <m/>
    <n v="3.939172936103692"/>
    <n v="1.4630000000000001"/>
    <m/>
    <n v="1.544158250550764E-2"/>
    <n v="1.4855910352055579"/>
    <m/>
    <n v="-210.8869477907204"/>
    <n v="0"/>
    <n v="0"/>
    <n v="0"/>
    <n v="0"/>
    <n v="0"/>
    <n v="0"/>
    <n v="0"/>
    <n v="0"/>
    <n v="0"/>
    <n v="0"/>
    <n v="-2942.3032092458138"/>
    <n v="-1728.3404263768839"/>
    <n v="-210.886947790721"/>
    <n v="1740.1246675343459"/>
  </r>
  <r>
    <x v="389"/>
    <n v="17490.8821032673"/>
    <n v="15491.817003451801"/>
    <n v="0"/>
    <n v="12"/>
    <n v="58"/>
    <n v="1661953706"/>
    <n v="0"/>
    <n v="0"/>
    <n v="0"/>
    <n v="0"/>
    <n v="0"/>
    <n v="0"/>
    <n v="1202"/>
    <n v="0"/>
    <n v="1202"/>
    <n v="1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368.33"/>
    <n v="38230.28"/>
    <n v="13861.95"/>
    <n v="1"/>
    <n v="4"/>
    <n v="13736.829789010621"/>
    <n v="27598.78349943319"/>
    <n v="13861.95371042256"/>
    <n v="0"/>
    <n v="0"/>
    <n v="0"/>
    <n v="10631.500210989379"/>
    <n v="10631.496500566809"/>
    <n v="-3.710422563017346E-3"/>
    <n v="13861.95371042256"/>
    <n v="13799.391749716589"/>
    <n v="16559.270099659909"/>
    <n v="19319.148449603232"/>
    <n v="22079.026799546551"/>
    <n v="24838.90514948987"/>
    <n v="30358.661849376509"/>
    <n v="33118.540199319817"/>
    <n v="35878.418549263137"/>
    <n v="38638.296899206463"/>
    <n v="41398.175249149783"/>
    <n v="0"/>
    <n v="0"/>
    <n v="0"/>
    <n v="0"/>
    <n v="0"/>
    <n v="0"/>
    <n v="0"/>
    <n v="0"/>
    <n v="0"/>
    <n v="0"/>
    <n v="1.990973572410802"/>
    <m/>
    <n v="1.4630000000000001"/>
    <n v="1.009067350480467"/>
    <m/>
    <m/>
    <n v="-6962.2578355642672"/>
    <m/>
    <n v="-8342.1970105359269"/>
    <n v="-7728.8907105485223"/>
    <n v="-6962.2578355642672"/>
    <n v="-5976.5869962987963"/>
    <n v="-4662.3592106115011"/>
    <n v="-9446.1483505132528"/>
    <n v="-8955.5033105233306"/>
    <n v="-8342.1970105359251"/>
    <n v="-7553.6603391235494"/>
    <n v="-6502.2781105737131"/>
    <n v="0"/>
    <n v="0"/>
    <n v="0"/>
    <n v="0"/>
  </r>
  <r>
    <x v="390"/>
    <n v="0"/>
    <n v="0"/>
    <n v="0"/>
    <n v="0"/>
    <n v="0"/>
    <n v="0"/>
    <n v="35636.989365060806"/>
    <n v="21878.32806377831"/>
    <n v="0"/>
    <n v="12"/>
    <n v="56"/>
    <n v="1671686056"/>
    <n v="7740"/>
    <n v="0"/>
    <n v="76668"/>
    <n v="10"/>
    <n v="79"/>
    <n v="125"/>
    <n v="14958"/>
    <n v="2"/>
    <n v="68"/>
    <n v="0"/>
    <n v="0"/>
    <n v="0"/>
    <n v="0"/>
    <n v="0"/>
    <n v="53767"/>
    <n v="7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53970"/>
    <n v="46762.38"/>
    <n v="60620.3"/>
    <n v="13857.92"/>
    <n v="5"/>
    <n v="25"/>
    <n v="0"/>
    <n v="0"/>
    <n v="0"/>
    <n v="38910.155371406268"/>
    <n v="52768.076210686733"/>
    <n v="13857.92083928047"/>
    <n v="7852.224628593729"/>
    <n v="7852.2237893132697"/>
    <n v="-8.3928046660730615E-4"/>
    <n v="13857.92083928047"/>
    <n v="0"/>
    <n v="0"/>
    <n v="0"/>
    <n v="0"/>
    <n v="0"/>
    <n v="0"/>
    <n v="0"/>
    <n v="0"/>
    <n v="0"/>
    <n v="0"/>
    <n v="26384.03810534337"/>
    <n v="31660.845726412041"/>
    <n v="36937.653347480707"/>
    <n v="42214.460968549392"/>
    <n v="47491.268589618063"/>
    <n v="58044.883831755411"/>
    <n v="63321.691452824067"/>
    <n v="68598.499073892759"/>
    <n v="73875.306694961415"/>
    <n v="79152.1143160301"/>
    <m/>
    <n v="3.8077917187342338"/>
    <n v="1.4630000000000001"/>
    <m/>
    <n v="5.0477624687323752E-2"/>
    <n v="1.5368487649175551"/>
    <m/>
    <n v="-665.90178660878405"/>
    <n v="0"/>
    <n v="0"/>
    <n v="0"/>
    <n v="0"/>
    <n v="0"/>
    <n v="0"/>
    <n v="0"/>
    <n v="0"/>
    <n v="0"/>
    <n v="0"/>
    <n v="-3304.3055971431199"/>
    <n v="-2131.6816813500809"/>
    <n v="-665.90178660878337"/>
    <n v="1218.672363772886"/>
  </r>
  <r>
    <x v="391"/>
    <n v="0"/>
    <n v="0"/>
    <n v="0"/>
    <n v="0"/>
    <n v="0"/>
    <n v="0"/>
    <n v="35958.352821155233"/>
    <n v="22988.465843075679"/>
    <n v="0"/>
    <n v="36"/>
    <n v="46"/>
    <n v="1671694907"/>
    <n v="16541"/>
    <n v="0"/>
    <n v="17748"/>
    <n v="9"/>
    <n v="38"/>
    <n v="15"/>
    <n v="878"/>
    <n v="0"/>
    <n v="12"/>
    <n v="0"/>
    <n v="0"/>
    <n v="0"/>
    <n v="0"/>
    <n v="0"/>
    <n v="186"/>
    <n v="0"/>
    <n v="0"/>
    <n v="0"/>
    <n v="0"/>
    <n v="0"/>
    <n v="76"/>
    <n v="0"/>
    <n v="0"/>
    <n v="0"/>
    <n v="3"/>
    <n v="0"/>
    <n v="0"/>
    <n v="0"/>
    <n v="37"/>
    <n v="0"/>
    <n v="0"/>
    <n v="0"/>
    <n v="0"/>
    <n v="0"/>
    <n v="0"/>
    <n v="0"/>
    <n v="0"/>
    <n v="0"/>
    <n v="0"/>
    <n v="0"/>
    <n v="0"/>
    <n v="0"/>
    <n v="0"/>
    <n v="0"/>
    <n v="0"/>
    <n v="0"/>
    <n v="329"/>
    <n v="79767.539999999994"/>
    <n v="93609.66"/>
    <n v="13842.12"/>
    <n v="5"/>
    <n v="17"/>
    <n v="0"/>
    <n v="0"/>
    <n v="0"/>
    <n v="39434.124582764976"/>
    <n v="53276.243768774533"/>
    <n v="13842.11918600954"/>
    <n v="40333.41541723501"/>
    <n v="40333.416231225478"/>
    <n v="8.1399046212027315E-4"/>
    <n v="13842.11918600954"/>
    <n v="0"/>
    <n v="0"/>
    <n v="0"/>
    <n v="0"/>
    <n v="0"/>
    <n v="0"/>
    <n v="0"/>
    <n v="0"/>
    <n v="0"/>
    <n v="0"/>
    <n v="26638.121884387259"/>
    <n v="31965.74626126471"/>
    <n v="37293.370638142173"/>
    <n v="42620.995015019616"/>
    <n v="47948.619391897068"/>
    <n v="58603.868145651977"/>
    <n v="63931.492522529428"/>
    <n v="69259.116899406887"/>
    <n v="74586.741276284331"/>
    <n v="79914.365653161789"/>
    <m/>
    <n v="3.8488502412709842"/>
    <n v="1.4630000000000001"/>
    <m/>
    <n v="3.9271405550739942E-2"/>
    <n v="1.5204540663207331"/>
    <m/>
    <n v="-523.05824381590719"/>
    <n v="0"/>
    <n v="0"/>
    <n v="0"/>
    <n v="0"/>
    <n v="0"/>
    <n v="0"/>
    <n v="0"/>
    <n v="0"/>
    <n v="0"/>
    <n v="0"/>
    <n v="-3186.8704322546332"/>
    <n v="-2002.9539040596451"/>
    <n v="-523.05824381590719"/>
    <n v="1379.6647479260409"/>
  </r>
  <r>
    <x v="392"/>
    <n v="0"/>
    <n v="0"/>
    <n v="0"/>
    <n v="0"/>
    <n v="0"/>
    <n v="0"/>
    <n v="34377.730549471402"/>
    <n v="17977.842005233819"/>
    <n v="0"/>
    <n v="61"/>
    <n v="58"/>
    <n v="1671740605"/>
    <n v="16501"/>
    <n v="0"/>
    <n v="17338"/>
    <n v="9"/>
    <n v="62"/>
    <n v="106"/>
    <n v="226"/>
    <n v="354"/>
    <n v="4"/>
    <n v="0"/>
    <n v="0"/>
    <n v="0"/>
    <n v="0"/>
    <n v="0"/>
    <n v="115"/>
    <n v="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"/>
    <n v="0"/>
    <n v="0"/>
    <n v="611"/>
    <n v="103342.46"/>
    <n v="183004.03"/>
    <n v="79661.56"/>
    <n v="5"/>
    <n v="26"/>
    <n v="0"/>
    <n v="0"/>
    <n v="0"/>
    <n v="37216.147803416658"/>
    <n v="50901.251891311033"/>
    <n v="13685.10408789437"/>
    <n v="66126.312196583342"/>
    <n v="132102.778108689"/>
    <n v="65976.455912105623"/>
    <n v="13685.10408789437"/>
    <n v="0"/>
    <n v="0"/>
    <n v="0"/>
    <n v="0"/>
    <n v="0"/>
    <n v="0"/>
    <n v="0"/>
    <n v="0"/>
    <n v="0"/>
    <n v="0"/>
    <n v="25450.62594565552"/>
    <n v="30540.75113478662"/>
    <n v="35630.876323917721"/>
    <n v="40721.001513048832"/>
    <n v="45811.126702179929"/>
    <n v="55991.377080442137"/>
    <n v="61081.502269573233"/>
    <n v="66171.627458704344"/>
    <n v="71261.752647835441"/>
    <n v="76351.877836966552"/>
    <m/>
    <n v="3.719463992702654"/>
    <n v="1.4630000000000001"/>
    <m/>
    <n v="7.5423772846770154E-2"/>
    <n v="1.5733449796748249"/>
    <m/>
    <n v="-959.79111506661729"/>
    <n v="0"/>
    <n v="0"/>
    <n v="0"/>
    <n v="0"/>
    <n v="0"/>
    <n v="0"/>
    <n v="0"/>
    <n v="0"/>
    <n v="0"/>
    <n v="0"/>
    <n v="-3504.8537096321688"/>
    <n v="-2373.7147787141462"/>
    <n v="-959.79111506661684"/>
    <n v="858.1107381944912"/>
  </r>
  <r>
    <x v="393"/>
    <n v="0"/>
    <n v="0"/>
    <n v="0"/>
    <n v="0"/>
    <n v="0"/>
    <n v="0"/>
    <n v="29102.68310032113"/>
    <n v="0"/>
    <n v="0"/>
    <n v="6"/>
    <n v="51"/>
    <n v="1671045739"/>
    <n v="91"/>
    <n v="0"/>
    <n v="1674"/>
    <n v="3"/>
    <n v="3"/>
    <n v="0"/>
    <n v="15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178.38"/>
    <n v="43730.1"/>
    <n v="13551.72"/>
    <n v="2"/>
    <n v="2"/>
    <n v="0"/>
    <n v="0"/>
    <n v="0"/>
    <n v="29896.10525777172"/>
    <n v="43447.822878368228"/>
    <n v="13551.71762059651"/>
    <n v="282.27474222828101"/>
    <n v="282.27712163177063"/>
    <n v="2.3794034932507202E-3"/>
    <n v="13551.71762059651"/>
    <n v="0"/>
    <n v="0"/>
    <n v="0"/>
    <n v="0"/>
    <n v="0"/>
    <n v="0"/>
    <n v="0"/>
    <n v="0"/>
    <n v="0"/>
    <n v="0"/>
    <n v="21723.91143918411"/>
    <n v="26068.693727020931"/>
    <n v="30413.476014857759"/>
    <n v="34758.258302694587"/>
    <n v="39103.040590531396"/>
    <n v="47792.605166205052"/>
    <n v="52137.387454041869"/>
    <n v="56482.169741878701"/>
    <n v="60826.952029715518"/>
    <n v="65171.734317552342"/>
    <m/>
    <n v="3.2060749858257291"/>
    <n v="1.4630000000000001"/>
    <m/>
    <n v="0.2476314551856291"/>
    <n v="1.825284818936576"/>
    <m/>
    <n v="-2689.7619010044491"/>
    <n v="0"/>
    <n v="0"/>
    <n v="0"/>
    <n v="0"/>
    <n v="0"/>
    <n v="0"/>
    <n v="0"/>
    <n v="0"/>
    <n v="0"/>
    <n v="0"/>
    <n v="-4862.1530449228612"/>
    <n v="-3896.645869848011"/>
    <n v="-2689.7619010044491"/>
    <n v="-1138.0539410627259"/>
  </r>
  <r>
    <x v="394"/>
    <n v="0"/>
    <n v="0"/>
    <n v="0"/>
    <n v="0"/>
    <n v="0"/>
    <n v="0"/>
    <n v="27027.869944572551"/>
    <n v="16009.457247261151"/>
    <n v="0"/>
    <n v="4"/>
    <n v="46"/>
    <n v="1670432633"/>
    <n v="6115"/>
    <n v="0"/>
    <n v="9560"/>
    <n v="3"/>
    <n v="7"/>
    <n v="5"/>
    <n v="34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27285.53"/>
    <n v="40809.760000000002"/>
    <n v="13524.23"/>
    <n v="1"/>
    <n v="1"/>
    <n v="0"/>
    <n v="0"/>
    <n v="0"/>
    <n v="27285.530700360421"/>
    <n v="40809.760551701402"/>
    <n v="13524.229851340981"/>
    <n v="-7.0036041870480403E-4"/>
    <n v="-5.517013996723108E-4"/>
    <n v="1.486590153945144E-4"/>
    <n v="13524.229851340981"/>
    <n v="0"/>
    <n v="0"/>
    <n v="0"/>
    <n v="0"/>
    <n v="0"/>
    <n v="0"/>
    <n v="0"/>
    <n v="0"/>
    <n v="0"/>
    <n v="0"/>
    <n v="20404.880275850701"/>
    <n v="24485.856331020841"/>
    <n v="28566.832386190981"/>
    <n v="32647.808441361121"/>
    <n v="36728.784496531262"/>
    <n v="44890.736606871542"/>
    <n v="48971.712662041682"/>
    <n v="53052.688717211822"/>
    <n v="57133.664772381962"/>
    <n v="61214.640827552103"/>
    <m/>
    <n v="3.01752935289361"/>
    <n v="1.4630000000000001"/>
    <m/>
    <n v="0.3255877680739927"/>
    <n v="1.939334904692251"/>
    <m/>
    <n v="-3321.7897134156328"/>
    <n v="0"/>
    <n v="0"/>
    <n v="0"/>
    <n v="0"/>
    <n v="0"/>
    <n v="0"/>
    <n v="0"/>
    <n v="0"/>
    <n v="0"/>
    <n v="0"/>
    <n v="-5362.2777410007038"/>
    <n v="-4455.3941731851173"/>
    <n v="-3321.7897134156342"/>
    <n v="-1864.2982651405839"/>
  </r>
  <r>
    <x v="395"/>
    <n v="34790.308350074039"/>
    <n v="33759.050446839043"/>
    <n v="0"/>
    <n v="10"/>
    <n v="5"/>
    <n v="1671657407"/>
    <n v="0"/>
    <n v="0"/>
    <n v="0"/>
    <n v="0"/>
    <n v="0"/>
    <n v="0"/>
    <n v="34381"/>
    <n v="0"/>
    <n v="58520"/>
    <n v="12"/>
    <n v="90"/>
    <n v="3858"/>
    <n v="0"/>
    <n v="17381"/>
    <n v="1616"/>
    <n v="0"/>
    <n v="0"/>
    <n v="0"/>
    <n v="0"/>
    <n v="0"/>
    <n v="1212"/>
    <n v="30"/>
    <n v="0"/>
    <n v="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139"/>
    <n v="264195.71999999997"/>
    <n v="277701.06"/>
    <n v="13505.34"/>
    <n v="6"/>
    <n v="20"/>
    <n v="37963.09454231977"/>
    <n v="51468.367644748883"/>
    <n v="13505.273102429121"/>
    <n v="0"/>
    <n v="0"/>
    <n v="0"/>
    <n v="226232.6254576802"/>
    <n v="226232.69235525111"/>
    <n v="6.6897570884975721E-2"/>
    <n v="13505.273102429121"/>
    <n v="25734.183822374442"/>
    <n v="30881.020586849329"/>
    <n v="36027.857351324223"/>
    <n v="41174.69411579911"/>
    <n v="46321.530880273996"/>
    <n v="56615.204409223777"/>
    <n v="61762.041173698657"/>
    <n v="66908.877938173551"/>
    <n v="72055.714702648431"/>
    <n v="77202.551467123325"/>
    <n v="0"/>
    <n v="0"/>
    <n v="0"/>
    <n v="0"/>
    <n v="0"/>
    <n v="0"/>
    <n v="0"/>
    <n v="0"/>
    <n v="0"/>
    <n v="0"/>
    <n v="3.810983106701602"/>
    <m/>
    <n v="1.4630000000000001"/>
    <n v="4.9597935232515988E-2"/>
    <m/>
    <m/>
    <n v="-638.18119124189366"/>
    <m/>
    <n v="-3211.5995734793378"/>
    <n v="-2067.8580702626969"/>
    <n v="-638.18119124189434"/>
    <n v="1199.9747960705661"/>
    <n v="3650.8494458205109"/>
    <n v="-5270.3342792692929"/>
    <n v="-4355.3410766959814"/>
    <n v="-3211.5995734793378"/>
    <n v="-1741.0747836293699"/>
    <n v="219.6249361705886"/>
    <n v="0"/>
    <n v="0"/>
    <n v="0"/>
    <n v="0"/>
  </r>
  <r>
    <x v="396"/>
    <n v="0"/>
    <n v="0"/>
    <n v="0"/>
    <n v="0"/>
    <n v="0"/>
    <n v="0"/>
    <n v="36717.522520465129"/>
    <n v="22650.021891368211"/>
    <n v="0"/>
    <n v="20"/>
    <n v="58"/>
    <n v="1671999961"/>
    <n v="98"/>
    <n v="0"/>
    <n v="616"/>
    <n v="10"/>
    <n v="81"/>
    <n v="60"/>
    <n v="353"/>
    <n v="3"/>
    <n v="42"/>
    <n v="0"/>
    <n v="0"/>
    <n v="0"/>
    <n v="0"/>
    <n v="0"/>
    <n v="0"/>
    <n v="41"/>
    <n v="0"/>
    <n v="0"/>
    <n v="0"/>
    <n v="0"/>
    <n v="0"/>
    <n v="0"/>
    <n v="0"/>
    <n v="0"/>
    <n v="18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65"/>
    <n v="180707.33"/>
    <n v="194139.61"/>
    <n v="13432.28"/>
    <n v="7"/>
    <n v="25"/>
    <n v="0"/>
    <n v="0"/>
    <n v="0"/>
    <n v="40634.273531303763"/>
    <n v="54066.55666370612"/>
    <n v="13432.28313240237"/>
    <n v="140073.05646869619"/>
    <n v="140073.0533362939"/>
    <n v="-3.1324023675551871E-3"/>
    <n v="13432.28313240237"/>
    <n v="0"/>
    <n v="0"/>
    <n v="0"/>
    <n v="0"/>
    <n v="0"/>
    <n v="0"/>
    <n v="0"/>
    <n v="0"/>
    <n v="0"/>
    <n v="0"/>
    <n v="27033.27833185306"/>
    <n v="32439.933998223671"/>
    <n v="37846.589664594278"/>
    <n v="43253.245330964899"/>
    <n v="48659.900997335513"/>
    <n v="59473.212330076727"/>
    <n v="64879.867996447341"/>
    <n v="70286.523662817955"/>
    <n v="75693.17932918857"/>
    <n v="81099.834995559184"/>
    <m/>
    <n v="4.0251203857728912"/>
    <n v="1.4630000000000001"/>
    <m/>
    <n v="-6.2409029706741448E-3"/>
    <n v="1.4538695589539039"/>
    <m/>
    <n v="84.356033524161788"/>
    <n v="0"/>
    <n v="0"/>
    <n v="0"/>
    <n v="0"/>
    <n v="0"/>
    <n v="0"/>
    <n v="0"/>
    <n v="0"/>
    <n v="0"/>
    <n v="0"/>
    <n v="-2618.971799661143"/>
    <n v="-1417.4927626898971"/>
    <n v="84.35603352416183"/>
    <n v="2015.3044857993809"/>
  </r>
  <r>
    <x v="397"/>
    <n v="0"/>
    <n v="0"/>
    <n v="0"/>
    <n v="0"/>
    <n v="0"/>
    <n v="0"/>
    <n v="35745.204579288809"/>
    <n v="33508.376568544227"/>
    <n v="663.93534594675748"/>
    <n v="14"/>
    <n v="15"/>
    <n v="1671413161"/>
    <n v="282"/>
    <n v="0"/>
    <n v="167648"/>
    <n v="9"/>
    <n v="36"/>
    <n v="634"/>
    <n v="15211"/>
    <n v="36051"/>
    <n v="107"/>
    <n v="0"/>
    <n v="0"/>
    <n v="10"/>
    <n v="0"/>
    <n v="0"/>
    <n v="115351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52155"/>
    <n v="739702.09"/>
    <n v="753125.64"/>
    <n v="13423.54"/>
    <n v="8"/>
    <n v="26"/>
    <n v="0"/>
    <n v="0"/>
    <n v="0"/>
    <n v="39697.660394230297"/>
    <n v="53121.20254765053"/>
    <n v="13423.542153420231"/>
    <n v="700004.42960576969"/>
    <n v="700004.43745234946"/>
    <n v="-2.1534202314796862E-3"/>
    <n v="13423.542153420231"/>
    <n v="0"/>
    <n v="0"/>
    <n v="0"/>
    <n v="0"/>
    <n v="0"/>
    <n v="0"/>
    <n v="0"/>
    <n v="0"/>
    <n v="0"/>
    <n v="0"/>
    <n v="26560.601273825261"/>
    <n v="31872.721528590311"/>
    <n v="37184.841783355369"/>
    <n v="42496.962038120429"/>
    <n v="47809.082292885483"/>
    <n v="58433.322802415591"/>
    <n v="63745.44305718063"/>
    <n v="69057.563311945691"/>
    <n v="74369.683566710737"/>
    <n v="79681.803821475798"/>
    <m/>
    <n v="3.9573163283221482"/>
    <n v="1.4630000000000001"/>
    <m/>
    <n v="1.078601459589401E-2"/>
    <n v="1.478779939353793"/>
    <m/>
    <n v="-143.24151650759981"/>
    <n v="0"/>
    <n v="0"/>
    <n v="0"/>
    <n v="0"/>
    <n v="0"/>
    <n v="0"/>
    <n v="0"/>
    <n v="0"/>
    <n v="0"/>
    <n v="0"/>
    <n v="-2799.3016438901268"/>
    <n v="-1618.83047616456"/>
    <n v="-143.24151650760001"/>
    <n v="1753.944288765633"/>
  </r>
  <r>
    <x v="398"/>
    <n v="9719.8412757628739"/>
    <n v="0"/>
    <n v="0"/>
    <n v="186"/>
    <n v="88"/>
    <n v="1655115332"/>
    <n v="29946.66223275855"/>
    <n v="11853.75685347641"/>
    <n v="0"/>
    <n v="35"/>
    <n v="27"/>
    <n v="1671666271"/>
    <n v="94"/>
    <n v="0"/>
    <n v="308"/>
    <n v="4"/>
    <n v="13"/>
    <n v="0"/>
    <n v="202"/>
    <n v="0"/>
    <n v="0"/>
    <n v="0"/>
    <n v="0"/>
    <n v="0"/>
    <n v="0"/>
    <n v="0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n v="111346.46"/>
    <n v="125983.25"/>
    <n v="14636.79"/>
    <n v="2"/>
    <n v="6"/>
    <n v="0"/>
    <n v="0"/>
    <n v="0"/>
    <n v="31186.110487190501"/>
    <n v="44490.8769344463"/>
    <n v="13304.766447255801"/>
    <n v="80160.349512809509"/>
    <n v="81492.373065553693"/>
    <n v="1332.0235527442021"/>
    <n v="13304.766447255801"/>
    <n v="0"/>
    <n v="0"/>
    <n v="0"/>
    <n v="0"/>
    <n v="0"/>
    <n v="0"/>
    <n v="0"/>
    <n v="0"/>
    <n v="0"/>
    <n v="0"/>
    <n v="22245.43846722315"/>
    <n v="26694.526160667781"/>
    <n v="31143.613854112409"/>
    <n v="35592.701547557037"/>
    <n v="40041.789241001672"/>
    <n v="48939.964627890928"/>
    <n v="53389.052321335563"/>
    <n v="57838.140014780191"/>
    <n v="62287.227708224818"/>
    <n v="66736.315401669446"/>
    <m/>
    <n v="3.3439803029103801"/>
    <n v="1.4630000000000001"/>
    <m/>
    <n v="0.1961792946324068"/>
    <n v="1.7500103080472109"/>
    <m/>
    <n v="-2182.047213644224"/>
    <n v="0"/>
    <n v="0"/>
    <n v="0"/>
    <n v="0"/>
    <n v="0"/>
    <n v="0"/>
    <n v="0"/>
    <n v="0"/>
    <n v="0"/>
    <n v="0"/>
    <n v="-4406.5910603665398"/>
    <n v="-3417.9049062677332"/>
    <n v="-2182.047213644224"/>
    <n v="-593.08732312828397"/>
  </r>
  <r>
    <x v="399"/>
    <n v="0"/>
    <n v="0"/>
    <n v="0"/>
    <n v="0"/>
    <n v="0"/>
    <n v="0"/>
    <n v="26859.374940524169"/>
    <n v="0"/>
    <n v="0"/>
    <n v="6"/>
    <n v="1"/>
    <n v="1668087674"/>
    <n v="510"/>
    <n v="0"/>
    <n v="1237"/>
    <n v="4"/>
    <n v="14"/>
    <n v="0"/>
    <n v="709"/>
    <n v="12"/>
    <n v="0"/>
    <n v="0"/>
    <n v="0"/>
    <n v="0"/>
    <n v="0"/>
    <n v="0"/>
    <n v="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"/>
    <n v="33236.33"/>
    <n v="46488.160000000003"/>
    <n v="13251.83"/>
    <n v="2"/>
    <n v="4"/>
    <n v="0"/>
    <n v="0"/>
    <n v="0"/>
    <n v="28843.414474902289"/>
    <n v="42095.246763579431"/>
    <n v="13251.83228867714"/>
    <n v="4392.9155250977092"/>
    <n v="4392.9132364205734"/>
    <n v="-2.2886771384946769E-3"/>
    <n v="13251.83228867714"/>
    <n v="0"/>
    <n v="0"/>
    <n v="0"/>
    <n v="0"/>
    <n v="0"/>
    <n v="0"/>
    <n v="0"/>
    <n v="0"/>
    <n v="0"/>
    <n v="0"/>
    <n v="21047.623381789719"/>
    <n v="25257.148058147661"/>
    <n v="29466.672734505599"/>
    <n v="33676.197410863548"/>
    <n v="37885.722087221489"/>
    <n v="46304.77143993738"/>
    <n v="50514.296116295307"/>
    <n v="54723.820792653263"/>
    <n v="58933.345469011198"/>
    <n v="63142.870145369146"/>
    <m/>
    <n v="3.1765604820962898"/>
    <n v="1.4630000000000001"/>
    <m/>
    <n v="0.25922362333246118"/>
    <n v="1.842244160935391"/>
    <m/>
    <n v="-2728.0205977822811"/>
    <n v="0"/>
    <n v="0"/>
    <n v="0"/>
    <n v="0"/>
    <n v="0"/>
    <n v="0"/>
    <n v="0"/>
    <n v="0"/>
    <n v="0"/>
    <n v="0"/>
    <n v="-4832.7829359612506"/>
    <n v="-3897.3330078817089"/>
    <n v="-2728.0205977822811"/>
    <n v="-1224.6189276544451"/>
  </r>
  <r>
    <x v="400"/>
    <n v="0"/>
    <n v="0"/>
    <n v="0"/>
    <n v="0"/>
    <n v="0"/>
    <n v="0"/>
    <n v="33361.589263855327"/>
    <n v="30393.101282071711"/>
    <n v="0"/>
    <n v="14"/>
    <n v="13"/>
    <n v="1671774236"/>
    <n v="148"/>
    <n v="0"/>
    <n v="762"/>
    <n v="9"/>
    <n v="24"/>
    <n v="29"/>
    <n v="574"/>
    <n v="0"/>
    <n v="1"/>
    <n v="1"/>
    <n v="0"/>
    <n v="0"/>
    <n v="1"/>
    <n v="0"/>
    <n v="0"/>
    <n v="0"/>
    <n v="0"/>
    <n v="0"/>
    <n v="0"/>
    <n v="0"/>
    <n v="0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"/>
    <n v="46999.92"/>
    <n v="60191.47"/>
    <n v="13191.55"/>
    <n v="4"/>
    <n v="7"/>
    <n v="0"/>
    <n v="0"/>
    <n v="0"/>
    <n v="35962.362089189039"/>
    <n v="49153.91654253818"/>
    <n v="13191.554453349139"/>
    <n v="11037.55791081096"/>
    <n v="11037.55345746182"/>
    <n v="-4.4533491436595796E-3"/>
    <n v="13191.554453349139"/>
    <n v="0"/>
    <n v="0"/>
    <n v="0"/>
    <n v="0"/>
    <n v="0"/>
    <n v="0"/>
    <n v="0"/>
    <n v="0"/>
    <n v="0"/>
    <n v="0"/>
    <n v="24576.95827126909"/>
    <n v="29492.349925522911"/>
    <n v="34407.741579776717"/>
    <n v="39323.133234030553"/>
    <n v="44238.524888284373"/>
    <n v="54069.308196792001"/>
    <n v="58984.699851045807"/>
    <n v="63900.091505299642"/>
    <n v="68815.483159553449"/>
    <n v="73730.87481380727"/>
    <m/>
    <n v="3.7261656096987661"/>
    <n v="1.4630000000000001"/>
    <m/>
    <n v="7.3489591978540991E-2"/>
    <n v="1.570515273064605"/>
    <m/>
    <n v="-903.07531771459742"/>
    <n v="0"/>
    <n v="0"/>
    <n v="0"/>
    <n v="0"/>
    <n v="0"/>
    <n v="0"/>
    <n v="0"/>
    <n v="0"/>
    <n v="0"/>
    <n v="0"/>
    <n v="-3360.7711448415071"/>
    <n v="-2268.4618883406579"/>
    <n v="-903.07531771459799"/>
    <n v="852.42170166176584"/>
  </r>
  <r>
    <x v="401"/>
    <n v="0"/>
    <n v="0"/>
    <n v="0"/>
    <n v="0"/>
    <n v="0"/>
    <n v="0"/>
    <n v="33009.49363049672"/>
    <n v="18244.85383340999"/>
    <n v="0"/>
    <n v="3"/>
    <n v="49"/>
    <n v="1671646320"/>
    <n v="8543"/>
    <n v="0"/>
    <n v="31519"/>
    <n v="8"/>
    <n v="71"/>
    <n v="26"/>
    <n v="18195"/>
    <n v="83"/>
    <n v="28"/>
    <n v="0"/>
    <n v="0"/>
    <n v="0"/>
    <n v="0"/>
    <n v="0"/>
    <n v="4376"/>
    <n v="2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781"/>
    <n v="316280.40999999997"/>
    <n v="354790.84"/>
    <n v="38510.44"/>
    <n v="4"/>
    <n v="34"/>
    <n v="0"/>
    <n v="0"/>
    <n v="0"/>
    <n v="35799.964769041217"/>
    <n v="48889.579985620039"/>
    <n v="13089.615216578821"/>
    <n v="280480.44523095881"/>
    <n v="305901.26001437998"/>
    <n v="25420.82478342118"/>
    <n v="13089.615216578821"/>
    <n v="0"/>
    <n v="0"/>
    <n v="0"/>
    <n v="0"/>
    <n v="0"/>
    <n v="0"/>
    <n v="0"/>
    <n v="0"/>
    <n v="0"/>
    <n v="0"/>
    <n v="24444.78999281002"/>
    <n v="29333.74799137202"/>
    <n v="34222.705989934017"/>
    <n v="39111.663988496031"/>
    <n v="44000.621987058039"/>
    <n v="53778.537984182047"/>
    <n v="58667.495982744047"/>
    <n v="63556.453981306047"/>
    <n v="68445.411979868048"/>
    <n v="73334.369978430055"/>
    <m/>
    <n v="3.7349898508627142"/>
    <n v="1.4630000000000001"/>
    <m/>
    <n v="7.0953378648692444E-2"/>
    <n v="1.5668047929630371"/>
    <m/>
    <n v="-867.22022017380971"/>
    <n v="0"/>
    <n v="0"/>
    <n v="0"/>
    <n v="0"/>
    <n v="0"/>
    <n v="0"/>
    <n v="0"/>
    <n v="0"/>
    <n v="0"/>
    <n v="0"/>
    <n v="-3311.6992194548111"/>
    <n v="-2225.2641086632539"/>
    <n v="-867.22022017380914"/>
    <n v="878.83620788404914"/>
  </r>
  <r>
    <x v="402"/>
    <n v="0"/>
    <n v="0"/>
    <n v="0"/>
    <n v="0"/>
    <n v="0"/>
    <n v="0"/>
    <n v="34729.77049767159"/>
    <n v="20318.437704322201"/>
    <n v="0"/>
    <n v="8"/>
    <n v="58"/>
    <n v="1671945146"/>
    <n v="101577"/>
    <n v="0"/>
    <n v="142339"/>
    <n v="12"/>
    <n v="243"/>
    <n v="1055"/>
    <n v="2442"/>
    <n v="544"/>
    <n v="7564"/>
    <n v="0"/>
    <n v="0"/>
    <n v="2347"/>
    <n v="38"/>
    <n v="46"/>
    <n v="10437"/>
    <n v="16165"/>
    <n v="0"/>
    <n v="0"/>
    <n v="0"/>
    <n v="0"/>
    <n v="0"/>
    <n v="0"/>
    <n v="0"/>
    <n v="0"/>
    <n v="0"/>
    <n v="0"/>
    <n v="0"/>
    <n v="0"/>
    <n v="0"/>
    <n v="0"/>
    <n v="124"/>
    <n v="0"/>
    <n v="0"/>
    <n v="0"/>
    <n v="0"/>
    <n v="0"/>
    <n v="0"/>
    <n v="0"/>
    <n v="0"/>
    <n v="0"/>
    <n v="0"/>
    <n v="0"/>
    <n v="0"/>
    <n v="0"/>
    <n v="0"/>
    <n v="0"/>
    <n v="38320"/>
    <n v="150057.01999999999"/>
    <n v="166698.92000000001"/>
    <n v="16641.89"/>
    <n v="9"/>
    <n v="84"/>
    <n v="0"/>
    <n v="0"/>
    <n v="0"/>
    <n v="38351.503476162223"/>
    <n v="51433.137051876329"/>
    <n v="13081.633575714121"/>
    <n v="111705.5165238378"/>
    <n v="115265.7829481237"/>
    <n v="3560.2564242858839"/>
    <n v="13081.633575714121"/>
    <n v="0"/>
    <n v="0"/>
    <n v="0"/>
    <n v="0"/>
    <n v="0"/>
    <n v="0"/>
    <n v="0"/>
    <n v="0"/>
    <n v="0"/>
    <n v="0"/>
    <n v="25716.568525938161"/>
    <n v="30859.882231125801"/>
    <n v="36003.19593631343"/>
    <n v="41146.509641501063"/>
    <n v="46289.823346688703"/>
    <n v="56576.450757063969"/>
    <n v="61719.764462251587"/>
    <n v="66863.078167439235"/>
    <n v="72006.39187262686"/>
    <n v="77149.705577814486"/>
    <m/>
    <n v="3.9317059871911781"/>
    <n v="1.4630000000000001"/>
    <m/>
    <n v="1.7370071167913451E-2"/>
    <n v="1.488412414118657"/>
    <m/>
    <n v="-223.3493127450335"/>
    <n v="0"/>
    <n v="0"/>
    <n v="0"/>
    <n v="0"/>
    <n v="0"/>
    <n v="0"/>
    <n v="0"/>
    <n v="0"/>
    <n v="0"/>
    <n v="0"/>
    <n v="-2795.0061653388489"/>
    <n v="-1652.047564186041"/>
    <n v="-223.3493127450329"/>
    <n v="1613.548439107693"/>
  </r>
  <r>
    <x v="403"/>
    <n v="0"/>
    <n v="0"/>
    <n v="0"/>
    <n v="0"/>
    <n v="0"/>
    <n v="0"/>
    <n v="32426.802092688311"/>
    <n v="17742.37521408769"/>
    <n v="0"/>
    <n v="18"/>
    <n v="59"/>
    <n v="1671629679"/>
    <n v="379"/>
    <n v="0"/>
    <n v="1411"/>
    <n v="10"/>
    <n v="65"/>
    <n v="6"/>
    <n v="537"/>
    <n v="119"/>
    <n v="216"/>
    <n v="0"/>
    <n v="0"/>
    <n v="0"/>
    <n v="0"/>
    <n v="0"/>
    <n v="152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495"/>
    <n v="173817.93"/>
    <n v="186861.01"/>
    <n v="13043.08"/>
    <n v="8"/>
    <n v="31"/>
    <n v="0"/>
    <n v="0"/>
    <n v="0"/>
    <n v="35188.607563968937"/>
    <n v="48231.687479444641"/>
    <n v="13043.079915475701"/>
    <n v="138629.32243603101"/>
    <n v="138629.3225205554"/>
    <n v="8.4524301200872287E-5"/>
    <n v="13043.079915475701"/>
    <n v="0"/>
    <n v="0"/>
    <n v="0"/>
    <n v="0"/>
    <n v="0"/>
    <n v="0"/>
    <n v="0"/>
    <n v="0"/>
    <n v="0"/>
    <n v="0"/>
    <n v="24115.843739722321"/>
    <n v="28939.01248766678"/>
    <n v="33762.18123561125"/>
    <n v="38585.349983555723"/>
    <n v="43408.518731500168"/>
    <n v="53054.856227389108"/>
    <n v="57878.024975333567"/>
    <n v="62701.193723278033"/>
    <n v="67524.362471222499"/>
    <n v="72347.531219166965"/>
    <m/>
    <n v="3.697875639189899"/>
    <n v="1.4630000000000001"/>
    <m/>
    <n v="8.1702142064541627E-2"/>
    <n v="1.582530233840425"/>
    <m/>
    <n v="-985.15804561453888"/>
    <n v="0"/>
    <n v="0"/>
    <n v="0"/>
    <n v="0"/>
    <n v="0"/>
    <n v="0"/>
    <n v="0"/>
    <n v="0"/>
    <n v="0"/>
    <n v="0"/>
    <n v="-3396.7424195867702"/>
    <n v="-2324.927142265778"/>
    <n v="-985.15804561453842"/>
    <n v="737.40222150848422"/>
  </r>
  <r>
    <x v="404"/>
    <n v="32805.234799999998"/>
    <n v="32805.234799999998"/>
    <n v="0"/>
    <n v="2"/>
    <n v="0"/>
    <n v="1671648347"/>
    <n v="0"/>
    <n v="0"/>
    <n v="0"/>
    <n v="0"/>
    <n v="0"/>
    <n v="0"/>
    <n v="13139"/>
    <n v="0"/>
    <n v="13181"/>
    <n v="2"/>
    <n v="3"/>
    <n v="0"/>
    <n v="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218.06"/>
    <n v="48224.89"/>
    <n v="13006.83"/>
    <n v="1"/>
    <n v="1"/>
    <n v="35218.05869050316"/>
    <n v="48224.889273347842"/>
    <n v="13006.830582844679"/>
    <n v="0"/>
    <n v="0"/>
    <n v="0"/>
    <n v="1.3094968380755741E-3"/>
    <n v="7.2665215702727437E-4"/>
    <n v="-5.8284468286728952E-4"/>
    <n v="13006.830582844679"/>
    <n v="24112.444636673921"/>
    <n v="28934.933564008701"/>
    <n v="33757.422491343488"/>
    <n v="38579.911418678283"/>
    <n v="43402.400346013063"/>
    <n v="53047.37820068263"/>
    <n v="57869.867128017409"/>
    <n v="62692.356055352197"/>
    <n v="67514.844982686976"/>
    <n v="72337.333910021756"/>
    <n v="0"/>
    <n v="0"/>
    <n v="0"/>
    <n v="0"/>
    <n v="0"/>
    <n v="0"/>
    <n v="0"/>
    <n v="0"/>
    <n v="0"/>
    <n v="0"/>
    <n v="3.7076587540821748"/>
    <m/>
    <n v="1.4630000000000001"/>
    <n v="7.884793755519004E-2"/>
    <m/>
    <m/>
    <n v="-950.60826450772174"/>
    <m/>
    <n v="-3361.852728175114"/>
    <n v="-2290.1885221007178"/>
    <n v="-950.6082645077222"/>
    <n v="771.70920954041503"/>
    <n v="3068.1325082712651"/>
    <n v="-5290.8482991090277"/>
    <n v="-4433.5169342495101"/>
    <n v="-3361.852728175114"/>
    <n v="-1983.9987489366049"/>
    <n v="-146.8601099519237"/>
    <n v="0"/>
    <n v="0"/>
    <n v="0"/>
    <n v="0"/>
  </r>
  <r>
    <x v="405"/>
    <n v="22364.412614161061"/>
    <n v="20099.309334515259"/>
    <n v="0"/>
    <n v="42"/>
    <n v="21"/>
    <n v="1668471083"/>
    <n v="0"/>
    <n v="0"/>
    <n v="0"/>
    <n v="0"/>
    <n v="0"/>
    <n v="0"/>
    <n v="404"/>
    <n v="0"/>
    <n v="405"/>
    <n v="2"/>
    <n v="4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421.39"/>
    <n v="33396.76"/>
    <n v="12975.37"/>
    <n v="1"/>
    <n v="1"/>
    <n v="20421.3932375314"/>
    <n v="33396.760884399017"/>
    <n v="12975.36764686762"/>
    <n v="0"/>
    <n v="0"/>
    <n v="0"/>
    <n v="-3.2375314003729731E-3"/>
    <n v="-8.8439901446690783E-4"/>
    <n v="2.353132384087075E-3"/>
    <n v="12975.36764686762"/>
    <n v="16698.380442199508"/>
    <n v="20038.056530639409"/>
    <n v="23377.73261907931"/>
    <n v="26717.408707519211"/>
    <n v="30057.084795959119"/>
    <n v="36736.436972838921"/>
    <n v="40076.113061278818"/>
    <n v="43415.789149718723"/>
    <n v="46755.46523815862"/>
    <n v="50095.141326598517"/>
    <n v="0"/>
    <n v="0"/>
    <n v="0"/>
    <n v="0"/>
    <n v="0"/>
    <n v="0"/>
    <n v="0"/>
    <n v="0"/>
    <n v="0"/>
    <n v="0"/>
    <n v="2.5738585443828499"/>
    <m/>
    <n v="1.4630000000000001"/>
    <n v="0.55408695972416155"/>
    <m/>
    <m/>
    <n v="-4626.1774257678626"/>
    <m/>
    <n v="-6296.015469987813"/>
    <n v="-5553.8652281122804"/>
    <n v="-4626.1774257678626"/>
    <n v="-3433.4359656107549"/>
    <n v="-1843.114018734612"/>
    <n v="-7631.8859053637734"/>
    <n v="-7038.1657118633466"/>
    <n v="-6296.015469987813"/>
    <n v="-5341.8223018621266"/>
    <n v="-4069.564744361212"/>
    <n v="0"/>
    <n v="0"/>
    <n v="0"/>
    <n v="0"/>
  </r>
  <r>
    <x v="406"/>
    <n v="0"/>
    <n v="0"/>
    <n v="0"/>
    <n v="0"/>
    <n v="0"/>
    <n v="0"/>
    <n v="27506.136167074819"/>
    <n v="15993.898300000001"/>
    <n v="0"/>
    <n v="18"/>
    <n v="41"/>
    <n v="1671041627"/>
    <n v="16958"/>
    <n v="0"/>
    <n v="22029"/>
    <n v="6"/>
    <n v="30"/>
    <n v="5"/>
    <n v="5058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3"/>
    <n v="31513.11"/>
    <n v="44435.6"/>
    <n v="12922.48"/>
    <n v="1"/>
    <n v="2"/>
    <n v="0"/>
    <n v="0"/>
    <n v="0"/>
    <n v="28338.080842830979"/>
    <n v="41260.563580781927"/>
    <n v="12922.48273795095"/>
    <n v="3175.0291571690182"/>
    <n v="3175.0364192180641"/>
    <n v="-2.737950953815016E-3"/>
    <n v="12922.48273795095"/>
    <n v="0"/>
    <n v="0"/>
    <n v="0"/>
    <n v="0"/>
    <n v="0"/>
    <n v="0"/>
    <n v="0"/>
    <n v="0"/>
    <n v="0"/>
    <n v="0"/>
    <n v="20630.281790390971"/>
    <n v="24756.33814846916"/>
    <n v="28882.394506547349"/>
    <n v="33008.450864625549"/>
    <n v="37134.507222703753"/>
    <n v="45386.619938860131"/>
    <n v="49512.67629693832"/>
    <n v="53638.732655016523"/>
    <n v="57764.789013094713"/>
    <n v="61890.845371172902"/>
    <m/>
    <n v="3.1929285120735549"/>
    <n v="1.4630000000000001"/>
    <m/>
    <n v="0.25276841773144348"/>
    <n v="1.8328001951411019"/>
    <m/>
    <n v="-2607.3418427554702"/>
    <n v="0"/>
    <n v="0"/>
    <n v="0"/>
    <n v="0"/>
    <n v="0"/>
    <n v="0"/>
    <n v="0"/>
    <n v="0"/>
    <n v="0"/>
    <n v="0"/>
    <n v="-4670.3700217945661"/>
    <n v="-3753.4686088883009"/>
    <n v="-2607.3418427554702"/>
    <n v="-1133.7502862989711"/>
  </r>
  <r>
    <x v="407"/>
    <n v="0"/>
    <n v="0"/>
    <n v="0"/>
    <n v="0"/>
    <n v="0"/>
    <n v="0"/>
    <n v="33903.394132504553"/>
    <n v="19894.203181712961"/>
    <n v="0"/>
    <n v="18"/>
    <n v="59"/>
    <n v="1671907613"/>
    <n v="449093"/>
    <n v="0"/>
    <n v="456001"/>
    <n v="12"/>
    <n v="39"/>
    <n v="13"/>
    <n v="242"/>
    <n v="3"/>
    <n v="6256"/>
    <n v="0"/>
    <n v="0"/>
    <n v="0"/>
    <n v="299"/>
    <n v="0"/>
    <n v="87"/>
    <n v="5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6666"/>
    <n v="553953"/>
    <n v="566844.97"/>
    <n v="12891.97"/>
    <n v="6"/>
    <n v="13"/>
    <n v="0"/>
    <n v="0"/>
    <n v="0"/>
    <n v="37318.841935120567"/>
    <n v="50210.807454957911"/>
    <n v="12891.96551983734"/>
    <n v="516634.15806487942"/>
    <n v="516634.16254504211"/>
    <n v="4.4801626627304358E-3"/>
    <n v="12891.96551983734"/>
    <n v="0"/>
    <n v="0"/>
    <n v="0"/>
    <n v="0"/>
    <n v="0"/>
    <n v="0"/>
    <n v="0"/>
    <n v="0"/>
    <n v="0"/>
    <n v="0"/>
    <n v="25105.403727478959"/>
    <n v="30126.484472974749"/>
    <n v="35147.565218470532"/>
    <n v="40168.64596396633"/>
    <n v="45189.72670946212"/>
    <n v="55231.888200453708"/>
    <n v="60252.968945949491"/>
    <n v="65274.049691445289"/>
    <n v="70295.130436941065"/>
    <n v="75316.211182436862"/>
    <m/>
    <n v="3.894736405996178"/>
    <n v="1.4630000000000001"/>
    <m/>
    <n v="2.7027142027317371E-2"/>
    <n v="1.502540708785965"/>
    <m/>
    <n v="-339.26365609785881"/>
    <n v="0"/>
    <n v="0"/>
    <n v="0"/>
    <n v="0"/>
    <n v="0"/>
    <n v="0"/>
    <n v="0"/>
    <n v="0"/>
    <n v="0"/>
    <n v="0"/>
    <n v="-2849.8040288457541"/>
    <n v="-1734.008307624468"/>
    <n v="-339.26365609785898"/>
    <n v="1453.979467293495"/>
  </r>
  <r>
    <x v="408"/>
    <n v="0"/>
    <n v="0"/>
    <n v="0"/>
    <n v="0"/>
    <n v="0"/>
    <n v="0"/>
    <n v="32356.183457197531"/>
    <n v="21247.707944644739"/>
    <n v="0"/>
    <n v="47"/>
    <n v="59"/>
    <n v="1671764752"/>
    <n v="135"/>
    <n v="0"/>
    <n v="613"/>
    <n v="8"/>
    <n v="33"/>
    <n v="4"/>
    <n v="416"/>
    <n v="54"/>
    <n v="1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2"/>
    <n v="93688.91"/>
    <n v="106553.37"/>
    <n v="12864.46"/>
    <n v="4"/>
    <n v="6"/>
    <n v="0"/>
    <n v="0"/>
    <n v="0"/>
    <n v="35042.636924736173"/>
    <n v="47907.094714763312"/>
    <n v="12864.45779002714"/>
    <n v="58646.273075263838"/>
    <n v="58646.27528523669"/>
    <n v="2.2099728594184849E-3"/>
    <n v="12864.45779002714"/>
    <n v="0"/>
    <n v="0"/>
    <n v="0"/>
    <n v="0"/>
    <n v="0"/>
    <n v="0"/>
    <n v="0"/>
    <n v="0"/>
    <n v="0"/>
    <n v="0"/>
    <n v="23953.547357381649"/>
    <n v="28744.256828857979"/>
    <n v="33534.966300334308"/>
    <n v="38325.675771810653"/>
    <n v="43116.385243286983"/>
    <n v="52697.804186239642"/>
    <n v="57488.513657715957"/>
    <n v="62279.223129192302"/>
    <n v="67069.932600668617"/>
    <n v="71860.642072144954"/>
    <m/>
    <n v="3.7239886434935578"/>
    <n v="1.4630000000000001"/>
    <m/>
    <n v="7.4117131637519984E-2"/>
    <n v="1.5714333635856921"/>
    <m/>
    <n v="-887.68411133631298"/>
    <n v="0"/>
    <n v="0"/>
    <n v="0"/>
    <n v="0"/>
    <n v="0"/>
    <n v="0"/>
    <n v="0"/>
    <n v="0"/>
    <n v="0"/>
    <n v="0"/>
    <n v="-3283.0388470744779"/>
    <n v="-2218.4367423019612"/>
    <n v="-887.68411133631344"/>
    <n v="823.2835570480911"/>
  </r>
  <r>
    <x v="409"/>
    <n v="33140.811123513449"/>
    <n v="32801.15"/>
    <n v="0"/>
    <n v="2"/>
    <n v="2"/>
    <n v="1671692207"/>
    <n v="0"/>
    <n v="0"/>
    <n v="0"/>
    <n v="0"/>
    <n v="0"/>
    <n v="0"/>
    <n v="51796"/>
    <n v="5"/>
    <n v="53778"/>
    <n v="16"/>
    <n v="77"/>
    <n v="118"/>
    <n v="11"/>
    <n v="113"/>
    <n v="943"/>
    <n v="0"/>
    <n v="0"/>
    <n v="0"/>
    <n v="1"/>
    <n v="0"/>
    <n v="190"/>
    <n v="540"/>
    <n v="0"/>
    <n v="0"/>
    <n v="0"/>
    <n v="3"/>
    <n v="35"/>
    <n v="2"/>
    <n v="0"/>
    <n v="0"/>
    <n v="0"/>
    <n v="0"/>
    <n v="0"/>
    <n v="0"/>
    <n v="4"/>
    <n v="0"/>
    <n v="17"/>
    <n v="0"/>
    <n v="0"/>
    <n v="0"/>
    <n v="0"/>
    <n v="0"/>
    <n v="0"/>
    <n v="0"/>
    <n v="0"/>
    <n v="0"/>
    <n v="0"/>
    <n v="0"/>
    <n v="0"/>
    <n v="0"/>
    <n v="0"/>
    <n v="0"/>
    <n v="1971"/>
    <n v="495331.92"/>
    <n v="508175.49"/>
    <n v="12848.71"/>
    <n v="11"/>
    <n v="25"/>
    <n v="36189.126912638552"/>
    <n v="49030.653929227527"/>
    <n v="12841.527016588991"/>
    <n v="0"/>
    <n v="0"/>
    <n v="0"/>
    <n v="459142.79308736138"/>
    <n v="459144.83607077238"/>
    <n v="7.1829834110067168"/>
    <n v="12841.527016588991"/>
    <n v="24515.326964613771"/>
    <n v="29418.392357536519"/>
    <n v="34321.457750459267"/>
    <n v="39224.52314338203"/>
    <n v="44127.588536304778"/>
    <n v="53933.719322150289"/>
    <n v="58836.784715073038"/>
    <n v="63739.850107995793"/>
    <n v="68642.915500918549"/>
    <n v="73545.980893841304"/>
    <n v="0"/>
    <n v="0"/>
    <n v="0"/>
    <n v="0"/>
    <n v="0"/>
    <n v="0"/>
    <n v="0"/>
    <n v="0"/>
    <n v="0"/>
    <n v="0"/>
    <n v="3.8181326773590518"/>
    <m/>
    <n v="1.4630000000000001"/>
    <n v="4.7632530875470369E-2"/>
    <m/>
    <m/>
    <n v="-583.8635342821093"/>
    <m/>
    <n v="-3035.3962307434849"/>
    <n v="-1945.826143427319"/>
    <n v="-583.86353428210896"/>
    <n v="1167.2312489045889"/>
    <n v="3502.024293153519"/>
    <n v="-4996.6223879125864"/>
    <n v="-4124.9663180596526"/>
    <n v="-3035.3962307434849"/>
    <n v="-1634.520404194127"/>
    <n v="233.31403120501821"/>
    <n v="0"/>
    <n v="0"/>
    <n v="0"/>
    <n v="0"/>
  </r>
  <r>
    <x v="410"/>
    <n v="0"/>
    <n v="0"/>
    <n v="0"/>
    <n v="0"/>
    <n v="0"/>
    <n v="0"/>
    <n v="27293.663950404061"/>
    <n v="17640.71200111181"/>
    <n v="0"/>
    <n v="6"/>
    <n v="32"/>
    <n v="1671077411"/>
    <n v="3799"/>
    <n v="0"/>
    <n v="17924"/>
    <n v="2"/>
    <n v="3"/>
    <n v="0"/>
    <n v="141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111.65"/>
    <n v="40938.519999999997"/>
    <n v="12826.87"/>
    <n v="1"/>
    <n v="1"/>
    <n v="0"/>
    <n v="0"/>
    <n v="0"/>
    <n v="28111.6511981564"/>
    <n v="40938.52418527296"/>
    <n v="12826.87298711656"/>
    <n v="-1.198156398459105E-3"/>
    <n v="-4.1852729627862573E-3"/>
    <n v="-2.9871165588701838E-3"/>
    <n v="12826.87298711656"/>
    <n v="0"/>
    <n v="0"/>
    <n v="0"/>
    <n v="0"/>
    <n v="0"/>
    <n v="0"/>
    <n v="0"/>
    <n v="0"/>
    <n v="0"/>
    <n v="0"/>
    <n v="20469.26209263648"/>
    <n v="24563.114511163771"/>
    <n v="28656.966929691069"/>
    <n v="32750.819348218371"/>
    <n v="36844.671766745661"/>
    <n v="45032.376603800258"/>
    <n v="49126.229022327549"/>
    <n v="53220.081440854847"/>
    <n v="57313.933859382138"/>
    <n v="61407.786277909443"/>
    <m/>
    <n v="3.1916215453596539"/>
    <n v="1.4630000000000001"/>
    <m/>
    <n v="0.25328142549221072"/>
    <n v="1.833550725495104"/>
    <m/>
    <n v="-2592.2419407983198"/>
    <n v="0"/>
    <n v="0"/>
    <n v="0"/>
    <n v="0"/>
    <n v="0"/>
    <n v="0"/>
    <n v="0"/>
    <n v="0"/>
    <n v="0"/>
    <n v="0"/>
    <n v="-4639.1681500619679"/>
    <n v="-3729.423168167014"/>
    <n v="-2592.2419407983198"/>
    <n v="-1130.151791324286"/>
  </r>
  <r>
    <x v="411"/>
    <n v="0"/>
    <n v="0"/>
    <n v="0"/>
    <n v="0"/>
    <n v="0"/>
    <n v="0"/>
    <n v="32078.340837373082"/>
    <n v="26949.485410806501"/>
    <n v="0"/>
    <n v="23"/>
    <n v="52"/>
    <n v="1671645703"/>
    <n v="12"/>
    <n v="0"/>
    <n v="42"/>
    <n v="4"/>
    <n v="16"/>
    <n v="22"/>
    <n v="4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"/>
    <n v="52728.98"/>
    <n v="65415.73"/>
    <n v="12686.74"/>
    <n v="2"/>
    <n v="7"/>
    <n v="0"/>
    <n v="0"/>
    <n v="0"/>
    <n v="34807.177197206402"/>
    <n v="47493.921924357594"/>
    <n v="12686.744727151199"/>
    <n v="17921.802802793602"/>
    <n v="17921.80807564241"/>
    <n v="-4.727151195766055E-3"/>
    <n v="12686.744727151199"/>
    <n v="0"/>
    <n v="0"/>
    <n v="0"/>
    <n v="0"/>
    <n v="0"/>
    <n v="0"/>
    <n v="0"/>
    <n v="0"/>
    <n v="0"/>
    <n v="0"/>
    <n v="23746.9609621788"/>
    <n v="28496.35315461456"/>
    <n v="33245.745347050317"/>
    <n v="37995.137539486073"/>
    <n v="42744.529731921837"/>
    <n v="52243.314116793357"/>
    <n v="56992.706309229106"/>
    <n v="61742.09850166487"/>
    <n v="66491.490694100634"/>
    <n v="71240.88288653639"/>
    <m/>
    <n v="3.7435861559281438"/>
    <n v="1.4630000000000001"/>
    <m/>
    <n v="6.8494174674145869E-2"/>
    <n v="1.563206977548276"/>
    <m/>
    <n v="-813.26424606179762"/>
    <n v="0"/>
    <n v="0"/>
    <n v="0"/>
    <n v="0"/>
    <n v="0"/>
    <n v="0"/>
    <n v="0"/>
    <n v="0"/>
    <n v="0"/>
    <n v="0"/>
    <n v="-3187.9603422796772"/>
    <n v="-2132.5398550717309"/>
    <n v="-813.26424606179717"/>
    <n v="882.94725123668832"/>
  </r>
  <r>
    <x v="412"/>
    <n v="20579.313430490849"/>
    <n v="19414.933457123028"/>
    <n v="0"/>
    <n v="4"/>
    <n v="5"/>
    <n v="1668636995"/>
    <n v="6833.1259046029691"/>
    <n v="6434.2144340062096"/>
    <n v="0"/>
    <n v="9"/>
    <n v="13"/>
    <n v="1668634542"/>
    <n v="68803"/>
    <n v="0"/>
    <n v="93875"/>
    <n v="2"/>
    <n v="12"/>
    <n v="0"/>
    <n v="250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3244.32"/>
    <n v="175925.97"/>
    <n v="12681.65"/>
    <n v="2"/>
    <n v="12"/>
    <n v="21290.624327170939"/>
    <n v="30820.109955942851"/>
    <n v="9529.4856287719103"/>
    <n v="7196.452097858165"/>
    <n v="10348.6149767057"/>
    <n v="3152.162878847535"/>
    <n v="134757.2435749709"/>
    <n v="134757.2450673515"/>
    <n v="1.4923805547368829E-3"/>
    <n v="12681.64850761944"/>
    <n v="15410.054977971429"/>
    <n v="18492.06597356571"/>
    <n v="21574.07696916"/>
    <n v="24656.087964754279"/>
    <n v="27738.098960348569"/>
    <n v="33902.120951537137"/>
    <n v="36984.13194713142"/>
    <n v="40066.14294272571"/>
    <n v="43148.153938319992"/>
    <n v="46230.164933914282"/>
    <n v="5174.3074883528498"/>
    <n v="6209.1689860234192"/>
    <n v="7244.0304836939886"/>
    <n v="8278.8919813645607"/>
    <n v="9313.7534790351292"/>
    <n v="11383.47647437627"/>
    <n v="12418.33797204684"/>
    <n v="13453.19946971741"/>
    <n v="14488.060967387981"/>
    <n v="15522.922465058549"/>
    <n v="3.2341840007491269"/>
    <n v="3.2830203813862782"/>
    <n v="1.4630000000000001"/>
    <n v="0.23678801177468209"/>
    <n v="0.21839024292349141"/>
    <n v="1.782504925397068"/>
    <n v="-1824.458139786198"/>
    <n v="-565.00913467110956"/>
    <n v="-3365.4636375833402"/>
    <n v="-2680.5723052290541"/>
    <n v="-1824.458139786198"/>
    <n v="-723.73992707395337"/>
    <n v="743.88435654237401"/>
    <n v="-4598.2680358210537"/>
    <n v="-4050.3549699376249"/>
    <n v="-3365.4636375833402"/>
    <n v="-2484.8890674135441"/>
    <n v="-1310.7896405204831"/>
    <n v="-1082.4398835063951"/>
    <n v="-852.47066180182355"/>
    <n v="-565.00913467110968"/>
    <n v="-195.41574264590599"/>
  </r>
  <r>
    <x v="413"/>
    <n v="0"/>
    <n v="0"/>
    <n v="0"/>
    <n v="0"/>
    <n v="0"/>
    <n v="0"/>
    <n v="32498.30350026926"/>
    <n v="14171.55810363799"/>
    <n v="0"/>
    <n v="17"/>
    <n v="58"/>
    <n v="1671652616"/>
    <n v="322658"/>
    <n v="0"/>
    <n v="335080"/>
    <n v="8"/>
    <n v="57"/>
    <n v="25"/>
    <n v="12268"/>
    <n v="10"/>
    <n v="0"/>
    <n v="0"/>
    <n v="0"/>
    <n v="0"/>
    <n v="0"/>
    <n v="8"/>
    <n v="105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4"/>
    <n v="321908.05"/>
    <n v="417588.56"/>
    <n v="95680.5"/>
    <n v="5"/>
    <n v="26"/>
    <n v="0"/>
    <n v="0"/>
    <n v="0"/>
    <n v="35500.243370151547"/>
    <n v="48154.429886794002"/>
    <n v="12654.18651664245"/>
    <n v="286407.80662984838"/>
    <n v="369434.13011320599"/>
    <n v="83026.313483357546"/>
    <n v="12654.18651664245"/>
    <n v="0"/>
    <n v="0"/>
    <n v="0"/>
    <n v="0"/>
    <n v="0"/>
    <n v="0"/>
    <n v="0"/>
    <n v="0"/>
    <n v="0"/>
    <n v="0"/>
    <n v="24077.214943397001"/>
    <n v="28892.657932076399"/>
    <n v="33708.100920755802"/>
    <n v="38523.543909435197"/>
    <n v="43338.986898114599"/>
    <n v="52969.872875473397"/>
    <n v="57785.315864152799"/>
    <n v="62600.758852832201"/>
    <n v="67416.201841511604"/>
    <n v="72231.644830190999"/>
    <m/>
    <n v="3.805414897548931"/>
    <n v="1.4630000000000001"/>
    <m/>
    <n v="5.1133741704853408E-2"/>
    <n v="1.537808664114201"/>
    <m/>
    <n v="-615.57904494395029"/>
    <n v="0"/>
    <n v="0"/>
    <n v="0"/>
    <n v="0"/>
    <n v="0"/>
    <n v="0"/>
    <n v="0"/>
    <n v="0"/>
    <n v="0"/>
    <n v="0"/>
    <n v="-3023.300539283649"/>
    <n v="-1953.2020973548949"/>
    <n v="-615.57904494395007"/>
    <n v="1104.222022441551"/>
  </r>
  <r>
    <x v="414"/>
    <n v="2602.3657211154959"/>
    <n v="0"/>
    <n v="0"/>
    <n v="84"/>
    <n v="95"/>
    <n v="1632034442"/>
    <n v="26971.38263376362"/>
    <n v="11700.150172550349"/>
    <n v="0"/>
    <n v="27"/>
    <n v="56"/>
    <n v="1671071290"/>
    <n v="28026"/>
    <n v="0"/>
    <n v="42521"/>
    <n v="7"/>
    <n v="37"/>
    <n v="5"/>
    <n v="11575"/>
    <n v="35"/>
    <n v="0"/>
    <n v="0"/>
    <n v="0"/>
    <n v="0"/>
    <n v="0"/>
    <n v="0"/>
    <n v="28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20"/>
    <n v="70342.509999999995"/>
    <n v="82873.58"/>
    <n v="12531.08"/>
    <n v="4"/>
    <n v="14"/>
    <n v="0"/>
    <n v="0"/>
    <n v="0"/>
    <n v="27918.642771915529"/>
    <n v="40449.721660006042"/>
    <n v="12531.07888809052"/>
    <n v="42423.867228084469"/>
    <n v="42423.85833999396"/>
    <n v="1.1119094815512649E-3"/>
    <n v="12531.07888809052"/>
    <n v="0"/>
    <n v="0"/>
    <n v="0"/>
    <n v="0"/>
    <n v="0"/>
    <n v="0"/>
    <n v="0"/>
    <n v="0"/>
    <n v="0"/>
    <n v="0"/>
    <n v="20224.860830003021"/>
    <n v="24269.832996003621"/>
    <n v="28314.805162004232"/>
    <n v="32359.777328004831"/>
    <n v="36404.749494005438"/>
    <n v="44494.693826006653"/>
    <n v="48539.665992007249"/>
    <n v="52584.63815800786"/>
    <n v="56629.610324008463"/>
    <n v="60674.582490009067"/>
    <m/>
    <n v="3.2279520399835069"/>
    <n v="1.4630000000000001"/>
    <m/>
    <n v="0.2391757840430733"/>
    <n v="1.8129141720550159"/>
    <m/>
    <n v="-2418.648473089007"/>
    <n v="0"/>
    <n v="0"/>
    <n v="0"/>
    <n v="0"/>
    <n v="0"/>
    <n v="0"/>
    <n v="0"/>
    <n v="0"/>
    <n v="0"/>
    <n v="0"/>
    <n v="-4441.1345560893096"/>
    <n v="-3542.25185253362"/>
    <n v="-2418.6484730890079"/>
    <n v="-974.01555666022068"/>
  </r>
  <r>
    <x v="415"/>
    <n v="0"/>
    <n v="0"/>
    <n v="0"/>
    <n v="0"/>
    <n v="0"/>
    <n v="0"/>
    <n v="32055.53133060964"/>
    <n v="29352.194851286589"/>
    <n v="0"/>
    <n v="6"/>
    <n v="20"/>
    <n v="1671898920"/>
    <n v="34382"/>
    <n v="0"/>
    <n v="61269"/>
    <n v="5"/>
    <n v="26"/>
    <n v="491"/>
    <n v="24900"/>
    <n v="0"/>
    <n v="0"/>
    <n v="0"/>
    <n v="0"/>
    <n v="0"/>
    <n v="0"/>
    <n v="0"/>
    <n v="166"/>
    <n v="13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87"/>
    <n v="1002874.92"/>
    <n v="1015204.71"/>
    <n v="12329.79"/>
    <n v="4"/>
    <n v="9"/>
    <n v="0"/>
    <n v="0"/>
    <n v="0"/>
    <n v="35147.328093799173"/>
    <n v="47477.116495535083"/>
    <n v="12329.788401735919"/>
    <n v="967727.59190620086"/>
    <n v="967727.59350446484"/>
    <n v="1.598264081621892E-3"/>
    <n v="12329.788401735919"/>
    <n v="0"/>
    <n v="0"/>
    <n v="0"/>
    <n v="0"/>
    <n v="0"/>
    <n v="0"/>
    <n v="0"/>
    <n v="0"/>
    <n v="0"/>
    <n v="0"/>
    <n v="23738.558247767542"/>
    <n v="28486.26989732105"/>
    <n v="33233.981546874558"/>
    <n v="37981.693196428067"/>
    <n v="42729.404845981568"/>
    <n v="52224.828145088599"/>
    <n v="56972.5397946421"/>
    <n v="61720.251444195608"/>
    <n v="66467.963093749117"/>
    <n v="71215.674743302632"/>
    <m/>
    <n v="3.8506026988144209"/>
    <n v="1.4630000000000001"/>
    <m/>
    <n v="3.8798420110071952E-2"/>
    <n v="1.519762088621035"/>
    <m/>
    <n v="-460.50927785214913"/>
    <n v="0"/>
    <n v="0"/>
    <n v="0"/>
    <n v="0"/>
    <n v="0"/>
    <n v="0"/>
    <n v="0"/>
    <n v="0"/>
    <n v="0"/>
    <n v="0"/>
    <n v="-2834.3651026289031"/>
    <n v="-1779.3180693947891"/>
    <n v="-460.50927785214839"/>
    <n v="1235.10202555982"/>
  </r>
  <r>
    <x v="416"/>
    <n v="31057.396425146391"/>
    <n v="30467.367392631921"/>
    <n v="0"/>
    <n v="32"/>
    <n v="6"/>
    <n v="1671706343"/>
    <n v="0"/>
    <n v="0"/>
    <n v="0"/>
    <n v="0"/>
    <n v="0"/>
    <n v="0"/>
    <n v="6336"/>
    <n v="0"/>
    <n v="6849"/>
    <n v="8"/>
    <n v="48"/>
    <n v="149"/>
    <n v="183"/>
    <n v="13"/>
    <n v="48"/>
    <n v="0"/>
    <n v="0"/>
    <n v="0"/>
    <n v="0"/>
    <n v="0"/>
    <n v="104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0"/>
    <n v="103172.57"/>
    <n v="125332.69"/>
    <n v="22160.12"/>
    <n v="4"/>
    <n v="24"/>
    <n v="33663.224065072543"/>
    <n v="45907.866559615839"/>
    <n v="12244.642494543299"/>
    <n v="0"/>
    <n v="0"/>
    <n v="0"/>
    <n v="69509.345934927464"/>
    <n v="79424.823440384163"/>
    <n v="9915.4775054567017"/>
    <n v="12244.642494543299"/>
    <n v="22953.933279807919"/>
    <n v="27544.719935769499"/>
    <n v="32135.506591731089"/>
    <n v="36726.293247692673"/>
    <n v="41317.079903654259"/>
    <n v="50498.653215577433"/>
    <n v="55089.439871539013"/>
    <n v="59680.226527500592"/>
    <n v="64271.013183462172"/>
    <n v="68861.799839423766"/>
    <n v="0"/>
    <n v="0"/>
    <n v="0"/>
    <n v="0"/>
    <n v="0"/>
    <n v="0"/>
    <n v="0"/>
    <n v="0"/>
    <n v="0"/>
    <n v="0"/>
    <n v="3.7492206554886529"/>
    <m/>
    <n v="1.4630000000000001"/>
    <n v="6.6888392963540211E-2"/>
    <m/>
    <m/>
    <n v="-767.6758546393371"/>
    <m/>
    <n v="-3063.0691826201291"/>
    <n v="-2042.894370184222"/>
    <n v="-767.67585463933756"/>
    <n v="871.89080820408526"/>
    <n v="3057.9796919953151"/>
    <n v="-4899.3838450047624"/>
    <n v="-4083.243995056037"/>
    <n v="-3063.0691826201291"/>
    <n v="-1751.4158523453921"/>
    <n v="-2.5447453124070312"/>
    <n v="0"/>
    <n v="0"/>
    <n v="0"/>
    <n v="0"/>
  </r>
  <r>
    <x v="417"/>
    <n v="0"/>
    <n v="0"/>
    <n v="0"/>
    <n v="0"/>
    <n v="0"/>
    <n v="0"/>
    <n v="30494.714417389121"/>
    <n v="25128.352124665991"/>
    <n v="0"/>
    <n v="18"/>
    <n v="38"/>
    <n v="1671413914"/>
    <n v="13242"/>
    <n v="0"/>
    <n v="20739"/>
    <n v="2"/>
    <n v="8"/>
    <n v="0"/>
    <n v="74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253.06"/>
    <n v="57463.97"/>
    <n v="12210.9"/>
    <n v="1"/>
    <n v="3"/>
    <n v="0"/>
    <n v="0"/>
    <n v="0"/>
    <n v="33196.985997076677"/>
    <n v="45407.888848441682"/>
    <n v="12210.902851364999"/>
    <n v="12056.07400292332"/>
    <n v="12056.081151558319"/>
    <n v="-2.85136500315275E-3"/>
    <n v="12210.902851364999"/>
    <n v="0"/>
    <n v="0"/>
    <n v="0"/>
    <n v="0"/>
    <n v="0"/>
    <n v="0"/>
    <n v="0"/>
    <n v="0"/>
    <n v="0"/>
    <n v="0"/>
    <n v="22703.944424220841"/>
    <n v="27244.73330906501"/>
    <n v="31785.522193909179"/>
    <n v="36326.311078753337"/>
    <n v="40867.099963597517"/>
    <n v="49948.677733285847"/>
    <n v="54489.46661813002"/>
    <n v="59030.255502974192"/>
    <n v="63571.044387818351"/>
    <n v="68111.833272662523"/>
    <m/>
    <n v="3.7186348463468231"/>
    <n v="1.4630000000000001"/>
    <m/>
    <n v="7.5663560763324034E-2"/>
    <n v="1.5736957893967429"/>
    <m/>
    <n v="-858.93063925458262"/>
    <n v="0"/>
    <n v="0"/>
    <n v="0"/>
    <n v="0"/>
    <n v="0"/>
    <n v="0"/>
    <n v="0"/>
    <n v="0"/>
    <n v="0"/>
    <n v="0"/>
    <n v="-3129.3250816766672"/>
    <n v="-2120.260885044629"/>
    <n v="-858.93063925458227"/>
    <n v="762.7796767611926"/>
  </r>
  <r>
    <x v="418"/>
    <n v="0"/>
    <n v="0"/>
    <n v="0"/>
    <n v="0"/>
    <n v="0"/>
    <n v="0"/>
    <n v="21588.721576748889"/>
    <n v="16653.37152556028"/>
    <n v="0"/>
    <n v="53"/>
    <n v="43"/>
    <n v="1671768652"/>
    <n v="221"/>
    <n v="0"/>
    <n v="1300"/>
    <n v="8"/>
    <n v="28"/>
    <n v="0"/>
    <n v="1044"/>
    <n v="3"/>
    <n v="3"/>
    <n v="0"/>
    <n v="0"/>
    <n v="12"/>
    <n v="0"/>
    <n v="1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"/>
    <n v="36267.79"/>
    <n v="48322.7"/>
    <n v="12054.92"/>
    <n v="4"/>
    <n v="15"/>
    <n v="0"/>
    <n v="0"/>
    <n v="0"/>
    <n v="21285.589366135009"/>
    <n v="33340.487095131743"/>
    <n v="12054.897728996721"/>
    <n v="14982.20063386499"/>
    <n v="14982.21290486826"/>
    <n v="2.227100327763765E-2"/>
    <n v="12054.897728996721"/>
    <n v="0"/>
    <n v="0"/>
    <n v="0"/>
    <n v="0"/>
    <n v="0"/>
    <n v="0"/>
    <n v="0"/>
    <n v="0"/>
    <n v="0"/>
    <n v="0"/>
    <n v="16670.243547565871"/>
    <n v="20004.29225707904"/>
    <n v="23338.340966592212"/>
    <n v="26672.389676105391"/>
    <n v="30006.43838561856"/>
    <n v="36674.535804644911"/>
    <n v="40008.584514158079"/>
    <n v="43342.633223671262"/>
    <n v="46676.681933184424"/>
    <n v="50010.730642697599"/>
    <m/>
    <n v="2.7657212731830052"/>
    <n v="1.4630000000000001"/>
    <m/>
    <n v="0.4462773377725413"/>
    <n v="2.1159037451612281"/>
    <m/>
    <n v="-3719.7759552137891"/>
    <n v="0"/>
    <n v="0"/>
    <n v="0"/>
    <n v="0"/>
    <n v="0"/>
    <n v="0"/>
    <n v="0"/>
    <n v="0"/>
    <n v="0"/>
    <n v="0"/>
    <n v="-5386.8003099703756"/>
    <n v="-4645.9005967452258"/>
    <n v="-3719.7759552137891"/>
    <n v="-2529.0442732447968"/>
  </r>
  <r>
    <x v="419"/>
    <n v="16402.261714237469"/>
    <n v="0"/>
    <n v="0"/>
    <n v="22"/>
    <n v="76"/>
    <n v="1664256683"/>
    <n v="0"/>
    <n v="0"/>
    <n v="0"/>
    <n v="0"/>
    <n v="0"/>
    <n v="0"/>
    <n v="21894"/>
    <n v="0"/>
    <n v="82848"/>
    <n v="7"/>
    <n v="28"/>
    <n v="5"/>
    <n v="0"/>
    <n v="0"/>
    <n v="0"/>
    <n v="0"/>
    <n v="1"/>
    <n v="0"/>
    <n v="60945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14895.16"/>
    <n v="26922.81"/>
    <n v="12027.64"/>
    <n v="1"/>
    <n v="6"/>
    <n v="14895.12148360253"/>
    <n v="26922.762127473139"/>
    <n v="12027.640643870611"/>
    <n v="0"/>
    <n v="0"/>
    <n v="0"/>
    <n v="3.8516397471539683E-2"/>
    <n v="4.787252685855492E-2"/>
    <n v="-6.4387061502202414E-4"/>
    <n v="12027.640643870611"/>
    <n v="13461.38106373657"/>
    <n v="16153.657276483889"/>
    <n v="18845.9334892312"/>
    <n v="21538.209701978511"/>
    <n v="24230.485914725828"/>
    <n v="29615.038340220461"/>
    <n v="32307.314552967771"/>
    <n v="34999.590765715089"/>
    <n v="37691.8669784624"/>
    <n v="40384.143191209718"/>
    <n v="0"/>
    <n v="0"/>
    <n v="0"/>
    <n v="0"/>
    <n v="0"/>
    <n v="0"/>
    <n v="0"/>
    <n v="0"/>
    <n v="0"/>
    <n v="0"/>
    <n v="2.2384075916994748"/>
    <m/>
    <n v="1.4630000000000001"/>
    <n v="0.78698464695746706"/>
    <m/>
    <m/>
    <n v="-5296.9501120023288"/>
    <m/>
    <n v="-6643.0882183759859"/>
    <n v="-6044.8046155432494"/>
    <n v="-5296.9501120023288"/>
    <n v="-4335.4228931640018"/>
    <n v="-3053.3866013795669"/>
    <n v="-7719.998703474912"/>
    <n v="-7241.3718212087224"/>
    <n v="-6643.0882183759859"/>
    <n v="-5873.8664433053254"/>
    <n v="-4848.2374098777764"/>
    <n v="0"/>
    <n v="0"/>
    <n v="0"/>
    <n v="0"/>
  </r>
  <r>
    <x v="420"/>
    <n v="0"/>
    <n v="0"/>
    <n v="0"/>
    <n v="0"/>
    <n v="0"/>
    <n v="0"/>
    <n v="29193.09326931465"/>
    <n v="10161.751742029741"/>
    <n v="0"/>
    <n v="3"/>
    <n v="16"/>
    <n v="1668292811"/>
    <n v="419"/>
    <n v="0"/>
    <n v="13244"/>
    <n v="5"/>
    <n v="12"/>
    <n v="5"/>
    <n v="128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32931.58"/>
    <n v="44895.15"/>
    <n v="11963.57"/>
    <n v="2"/>
    <n v="3"/>
    <n v="0"/>
    <n v="0"/>
    <n v="0"/>
    <n v="32919.162160412889"/>
    <n v="44882.730139175823"/>
    <n v="11963.56797876294"/>
    <n v="12.41783958711312"/>
    <n v="12.41986082417861"/>
    <n v="2.021237061853753E-3"/>
    <n v="11963.56797876294"/>
    <n v="0"/>
    <n v="0"/>
    <n v="0"/>
    <n v="0"/>
    <n v="0"/>
    <n v="0"/>
    <n v="0"/>
    <n v="0"/>
    <n v="0"/>
    <n v="0"/>
    <n v="22441.365069587911"/>
    <n v="26929.638083505492"/>
    <n v="31417.911097423079"/>
    <n v="35906.184111340663"/>
    <n v="40394.457125258239"/>
    <n v="49371.003153093407"/>
    <n v="53859.276167010983"/>
    <n v="58347.549180928567"/>
    <n v="62835.822194846151"/>
    <n v="67324.095208763727"/>
    <m/>
    <n v="3.7516174287511181"/>
    <n v="1.4630000000000001"/>
    <m/>
    <n v="6.6206796392767053E-2"/>
    <n v="1.559860543122618"/>
    <m/>
    <n v="-742.88544396898169"/>
    <n v="0"/>
    <n v="0"/>
    <n v="0"/>
    <n v="0"/>
    <n v="0"/>
    <n v="0"/>
    <n v="0"/>
    <n v="0"/>
    <n v="0"/>
    <n v="0"/>
    <n v="-2987.021950927774"/>
    <n v="-1989.627947834977"/>
    <n v="-742.88544396898214"/>
    <n v="860.06920385872581"/>
  </r>
  <r>
    <x v="421"/>
    <n v="2541.0301094262381"/>
    <n v="0"/>
    <n v="0"/>
    <n v="25"/>
    <n v="54"/>
    <n v="1631974481"/>
    <n v="25593.17543344168"/>
    <n v="11015.31933302037"/>
    <n v="0"/>
    <n v="42"/>
    <n v="57"/>
    <n v="1671050840"/>
    <n v="640"/>
    <n v="0"/>
    <n v="2088"/>
    <n v="5"/>
    <n v="26"/>
    <n v="0"/>
    <n v="1298"/>
    <n v="0"/>
    <n v="86"/>
    <n v="0"/>
    <n v="0"/>
    <n v="0"/>
    <n v="0"/>
    <n v="0"/>
    <n v="52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0"/>
    <n v="50890.85"/>
    <n v="62809.03"/>
    <n v="11918.18"/>
    <n v="4"/>
    <n v="10"/>
    <n v="0"/>
    <n v="0"/>
    <n v="0"/>
    <n v="26457.95767114616"/>
    <n v="38376.13669841495"/>
    <n v="11918.17902726879"/>
    <n v="24432.892328853839"/>
    <n v="24432.893301585049"/>
    <n v="9.7273120809404645E-4"/>
    <n v="11918.17902726879"/>
    <n v="0"/>
    <n v="0"/>
    <n v="0"/>
    <n v="0"/>
    <n v="0"/>
    <n v="0"/>
    <n v="0"/>
    <n v="0"/>
    <n v="0"/>
    <n v="0"/>
    <n v="19188.068349207471"/>
    <n v="23025.682019048971"/>
    <n v="26863.295688890459"/>
    <n v="30700.909358731958"/>
    <n v="34538.523028573458"/>
    <n v="42213.750368256449"/>
    <n v="46051.364038097941"/>
    <n v="49888.977707939433"/>
    <n v="53726.591377780933"/>
    <n v="57564.205047622418"/>
    <m/>
    <n v="3.2199664571752411"/>
    <n v="1.4630000000000001"/>
    <m/>
    <n v="0.2422489653848923"/>
    <n v="1.817410236358098"/>
    <m/>
    <n v="-2324.1448526650552"/>
    <n v="0"/>
    <n v="0"/>
    <n v="0"/>
    <n v="0"/>
    <n v="0"/>
    <n v="0"/>
    <n v="0"/>
    <n v="0"/>
    <n v="0"/>
    <n v="0"/>
    <n v="-4242.9516875858026"/>
    <n v="-3390.1486498432482"/>
    <n v="-2324.1448526650552"/>
    <n v="-953.56854200737871"/>
  </r>
  <r>
    <x v="422"/>
    <n v="0"/>
    <n v="0"/>
    <n v="0"/>
    <n v="0"/>
    <n v="0"/>
    <n v="0"/>
    <n v="30474.685942351502"/>
    <n v="9331.13581821355"/>
    <n v="0"/>
    <n v="93"/>
    <n v="55"/>
    <n v="1671647791"/>
    <n v="421"/>
    <n v="0"/>
    <n v="17418"/>
    <n v="10"/>
    <n v="71"/>
    <n v="36"/>
    <n v="16854"/>
    <n v="40"/>
    <n v="3"/>
    <n v="0"/>
    <n v="0"/>
    <n v="10"/>
    <n v="0"/>
    <n v="0"/>
    <n v="4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n v="0"/>
    <n v="0"/>
    <n v="0"/>
    <n v="0"/>
    <n v="0"/>
    <n v="0"/>
    <n v="0"/>
    <n v="0"/>
    <n v="0"/>
    <n v="0"/>
    <n v="0"/>
    <n v="0"/>
    <n v="143"/>
    <n v="69059"/>
    <n v="81249.2"/>
    <n v="12190.2"/>
    <n v="5"/>
    <n v="27"/>
    <n v="0"/>
    <n v="0"/>
    <n v="0"/>
    <n v="32988.115782934066"/>
    <n v="44900.157690300162"/>
    <n v="11912.041907366091"/>
    <n v="36070.884217065934"/>
    <n v="36349.042309699827"/>
    <n v="278.15809263391378"/>
    <n v="11912.041907366091"/>
    <n v="0"/>
    <n v="0"/>
    <n v="0"/>
    <n v="0"/>
    <n v="0"/>
    <n v="0"/>
    <n v="0"/>
    <n v="0"/>
    <n v="0"/>
    <n v="0"/>
    <n v="22450.078845150081"/>
    <n v="26940.0946141801"/>
    <n v="31430.110383210111"/>
    <n v="35920.126152240133"/>
    <n v="40410.141921270137"/>
    <n v="49390.173459330181"/>
    <n v="53880.189228360192"/>
    <n v="58370.20499739021"/>
    <n v="62860.220766420221"/>
    <n v="67350.23653545024"/>
    <m/>
    <n v="3.7693082377871008"/>
    <n v="1.4630000000000001"/>
    <m/>
    <n v="6.1202679022168471E-2"/>
    <n v="1.552539519409432"/>
    <m/>
    <n v="-687.00248479104698"/>
    <n v="0"/>
    <n v="0"/>
    <n v="0"/>
    <n v="0"/>
    <n v="0"/>
    <n v="0"/>
    <n v="0"/>
    <n v="0"/>
    <n v="0"/>
    <n v="0"/>
    <n v="-2932.0103693060541"/>
    <n v="-1934.229087299384"/>
    <n v="-687.0024847910463"/>
    <n v="916.57457557681664"/>
  </r>
  <r>
    <x v="423"/>
    <n v="15363.25552443157"/>
    <n v="10405.483185200919"/>
    <n v="0"/>
    <n v="131"/>
    <n v="74"/>
    <n v="1671949907"/>
    <n v="0"/>
    <n v="0"/>
    <n v="0"/>
    <n v="0"/>
    <n v="0"/>
    <n v="0"/>
    <n v="121"/>
    <n v="0"/>
    <n v="687"/>
    <n v="3"/>
    <n v="10"/>
    <n v="5"/>
    <n v="5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11055.99"/>
    <n v="22907.55"/>
    <n v="11851.56"/>
    <n v="1"/>
    <n v="1"/>
    <n v="11055.99442828163"/>
    <n v="22907.549884911601"/>
    <n v="11851.55545662998"/>
    <n v="0"/>
    <n v="0"/>
    <n v="0"/>
    <n v="-4.4282816252234616E-3"/>
    <n v="1.150883945228998E-4"/>
    <n v="4.5433700197463622E-3"/>
    <n v="11851.55545662998"/>
    <n v="11453.774942455801"/>
    <n v="13744.529930946959"/>
    <n v="16035.28491943812"/>
    <n v="18326.03990792928"/>
    <n v="20616.794896420441"/>
    <n v="25198.304873402769"/>
    <n v="27489.059861893929"/>
    <n v="29779.81485038509"/>
    <n v="32070.569838876239"/>
    <n v="34361.324827367411"/>
    <n v="0"/>
    <n v="0"/>
    <n v="0"/>
    <n v="0"/>
    <n v="0"/>
    <n v="0"/>
    <n v="0"/>
    <n v="0"/>
    <n v="0"/>
    <n v="0"/>
    <n v="1.932872859494295"/>
    <m/>
    <n v="1.4630000000000001"/>
    <n v="1.0694584128241811"/>
    <m/>
    <m/>
    <n v="-6124.6679854020786"/>
    <m/>
    <n v="-7270.0454796476588"/>
    <n v="-6760.9888155385124"/>
    <n v="-6124.6679854020786"/>
    <n v="-5306.5412037980923"/>
    <n v="-4215.7054949927779"/>
    <n v="-8186.3474750441228"/>
    <n v="-7779.1021437568052"/>
    <n v="-7270.0454796476588"/>
    <n v="-6615.54405436447"/>
    <n v="-5742.8754873202188"/>
    <n v="0"/>
    <n v="0"/>
    <n v="0"/>
    <n v="0"/>
  </r>
  <r>
    <x v="424"/>
    <n v="0"/>
    <n v="0"/>
    <n v="0"/>
    <n v="0"/>
    <n v="0"/>
    <n v="0"/>
    <n v="30526.642188018948"/>
    <n v="22743.938005784741"/>
    <n v="0"/>
    <n v="29"/>
    <n v="55"/>
    <n v="1671694052"/>
    <n v="94543"/>
    <n v="0"/>
    <n v="125000"/>
    <n v="10"/>
    <n v="70"/>
    <n v="14"/>
    <n v="29499"/>
    <n v="3"/>
    <n v="14"/>
    <n v="0"/>
    <n v="0"/>
    <n v="0"/>
    <n v="0"/>
    <n v="1"/>
    <n v="9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"/>
    <n v="0"/>
    <n v="0"/>
    <n v="0"/>
    <n v="0"/>
    <n v="0"/>
    <n v="0"/>
    <n v="0"/>
    <n v="0"/>
    <n v="0"/>
    <n v="0"/>
    <n v="0"/>
    <n v="0"/>
    <n v="958"/>
    <n v="2705054.69"/>
    <n v="2716877.04"/>
    <n v="11822.35"/>
    <n v="5"/>
    <n v="18"/>
    <n v="0"/>
    <n v="0"/>
    <n v="0"/>
    <n v="33432.892026270412"/>
    <n v="45194.607119661472"/>
    <n v="11761.715093391071"/>
    <n v="2671621.7979737301"/>
    <n v="2671682.4328803392"/>
    <n v="60.634906608933314"/>
    <n v="11761.715093391071"/>
    <n v="0"/>
    <n v="0"/>
    <n v="0"/>
    <n v="0"/>
    <n v="0"/>
    <n v="0"/>
    <n v="0"/>
    <n v="0"/>
    <n v="0"/>
    <n v="0"/>
    <n v="22597.30355983074"/>
    <n v="27116.764271796881"/>
    <n v="31636.22498376303"/>
    <n v="36155.685695729182"/>
    <n v="40675.146407695327"/>
    <n v="49714.067831627617"/>
    <n v="54233.528543593762"/>
    <n v="58752.989255559907"/>
    <n v="63272.449967526059"/>
    <n v="67791.910679492212"/>
    <m/>
    <n v="3.842518438918523"/>
    <n v="1.4630000000000001"/>
    <m/>
    <n v="4.0983944146225193E-2"/>
    <n v="1.522959510285927"/>
    <m/>
    <n v="-463.06331347569892"/>
    <n v="0"/>
    <n v="0"/>
    <n v="0"/>
    <n v="0"/>
    <n v="0"/>
    <n v="0"/>
    <n v="0"/>
    <n v="0"/>
    <n v="0"/>
    <n v="0"/>
    <n v="-2722.7936694587729"/>
    <n v="-1718.469066799629"/>
    <n v="-463.06331347569898"/>
    <n v="1151.0297979407819"/>
  </r>
  <r>
    <x v="425"/>
    <n v="0"/>
    <n v="0"/>
    <n v="0"/>
    <n v="0"/>
    <n v="0"/>
    <n v="0"/>
    <n v="29600.49268299558"/>
    <n v="23879.539896598289"/>
    <n v="0"/>
    <n v="86"/>
    <n v="31"/>
    <n v="1671641922"/>
    <n v="916"/>
    <n v="0"/>
    <n v="4121"/>
    <n v="16"/>
    <n v="126"/>
    <n v="7"/>
    <n v="858"/>
    <n v="161"/>
    <n v="855"/>
    <n v="0"/>
    <n v="0"/>
    <n v="5"/>
    <n v="0"/>
    <n v="5"/>
    <n v="74"/>
    <n v="1228"/>
    <n v="0"/>
    <n v="0"/>
    <n v="0"/>
    <n v="0"/>
    <n v="5"/>
    <n v="0"/>
    <n v="0"/>
    <n v="0"/>
    <n v="2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2347"/>
    <n v="100640.37"/>
    <n v="169921.82"/>
    <n v="69281.460000000006"/>
    <n v="11"/>
    <n v="48"/>
    <n v="0"/>
    <n v="0"/>
    <n v="0"/>
    <n v="32267.3562752902"/>
    <n v="44027.877153387119"/>
    <n v="11760.520878096921"/>
    <n v="68373.013724709803"/>
    <n v="125893.9428466129"/>
    <n v="57520.93912190308"/>
    <n v="11760.520878096921"/>
    <n v="0"/>
    <n v="0"/>
    <n v="0"/>
    <n v="0"/>
    <n v="0"/>
    <n v="0"/>
    <n v="0"/>
    <n v="0"/>
    <n v="0"/>
    <n v="0"/>
    <n v="22013.938576693559"/>
    <n v="26416.726292032268"/>
    <n v="30819.514007370981"/>
    <n v="35222.301722709693"/>
    <n v="39625.08943804841"/>
    <n v="48430.664868725828"/>
    <n v="52833.452584064536"/>
    <n v="57236.240299403253"/>
    <n v="61639.028014741962"/>
    <n v="66041.815730080678"/>
    <m/>
    <n v="3.74370128753274"/>
    <n v="1.4630000000000001"/>
    <m/>
    <n v="6.8461314827864328E-2"/>
    <n v="1.5631589035931659"/>
    <m/>
    <n v="-753.55158975014274"/>
    <n v="0"/>
    <n v="0"/>
    <n v="0"/>
    <n v="0"/>
    <n v="0"/>
    <n v="0"/>
    <n v="0"/>
    <n v="0"/>
    <n v="0"/>
    <n v="0"/>
    <n v="-2954.945447419499"/>
    <n v="-1976.54817734423"/>
    <n v="-753.55158975014274"/>
    <n v="818.87259429939695"/>
  </r>
  <r>
    <x v="426"/>
    <n v="31605.567699585241"/>
    <n v="30000.054449659641"/>
    <n v="0"/>
    <n v="12"/>
    <n v="7"/>
    <n v="1672020695"/>
    <n v="0"/>
    <n v="0"/>
    <n v="0"/>
    <n v="0"/>
    <n v="0"/>
    <n v="0"/>
    <n v="150811"/>
    <n v="0"/>
    <n v="150853"/>
    <n v="5"/>
    <n v="25"/>
    <n v="0"/>
    <n v="0"/>
    <n v="0"/>
    <n v="34"/>
    <n v="0"/>
    <n v="0"/>
    <n v="0"/>
    <n v="0"/>
    <n v="0"/>
    <n v="2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73657.73"/>
    <n v="1260062.78"/>
    <n v="486405.05"/>
    <n v="2"/>
    <n v="28"/>
    <n v="34708.352182923853"/>
    <n v="46456.45085099453"/>
    <n v="11748.098668070679"/>
    <n v="0"/>
    <n v="0"/>
    <n v="0"/>
    <n v="738949.37781707617"/>
    <n v="1213606.329149005"/>
    <n v="474656.9513319293"/>
    <n v="11748.098668070679"/>
    <n v="23228.225425497261"/>
    <n v="27873.87051059672"/>
    <n v="32519.515595696172"/>
    <n v="37165.160680795627"/>
    <n v="41810.805765895078"/>
    <n v="51102.095936093989"/>
    <n v="55747.741021193433"/>
    <n v="60393.386106292892"/>
    <n v="65039.031191392343"/>
    <n v="69684.676276491795"/>
    <n v="0"/>
    <n v="0"/>
    <n v="0"/>
    <n v="0"/>
    <n v="0"/>
    <n v="0"/>
    <n v="0"/>
    <n v="0"/>
    <n v="0"/>
    <n v="0"/>
    <n v="3.9543803779291702"/>
    <m/>
    <n v="1.4630000000000001"/>
    <n v="1.1536477958835171E-2"/>
    <m/>
    <m/>
    <n v="-133.98595532205221"/>
    <m/>
    <n v="-2456.8084978717779"/>
    <n v="-1424.4429234052329"/>
    <n v="-133.98595532205221"/>
    <n v="1525.1730036420381"/>
    <n v="3737.384948927493"/>
    <n v="-4315.0665319115597"/>
    <n v="-3489.1740723383232"/>
    <n v="-2456.8084978717779"/>
    <n v="-1129.4813307005061"/>
    <n v="640.28822552785823"/>
    <n v="0"/>
    <n v="0"/>
    <n v="0"/>
    <n v="0"/>
  </r>
  <r>
    <x v="427"/>
    <n v="0"/>
    <n v="0"/>
    <n v="0"/>
    <n v="0"/>
    <n v="0"/>
    <n v="0"/>
    <n v="21863.72839084965"/>
    <n v="18262.814794379588"/>
    <n v="0"/>
    <n v="16"/>
    <n v="27"/>
    <n v="1671634554"/>
    <n v="2035"/>
    <n v="0"/>
    <n v="4524"/>
    <n v="8"/>
    <n v="23"/>
    <n v="9"/>
    <n v="595"/>
    <n v="129"/>
    <n v="472"/>
    <n v="0"/>
    <n v="0"/>
    <n v="0"/>
    <n v="0"/>
    <n v="5"/>
    <n v="32"/>
    <n v="12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94"/>
    <n v="77589.11"/>
    <n v="120680.36"/>
    <n v="43091.25"/>
    <n v="4"/>
    <n v="10"/>
    <n v="0"/>
    <n v="0"/>
    <n v="0"/>
    <n v="26960.07244813089"/>
    <n v="38652.152610860387"/>
    <n v="11692.08016272949"/>
    <n v="50629.037551869107"/>
    <n v="82028.207389139614"/>
    <n v="31399.16983727051"/>
    <n v="11692.08016272949"/>
    <n v="0"/>
    <n v="0"/>
    <n v="0"/>
    <n v="0"/>
    <n v="0"/>
    <n v="0"/>
    <n v="0"/>
    <n v="0"/>
    <n v="0"/>
    <n v="0"/>
    <n v="19326.07630543019"/>
    <n v="23191.291566516229"/>
    <n v="27056.506827602268"/>
    <n v="30921.722088688311"/>
    <n v="34786.937349774351"/>
    <n v="42517.36787194643"/>
    <n v="46382.583133032473"/>
    <n v="50247.798394118501"/>
    <n v="54113.013655204537"/>
    <n v="57978.22891629058"/>
    <m/>
    <n v="3.305840541024577"/>
    <n v="1.4630000000000001"/>
    <m/>
    <n v="0.2099797163115078"/>
    <n v="1.7702003249637359"/>
    <m/>
    <n v="-2029.0420100143931"/>
    <n v="0"/>
    <n v="0"/>
    <n v="0"/>
    <n v="0"/>
    <n v="0"/>
    <n v="0"/>
    <n v="0"/>
    <n v="0"/>
    <n v="0"/>
    <n v="0"/>
    <n v="-3961.649640557413"/>
    <n v="-3102.7129158716248"/>
    <n v="-2029.0420100143931"/>
    <n v="-648.60798819795127"/>
  </r>
  <r>
    <x v="428"/>
    <n v="0"/>
    <n v="0"/>
    <n v="0"/>
    <n v="0"/>
    <n v="0"/>
    <n v="0"/>
    <n v="19810.647520679831"/>
    <n v="11953.54191687403"/>
    <n v="0"/>
    <n v="35"/>
    <n v="40"/>
    <n v="1667940461"/>
    <n v="1005"/>
    <n v="0"/>
    <n v="6329"/>
    <n v="2"/>
    <n v="6"/>
    <n v="0"/>
    <n v="53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440.47"/>
    <n v="30111.3"/>
    <n v="11670.83"/>
    <n v="1"/>
    <n v="1"/>
    <n v="0"/>
    <n v="0"/>
    <n v="0"/>
    <n v="18440.466394097151"/>
    <n v="30111.300014461111"/>
    <n v="11670.833620363959"/>
    <n v="3.6059028461750131E-3"/>
    <n v="-1.4461111277341839E-5"/>
    <n v="-3.620363955633366E-3"/>
    <n v="11670.833620363959"/>
    <n v="0"/>
    <n v="0"/>
    <n v="0"/>
    <n v="0"/>
    <n v="0"/>
    <n v="0"/>
    <n v="0"/>
    <n v="0"/>
    <n v="0"/>
    <n v="0"/>
    <n v="15055.650007230561"/>
    <n v="18066.780008676669"/>
    <n v="21077.910010122781"/>
    <n v="24089.04001156889"/>
    <n v="27100.170013014998"/>
    <n v="33122.430015907223"/>
    <n v="36133.560017353331"/>
    <n v="39144.690018799447"/>
    <n v="42155.820020245563"/>
    <n v="45166.950021691657"/>
    <m/>
    <n v="2.5800470638122319"/>
    <n v="1.4630000000000001"/>
    <m/>
    <n v="0.55035931557375162"/>
    <n v="2.2681756786843992"/>
    <m/>
    <n v="-4143.0086167486779"/>
    <n v="0"/>
    <n v="0"/>
    <n v="0"/>
    <n v="0"/>
    <n v="0"/>
    <n v="0"/>
    <n v="0"/>
    <n v="0"/>
    <n v="0"/>
    <n v="0"/>
    <n v="-5648.5736174717331"/>
    <n v="-4979.4336171503764"/>
    <n v="-4143.0086167486779"/>
    <n v="-3067.605044803639"/>
  </r>
  <r>
    <x v="429"/>
    <n v="30592.786843644659"/>
    <n v="30592.786843644659"/>
    <n v="3334.0331837866188"/>
    <n v="2"/>
    <n v="1"/>
    <n v="1671201083"/>
    <n v="9473.1726986082267"/>
    <n v="0"/>
    <n v="0"/>
    <n v="7"/>
    <n v="32"/>
    <n v="1671200722"/>
    <n v="11831"/>
    <n v="0"/>
    <n v="14028"/>
    <n v="4"/>
    <n v="11"/>
    <n v="0"/>
    <n v="2194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157816.15"/>
    <n v="169444.18"/>
    <n v="11628.03"/>
    <n v="3"/>
    <n v="4"/>
    <n v="33754.459286571757"/>
    <n v="45382.492266305228"/>
    <n v="11628.03297973346"/>
    <n v="13924.160895643839"/>
    <n v="13924.160895643839"/>
    <n v="0"/>
    <n v="110137.52981778439"/>
    <n v="110137.52683805089"/>
    <n v="-2.979733460961143E-3"/>
    <n v="11628.03297973346"/>
    <n v="22691.24613315261"/>
    <n v="27229.495359783141"/>
    <n v="31767.744586413661"/>
    <n v="36305.993813044181"/>
    <n v="40844.243039674708"/>
    <n v="49920.741492935747"/>
    <n v="54458.990719566267"/>
    <n v="58997.239946196787"/>
    <n v="63535.489172827307"/>
    <n v="68073.738399457841"/>
    <n v="6962.0804478219216"/>
    <n v="8354.496537386307"/>
    <n v="9746.9126269506905"/>
    <n v="11139.32871651508"/>
    <n v="12531.74480607946"/>
    <n v="15316.57698520823"/>
    <n v="16708.99307477261"/>
    <n v="18101.409164337001"/>
    <n v="19493.825253901381"/>
    <n v="20886.241343465768"/>
    <n v="3.9028520425941799"/>
    <s v="inf"/>
    <n v="1.4630000000000001"/>
    <n v="2.489152966742925E-2"/>
    <n v="-1"/>
    <n v="0"/>
    <n v="-282.40991315715428"/>
    <m/>
    <n v="-2551.534526472416"/>
    <n v="-1543.0346983323"/>
    <n v="-282.40991315715468"/>
    <n v="1338.393382068032"/>
    <n v="3499.4644423682798"/>
    <n v="-4366.8342171246259"/>
    <n v="-3560.0343546125318"/>
    <n v="-2551.534526472416"/>
    <n v="-1254.8918902922669"/>
    <n v="473.96495794793191"/>
    <n v="2784.832179128769"/>
    <n v="3094.257976809743"/>
    <n v="3481.0402239109608"/>
    <n v="3978.3316844696701"/>
  </r>
  <r>
    <x v="430"/>
    <n v="0"/>
    <n v="0"/>
    <n v="0"/>
    <n v="0"/>
    <n v="0"/>
    <n v="0"/>
    <n v="25169.066422304579"/>
    <n v="19471.288907670241"/>
    <n v="0"/>
    <n v="2"/>
    <n v="19"/>
    <n v="1670223632"/>
    <n v="255460"/>
    <n v="0"/>
    <n v="267199"/>
    <n v="3"/>
    <n v="11"/>
    <n v="0"/>
    <n v="117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376.51"/>
    <n v="37883.550000000003"/>
    <n v="11507.04"/>
    <n v="2"/>
    <n v="2"/>
    <n v="0"/>
    <n v="0"/>
    <n v="0"/>
    <n v="26376.512060166111"/>
    <n v="37883.550734655102"/>
    <n v="11507.038674488989"/>
    <n v="-2.0601661126420372E-3"/>
    <n v="-7.3465509922243655E-4"/>
    <n v="1.325511009781621E-3"/>
    <n v="11507.038674488989"/>
    <n v="0"/>
    <n v="0"/>
    <n v="0"/>
    <n v="0"/>
    <n v="0"/>
    <n v="0"/>
    <n v="0"/>
    <n v="0"/>
    <n v="0"/>
    <n v="0"/>
    <n v="18941.775367327551"/>
    <n v="22730.130440793058"/>
    <n v="26518.485514258569"/>
    <n v="30306.84058772408"/>
    <n v="34095.195661189588"/>
    <n v="41671.905808120617"/>
    <n v="45460.260881586117"/>
    <n v="49248.615955051631"/>
    <n v="53036.971028517139"/>
    <n v="56825.326101982653"/>
    <m/>
    <n v="3.2922067793725782"/>
    <n v="1.4630000000000001"/>
    <m/>
    <n v="0.21499051185427409"/>
    <n v="1.7775311188428029"/>
    <m/>
    <n v="-2036.1509908252151"/>
    <n v="0"/>
    <n v="0"/>
    <n v="0"/>
    <n v="0"/>
    <n v="0"/>
    <n v="0"/>
    <n v="0"/>
    <n v="0"/>
    <n v="0"/>
    <n v="0"/>
    <n v="-3930.328527557971"/>
    <n v="-3088.471844565634"/>
    <n v="-2036.150990825216"/>
    <n v="-683.16703601610425"/>
  </r>
  <r>
    <x v="431"/>
    <n v="0"/>
    <n v="0"/>
    <n v="0"/>
    <n v="0"/>
    <n v="0"/>
    <n v="0"/>
    <n v="31506.417441116511"/>
    <n v="25377.99433350956"/>
    <n v="0"/>
    <n v="15"/>
    <n v="24"/>
    <n v="1672167471"/>
    <n v="2785"/>
    <n v="0"/>
    <n v="3283"/>
    <n v="5"/>
    <n v="14"/>
    <n v="0"/>
    <n v="424"/>
    <n v="0"/>
    <n v="10"/>
    <n v="0"/>
    <n v="0"/>
    <n v="0"/>
    <n v="0"/>
    <n v="0"/>
    <n v="58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0"/>
    <n v="0"/>
    <n v="0"/>
    <n v="0"/>
    <n v="0"/>
    <n v="0"/>
    <n v="0"/>
    <n v="0"/>
    <n v="0"/>
    <n v="0"/>
    <n v="0"/>
    <n v="0"/>
    <n v="0"/>
    <n v="74"/>
    <n v="97363.7"/>
    <n v="108802.62"/>
    <n v="11438.92"/>
    <n v="5"/>
    <n v="12"/>
    <n v="0"/>
    <n v="0"/>
    <n v="0"/>
    <n v="34951.296192564711"/>
    <n v="46390.212347184672"/>
    <n v="11438.916154619959"/>
    <n v="62412.403807435287"/>
    <n v="62412.407652815316"/>
    <n v="3.845380037091672E-3"/>
    <n v="11438.916154619959"/>
    <n v="0"/>
    <n v="0"/>
    <n v="0"/>
    <n v="0"/>
    <n v="0"/>
    <n v="0"/>
    <n v="0"/>
    <n v="0"/>
    <n v="0"/>
    <n v="0"/>
    <n v="23195.106173592339"/>
    <n v="27834.1274083108"/>
    <n v="32473.148643029272"/>
    <n v="37112.169877747743"/>
    <n v="41751.191112466207"/>
    <n v="51029.233581903143"/>
    <n v="55668.254816621607"/>
    <n v="60307.276051340072"/>
    <n v="64946.297286058543"/>
    <n v="69585.318520777015"/>
    <m/>
    <n v="4.0554727143837432"/>
    <n v="1.4630000000000001"/>
    <m/>
    <n v="-1.367848295144369E-2"/>
    <n v="1.4429883794420379"/>
    <m/>
    <n v="158.63693217620491"/>
    <n v="0"/>
    <n v="0"/>
    <n v="0"/>
    <n v="0"/>
    <n v="0"/>
    <n v="0"/>
    <n v="0"/>
    <n v="0"/>
    <n v="0"/>
    <n v="0"/>
    <n v="-2160.873685183029"/>
    <n v="-1129.9800774678131"/>
    <n v="158.63693217620491"/>
    <n v="1815.430230289943"/>
  </r>
  <r>
    <x v="432"/>
    <n v="0"/>
    <n v="0"/>
    <n v="0"/>
    <n v="0"/>
    <n v="0"/>
    <n v="0"/>
    <n v="19792.99121782264"/>
    <n v="12299.405175361089"/>
    <n v="0"/>
    <n v="26"/>
    <n v="34"/>
    <n v="1668029232"/>
    <n v="3215"/>
    <n v="0"/>
    <n v="5576"/>
    <n v="5"/>
    <n v="18"/>
    <n v="5"/>
    <n v="23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21522.39"/>
    <n v="32900.18"/>
    <n v="11377.79"/>
    <n v="1"/>
    <n v="3"/>
    <n v="0"/>
    <n v="0"/>
    <n v="0"/>
    <n v="18696.842730673459"/>
    <n v="30074.63505429529"/>
    <n v="11377.792323621839"/>
    <n v="2825.5472693265401"/>
    <n v="2825.5449457047071"/>
    <n v="-2.323621834875667E-3"/>
    <n v="11377.792323621839"/>
    <n v="0"/>
    <n v="0"/>
    <n v="0"/>
    <n v="0"/>
    <n v="0"/>
    <n v="0"/>
    <n v="0"/>
    <n v="0"/>
    <n v="0"/>
    <n v="0"/>
    <n v="15037.31752714765"/>
    <n v="18044.781032577179"/>
    <n v="21052.2445380067"/>
    <n v="24059.70804343624"/>
    <n v="27067.171548865761"/>
    <n v="33082.098559724822"/>
    <n v="36089.56206515435"/>
    <n v="39097.025570583879"/>
    <n v="42104.489076013408"/>
    <n v="45111.952581442943"/>
    <m/>
    <n v="2.6432750922915229"/>
    <n v="1.4630000000000001"/>
    <m/>
    <n v="0.51327419974751742"/>
    <n v="2.2139201542306179"/>
    <m/>
    <n v="-3859.133560048012"/>
    <n v="0"/>
    <n v="0"/>
    <n v="0"/>
    <n v="0"/>
    <n v="0"/>
    <n v="0"/>
    <n v="0"/>
    <n v="0"/>
    <n v="0"/>
    <n v="0"/>
    <n v="-5362.8653127627767"/>
    <n v="-4694.5400893339929"/>
    <n v="-3859.133560048012"/>
    <n v="-2785.0394509660382"/>
  </r>
  <r>
    <x v="433"/>
    <n v="0"/>
    <n v="0"/>
    <n v="0"/>
    <n v="0"/>
    <n v="0"/>
    <n v="0"/>
    <n v="28110.2221293566"/>
    <n v="21603.270768095979"/>
    <n v="0"/>
    <n v="31"/>
    <n v="44"/>
    <n v="1670433776"/>
    <n v="58"/>
    <n v="0"/>
    <n v="822"/>
    <n v="2"/>
    <n v="5"/>
    <n v="0"/>
    <n v="7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275.129999999997"/>
    <n v="51625.2"/>
    <n v="11350.08"/>
    <n v="1"/>
    <n v="3"/>
    <n v="0"/>
    <n v="0"/>
    <n v="0"/>
    <n v="31066.011455366181"/>
    <n v="42416.087659906982"/>
    <n v="11350.076204540799"/>
    <n v="9209.1185446338131"/>
    <n v="9209.1123400930155"/>
    <n v="3.7954592025926099E-3"/>
    <n v="11350.076204540799"/>
    <n v="0"/>
    <n v="0"/>
    <n v="0"/>
    <n v="0"/>
    <n v="0"/>
    <n v="0"/>
    <n v="0"/>
    <n v="0"/>
    <n v="0"/>
    <n v="0"/>
    <n v="21208.043829953491"/>
    <n v="25449.65259594419"/>
    <n v="29691.261361934881"/>
    <n v="33932.870127925577"/>
    <n v="38174.478893916283"/>
    <n v="46657.69642589768"/>
    <n v="50899.305191888379"/>
    <n v="55140.913957879078"/>
    <n v="59382.52272386977"/>
    <n v="63624.131489860483"/>
    <m/>
    <n v="3.7370751434195379"/>
    <n v="1.4630000000000001"/>
    <m/>
    <n v="7.0355785337481436E-2"/>
    <n v="1.5659305139487349"/>
    <m/>
    <n v="-746.05428956405228"/>
    <n v="0"/>
    <n v="0"/>
    <n v="0"/>
    <n v="0"/>
    <n v="0"/>
    <n v="0"/>
    <n v="0"/>
    <n v="0"/>
    <n v="0"/>
    <n v="0"/>
    <n v="-2866.8586725594009"/>
    <n v="-1924.2789467836899"/>
    <n v="-746.05428956405194"/>
    <n v="768.80598400405506"/>
  </r>
  <r>
    <x v="434"/>
    <n v="29375.004178806608"/>
    <n v="0"/>
    <n v="0"/>
    <n v="98"/>
    <n v="48"/>
    <n v="1630500544"/>
    <n v="24936.865563725849"/>
    <n v="2768.390803037265"/>
    <n v="0"/>
    <n v="19"/>
    <n v="53"/>
    <n v="1671116402"/>
    <n v="12296"/>
    <n v="0"/>
    <n v="25765"/>
    <n v="2"/>
    <n v="8"/>
    <n v="0"/>
    <n v="134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998.89"/>
    <n v="37307.199999999997"/>
    <n v="11308.31"/>
    <n v="1"/>
    <n v="1"/>
    <n v="0"/>
    <n v="0"/>
    <n v="0"/>
    <n v="25998.89177236742"/>
    <n v="37307.199287845557"/>
    <n v="11308.30751547814"/>
    <n v="-1.772367417288478E-3"/>
    <n v="7.1215444040717557E-4"/>
    <n v="2.484521859514643E-3"/>
    <n v="11308.30751547814"/>
    <n v="0"/>
    <n v="0"/>
    <n v="0"/>
    <n v="0"/>
    <n v="0"/>
    <n v="0"/>
    <n v="0"/>
    <n v="0"/>
    <n v="0"/>
    <n v="0"/>
    <n v="18653.599643922778"/>
    <n v="22384.319572707329"/>
    <n v="26115.03950149189"/>
    <n v="29845.759430276448"/>
    <n v="33576.479359060999"/>
    <n v="41037.919216630107"/>
    <n v="44768.639145414672"/>
    <n v="48499.359074199223"/>
    <n v="52230.079002983774"/>
    <n v="55960.798931768339"/>
    <m/>
    <n v="3.299096636413688"/>
    <n v="1.4630000000000001"/>
    <m/>
    <n v="0.21245311696847891"/>
    <n v="1.7738189101248849"/>
    <m/>
    <n v="-1981.507693516751"/>
    <n v="0"/>
    <n v="0"/>
    <n v="0"/>
    <n v="0"/>
    <n v="0"/>
    <n v="0"/>
    <n v="0"/>
    <n v="0"/>
    <n v="0"/>
    <n v="0"/>
    <n v="-3846.8676579090288"/>
    <n v="-3017.8187848457951"/>
    <n v="-1981.507693516751"/>
    <n v="-649.10771895083781"/>
  </r>
  <r>
    <x v="435"/>
    <n v="0"/>
    <n v="0"/>
    <n v="0"/>
    <n v="0"/>
    <n v="0"/>
    <n v="0"/>
    <n v="31117.40414244416"/>
    <n v="20868.658090436002"/>
    <n v="0"/>
    <n v="73"/>
    <n v="58"/>
    <n v="1672041970"/>
    <n v="0"/>
    <n v="0"/>
    <n v="4331"/>
    <n v="3"/>
    <n v="5"/>
    <n v="5"/>
    <n v="43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35158.949999999997"/>
    <n v="46458.7"/>
    <n v="11299.74"/>
    <n v="2"/>
    <n v="2"/>
    <n v="0"/>
    <n v="0"/>
    <n v="0"/>
    <n v="34518.597228523082"/>
    <n v="45818.339490459271"/>
    <n v="11299.74226193619"/>
    <n v="640.35277147691522"/>
    <n v="640.36050954072562"/>
    <n v="-2.2619361861870861E-3"/>
    <n v="11299.74226193619"/>
    <n v="0"/>
    <n v="0"/>
    <n v="0"/>
    <n v="0"/>
    <n v="0"/>
    <n v="0"/>
    <n v="0"/>
    <n v="0"/>
    <n v="0"/>
    <n v="0"/>
    <n v="22909.169745229639"/>
    <n v="27491.003694275561"/>
    <n v="32072.837643321491"/>
    <n v="36654.67159236742"/>
    <n v="41236.505541413353"/>
    <n v="50400.173439505197"/>
    <n v="54982.007388551123"/>
    <n v="59563.841337597063"/>
    <n v="64145.675286642967"/>
    <n v="68727.509235688907"/>
    <m/>
    <n v="4.0548127938104317"/>
    <n v="1.4630000000000001"/>
    <m/>
    <n v="-1.3517959175353811E-2"/>
    <n v="1.443223225726457"/>
    <m/>
    <n v="154.8426106786323"/>
    <n v="0"/>
    <n v="0"/>
    <n v="0"/>
    <n v="0"/>
    <n v="0"/>
    <n v="0"/>
    <n v="0"/>
    <n v="0"/>
    <n v="0"/>
    <n v="0"/>
    <n v="-2136.0743638443309"/>
    <n v="-1117.889041834125"/>
    <n v="154.8426106786319"/>
    <n v="1791.2118781950339"/>
  </r>
  <r>
    <x v="436"/>
    <n v="0"/>
    <n v="0"/>
    <n v="0"/>
    <n v="0"/>
    <n v="0"/>
    <n v="0"/>
    <n v="32451.011975430371"/>
    <n v="22756.36073508042"/>
    <n v="0"/>
    <n v="4"/>
    <n v="58"/>
    <n v="1669259739"/>
    <n v="785"/>
    <n v="0"/>
    <n v="1924"/>
    <n v="5"/>
    <n v="19"/>
    <n v="57"/>
    <n v="1064"/>
    <n v="0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5"/>
    <n v="404427.18"/>
    <n v="415667.8"/>
    <n v="11240.62"/>
    <n v="3"/>
    <n v="6"/>
    <n v="0"/>
    <n v="0"/>
    <n v="0"/>
    <n v="37770.96028607621"/>
    <n v="49011.579389975472"/>
    <n v="11240.61910389926"/>
    <n v="366656.21971392381"/>
    <n v="366656.22061002452"/>
    <n v="8.9610073882795405E-4"/>
    <n v="11240.61910389926"/>
    <n v="0"/>
    <n v="0"/>
    <n v="0"/>
    <n v="0"/>
    <n v="0"/>
    <n v="0"/>
    <n v="0"/>
    <n v="0"/>
    <n v="0"/>
    <n v="0"/>
    <n v="24505.789694987739"/>
    <n v="29406.947633985281"/>
    <n v="34308.105572982829"/>
    <n v="39209.263511980382"/>
    <n v="44110.421450977927"/>
    <n v="53912.737328973017"/>
    <n v="58813.895267970562"/>
    <n v="63715.053206968107"/>
    <n v="68616.211145965659"/>
    <n v="73517.369084963211"/>
    <m/>
    <n v="4.3602206370442564"/>
    <n v="1.4630000000000001"/>
    <m/>
    <n v="-8.2615231436646952E-2"/>
    <n v="1.342133916408186"/>
    <m/>
    <n v="1012.275743594605"/>
    <n v="0"/>
    <n v="0"/>
    <n v="0"/>
    <n v="0"/>
    <n v="0"/>
    <n v="0"/>
    <n v="0"/>
    <n v="0"/>
    <n v="0"/>
    <n v="0"/>
    <n v="-1438.3032259041679"/>
    <n v="-349.15701723804523"/>
    <n v="1012.275743594606"/>
    <n v="2762.6892932365859"/>
  </r>
  <r>
    <x v="437"/>
    <n v="0"/>
    <n v="0"/>
    <n v="0"/>
    <n v="0"/>
    <n v="0"/>
    <n v="0"/>
    <n v="24060.143527951619"/>
    <n v="16683.859461579021"/>
    <n v="0"/>
    <n v="15"/>
    <n v="24"/>
    <n v="1670263958"/>
    <n v="4488"/>
    <n v="0"/>
    <n v="16044"/>
    <n v="4"/>
    <n v="24"/>
    <n v="5"/>
    <n v="11545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n v="27646.400000000001"/>
    <n v="38785.86"/>
    <n v="11139.46"/>
    <n v="2"/>
    <n v="3"/>
    <n v="0"/>
    <n v="0"/>
    <n v="0"/>
    <n v="25053.25068919198"/>
    <n v="36192.712228410521"/>
    <n v="11139.461539218541"/>
    <n v="2593.1493108080208"/>
    <n v="2593.1477715894798"/>
    <n v="-1.5392185414384581E-3"/>
    <n v="11139.461539218541"/>
    <n v="0"/>
    <n v="0"/>
    <n v="0"/>
    <n v="0"/>
    <n v="0"/>
    <n v="0"/>
    <n v="0"/>
    <n v="0"/>
    <n v="0"/>
    <n v="0"/>
    <n v="18096.35611420526"/>
    <n v="21715.62733704631"/>
    <n v="25334.898559887359"/>
    <n v="28954.169782728419"/>
    <n v="32573.441005569472"/>
    <n v="39811.983451251574"/>
    <n v="43431.254674092626"/>
    <n v="47050.525896933679"/>
    <n v="50669.797119774717"/>
    <n v="54289.068342615778"/>
    <m/>
    <n v="3.249054014055111"/>
    <n v="1.4630000000000001"/>
    <m/>
    <n v="0.23112757827243419"/>
    <n v="1.8011396470125709"/>
    <m/>
    <n v="-2091.2834821159108"/>
    <n v="0"/>
    <n v="0"/>
    <n v="0"/>
    <n v="0"/>
    <n v="0"/>
    <n v="0"/>
    <n v="0"/>
    <n v="0"/>
    <n v="0"/>
    <n v="0"/>
    <n v="-3900.9190935364368"/>
    <n v="-3096.6365995717579"/>
    <n v="-2091.2834821159099"/>
    <n v="-798.68661681553385"/>
  </r>
  <r>
    <x v="438"/>
    <n v="0"/>
    <n v="0"/>
    <n v="0"/>
    <n v="0"/>
    <n v="0"/>
    <n v="0"/>
    <n v="28186.88539414612"/>
    <n v="0"/>
    <n v="0"/>
    <n v="50"/>
    <n v="26"/>
    <n v="1671648858"/>
    <n v="94201"/>
    <n v="0"/>
    <n v="105298"/>
    <n v="4"/>
    <n v="7"/>
    <n v="25"/>
    <n v="110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"/>
    <n v="30642.639999999999"/>
    <n v="41740.42"/>
    <n v="11097.78"/>
    <n v="1"/>
    <n v="1"/>
    <n v="0"/>
    <n v="0"/>
    <n v="0"/>
    <n v="30642.642968766751"/>
    <n v="41740.422140646268"/>
    <n v="11097.77917187952"/>
    <n v="-2.9687667483813129E-3"/>
    <n v="-2.1406462692539212E-3"/>
    <n v="8.2812048094638158E-4"/>
    <n v="11097.77917187952"/>
    <n v="0"/>
    <n v="0"/>
    <n v="0"/>
    <n v="0"/>
    <n v="0"/>
    <n v="0"/>
    <n v="0"/>
    <n v="0"/>
    <n v="0"/>
    <n v="0"/>
    <n v="20870.21107032313"/>
    <n v="25044.25328438776"/>
    <n v="29218.295498452389"/>
    <n v="33392.337712517023"/>
    <n v="37566.379926581641"/>
    <n v="45914.464354710901"/>
    <n v="50088.50656877552"/>
    <n v="54262.548782840153"/>
    <n v="58436.590996904772"/>
    <n v="62610.633210969398"/>
    <m/>
    <n v="3.7611509018319298"/>
    <n v="1.4630000000000001"/>
    <m/>
    <n v="6.3504258244925671E-2"/>
    <n v="1.5559067298123259"/>
    <m/>
    <n v="-662.67363671795283"/>
    <n v="0"/>
    <n v="0"/>
    <n v="0"/>
    <n v="0"/>
    <n v="0"/>
    <n v="0"/>
    <n v="0"/>
    <n v="0"/>
    <n v="0"/>
    <n v="0"/>
    <n v="-2749.6947437502658"/>
    <n v="-1822.1298072914601"/>
    <n v="-662.67363671795283"/>
    <n v="828.05572544798451"/>
  </r>
  <r>
    <x v="439"/>
    <n v="19212.341442930581"/>
    <n v="6408.9880914023797"/>
    <n v="0"/>
    <n v="63"/>
    <n v="138"/>
    <n v="1667967059"/>
    <n v="0"/>
    <n v="0"/>
    <n v="0"/>
    <n v="0"/>
    <n v="0"/>
    <n v="0"/>
    <n v="5326"/>
    <n v="0"/>
    <n v="5463"/>
    <n v="4"/>
    <n v="17"/>
    <n v="0"/>
    <n v="124"/>
    <n v="0"/>
    <n v="2"/>
    <n v="0"/>
    <n v="0"/>
    <n v="0"/>
    <n v="0"/>
    <n v="0"/>
    <n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"/>
    <n v="32397.19"/>
    <n v="49644.89"/>
    <n v="17247.7"/>
    <n v="4"/>
    <n v="10"/>
    <n v="18248.3776470353"/>
    <n v="29291.45846320608"/>
    <n v="11043.080816170779"/>
    <n v="0"/>
    <n v="0"/>
    <n v="0"/>
    <n v="14148.812352964689"/>
    <n v="20353.43153679392"/>
    <n v="6204.6191838292198"/>
    <n v="11043.080816170779"/>
    <n v="14645.72923160304"/>
    <n v="17574.875077923651"/>
    <n v="20504.020924244262"/>
    <n v="23433.166770564869"/>
    <n v="26362.31261688548"/>
    <n v="32220.60430952669"/>
    <n v="35149.750155847301"/>
    <n v="38078.896002167909"/>
    <n v="41008.041848488523"/>
    <n v="43937.187694809123"/>
    <n v="0"/>
    <n v="0"/>
    <n v="0"/>
    <n v="0"/>
    <n v="0"/>
    <n v="0"/>
    <n v="0"/>
    <n v="0"/>
    <n v="0"/>
    <n v="0"/>
    <n v="2.652471620085723"/>
    <m/>
    <n v="1.4630000000000001"/>
    <n v="0.50802744493482144"/>
    <m/>
    <m/>
    <n v="-3720.2162003692602"/>
    <m/>
    <n v="-5184.7891235295647"/>
    <n v="-4533.8678243472068"/>
    <n v="-3720.2162003692602"/>
    <n v="-2674.0926838261862"/>
    <n v="-1279.261328435419"/>
    <n v="-6356.4474620578076"/>
    <n v="-5835.7104227119216"/>
    <n v="-5184.7891235295638"/>
    <n v="-4347.8903102951044"/>
    <n v="-3232.0252259824911"/>
    <n v="0"/>
    <n v="0"/>
    <n v="0"/>
    <n v="0"/>
  </r>
  <r>
    <x v="440"/>
    <n v="0"/>
    <n v="0"/>
    <n v="0"/>
    <n v="0"/>
    <n v="0"/>
    <n v="0"/>
    <n v="30201.703794568049"/>
    <n v="21339.549510000001"/>
    <n v="0"/>
    <n v="127"/>
    <n v="38"/>
    <n v="1671979217"/>
    <n v="65814"/>
    <n v="0"/>
    <n v="78863"/>
    <n v="3"/>
    <n v="17"/>
    <n v="1"/>
    <n v="130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3450.9"/>
    <n v="44475.64"/>
    <n v="11024.74"/>
    <n v="1"/>
    <n v="1"/>
    <n v="0"/>
    <n v="0"/>
    <n v="0"/>
    <n v="33450.900953781762"/>
    <n v="44475.637054961437"/>
    <n v="11024.73610117968"/>
    <n v="-9.5378176047233865E-4"/>
    <n v="2.945038555481005E-3"/>
    <n v="3.8988203195913229E-3"/>
    <n v="11024.73610117968"/>
    <n v="0"/>
    <n v="0"/>
    <n v="0"/>
    <n v="0"/>
    <n v="0"/>
    <n v="0"/>
    <n v="0"/>
    <n v="0"/>
    <n v="0"/>
    <n v="0"/>
    <n v="22237.818527480718"/>
    <n v="26685.38223297687"/>
    <n v="31132.945938473011"/>
    <n v="35580.509643969162"/>
    <n v="40028.073349465303"/>
    <n v="48923.200760457592"/>
    <n v="53370.764465953733"/>
    <n v="57818.328171449881"/>
    <n v="62265.891876946007"/>
    <n v="66713.45558244217"/>
    <m/>
    <n v="4.034167951666654"/>
    <n v="1.4630000000000001"/>
    <m/>
    <n v="-8.4696403511257401E-3"/>
    <n v="1.4506089161663029"/>
    <m/>
    <n v="94.173162560680652"/>
    <n v="0"/>
    <n v="0"/>
    <n v="0"/>
    <n v="0"/>
    <n v="0"/>
    <n v="0"/>
    <n v="0"/>
    <n v="0"/>
    <n v="0"/>
    <n v="0"/>
    <n v="-2129.6086901873909"/>
    <n v="-1141.2612000771369"/>
    <n v="94.173162560680794"/>
    <n v="1682.588771666447"/>
  </r>
  <r>
    <x v="441"/>
    <n v="13669.623823980461"/>
    <n v="0"/>
    <n v="0"/>
    <n v="29"/>
    <n v="35"/>
    <n v="1594860996"/>
    <n v="0"/>
    <n v="0"/>
    <n v="0"/>
    <n v="0"/>
    <n v="0"/>
    <n v="0"/>
    <n v="437"/>
    <n v="0"/>
    <n v="442"/>
    <n v="3"/>
    <n v="6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90.86"/>
    <n v="22822.81"/>
    <n v="10931.95"/>
    <n v="1"/>
    <n v="1"/>
    <n v="11890.85867628895"/>
    <n v="22822.812659916959"/>
    <n v="10931.953983628009"/>
    <n v="0"/>
    <n v="0"/>
    <n v="0"/>
    <n v="1.3237110470072371E-3"/>
    <n v="-2.6599169577821158E-3"/>
    <n v="-3.9836280047893524E-3"/>
    <n v="10931.953983628009"/>
    <n v="11411.40632995848"/>
    <n v="13693.687595950179"/>
    <n v="15975.96886194187"/>
    <n v="18258.25012793357"/>
    <n v="20540.531393925259"/>
    <n v="25105.093925908659"/>
    <n v="27387.375191900352"/>
    <n v="29669.656457892052"/>
    <n v="31951.937723883741"/>
    <n v="34234.218989875437"/>
    <n v="0"/>
    <n v="0"/>
    <n v="0"/>
    <n v="0"/>
    <n v="0"/>
    <n v="0"/>
    <n v="0"/>
    <n v="0"/>
    <n v="0"/>
    <n v="0"/>
    <n v="2.0877157637232129"/>
    <m/>
    <n v="1.4630000000000001"/>
    <n v="0.91596963030371392"/>
    <m/>
    <m/>
    <n v="-5226.2508186487648"/>
    <m/>
    <n v="-6367.3914516446139"/>
    <n v="-5860.2178369797921"/>
    <n v="-5226.2508186487657"/>
    <n v="-4411.150366508874"/>
    <n v="-3324.3497636556858"/>
    <n v="-7280.3039580412924"/>
    <n v="-6874.5650663094348"/>
    <n v="-6367.3914516446139"/>
    <n v="-5715.3110899327012"/>
    <n v="-4845.8706076501503"/>
    <n v="0"/>
    <n v="0"/>
    <n v="0"/>
    <n v="0"/>
  </r>
  <r>
    <x v="442"/>
    <n v="0"/>
    <n v="0"/>
    <n v="0"/>
    <n v="0"/>
    <n v="0"/>
    <n v="0"/>
    <n v="26493.075233604501"/>
    <n v="18352.5204552266"/>
    <n v="0"/>
    <n v="1"/>
    <n v="36"/>
    <n v="1668395560"/>
    <n v="27716"/>
    <n v="0"/>
    <n v="38844"/>
    <n v="9"/>
    <n v="73"/>
    <n v="8"/>
    <n v="10142"/>
    <n v="21"/>
    <n v="350"/>
    <n v="0"/>
    <n v="0"/>
    <n v="0"/>
    <n v="0"/>
    <n v="0"/>
    <n v="600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86"/>
    <n v="499731.49"/>
    <n v="512914.62"/>
    <n v="13183.13"/>
    <n v="4"/>
    <n v="26"/>
    <n v="0"/>
    <n v="0"/>
    <n v="0"/>
    <n v="29950.910202740579"/>
    <n v="40867.394713644193"/>
    <n v="10916.48451090361"/>
    <n v="469780.57979725942"/>
    <n v="472047.22528635582"/>
    <n v="2266.6454890963869"/>
    <n v="10916.48451090361"/>
    <n v="0"/>
    <n v="0"/>
    <n v="0"/>
    <n v="0"/>
    <n v="0"/>
    <n v="0"/>
    <n v="0"/>
    <n v="0"/>
    <n v="0"/>
    <n v="0"/>
    <n v="20433.6973568221"/>
    <n v="24520.43682818651"/>
    <n v="28607.176299550931"/>
    <n v="32693.915770915359"/>
    <n v="36780.655242279783"/>
    <n v="44954.134185008617"/>
    <n v="49040.873656373027"/>
    <n v="53127.613127737452"/>
    <n v="57214.352599101869"/>
    <n v="61301.092070466293"/>
    <m/>
    <n v="3.7436406081852618"/>
    <n v="1.4630000000000001"/>
    <m/>
    <n v="6.8478633139682943E-2"/>
    <n v="1.563184240283356"/>
    <m/>
    <n v="-699.63583249256374"/>
    <n v="0"/>
    <n v="0"/>
    <n v="0"/>
    <n v="0"/>
    <n v="0"/>
    <n v="0"/>
    <n v="0"/>
    <n v="0"/>
    <n v="0"/>
    <n v="0"/>
    <n v="-2743.005568174774"/>
    <n v="-1834.841241204902"/>
    <n v="-699.63583249256408"/>
    <n v="759.91397870901346"/>
  </r>
  <r>
    <x v="443"/>
    <n v="28355.792220249401"/>
    <n v="26720.649257860001"/>
    <n v="1472.021787840938"/>
    <n v="6"/>
    <n v="16"/>
    <n v="1668312347"/>
    <n v="0"/>
    <n v="0"/>
    <n v="0"/>
    <n v="0"/>
    <n v="0"/>
    <n v="0"/>
    <n v="1145"/>
    <n v="9"/>
    <n v="1245"/>
    <n v="4"/>
    <n v="14"/>
    <n v="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  <n v="186557.83"/>
    <n v="197795.73"/>
    <n v="11237.9"/>
    <n v="3"/>
    <n v="5"/>
    <n v="32498.047744318439"/>
    <n v="43413.020742483503"/>
    <n v="10914.97299816506"/>
    <n v="0"/>
    <n v="0"/>
    <n v="0"/>
    <n v="154059.78225568161"/>
    <n v="154382.70925751649"/>
    <n v="322.92700183493798"/>
    <n v="10914.97299816506"/>
    <n v="21706.510371241751"/>
    <n v="26047.812445490101"/>
    <n v="30389.11451973845"/>
    <n v="34730.416593986803"/>
    <n v="39071.718668235153"/>
    <n v="47754.322816731859"/>
    <n v="52095.624890980202"/>
    <n v="56436.926965228558"/>
    <n v="60778.229039476901"/>
    <n v="65119.531113725257"/>
    <n v="0"/>
    <n v="0"/>
    <n v="0"/>
    <n v="0"/>
    <n v="0"/>
    <n v="0"/>
    <n v="0"/>
    <n v="0"/>
    <n v="0"/>
    <n v="0"/>
    <n v="3.977382330655491"/>
    <m/>
    <n v="1.4630000000000001"/>
    <n v="5.6865715850811238E-3"/>
    <m/>
    <m/>
    <n v="-61.717812544185463"/>
    <m/>
    <n v="-2232.3688496683608"/>
    <n v="-1267.635055390951"/>
    <n v="-61.717812544186017"/>
    <n v="1488.7472139730819"/>
    <n v="3556.0339159961059"/>
    <n v="-3968.8896793677009"/>
    <n v="-3197.1026439457719"/>
    <n v="-2232.3688496683608"/>
    <n v="-991.99682845454663"/>
    <n v="661.83253316387345"/>
    <n v="0"/>
    <n v="0"/>
    <n v="0"/>
    <n v="0"/>
  </r>
  <r>
    <x v="444"/>
    <n v="1589.962374489651"/>
    <n v="0"/>
    <n v="0"/>
    <n v="24"/>
    <n v="59"/>
    <n v="1643072251"/>
    <n v="27781.83217223379"/>
    <n v="18261.784562518231"/>
    <n v="0"/>
    <n v="2"/>
    <n v="44"/>
    <n v="1671647101"/>
    <n v="853"/>
    <n v="0"/>
    <n v="1582"/>
    <n v="2"/>
    <n v="5"/>
    <n v="0"/>
    <n v="7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223.61"/>
    <n v="41135.31"/>
    <n v="10911.7"/>
    <n v="1"/>
    <n v="1"/>
    <n v="0"/>
    <n v="0"/>
    <n v="0"/>
    <n v="30223.60727419913"/>
    <n v="41135.309903299967"/>
    <n v="10911.702629100841"/>
    <n v="2.7258008667558902E-3"/>
    <n v="9.6700023277662694E-5"/>
    <n v="-2.6291008398402478E-3"/>
    <n v="10911.702629100841"/>
    <n v="0"/>
    <n v="0"/>
    <n v="0"/>
    <n v="0"/>
    <n v="0"/>
    <n v="0"/>
    <n v="0"/>
    <n v="0"/>
    <n v="0"/>
    <n v="0"/>
    <n v="20567.654951649991"/>
    <n v="24681.18594197998"/>
    <n v="28794.716932309981"/>
    <n v="32908.247922639981"/>
    <n v="37021.778912969981"/>
    <n v="45248.840893629967"/>
    <n v="49362.371883959968"/>
    <n v="53475.902874289968"/>
    <n v="57589.433864619961"/>
    <n v="61702.964854949962"/>
    <m/>
    <n v="3.7698342139195238"/>
    <n v="1.4630000000000001"/>
    <m/>
    <n v="6.1054617529499033E-2"/>
    <n v="1.5523229054456571"/>
    <m/>
    <n v="-627.87515327584731"/>
    <n v="0"/>
    <n v="0"/>
    <n v="0"/>
    <n v="0"/>
    <n v="0"/>
    <n v="0"/>
    <n v="0"/>
    <n v="0"/>
    <n v="0"/>
    <n v="0"/>
    <n v="-2684.6406484408449"/>
    <n v="-1770.5226505897349"/>
    <n v="-627.87515327584697"/>
    <n v="841.24305755629575"/>
  </r>
  <r>
    <x v="445"/>
    <n v="0"/>
    <n v="0"/>
    <n v="0"/>
    <n v="0"/>
    <n v="0"/>
    <n v="0"/>
    <n v="28118.321085200248"/>
    <n v="23049.639820283341"/>
    <n v="0"/>
    <n v="57"/>
    <n v="44"/>
    <n v="1671719975"/>
    <n v="25"/>
    <n v="0"/>
    <n v="5640"/>
    <n v="7"/>
    <n v="28"/>
    <n v="5"/>
    <n v="5568"/>
    <n v="15"/>
    <n v="19"/>
    <n v="0"/>
    <n v="0"/>
    <n v="0"/>
    <n v="0"/>
    <n v="0"/>
    <n v="0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7"/>
    <n v="50392.35"/>
    <n v="61293.72"/>
    <n v="10901.37"/>
    <n v="5"/>
    <n v="18"/>
    <n v="0"/>
    <n v="0"/>
    <n v="0"/>
    <n v="30763.260535198431"/>
    <n v="41664.629486378843"/>
    <n v="10901.3689511804"/>
    <n v="19629.08946480156"/>
    <n v="19629.09051362117"/>
    <n v="1.0488196003279879E-3"/>
    <n v="10901.3689511804"/>
    <n v="0"/>
    <n v="0"/>
    <n v="0"/>
    <n v="0"/>
    <n v="0"/>
    <n v="0"/>
    <n v="0"/>
    <n v="0"/>
    <n v="0"/>
    <n v="0"/>
    <n v="20832.314743189421"/>
    <n v="24998.777691827301"/>
    <n v="29165.240640465181"/>
    <n v="33331.703589103068"/>
    <n v="37498.166537740952"/>
    <n v="45831.092435016733"/>
    <n v="49997.555383654602"/>
    <n v="54164.018332292493"/>
    <n v="58330.481280930362"/>
    <n v="62496.944229568253"/>
    <m/>
    <n v="3.821963064727516"/>
    <n v="1.4630000000000001"/>
    <m/>
    <n v="4.6582589171404447E-2"/>
    <n v="1.531150327957765"/>
    <m/>
    <n v="-485.21157958569171"/>
    <n v="0"/>
    <n v="0"/>
    <n v="0"/>
    <n v="0"/>
    <n v="0"/>
    <n v="0"/>
    <n v="0"/>
    <n v="0"/>
    <n v="0"/>
    <n v="0"/>
    <n v="-2568.443053904633"/>
    <n v="-1642.562398651771"/>
    <n v="-485.21157958569171"/>
    <n v="1002.810902070696"/>
  </r>
  <r>
    <x v="446"/>
    <n v="0"/>
    <n v="0"/>
    <n v="0"/>
    <n v="0"/>
    <n v="0"/>
    <n v="0"/>
    <n v="27544.02911298654"/>
    <n v="16237.59788673346"/>
    <n v="0"/>
    <n v="24"/>
    <n v="57"/>
    <n v="1671643752"/>
    <n v="7622"/>
    <n v="0"/>
    <n v="8314"/>
    <n v="8"/>
    <n v="93"/>
    <n v="26"/>
    <n v="432"/>
    <n v="8"/>
    <n v="1"/>
    <n v="0"/>
    <n v="0"/>
    <n v="0"/>
    <n v="0"/>
    <n v="0"/>
    <n v="120"/>
    <n v="1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0"/>
    <n v="1613275.63"/>
    <n v="2191879.92"/>
    <n v="578604.29"/>
    <n v="5"/>
    <n v="22"/>
    <n v="0"/>
    <n v="0"/>
    <n v="0"/>
    <n v="30068.658521557911"/>
    <n v="40968.438371750017"/>
    <n v="10899.77985019211"/>
    <n v="1583206.971478442"/>
    <n v="2150911.4816282499"/>
    <n v="567704.5101498079"/>
    <n v="10899.77985019211"/>
    <n v="0"/>
    <n v="0"/>
    <n v="0"/>
    <n v="0"/>
    <n v="0"/>
    <n v="0"/>
    <n v="0"/>
    <n v="0"/>
    <n v="0"/>
    <n v="0"/>
    <n v="20484.219185875008"/>
    <n v="24581.06302305001"/>
    <n v="28677.906860225012"/>
    <n v="32774.750697400013"/>
    <n v="36871.594534575022"/>
    <n v="45065.282208925033"/>
    <n v="49162.12604610002"/>
    <n v="53258.969883275022"/>
    <n v="57355.813720450024"/>
    <n v="61452.657557625032"/>
    <m/>
    <n v="3.758648241966827"/>
    <n v="1.4630000000000001"/>
    <m/>
    <n v="6.4212382350224306E-2"/>
    <n v="1.5569427153783779"/>
    <m/>
    <n v="-657.67025725460383"/>
    <n v="0"/>
    <n v="0"/>
    <n v="0"/>
    <n v="0"/>
    <n v="0"/>
    <n v="0"/>
    <n v="0"/>
    <n v="0"/>
    <n v="0"/>
    <n v="0"/>
    <n v="-2706.092175842105"/>
    <n v="-1795.6824342476591"/>
    <n v="-657.67025725460371"/>
    <n v="805.48825602218312"/>
  </r>
  <r>
    <x v="447"/>
    <n v="0"/>
    <n v="0"/>
    <n v="0"/>
    <n v="0"/>
    <n v="0"/>
    <n v="0"/>
    <n v="23308.644479586699"/>
    <n v="17962.9446819205"/>
    <n v="0"/>
    <n v="30"/>
    <n v="56"/>
    <n v="1671058207"/>
    <n v="2673"/>
    <n v="0"/>
    <n v="4533"/>
    <n v="4"/>
    <n v="9"/>
    <n v="5"/>
    <n v="1632"/>
    <n v="0"/>
    <n v="0"/>
    <n v="0"/>
    <n v="0"/>
    <n v="0"/>
    <n v="0"/>
    <n v="0"/>
    <n v="2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96106.33"/>
    <n v="133248.76"/>
    <n v="37142.43"/>
    <n v="3"/>
    <n v="10"/>
    <n v="0"/>
    <n v="0"/>
    <n v="0"/>
    <n v="24075.455819627539"/>
    <n v="34951.695833960577"/>
    <n v="10876.240014333051"/>
    <n v="72030.87418037247"/>
    <n v="98297.064166039432"/>
    <n v="26266.189985666952"/>
    <n v="10876.240014333051"/>
    <n v="0"/>
    <n v="0"/>
    <n v="0"/>
    <n v="0"/>
    <n v="0"/>
    <n v="0"/>
    <n v="0"/>
    <n v="0"/>
    <n v="0"/>
    <n v="0"/>
    <n v="17475.847916980289"/>
    <n v="20971.017500376351"/>
    <n v="24466.187083772409"/>
    <n v="27961.356667168471"/>
    <n v="31456.52625056453"/>
    <n v="38446.865417356647"/>
    <n v="41942.035000752701"/>
    <n v="45437.204584148763"/>
    <n v="48932.374167544818"/>
    <n v="52427.54375094088"/>
    <m/>
    <n v="3.2135826156741798"/>
    <n v="1.4630000000000001"/>
    <m/>
    <n v="0.2447167160072643"/>
    <n v="1.8210205555186281"/>
    <m/>
    <n v="-2138.3160558429031"/>
    <n v="0"/>
    <n v="0"/>
    <n v="0"/>
    <n v="0"/>
    <n v="0"/>
    <n v="0"/>
    <n v="0"/>
    <n v="0"/>
    <n v="0"/>
    <n v="0"/>
    <n v="-3885.9008475409319"/>
    <n v="-3109.1964956751408"/>
    <n v="-2138.3160558429031"/>
    <n v="-890.04120463002437"/>
  </r>
  <r>
    <x v="448"/>
    <n v="1649.585128231985"/>
    <n v="0"/>
    <n v="0"/>
    <n v="13"/>
    <n v="19"/>
    <n v="1635741436"/>
    <n v="28109.699440213051"/>
    <n v="17173.871270717711"/>
    <n v="0"/>
    <n v="11"/>
    <n v="45"/>
    <n v="1671659004"/>
    <n v="954"/>
    <n v="0"/>
    <n v="14380"/>
    <n v="2"/>
    <n v="12"/>
    <n v="0"/>
    <n v="134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365.24"/>
    <n v="44224.6"/>
    <n v="10859.36"/>
    <n v="1"/>
    <n v="2"/>
    <n v="0"/>
    <n v="0"/>
    <n v="0"/>
    <n v="30786.540254752639"/>
    <n v="41645.90508324137"/>
    <n v="10859.364828488729"/>
    <n v="2578.6997452473588"/>
    <n v="2578.6949167586281"/>
    <n v="-4.8284887325280579E-3"/>
    <n v="10859.364828488729"/>
    <n v="0"/>
    <n v="0"/>
    <n v="0"/>
    <n v="0"/>
    <n v="0"/>
    <n v="0"/>
    <n v="0"/>
    <n v="0"/>
    <n v="0"/>
    <n v="0"/>
    <n v="20822.952541620689"/>
    <n v="24987.543049944819"/>
    <n v="29152.133558268961"/>
    <n v="33316.724066593088"/>
    <n v="37481.314574917233"/>
    <n v="45810.495591565508"/>
    <n v="49975.086099889653"/>
    <n v="54139.676608213776"/>
    <n v="58304.267116537907"/>
    <n v="62468.857624862052"/>
    <m/>
    <n v="3.8350221896944139"/>
    <n v="1.4630000000000001"/>
    <m/>
    <n v="4.3018736827369342E-2"/>
    <n v="1.5259364119784411"/>
    <m/>
    <n v="-447.88855767839078"/>
    <n v="0"/>
    <n v="0"/>
    <n v="0"/>
    <n v="0"/>
    <n v="0"/>
    <n v="0"/>
    <n v="0"/>
    <n v="0"/>
    <n v="0"/>
    <n v="0"/>
    <n v="-2530.1838118404589"/>
    <n v="-1604.7192544350951"/>
    <n v="-447.8885576783905"/>
    <n v="1039.4651952945151"/>
  </r>
  <r>
    <x v="449"/>
    <n v="0"/>
    <n v="0"/>
    <n v="0"/>
    <n v="0"/>
    <n v="0"/>
    <n v="0"/>
    <n v="18987.655124181849"/>
    <n v="11817.99313395551"/>
    <n v="0"/>
    <n v="7"/>
    <n v="53"/>
    <n v="1671932386"/>
    <n v="27041"/>
    <n v="0"/>
    <n v="36647"/>
    <n v="5"/>
    <n v="14"/>
    <n v="0"/>
    <n v="960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2217.46"/>
    <n v="43074.02"/>
    <n v="10856.55"/>
    <n v="2"/>
    <n v="5"/>
    <n v="0"/>
    <n v="0"/>
    <n v="0"/>
    <n v="30457.9253837428"/>
    <n v="41314.476075424223"/>
    <n v="10856.55069168141"/>
    <n v="1759.5346162571991"/>
    <n v="1759.5439245757809"/>
    <n v="-6.9168141453701537E-4"/>
    <n v="10856.55069168141"/>
    <n v="0"/>
    <n v="0"/>
    <n v="0"/>
    <n v="0"/>
    <n v="0"/>
    <n v="0"/>
    <n v="0"/>
    <n v="0"/>
    <n v="0"/>
    <n v="0"/>
    <n v="20657.238037712112"/>
    <n v="24788.685645254529"/>
    <n v="28920.13325279695"/>
    <n v="33051.580860339367"/>
    <n v="37183.028467881799"/>
    <n v="45445.923682966641"/>
    <n v="49577.371290509058"/>
    <n v="53708.818898051482"/>
    <n v="57840.2665055939"/>
    <n v="61971.714113136317"/>
    <m/>
    <n v="3.805488248406605"/>
    <n v="1.4630000000000001"/>
    <m/>
    <n v="5.1113481082181611E-2"/>
    <n v="1.537779022823232"/>
    <m/>
    <n v="-527.93167282536001"/>
    <n v="0"/>
    <n v="0"/>
    <n v="0"/>
    <n v="0"/>
    <n v="0"/>
    <n v="0"/>
    <n v="0"/>
    <n v="0"/>
    <n v="0"/>
    <n v="0"/>
    <n v="-2593.6554765965702"/>
    <n v="-1675.55600825381"/>
    <n v="-527.93167282535978"/>
    <n v="947.58532986836144"/>
  </r>
  <r>
    <x v="450"/>
    <n v="0"/>
    <n v="0"/>
    <n v="0"/>
    <n v="0"/>
    <n v="0"/>
    <n v="0"/>
    <n v="29020.883621006251"/>
    <n v="26721.214115321589"/>
    <n v="0"/>
    <n v="8"/>
    <n v="11"/>
    <n v="1672150996"/>
    <n v="1569164"/>
    <n v="0"/>
    <n v="1678658"/>
    <n v="5"/>
    <n v="34"/>
    <n v="580"/>
    <n v="10957"/>
    <n v="0"/>
    <n v="70925"/>
    <n v="0"/>
    <n v="0"/>
    <n v="0"/>
    <n v="0"/>
    <n v="0"/>
    <n v="0"/>
    <n v="270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8537"/>
    <n v="210669.14"/>
    <n v="221524.57"/>
    <n v="10855.44"/>
    <n v="4"/>
    <n v="6"/>
    <n v="306.54382232130507"/>
    <n v="306.54382232130507"/>
    <n v="0"/>
    <n v="31875.07902785061"/>
    <n v="42730.515902396372"/>
    <n v="10855.43687454577"/>
    <n v="178487.51714982811"/>
    <n v="178487.51027528229"/>
    <n v="3.1254542354872679E-3"/>
    <n v="10855.43687454577"/>
    <n v="153.27191116065259"/>
    <n v="183.92629339278309"/>
    <n v="214.5806756249136"/>
    <n v="245.2350578570441"/>
    <n v="275.88944008917463"/>
    <n v="337.19820455343569"/>
    <n v="367.85258678556607"/>
    <n v="398.50696901769669"/>
    <n v="429.16135124982708"/>
    <n v="459.81573348195769"/>
    <n v="21365.257951198189"/>
    <n v="25638.309541437819"/>
    <n v="29911.361131677459"/>
    <n v="34184.412721917099"/>
    <n v="38457.464312156742"/>
    <n v="47003.567492636023"/>
    <n v="51276.619082875637"/>
    <n v="55549.670673115288"/>
    <n v="59822.722263354917"/>
    <n v="64095.773853594546"/>
    <s v="inf"/>
    <n v="3.9363239265471188"/>
    <n v="1.4630000000000001"/>
    <n v="-1"/>
    <n v="1.6176532887306468E-2"/>
    <n v="1.4866662676141289"/>
    <m/>
    <n v="-172.80789894667149"/>
    <n v="61.308764464261017"/>
    <n v="68.120849404734471"/>
    <n v="76.635955580326282"/>
    <n v="87.583949234658604"/>
    <n v="102.1812741071017"/>
    <n v="49.047011571408817"/>
    <n v="54.496679523787577"/>
    <n v="61.308764464261031"/>
    <n v="70.067159387726889"/>
    <n v="81.74501928568138"/>
    <n v="-2309.3336940664899"/>
    <n v="-1359.766674013237"/>
    <n v="-172.80789894667211"/>
    <n v="1353.2819547103411"/>
  </r>
  <r>
    <x v="451"/>
    <n v="0"/>
    <n v="0"/>
    <n v="0"/>
    <n v="0"/>
    <n v="0"/>
    <n v="0"/>
    <n v="26947.629656840079"/>
    <n v="16814.935170206929"/>
    <n v="0"/>
    <n v="12"/>
    <n v="55"/>
    <n v="1671351480"/>
    <n v="9064"/>
    <n v="0"/>
    <n v="19007"/>
    <n v="5"/>
    <n v="17"/>
    <n v="0"/>
    <n v="990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"/>
    <n v="0"/>
    <n v="0"/>
    <n v="0"/>
    <n v="0"/>
    <n v="0"/>
    <n v="0"/>
    <n v="0"/>
    <n v="0"/>
    <n v="0"/>
    <n v="0"/>
    <n v="0"/>
    <n v="0"/>
    <n v="0"/>
    <n v="0"/>
    <n v="0"/>
    <n v="0"/>
    <n v="0"/>
    <n v="38"/>
    <n v="36499.32"/>
    <n v="47329.39"/>
    <n v="10830.06"/>
    <n v="2"/>
    <n v="5"/>
    <n v="0"/>
    <n v="0"/>
    <n v="0"/>
    <n v="29309.590472990039"/>
    <n v="40139.653278878301"/>
    <n v="10830.062805888259"/>
    <n v="7189.7295270099567"/>
    <n v="7189.7367211216988"/>
    <n v="-2.8058882562618241E-3"/>
    <n v="10830.062805888259"/>
    <n v="0"/>
    <n v="0"/>
    <n v="0"/>
    <n v="0"/>
    <n v="0"/>
    <n v="0"/>
    <n v="0"/>
    <n v="0"/>
    <n v="0"/>
    <n v="0"/>
    <n v="20069.82663943915"/>
    <n v="24083.791967326979"/>
    <n v="28097.757295214811"/>
    <n v="32111.72262310264"/>
    <n v="36125.687950990468"/>
    <n v="44153.618606766133"/>
    <n v="48167.583934653958"/>
    <n v="52181.54926254179"/>
    <n v="56195.514590429622"/>
    <n v="60209.479918317447"/>
    <m/>
    <n v="3.7063176823918842"/>
    <n v="1.4630000000000001"/>
    <m/>
    <n v="7.9238301401780342E-2"/>
    <n v="1.578925634950805"/>
    <m/>
    <n v="-795.14948616868037"/>
    <n v="0"/>
    <n v="0"/>
    <n v="0"/>
    <n v="0"/>
    <n v="0"/>
    <n v="0"/>
    <n v="0"/>
    <n v="0"/>
    <n v="0"/>
    <n v="0"/>
    <n v="-2802.1321501125958"/>
    <n v="-1910.1398550264109"/>
    <n v="-795.1494861686806"/>
    <n v="638.40955950554417"/>
  </r>
  <r>
    <x v="452"/>
    <n v="27264.937981847968"/>
    <n v="27130.353976069429"/>
    <n v="0"/>
    <n v="4"/>
    <n v="2"/>
    <n v="1671644759"/>
    <n v="3397.6761881919451"/>
    <n v="0"/>
    <n v="0"/>
    <n v="8"/>
    <n v="15"/>
    <n v="1670844235"/>
    <n v="4391"/>
    <n v="0"/>
    <n v="5859"/>
    <n v="7"/>
    <n v="30"/>
    <n v="32"/>
    <n v="1017"/>
    <n v="142"/>
    <n v="1"/>
    <n v="0"/>
    <n v="0"/>
    <n v="0"/>
    <n v="0"/>
    <n v="0"/>
    <n v="0"/>
    <n v="2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n v="0"/>
    <n v="0"/>
    <n v="0"/>
    <n v="0"/>
    <n v="0"/>
    <n v="0"/>
    <n v="0"/>
    <n v="451"/>
    <n v="361703.54"/>
    <n v="435044.94"/>
    <n v="73341.399999999994"/>
    <n v="6"/>
    <n v="19"/>
    <n v="29708.409882613068"/>
    <n v="40518.415490211693"/>
    <n v="10810.005607598619"/>
    <n v="4994.0808027951543"/>
    <n v="4994.0808027951543"/>
    <n v="0"/>
    <n v="327001.0493145918"/>
    <n v="389532.44370699319"/>
    <n v="62531.394392401373"/>
    <n v="10810.005607598619"/>
    <n v="20259.20774510585"/>
    <n v="24311.04929412702"/>
    <n v="28362.89084314818"/>
    <n v="32414.732392169361"/>
    <n v="36466.573941190523"/>
    <n v="44570.257039232863"/>
    <n v="48622.098588254034"/>
    <n v="52673.940137275204"/>
    <n v="56725.781686296366"/>
    <n v="60777.623235317536"/>
    <n v="2497.0404013975772"/>
    <n v="2996.4484816770919"/>
    <n v="3495.8565619566079"/>
    <n v="3995.264642236124"/>
    <n v="4494.6727225156392"/>
    <n v="5493.4888830746704"/>
    <n v="5992.8969633541847"/>
    <n v="6492.3050436337007"/>
    <n v="6991.7131239132159"/>
    <n v="7491.121204192732"/>
    <n v="3.748232606071018"/>
    <s v="inf"/>
    <n v="1.4630000000000001"/>
    <n v="6.7169629099643968E-2"/>
    <n v="-1"/>
    <n v="0"/>
    <n v="-680.40173504569634"/>
    <m/>
    <n v="-2706.3225095562811"/>
    <n v="-1805.913276440466"/>
    <n v="-680.40173504569611"/>
    <n v="766.68453246186436"/>
    <n v="2696.1328891386111"/>
    <n v="-4327.0591291647479"/>
    <n v="-3606.7317426720961"/>
    <n v="-2706.3225095562798"/>
    <n v="-1548.653495550232"/>
    <n v="-5.0948102088332234"/>
    <n v="998.81616055903089"/>
    <n v="1109.7957339544789"/>
    <n v="1248.520200698789"/>
    <n v="1426.8802293700439"/>
  </r>
  <r>
    <x v="453"/>
    <n v="0"/>
    <n v="0"/>
    <n v="0"/>
    <n v="0"/>
    <n v="0"/>
    <n v="0"/>
    <n v="29635.088128363801"/>
    <n v="18136.39516970496"/>
    <n v="0"/>
    <n v="4"/>
    <n v="58"/>
    <n v="1670023935"/>
    <n v="53"/>
    <n v="0"/>
    <n v="6899"/>
    <n v="2"/>
    <n v="6"/>
    <n v="0"/>
    <n v="68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329.660000000003"/>
    <n v="48027.15"/>
    <n v="10697.49"/>
    <n v="1"/>
    <n v="2"/>
    <n v="0"/>
    <n v="0"/>
    <n v="0"/>
    <n v="33735.498458192153"/>
    <n v="44432.984143520531"/>
    <n v="10697.48568532838"/>
    <n v="3594.1615418078509"/>
    <n v="3594.1658564794711"/>
    <n v="4.3146716197952628E-3"/>
    <n v="10697.48568532838"/>
    <n v="0"/>
    <n v="0"/>
    <n v="0"/>
    <n v="0"/>
    <n v="0"/>
    <n v="0"/>
    <n v="0"/>
    <n v="0"/>
    <n v="0"/>
    <n v="0"/>
    <n v="22216.492071760269"/>
    <n v="26659.790486112321"/>
    <n v="31103.088900464369"/>
    <n v="35546.387314816428"/>
    <n v="39989.685729168479"/>
    <n v="48876.28255787259"/>
    <n v="53319.580972224627"/>
    <n v="57762.879386576693"/>
    <n v="62206.177800928737"/>
    <n v="66649.476215280796"/>
    <m/>
    <n v="4.1535913625442316"/>
    <n v="1.4630000000000001"/>
    <m/>
    <n v="-3.6977966568707443E-2"/>
    <n v="1.408901234909981"/>
    <m/>
    <n v="410.76035055175203"/>
    <n v="0"/>
    <n v="0"/>
    <n v="0"/>
    <n v="0"/>
    <n v="0"/>
    <n v="0"/>
    <n v="0"/>
    <n v="0"/>
    <n v="0"/>
    <n v="0"/>
    <n v="-1810.8888566242731"/>
    <n v="-823.48920899048426"/>
    <n v="410.76035055175271"/>
    <n v="1997.6526413917711"/>
  </r>
  <r>
    <x v="454"/>
    <n v="0"/>
    <n v="0"/>
    <n v="0"/>
    <n v="0"/>
    <n v="0"/>
    <n v="0"/>
    <n v="27437.462787557641"/>
    <n v="17960.760245847359"/>
    <n v="0"/>
    <n v="15"/>
    <n v="57"/>
    <n v="1671654496"/>
    <n v="267023"/>
    <n v="0"/>
    <n v="1289434"/>
    <n v="11"/>
    <n v="165"/>
    <n v="150"/>
    <n v="2438"/>
    <n v="169118"/>
    <n v="370222"/>
    <n v="0"/>
    <n v="0"/>
    <n v="0"/>
    <n v="0"/>
    <n v="10"/>
    <n v="357543"/>
    <n v="122918"/>
    <n v="0"/>
    <n v="0"/>
    <n v="0"/>
    <n v="0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19973"/>
    <n v="4880495.05"/>
    <n v="5128341.29"/>
    <n v="247846.25"/>
    <n v="8"/>
    <n v="69"/>
    <n v="0"/>
    <n v="0"/>
    <n v="0"/>
    <n v="29968.061442439859"/>
    <n v="40656.985618433711"/>
    <n v="10688.92417599385"/>
    <n v="4850526.9885575604"/>
    <n v="5087684.3043815661"/>
    <n v="237157.32582400611"/>
    <n v="10688.92417599385"/>
    <n v="0"/>
    <n v="0"/>
    <n v="0"/>
    <n v="0"/>
    <n v="0"/>
    <n v="0"/>
    <n v="0"/>
    <n v="0"/>
    <n v="0"/>
    <n v="0"/>
    <n v="20328.492809216859"/>
    <n v="24394.191371060231"/>
    <n v="28459.889932903599"/>
    <n v="32525.588494746971"/>
    <n v="36591.287056590343"/>
    <n v="44722.684180277087"/>
    <n v="48788.382742120462"/>
    <n v="52854.081303963823"/>
    <n v="56919.779865807192"/>
    <n v="60985.478427650567"/>
    <m/>
    <n v="3.8036555362367359"/>
    <n v="1.4630000000000001"/>
    <m/>
    <n v="5.1619938212786431E-2"/>
    <n v="1.5385199696053069"/>
    <m/>
    <n v="-524.67777138542442"/>
    <n v="0"/>
    <n v="0"/>
    <n v="0"/>
    <n v="0"/>
    <n v="0"/>
    <n v="0"/>
    <n v="0"/>
    <n v="0"/>
    <n v="0"/>
    <n v="0"/>
    <n v="-2557.5270523071099"/>
    <n v="-1654.038483008582"/>
    <n v="-524.67777138542442"/>
    <n v="927.35742927292267"/>
  </r>
  <r>
    <x v="455"/>
    <n v="0"/>
    <n v="0"/>
    <n v="0"/>
    <n v="0"/>
    <n v="0"/>
    <n v="0"/>
    <n v="30957.022857480672"/>
    <n v="22627.9"/>
    <n v="0"/>
    <n v="3"/>
    <n v="35"/>
    <n v="1670836137"/>
    <n v="9086"/>
    <n v="0"/>
    <n v="18232"/>
    <n v="5"/>
    <n v="17"/>
    <n v="5"/>
    <n v="9130"/>
    <n v="8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"/>
    <n v="36800.06"/>
    <n v="47474.21"/>
    <n v="10674.15"/>
    <n v="2"/>
    <n v="3"/>
    <n v="0"/>
    <n v="0"/>
    <n v="0"/>
    <n v="35540.686179860168"/>
    <n v="46214.832105087247"/>
    <n v="10674.145925227071"/>
    <n v="1259.373820139823"/>
    <n v="1259.377894912752"/>
    <n v="4.0747729308350236E-3"/>
    <n v="10674.145925227071"/>
    <n v="0"/>
    <n v="0"/>
    <n v="0"/>
    <n v="0"/>
    <n v="0"/>
    <n v="0"/>
    <n v="0"/>
    <n v="0"/>
    <n v="0"/>
    <n v="0"/>
    <n v="23107.41605254362"/>
    <n v="27728.89926305235"/>
    <n v="32350.382473561069"/>
    <n v="36971.865684069802"/>
    <n v="41593.348894578521"/>
    <n v="50836.315315595974"/>
    <n v="55457.798526104692"/>
    <n v="60079.281736613433"/>
    <n v="64700.764947122138"/>
    <n v="69322.248157630878"/>
    <m/>
    <n v="4.3296046755238757"/>
    <n v="1.4630000000000001"/>
    <m/>
    <n v="-7.6128122594470882E-2"/>
    <n v="1.351624556644289"/>
    <m/>
    <n v="879.56210104474212"/>
    <n v="0"/>
    <n v="0"/>
    <n v="0"/>
    <n v="0"/>
    <n v="0"/>
    <n v="0"/>
    <n v="0"/>
    <n v="0"/>
    <n v="0"/>
    <n v="0"/>
    <n v="-1431.1795042096201"/>
    <n v="-404.1832352076799"/>
    <n v="879.56210104474303"/>
    <n v="2530.0918190835728"/>
  </r>
  <r>
    <x v="456"/>
    <n v="0"/>
    <n v="0"/>
    <n v="0"/>
    <n v="0"/>
    <n v="0"/>
    <n v="0"/>
    <n v="26371.864066770941"/>
    <n v="15953.000539712069"/>
    <n v="0"/>
    <n v="19"/>
    <n v="48"/>
    <n v="1671543830"/>
    <n v="606189"/>
    <n v="0"/>
    <n v="609714"/>
    <n v="7"/>
    <n v="29"/>
    <n v="256"/>
    <n v="3233"/>
    <n v="0"/>
    <n v="34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2"/>
    <n v="2962288.63"/>
    <n v="3012910.34"/>
    <n v="50621.71"/>
    <n v="5"/>
    <n v="18"/>
    <n v="0"/>
    <n v="0"/>
    <n v="0"/>
    <n v="28490.55979028983"/>
    <n v="39134.561842071467"/>
    <n v="10644.00205178165"/>
    <n v="2933798.0702097099"/>
    <n v="2973775.778157928"/>
    <n v="39977.707948218347"/>
    <n v="10644.00205178165"/>
    <n v="0"/>
    <n v="0"/>
    <n v="0"/>
    <n v="0"/>
    <n v="0"/>
    <n v="0"/>
    <n v="0"/>
    <n v="0"/>
    <n v="0"/>
    <n v="0"/>
    <n v="19567.280921035741"/>
    <n v="23480.737105242879"/>
    <n v="27394.193289450031"/>
    <n v="31307.64947365718"/>
    <n v="35221.105657864333"/>
    <n v="43048.018026278623"/>
    <n v="46961.474210485772"/>
    <n v="50874.930394692921"/>
    <n v="54788.386578900063"/>
    <n v="58701.842763107212"/>
    <m/>
    <n v="3.6766774049541762"/>
    <n v="1.4630000000000001"/>
    <m/>
    <n v="8.7938798930295103E-2"/>
    <n v="1.591654462835022"/>
    <m/>
    <n v="-860.36159126378016"/>
    <n v="0"/>
    <n v="0"/>
    <n v="0"/>
    <n v="0"/>
    <n v="0"/>
    <n v="0"/>
    <n v="0"/>
    <n v="0"/>
    <n v="0"/>
    <n v="0"/>
    <n v="-2817.0896833673528"/>
    <n v="-1947.432753543542"/>
    <n v="-860.3615912637797"/>
    <n v="537.30133166734413"/>
  </r>
  <r>
    <x v="457"/>
    <n v="0"/>
    <n v="0"/>
    <n v="0"/>
    <n v="0"/>
    <n v="0"/>
    <n v="0"/>
    <n v="27231.876584692109"/>
    <n v="0.83218293343018801"/>
    <n v="0"/>
    <n v="27"/>
    <n v="57"/>
    <n v="1671653518"/>
    <n v="93528"/>
    <n v="0"/>
    <n v="139034"/>
    <n v="2"/>
    <n v="27"/>
    <n v="0"/>
    <n v="455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0397.51"/>
    <n v="220983.94"/>
    <n v="10586.43"/>
    <n v="2"/>
    <n v="11"/>
    <n v="0"/>
    <n v="0"/>
    <n v="0"/>
    <n v="29754.293749772842"/>
    <n v="40332.124074157087"/>
    <n v="10577.83032438424"/>
    <n v="180643.21625022721"/>
    <n v="180651.81592584291"/>
    <n v="8.599675615756496"/>
    <n v="10577.83032438424"/>
    <n v="0"/>
    <n v="0"/>
    <n v="0"/>
    <n v="0"/>
    <n v="0"/>
    <n v="0"/>
    <n v="0"/>
    <n v="0"/>
    <n v="0"/>
    <n v="0"/>
    <n v="20166.06203707854"/>
    <n v="24199.274444494251"/>
    <n v="28232.486851909958"/>
    <n v="32265.699259325669"/>
    <n v="36298.911666741376"/>
    <n v="44365.336481572798"/>
    <n v="48398.548888988502"/>
    <n v="52431.761296404213"/>
    <n v="56464.973703819916"/>
    <n v="60498.186111235627"/>
    <m/>
    <n v="3.8128919482838182"/>
    <n v="1.4630000000000001"/>
    <m/>
    <n v="4.9072476811308441E-2"/>
    <n v="1.534793033574944"/>
    <m/>
    <n v="-494.79930584497208"/>
    <n v="0"/>
    <n v="0"/>
    <n v="0"/>
    <n v="0"/>
    <n v="0"/>
    <n v="0"/>
    <n v="0"/>
    <n v="0"/>
    <n v="0"/>
    <n v="0"/>
    <n v="-2511.405509552827"/>
    <n v="-1615.1360856826691"/>
    <n v="-494.79930584497203"/>
    <n v="945.6336968034957"/>
  </r>
  <r>
    <x v="458"/>
    <n v="2534.5477417630809"/>
    <n v="0"/>
    <n v="0"/>
    <n v="30"/>
    <n v="48"/>
    <n v="1631391455"/>
    <n v="29520.813105231191"/>
    <n v="17973.400044102549"/>
    <n v="0"/>
    <n v="9"/>
    <n v="49"/>
    <n v="1668886693"/>
    <n v="706"/>
    <n v="0"/>
    <n v="1465"/>
    <n v="2"/>
    <n v="6"/>
    <n v="0"/>
    <n v="7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656.839999999997"/>
    <n v="48221.43"/>
    <n v="10564.59"/>
    <n v="2"/>
    <n v="3"/>
    <n v="0"/>
    <n v="0"/>
    <n v="0"/>
    <n v="34668.575151197329"/>
    <n v="45233.168840927719"/>
    <n v="10564.593689730391"/>
    <n v="2988.264848802668"/>
    <n v="2988.2611590722809"/>
    <n v="-3.6897303889418249E-3"/>
    <n v="10564.593689730391"/>
    <n v="0"/>
    <n v="0"/>
    <n v="0"/>
    <n v="0"/>
    <n v="0"/>
    <n v="0"/>
    <n v="0"/>
    <n v="0"/>
    <n v="0"/>
    <n v="0"/>
    <n v="22616.58442046386"/>
    <n v="27139.901304556632"/>
    <n v="31663.2181886494"/>
    <n v="36186.535072742183"/>
    <n v="40709.851956834951"/>
    <n v="49756.485725020502"/>
    <n v="54279.802609113263"/>
    <n v="58803.119493206039"/>
    <n v="63326.4363772988"/>
    <n v="67849.753261391583"/>
    <m/>
    <n v="4.281581494695617"/>
    <n v="1.4630000000000001"/>
    <m/>
    <n v="-6.5765767869761182E-2"/>
    <n v="1.366784681606539"/>
    <m/>
    <n v="743.69852050154157"/>
    <n v="0"/>
    <n v="0"/>
    <n v="0"/>
    <n v="0"/>
    <n v="0"/>
    <n v="0"/>
    <n v="0"/>
    <n v="0"/>
    <n v="0"/>
    <n v="0"/>
    <n v="-1517.959921544845"/>
    <n v="-512.77839174645123"/>
    <n v="743.69852050154077"/>
    <n v="2359.168836248959"/>
  </r>
  <r>
    <x v="459"/>
    <n v="32182.210459407899"/>
    <n v="24061.404572908101"/>
    <n v="7640.5135003188689"/>
    <n v="2"/>
    <n v="45"/>
    <n v="1667492879"/>
    <n v="0"/>
    <n v="0"/>
    <n v="0"/>
    <n v="0"/>
    <n v="0"/>
    <n v="0"/>
    <n v="1374845"/>
    <n v="0"/>
    <n v="1406015"/>
    <n v="9"/>
    <n v="48"/>
    <n v="5"/>
    <n v="259"/>
    <n v="12"/>
    <n v="0"/>
    <n v="0"/>
    <n v="0"/>
    <n v="0"/>
    <n v="0"/>
    <n v="2881"/>
    <n v="280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911"/>
    <n v="406022.06"/>
    <n v="416585.16"/>
    <n v="10563.1"/>
    <n v="1"/>
    <n v="5"/>
    <n v="38343.130283742386"/>
    <n v="48906.229030883929"/>
    <n v="10563.098747141539"/>
    <n v="0"/>
    <n v="0"/>
    <n v="0"/>
    <n v="367678.92971625761"/>
    <n v="367678.93096911599"/>
    <n v="1.252858462976292E-3"/>
    <n v="10563.098747141539"/>
    <n v="24453.114515441961"/>
    <n v="29343.73741853036"/>
    <n v="34234.360321618748"/>
    <n v="39124.983224707154"/>
    <n v="44015.606127795538"/>
    <n v="53796.851933972328"/>
    <n v="58687.474837060712"/>
    <n v="63578.097740149111"/>
    <n v="68468.720643237495"/>
    <n v="73359.343546325894"/>
    <n v="0"/>
    <n v="0"/>
    <n v="0"/>
    <n v="0"/>
    <n v="0"/>
    <n v="0"/>
    <n v="0"/>
    <n v="0"/>
    <n v="0"/>
    <n v="0"/>
    <n v="4.6299130777432476"/>
    <m/>
    <n v="1.4630000000000001"/>
    <n v="-0.13605289498227169"/>
    <m/>
    <m/>
    <n v="1663.458510579444"/>
    <m/>
    <n v="-781.85294096475081"/>
    <n v="304.95214861044769"/>
    <n v="1663.4585105794449"/>
    <n v="3410.1095473967289"/>
    <n v="5738.9775964864384"/>
    <n v="-2738.1021022001082"/>
    <n v="-1868.6580305399491"/>
    <n v="-781.85294096475081"/>
    <n v="615.46788848907636"/>
    <n v="2478.5623277608452"/>
    <n v="0"/>
    <n v="0"/>
    <n v="0"/>
    <n v="0"/>
  </r>
  <r>
    <x v="460"/>
    <n v="0"/>
    <n v="0"/>
    <n v="0"/>
    <n v="0"/>
    <n v="0"/>
    <n v="0"/>
    <n v="25887.28592364955"/>
    <n v="15817.27899523363"/>
    <n v="0"/>
    <n v="2"/>
    <n v="56"/>
    <n v="1668436806"/>
    <n v="351993"/>
    <n v="0"/>
    <n v="383728"/>
    <n v="7"/>
    <n v="33"/>
    <n v="5"/>
    <n v="5915"/>
    <n v="1"/>
    <n v="258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20"/>
    <n v="29270.9"/>
    <n v="39831.93"/>
    <n v="10561.02"/>
    <n v="1"/>
    <n v="1"/>
    <n v="0"/>
    <n v="0"/>
    <n v="0"/>
    <n v="29270.90386177479"/>
    <n v="39831.92599808755"/>
    <n v="10561.022136312749"/>
    <n v="-3.861774792312644E-3"/>
    <n v="4.0019124498940073E-3"/>
    <n v="-2.1363127543736482E-3"/>
    <n v="10561.022136312749"/>
    <n v="0"/>
    <n v="0"/>
    <n v="0"/>
    <n v="0"/>
    <n v="0"/>
    <n v="0"/>
    <n v="0"/>
    <n v="0"/>
    <n v="0"/>
    <n v="0"/>
    <n v="19915.962999043779"/>
    <n v="23899.155598852529"/>
    <n v="27882.348198661279"/>
    <n v="31865.54079847004"/>
    <n v="35848.733398278797"/>
    <n v="43815.118597896311"/>
    <n v="47798.311197705058"/>
    <n v="51781.503797513818"/>
    <n v="55764.696397322557"/>
    <n v="59747.888997131333"/>
    <m/>
    <n v="3.7715976241665521"/>
    <n v="1.4630000000000001"/>
    <m/>
    <n v="6.0558521505570173E-2"/>
    <n v="1.551597116962649"/>
    <m/>
    <n v="-603.04063679086721"/>
    <n v="0"/>
    <n v="0"/>
    <n v="0"/>
    <n v="0"/>
    <n v="0"/>
    <n v="0"/>
    <n v="0"/>
    <n v="0"/>
    <n v="0"/>
    <n v="0"/>
    <n v="-2594.6369366952449"/>
    <n v="-1709.4830256266321"/>
    <n v="-603.04063679086721"/>
    <n v="819.52814885511725"/>
  </r>
  <r>
    <x v="461"/>
    <n v="0"/>
    <n v="0"/>
    <n v="0"/>
    <n v="0"/>
    <n v="0"/>
    <n v="0"/>
    <n v="26791.117348810119"/>
    <n v="14157.0699848275"/>
    <n v="0"/>
    <n v="74"/>
    <n v="59"/>
    <n v="1671812837"/>
    <n v="194562"/>
    <n v="0"/>
    <n v="218274"/>
    <n v="11"/>
    <n v="75"/>
    <n v="20"/>
    <n v="21855"/>
    <n v="57"/>
    <n v="30"/>
    <n v="0"/>
    <n v="0"/>
    <n v="16"/>
    <n v="0"/>
    <n v="335"/>
    <n v="679"/>
    <n v="48"/>
    <n v="0"/>
    <n v="0"/>
    <n v="0"/>
    <n v="0"/>
    <n v="0"/>
    <n v="0"/>
    <n v="0"/>
    <n v="0"/>
    <n v="0"/>
    <n v="0"/>
    <n v="0"/>
    <n v="0"/>
    <n v="0"/>
    <n v="0"/>
    <n v="369"/>
    <n v="0"/>
    <n v="0"/>
    <n v="303"/>
    <n v="0"/>
    <n v="0"/>
    <n v="0"/>
    <n v="0"/>
    <n v="0"/>
    <n v="0"/>
    <n v="0"/>
    <n v="0"/>
    <n v="0"/>
    <n v="0"/>
    <n v="0"/>
    <n v="0"/>
    <n v="1857"/>
    <n v="30058.22"/>
    <n v="40531.160000000003"/>
    <n v="10472.93"/>
    <n v="3"/>
    <n v="6"/>
    <n v="0"/>
    <n v="0"/>
    <n v="0"/>
    <n v="28999.97373749792"/>
    <n v="39472.907691401932"/>
    <n v="10472.93395390401"/>
    <n v="1058.246262502078"/>
    <n v="1058.252308598072"/>
    <n v="-3.9539040099043632E-3"/>
    <n v="10472.93395390401"/>
    <n v="0"/>
    <n v="0"/>
    <n v="0"/>
    <n v="0"/>
    <n v="0"/>
    <n v="0"/>
    <n v="0"/>
    <n v="0"/>
    <n v="0"/>
    <n v="0"/>
    <n v="19736.453845700969"/>
    <n v="23683.744614841158"/>
    <n v="27631.035383981351"/>
    <n v="31578.32615312155"/>
    <n v="35525.616922261739"/>
    <n v="43420.198460542131"/>
    <n v="47367.489229682316"/>
    <n v="51314.779998822523"/>
    <n v="55262.070767962701"/>
    <n v="59209.361537102901"/>
    <m/>
    <n v="3.7690400670088788"/>
    <n v="1.4630000000000001"/>
    <m/>
    <n v="6.1278184600040968E-2"/>
    <n v="1.55264998406986"/>
    <m/>
    <n v="-604.70703105352698"/>
    <n v="0"/>
    <n v="0"/>
    <n v="0"/>
    <n v="0"/>
    <n v="0"/>
    <n v="0"/>
    <n v="0"/>
    <n v="0"/>
    <n v="0"/>
    <n v="0"/>
    <n v="-2578.352415623624"/>
    <n v="-1701.1766891480261"/>
    <n v="-604.70703105352732"/>
    <n v="805.03967221082712"/>
  </r>
  <r>
    <x v="462"/>
    <n v="2673.5434281739308"/>
    <n v="0"/>
    <n v="0"/>
    <n v="80"/>
    <n v="84"/>
    <n v="1643789616"/>
    <n v="27051.110063247321"/>
    <n v="15476.04466307133"/>
    <n v="0"/>
    <n v="26"/>
    <n v="46"/>
    <n v="1671658628"/>
    <n v="42732"/>
    <n v="0"/>
    <n v="46514"/>
    <n v="6"/>
    <n v="18"/>
    <n v="0"/>
    <n v="37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549217.9199999999"/>
    <n v="5559690.8300000001"/>
    <n v="10472.91"/>
    <n v="2"/>
    <n v="6"/>
    <n v="0"/>
    <n v="0"/>
    <n v="0"/>
    <n v="29609.961253077079"/>
    <n v="40082.871379417113"/>
    <n v="10472.91012634003"/>
    <n v="5519607.9587469231"/>
    <n v="5519607.9586205827"/>
    <n v="-1.263400336029008E-4"/>
    <n v="10472.91012634003"/>
    <n v="0"/>
    <n v="0"/>
    <n v="0"/>
    <n v="0"/>
    <n v="0"/>
    <n v="0"/>
    <n v="0"/>
    <n v="0"/>
    <n v="0"/>
    <n v="0"/>
    <n v="20041.43568970856"/>
    <n v="24049.722827650268"/>
    <n v="28058.00996559198"/>
    <n v="32066.297103533689"/>
    <n v="36074.584241475401"/>
    <n v="44091.158517358817"/>
    <n v="48099.445655300537"/>
    <n v="52107.732793242249"/>
    <n v="56116.019931183953"/>
    <n v="60124.307069125673"/>
    <m/>
    <n v="3.8272906857670961"/>
    <n v="1.4630000000000001"/>
    <m/>
    <n v="4.5125737346048522E-2"/>
    <n v="1.5290189537372689"/>
    <m/>
    <n v="-452.19228148575559"/>
    <n v="0"/>
    <n v="0"/>
    <n v="0"/>
    <n v="0"/>
    <n v="0"/>
    <n v="0"/>
    <n v="0"/>
    <n v="0"/>
    <n v="0"/>
    <n v="0"/>
    <n v="-2456.3358504566108"/>
    <n v="-1565.6053753584531"/>
    <n v="-452.1922814857553"/>
    <n v="979.33883920771223"/>
  </r>
  <r>
    <x v="463"/>
    <n v="0"/>
    <n v="0"/>
    <n v="0"/>
    <n v="0"/>
    <n v="0"/>
    <n v="0"/>
    <n v="26849.419976314341"/>
    <n v="21327.319800000001"/>
    <n v="0"/>
    <n v="29"/>
    <n v="26"/>
    <n v="1671718835"/>
    <n v="82"/>
    <n v="0"/>
    <n v="5863"/>
    <n v="3"/>
    <n v="8"/>
    <n v="0"/>
    <n v="5641"/>
    <n v="0"/>
    <n v="0"/>
    <n v="0"/>
    <n v="0"/>
    <n v="0"/>
    <n v="0"/>
    <n v="0"/>
    <n v="1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0"/>
    <n v="34174.120000000003"/>
    <n v="44643.77"/>
    <n v="10469.65"/>
    <n v="2"/>
    <n v="3"/>
    <n v="0"/>
    <n v="0"/>
    <n v="0"/>
    <n v="29300.341231126022"/>
    <n v="39769.989718186313"/>
    <n v="10469.648487060291"/>
    <n v="4873.7787688739854"/>
    <n v="4873.7802818136925"/>
    <n v="1.512939714302775E-3"/>
    <n v="10469.648487060291"/>
    <n v="0"/>
    <n v="0"/>
    <n v="0"/>
    <n v="0"/>
    <n v="0"/>
    <n v="0"/>
    <n v="0"/>
    <n v="0"/>
    <n v="0"/>
    <n v="0"/>
    <n v="19884.994859093149"/>
    <n v="23861.993830911779"/>
    <n v="27838.992802730409"/>
    <n v="31815.991774549049"/>
    <n v="35792.990746367679"/>
    <n v="43746.988690004939"/>
    <n v="47723.987661823558"/>
    <n v="51700.986633642198"/>
    <n v="55677.985605460817"/>
    <n v="59654.984577279458"/>
    <m/>
    <n v="3.798598373893745"/>
    <n v="1.4630000000000001"/>
    <m/>
    <n v="5.3019984289575987E-2"/>
    <n v="1.5405682370156499"/>
    <m/>
    <n v="-527.15105751370845"/>
    <n v="0"/>
    <n v="0"/>
    <n v="0"/>
    <n v="0"/>
    <n v="0"/>
    <n v="0"/>
    <n v="0"/>
    <n v="0"/>
    <n v="0"/>
    <n v="0"/>
    <n v="-2515.6505434230239"/>
    <n v="-1631.872994129995"/>
    <n v="-527.15105751370902"/>
    <n v="893.20571813580136"/>
  </r>
  <r>
    <x v="464"/>
    <n v="0"/>
    <n v="0"/>
    <n v="0"/>
    <n v="0"/>
    <n v="0"/>
    <n v="0"/>
    <n v="27978.603082006201"/>
    <n v="19568.251085753211"/>
    <n v="0"/>
    <n v="7"/>
    <n v="14"/>
    <n v="1672146630"/>
    <n v="2172711"/>
    <n v="0"/>
    <n v="2251195"/>
    <n v="7"/>
    <n v="35"/>
    <n v="14"/>
    <n v="21311"/>
    <n v="0"/>
    <n v="5"/>
    <n v="0"/>
    <n v="0"/>
    <n v="0"/>
    <n v="0"/>
    <n v="0"/>
    <n v="571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7173"/>
    <n v="1266732.79"/>
    <n v="1277177.74"/>
    <n v="10444.959999999999"/>
    <n v="4"/>
    <n v="10"/>
    <n v="0"/>
    <n v="0"/>
    <n v="0"/>
    <n v="30750.899470800461"/>
    <n v="41195.857990428944"/>
    <n v="10444.95851962847"/>
    <n v="1235981.8905292"/>
    <n v="1235981.882009571"/>
    <n v="1.4803715257585279E-3"/>
    <n v="10444.95851962847"/>
    <n v="0"/>
    <n v="0"/>
    <n v="0"/>
    <n v="0"/>
    <n v="0"/>
    <n v="0"/>
    <n v="0"/>
    <n v="0"/>
    <n v="0"/>
    <n v="0"/>
    <n v="20597.928995214472"/>
    <n v="24717.51479425736"/>
    <n v="28837.100593300249"/>
    <n v="32956.686392343152"/>
    <n v="37076.272191386037"/>
    <n v="45315.443789471843"/>
    <n v="49435.029588514721"/>
    <n v="53554.61538755762"/>
    <n v="57674.201186600512"/>
    <n v="61793.786985643397"/>
    <m/>
    <n v="3.9440901477025938"/>
    <n v="1.4630000000000001"/>
    <m/>
    <n v="1.4175602028258179E-2"/>
    <n v="1.483738905767342"/>
    <m/>
    <n v="-145.9940220212394"/>
    <n v="0"/>
    <n v="0"/>
    <n v="0"/>
    <n v="0"/>
    <n v="0"/>
    <n v="0"/>
    <n v="0"/>
    <n v="0"/>
    <n v="0"/>
    <n v="0"/>
    <n v="-2205.7869215426849"/>
    <n v="-1290.3234106442651"/>
    <n v="-145.99402202123929"/>
    <n v="1325.2866204940799"/>
  </r>
  <r>
    <x v="465"/>
    <n v="0"/>
    <n v="0"/>
    <n v="0"/>
    <n v="0"/>
    <n v="0"/>
    <n v="0"/>
    <n v="613708.36146387702"/>
    <n v="380763.41532970982"/>
    <n v="352748.47153652"/>
    <n v="18"/>
    <n v="36"/>
    <n v="1672029094"/>
    <n v="33931"/>
    <n v="0"/>
    <n v="42963"/>
    <n v="6"/>
    <n v="12"/>
    <n v="5"/>
    <n v="8955"/>
    <n v="9"/>
    <n v="0"/>
    <n v="0"/>
    <n v="0"/>
    <n v="0"/>
    <n v="0"/>
    <n v="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7"/>
    <n v="893504.2"/>
    <n v="903940.95"/>
    <n v="10436.75"/>
    <n v="1"/>
    <n v="2"/>
    <n v="0"/>
    <n v="0"/>
    <n v="0"/>
    <n v="893191.44516310713"/>
    <n v="903628.19883750624"/>
    <n v="10436.75367439916"/>
    <n v="312.75483689282561"/>
    <n v="312.75116249371791"/>
    <n v="-3.674399162264308E-3"/>
    <n v="10436.75367439916"/>
    <n v="0"/>
    <n v="0"/>
    <n v="0"/>
    <n v="0"/>
    <n v="0"/>
    <n v="0"/>
    <n v="0"/>
    <n v="0"/>
    <n v="0"/>
    <n v="0"/>
    <n v="451814.09941875312"/>
    <n v="542176.91930250369"/>
    <n v="632539.73918625433"/>
    <n v="722902.55907000508"/>
    <n v="813265.3789537556"/>
    <n v="993991.01872125699"/>
    <n v="1084353.8386050069"/>
    <n v="1174716.6584887579"/>
    <n v="1265079.4783725089"/>
    <n v="1355442.2982562589"/>
    <m/>
    <n v="86.581347709112009"/>
    <n v="1.4630000000000001"/>
    <m/>
    <n v="-0.95380067294125714"/>
    <n v="6.7589615486940799E-2"/>
    <m/>
    <n v="215470.29603497739"/>
    <n v="0"/>
    <n v="0"/>
    <n v="0"/>
    <n v="0"/>
    <n v="0"/>
    <n v="0"/>
    <n v="0"/>
    <n v="0"/>
    <n v="0"/>
    <n v="0"/>
    <n v="170288.8860931021"/>
    <n v="190369.51273393561"/>
    <n v="215470.29603497739"/>
    <n v="247742.73170774549"/>
  </r>
  <r>
    <x v="466"/>
    <n v="14500.53938127957"/>
    <n v="10944.706262043819"/>
    <n v="0"/>
    <n v="55"/>
    <n v="77"/>
    <n v="1668521891"/>
    <n v="0"/>
    <n v="0"/>
    <n v="0"/>
    <n v="0"/>
    <n v="0"/>
    <n v="0"/>
    <n v="37344"/>
    <n v="0"/>
    <n v="38798"/>
    <n v="9"/>
    <n v="84"/>
    <n v="159"/>
    <n v="132"/>
    <n v="22"/>
    <n v="1024"/>
    <n v="0"/>
    <n v="0"/>
    <n v="0"/>
    <n v="0"/>
    <n v="0"/>
    <n v="100"/>
    <n v="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22"/>
    <n v="658621.82999999996"/>
    <n v="1093738.71"/>
    <n v="435116.88"/>
    <n v="5"/>
    <n v="33"/>
    <n v="11352.681238087869"/>
    <n v="21772.80710876219"/>
    <n v="10420.125870674319"/>
    <n v="0"/>
    <n v="0"/>
    <n v="0"/>
    <n v="647269.14876191213"/>
    <n v="1071965.902891238"/>
    <n v="424696.75412932568"/>
    <n v="10420.125870674319"/>
    <n v="10886.403554381101"/>
    <n v="13063.68426525731"/>
    <n v="15240.964976133529"/>
    <n v="17418.245687009749"/>
    <n v="19595.526397885969"/>
    <n v="23950.087819638411"/>
    <n v="26127.368530514628"/>
    <n v="28304.649241390849"/>
    <n v="30481.929952267059"/>
    <n v="32659.21066314328"/>
    <n v="0"/>
    <n v="0"/>
    <n v="0"/>
    <n v="0"/>
    <n v="0"/>
    <n v="0"/>
    <n v="0"/>
    <n v="0"/>
    <n v="0"/>
    <n v="0"/>
    <n v="2.0894955952536121"/>
    <m/>
    <n v="1.4630000000000001"/>
    <n v="0.91433760812235731"/>
    <m/>
    <m/>
    <n v="-4976.9240934837699"/>
    <m/>
    <n v="-6065.5644489218794"/>
    <n v="-5581.7242909493862"/>
    <n v="-4976.9240934837699"/>
    <n v="-4199.3238395994058"/>
    <n v="-3162.523501086921"/>
    <n v="-6936.4767332723668"/>
    <n v="-6549.4046068943726"/>
    <n v="-6065.5644489218794"/>
    <n v="-5443.4842458143876"/>
    <n v="-4614.0439750043997"/>
    <n v="0"/>
    <n v="0"/>
    <n v="0"/>
    <n v="0"/>
  </r>
  <r>
    <x v="467"/>
    <n v="0"/>
    <n v="0"/>
    <n v="0"/>
    <n v="0"/>
    <n v="0"/>
    <n v="0"/>
    <n v="26728.89350368128"/>
    <n v="25971.58076165591"/>
    <n v="5050.4866666942762"/>
    <n v="4"/>
    <n v="11"/>
    <n v="1670783169"/>
    <n v="145776"/>
    <n v="0"/>
    <n v="154577"/>
    <n v="3"/>
    <n v="11"/>
    <n v="1"/>
    <n v="88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37044.99"/>
    <n v="247448.78"/>
    <n v="10403.790000000001"/>
    <n v="2"/>
    <n v="4"/>
    <n v="0"/>
    <n v="0"/>
    <n v="0"/>
    <n v="29485.55839708916"/>
    <n v="39889.349618493507"/>
    <n v="10403.791221404361"/>
    <n v="207559.4316029108"/>
    <n v="207559.43038150651"/>
    <n v="-1.2214043563290029E-3"/>
    <n v="10403.791221404361"/>
    <n v="0"/>
    <n v="0"/>
    <n v="0"/>
    <n v="0"/>
    <n v="0"/>
    <n v="0"/>
    <n v="0"/>
    <n v="0"/>
    <n v="0"/>
    <n v="0"/>
    <n v="19944.674809246761"/>
    <n v="23933.609771096111"/>
    <n v="27922.544732945458"/>
    <n v="31911.479694794809"/>
    <n v="35900.414656644163"/>
    <n v="43878.284580342872"/>
    <n v="47867.219542192222"/>
    <n v="51856.154504041573"/>
    <n v="55845.089465890916"/>
    <n v="59834.024427740267"/>
    <m/>
    <n v="3.8341166955010308"/>
    <n v="1.4630000000000001"/>
    <m/>
    <n v="4.3265064074240911E-2"/>
    <n v="1.526296788740614"/>
    <m/>
    <n v="-431.45381678097908"/>
    <n v="0"/>
    <n v="0"/>
    <n v="0"/>
    <n v="0"/>
    <n v="0"/>
    <n v="0"/>
    <n v="0"/>
    <n v="0"/>
    <n v="0"/>
    <n v="0"/>
    <n v="-2425.9212977056541"/>
    <n v="-1539.4913061835759"/>
    <n v="-431.45381678097868"/>
    <n v="993.16581245093221"/>
  </r>
  <r>
    <x v="468"/>
    <n v="0"/>
    <n v="0"/>
    <n v="0"/>
    <n v="0"/>
    <n v="0"/>
    <n v="0"/>
    <n v="26553.63182328557"/>
    <n v="16743.27708949165"/>
    <n v="0"/>
    <n v="24"/>
    <n v="54"/>
    <n v="1671702929"/>
    <n v="6064"/>
    <n v="0"/>
    <n v="14376"/>
    <n v="7"/>
    <n v="29"/>
    <n v="5"/>
    <n v="8297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n v="0"/>
    <n v="0"/>
    <n v="0"/>
    <n v="0"/>
    <n v="0"/>
    <n v="0"/>
    <n v="0"/>
    <n v="0"/>
    <n v="0"/>
    <n v="0"/>
    <n v="0"/>
    <n v="0"/>
    <n v="15"/>
    <n v="31052.48"/>
    <n v="41630.69"/>
    <n v="10578.21"/>
    <n v="2"/>
    <n v="11"/>
    <n v="0"/>
    <n v="0"/>
    <n v="0"/>
    <n v="28948.714328225291"/>
    <n v="39344.025652738987"/>
    <n v="10395.311324513699"/>
    <n v="2103.7656717747118"/>
    <n v="2286.6643472610158"/>
    <n v="182.89867548629809"/>
    <n v="10395.311324513699"/>
    <n v="0"/>
    <n v="0"/>
    <n v="0"/>
    <n v="0"/>
    <n v="0"/>
    <n v="0"/>
    <n v="0"/>
    <n v="0"/>
    <n v="0"/>
    <n v="0"/>
    <n v="19672.01282636949"/>
    <n v="23606.41539164339"/>
    <n v="27540.81795691729"/>
    <n v="31475.22052219119"/>
    <n v="35409.623087465086"/>
    <n v="43278.428218012887"/>
    <n v="47212.830783286779"/>
    <n v="51147.233348560687"/>
    <n v="55081.63591383458"/>
    <n v="59016.03847910848"/>
    <m/>
    <n v="3.7847857004493819"/>
    <n v="1.4630000000000001"/>
    <m/>
    <n v="5.6863007996744493E-2"/>
    <n v="1.5461905806992371"/>
    <m/>
    <n v="-559.30491132895497"/>
    <n v="0"/>
    <n v="0"/>
    <n v="0"/>
    <n v="0"/>
    <n v="0"/>
    <n v="0"/>
    <n v="0"/>
    <n v="0"/>
    <n v="0"/>
    <n v="0"/>
    <n v="-2526.506193965904"/>
    <n v="-1652.1945127939271"/>
    <n v="-559.3049113289544"/>
    <n v="845.83886198315304"/>
  </r>
  <r>
    <x v="469"/>
    <n v="15173.13245850844"/>
    <n v="13925.00592020029"/>
    <n v="0"/>
    <n v="4"/>
    <n v="7"/>
    <n v="1671651923"/>
    <n v="10991.614995987909"/>
    <n v="9660.4398823363717"/>
    <n v="0"/>
    <n v="11"/>
    <n v="24"/>
    <n v="1671652224"/>
    <n v="255252"/>
    <n v="0"/>
    <n v="260824"/>
    <n v="5"/>
    <n v="49"/>
    <n v="206"/>
    <n v="5140"/>
    <n v="2"/>
    <n v="0"/>
    <n v="0"/>
    <n v="0"/>
    <n v="0"/>
    <n v="0"/>
    <n v="0"/>
    <n v="2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2"/>
    <n v="147050.84"/>
    <n v="157293.04999999999"/>
    <n v="10242.209999999999"/>
    <n v="4"/>
    <n v="12"/>
    <n v="16537.763155139051"/>
    <n v="22484.933812029249"/>
    <n v="5947.1706568902046"/>
    <n v="11991.86409508323"/>
    <n v="16286.89901680094"/>
    <n v="4295.0349217177099"/>
    <n v="118521.2127497777"/>
    <n v="118521.2171711698"/>
    <n v="4.4213920846232213E-3"/>
    <n v="10242.205578607911"/>
    <n v="11242.46690601463"/>
    <n v="13490.960287217549"/>
    <n v="15739.45366842048"/>
    <n v="17987.947049623399"/>
    <n v="20236.440430826329"/>
    <n v="24733.427193232179"/>
    <n v="26981.920574435098"/>
    <n v="29230.413955638029"/>
    <n v="31478.907336840952"/>
    <n v="33727.400718043878"/>
    <n v="8143.4495084004702"/>
    <n v="9772.1394100805646"/>
    <n v="11400.829311760661"/>
    <n v="13029.51921344075"/>
    <n v="14658.20911512085"/>
    <n v="17915.58891848104"/>
    <n v="19544.278820161129"/>
    <n v="21172.968721841218"/>
    <n v="22801.658623521311"/>
    <n v="24430.348525201411"/>
    <n v="3.7807783077451989"/>
    <n v="3.7920294744163181"/>
    <n v="1.4630000000000001"/>
    <n v="5.7983217848480928E-2"/>
    <n v="5.4844121594200823E-2"/>
    <n v="1.543236949892316"/>
    <n v="-325.93720388289142"/>
    <n v="-223.31016751747501"/>
    <n v="-1450.1838944843539"/>
    <n v="-950.51869866148172"/>
    <n v="-325.93720388289148"/>
    <n v="477.09614654672441"/>
    <n v="1547.807280452879"/>
    <n v="-2349.5812469655239"/>
    <n v="-1949.8490903072261"/>
    <n v="-1450.1838944843539"/>
    <n v="-807.75721414066084"/>
    <n v="48.811692984262663"/>
    <n v="-1037.655118357522"/>
    <n v="-675.72402909527864"/>
    <n v="-223.31016751747481"/>
    <n v="358.36479736827278"/>
  </r>
  <r>
    <x v="470"/>
    <n v="0"/>
    <n v="0"/>
    <n v="0"/>
    <n v="0"/>
    <n v="0"/>
    <n v="0"/>
    <n v="24013.414448945801"/>
    <n v="17663.147840715861"/>
    <n v="0"/>
    <n v="8"/>
    <n v="42"/>
    <n v="1669167364"/>
    <n v="13882"/>
    <n v="0"/>
    <n v="56240"/>
    <n v="8"/>
    <n v="46"/>
    <n v="0"/>
    <n v="40847"/>
    <n v="1"/>
    <n v="11"/>
    <n v="0"/>
    <n v="0"/>
    <n v="0"/>
    <n v="0"/>
    <n v="0"/>
    <n v="0"/>
    <n v="14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11"/>
    <n v="28330.67"/>
    <n v="38519.370000000003"/>
    <n v="10188.69"/>
    <n v="3"/>
    <n v="7"/>
    <n v="0"/>
    <n v="0"/>
    <n v="0"/>
    <n v="26579.798866652869"/>
    <n v="36768.492684255172"/>
    <n v="10188.6938176023"/>
    <n v="1750.871133347126"/>
    <n v="1750.87731574483"/>
    <n v="-3.817602299022838E-3"/>
    <n v="10188.6938176023"/>
    <n v="0"/>
    <n v="0"/>
    <n v="0"/>
    <n v="0"/>
    <n v="0"/>
    <n v="0"/>
    <n v="0"/>
    <n v="0"/>
    <n v="0"/>
    <n v="0"/>
    <n v="18384.24634212759"/>
    <n v="22061.0956105531"/>
    <n v="25737.944878978618"/>
    <n v="29414.79414740414"/>
    <n v="33091.643415829647"/>
    <n v="40445.34195268069"/>
    <n v="44122.191221106208"/>
    <n v="47799.040489531733"/>
    <n v="51475.889757957237"/>
    <n v="55152.739026382747"/>
    <m/>
    <n v="3.60875430575142"/>
    <n v="1.4630000000000001"/>
    <m/>
    <n v="0.10841571941460119"/>
    <n v="1.621612197503562"/>
    <m/>
    <n v="-996.57064653850671"/>
    <n v="0"/>
    <n v="0"/>
    <n v="0"/>
    <n v="0"/>
    <n v="0"/>
    <n v="0"/>
    <n v="0"/>
    <n v="0"/>
    <n v="0"/>
    <n v="0"/>
    <n v="-2834.995280751265"/>
    <n v="-2017.9176655455949"/>
    <n v="-996.57064653850648"/>
    <n v="316.58980647060707"/>
  </r>
  <r>
    <x v="471"/>
    <n v="0"/>
    <n v="0"/>
    <n v="0"/>
    <n v="0"/>
    <n v="0"/>
    <n v="0"/>
    <n v="20626.933571231912"/>
    <n v="12310.00809042429"/>
    <n v="0"/>
    <n v="10"/>
    <n v="45"/>
    <n v="1670772384"/>
    <n v="15705"/>
    <n v="0"/>
    <n v="22460"/>
    <n v="5"/>
    <n v="22"/>
    <n v="0"/>
    <n v="6589"/>
    <n v="150"/>
    <n v="0"/>
    <n v="0"/>
    <n v="0"/>
    <n v="0"/>
    <n v="0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6"/>
    <n v="127816.98"/>
    <n v="137944.32999999999"/>
    <n v="10127.36"/>
    <n v="3"/>
    <n v="13"/>
    <n v="0"/>
    <n v="0"/>
    <n v="0"/>
    <n v="20704.702297817901"/>
    <n v="30832.059776118731"/>
    <n v="10127.35747830083"/>
    <n v="107112.27770218209"/>
    <n v="107112.27022388121"/>
    <n v="2.5216991671186411E-3"/>
    <n v="10127.35747830083"/>
    <n v="0"/>
    <n v="0"/>
    <n v="0"/>
    <n v="0"/>
    <n v="0"/>
    <n v="0"/>
    <n v="0"/>
    <n v="0"/>
    <n v="0"/>
    <n v="0"/>
    <n v="15416.029888059369"/>
    <n v="18499.235865671239"/>
    <n v="21582.441843283112"/>
    <n v="24665.647820894988"/>
    <n v="27748.853798506861"/>
    <n v="33915.265753730608"/>
    <n v="36998.471731342477"/>
    <n v="40081.677708954347"/>
    <n v="43164.883686566223"/>
    <n v="46248.0896641781"/>
    <m/>
    <n v="3.044432848566903"/>
    <n v="1.4630000000000001"/>
    <m/>
    <n v="0.31387361750577242"/>
    <n v="1.922197102410945"/>
    <m/>
    <n v="-2419.3425342711498"/>
    <n v="0"/>
    <n v="0"/>
    <n v="0"/>
    <n v="0"/>
    <n v="0"/>
    <n v="0"/>
    <n v="0"/>
    <n v="0"/>
    <n v="0"/>
    <n v="0"/>
    <n v="-3960.9455230770859"/>
    <n v="-3275.788639163336"/>
    <n v="-2419.3425342711498"/>
    <n v="-1318.1975422669091"/>
  </r>
  <r>
    <x v="472"/>
    <n v="18000.638148795049"/>
    <n v="11620.8987894043"/>
    <n v="0"/>
    <n v="63"/>
    <n v="127"/>
    <n v="1671966851"/>
    <n v="0"/>
    <n v="0"/>
    <n v="0"/>
    <n v="0"/>
    <n v="0"/>
    <n v="0"/>
    <n v="14"/>
    <n v="0"/>
    <n v="37"/>
    <n v="3"/>
    <n v="4"/>
    <n v="0"/>
    <n v="18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16620.080000000002"/>
    <n v="26740.18"/>
    <n v="10120.1"/>
    <n v="2"/>
    <n v="2"/>
    <n v="16620.083580075829"/>
    <n v="26740.180020757482"/>
    <n v="10120.096440681649"/>
    <n v="0"/>
    <n v="0"/>
    <n v="0"/>
    <n v="-3.580075826903339E-3"/>
    <n v="-2.0757477614097301E-5"/>
    <n v="3.5593183492892422E-3"/>
    <n v="10120.096440681649"/>
    <n v="13370.090010378741"/>
    <n v="16044.10801245449"/>
    <n v="18718.126014530229"/>
    <n v="21392.14401660598"/>
    <n v="24066.162018681731"/>
    <n v="29414.198022833229"/>
    <n v="32088.216024908968"/>
    <n v="34762.234026984719"/>
    <n v="37436.252029060473"/>
    <n v="40110.270031136213"/>
    <n v="0"/>
    <n v="0"/>
    <n v="0"/>
    <n v="0"/>
    <n v="0"/>
    <n v="0"/>
    <n v="0"/>
    <n v="0"/>
    <n v="0"/>
    <n v="0"/>
    <n v="2.6422850985159552"/>
    <m/>
    <n v="1.4630000000000001"/>
    <n v="0.51384118324196315"/>
    <m/>
    <m/>
    <n v="-3435.0514354922811"/>
    <m/>
    <n v="-4772.0604365301551"/>
    <n v="-4177.834213846656"/>
    <n v="-3435.0514354922821"/>
    <n v="-2480.045006179515"/>
    <n v="-1206.703100429158"/>
    <n v="-5841.6676373604541"/>
    <n v="-5366.2866592136543"/>
    <n v="-4772.0604365301551"/>
    <n v="-4008.0552930799408"/>
    <n v="-2989.3817684796568"/>
    <n v="0"/>
    <n v="0"/>
    <n v="0"/>
    <n v="0"/>
  </r>
  <r>
    <x v="473"/>
    <n v="0"/>
    <n v="0"/>
    <n v="0"/>
    <n v="0"/>
    <n v="0"/>
    <n v="0"/>
    <n v="26626.874426029521"/>
    <n v="8490.7368908362478"/>
    <n v="0"/>
    <n v="49"/>
    <n v="58"/>
    <n v="1671911284"/>
    <n v="626"/>
    <n v="0"/>
    <n v="1891"/>
    <n v="4"/>
    <n v="9"/>
    <n v="0"/>
    <n v="1146"/>
    <n v="0"/>
    <n v="0"/>
    <n v="0"/>
    <n v="0"/>
    <n v="0"/>
    <n v="0"/>
    <n v="0"/>
    <n v="1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9"/>
    <n v="52818.53"/>
    <n v="62932.42"/>
    <n v="10113.89"/>
    <n v="1"/>
    <n v="5"/>
    <n v="0"/>
    <n v="0"/>
    <n v="0"/>
    <n v="29306.68220361149"/>
    <n v="39420.571047022349"/>
    <n v="10113.888843410859"/>
    <n v="23511.847796388509"/>
    <n v="23511.848952977649"/>
    <n v="1.1565891418285901E-3"/>
    <n v="10113.888843410859"/>
    <n v="0"/>
    <n v="0"/>
    <n v="0"/>
    <n v="0"/>
    <n v="0"/>
    <n v="0"/>
    <n v="0"/>
    <n v="0"/>
    <n v="0"/>
    <n v="0"/>
    <n v="19710.285523511171"/>
    <n v="23652.34262821341"/>
    <n v="27594.399732915641"/>
    <n v="31536.45683761788"/>
    <n v="35478.513942320118"/>
    <n v="43362.628151724588"/>
    <n v="47304.685256426819"/>
    <n v="51246.742361129058"/>
    <n v="55188.799465831289"/>
    <n v="59130.85657053352"/>
    <m/>
    <n v="3.89766702574595"/>
    <n v="1.4630000000000001"/>
    <m/>
    <n v="2.6254929828046111E-2"/>
    <n v="1.501410962338432"/>
    <m/>
    <n v="-258.74608165527047"/>
    <n v="0"/>
    <n v="0"/>
    <n v="0"/>
    <n v="0"/>
    <n v="0"/>
    <n v="0"/>
    <n v="0"/>
    <n v="0"/>
    <n v="0"/>
    <n v="0"/>
    <n v="-2229.7746340063882"/>
    <n v="-1353.761944072558"/>
    <n v="-258.74608165527019"/>
    <n v="1149.1314557383851"/>
  </r>
  <r>
    <x v="474"/>
    <n v="0"/>
    <n v="0"/>
    <n v="0"/>
    <n v="0"/>
    <n v="0"/>
    <n v="0"/>
    <n v="25344.406649764529"/>
    <n v="17710.141579686238"/>
    <n v="0"/>
    <n v="56"/>
    <n v="56"/>
    <n v="1671646260"/>
    <n v="1647"/>
    <n v="0"/>
    <n v="10921"/>
    <n v="3"/>
    <n v="9"/>
    <n v="0"/>
    <n v="9094"/>
    <n v="0"/>
    <n v="0"/>
    <n v="0"/>
    <n v="0"/>
    <n v="0"/>
    <n v="0"/>
    <n v="0"/>
    <n v="1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0"/>
    <n v="45182.76"/>
    <n v="55223.59"/>
    <n v="10040.84"/>
    <n v="2"/>
    <n v="4"/>
    <n v="0"/>
    <n v="0"/>
    <n v="0"/>
    <n v="27515.044295901422"/>
    <n v="37555.879704492298"/>
    <n v="10040.83540859088"/>
    <n v="17667.71570409858"/>
    <n v="17667.710295507699"/>
    <n v="4.5914091188024031E-3"/>
    <n v="10040.83540859088"/>
    <n v="0"/>
    <n v="0"/>
    <n v="0"/>
    <n v="0"/>
    <n v="0"/>
    <n v="0"/>
    <n v="0"/>
    <n v="0"/>
    <n v="0"/>
    <n v="0"/>
    <n v="18777.939852246149"/>
    <n v="22533.527822695381"/>
    <n v="26289.115793144611"/>
    <n v="30044.70376359384"/>
    <n v="33800.291734043072"/>
    <n v="41311.46767494153"/>
    <n v="45067.055645390763"/>
    <n v="48822.643615839988"/>
    <n v="52578.231586289206"/>
    <n v="56333.819556738446"/>
    <m/>
    <n v="3.7403142444063668"/>
    <n v="1.4630000000000001"/>
    <m/>
    <n v="6.9428860417809268E-2"/>
    <n v="1.564574422791255"/>
    <m/>
    <n v="-651.8654824678074"/>
    <n v="0"/>
    <n v="0"/>
    <n v="0"/>
    <n v="0"/>
    <n v="0"/>
    <n v="0"/>
    <n v="0"/>
    <n v="0"/>
    <n v="0"/>
    <n v="0"/>
    <n v="-2529.659467692421"/>
    <n v="-1695.0843631481489"/>
    <n v="-651.86548246780694"/>
    <n v="689.4159355497759"/>
  </r>
  <r>
    <x v="475"/>
    <n v="1339.4501450690359"/>
    <n v="0"/>
    <n v="0"/>
    <n v="42"/>
    <n v="49"/>
    <n v="1638020487"/>
    <n v="18959.796538738559"/>
    <n v="13891.55649697767"/>
    <n v="0"/>
    <n v="3"/>
    <n v="21"/>
    <n v="1670490512"/>
    <n v="20992"/>
    <n v="0"/>
    <n v="250294"/>
    <n v="8"/>
    <n v="81"/>
    <n v="119"/>
    <n v="315"/>
    <n v="410"/>
    <n v="240"/>
    <n v="0"/>
    <n v="0"/>
    <n v="0"/>
    <n v="0"/>
    <n v="0"/>
    <n v="228118"/>
    <n v="1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987"/>
    <n v="125826.14"/>
    <n v="215853"/>
    <n v="90026.87"/>
    <n v="5"/>
    <n v="24"/>
    <n v="0"/>
    <n v="0"/>
    <n v="0"/>
    <n v="18397.65915059832"/>
    <n v="28370.9969645821"/>
    <n v="9973.3378139837769"/>
    <n v="107428.48084940171"/>
    <n v="187482.0030354179"/>
    <n v="80053.532186016222"/>
    <n v="9973.3378139837769"/>
    <n v="0"/>
    <n v="0"/>
    <n v="0"/>
    <n v="0"/>
    <n v="0"/>
    <n v="0"/>
    <n v="0"/>
    <n v="0"/>
    <n v="0"/>
    <n v="0"/>
    <n v="14185.49848229105"/>
    <n v="17022.59817874926"/>
    <n v="19859.697875207461"/>
    <n v="22696.79757166568"/>
    <n v="25533.897268123888"/>
    <n v="31208.096661040308"/>
    <n v="34045.196357498513"/>
    <n v="36882.296053956728"/>
    <n v="39719.395750414929"/>
    <n v="42556.495446873138"/>
    <m/>
    <n v="2.8446842465120019"/>
    <n v="1.4630000000000001"/>
    <m/>
    <n v="0.40613145550497709"/>
    <n v="2.0571703194037818"/>
    <m/>
    <n v="-2880.5885728382532"/>
    <n v="0"/>
    <n v="0"/>
    <n v="0"/>
    <n v="0"/>
    <n v="0"/>
    <n v="0"/>
    <n v="0"/>
    <n v="0"/>
    <n v="0"/>
    <n v="0"/>
    <n v="-4299.1384210673577"/>
    <n v="-3668.671821854422"/>
    <n v="-2880.5885728382532"/>
    <n v="-1867.3386812460351"/>
  </r>
  <r>
    <x v="476"/>
    <n v="0"/>
    <n v="0"/>
    <n v="0"/>
    <n v="0"/>
    <n v="0"/>
    <n v="0"/>
    <n v="30584.39529570693"/>
    <n v="30584.39529570693"/>
    <n v="6074.5244871241594"/>
    <n v="1"/>
    <n v="1"/>
    <n v="1671577456"/>
    <n v="0"/>
    <n v="0"/>
    <n v="133"/>
    <n v="1"/>
    <n v="2"/>
    <n v="0"/>
    <n v="1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316.04"/>
    <n v="45237.2"/>
    <n v="9921.16"/>
    <n v="1"/>
    <n v="1"/>
    <n v="0"/>
    <n v="0"/>
    <n v="0"/>
    <n v="35316.043245319634"/>
    <n v="45237.203698493118"/>
    <n v="9921.1604531734956"/>
    <n v="-3.245319625420962E-3"/>
    <n v="-3.6984931211918588E-3"/>
    <n v="-4.5317349577089772E-4"/>
    <n v="9921.1604531734956"/>
    <n v="0"/>
    <n v="0"/>
    <n v="0"/>
    <n v="0"/>
    <n v="0"/>
    <n v="0"/>
    <n v="0"/>
    <n v="0"/>
    <n v="0"/>
    <n v="0"/>
    <n v="22618.601849246559"/>
    <n v="27142.32221909587"/>
    <n v="31666.04258894518"/>
    <n v="36189.762958794498"/>
    <n v="40713.483328643808"/>
    <n v="49760.924068342443"/>
    <n v="54284.644438191739"/>
    <n v="58808.364808041057"/>
    <n v="63332.08517789036"/>
    <n v="67855.80554773967"/>
    <m/>
    <n v="4.5596685903838026"/>
    <n v="1.4630000000000001"/>
    <m/>
    <n v="-0.1227432606755952"/>
    <n v="1.283426609631604"/>
    <m/>
    <n v="1388.1404714497851"/>
    <n v="0"/>
    <n v="0"/>
    <n v="0"/>
    <n v="0"/>
    <n v="0"/>
    <n v="0"/>
    <n v="0"/>
    <n v="0"/>
    <n v="0"/>
    <n v="0"/>
    <n v="-873.71971347487124"/>
    <n v="131.5514798249751"/>
    <n v="1388.1404714497839"/>
    <n v="3003.7548892531099"/>
  </r>
  <r>
    <x v="477"/>
    <n v="1747.007987913865"/>
    <n v="0"/>
    <n v="0"/>
    <n v="74"/>
    <n v="64"/>
    <n v="1636006502"/>
    <n v="25339.561300102789"/>
    <n v="12925.55864211058"/>
    <n v="0"/>
    <n v="40"/>
    <n v="54"/>
    <n v="1671743922"/>
    <n v="2828"/>
    <n v="0"/>
    <n v="10090"/>
    <n v="4"/>
    <n v="26"/>
    <n v="5"/>
    <n v="7256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56698.22"/>
    <n v="66607.05"/>
    <n v="9908.83"/>
    <n v="2"/>
    <n v="7"/>
    <n v="0"/>
    <n v="0"/>
    <n v="0"/>
    <n v="27611.050938057859"/>
    <n v="37519.881524883604"/>
    <n v="9908.8305868257394"/>
    <n v="29087.169061942139"/>
    <n v="29087.16847511641"/>
    <n v="-5.8682573944679461E-4"/>
    <n v="9908.8305868257394"/>
    <n v="0"/>
    <n v="0"/>
    <n v="0"/>
    <n v="0"/>
    <n v="0"/>
    <n v="0"/>
    <n v="0"/>
    <n v="0"/>
    <n v="0"/>
    <n v="0"/>
    <n v="18759.940762441802"/>
    <n v="22511.928914930158"/>
    <n v="26263.917067418519"/>
    <n v="30015.905219906879"/>
    <n v="33767.893372395243"/>
    <n v="41271.869677371957"/>
    <n v="45023.857829860317"/>
    <n v="48775.845982348677"/>
    <n v="52527.83413483703"/>
    <n v="56279.822287325398"/>
    <m/>
    <n v="3.7865095377418259"/>
    <n v="1.4630000000000001"/>
    <m/>
    <n v="5.6381863066821802E-2"/>
    <n v="1.5454866656667601"/>
    <m/>
    <n v="-528.86020560484053"/>
    <n v="0"/>
    <n v="0"/>
    <n v="0"/>
    <n v="0"/>
    <n v="0"/>
    <n v="0"/>
    <n v="0"/>
    <n v="0"/>
    <n v="0"/>
    <n v="0"/>
    <n v="-2404.85428184902"/>
    <n v="-1571.079136851607"/>
    <n v="-528.8602056048403"/>
    <n v="811.13556314100242"/>
  </r>
  <r>
    <x v="478"/>
    <n v="0"/>
    <n v="0"/>
    <n v="0"/>
    <n v="0"/>
    <n v="0"/>
    <n v="0"/>
    <n v="25120.369849982671"/>
    <n v="0"/>
    <n v="0"/>
    <n v="40"/>
    <n v="43"/>
    <n v="1671649188"/>
    <n v="15016"/>
    <n v="0"/>
    <n v="28375"/>
    <n v="7"/>
    <n v="23"/>
    <n v="0"/>
    <n v="12621"/>
    <n v="154"/>
    <n v="501"/>
    <n v="0"/>
    <n v="0"/>
    <n v="0"/>
    <n v="0"/>
    <n v="0"/>
    <n v="0"/>
    <n v="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38"/>
    <n v="310088.57"/>
    <n v="352984.46"/>
    <n v="42895.89"/>
    <n v="2"/>
    <n v="9"/>
    <n v="0"/>
    <n v="0"/>
    <n v="0"/>
    <n v="27314.340078311241"/>
    <n v="37204.119885533997"/>
    <n v="9889.7798072227633"/>
    <n v="282774.22992168879"/>
    <n v="315780.34011446597"/>
    <n v="33006.11019277724"/>
    <n v="9889.7798072227633"/>
    <n v="0"/>
    <n v="0"/>
    <n v="0"/>
    <n v="0"/>
    <n v="0"/>
    <n v="0"/>
    <n v="0"/>
    <n v="0"/>
    <n v="0"/>
    <n v="0"/>
    <n v="18602.059942766999"/>
    <n v="22322.4719313204"/>
    <n v="26042.883919873799"/>
    <n v="29763.295908427201"/>
    <n v="33483.707896980603"/>
    <n v="40924.531874087414"/>
    <n v="44644.943862640801"/>
    <n v="48365.35585119421"/>
    <n v="52085.767839747597"/>
    <n v="55806.179828301007"/>
    <m/>
    <n v="3.7618754523091469"/>
    <n v="1.4630000000000001"/>
    <m/>
    <n v="6.3299423574665337E-2"/>
    <n v="1.555607056689736"/>
    <m/>
    <n v="-588.74983583926212"/>
    <n v="0"/>
    <n v="0"/>
    <n v="0"/>
    <n v="0"/>
    <n v="0"/>
    <n v="0"/>
    <n v="0"/>
    <n v="0"/>
    <n v="0"/>
    <n v="0"/>
    <n v="-2448.9558301159618"/>
    <n v="-1622.1976104374301"/>
    <n v="-588.74983583926223"/>
    <n v="739.96873150123793"/>
  </r>
  <r>
    <x v="479"/>
    <n v="0"/>
    <n v="0"/>
    <n v="0"/>
    <n v="0"/>
    <n v="0"/>
    <n v="0"/>
    <n v="25267.242096003829"/>
    <n v="555.30288154301991"/>
    <n v="0"/>
    <n v="25"/>
    <n v="58"/>
    <n v="1671652374"/>
    <n v="112770"/>
    <n v="0"/>
    <n v="133738"/>
    <n v="2"/>
    <n v="34"/>
    <n v="0"/>
    <n v="209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1691.32"/>
    <n v="251571.28"/>
    <n v="9879.9500000000007"/>
    <n v="2"/>
    <n v="11"/>
    <n v="0"/>
    <n v="0"/>
    <n v="0"/>
    <n v="27543.828081767799"/>
    <n v="37423.782943243437"/>
    <n v="9879.9548614756441"/>
    <n v="214147.4919182322"/>
    <n v="214147.49705675661"/>
    <n v="-4.8614756433380526E-3"/>
    <n v="9879.9548614756441"/>
    <n v="0"/>
    <n v="0"/>
    <n v="0"/>
    <n v="0"/>
    <n v="0"/>
    <n v="0"/>
    <n v="0"/>
    <n v="0"/>
    <n v="0"/>
    <n v="0"/>
    <n v="18711.891471621719"/>
    <n v="22454.269765946061"/>
    <n v="26196.6480602704"/>
    <n v="29939.026354594749"/>
    <n v="33681.404648919102"/>
    <n v="41166.161237567787"/>
    <n v="44908.539531892122"/>
    <n v="48650.917826216471"/>
    <n v="52393.296120540806"/>
    <n v="56135.674414865163"/>
    <m/>
    <n v="3.7878495871644011"/>
    <n v="1.4630000000000001"/>
    <m/>
    <n v="5.6008140754716607E-2"/>
    <n v="1.544939909924151"/>
    <m/>
    <n v="-524.00912566478496"/>
    <n v="0"/>
    <n v="0"/>
    <n v="0"/>
    <n v="0"/>
    <n v="0"/>
    <n v="0"/>
    <n v="0"/>
    <n v="0"/>
    <n v="0"/>
    <n v="0"/>
    <n v="-2395.1982728269568"/>
    <n v="-1563.5586518659909"/>
    <n v="-524.00912566478473"/>
    <n v="812.554550879624"/>
  </r>
  <r>
    <x v="480"/>
    <n v="0"/>
    <n v="0"/>
    <n v="0"/>
    <n v="0"/>
    <n v="0"/>
    <n v="0"/>
    <n v="24946.79493718248"/>
    <n v="16273.859473804479"/>
    <n v="0"/>
    <n v="60"/>
    <n v="58"/>
    <n v="1671824446"/>
    <n v="456"/>
    <n v="0"/>
    <n v="520"/>
    <n v="5"/>
    <n v="16"/>
    <n v="0"/>
    <n v="28"/>
    <n v="0"/>
    <n v="0"/>
    <n v="0"/>
    <n v="0"/>
    <n v="0"/>
    <n v="0"/>
    <n v="0"/>
    <n v="17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n v="36"/>
    <n v="445787.78"/>
    <n v="455516.41"/>
    <n v="9728.6299999999992"/>
    <n v="3"/>
    <n v="13"/>
    <n v="0"/>
    <n v="0"/>
    <n v="0"/>
    <n v="27261.597508281291"/>
    <n v="36965.104427147417"/>
    <n v="9703.5069188661291"/>
    <n v="418526.18249171868"/>
    <n v="418551.30557285261"/>
    <n v="25.12308113387007"/>
    <n v="9703.5069188661291"/>
    <n v="0"/>
    <n v="0"/>
    <n v="0"/>
    <n v="0"/>
    <n v="0"/>
    <n v="0"/>
    <n v="0"/>
    <n v="0"/>
    <n v="0"/>
    <n v="0"/>
    <n v="18482.552213573708"/>
    <n v="22179.06265628845"/>
    <n v="25875.573099003192"/>
    <n v="29572.08354171793"/>
    <n v="33268.593984432679"/>
    <n v="40661.614869862162"/>
    <n v="44358.1253125769"/>
    <n v="48054.635755291652"/>
    <n v="51751.146198006383"/>
    <n v="55447.656640721121"/>
    <m/>
    <n v="3.8094582439342299"/>
    <n v="1.4630000000000001"/>
    <m/>
    <n v="5.0018071826661403E-2"/>
    <n v="1.536176439082406"/>
    <m/>
    <n v="-462.23081207927549"/>
    <n v="0"/>
    <n v="0"/>
    <n v="0"/>
    <n v="0"/>
    <n v="0"/>
    <n v="0"/>
    <n v="0"/>
    <n v="0"/>
    <n v="0"/>
    <n v="0"/>
    <n v="-2310.4860334366458"/>
    <n v="-1489.0392683889261"/>
    <n v="-462.23081207927498"/>
    <n v="857.95148889027587"/>
  </r>
  <r>
    <x v="481"/>
    <n v="2379.8475113834902"/>
    <n v="0"/>
    <n v="0"/>
    <n v="37"/>
    <n v="36"/>
    <n v="1619424949"/>
    <n v="21465.516343692281"/>
    <n v="16377.071729833489"/>
    <n v="0"/>
    <n v="1"/>
    <n v="14"/>
    <n v="1668038219"/>
    <n v="3210"/>
    <n v="0"/>
    <n v="3306"/>
    <n v="5"/>
    <n v="30"/>
    <n v="5"/>
    <n v="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172021.18"/>
    <n v="249275.61"/>
    <n v="77254.429999999993"/>
    <n v="2"/>
    <n v="9"/>
    <n v="0"/>
    <n v="0"/>
    <n v="0"/>
    <n v="22722.39621918304"/>
    <n v="32425.77397998486"/>
    <n v="9703.3777608018208"/>
    <n v="149298.78378081691"/>
    <n v="216849.83602001509"/>
    <n v="67551.052239198179"/>
    <n v="9703.3777608018208"/>
    <n v="0"/>
    <n v="0"/>
    <n v="0"/>
    <n v="0"/>
    <n v="0"/>
    <n v="0"/>
    <n v="0"/>
    <n v="0"/>
    <n v="0"/>
    <n v="0"/>
    <n v="16212.88698999243"/>
    <n v="19455.46438799092"/>
    <n v="22698.041785989401"/>
    <n v="25940.619183987888"/>
    <n v="29183.19658198638"/>
    <n v="35668.351377983352"/>
    <n v="38910.928775981833"/>
    <n v="42153.506173980328"/>
    <n v="45396.083571978808"/>
    <n v="48638.660969977303"/>
    <m/>
    <n v="3.3416996410232951"/>
    <n v="1.4630000000000001"/>
    <m/>
    <n v="0.19699566977692839"/>
    <n v="1.7512046648836459"/>
    <m/>
    <n v="-1596.934265805605"/>
    <n v="0"/>
    <n v="0"/>
    <n v="0"/>
    <n v="0"/>
    <n v="0"/>
    <n v="0"/>
    <n v="0"/>
    <n v="0"/>
    <n v="0"/>
    <n v="0"/>
    <n v="-3218.2229648048478"/>
    <n v="-2497.6502096940731"/>
    <n v="-1596.934265805605"/>
    <n v="-438.87090937757421"/>
  </r>
  <r>
    <x v="482"/>
    <n v="0"/>
    <n v="0"/>
    <n v="0"/>
    <n v="0"/>
    <n v="0"/>
    <n v="0"/>
    <n v="27162.311740532641"/>
    <n v="17985.842230489081"/>
    <n v="0"/>
    <n v="3"/>
    <n v="54"/>
    <n v="1671954791"/>
    <n v="432710"/>
    <n v="0"/>
    <n v="467007"/>
    <n v="11"/>
    <n v="49"/>
    <n v="70"/>
    <n v="2798"/>
    <n v="1178"/>
    <n v="23570"/>
    <n v="3"/>
    <n v="0"/>
    <n v="0"/>
    <n v="0"/>
    <n v="0"/>
    <n v="2869"/>
    <n v="1"/>
    <n v="0"/>
    <n v="38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499"/>
    <n v="575528.89"/>
    <n v="645684.89"/>
    <n v="70156"/>
    <n v="6"/>
    <n v="20"/>
    <n v="0"/>
    <n v="0"/>
    <n v="0"/>
    <n v="30346.37714718411"/>
    <n v="40016.788280437489"/>
    <n v="9670.4111332533757"/>
    <n v="545182.51285281591"/>
    <n v="605668.10171956255"/>
    <n v="60485.588866746621"/>
    <n v="9670.4111332533757"/>
    <n v="0"/>
    <n v="0"/>
    <n v="0"/>
    <n v="0"/>
    <n v="0"/>
    <n v="0"/>
    <n v="0"/>
    <n v="0"/>
    <n v="0"/>
    <n v="0"/>
    <n v="20008.394140218741"/>
    <n v="24010.072968262491"/>
    <n v="28011.751796306238"/>
    <n v="32013.430624349989"/>
    <n v="36015.109452393743"/>
    <n v="44018.467108481243"/>
    <n v="48020.145936524983"/>
    <n v="52021.824764568737"/>
    <n v="56023.503592612476"/>
    <n v="60025.182420656231"/>
    <m/>
    <n v="4.138064838094925"/>
    <n v="1.4630000000000001"/>
    <m/>
    <n v="-3.3364590333119781E-2"/>
    <n v="1.414187604342646"/>
    <m/>
    <n v="333.78593685599691"/>
    <n v="0"/>
    <n v="0"/>
    <n v="0"/>
    <n v="0"/>
    <n v="0"/>
    <n v="0"/>
    <n v="0"/>
    <n v="0"/>
    <n v="0"/>
    <n v="0"/>
    <n v="-1667.0534771658779"/>
    <n v="-777.79151537837788"/>
    <n v="333.78593685599662"/>
    <n v="1762.956946871622"/>
  </r>
  <r>
    <x v="483"/>
    <n v="0"/>
    <n v="0"/>
    <n v="0"/>
    <n v="0"/>
    <n v="0"/>
    <n v="0"/>
    <n v="26377.044801637319"/>
    <n v="25605.8475562981"/>
    <n v="0"/>
    <n v="3"/>
    <n v="4"/>
    <n v="1671988653"/>
    <n v="5790"/>
    <n v="0"/>
    <n v="269062"/>
    <n v="10"/>
    <n v="47"/>
    <n v="5"/>
    <n v="5773"/>
    <n v="0"/>
    <n v="253212"/>
    <n v="0"/>
    <n v="0"/>
    <n v="0"/>
    <n v="0"/>
    <n v="0"/>
    <n v="3741"/>
    <n v="5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499"/>
    <n v="259460.68"/>
    <n v="269088.65000000002"/>
    <n v="9627.9699999999993"/>
    <n v="5"/>
    <n v="19"/>
    <n v="0"/>
    <n v="0"/>
    <n v="0"/>
    <n v="29467.780669927091"/>
    <n v="39095.753832801551"/>
    <n v="9627.9731628744648"/>
    <n v="229992.89933007289"/>
    <n v="229992.89616719849"/>
    <n v="-3.1628744654881298E-3"/>
    <n v="9627.9731628744648"/>
    <n v="0"/>
    <n v="0"/>
    <n v="0"/>
    <n v="0"/>
    <n v="0"/>
    <n v="0"/>
    <n v="0"/>
    <n v="0"/>
    <n v="0"/>
    <n v="0"/>
    <n v="19547.876916400779"/>
    <n v="23457.452299680928"/>
    <n v="27367.027682961081"/>
    <n v="31276.603066241241"/>
    <n v="35186.178449521387"/>
    <n v="43005.329216081707"/>
    <n v="46914.904599361857"/>
    <n v="50824.47998264202"/>
    <n v="54734.05536592217"/>
    <n v="58643.630749202333"/>
    <m/>
    <n v="4.0606421695850861"/>
    <n v="1.4630000000000001"/>
    <m/>
    <n v="-1.493413284216627E-2"/>
    <n v="1.4411513636519111"/>
    <m/>
    <n v="145.96529532592271"/>
    <n v="0"/>
    <n v="0"/>
    <n v="0"/>
    <n v="0"/>
    <n v="0"/>
    <n v="0"/>
    <n v="0"/>
    <n v="0"/>
    <n v="0"/>
    <n v="0"/>
    <n v="-1808.822396314155"/>
    <n v="-940.02786669634224"/>
    <n v="145.96529532592291"/>
    <n v="1542.242217925977"/>
  </r>
  <r>
    <x v="484"/>
    <n v="0"/>
    <n v="0"/>
    <n v="0"/>
    <n v="0"/>
    <n v="0"/>
    <n v="0"/>
    <n v="23642.424967461269"/>
    <n v="21916.918218776391"/>
    <n v="0"/>
    <n v="10"/>
    <n v="18"/>
    <n v="1671534545"/>
    <n v="84117"/>
    <n v="0"/>
    <n v="88895"/>
    <n v="7"/>
    <n v="41"/>
    <n v="27"/>
    <n v="1599"/>
    <n v="57"/>
    <n v="2705"/>
    <n v="0"/>
    <n v="0"/>
    <n v="0"/>
    <n v="0"/>
    <n v="0"/>
    <n v="217"/>
    <n v="1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79"/>
    <n v="427756.91"/>
    <n v="437296.38"/>
    <n v="9539.4699999999993"/>
    <n v="6"/>
    <n v="18"/>
    <n v="0"/>
    <n v="0"/>
    <n v="0"/>
    <n v="25679.333041216389"/>
    <n v="35218.80093388899"/>
    <n v="9539.4678926726065"/>
    <n v="402077.57695878361"/>
    <n v="402077.57906611101"/>
    <n v="2.107327392877778E-3"/>
    <n v="9539.4678926726065"/>
    <n v="0"/>
    <n v="0"/>
    <n v="0"/>
    <n v="0"/>
    <n v="0"/>
    <n v="0"/>
    <n v="0"/>
    <n v="0"/>
    <n v="0"/>
    <n v="0"/>
    <n v="17609.400466944491"/>
    <n v="21131.280560333391"/>
    <n v="24653.160653722291"/>
    <n v="28175.04074711119"/>
    <n v="31696.92084050009"/>
    <n v="38740.681027277889"/>
    <n v="42262.561120666789"/>
    <n v="45784.441214055689"/>
    <n v="49306.321307444581"/>
    <n v="52828.201400833481"/>
    <m/>
    <n v="3.6919041324035509"/>
    <n v="1.4630000000000001"/>
    <m/>
    <n v="8.3451751873055535E-2"/>
    <n v="1.58508991299028"/>
    <m/>
    <n v="-734.76765920035928"/>
    <n v="0"/>
    <n v="0"/>
    <n v="0"/>
    <n v="0"/>
    <n v="0"/>
    <n v="0"/>
    <n v="0"/>
    <n v="0"/>
    <n v="0"/>
    <n v="0"/>
    <n v="-2495.7077058948089"/>
    <n v="-1713.0676851417199"/>
    <n v="-734.76765920035905"/>
    <n v="523.04665986710461"/>
  </r>
  <r>
    <x v="485"/>
    <n v="0"/>
    <n v="0"/>
    <n v="0"/>
    <n v="0"/>
    <n v="0"/>
    <n v="0"/>
    <n v="24504.375538320401"/>
    <n v="12042.967747813649"/>
    <n v="0"/>
    <n v="24"/>
    <n v="58"/>
    <n v="1671686386"/>
    <n v="641"/>
    <n v="0"/>
    <n v="3254"/>
    <n v="6"/>
    <n v="29"/>
    <n v="5"/>
    <n v="2451"/>
    <n v="0"/>
    <n v="0"/>
    <n v="0"/>
    <n v="0"/>
    <n v="0"/>
    <n v="0"/>
    <n v="0"/>
    <n v="0"/>
    <n v="1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2"/>
    <n v="92752.42"/>
    <n v="102291.86"/>
    <n v="9539.43"/>
    <n v="3"/>
    <n v="14"/>
    <n v="0"/>
    <n v="0"/>
    <n v="0"/>
    <n v="26770.610021482189"/>
    <n v="36310.044141275081"/>
    <n v="9539.4341197928916"/>
    <n v="65981.809978517806"/>
    <n v="65981.81585872492"/>
    <n v="-4.1197928912879433E-3"/>
    <n v="9539.4341197928916"/>
    <n v="0"/>
    <n v="0"/>
    <n v="0"/>
    <n v="0"/>
    <n v="0"/>
    <n v="0"/>
    <n v="0"/>
    <n v="0"/>
    <n v="0"/>
    <n v="0"/>
    <n v="18155.02207063754"/>
    <n v="21786.026484765051"/>
    <n v="25417.03089889255"/>
    <n v="29048.035313020071"/>
    <n v="32679.03972714757"/>
    <n v="39941.048555402587"/>
    <n v="43572.052969530087"/>
    <n v="47203.057383657608"/>
    <n v="50834.061797785107"/>
    <n v="54465.066211912621"/>
    <m/>
    <n v="3.8063100688475009"/>
    <n v="1.4630000000000001"/>
    <m/>
    <n v="5.0886535161110968E-2"/>
    <n v="1.537447000940706"/>
    <m/>
    <n v="-461.92308447412148"/>
    <n v="0"/>
    <n v="0"/>
    <n v="0"/>
    <n v="0"/>
    <n v="0"/>
    <n v="0"/>
    <n v="0"/>
    <n v="0"/>
    <n v="0"/>
    <n v="0"/>
    <n v="-2277.4252915378761"/>
    <n v="-1470.5354217317631"/>
    <n v="-461.92308447412142"/>
    <n v="834.8642062857034"/>
  </r>
  <r>
    <x v="486"/>
    <n v="0"/>
    <n v="0"/>
    <n v="0"/>
    <n v="0"/>
    <n v="0"/>
    <n v="0"/>
    <n v="20751.714435687281"/>
    <n v="18983.377374937219"/>
    <n v="0"/>
    <n v="38"/>
    <n v="15"/>
    <n v="1672107462"/>
    <n v="15471"/>
    <n v="0"/>
    <n v="76916"/>
    <n v="3"/>
    <n v="9"/>
    <n v="0"/>
    <n v="704"/>
    <n v="0"/>
    <n v="607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0741"/>
    <n v="30760.19"/>
    <n v="40240.639999999999"/>
    <n v="9480.4500000000007"/>
    <n v="2"/>
    <n v="5"/>
    <n v="0"/>
    <n v="0"/>
    <n v="0"/>
    <n v="21322.68002245768"/>
    <n v="30803.132248998911"/>
    <n v="9480.4522265412252"/>
    <n v="9437.5099775423187"/>
    <n v="9437.5077510010924"/>
    <n v="-2.2265412244450999E-3"/>
    <n v="9480.4522265412252"/>
    <n v="0"/>
    <n v="0"/>
    <n v="0"/>
    <n v="0"/>
    <n v="0"/>
    <n v="0"/>
    <n v="0"/>
    <n v="0"/>
    <n v="0"/>
    <n v="0"/>
    <n v="15401.56612449945"/>
    <n v="18481.87934939934"/>
    <n v="21562.192574299239"/>
    <n v="24642.505799199131"/>
    <n v="27722.819024099019"/>
    <n v="33883.445473898799"/>
    <n v="36963.758698798687"/>
    <n v="40044.071923698582"/>
    <n v="43124.385148598471"/>
    <n v="46204.698373498359"/>
    <m/>
    <n v="3.2491205601736239"/>
    <n v="1.4630000000000001"/>
    <m/>
    <n v="0.23110236321494049"/>
    <n v="1.8011027573834579"/>
    <m/>
    <n v="-1779.6691642914991"/>
    <n v="0"/>
    <n v="0"/>
    <n v="0"/>
    <n v="0"/>
    <n v="0"/>
    <n v="0"/>
    <n v="0"/>
    <n v="0"/>
    <n v="0"/>
    <n v="0"/>
    <n v="-3319.825776741443"/>
    <n v="-2635.3117267636899"/>
    <n v="-1779.669164291498"/>
    <n v="-679.55729825582239"/>
  </r>
  <r>
    <x v="487"/>
    <n v="0"/>
    <n v="0"/>
    <n v="0"/>
    <n v="0"/>
    <n v="0"/>
    <n v="0"/>
    <n v="41886.805565596893"/>
    <n v="41666.660000000003"/>
    <n v="17894.256448846711"/>
    <n v="3"/>
    <n v="3"/>
    <n v="1671631089"/>
    <n v="53"/>
    <n v="0"/>
    <n v="173"/>
    <n v="2"/>
    <n v="2"/>
    <n v="0"/>
    <n v="1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1898.47"/>
    <n v="71372.66"/>
    <n v="9474.19"/>
    <n v="1"/>
    <n v="2"/>
    <n v="0"/>
    <n v="0"/>
    <n v="0"/>
    <n v="52395.35399872667"/>
    <n v="61869.542177495387"/>
    <n v="9474.188178768718"/>
    <n v="9503.1160012733308"/>
    <n v="9503.1178225046169"/>
    <n v="1.8212312825198751E-3"/>
    <n v="9474.188178768718"/>
    <n v="0"/>
    <n v="0"/>
    <n v="0"/>
    <n v="0"/>
    <n v="0"/>
    <n v="0"/>
    <n v="0"/>
    <n v="0"/>
    <n v="0"/>
    <n v="0"/>
    <n v="30934.77108874769"/>
    <n v="37121.725306497232"/>
    <n v="43308.679524246771"/>
    <n v="49495.633741996309"/>
    <n v="55682.587959745848"/>
    <n v="68056.496395244933"/>
    <n v="74243.450612994464"/>
    <n v="80430.40483074401"/>
    <n v="86617.359048493541"/>
    <n v="92804.313266243087"/>
    <m/>
    <n v="6.5303265050342354"/>
    <n v="1.4630000000000001"/>
    <m/>
    <n v="-0.38747319955343801"/>
    <n v="0.89612670905332037"/>
    <m/>
    <n v="5993.1973656051296"/>
    <n v="0"/>
    <n v="0"/>
    <n v="0"/>
    <n v="0"/>
    <n v="0"/>
    <n v="0"/>
    <n v="0"/>
    <n v="0"/>
    <n v="0"/>
    <n v="0"/>
    <n v="2899.7202567303589"/>
    <n v="4274.598971785812"/>
    <n v="5993.1973656051287"/>
    <n v="8202.8238719442506"/>
  </r>
  <r>
    <x v="488"/>
    <n v="23341.396926906571"/>
    <n v="22900.948948906291"/>
    <n v="0"/>
    <n v="6"/>
    <n v="1"/>
    <n v="1671588371"/>
    <n v="0"/>
    <n v="0"/>
    <n v="0"/>
    <n v="0"/>
    <n v="0"/>
    <n v="0"/>
    <n v="16"/>
    <n v="0"/>
    <n v="307"/>
    <n v="2"/>
    <n v="3"/>
    <n v="0"/>
    <n v="2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262.15"/>
    <n v="34698.51"/>
    <n v="9436.36"/>
    <n v="1"/>
    <n v="1"/>
    <n v="25262.145494814529"/>
    <n v="34698.50835208378"/>
    <n v="9436.3628572692505"/>
    <n v="0"/>
    <n v="0"/>
    <n v="0"/>
    <n v="4.5051854722260032E-3"/>
    <n v="1.6479162222822199E-3"/>
    <n v="-2.8572692499437839E-3"/>
    <n v="9436.3628572692505"/>
    <n v="17349.25417604189"/>
    <n v="20819.105011250271"/>
    <n v="24288.955846458641"/>
    <n v="27758.806681667029"/>
    <n v="31228.657516875399"/>
    <n v="38168.359187292161"/>
    <n v="41638.210022500527"/>
    <n v="45108.060857708922"/>
    <n v="48577.911692917289"/>
    <n v="52047.76252812567"/>
    <n v="0"/>
    <n v="0"/>
    <n v="0"/>
    <n v="0"/>
    <n v="0"/>
    <n v="0"/>
    <n v="0"/>
    <n v="0"/>
    <n v="0"/>
    <n v="0"/>
    <n v="3.677106198322373"/>
    <m/>
    <n v="1.4630000000000001"/>
    <n v="8.7811932607478882E-2"/>
    <m/>
    <m/>
    <n v="-761.73576924830581"/>
    <m/>
    <n v="-2496.6611868524942"/>
    <n v="-1725.583223472855"/>
    <n v="-761.73576924830559"/>
    <n v="477.49667189754291"/>
    <n v="2129.8065934253432"/>
    <n v="-3884.6015209358461"/>
    <n v="-3267.7391502321329"/>
    <n v="-2496.6611868524942"/>
    <n v="-1505.2752339358151"/>
    <n v="-183.4272967135748"/>
    <n v="0"/>
    <n v="0"/>
    <n v="0"/>
    <n v="0"/>
  </r>
  <r>
    <x v="489"/>
    <n v="11683.08965902109"/>
    <n v="0"/>
    <n v="0"/>
    <n v="388"/>
    <n v="102"/>
    <n v="1635911094"/>
    <n v="23834.605371363468"/>
    <n v="20000"/>
    <n v="0"/>
    <n v="157"/>
    <n v="57"/>
    <n v="1671710715"/>
    <n v="5579"/>
    <n v="0"/>
    <n v="6405"/>
    <n v="5"/>
    <n v="12"/>
    <n v="5"/>
    <n v="787"/>
    <n v="4"/>
    <n v="0"/>
    <n v="0"/>
    <n v="0"/>
    <n v="0"/>
    <n v="0"/>
    <n v="0"/>
    <n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9"/>
    <n v="25768.76"/>
    <n v="35141.660000000003"/>
    <n v="9372.9"/>
    <n v="1"/>
    <n v="2"/>
    <n v="0"/>
    <n v="0"/>
    <n v="0"/>
    <n v="25744.163739208161"/>
    <n v="35117.067402343717"/>
    <n v="9372.9036631355593"/>
    <n v="24.596260791840901"/>
    <n v="24.592597656286671"/>
    <n v="-3.6631355596909998E-3"/>
    <n v="9372.9036631355593"/>
    <n v="0"/>
    <n v="0"/>
    <n v="0"/>
    <n v="0"/>
    <n v="0"/>
    <n v="0"/>
    <n v="0"/>
    <n v="0"/>
    <n v="0"/>
    <n v="0"/>
    <n v="17558.533701171858"/>
    <n v="21070.240441406229"/>
    <n v="24581.9471816406"/>
    <n v="28093.653921874971"/>
    <n v="31605.36066210935"/>
    <n v="38628.774142578091"/>
    <n v="42140.480882812459"/>
    <n v="45652.187623046833"/>
    <n v="49163.894363281201"/>
    <n v="52675.601103515583"/>
    <m/>
    <n v="3.7466583104296891"/>
    <n v="1.4630000000000001"/>
    <m/>
    <n v="6.7618039484699244E-2"/>
    <n v="1.561925191766115"/>
    <m/>
    <n v="-593.63681254962967"/>
    <n v="0"/>
    <n v="0"/>
    <n v="0"/>
    <n v="0"/>
    <n v="0"/>
    <n v="0"/>
    <n v="0"/>
    <n v="0"/>
    <n v="0"/>
    <n v="0"/>
    <n v="-2349.4901826668161"/>
    <n v="-1569.110907059177"/>
    <n v="-593.63681254963012"/>
    <n v="660.54416610550288"/>
  </r>
  <r>
    <x v="490"/>
    <n v="0"/>
    <n v="0"/>
    <n v="0"/>
    <n v="0"/>
    <n v="0"/>
    <n v="0"/>
    <n v="23795.121334456111"/>
    <n v="15936.257474677301"/>
    <n v="0"/>
    <n v="38"/>
    <n v="59"/>
    <n v="1671285847"/>
    <n v="2771"/>
    <n v="0"/>
    <n v="6203"/>
    <n v="7"/>
    <n v="70"/>
    <n v="5"/>
    <n v="2389"/>
    <n v="0"/>
    <n v="370"/>
    <n v="0"/>
    <n v="0"/>
    <n v="0"/>
    <n v="0"/>
    <n v="0"/>
    <n v="6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43"/>
    <n v="197466.59"/>
    <n v="206897.53"/>
    <n v="9430.94"/>
    <n v="4"/>
    <n v="33"/>
    <n v="0"/>
    <n v="0"/>
    <n v="0"/>
    <n v="25903.530840114228"/>
    <n v="35228.361982485243"/>
    <n v="9324.8311423710074"/>
    <n v="171563.0591598858"/>
    <n v="171669.16801751469"/>
    <n v="106.10885762899311"/>
    <n v="9324.8311423710074"/>
    <n v="0"/>
    <n v="0"/>
    <n v="0"/>
    <n v="0"/>
    <n v="0"/>
    <n v="0"/>
    <n v="0"/>
    <n v="0"/>
    <n v="0"/>
    <n v="0"/>
    <n v="17614.180991242622"/>
    <n v="21137.01718949114"/>
    <n v="24659.853387739659"/>
    <n v="28182.689585988192"/>
    <n v="31705.52578423671"/>
    <n v="38751.198180733772"/>
    <n v="42274.03437898228"/>
    <n v="45796.870577230809"/>
    <n v="49319.706775479317"/>
    <n v="52842.542973727846"/>
    <m/>
    <n v="3.7779088376637122"/>
    <n v="1.4630000000000001"/>
    <m/>
    <n v="5.8786797638460619E-2"/>
    <n v="1.5490050849450681"/>
    <m/>
    <n v="-517.74064674969884"/>
    <n v="0"/>
    <n v="0"/>
    <n v="0"/>
    <n v="0"/>
    <n v="0"/>
    <n v="0"/>
    <n v="0"/>
    <n v="0"/>
    <n v="0"/>
    <n v="0"/>
    <n v="-2279.15874587396"/>
    <n v="-1496.306257374288"/>
    <n v="-517.7406467496985"/>
    <n v="740.41513833905992"/>
  </r>
  <r>
    <x v="491"/>
    <n v="0"/>
    <n v="0"/>
    <n v="0"/>
    <n v="0"/>
    <n v="0"/>
    <n v="0"/>
    <n v="25474.307458906609"/>
    <n v="15066.165136812"/>
    <n v="0"/>
    <n v="8"/>
    <n v="58"/>
    <n v="1672164312"/>
    <n v="15323"/>
    <n v="0"/>
    <n v="29024"/>
    <n v="12"/>
    <n v="67"/>
    <n v="851"/>
    <n v="8126"/>
    <n v="1"/>
    <n v="4230"/>
    <n v="0"/>
    <n v="0"/>
    <n v="0"/>
    <n v="3"/>
    <n v="0"/>
    <n v="108"/>
    <n v="3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575"/>
    <n v="39786.400000000001"/>
    <n v="49375.64"/>
    <n v="9589.24"/>
    <n v="3"/>
    <n v="7"/>
    <n v="0"/>
    <n v="0"/>
    <n v="0"/>
    <n v="28408.743371419881"/>
    <n v="37705.717883945319"/>
    <n v="9296.9745125254394"/>
    <n v="11377.65662858012"/>
    <n v="11669.92211605468"/>
    <n v="292.26548747456042"/>
    <n v="9296.9745125254394"/>
    <n v="0"/>
    <n v="0"/>
    <n v="0"/>
    <n v="0"/>
    <n v="0"/>
    <n v="0"/>
    <n v="0"/>
    <n v="0"/>
    <n v="0"/>
    <n v="0"/>
    <n v="18852.85894197266"/>
    <n v="22623.430730367189"/>
    <n v="26394.002518761721"/>
    <n v="30164.574307156261"/>
    <n v="33935.146095550786"/>
    <n v="41476.289672339852"/>
    <n v="45246.861460734377"/>
    <n v="49017.433249128917"/>
    <n v="52788.005037523442"/>
    <n v="56558.576825917968"/>
    <m/>
    <n v="4.0556976716614557"/>
    <n v="1.4630000000000001"/>
    <m/>
    <n v="-1.3733191221484311E-2"/>
    <n v="1.4429083412429691"/>
    <m/>
    <n v="129.45495846089099"/>
    <n v="0"/>
    <n v="0"/>
    <n v="0"/>
    <n v="0"/>
    <n v="0"/>
    <n v="0"/>
    <n v="0"/>
    <n v="0"/>
    <n v="0"/>
    <n v="0"/>
    <n v="-1755.830935736376"/>
    <n v="-917.92609387092489"/>
    <n v="129.45495846089031"/>
    <n v="1476.087740030365"/>
  </r>
  <r>
    <x v="492"/>
    <n v="63985.160555075287"/>
    <n v="0"/>
    <n v="0"/>
    <n v="10"/>
    <n v="8"/>
    <n v="1671024107"/>
    <n v="23757.04445644384"/>
    <n v="0"/>
    <n v="0"/>
    <n v="9"/>
    <n v="15"/>
    <n v="1671702764"/>
    <n v="126873"/>
    <n v="0"/>
    <n v="133549"/>
    <n v="7"/>
    <n v="20"/>
    <n v="1649"/>
    <n v="841"/>
    <n v="2454"/>
    <n v="1399"/>
    <n v="0"/>
    <n v="0"/>
    <n v="0"/>
    <n v="0"/>
    <n v="0"/>
    <n v="240"/>
    <n v="0"/>
    <n v="0"/>
    <n v="0"/>
    <n v="0"/>
    <n v="0"/>
    <n v="0"/>
    <n v="0"/>
    <n v="0"/>
    <n v="0"/>
    <n v="0"/>
    <n v="0"/>
    <n v="0"/>
    <n v="0"/>
    <n v="93"/>
    <n v="0"/>
    <n v="0"/>
    <n v="0"/>
    <n v="0"/>
    <n v="0"/>
    <n v="0"/>
    <n v="0"/>
    <n v="0"/>
    <n v="0"/>
    <n v="0"/>
    <n v="0"/>
    <n v="0"/>
    <n v="0"/>
    <n v="0"/>
    <n v="0"/>
    <n v="0"/>
    <n v="0"/>
    <n v="5835"/>
    <n v="1211414.76"/>
    <n v="4638566.6500000004"/>
    <n v="3427151.88"/>
    <n v="5"/>
    <n v="7"/>
    <n v="94048.70985128"/>
    <n v="94048.70985128"/>
    <n v="0"/>
    <n v="25830.95910229567"/>
    <n v="35124.649147381919"/>
    <n v="9293.6900450862486"/>
    <n v="1091535.0910464239"/>
    <n v="4509393.2910013394"/>
    <n v="3417858.1899549142"/>
    <n v="9293.6900450862486"/>
    <n v="47024.35492564"/>
    <n v="56429.225910768"/>
    <n v="65834.096895896"/>
    <n v="75238.967881024"/>
    <n v="84643.838866152"/>
    <n v="103453.580836408"/>
    <n v="112858.451821536"/>
    <n v="122263.322806664"/>
    <n v="131668.193791792"/>
    <n v="141073.06477691999"/>
    <n v="17562.324573690959"/>
    <n v="21074.789488429149"/>
    <n v="24587.254403167339"/>
    <n v="28099.719317905539"/>
    <n v="31612.184232643729"/>
    <n v="38637.114062120112"/>
    <n v="42149.578976858298"/>
    <n v="45662.043891596499"/>
    <n v="49174.508806334678"/>
    <n v="52686.973721072878"/>
    <s v="inf"/>
    <n v="3.779408284221077"/>
    <n v="1.4630000000000001"/>
    <n v="-1"/>
    <n v="5.836673341165266E-2"/>
    <n v="1.548390530981248"/>
    <m/>
    <n v="-512.527758240769"/>
    <n v="18809.741970256"/>
    <n v="20899.713300284449"/>
    <n v="23512.17746282"/>
    <n v="26871.059957508569"/>
    <n v="31349.56995042667"/>
    <n v="15047.7935762048"/>
    <n v="16719.770640227551"/>
    <n v="18809.741970256"/>
    <n v="21496.847966006859"/>
    <n v="25079.65596034133"/>
    <n v="-2268.7602156098651"/>
    <n v="-1488.212456779155"/>
    <n v="-512.52775824076889"/>
    <n v="741.92399702287184"/>
  </r>
  <r>
    <x v="493"/>
    <n v="26005.387236823732"/>
    <n v="24447.87202411675"/>
    <n v="0.94218780993368245"/>
    <n v="5"/>
    <n v="15"/>
    <n v="1671935063"/>
    <n v="0"/>
    <n v="0"/>
    <n v="0"/>
    <n v="0"/>
    <n v="0"/>
    <n v="0"/>
    <n v="341"/>
    <n v="0"/>
    <n v="346"/>
    <n v="4"/>
    <n v="1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952.87"/>
    <n v="38228.39"/>
    <n v="9275.51"/>
    <n v="1"/>
    <n v="1"/>
    <n v="28952.873693454789"/>
    <n v="38228.387094802143"/>
    <n v="9275.5134013473544"/>
    <n v="0"/>
    <n v="0"/>
    <n v="0"/>
    <n v="-3.6934547897544689E-3"/>
    <n v="2.905197856307495E-3"/>
    <n v="-3.401347354156314E-3"/>
    <n v="9275.5134013473544"/>
    <n v="19114.193547401072"/>
    <n v="22937.032256881281"/>
    <n v="26759.870966361501"/>
    <n v="30582.709675841721"/>
    <n v="34405.548385321927"/>
    <n v="42051.22580428236"/>
    <n v="45874.064513762569"/>
    <n v="49696.903223242793"/>
    <n v="53519.741932722987"/>
    <n v="57342.580642203218"/>
    <n v="0"/>
    <n v="0"/>
    <n v="0"/>
    <n v="0"/>
    <n v="0"/>
    <n v="0"/>
    <n v="0"/>
    <n v="0"/>
    <n v="0"/>
    <n v="0"/>
    <n v="4.1214308513908371"/>
    <m/>
    <n v="1.4630000000000001"/>
    <n v="-2.9463275199645419E-2"/>
    <m/>
    <m/>
    <n v="281.58337235318209"/>
    <m/>
    <n v="-1629.8359823869259"/>
    <n v="-780.31626916909954"/>
    <n v="281.5833723531814"/>
    <n v="1646.882911453258"/>
    <n v="3467.2822969200261"/>
    <n v="-3158.9714661790108"/>
    <n v="-2479.355695604751"/>
    <n v="-1629.835982386925"/>
    <n v="-537.59635110686395"/>
    <n v="918.72315726655142"/>
    <n v="0"/>
    <n v="0"/>
    <n v="0"/>
    <n v="0"/>
  </r>
  <r>
    <x v="494"/>
    <n v="1758.545586899839"/>
    <n v="0"/>
    <n v="0"/>
    <n v="47"/>
    <n v="79"/>
    <n v="1649394996"/>
    <n v="23432.412159803731"/>
    <n v="14230.299815970209"/>
    <n v="0"/>
    <n v="12"/>
    <n v="38"/>
    <n v="1671646620"/>
    <n v="16995"/>
    <n v="0"/>
    <n v="28189"/>
    <n v="3"/>
    <n v="15"/>
    <n v="0"/>
    <n v="11186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39799.629999999997"/>
    <n v="49061.89"/>
    <n v="9262.26"/>
    <n v="2"/>
    <n v="3"/>
    <n v="0"/>
    <n v="0"/>
    <n v="0"/>
    <n v="25460.671250443371"/>
    <n v="34722.931624819394"/>
    <n v="9262.2603743760119"/>
    <n v="14338.958749556619"/>
    <n v="14338.958375180609"/>
    <n v="-3.7437601167766838E-4"/>
    <n v="9262.2603743760119"/>
    <n v="0"/>
    <n v="0"/>
    <n v="0"/>
    <n v="0"/>
    <n v="0"/>
    <n v="0"/>
    <n v="0"/>
    <n v="0"/>
    <n v="0"/>
    <n v="0"/>
    <n v="17361.46581240969"/>
    <n v="20833.758974891629"/>
    <n v="24306.052137373568"/>
    <n v="27778.345299855511"/>
    <n v="31250.638462337451"/>
    <n v="38195.224787301333"/>
    <n v="41667.517949783272"/>
    <n v="45139.811112265197"/>
    <n v="48612.104274747137"/>
    <n v="52084.397437229083"/>
    <m/>
    <n v="3.7488615328586712"/>
    <n v="1.4630000000000001"/>
    <m/>
    <n v="6.6990595662204777E-2"/>
    <n v="1.5610072414538061"/>
    <m/>
    <n v="-581.52746817116554"/>
    <n v="0"/>
    <n v="0"/>
    <n v="0"/>
    <n v="0"/>
    <n v="0"/>
    <n v="0"/>
    <n v="0"/>
    <n v="0"/>
    <n v="0"/>
    <n v="0"/>
    <n v="-2317.674049412135"/>
    <n v="-1546.0533466383699"/>
    <n v="-581.52746817116531"/>
    <n v="658.57723271524083"/>
  </r>
  <r>
    <x v="495"/>
    <n v="0"/>
    <n v="0"/>
    <n v="0"/>
    <n v="0"/>
    <n v="0"/>
    <n v="0"/>
    <n v="24000"/>
    <n v="24000"/>
    <n v="0"/>
    <n v="1"/>
    <n v="0"/>
    <n v="1671695542"/>
    <n v="181"/>
    <n v="0"/>
    <n v="241"/>
    <n v="2"/>
    <n v="2"/>
    <n v="0"/>
    <n v="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1301.9"/>
    <n v="100561.56"/>
    <n v="9259.66"/>
    <n v="2"/>
    <n v="3"/>
    <n v="0"/>
    <n v="0"/>
    <n v="0"/>
    <n v="26100.650434779469"/>
    <n v="35360.311458883487"/>
    <n v="9259.6610241040144"/>
    <n v="65201.249565220533"/>
    <n v="65201.248541116511"/>
    <n v="-1.0241040145047009E-3"/>
    <n v="9259.6610241040144"/>
    <n v="0"/>
    <n v="0"/>
    <n v="0"/>
    <n v="0"/>
    <n v="0"/>
    <n v="0"/>
    <n v="0"/>
    <n v="0"/>
    <n v="0"/>
    <n v="0"/>
    <n v="17680.15572944174"/>
    <n v="21216.186875330091"/>
    <n v="24752.218021218439"/>
    <n v="28288.249167106791"/>
    <n v="31824.280312995139"/>
    <n v="38896.342604771839"/>
    <n v="42432.373750660183"/>
    <n v="45968.404896548527"/>
    <n v="49504.436042436879"/>
    <n v="53040.46718832523"/>
    <m/>
    <n v="3.8187479397827131"/>
    <n v="1.4630000000000001"/>
    <m/>
    <n v="4.7463740229893407E-2"/>
    <n v="1.532439451956334"/>
    <m/>
    <n v="-419.58315938314229"/>
    <n v="0"/>
    <n v="0"/>
    <n v="0"/>
    <n v="0"/>
    <n v="0"/>
    <n v="0"/>
    <n v="0"/>
    <n v="0"/>
    <n v="0"/>
    <n v="0"/>
    <n v="-2187.5987323273171"/>
    <n v="-1401.814033241018"/>
    <n v="-419.58315938314257"/>
    <n v="843.28510700555307"/>
  </r>
  <r>
    <x v="496"/>
    <n v="0"/>
    <n v="0"/>
    <n v="0"/>
    <n v="0"/>
    <n v="0"/>
    <n v="0"/>
    <n v="24769.037876831979"/>
    <n v="12422.6281613927"/>
    <n v="0"/>
    <n v="34"/>
    <n v="46"/>
    <n v="1672142895"/>
    <n v="19"/>
    <n v="0"/>
    <n v="5699"/>
    <n v="6"/>
    <n v="20"/>
    <n v="0"/>
    <n v="5644"/>
    <n v="0"/>
    <n v="26"/>
    <n v="0"/>
    <n v="0"/>
    <n v="0"/>
    <n v="0"/>
    <n v="0"/>
    <n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"/>
    <n v="35527.160000000003"/>
    <n v="44778.9"/>
    <n v="9251.73"/>
    <n v="1"/>
    <n v="8"/>
    <n v="0"/>
    <n v="0"/>
    <n v="0"/>
    <n v="27218.34183209639"/>
    <n v="36470.075516260011"/>
    <n v="9251.7336841636206"/>
    <n v="8308.8181679036134"/>
    <n v="8308.8244837399907"/>
    <n v="-3.684163621073822E-3"/>
    <n v="9251.7336841636206"/>
    <n v="0"/>
    <n v="0"/>
    <n v="0"/>
    <n v="0"/>
    <n v="0"/>
    <n v="0"/>
    <n v="0"/>
    <n v="0"/>
    <n v="0"/>
    <n v="0"/>
    <n v="18235.037758130009"/>
    <n v="21882.045309756009"/>
    <n v="25529.05286138201"/>
    <n v="29176.06041300801"/>
    <n v="32823.067964634007"/>
    <n v="40117.083067886007"/>
    <n v="43764.090619512011"/>
    <n v="47411.098171138023"/>
    <n v="51058.105722764012"/>
    <n v="54705.113274390023"/>
    <m/>
    <n v="3.9419720412712032"/>
    <n v="1.4630000000000001"/>
    <m/>
    <n v="1.4720540410044339E-2"/>
    <n v="1.4845361506198951"/>
    <m/>
    <n v="-134.2148050986176"/>
    <n v="0"/>
    <n v="0"/>
    <n v="0"/>
    <n v="0"/>
    <n v="0"/>
    <n v="0"/>
    <n v="0"/>
    <n v="0"/>
    <n v="0"/>
    <n v="0"/>
    <n v="-1957.7185809116179"/>
    <n v="-1147.2724583280619"/>
    <n v="-134.21480509861789"/>
    <n v="1168.2878919106679"/>
  </r>
  <r>
    <x v="497"/>
    <n v="0"/>
    <n v="0"/>
    <n v="0"/>
    <n v="0"/>
    <n v="0"/>
    <n v="0"/>
    <n v="23306.761952965251"/>
    <n v="21025.607979732809"/>
    <n v="0"/>
    <n v="3"/>
    <n v="15"/>
    <n v="1671598071"/>
    <n v="1245"/>
    <n v="0"/>
    <n v="1465"/>
    <n v="3"/>
    <n v="8"/>
    <n v="0"/>
    <n v="116"/>
    <n v="0"/>
    <n v="0"/>
    <n v="0"/>
    <n v="0"/>
    <n v="0"/>
    <n v="0"/>
    <n v="0"/>
    <n v="1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4"/>
    <n v="101746.02"/>
    <n v="110968.8"/>
    <n v="9222.7800000000007"/>
    <n v="2"/>
    <n v="3"/>
    <n v="0"/>
    <n v="0"/>
    <n v="0"/>
    <n v="25514.052540123808"/>
    <n v="34736.834557761409"/>
    <n v="9222.7820176376008"/>
    <n v="76231.967459876192"/>
    <n v="76231.965442238594"/>
    <n v="-2.0176376001472822E-3"/>
    <n v="9222.7820176376008"/>
    <n v="0"/>
    <n v="0"/>
    <n v="0"/>
    <n v="0"/>
    <n v="0"/>
    <n v="0"/>
    <n v="0"/>
    <n v="0"/>
    <n v="0"/>
    <n v="0"/>
    <n v="17368.417278880701"/>
    <n v="20842.10073465684"/>
    <n v="24315.78419043298"/>
    <n v="27789.46764620913"/>
    <n v="31263.15110198527"/>
    <n v="38210.518013537563"/>
    <n v="41684.201469313688"/>
    <n v="45157.884925089827"/>
    <n v="48631.568380865967"/>
    <n v="52105.251836642114"/>
    <m/>
    <n v="3.7664160869606231"/>
    <n v="1.4630000000000001"/>
    <m/>
    <n v="6.201755399464437E-2"/>
    <n v="1.5537316814941651"/>
    <m/>
    <n v="-538.57337819724853"/>
    <n v="0"/>
    <n v="0"/>
    <n v="0"/>
    <n v="0"/>
    <n v="0"/>
    <n v="0"/>
    <n v="0"/>
    <n v="0"/>
    <n v="0"/>
    <n v="0"/>
    <n v="-2275.4151060853192"/>
    <n v="-1503.4854492461759"/>
    <n v="-538.57337819724853"/>
    <n v="702.0278560085153"/>
  </r>
  <r>
    <x v="498"/>
    <n v="2027.530590601946"/>
    <n v="2027.530590601946"/>
    <n v="2027.530590601946"/>
    <n v="0"/>
    <n v="0"/>
    <n v="1649147863"/>
    <n v="23978.238660537871"/>
    <n v="13987"/>
    <n v="0"/>
    <n v="25"/>
    <n v="57"/>
    <n v="1671889362"/>
    <n v="30572"/>
    <n v="0"/>
    <n v="42050"/>
    <n v="3"/>
    <n v="12"/>
    <n v="0"/>
    <n v="11476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6594.81"/>
    <n v="35785.71"/>
    <n v="9190.91"/>
    <n v="1"/>
    <n v="3"/>
    <n v="0"/>
    <n v="0"/>
    <n v="0"/>
    <n v="26311.290430372101"/>
    <n v="35502.197359933663"/>
    <n v="9190.9069295615627"/>
    <n v="283.51956962790058"/>
    <n v="283.51264006633568"/>
    <n v="3.070438437134726E-3"/>
    <n v="9190.9069295615627"/>
    <n v="0"/>
    <n v="0"/>
    <n v="0"/>
    <n v="0"/>
    <n v="0"/>
    <n v="0"/>
    <n v="0"/>
    <n v="0"/>
    <n v="0"/>
    <n v="0"/>
    <n v="17751.098679966832"/>
    <n v="21301.318415960199"/>
    <n v="24851.538151953559"/>
    <n v="28401.757887946929"/>
    <n v="31951.9776239403"/>
    <n v="39052.417095927027"/>
    <n v="42602.636831920398"/>
    <n v="46152.856567913761"/>
    <n v="49703.076303907117"/>
    <n v="53253.296039900502"/>
    <m/>
    <n v="3.862752352082325"/>
    <n v="1.4630000000000001"/>
    <m/>
    <n v="3.5531050248066798E-2"/>
    <n v="1.5149819265129221"/>
    <m/>
    <n v="-315.3575895781471"/>
    <n v="0"/>
    <n v="0"/>
    <n v="0"/>
    <n v="0"/>
    <n v="0"/>
    <n v="0"/>
    <n v="0"/>
    <n v="0"/>
    <n v="0"/>
    <n v="0"/>
    <n v="-2090.46745757483"/>
    <n v="-1301.5297384651931"/>
    <n v="-315.35758957814687"/>
    <n v="952.57803041948318"/>
  </r>
  <r>
    <x v="499"/>
    <n v="0"/>
    <n v="0"/>
    <n v="0"/>
    <n v="0"/>
    <n v="0"/>
    <n v="0"/>
    <n v="23357.074786400051"/>
    <n v="294.39819386585259"/>
    <n v="0"/>
    <n v="20"/>
    <n v="57"/>
    <n v="1671760655"/>
    <n v="2884"/>
    <n v="58"/>
    <n v="5524"/>
    <n v="11"/>
    <n v="135"/>
    <n v="519"/>
    <n v="807"/>
    <n v="776"/>
    <n v="152"/>
    <n v="0"/>
    <n v="0"/>
    <n v="0"/>
    <n v="1"/>
    <n v="0"/>
    <n v="59"/>
    <n v="186"/>
    <n v="0"/>
    <n v="0"/>
    <n v="0"/>
    <n v="0"/>
    <n v="0"/>
    <n v="0"/>
    <n v="0"/>
    <n v="0"/>
    <n v="0"/>
    <n v="0"/>
    <n v="0"/>
    <n v="0"/>
    <n v="0"/>
    <n v="0"/>
    <n v="82"/>
    <n v="0"/>
    <n v="0"/>
    <n v="0"/>
    <n v="0"/>
    <n v="0"/>
    <n v="0"/>
    <n v="0"/>
    <n v="0"/>
    <n v="0"/>
    <n v="0"/>
    <n v="0"/>
    <n v="0"/>
    <n v="0"/>
    <n v="0"/>
    <n v="0"/>
    <n v="1833"/>
    <n v="893076.7"/>
    <n v="1153819.23"/>
    <n v="260742.53"/>
    <n v="8"/>
    <n v="23"/>
    <n v="0"/>
    <n v="0"/>
    <n v="0"/>
    <n v="25264.476860541061"/>
    <n v="34413.385707435118"/>
    <n v="9148.9088468940572"/>
    <n v="867812.22313945892"/>
    <n v="1119405.844292565"/>
    <n v="251593.62115310601"/>
    <n v="9148.9088468940572"/>
    <n v="0"/>
    <n v="0"/>
    <n v="0"/>
    <n v="0"/>
    <n v="0"/>
    <n v="0"/>
    <n v="0"/>
    <n v="0"/>
    <n v="0"/>
    <n v="0"/>
    <n v="17206.692853717559"/>
    <n v="20648.031424461071"/>
    <n v="24089.369995204579"/>
    <n v="27530.708565948091"/>
    <n v="30972.04713669161"/>
    <n v="37854.724278178634"/>
    <n v="41296.062848922142"/>
    <n v="44737.401419665657"/>
    <n v="48178.739990409173"/>
    <n v="51620.078561152681"/>
    <m/>
    <n v="3.7614743226038421"/>
    <n v="1.4630000000000001"/>
    <m/>
    <n v="6.3412815544900969E-2"/>
    <n v="1.5557729491421901"/>
    <m/>
    <n v="-545.5624200352778"/>
    <n v="0"/>
    <n v="0"/>
    <n v="0"/>
    <n v="0"/>
    <n v="0"/>
    <n v="0"/>
    <n v="0"/>
    <n v="0"/>
    <n v="0"/>
    <n v="0"/>
    <n v="-2266.231705407034"/>
    <n v="-1501.4898007973641"/>
    <n v="-545.56242003527768"/>
    <n v="683.48706951597705"/>
  </r>
  <r>
    <x v="500"/>
    <n v="0"/>
    <n v="0"/>
    <n v="0"/>
    <n v="0"/>
    <n v="0"/>
    <n v="0"/>
    <n v="23275.805018451349"/>
    <n v="6129.8594546531222"/>
    <n v="0"/>
    <n v="23"/>
    <n v="56"/>
    <n v="1671824958"/>
    <n v="9904"/>
    <n v="0"/>
    <n v="11938"/>
    <n v="8"/>
    <n v="60"/>
    <n v="19"/>
    <n v="1658"/>
    <n v="221"/>
    <n v="91"/>
    <n v="0"/>
    <n v="0"/>
    <n v="0"/>
    <n v="0"/>
    <n v="0"/>
    <n v="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0"/>
    <n v="376"/>
    <n v="304078.28999999998"/>
    <n v="455885.68"/>
    <n v="151807.39000000001"/>
    <n v="6"/>
    <n v="36"/>
    <n v="0"/>
    <n v="0"/>
    <n v="0"/>
    <n v="25410.99837978611"/>
    <n v="34464.073673406558"/>
    <n v="9053.075293620459"/>
    <n v="278667.29162021389"/>
    <n v="421421.60632659338"/>
    <n v="142754.31470637949"/>
    <n v="9053.075293620459"/>
    <n v="0"/>
    <n v="0"/>
    <n v="0"/>
    <n v="0"/>
    <n v="0"/>
    <n v="0"/>
    <n v="0"/>
    <n v="0"/>
    <n v="0"/>
    <n v="0"/>
    <n v="17232.036836703279"/>
    <n v="20678.444204043939"/>
    <n v="24124.851571384599"/>
    <n v="27571.258938725248"/>
    <n v="31017.666306065908"/>
    <n v="37910.481040747232"/>
    <n v="41356.888408087878"/>
    <n v="44803.295775428538"/>
    <n v="48249.703142769191"/>
    <n v="51696.110510109851"/>
    <m/>
    <n v="3.8068913110324818"/>
    <n v="1.4630000000000001"/>
    <m/>
    <n v="5.0726084143217547E-2"/>
    <n v="1.5372122611015271"/>
    <m/>
    <n v="-437.0568752688182"/>
    <n v="0"/>
    <n v="0"/>
    <n v="0"/>
    <n v="0"/>
    <n v="0"/>
    <n v="0"/>
    <n v="0"/>
    <n v="0"/>
    <n v="0"/>
    <n v="0"/>
    <n v="-2160.260558939146"/>
    <n v="-1394.3922550856671"/>
    <n v="-437.05687526881769"/>
    <n v="793.80289878141593"/>
  </r>
  <r>
    <x v="501"/>
    <n v="0"/>
    <n v="0"/>
    <n v="0"/>
    <n v="0"/>
    <n v="0"/>
    <n v="0"/>
    <n v="24859.481356796819"/>
    <n v="24202.656995323159"/>
    <n v="2493.625507462938"/>
    <n v="3"/>
    <n v="12"/>
    <n v="1669036741"/>
    <n v="99792"/>
    <n v="0"/>
    <n v="244847"/>
    <n v="6"/>
    <n v="39"/>
    <n v="139"/>
    <n v="2133"/>
    <n v="59445"/>
    <n v="63603"/>
    <n v="0"/>
    <n v="0"/>
    <n v="0"/>
    <n v="0"/>
    <n v="0"/>
    <n v="197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922"/>
    <n v="123062.29"/>
    <n v="132104.1"/>
    <n v="9041.81"/>
    <n v="5"/>
    <n v="12"/>
    <n v="0"/>
    <n v="0"/>
    <n v="0"/>
    <n v="28566.095403334639"/>
    <n v="37607.902895798121"/>
    <n v="9041.8074924634784"/>
    <n v="94496.194596665358"/>
    <n v="94496.197104201885"/>
    <n v="2.5075365210796008E-3"/>
    <n v="9041.8074924634784"/>
    <n v="0"/>
    <n v="0"/>
    <n v="0"/>
    <n v="0"/>
    <n v="0"/>
    <n v="0"/>
    <n v="0"/>
    <n v="0"/>
    <n v="0"/>
    <n v="0"/>
    <n v="18803.95144789906"/>
    <n v="22564.741737478871"/>
    <n v="26325.532027058682"/>
    <n v="30086.3223166385"/>
    <n v="33847.11260621831"/>
    <n v="41368.693185377939"/>
    <n v="45129.483474957742"/>
    <n v="48890.27376453756"/>
    <n v="52651.064054117363"/>
    <n v="56411.854343697181"/>
    <m/>
    <n v="4.159334616131237"/>
    <n v="1.4630000000000001"/>
    <m/>
    <n v="-3.8307717660725382E-2"/>
    <n v="1.4069558090623591"/>
    <m/>
    <n v="360.16823148605272"/>
    <n v="0"/>
    <n v="0"/>
    <n v="0"/>
    <n v="0"/>
    <n v="0"/>
    <n v="0"/>
    <n v="0"/>
    <n v="0"/>
    <n v="0"/>
    <n v="0"/>
    <n v="-1520.226913303854"/>
    <n v="-684.49573784167296"/>
    <n v="360.16823148605181"/>
    <n v="1703.307620621699"/>
  </r>
  <r>
    <x v="502"/>
    <n v="0"/>
    <n v="0"/>
    <n v="0"/>
    <n v="0"/>
    <n v="0"/>
    <n v="0"/>
    <n v="21806.1604804329"/>
    <n v="9131.2413375239867"/>
    <n v="0"/>
    <n v="17"/>
    <n v="59"/>
    <n v="1668333214"/>
    <n v="115457"/>
    <n v="0"/>
    <n v="121346"/>
    <n v="4"/>
    <n v="13"/>
    <n v="0"/>
    <n v="5804"/>
    <n v="1"/>
    <n v="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5"/>
    <n v="155228.39000000001"/>
    <n v="164204"/>
    <n v="8975.6200000000008"/>
    <n v="2"/>
    <n v="7"/>
    <n v="0"/>
    <n v="0"/>
    <n v="0"/>
    <n v="24530.55867987232"/>
    <n v="33506.175482051003"/>
    <n v="8975.616802178678"/>
    <n v="130697.83132012771"/>
    <n v="130697.824517949"/>
    <n v="3.1978213228285308E-3"/>
    <n v="8975.616802178678"/>
    <n v="0"/>
    <n v="0"/>
    <n v="0"/>
    <n v="0"/>
    <n v="0"/>
    <n v="0"/>
    <n v="0"/>
    <n v="0"/>
    <n v="0"/>
    <n v="0"/>
    <n v="16753.087741025502"/>
    <n v="20103.705289230598"/>
    <n v="23454.322837435691"/>
    <n v="26804.940385640799"/>
    <n v="30155.557933845899"/>
    <n v="36856.7930302561"/>
    <n v="40207.410578461197"/>
    <n v="43558.028126666293"/>
    <n v="46908.64567487139"/>
    <n v="50259.263223076487"/>
    <m/>
    <n v="3.7330220552550708"/>
    <n v="1.4630000000000001"/>
    <m/>
    <n v="7.1517912509811543E-2"/>
    <n v="1.5676307060018539"/>
    <m/>
    <n v="-599.07293166592933"/>
    <n v="0"/>
    <n v="0"/>
    <n v="0"/>
    <n v="0"/>
    <n v="0"/>
    <n v="0"/>
    <n v="0"/>
    <n v="0"/>
    <n v="0"/>
    <n v="0"/>
    <n v="-2274.3817057684792"/>
    <n v="-1529.8000283895681"/>
    <n v="-599.07293166592899"/>
    <n v="597.57619269303541"/>
  </r>
  <r>
    <x v="503"/>
    <n v="24089.083738211681"/>
    <n v="16362.1235525457"/>
    <n v="0"/>
    <n v="61"/>
    <n v="125"/>
    <n v="1672151927"/>
    <n v="0"/>
    <n v="0"/>
    <n v="0"/>
    <n v="0"/>
    <n v="0"/>
    <n v="0"/>
    <n v="71669"/>
    <n v="0"/>
    <n v="104498"/>
    <n v="14"/>
    <n v="247"/>
    <n v="8165"/>
    <n v="1207"/>
    <n v="980"/>
    <n v="13998"/>
    <n v="0"/>
    <n v="0"/>
    <n v="0"/>
    <n v="701"/>
    <n v="3"/>
    <n v="0"/>
    <n v="4852"/>
    <n v="0"/>
    <n v="0"/>
    <n v="0"/>
    <n v="0"/>
    <n v="1169"/>
    <n v="0"/>
    <n v="0"/>
    <n v="0"/>
    <n v="47"/>
    <n v="436"/>
    <n v="0"/>
    <n v="0"/>
    <n v="1271"/>
    <n v="0"/>
    <n v="0"/>
    <n v="0"/>
    <n v="0"/>
    <n v="0"/>
    <n v="0"/>
    <n v="0"/>
    <n v="0"/>
    <n v="0"/>
    <n v="0"/>
    <n v="0"/>
    <n v="0"/>
    <n v="0"/>
    <n v="0"/>
    <n v="0"/>
    <n v="0"/>
    <n v="0"/>
    <n v="31622"/>
    <n v="484133.11"/>
    <n v="598610.64"/>
    <n v="114477.53"/>
    <n v="8"/>
    <n v="73"/>
    <n v="26647.35822984323"/>
    <n v="35621.282311095769"/>
    <n v="8973.9240812525422"/>
    <n v="0"/>
    <n v="0"/>
    <n v="0"/>
    <n v="457485.75177015678"/>
    <n v="562989.35768890427"/>
    <n v="105503.6059187475"/>
    <n v="8973.9240812525422"/>
    <n v="17810.641155547881"/>
    <n v="21372.769386657459"/>
    <n v="24934.897617767041"/>
    <n v="28497.025848876619"/>
    <n v="32059.15407998619"/>
    <n v="39183.410542205347"/>
    <n v="42745.538773314918"/>
    <n v="46307.667004424497"/>
    <n v="49869.795235534068"/>
    <n v="53431.923466643653"/>
    <n v="0"/>
    <n v="0"/>
    <n v="0"/>
    <n v="0"/>
    <n v="0"/>
    <n v="0"/>
    <n v="0"/>
    <n v="0"/>
    <n v="0"/>
    <n v="0"/>
    <n v="3.9694209566038481"/>
    <m/>
    <n v="1.4630000000000001"/>
    <n v="7.7036534372296739E-3"/>
    <m/>
    <m/>
    <n v="-68.603503478599549"/>
    <m/>
    <n v="-1849.6676190333881"/>
    <n v="-1058.0835676757049"/>
    <n v="-68.603503478600032"/>
    <n v="1203.585150489105"/>
    <n v="2899.836689112713"/>
    <n v="-3274.5189114772188"/>
    <n v="-2641.2516703910719"/>
    <n v="-1849.6676190333881"/>
    <n v="-831.91669585922318"/>
    <n v="525.08453503966302"/>
    <n v="0"/>
    <n v="0"/>
    <n v="0"/>
    <n v="0"/>
  </r>
  <r>
    <x v="504"/>
    <n v="0"/>
    <n v="0"/>
    <n v="0"/>
    <n v="0"/>
    <n v="0"/>
    <n v="0"/>
    <n v="19047.57472307864"/>
    <n v="7476.3412509203181"/>
    <n v="0"/>
    <n v="67"/>
    <n v="53"/>
    <n v="1671041357"/>
    <n v="369"/>
    <n v="0"/>
    <n v="387"/>
    <n v="4"/>
    <n v="15"/>
    <n v="5"/>
    <n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19946.88"/>
    <n v="28894.84"/>
    <n v="8947.9599999999991"/>
    <n v="2"/>
    <n v="4"/>
    <n v="0"/>
    <n v="0"/>
    <n v="0"/>
    <n v="19618.527105739049"/>
    <n v="28566.485200117259"/>
    <n v="8947.9580943782148"/>
    <n v="328.35289426095193"/>
    <n v="328.35479988273801"/>
    <n v="1.905621784317191E-3"/>
    <n v="8947.9580943782148"/>
    <n v="0"/>
    <n v="0"/>
    <n v="0"/>
    <n v="0"/>
    <n v="0"/>
    <n v="0"/>
    <n v="0"/>
    <n v="0"/>
    <n v="0"/>
    <n v="0"/>
    <n v="14283.242600058629"/>
    <n v="17139.891120070359"/>
    <n v="19996.539640082079"/>
    <n v="22853.18816009381"/>
    <n v="25709.836680105542"/>
    <n v="31423.13372012899"/>
    <n v="34279.78224014071"/>
    <n v="37136.430760152442"/>
    <n v="39993.079280164173"/>
    <n v="42849.727800175897"/>
    <m/>
    <n v="3.1925144148881182"/>
    <n v="1.4630000000000001"/>
    <m/>
    <n v="0.25293091280848001"/>
    <n v="1.8330379254388061"/>
    <m/>
    <n v="-1806.336794348899"/>
    <n v="0"/>
    <n v="0"/>
    <n v="0"/>
    <n v="0"/>
    <n v="0"/>
    <n v="0"/>
    <n v="0"/>
    <n v="0"/>
    <n v="0"/>
    <n v="0"/>
    <n v="-3234.6610543547622"/>
    <n v="-2599.8502721299351"/>
    <n v="-1806.336794348899"/>
    <n v="-786.10518005899667"/>
  </r>
  <r>
    <x v="505"/>
    <n v="0"/>
    <n v="0"/>
    <n v="0"/>
    <n v="0"/>
    <n v="0"/>
    <n v="0"/>
    <n v="22452.697946839478"/>
    <n v="13513.774507714679"/>
    <n v="0"/>
    <n v="10"/>
    <n v="56"/>
    <n v="1671753472"/>
    <n v="109206"/>
    <n v="0"/>
    <n v="154542"/>
    <n v="6"/>
    <n v="44"/>
    <n v="0"/>
    <n v="16503"/>
    <n v="0"/>
    <n v="8884"/>
    <n v="0"/>
    <n v="0"/>
    <n v="0"/>
    <n v="0"/>
    <n v="0"/>
    <n v="19860"/>
    <n v="0"/>
    <n v="0"/>
    <n v="0"/>
    <n v="0"/>
    <n v="0"/>
    <n v="0"/>
    <n v="0"/>
    <n v="0"/>
    <n v="0"/>
    <n v="0"/>
    <n v="0"/>
    <n v="0"/>
    <n v="0"/>
    <n v="83"/>
    <n v="0"/>
    <n v="6"/>
    <n v="0"/>
    <n v="0"/>
    <n v="0"/>
    <n v="0"/>
    <n v="0"/>
    <n v="0"/>
    <n v="0"/>
    <n v="0"/>
    <n v="0"/>
    <n v="0"/>
    <n v="0"/>
    <n v="0"/>
    <n v="0"/>
    <n v="0"/>
    <n v="0"/>
    <n v="28833"/>
    <n v="60542.01"/>
    <n v="69367.199999999997"/>
    <n v="8825.2000000000007"/>
    <n v="5"/>
    <n v="12"/>
    <n v="0"/>
    <n v="0"/>
    <n v="0"/>
    <n v="24429.050363775201"/>
    <n v="33254.24652135394"/>
    <n v="8825.1961575787373"/>
    <n v="36112.959636224798"/>
    <n v="36112.953478646057"/>
    <n v="3.842421263470897E-3"/>
    <n v="8825.1961575787373"/>
    <n v="0"/>
    <n v="0"/>
    <n v="0"/>
    <n v="0"/>
    <n v="0"/>
    <n v="0"/>
    <n v="0"/>
    <n v="0"/>
    <n v="0"/>
    <n v="0"/>
    <n v="16627.12326067697"/>
    <n v="19952.547912812359"/>
    <n v="23277.972564947759"/>
    <n v="26603.397217083151"/>
    <n v="29928.821869218551"/>
    <n v="36579.67117348934"/>
    <n v="39905.095825624718"/>
    <n v="43230.520477760118"/>
    <n v="46555.94512989551"/>
    <n v="49881.36978203091"/>
    <m/>
    <n v="3.7681028191986958"/>
    <n v="1.4630000000000001"/>
    <m/>
    <n v="6.1542158462283503E-2"/>
    <n v="1.553036177830321"/>
    <m/>
    <n v="-511.63452724025183"/>
    <n v="0"/>
    <n v="0"/>
    <n v="0"/>
    <n v="0"/>
    <n v="0"/>
    <n v="0"/>
    <n v="0"/>
    <n v="0"/>
    <n v="0"/>
    <n v="0"/>
    <n v="-2174.346853307949"/>
    <n v="-1435.363597277862"/>
    <n v="-511.63452724025228"/>
    <n v="676.01713423667388"/>
  </r>
  <r>
    <x v="506"/>
    <n v="0"/>
    <n v="0"/>
    <n v="0"/>
    <n v="0"/>
    <n v="0"/>
    <n v="0"/>
    <n v="21631.511792363312"/>
    <n v="18668"/>
    <n v="0"/>
    <n v="6"/>
    <n v="17"/>
    <n v="1670433174"/>
    <n v="80"/>
    <n v="0"/>
    <n v="2229"/>
    <n v="2"/>
    <n v="3"/>
    <n v="0"/>
    <n v="21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751.759999999998"/>
    <n v="38488.639999999999"/>
    <n v="8736.89"/>
    <n v="1"/>
    <n v="2"/>
    <n v="0"/>
    <n v="0"/>
    <n v="0"/>
    <n v="23897.14356840367"/>
    <n v="32634.03250338728"/>
    <n v="8736.8889349836063"/>
    <n v="5854.6164315963288"/>
    <n v="5854.6074966127226"/>
    <n v="1.0650163931131831E-3"/>
    <n v="8736.8889349836063"/>
    <n v="0"/>
    <n v="0"/>
    <n v="0"/>
    <n v="0"/>
    <n v="0"/>
    <n v="0"/>
    <n v="0"/>
    <n v="0"/>
    <n v="0"/>
    <n v="0"/>
    <n v="16317.01625169364"/>
    <n v="19580.41950203236"/>
    <n v="22843.822752371088"/>
    <n v="26107.22600270982"/>
    <n v="29370.629253048552"/>
    <n v="35897.435753726008"/>
    <n v="39160.839004064728"/>
    <n v="42424.242254403463"/>
    <n v="45687.645504742177"/>
    <n v="48951.048755080912"/>
    <m/>
    <n v="3.735200566956562"/>
    <n v="1.4630000000000001"/>
    <m/>
    <n v="7.0892962318003905E-2"/>
    <n v="1.56671640387124"/>
    <m/>
    <n v="-578.38080913678743"/>
    <n v="0"/>
    <n v="0"/>
    <n v="0"/>
    <n v="0"/>
    <n v="0"/>
    <n v="0"/>
    <n v="0"/>
    <n v="0"/>
    <n v="0"/>
    <n v="0"/>
    <n v="-2210.0824343061508"/>
    <n v="-1484.881712008656"/>
    <n v="-578.38080913678732"/>
    <n v="587.12035169847331"/>
  </r>
  <r>
    <x v="507"/>
    <n v="0"/>
    <n v="0"/>
    <n v="0"/>
    <n v="0"/>
    <n v="0"/>
    <n v="0"/>
    <n v="22428.860395095671"/>
    <n v="17741.956913729591"/>
    <n v="0"/>
    <n v="67"/>
    <n v="31"/>
    <n v="1671655097"/>
    <n v="48625"/>
    <n v="324"/>
    <n v="260561"/>
    <n v="15"/>
    <n v="370"/>
    <n v="662"/>
    <n v="123343"/>
    <n v="2670"/>
    <n v="2011"/>
    <n v="396"/>
    <n v="0"/>
    <n v="1151"/>
    <n v="6"/>
    <n v="331"/>
    <n v="44345"/>
    <n v="36556"/>
    <n v="0"/>
    <n v="21"/>
    <n v="0"/>
    <n v="0"/>
    <n v="0"/>
    <n v="0"/>
    <n v="0"/>
    <n v="0"/>
    <n v="78"/>
    <n v="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8593"/>
    <n v="1835866.54"/>
    <n v="2568826.62"/>
    <n v="735254.35"/>
    <n v="11"/>
    <n v="159"/>
    <n v="61.890828676320467"/>
    <n v="61.890828676320467"/>
    <n v="0"/>
    <n v="24310.683981685539"/>
    <n v="33045.70144799642"/>
    <n v="8735.0174663108864"/>
    <n v="1811493.9651896381"/>
    <n v="2535719.0277233268"/>
    <n v="726519.3325336891"/>
    <n v="8735.0174663108864"/>
    <n v="30.945414338160241"/>
    <n v="37.134497205792293"/>
    <n v="43.323580073424331"/>
    <n v="49.512662941056377"/>
    <n v="55.701745808688429"/>
    <n v="68.079911543952534"/>
    <n v="74.268994411584572"/>
    <n v="80.458077279216624"/>
    <n v="86.647160146848663"/>
    <n v="92.836243014480715"/>
    <n v="16522.85072399821"/>
    <n v="19827.42086879785"/>
    <n v="23131.99101359749"/>
    <n v="26436.56115839714"/>
    <n v="29741.13130319678"/>
    <n v="36350.271592796067"/>
    <n v="39654.8417375957"/>
    <n v="42959.411882395347"/>
    <n v="46263.982027194987"/>
    <n v="49568.552171994626"/>
    <s v="inf"/>
    <n v="3.7831294070614851"/>
    <n v="1.4630000000000001"/>
    <n v="-1"/>
    <n v="5.7325713609930988E-2"/>
    <n v="1.546867519011329"/>
    <m/>
    <n v="-473.59210431178138"/>
    <n v="12.378165735264091"/>
    <n v="13.753517483626769"/>
    <n v="15.47270716908012"/>
    <n v="17.683093907520131"/>
    <n v="20.630276225440159"/>
    <n v="9.902532588211276"/>
    <n v="11.002813986901421"/>
    <n v="12.378165735264099"/>
    <n v="14.14647512601611"/>
    <n v="16.50422098035213"/>
    <n v="-2125.8771767116018"/>
    <n v="-1391.5282556450161"/>
    <n v="-473.59210431178138"/>
    <n v="706.61151883094863"/>
  </r>
  <r>
    <x v="508"/>
    <n v="0"/>
    <n v="0"/>
    <n v="0"/>
    <n v="0"/>
    <n v="0"/>
    <n v="0"/>
    <n v="76212.341699156779"/>
    <n v="62303.396552619583"/>
    <n v="42629.06307082664"/>
    <n v="4"/>
    <n v="33"/>
    <n v="1668231329"/>
    <n v="5124"/>
    <n v="0"/>
    <n v="14370"/>
    <n v="4"/>
    <n v="11"/>
    <n v="0"/>
    <n v="9244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05265.11"/>
    <n v="113876.6"/>
    <n v="8611.49"/>
    <n v="1"/>
    <n v="1"/>
    <n v="0"/>
    <n v="0"/>
    <n v="0"/>
    <n v="105265.1082316869"/>
    <n v="113876.5970056683"/>
    <n v="8611.488773981413"/>
    <n v="1.7683130863588299E-3"/>
    <n v="2.9943316767457868E-3"/>
    <n v="1.2260185867489779E-3"/>
    <n v="8611.488773981413"/>
    <n v="0"/>
    <n v="0"/>
    <n v="0"/>
    <n v="0"/>
    <n v="0"/>
    <n v="0"/>
    <n v="0"/>
    <n v="0"/>
    <n v="0"/>
    <n v="0"/>
    <n v="56938.298502834157"/>
    <n v="68325.958203400995"/>
    <n v="79713.617903967825"/>
    <n v="91101.277604534669"/>
    <n v="102488.9373051015"/>
    <n v="125264.2567062352"/>
    <n v="136651.91640680199"/>
    <n v="148039.5761073688"/>
    <n v="159427.23580793559"/>
    <n v="170814.89550850249"/>
    <m/>
    <n v="13.22379904270826"/>
    <n v="1.4630000000000001"/>
    <m/>
    <n v="-0.6975150645377024"/>
    <n v="0.44253546058134141"/>
    <m/>
    <n v="19857.660477435671"/>
    <n v="0"/>
    <n v="0"/>
    <n v="0"/>
    <n v="0"/>
    <n v="0"/>
    <n v="0"/>
    <n v="0"/>
    <n v="0"/>
    <n v="0"/>
    <n v="0"/>
    <n v="14163.830627152251"/>
    <n v="16694.421671722659"/>
    <n v="19857.660477435671"/>
    <n v="23924.681799066679"/>
  </r>
  <r>
    <x v="509"/>
    <n v="2337.7671027580532"/>
    <n v="0"/>
    <n v="0"/>
    <n v="6"/>
    <n v="23"/>
    <n v="1632041743"/>
    <n v="21638.924712761291"/>
    <n v="9424.34531542685"/>
    <n v="0"/>
    <n v="18"/>
    <n v="51"/>
    <n v="1671641531"/>
    <n v="42849"/>
    <n v="0"/>
    <n v="54331"/>
    <n v="7"/>
    <n v="33"/>
    <n v="25"/>
    <n v="11186"/>
    <n v="0"/>
    <n v="260"/>
    <n v="0"/>
    <n v="0"/>
    <n v="0"/>
    <n v="0"/>
    <n v="0"/>
    <n v="0"/>
    <n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6"/>
    <n v="86840.35"/>
    <n v="95410.36"/>
    <n v="8570.01"/>
    <n v="2"/>
    <n v="7"/>
    <n v="0"/>
    <n v="0"/>
    <n v="0"/>
    <n v="23610.406836017359"/>
    <n v="32180.416288626369"/>
    <n v="8570.0094526090197"/>
    <n v="63229.943163982651"/>
    <n v="63229.943711373628"/>
    <n v="5.4739098050049506E-4"/>
    <n v="8570.0094526090197"/>
    <n v="0"/>
    <n v="0"/>
    <n v="0"/>
    <n v="0"/>
    <n v="0"/>
    <n v="0"/>
    <n v="0"/>
    <n v="0"/>
    <n v="0"/>
    <n v="0"/>
    <n v="16090.20814431319"/>
    <n v="19308.249773175819"/>
    <n v="22526.29140203846"/>
    <n v="25744.3330309011"/>
    <n v="28962.37465976374"/>
    <n v="35398.45791748901"/>
    <n v="38616.499546351653"/>
    <n v="41834.541175214283"/>
    <n v="45052.582804076919"/>
    <n v="48270.624432939563"/>
    <m/>
    <n v="3.755003593237519"/>
    <n v="1.4630000000000001"/>
    <m/>
    <n v="6.524531886033369E-2"/>
    <n v="1.5584539014926679"/>
    <m/>
    <n v="-524.9053804524267"/>
    <n v="0"/>
    <n v="0"/>
    <n v="0"/>
    <n v="0"/>
    <n v="0"/>
    <n v="0"/>
    <n v="0"/>
    <n v="0"/>
    <n v="0"/>
    <n v="0"/>
    <n v="-2133.9261948837452"/>
    <n v="-1418.80583291427"/>
    <n v="-524.90538045242647"/>
    <n v="624.39520128422919"/>
  </r>
  <r>
    <x v="510"/>
    <n v="0"/>
    <n v="0"/>
    <n v="0"/>
    <n v="0"/>
    <n v="0"/>
    <n v="0"/>
    <n v="21673.063125074561"/>
    <n v="14888.120771810991"/>
    <n v="0"/>
    <n v="55"/>
    <n v="43"/>
    <n v="1671646935"/>
    <n v="1733"/>
    <n v="0"/>
    <n v="1896"/>
    <n v="8"/>
    <n v="21"/>
    <n v="10"/>
    <n v="135"/>
    <n v="0"/>
    <n v="3"/>
    <n v="0"/>
    <n v="0"/>
    <n v="0"/>
    <n v="0"/>
    <n v="2"/>
    <n v="1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"/>
    <n v="1275636.8600000001"/>
    <n v="1284170.8700000001"/>
    <n v="8534.01"/>
    <n v="3"/>
    <n v="12"/>
    <n v="0"/>
    <n v="0"/>
    <n v="0"/>
    <n v="23579.197572414942"/>
    <n v="32113.207712222229"/>
    <n v="8534.0101398072929"/>
    <n v="1252057.6624275851"/>
    <n v="1252057.662287778"/>
    <n v="-1.398072927258909E-4"/>
    <n v="8534.0101398072929"/>
    <n v="0"/>
    <n v="0"/>
    <n v="0"/>
    <n v="0"/>
    <n v="0"/>
    <n v="0"/>
    <n v="0"/>
    <n v="0"/>
    <n v="0"/>
    <n v="0"/>
    <n v="16056.60385611112"/>
    <n v="19267.924627333341"/>
    <n v="22479.245398555558"/>
    <n v="25690.56616977779"/>
    <n v="28901.886941000012"/>
    <n v="35324.528483444461"/>
    <n v="38535.849254666668"/>
    <n v="41747.170025888903"/>
    <n v="44958.490797111117"/>
    <n v="48169.811568333353"/>
    <m/>
    <n v="3.7629680755157131"/>
    <n v="1.4630000000000001"/>
    <m/>
    <n v="6.2990681751080801E-2"/>
    <n v="1.555155367401831"/>
    <m/>
    <n v="-505.70821175173518"/>
    <n v="0"/>
    <n v="0"/>
    <n v="0"/>
    <n v="0"/>
    <n v="0"/>
    <n v="0"/>
    <n v="0"/>
    <n v="0"/>
    <n v="0"/>
    <n v="0"/>
    <n v="-2111.3685973628458"/>
    <n v="-1397.741759313463"/>
    <n v="-505.70821175173478"/>
    <n v="641.19206368477353"/>
  </r>
  <r>
    <x v="511"/>
    <n v="0"/>
    <n v="0"/>
    <n v="0"/>
    <n v="0"/>
    <n v="0"/>
    <n v="0"/>
    <n v="21398.946181893421"/>
    <n v="12913.00110481248"/>
    <n v="0"/>
    <n v="17"/>
    <n v="53"/>
    <n v="1671293261"/>
    <n v="37494"/>
    <n v="0"/>
    <n v="44725"/>
    <n v="5"/>
    <n v="17"/>
    <n v="0"/>
    <n v="6248"/>
    <n v="0"/>
    <n v="0"/>
    <n v="0"/>
    <n v="0"/>
    <n v="0"/>
    <n v="0"/>
    <n v="0"/>
    <n v="9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83"/>
    <n v="41269.31"/>
    <n v="49750.12"/>
    <n v="8803.7000000000007"/>
    <n v="3"/>
    <n v="5"/>
    <n v="0"/>
    <n v="0"/>
    <n v="0"/>
    <n v="23407.270244975731"/>
    <n v="31881.778285654149"/>
    <n v="8474.5080406784236"/>
    <n v="17862.039755024271"/>
    <n v="17868.34171434585"/>
    <n v="329.19195932157709"/>
    <n v="8474.5080406784236"/>
    <n v="0"/>
    <n v="0"/>
    <n v="0"/>
    <n v="0"/>
    <n v="0"/>
    <n v="0"/>
    <n v="0"/>
    <n v="0"/>
    <n v="0"/>
    <n v="0"/>
    <n v="15940.889142827071"/>
    <n v="19129.066971392491"/>
    <n v="22317.244799957902"/>
    <n v="25505.42262852332"/>
    <n v="28693.600457088731"/>
    <n v="35069.956114219567"/>
    <n v="38258.133942784967"/>
    <n v="41446.311771350403"/>
    <n v="44634.489599915803"/>
    <n v="47822.667428481232"/>
    <m/>
    <n v="3.762080126966505"/>
    <n v="1.4630000000000001"/>
    <m/>
    <n v="6.3241575140330353E-2"/>
    <n v="1.555522424430303"/>
    <m/>
    <n v="-504.06346926488681"/>
    <n v="0"/>
    <n v="0"/>
    <n v="0"/>
    <n v="0"/>
    <n v="0"/>
    <n v="0"/>
    <n v="0"/>
    <n v="0"/>
    <n v="0"/>
    <n v="0"/>
    <n v="-2098.1523835475941"/>
    <n v="-1389.6684216441679"/>
    <n v="-504.06346926488641"/>
    <n v="634.57146950847527"/>
  </r>
  <r>
    <x v="512"/>
    <n v="0"/>
    <n v="0"/>
    <n v="0"/>
    <n v="0"/>
    <n v="0"/>
    <n v="0"/>
    <n v="18303.54379731257"/>
    <n v="16360.570860947069"/>
    <n v="0"/>
    <n v="14"/>
    <n v="22"/>
    <n v="1670828870"/>
    <n v="5862"/>
    <n v="0"/>
    <n v="6931"/>
    <n v="11"/>
    <n v="84"/>
    <n v="342"/>
    <n v="263"/>
    <n v="106"/>
    <n v="95"/>
    <n v="0"/>
    <n v="0"/>
    <n v="0"/>
    <n v="50"/>
    <n v="0"/>
    <n v="80"/>
    <n v="8"/>
    <n v="0"/>
    <n v="0"/>
    <n v="0"/>
    <n v="0"/>
    <n v="0"/>
    <n v="0"/>
    <n v="0"/>
    <n v="0"/>
    <n v="0"/>
    <n v="0"/>
    <n v="0"/>
    <n v="0"/>
    <n v="125"/>
    <n v="0"/>
    <n v="0"/>
    <n v="0"/>
    <n v="0"/>
    <n v="0"/>
    <n v="0"/>
    <n v="0"/>
    <n v="0"/>
    <n v="0"/>
    <n v="0"/>
    <n v="0"/>
    <n v="0"/>
    <n v="0"/>
    <n v="0"/>
    <n v="0"/>
    <n v="0"/>
    <n v="0"/>
    <n v="806"/>
    <n v="134979.73000000001"/>
    <n v="143438.92000000001"/>
    <n v="8459.18"/>
    <n v="5"/>
    <n v="19"/>
    <n v="0"/>
    <n v="0"/>
    <n v="0"/>
    <n v="18992.86516988634"/>
    <n v="27452.04793466517"/>
    <n v="8459.1827647788323"/>
    <n v="115986.8648301137"/>
    <n v="115986.8720653348"/>
    <n v="-2.7647788319882238E-3"/>
    <n v="8459.1827647788323"/>
    <n v="0"/>
    <n v="0"/>
    <n v="0"/>
    <n v="0"/>
    <n v="0"/>
    <n v="0"/>
    <n v="0"/>
    <n v="0"/>
    <n v="0"/>
    <n v="0"/>
    <n v="13726.02396733259"/>
    <n v="16471.228760799098"/>
    <n v="19216.433554265619"/>
    <n v="21961.63834773214"/>
    <n v="24706.843141198649"/>
    <n v="30197.252728131691"/>
    <n v="32942.457521598197"/>
    <n v="35687.662315064721"/>
    <n v="38432.867108531238"/>
    <n v="41178.071901997762"/>
    <m/>
    <n v="3.2452364132580498"/>
    <n v="1.4630000000000001"/>
    <m/>
    <n v="0.23257584059467851"/>
    <n v="1.803258454790015"/>
    <m/>
    <n v="-1596.17078111254"/>
    <n v="0"/>
    <n v="0"/>
    <n v="0"/>
    <n v="0"/>
    <n v="0"/>
    <n v="0"/>
    <n v="0"/>
    <n v="0"/>
    <n v="0"/>
    <n v="0"/>
    <n v="-2968.7731778457978"/>
    <n v="-2358.7276681865719"/>
    <n v="-1596.17078111254"/>
    <n v="-615.74049773164097"/>
  </r>
  <r>
    <x v="513"/>
    <n v="0"/>
    <n v="0"/>
    <n v="0"/>
    <n v="0"/>
    <n v="0"/>
    <n v="0"/>
    <n v="20898.319684116432"/>
    <n v="13760.736682900369"/>
    <n v="0"/>
    <n v="4"/>
    <n v="27"/>
    <n v="1671589760"/>
    <n v="1194677"/>
    <n v="0"/>
    <n v="1282858"/>
    <n v="8"/>
    <n v="60"/>
    <n v="1859"/>
    <n v="20185"/>
    <n v="26295"/>
    <n v="0"/>
    <n v="0"/>
    <n v="0"/>
    <n v="0"/>
    <n v="0"/>
    <n v="0"/>
    <n v="39835"/>
    <n v="6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67996"/>
    <n v="106883.84"/>
    <n v="115305.25"/>
    <n v="8421.41"/>
    <n v="2"/>
    <n v="14"/>
    <n v="0"/>
    <n v="0"/>
    <n v="0"/>
    <n v="22714.089132809549"/>
    <n v="31135.499153515349"/>
    <n v="8421.4100207057927"/>
    <n v="84169.750867190451"/>
    <n v="84169.750846484647"/>
    <n v="-2.0705792849184949E-5"/>
    <n v="8421.4100207057927"/>
    <n v="0"/>
    <n v="0"/>
    <n v="0"/>
    <n v="0"/>
    <n v="0"/>
    <n v="0"/>
    <n v="0"/>
    <n v="0"/>
    <n v="0"/>
    <n v="0"/>
    <n v="15567.749576757669"/>
    <n v="18681.29949210921"/>
    <n v="21794.849407460741"/>
    <n v="24908.399322812282"/>
    <n v="28021.949238163808"/>
    <n v="34249.04906886688"/>
    <n v="37362.598984218414"/>
    <n v="40476.148899569947"/>
    <n v="43589.698814921481"/>
    <n v="46703.248730273022"/>
    <m/>
    <n v="3.6971836161595539"/>
    <n v="1.4630000000000001"/>
    <m/>
    <n v="8.190461044912789E-2"/>
    <n v="1.5828264450870739"/>
    <m/>
    <n v="-637.53523232695602"/>
    <n v="0"/>
    <n v="0"/>
    <n v="0"/>
    <n v="0"/>
    <n v="0"/>
    <n v="0"/>
    <n v="0"/>
    <n v="0"/>
    <n v="0"/>
    <n v="0"/>
    <n v="-2194.3101900027232"/>
    <n v="-1502.410208813493"/>
    <n v="-637.53523232695625"/>
    <n v="474.44688029859208"/>
  </r>
  <r>
    <x v="514"/>
    <n v="0"/>
    <n v="0"/>
    <n v="0"/>
    <n v="0"/>
    <n v="0"/>
    <n v="0"/>
    <n v="21366.377207030109"/>
    <n v="13171.745885886839"/>
    <n v="0"/>
    <n v="68"/>
    <n v="58"/>
    <n v="1671756340"/>
    <n v="67436"/>
    <n v="0"/>
    <n v="71044"/>
    <n v="14"/>
    <n v="282"/>
    <n v="22"/>
    <n v="852"/>
    <n v="17"/>
    <n v="54"/>
    <n v="0"/>
    <n v="0"/>
    <n v="0"/>
    <n v="2"/>
    <n v="113"/>
    <n v="2419"/>
    <n v="24"/>
    <n v="0"/>
    <n v="0"/>
    <n v="0"/>
    <n v="0"/>
    <n v="6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43"/>
    <n v="2756"/>
    <n v="1379289.76"/>
    <n v="1452289.05"/>
    <n v="72999.289999999994"/>
    <n v="10"/>
    <n v="165"/>
    <n v="0"/>
    <n v="0"/>
    <n v="0"/>
    <n v="23080.000440192329"/>
    <n v="31480.440638412871"/>
    <n v="8400.4401982205436"/>
    <n v="1356209.7595598081"/>
    <n v="1420808.6093615871"/>
    <n v="64598.849801779448"/>
    <n v="8400.4401982205436"/>
    <n v="0"/>
    <n v="0"/>
    <n v="0"/>
    <n v="0"/>
    <n v="0"/>
    <n v="0"/>
    <n v="0"/>
    <n v="0"/>
    <n v="0"/>
    <n v="0"/>
    <n v="15740.220319206441"/>
    <n v="18888.264383047721"/>
    <n v="22036.308446889008"/>
    <n v="25184.352510730299"/>
    <n v="28332.39657457158"/>
    <n v="34628.484702254158"/>
    <n v="37776.528766095442"/>
    <n v="40924.572829936733"/>
    <n v="44072.616893778017"/>
    <n v="47220.660957619308"/>
    <m/>
    <n v="3.747475119825427"/>
    <n v="1.4630000000000001"/>
    <m/>
    <n v="6.7385338688075391E-2"/>
    <n v="1.5615847505006539"/>
    <m/>
    <n v="-530.3300386173263"/>
    <n v="0"/>
    <n v="0"/>
    <n v="0"/>
    <n v="0"/>
    <n v="0"/>
    <n v="0"/>
    <n v="0"/>
    <n v="0"/>
    <n v="0"/>
    <n v="0"/>
    <n v="-2104.3520705379701"/>
    <n v="-1404.786723017683"/>
    <n v="-530.33003861732595"/>
    <n v="593.97141275456306"/>
  </r>
  <r>
    <x v="515"/>
    <n v="3166.6921015837038"/>
    <n v="0"/>
    <n v="0"/>
    <n v="52"/>
    <n v="60"/>
    <n v="1610782648"/>
    <n v="21710.635384510111"/>
    <n v="12297.872697536721"/>
    <n v="0"/>
    <n v="26"/>
    <n v="58"/>
    <n v="1671663349"/>
    <n v="1600"/>
    <n v="0"/>
    <n v="8270"/>
    <n v="3"/>
    <n v="14"/>
    <n v="5"/>
    <n v="66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30720.38"/>
    <n v="39116.800000000003"/>
    <n v="8396.42"/>
    <n v="1"/>
    <n v="4"/>
    <n v="0"/>
    <n v="0"/>
    <n v="0"/>
    <n v="23773.221790954209"/>
    <n v="32169.640320498002"/>
    <n v="8396.4185295437946"/>
    <n v="6947.1582090457923"/>
    <n v="6947.1596795020014"/>
    <n v="1.4704562054248531E-3"/>
    <n v="8396.4185295437946"/>
    <n v="0"/>
    <n v="0"/>
    <n v="0"/>
    <n v="0"/>
    <n v="0"/>
    <n v="0"/>
    <n v="0"/>
    <n v="0"/>
    <n v="0"/>
    <n v="0"/>
    <n v="16084.820160249001"/>
    <n v="19301.784192298801"/>
    <n v="22518.748224348601"/>
    <n v="25735.712256398401"/>
    <n v="28952.676288448201"/>
    <n v="35386.604352547802"/>
    <n v="38603.568384597602"/>
    <n v="41820.532416647402"/>
    <n v="45037.496448697202"/>
    <n v="48254.460480747002"/>
    <m/>
    <n v="3.8313526424755162"/>
    <n v="1.4630000000000001"/>
    <m/>
    <n v="4.4017706868015649E-2"/>
    <n v="1.527397905147907"/>
    <m/>
    <n v="-354.00844941929421"/>
    <n v="0"/>
    <n v="0"/>
    <n v="0"/>
    <n v="0"/>
    <n v="0"/>
    <n v="0"/>
    <n v="0"/>
    <n v="0"/>
    <n v="0"/>
    <n v="0"/>
    <n v="-1962.4904654441939"/>
    <n v="-1247.6095694331279"/>
    <n v="-354.00844941929432"/>
    <n v="794.90727631277696"/>
  </r>
  <r>
    <x v="516"/>
    <n v="21157.23773626304"/>
    <n v="21157.23773626304"/>
    <n v="0"/>
    <n v="2"/>
    <n v="0"/>
    <n v="1671646619"/>
    <n v="8142.3072178487864"/>
    <n v="0"/>
    <n v="0"/>
    <n v="4"/>
    <n v="34"/>
    <n v="1670788378"/>
    <n v="65135"/>
    <n v="0"/>
    <n v="67596"/>
    <n v="4"/>
    <n v="15"/>
    <n v="0"/>
    <n v="2189"/>
    <n v="0"/>
    <n v="32"/>
    <n v="0"/>
    <n v="0"/>
    <n v="0"/>
    <n v="0"/>
    <n v="0"/>
    <n v="2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2"/>
    <n v="34794.76"/>
    <n v="43187.46"/>
    <n v="8392.7099999999991"/>
    <n v="3"/>
    <n v="3"/>
    <n v="22709.202677874178"/>
    <n v="31101.909763198961"/>
    <n v="8392.707085324786"/>
    <n v="11967.98573932315"/>
    <n v="11967.98573932315"/>
    <n v="0"/>
    <n v="117.5715828026696"/>
    <n v="117.56449747788059"/>
    <n v="2.9146752131055109E-3"/>
    <n v="8392.707085324786"/>
    <n v="15550.95488159948"/>
    <n v="18661.145857919379"/>
    <n v="21771.336834239279"/>
    <n v="24881.527810559171"/>
    <n v="27991.718786879072"/>
    <n v="34212.100739518857"/>
    <n v="37322.291715838757"/>
    <n v="40432.482692158657"/>
    <n v="43542.67366847855"/>
    <n v="46652.86464479845"/>
    <n v="5983.9928696615771"/>
    <n v="7180.7914435938919"/>
    <n v="8377.5900175262068"/>
    <n v="9574.3885914585244"/>
    <n v="10771.18716539084"/>
    <n v="13164.78431325547"/>
    <n v="14361.58288718778"/>
    <n v="15558.3814611201"/>
    <n v="16755.18003505241"/>
    <n v="17951.978608984729"/>
    <n v="3.705825718329042"/>
    <s v="inf"/>
    <n v="1.4630000000000001"/>
    <n v="7.9381574858194082E-2"/>
    <n v="-1"/>
    <n v="0"/>
    <n v="-617.22964452504471"/>
    <m/>
    <n v="-2172.3251326849932"/>
    <n v="-1481.1715823916829"/>
    <n v="-617.22964452504493"/>
    <n v="493.552847017776"/>
    <n v="1974.5961690748679"/>
    <n v="-3416.4015232129509"/>
    <n v="-2863.4786829783029"/>
    <n v="-2172.3251326849932"/>
    <n v="-1283.699139450737"/>
    <n v="-98.864481805061587"/>
    <n v="2393.5971478646311"/>
    <n v="2659.5523865162559"/>
    <n v="2991.996434830789"/>
    <n v="3419.424496949473"/>
  </r>
  <r>
    <x v="517"/>
    <n v="0"/>
    <n v="0"/>
    <n v="0"/>
    <n v="0"/>
    <n v="0"/>
    <n v="0"/>
    <n v="19552.233048418329"/>
    <n v="17335.528756884782"/>
    <n v="0"/>
    <n v="2"/>
    <n v="18"/>
    <n v="1669718087"/>
    <n v="94938"/>
    <n v="0"/>
    <n v="134491"/>
    <n v="8"/>
    <n v="53"/>
    <n v="401"/>
    <n v="197"/>
    <n v="0"/>
    <n v="265"/>
    <n v="0"/>
    <n v="0"/>
    <n v="0"/>
    <n v="0"/>
    <n v="0"/>
    <n v="37495"/>
    <n v="958"/>
    <n v="0"/>
    <n v="0"/>
    <n v="0"/>
    <n v="0"/>
    <n v="0"/>
    <n v="2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9356"/>
    <n v="209528.08"/>
    <n v="217893.13"/>
    <n v="8365.0499999999993"/>
    <n v="6"/>
    <n v="18"/>
    <n v="0"/>
    <n v="0"/>
    <n v="0"/>
    <n v="21484.253443378759"/>
    <n v="29849.298485420899"/>
    <n v="8365.0450420421421"/>
    <n v="188043.82655662121"/>
    <n v="188043.8315145791"/>
    <n v="4.9579578571865568E-3"/>
    <n v="8365.0450420421421"/>
    <n v="0"/>
    <n v="0"/>
    <n v="0"/>
    <n v="0"/>
    <n v="0"/>
    <n v="0"/>
    <n v="0"/>
    <n v="0"/>
    <n v="0"/>
    <n v="0"/>
    <n v="14924.649242710449"/>
    <n v="17909.579091252541"/>
    <n v="20894.508939794629"/>
    <n v="23879.43878833672"/>
    <n v="26864.368636878811"/>
    <n v="32834.228333962987"/>
    <n v="35819.158182505082"/>
    <n v="38804.088031047177"/>
    <n v="41789.017879589257"/>
    <n v="44773.947728131352"/>
    <m/>
    <n v="3.5683368511945099"/>
    <n v="1.4630000000000001"/>
    <m/>
    <n v="0.1209704035259422"/>
    <n v="1.639979700358454"/>
    <m/>
    <n v="-902.72042068691599"/>
    <n v="0"/>
    <n v="0"/>
    <n v="0"/>
    <n v="0"/>
    <n v="0"/>
    <n v="0"/>
    <n v="0"/>
    <n v="0"/>
    <n v="0"/>
    <n v="0"/>
    <n v="-2395.1853449579612"/>
    <n v="-1731.8676008374971"/>
    <n v="-902.72042068691644"/>
    <n v="163.32595379240229"/>
  </r>
  <r>
    <x v="518"/>
    <n v="0"/>
    <n v="0"/>
    <n v="0"/>
    <n v="0"/>
    <n v="0"/>
    <n v="0"/>
    <n v="20468.472620621538"/>
    <n v="7544.2488998394792"/>
    <n v="0"/>
    <n v="12"/>
    <n v="46"/>
    <n v="1671506719"/>
    <n v="329"/>
    <n v="0"/>
    <n v="42864"/>
    <n v="3"/>
    <n v="10"/>
    <n v="0"/>
    <n v="42527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25022.2"/>
    <n v="33364.22"/>
    <n v="8342.02"/>
    <n v="2"/>
    <n v="2"/>
    <n v="0"/>
    <n v="0"/>
    <n v="0"/>
    <n v="22159.951392760329"/>
    <n v="30501.97425423047"/>
    <n v="8342.0228614701391"/>
    <n v="2862.248607239675"/>
    <n v="2862.245745769535"/>
    <n v="-2.8614701386686652E-3"/>
    <n v="8342.0228614701391"/>
    <n v="0"/>
    <n v="0"/>
    <n v="0"/>
    <n v="0"/>
    <n v="0"/>
    <n v="0"/>
    <n v="0"/>
    <n v="0"/>
    <n v="0"/>
    <n v="0"/>
    <n v="15250.98712711523"/>
    <n v="18301.184552538281"/>
    <n v="21351.38197796133"/>
    <n v="24401.57940338437"/>
    <n v="27451.776828807418"/>
    <n v="33552.171679653518"/>
    <n v="36602.369105076563"/>
    <n v="39652.566530499607"/>
    <n v="42702.763955922652"/>
    <n v="45752.961381345704"/>
    <m/>
    <n v="3.6564241983934109"/>
    <n v="1.4630000000000001"/>
    <m/>
    <n v="9.3964973144404773E-2"/>
    <n v="1.600470755710264"/>
    <m/>
    <n v="-716.52929791252279"/>
    <n v="0"/>
    <n v="0"/>
    <n v="0"/>
    <n v="0"/>
    <n v="0"/>
    <n v="0"/>
    <n v="0"/>
    <n v="0"/>
    <n v="0"/>
    <n v="0"/>
    <n v="-2241.6280106240461"/>
    <n v="-1563.806360530036"/>
    <n v="-716.52929791252245"/>
    <n v="372.82692545285141"/>
  </r>
  <r>
    <x v="519"/>
    <n v="0"/>
    <n v="0"/>
    <n v="0"/>
    <n v="0"/>
    <n v="0"/>
    <n v="0"/>
    <n v="21761.01273830589"/>
    <n v="15948.45053410471"/>
    <n v="0"/>
    <n v="12"/>
    <n v="46"/>
    <n v="1671866331"/>
    <n v="2513"/>
    <n v="0"/>
    <n v="13475"/>
    <n v="9"/>
    <n v="77"/>
    <n v="9101"/>
    <n v="1006"/>
    <n v="98"/>
    <n v="3"/>
    <n v="24"/>
    <n v="0"/>
    <n v="0"/>
    <n v="0"/>
    <n v="0"/>
    <n v="708"/>
    <n v="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956"/>
    <n v="199879.57"/>
    <n v="208220.5"/>
    <n v="8340.93"/>
    <n v="5"/>
    <n v="18"/>
    <n v="2.805007437261589"/>
    <n v="2.805007437261589"/>
    <n v="0"/>
    <n v="23903.127369201371"/>
    <n v="32244.058218089322"/>
    <n v="8340.9308488879451"/>
    <n v="175973.6376233614"/>
    <n v="175973.63677447339"/>
    <n v="-8.4888794481230434E-4"/>
    <n v="8340.9308488879451"/>
    <n v="1.402503718630794"/>
    <n v="1.6830044623569529"/>
    <n v="1.963505206083112"/>
    <n v="2.2440059498092708"/>
    <n v="2.5245066935354301"/>
    <n v="3.0855081809877478"/>
    <n v="3.3660089247139058"/>
    <n v="3.6465096684400651"/>
    <n v="3.927010412166223"/>
    <n v="4.2075111558923828"/>
    <n v="16122.029109044661"/>
    <n v="19346.434930853589"/>
    <n v="22570.84075266252"/>
    <n v="25795.246574471461"/>
    <n v="29019.652396280391"/>
    <n v="35468.464039898252"/>
    <n v="38692.869861707179"/>
    <n v="41917.275683516113"/>
    <n v="45141.681505325039"/>
    <n v="48366.087327133981"/>
    <s v="inf"/>
    <n v="3.865762563226173"/>
    <n v="1.4630000000000001"/>
    <n v="-1"/>
    <n v="3.4724697799804798E-2"/>
    <n v="1.513802232881114"/>
    <m/>
    <n v="-279.91629436561573"/>
    <n v="0.5610014874523177"/>
    <n v="0.62333498605813076"/>
    <n v="0.70125185931539713"/>
    <n v="0.80143069636045383"/>
    <n v="0.93500247908719614"/>
    <n v="0.44880118996185409"/>
    <n v="0.49866798884650471"/>
    <n v="0.5610014874523177"/>
    <n v="0.64114455708836304"/>
    <n v="0.74800198326975698"/>
    <n v="-1892.1192052700819"/>
    <n v="-1175.5845782014301"/>
    <n v="-279.91629436561561"/>
    <n v="871.65721342328834"/>
  </r>
  <r>
    <x v="520"/>
    <n v="0"/>
    <n v="0"/>
    <n v="0"/>
    <n v="0"/>
    <n v="0"/>
    <n v="0"/>
    <n v="22218.113751488781"/>
    <n v="264.58139896048351"/>
    <n v="0"/>
    <n v="8"/>
    <n v="48"/>
    <n v="1671672308"/>
    <n v="1555"/>
    <n v="0"/>
    <n v="3702"/>
    <n v="8"/>
    <n v="42"/>
    <n v="353"/>
    <n v="414"/>
    <n v="0"/>
    <n v="966"/>
    <n v="0"/>
    <n v="0"/>
    <n v="0"/>
    <n v="0"/>
    <n v="0"/>
    <n v="345"/>
    <n v="0"/>
    <n v="0"/>
    <n v="0"/>
    <n v="0"/>
    <n v="0"/>
    <n v="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33"/>
    <n v="486843.97"/>
    <n v="495174.39"/>
    <n v="8330.42"/>
    <n v="4"/>
    <n v="18"/>
    <n v="0"/>
    <n v="0"/>
    <n v="0"/>
    <n v="24565.689903425649"/>
    <n v="32896.11146728415"/>
    <n v="8330.4215638584992"/>
    <n v="462278.28009657428"/>
    <n v="462278.27853271592"/>
    <n v="-1.563858499139315E-3"/>
    <n v="8330.4215638584992"/>
    <n v="0"/>
    <n v="0"/>
    <n v="0"/>
    <n v="0"/>
    <n v="0"/>
    <n v="0"/>
    <n v="0"/>
    <n v="0"/>
    <n v="0"/>
    <n v="0"/>
    <n v="16448.055733642079"/>
    <n v="19737.666880370489"/>
    <n v="23027.278027098899"/>
    <n v="26316.88917382732"/>
    <n v="29606.50032055574"/>
    <n v="36185.722614012571"/>
    <n v="39475.333760740978"/>
    <n v="42764.944907469398"/>
    <n v="46054.556054197797"/>
    <n v="49344.167200926233"/>
    <m/>
    <n v="3.9489131750551261"/>
    <n v="1.4630000000000001"/>
    <m/>
    <n v="1.293693294336906E-2"/>
    <n v="1.481926732896149"/>
    <m/>
    <n v="-106.39369703746149"/>
    <n v="0"/>
    <n v="0"/>
    <n v="0"/>
    <n v="0"/>
    <n v="0"/>
    <n v="0"/>
    <n v="0"/>
    <n v="0"/>
    <n v="0"/>
    <n v="0"/>
    <n v="-1751.1992704016691"/>
    <n v="-1020.1745711286879"/>
    <n v="-106.39369703746161"/>
    <n v="1068.467426794115"/>
  </r>
  <r>
    <x v="521"/>
    <n v="1872.9808973330421"/>
    <n v="0"/>
    <n v="0"/>
    <n v="53"/>
    <n v="96"/>
    <n v="1630491553"/>
    <n v="20709.514716013651"/>
    <n v="9583.7615527360431"/>
    <n v="0"/>
    <n v="28"/>
    <n v="58"/>
    <n v="1671619733"/>
    <n v="14412"/>
    <n v="0"/>
    <n v="26566"/>
    <n v="6"/>
    <n v="36"/>
    <n v="9649"/>
    <n v="2489"/>
    <n v="0"/>
    <n v="0"/>
    <n v="0"/>
    <n v="0"/>
    <n v="0"/>
    <n v="0"/>
    <n v="0"/>
    <n v="0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665"/>
    <n v="74850.02"/>
    <n v="83152.36"/>
    <n v="8302.35"/>
    <n v="3"/>
    <n v="14"/>
    <n v="0"/>
    <n v="0"/>
    <n v="0"/>
    <n v="22569.425876874651"/>
    <n v="30871.772908215931"/>
    <n v="8302.3470313412799"/>
    <n v="52280.594123125353"/>
    <n v="52280.587091784073"/>
    <n v="2.9686587204196262E-3"/>
    <n v="8302.3470313412799"/>
    <n v="0"/>
    <n v="0"/>
    <n v="0"/>
    <n v="0"/>
    <n v="0"/>
    <n v="0"/>
    <n v="0"/>
    <n v="0"/>
    <n v="0"/>
    <n v="0"/>
    <n v="15435.886454107969"/>
    <n v="18523.063744929561"/>
    <n v="21610.241035751151"/>
    <n v="24697.418326572752"/>
    <n v="27784.595617394341"/>
    <n v="33958.950199037528"/>
    <n v="37046.127489859122"/>
    <n v="40133.304780680723"/>
    <n v="43220.482071502309"/>
    <n v="46307.659362323902"/>
    <m/>
    <n v="3.718439230698896"/>
    <n v="1.4630000000000001"/>
    <m/>
    <n v="7.5720148113912478E-2"/>
    <n v="1.573778576690654"/>
    <m/>
    <n v="-584.403804287296"/>
    <n v="0"/>
    <n v="0"/>
    <n v="0"/>
    <n v="0"/>
    <n v="0"/>
    <n v="0"/>
    <n v="0"/>
    <n v="0"/>
    <n v="0"/>
    <n v="0"/>
    <n v="-2127.992449698093"/>
    <n v="-1441.9530517377391"/>
    <n v="-584.40380428729623"/>
    <n v="518.15951386327288"/>
  </r>
  <r>
    <x v="522"/>
    <n v="0"/>
    <n v="0"/>
    <n v="0"/>
    <n v="0"/>
    <n v="0"/>
    <n v="0"/>
    <n v="21412.166527181042"/>
    <n v="13937.708552694339"/>
    <n v="0"/>
    <n v="21"/>
    <n v="54"/>
    <n v="1671730270"/>
    <n v="4986"/>
    <n v="0"/>
    <n v="72564"/>
    <n v="4"/>
    <n v="13"/>
    <n v="0"/>
    <n v="67568"/>
    <n v="0"/>
    <n v="0"/>
    <n v="0"/>
    <n v="0"/>
    <n v="0"/>
    <n v="0"/>
    <n v="0"/>
    <n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n v="235214.26"/>
    <n v="243459.58"/>
    <n v="8245.32"/>
    <n v="3"/>
    <n v="6"/>
    <n v="0"/>
    <n v="0"/>
    <n v="0"/>
    <n v="23458.058275770189"/>
    <n v="31703.376231515122"/>
    <n v="8245.3179557449275"/>
    <n v="211756.20172422979"/>
    <n v="211756.20376848491"/>
    <n v="2.0442550721782031E-3"/>
    <n v="8245.3179557449275"/>
    <n v="0"/>
    <n v="0"/>
    <n v="0"/>
    <n v="0"/>
    <n v="0"/>
    <n v="0"/>
    <n v="0"/>
    <n v="0"/>
    <n v="0"/>
    <n v="0"/>
    <n v="15851.688115757561"/>
    <n v="19022.025738909069"/>
    <n v="22192.36336206058"/>
    <n v="25362.700985212101"/>
    <n v="28533.038608363611"/>
    <n v="34873.713854666639"/>
    <n v="38044.051477818153"/>
    <n v="41214.38910096966"/>
    <n v="44384.726724121167"/>
    <n v="47555.064347272681"/>
    <m/>
    <n v="3.84501560784879"/>
    <n v="1.4630000000000001"/>
    <m/>
    <n v="4.0307870749560097E-2"/>
    <n v="1.521970414906606"/>
    <m/>
    <n v="-319.47389786614713"/>
    <n v="0"/>
    <n v="0"/>
    <n v="0"/>
    <n v="0"/>
    <n v="0"/>
    <n v="0"/>
    <n v="0"/>
    <n v="0"/>
    <n v="0"/>
    <n v="0"/>
    <n v="-1904.642709441903"/>
    <n v="-1200.1232376304561"/>
    <n v="-319.47389786614713"/>
    <n v="812.78953897367865"/>
  </r>
  <r>
    <x v="523"/>
    <n v="0"/>
    <n v="0"/>
    <n v="0"/>
    <n v="0"/>
    <n v="0"/>
    <n v="0"/>
    <n v="20692.006584976269"/>
    <n v="18726.526163660281"/>
    <n v="0"/>
    <n v="3"/>
    <n v="14"/>
    <n v="1671597756"/>
    <n v="398"/>
    <n v="0"/>
    <n v="866"/>
    <n v="7"/>
    <n v="23"/>
    <n v="0"/>
    <n v="350"/>
    <n v="23"/>
    <n v="8"/>
    <n v="0"/>
    <n v="0"/>
    <n v="22"/>
    <n v="0"/>
    <n v="0"/>
    <n v="57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"/>
    <n v="191471.06"/>
    <n v="199715.35"/>
    <n v="8244.2900000000009"/>
    <n v="3"/>
    <n v="9"/>
    <n v="0"/>
    <n v="0"/>
    <n v="0"/>
    <n v="22598.036438409479"/>
    <n v="30842.326900988639"/>
    <n v="8244.2904625791543"/>
    <n v="168873.0235615905"/>
    <n v="168873.02309901139"/>
    <n v="-4.6257915346359368E-4"/>
    <n v="8244.2904625791543"/>
    <n v="0"/>
    <n v="0"/>
    <n v="0"/>
    <n v="0"/>
    <n v="0"/>
    <n v="0"/>
    <n v="0"/>
    <n v="0"/>
    <n v="0"/>
    <n v="0"/>
    <n v="15421.163450494319"/>
    <n v="18505.39614059318"/>
    <n v="21589.62883069204"/>
    <n v="24673.86152079091"/>
    <n v="27758.094210889769"/>
    <n v="33926.559591087498"/>
    <n v="37010.792281186361"/>
    <n v="40095.024971285216"/>
    <n v="43179.257661384087"/>
    <n v="46263.490351482949"/>
    <m/>
    <n v="3.7410529191058952"/>
    <n v="1.4630000000000001"/>
    <m/>
    <n v="6.9217700602854038E-2"/>
    <n v="1.564265495981976"/>
    <m/>
    <n v="-533.70873733199517"/>
    <n v="0"/>
    <n v="0"/>
    <n v="0"/>
    <n v="0"/>
    <n v="0"/>
    <n v="0"/>
    <n v="0"/>
    <n v="0"/>
    <n v="0"/>
    <n v="0"/>
    <n v="-2075.8250823814269"/>
    <n v="-1390.440040137235"/>
    <n v="-533.70873733199551"/>
    <n v="567.80293770331264"/>
  </r>
  <r>
    <x v="524"/>
    <n v="0"/>
    <n v="0"/>
    <n v="0"/>
    <n v="0"/>
    <n v="0"/>
    <n v="0"/>
    <n v="21004.179559036529"/>
    <n v="17263.858547126321"/>
    <n v="0"/>
    <n v="31"/>
    <n v="28"/>
    <n v="1671674184"/>
    <n v="7068"/>
    <n v="0"/>
    <n v="13442"/>
    <n v="7"/>
    <n v="17"/>
    <n v="1472"/>
    <n v="4736"/>
    <n v="56"/>
    <n v="0"/>
    <n v="0"/>
    <n v="0"/>
    <n v="0"/>
    <n v="0"/>
    <n v="0"/>
    <n v="108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38"/>
    <n v="129328.98"/>
    <n v="148368.68"/>
    <n v="19039.7"/>
    <n v="5"/>
    <n v="12"/>
    <n v="0"/>
    <n v="0"/>
    <n v="0"/>
    <n v="22937.107367429471"/>
    <n v="31100.107380305381"/>
    <n v="8163.0000128759148"/>
    <n v="106391.87263257051"/>
    <n v="117268.57261969461"/>
    <n v="10876.69998712409"/>
    <n v="8163.0000128759148"/>
    <n v="0"/>
    <n v="0"/>
    <n v="0"/>
    <n v="0"/>
    <n v="0"/>
    <n v="0"/>
    <n v="0"/>
    <n v="0"/>
    <n v="0"/>
    <n v="0"/>
    <n v="15550.05369015269"/>
    <n v="18660.064428183228"/>
    <n v="21770.07516621377"/>
    <n v="24880.085904244301"/>
    <n v="27990.096642274839"/>
    <n v="34210.118118335922"/>
    <n v="37320.128856366457"/>
    <n v="40430.139594396998"/>
    <n v="43540.150332427533"/>
    <n v="46650.161070458067"/>
    <m/>
    <n v="3.809886969404582"/>
    <n v="1.4630000000000001"/>
    <m/>
    <n v="4.9899913599045657E-2"/>
    <n v="1.5360035735954041"/>
    <m/>
    <n v="-387.97316779956992"/>
    <n v="0"/>
    <n v="0"/>
    <n v="0"/>
    <n v="0"/>
    <n v="0"/>
    <n v="0"/>
    <n v="0"/>
    <n v="0"/>
    <n v="0"/>
    <n v="0"/>
    <n v="-1942.9785368148389"/>
    <n v="-1251.865039474719"/>
    <n v="-387.97316779956958"/>
    <n v="722.74495292562278"/>
  </r>
  <r>
    <x v="525"/>
    <n v="0"/>
    <n v="0"/>
    <n v="0"/>
    <n v="0"/>
    <n v="0"/>
    <n v="0"/>
    <n v="22304.67115926839"/>
    <n v="19337.80894561264"/>
    <n v="0"/>
    <n v="2"/>
    <n v="16"/>
    <n v="1672094281"/>
    <n v="177898"/>
    <n v="0"/>
    <n v="196103"/>
    <n v="6"/>
    <n v="36"/>
    <n v="57"/>
    <n v="15572"/>
    <n v="0"/>
    <n v="5"/>
    <n v="0"/>
    <n v="0"/>
    <n v="0"/>
    <n v="0"/>
    <n v="0"/>
    <n v="2511"/>
    <n v="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33"/>
    <n v="346930.48"/>
    <n v="563049.26"/>
    <n v="216118.77"/>
    <n v="5"/>
    <n v="21"/>
    <n v="4.2147894172322078E-2"/>
    <n v="4.2147894172322078E-2"/>
    <n v="0"/>
    <n v="24858.03899245321"/>
    <n v="33015.294939938707"/>
    <n v="8157.2559474854997"/>
    <n v="322072.39885965257"/>
    <n v="530033.92291216715"/>
    <n v="207961.51405251451"/>
    <n v="8157.2559474854997"/>
    <n v="2.1073947086161039E-2"/>
    <n v="2.528873650339325E-2"/>
    <n v="2.950352592062545E-2"/>
    <n v="3.3718315337857657E-2"/>
    <n v="3.7933104755089868E-2"/>
    <n v="4.6362683589554289E-2"/>
    <n v="5.0577473006786493E-2"/>
    <n v="5.4792262424018703E-2"/>
    <n v="5.9007051841250907E-2"/>
    <n v="6.3221841258483125E-2"/>
    <n v="16507.647469969361"/>
    <n v="19809.176963963229"/>
    <n v="23110.706457957102"/>
    <n v="26412.23595195097"/>
    <n v="29713.765445944839"/>
    <n v="36316.82443393259"/>
    <n v="39618.353927926459"/>
    <n v="42919.883421920327"/>
    <n v="46221.412915914203"/>
    <n v="49522.942409908072"/>
    <s v="inf"/>
    <n v="4.0473530746716104"/>
    <n v="1.4630000000000001"/>
    <n v="-1"/>
    <n v="-1.1699763721614961E-2"/>
    <n v="1.445883245675277"/>
    <m/>
    <n v="96.567787499177982"/>
    <n v="8.429578834464416E-3"/>
    <n v="9.3661987049604625E-3"/>
    <n v="1.053697354308052E-2"/>
    <n v="1.204225547780631E-2"/>
    <n v="1.4049298057440689E-2"/>
    <n v="6.743663067571533E-3"/>
    <n v="7.4929589639683696E-3"/>
    <n v="8.429578834464416E-3"/>
    <n v="9.6338043822450474E-3"/>
    <n v="1.1239438445952561E-2"/>
    <n v="-1554.196959497757"/>
    <n v="-820.52373861022988"/>
    <n v="96.567787499178849"/>
    <n v="1275.685463925561"/>
  </r>
  <r>
    <x v="526"/>
    <n v="0"/>
    <n v="0"/>
    <n v="0"/>
    <n v="0"/>
    <n v="0"/>
    <n v="0"/>
    <n v="20564.011420864452"/>
    <n v="20200"/>
    <n v="0"/>
    <n v="2"/>
    <n v="3"/>
    <n v="1671762426"/>
    <n v="0"/>
    <n v="0"/>
    <n v="169"/>
    <n v="1"/>
    <n v="2"/>
    <n v="0"/>
    <n v="1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23.83"/>
    <n v="30471.24"/>
    <n v="8147.41"/>
    <n v="1"/>
    <n v="1"/>
    <n v="0"/>
    <n v="0"/>
    <n v="0"/>
    <n v="22323.834551835462"/>
    <n v="30471.243708296759"/>
    <n v="8147.4091564613054"/>
    <n v="-4.5518354563682806E-3"/>
    <n v="-3.7082967610331248E-3"/>
    <n v="8.4353869533515535E-4"/>
    <n v="8147.4091564613054"/>
    <n v="0"/>
    <n v="0"/>
    <n v="0"/>
    <n v="0"/>
    <n v="0"/>
    <n v="0"/>
    <n v="0"/>
    <n v="0"/>
    <n v="0"/>
    <n v="0"/>
    <n v="15235.621854148379"/>
    <n v="18282.746224978058"/>
    <n v="21329.87059580773"/>
    <n v="24376.994966637409"/>
    <n v="27424.119337467091"/>
    <n v="33518.368079126441"/>
    <n v="36565.492449956117"/>
    <n v="39612.616820785792"/>
    <n v="42659.741191615467"/>
    <n v="45706.865562445142"/>
    <m/>
    <n v="3.7399918333709228"/>
    <n v="1.4630000000000001"/>
    <m/>
    <n v="6.9521051973722159E-2"/>
    <n v="1.564709299037556"/>
    <m/>
    <n v="-529.5982293871142"/>
    <n v="0"/>
    <n v="0"/>
    <n v="0"/>
    <n v="0"/>
    <n v="0"/>
    <n v="0"/>
    <n v="0"/>
    <n v="0"/>
    <n v="0"/>
    <n v="0"/>
    <n v="-2053.1604148019519"/>
    <n v="-1376.021665728691"/>
    <n v="-529.59822938711386"/>
    <n v="558.66047448062818"/>
  </r>
  <r>
    <x v="527"/>
    <n v="0"/>
    <n v="0"/>
    <n v="0"/>
    <n v="0"/>
    <n v="0"/>
    <n v="0"/>
    <n v="20855.154142973392"/>
    <n v="20666.66"/>
    <n v="0"/>
    <n v="2"/>
    <n v="2"/>
    <n v="1671663995"/>
    <n v="38"/>
    <n v="0"/>
    <n v="5358"/>
    <n v="2"/>
    <n v="4"/>
    <n v="0"/>
    <n v="53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38.42"/>
    <n v="33902.93"/>
    <n v="8064.51"/>
    <n v="1"/>
    <n v="2"/>
    <n v="0"/>
    <n v="0"/>
    <n v="0"/>
    <n v="22833.190963000579"/>
    <n v="30897.70234381804"/>
    <n v="8064.5113808174601"/>
    <n v="3005.2290369994189"/>
    <n v="3005.2276561819599"/>
    <n v="-1.380817459903483E-3"/>
    <n v="8064.5113808174601"/>
    <n v="0"/>
    <n v="0"/>
    <n v="0"/>
    <n v="0"/>
    <n v="0"/>
    <n v="0"/>
    <n v="0"/>
    <n v="0"/>
    <n v="0"/>
    <n v="0"/>
    <n v="15448.85117190902"/>
    <n v="18538.621406290818"/>
    <n v="21628.391640672631"/>
    <n v="24718.161875054429"/>
    <n v="27807.932109436239"/>
    <n v="33987.47257819985"/>
    <n v="37077.242812581637"/>
    <n v="40167.013046963453"/>
    <n v="43256.783281345262"/>
    <n v="46346.553515727057"/>
    <m/>
    <n v="3.8313173464312338"/>
    <n v="1.4630000000000001"/>
    <m/>
    <n v="4.4027324890194557E-2"/>
    <n v="1.527411976314355"/>
    <m/>
    <n v="-340.08579486295008"/>
    <n v="0"/>
    <n v="0"/>
    <n v="0"/>
    <n v="0"/>
    <n v="0"/>
    <n v="0"/>
    <n v="0"/>
    <n v="0"/>
    <n v="0"/>
    <n v="0"/>
    <n v="-1884.9709120538521"/>
    <n v="-1198.355304413451"/>
    <n v="-340.08579486295002"/>
    <n v="763.40357455912363"/>
  </r>
  <r>
    <x v="528"/>
    <n v="0"/>
    <n v="0"/>
    <n v="0"/>
    <n v="0"/>
    <n v="0"/>
    <n v="0"/>
    <n v="20668.876571007138"/>
    <n v="12849.78921732944"/>
    <n v="0"/>
    <n v="2"/>
    <n v="55"/>
    <n v="1671699385"/>
    <n v="1063209"/>
    <n v="0"/>
    <n v="1077645"/>
    <n v="7"/>
    <n v="39"/>
    <n v="5"/>
    <n v="14279"/>
    <n v="1"/>
    <n v="1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7"/>
    <n v="2191222.2400000002"/>
    <n v="2199278.0299999998"/>
    <n v="8055.8"/>
    <n v="3"/>
    <n v="8"/>
    <n v="0"/>
    <n v="0"/>
    <n v="0"/>
    <n v="22557.438135830471"/>
    <n v="30613.235560497691"/>
    <n v="8055.7974246672165"/>
    <n v="2168664.80186417"/>
    <n v="2168664.7944395021"/>
    <n v="2.5753327836355311E-3"/>
    <n v="8055.7974246672165"/>
    <n v="0"/>
    <n v="0"/>
    <n v="0"/>
    <n v="0"/>
    <n v="0"/>
    <n v="0"/>
    <n v="0"/>
    <n v="0"/>
    <n v="0"/>
    <n v="0"/>
    <n v="15306.617780248849"/>
    <n v="18367.941336298609"/>
    <n v="21429.264892348379"/>
    <n v="24490.58844839815"/>
    <n v="27551.91200444792"/>
    <n v="33674.559116547462"/>
    <n v="36735.882672597218"/>
    <n v="39797.206228647003"/>
    <n v="42858.529784696773"/>
    <n v="45919.853340746537"/>
    <m/>
    <n v="3.8001496247607438"/>
    <n v="1.4630000000000001"/>
    <m/>
    <n v="5.2590133277143902E-2"/>
    <n v="1.5399393649844619"/>
    <m/>
    <n v="-402.48853454279418"/>
    <n v="0"/>
    <n v="0"/>
    <n v="0"/>
    <n v="0"/>
    <n v="0"/>
    <n v="0"/>
    <n v="0"/>
    <n v="0"/>
    <n v="0"/>
    <n v="0"/>
    <n v="-1933.1503125676779"/>
    <n v="-1252.8561890010631"/>
    <n v="-402.48853454279379"/>
    <n v="690.84130690355232"/>
  </r>
  <r>
    <x v="529"/>
    <n v="0"/>
    <n v="0"/>
    <n v="0"/>
    <n v="0"/>
    <n v="0"/>
    <n v="0"/>
    <n v="20860.216715641709"/>
    <n v="12221.085442157681"/>
    <n v="0"/>
    <n v="18"/>
    <n v="59"/>
    <n v="1671908036"/>
    <n v="1699"/>
    <n v="0"/>
    <n v="7940"/>
    <n v="9"/>
    <n v="20"/>
    <n v="6068"/>
    <n v="122"/>
    <n v="0"/>
    <n v="35"/>
    <n v="0"/>
    <n v="0"/>
    <n v="0"/>
    <n v="8"/>
    <n v="0"/>
    <n v="6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6119"/>
    <n v="75281.2"/>
    <n v="83195.399999999994"/>
    <n v="7914.19"/>
    <n v="3"/>
    <n v="6"/>
    <n v="0"/>
    <n v="0"/>
    <n v="0"/>
    <n v="22979.444509563171"/>
    <n v="30893.639306347832"/>
    <n v="7914.1947967846536"/>
    <n v="52301.755490436823"/>
    <n v="52301.760693652162"/>
    <n v="-4.796784654899966E-3"/>
    <n v="7914.1947967846536"/>
    <n v="0"/>
    <n v="0"/>
    <n v="0"/>
    <n v="0"/>
    <n v="0"/>
    <n v="0"/>
    <n v="0"/>
    <n v="0"/>
    <n v="0"/>
    <n v="0"/>
    <n v="15446.81965317391"/>
    <n v="18536.183583808699"/>
    <n v="21625.547514443479"/>
    <n v="24714.911445078269"/>
    <n v="27804.275375713041"/>
    <n v="33983.003236982608"/>
    <n v="37072.367167617391"/>
    <n v="40161.731098252181"/>
    <n v="43251.095028886957"/>
    <n v="46340.45895952174"/>
    <m/>
    <n v="3.903573275565464"/>
    <n v="1.4630000000000001"/>
    <m/>
    <n v="2.470216840506656E-2"/>
    <n v="1.4991392723766119"/>
    <m/>
    <n v="-190.78497019769731"/>
    <n v="0"/>
    <n v="0"/>
    <n v="0"/>
    <n v="0"/>
    <n v="0"/>
    <n v="0"/>
    <n v="0"/>
    <n v="0"/>
    <n v="0"/>
    <n v="0"/>
    <n v="-1735.4669355150891"/>
    <n v="-1048.9416175962481"/>
    <n v="-190.7849701976975"/>
    <n v="912.55929074329561"/>
  </r>
  <r>
    <x v="530"/>
    <n v="0"/>
    <n v="0"/>
    <n v="0"/>
    <n v="0"/>
    <n v="0"/>
    <n v="0"/>
    <n v="20432.556707099218"/>
    <n v="11935.07333220966"/>
    <n v="0"/>
    <n v="11"/>
    <n v="51"/>
    <n v="1671676586"/>
    <n v="1"/>
    <n v="0"/>
    <n v="8470"/>
    <n v="3"/>
    <n v="11"/>
    <n v="2384"/>
    <n v="60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4"/>
    <n v="51827.16"/>
    <n v="59727.46"/>
    <n v="7900.3"/>
    <n v="1"/>
    <n v="5"/>
    <n v="0"/>
    <n v="0"/>
    <n v="0"/>
    <n v="22361.84497821156"/>
    <n v="30262.146919139701"/>
    <n v="7900.3019409281433"/>
    <n v="29465.31502178845"/>
    <n v="29465.313080860298"/>
    <n v="-1.94092814308533E-3"/>
    <n v="7900.3019409281433"/>
    <n v="0"/>
    <n v="0"/>
    <n v="0"/>
    <n v="0"/>
    <n v="0"/>
    <n v="0"/>
    <n v="0"/>
    <n v="0"/>
    <n v="0"/>
    <n v="0"/>
    <n v="15131.07345956985"/>
    <n v="18157.288151483819"/>
    <n v="21183.50284339779"/>
    <n v="24209.71753531176"/>
    <n v="27235.93222722573"/>
    <n v="33288.361611053682"/>
    <n v="36314.576302967638"/>
    <n v="39340.790994881623"/>
    <n v="42367.005686795579"/>
    <n v="45393.22037870955"/>
    <m/>
    <n v="3.8305051054269512"/>
    <n v="1.4630000000000001"/>
    <m/>
    <n v="4.424870608654552E-2"/>
    <n v="1.527735857004616"/>
    <m/>
    <n v="-334.76521114321798"/>
    <n v="0"/>
    <n v="0"/>
    <n v="0"/>
    <n v="0"/>
    <n v="0"/>
    <n v="0"/>
    <n v="0"/>
    <n v="0"/>
    <n v="0"/>
    <n v="0"/>
    <n v="-1847.872557100203"/>
    <n v="-1175.3804033415429"/>
    <n v="-334.76521114321798"/>
    <n v="746.0257502546292"/>
  </r>
  <r>
    <x v="531"/>
    <n v="0"/>
    <n v="0"/>
    <n v="0"/>
    <n v="0"/>
    <n v="0"/>
    <n v="0"/>
    <n v="19425.514087441639"/>
    <n v="14351.500897136641"/>
    <n v="4184.7236789288063"/>
    <n v="12"/>
    <n v="5"/>
    <n v="1662645482"/>
    <n v="20629"/>
    <n v="0"/>
    <n v="181583"/>
    <n v="9"/>
    <n v="43"/>
    <n v="156145"/>
    <n v="1362"/>
    <n v="7"/>
    <n v="80"/>
    <n v="0"/>
    <n v="0"/>
    <n v="0"/>
    <n v="677"/>
    <n v="0"/>
    <n v="0"/>
    <n v="0"/>
    <n v="0"/>
    <n v="0"/>
    <n v="0"/>
    <n v="38"/>
    <n v="0"/>
    <n v="0"/>
    <n v="0"/>
    <n v="0"/>
    <n v="0"/>
    <n v="0"/>
    <n v="0"/>
    <n v="0"/>
    <n v="2645"/>
    <n v="0"/>
    <n v="0"/>
    <n v="0"/>
    <n v="0"/>
    <n v="0"/>
    <n v="0"/>
    <n v="0"/>
    <n v="0"/>
    <n v="0"/>
    <n v="0"/>
    <n v="0"/>
    <n v="0"/>
    <n v="0"/>
    <n v="0"/>
    <n v="0"/>
    <n v="0"/>
    <n v="0"/>
    <n v="159592"/>
    <n v="1115638.4099999999"/>
    <n v="1123508.6000000001"/>
    <n v="7870.18"/>
    <n v="8"/>
    <n v="15"/>
    <n v="0"/>
    <n v="0"/>
    <n v="0"/>
    <n v="21409.453447891261"/>
    <n v="29261.262875645571"/>
    <n v="7851.8094277543132"/>
    <n v="1094228.956552109"/>
    <n v="1094247.337124354"/>
    <n v="18.370572245687072"/>
    <n v="7851.8094277543132"/>
    <n v="0"/>
    <n v="0"/>
    <n v="0"/>
    <n v="0"/>
    <n v="0"/>
    <n v="0"/>
    <n v="0"/>
    <n v="0"/>
    <n v="0"/>
    <n v="0"/>
    <n v="14630.631437822791"/>
    <n v="17556.757725387339"/>
    <n v="20482.884012951901"/>
    <n v="23409.01030051646"/>
    <n v="26335.136588081019"/>
    <n v="32187.389163210129"/>
    <n v="35113.515450774677"/>
    <n v="38039.641738339247"/>
    <n v="40965.768025903802"/>
    <n v="43891.894313468358"/>
    <m/>
    <n v="3.7266904074637681"/>
    <n v="1.4630000000000001"/>
    <m/>
    <n v="7.3338421670029685E-2"/>
    <n v="1.570294110903254"/>
    <m/>
    <n v="-536.49370884291966"/>
    <n v="0"/>
    <n v="0"/>
    <n v="0"/>
    <n v="0"/>
    <n v="0"/>
    <n v="0"/>
    <n v="0"/>
    <n v="0"/>
    <n v="0"/>
    <n v="0"/>
    <n v="-1999.556852625198"/>
    <n v="-1349.3065664997409"/>
    <n v="-536.49370884291966"/>
    <n v="508.55139385870831"/>
  </r>
  <r>
    <x v="532"/>
    <n v="0"/>
    <n v="0"/>
    <n v="0"/>
    <n v="0"/>
    <n v="0"/>
    <n v="0"/>
    <n v="20275.855143655052"/>
    <n v="11887.00517607256"/>
    <n v="0"/>
    <n v="7"/>
    <n v="59"/>
    <n v="1671669766"/>
    <n v="11258"/>
    <n v="0"/>
    <n v="15543"/>
    <n v="7"/>
    <n v="50"/>
    <n v="13"/>
    <n v="3562"/>
    <n v="0"/>
    <n v="702"/>
    <n v="0"/>
    <n v="0"/>
    <n v="0"/>
    <n v="0"/>
    <n v="0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23"/>
    <n v="76983.88"/>
    <n v="84803.81"/>
    <n v="7819.94"/>
    <n v="4"/>
    <n v="18"/>
    <n v="0"/>
    <n v="0"/>
    <n v="0"/>
    <n v="22201.390761943661"/>
    <n v="30021.32815029937"/>
    <n v="7819.9373883557009"/>
    <n v="54782.48923805634"/>
    <n v="54782.481849700627"/>
    <n v="2.6116442986676698E-3"/>
    <n v="7819.9373883557009"/>
    <n v="0"/>
    <n v="0"/>
    <n v="0"/>
    <n v="0"/>
    <n v="0"/>
    <n v="0"/>
    <n v="0"/>
    <n v="0"/>
    <n v="0"/>
    <n v="0"/>
    <n v="15010.66407514968"/>
    <n v="18012.796890179619"/>
    <n v="21014.929705209561"/>
    <n v="24017.062520239491"/>
    <n v="27019.195335269429"/>
    <n v="33023.460965329308"/>
    <n v="36025.593780359239"/>
    <n v="39027.726595389177"/>
    <n v="42029.859410419107"/>
    <n v="45031.992225449052"/>
    <m/>
    <n v="3.8390752584544612"/>
    <n v="1.4630000000000001"/>
    <m/>
    <n v="4.1917579289738598E-2"/>
    <n v="1.5243254185008881"/>
    <m/>
    <n v="-314.60535078085923"/>
    <n v="0"/>
    <n v="0"/>
    <n v="0"/>
    <n v="0"/>
    <n v="0"/>
    <n v="0"/>
    <n v="0"/>
    <n v="0"/>
    <n v="0"/>
    <n v="0"/>
    <n v="-1815.671758295827"/>
    <n v="-1148.531132733619"/>
    <n v="-314.60535078085923"/>
    <n v="757.58494030126076"/>
  </r>
  <r>
    <x v="533"/>
    <n v="0"/>
    <n v="0"/>
    <n v="0"/>
    <n v="0"/>
    <n v="0"/>
    <n v="0"/>
    <n v="19947.44906847534"/>
    <n v="12304.58518425593"/>
    <n v="0"/>
    <n v="137"/>
    <n v="58"/>
    <n v="1671744643"/>
    <n v="32"/>
    <n v="0"/>
    <n v="6142"/>
    <n v="3"/>
    <n v="14"/>
    <n v="0"/>
    <n v="61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2434.19"/>
    <n v="50239.09"/>
    <n v="7804.89"/>
    <n v="1"/>
    <n v="3"/>
    <n v="0"/>
    <n v="0"/>
    <n v="0"/>
    <n v="21584.863413157269"/>
    <n v="29389.75795403096"/>
    <n v="7804.8945408736927"/>
    <n v="20849.32658684273"/>
    <n v="20849.332045969029"/>
    <n v="-4.5408736923491233E-3"/>
    <n v="7804.8945408736927"/>
    <n v="0"/>
    <n v="0"/>
    <n v="0"/>
    <n v="0"/>
    <n v="0"/>
    <n v="0"/>
    <n v="0"/>
    <n v="0"/>
    <n v="0"/>
    <n v="0"/>
    <n v="14694.87897701548"/>
    <n v="17633.854772418581"/>
    <n v="20572.830567821671"/>
    <n v="23511.806363224769"/>
    <n v="26450.78215862787"/>
    <n v="32328.733749434061"/>
    <n v="35267.709544837147"/>
    <n v="38206.685340240263"/>
    <n v="41145.66113564335"/>
    <n v="44084.636931046443"/>
    <m/>
    <n v="3.7655547810567889"/>
    <n v="1.4630000000000001"/>
    <m/>
    <n v="6.2260472247708247E-2"/>
    <n v="1.5540870708983969"/>
    <m/>
    <n v="-457.45505236595147"/>
    <n v="0"/>
    <n v="0"/>
    <n v="0"/>
    <n v="0"/>
    <n v="0"/>
    <n v="0"/>
    <n v="0"/>
    <n v="0"/>
    <n v="0"/>
    <n v="0"/>
    <n v="-1926.9429500675001"/>
    <n v="-1273.837217755701"/>
    <n v="-457.45505236595181"/>
    <n v="592.17916027801039"/>
  </r>
  <r>
    <x v="534"/>
    <n v="0"/>
    <n v="0"/>
    <n v="0"/>
    <n v="0"/>
    <n v="0"/>
    <n v="0"/>
    <n v="20577.806493835149"/>
    <n v="17431.1087902578"/>
    <n v="0"/>
    <n v="25"/>
    <n v="26"/>
    <n v="1672158755"/>
    <n v="149748"/>
    <n v="0"/>
    <n v="163638"/>
    <n v="8"/>
    <n v="23"/>
    <n v="6"/>
    <n v="7084"/>
    <n v="6"/>
    <n v="2"/>
    <n v="0"/>
    <n v="0"/>
    <n v="0"/>
    <n v="0"/>
    <n v="0"/>
    <n v="679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806"/>
    <n v="425720.02"/>
    <n v="535844.86"/>
    <n v="110124.84"/>
    <n v="4"/>
    <n v="13"/>
    <n v="0"/>
    <n v="0"/>
    <n v="0"/>
    <n v="22698.88396173255"/>
    <n v="30450.24606434489"/>
    <n v="7751.3621026123328"/>
    <n v="403021.13603826752"/>
    <n v="505394.6139356551"/>
    <n v="102373.4778973877"/>
    <n v="7751.3621026123328"/>
    <n v="0"/>
    <n v="0"/>
    <n v="0"/>
    <n v="0"/>
    <n v="0"/>
    <n v="0"/>
    <n v="0"/>
    <n v="0"/>
    <n v="0"/>
    <n v="0"/>
    <n v="15225.12303217244"/>
    <n v="18270.14763860693"/>
    <n v="21315.17224504142"/>
    <n v="24360.19685147591"/>
    <n v="27405.2214579104"/>
    <n v="33495.270670779377"/>
    <n v="36540.29527721386"/>
    <n v="39585.319883648357"/>
    <n v="42630.34449008284"/>
    <n v="45675.36909651733"/>
    <m/>
    <n v="3.9283735763141121"/>
    <n v="1.4630000000000001"/>
    <m/>
    <n v="1.823309883707469E-2"/>
    <n v="1.48967502359864"/>
    <m/>
    <n v="-138.80058652611149"/>
    <n v="0"/>
    <n v="0"/>
    <n v="0"/>
    <n v="0"/>
    <n v="0"/>
    <n v="0"/>
    <n v="0"/>
    <n v="0"/>
    <n v="0"/>
    <n v="0"/>
    <n v="-1661.3128897433551"/>
    <n v="-984.64075498013608"/>
    <n v="-138.80058652611109"/>
    <n v="948.70820148620624"/>
  </r>
  <r>
    <x v="535"/>
    <n v="0"/>
    <n v="0"/>
    <n v="0"/>
    <n v="0"/>
    <n v="0"/>
    <n v="0"/>
    <n v="20714.10644186836"/>
    <n v="20522.355458130001"/>
    <n v="0"/>
    <n v="3"/>
    <n v="2"/>
    <n v="1671972690"/>
    <n v="15094"/>
    <n v="0"/>
    <n v="15262"/>
    <n v="6"/>
    <n v="27"/>
    <n v="14"/>
    <n v="61"/>
    <n v="0"/>
    <n v="20"/>
    <n v="0"/>
    <n v="0"/>
    <n v="0"/>
    <n v="0"/>
    <n v="0"/>
    <n v="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7"/>
    <n v="32268.22"/>
    <n v="39951.21"/>
    <n v="7682.99"/>
    <n v="3"/>
    <n v="7"/>
    <n v="0"/>
    <n v="0"/>
    <n v="0"/>
    <n v="22831.087571281809"/>
    <n v="30514.078557213179"/>
    <n v="7682.9909859313766"/>
    <n v="9437.132428718196"/>
    <n v="9437.1314427868165"/>
    <n v="-9.8593137681746157E-4"/>
    <n v="7682.9909859313766"/>
    <n v="0"/>
    <n v="0"/>
    <n v="0"/>
    <n v="0"/>
    <n v="0"/>
    <n v="0"/>
    <n v="0"/>
    <n v="0"/>
    <n v="0"/>
    <n v="0"/>
    <n v="15257.03927860659"/>
    <n v="18308.447134327911"/>
    <n v="21359.854990049229"/>
    <n v="24411.26284577055"/>
    <n v="27462.670701491861"/>
    <n v="33565.486412934501"/>
    <n v="36616.894268655808"/>
    <n v="39668.302124377144"/>
    <n v="42719.709980098451"/>
    <n v="45771.117835819772"/>
    <m/>
    <n v="3.9716405515883979"/>
    <n v="1.4630000000000001"/>
    <m/>
    <n v="7.1404871722997587E-3"/>
    <n v="1.473446532733075"/>
    <m/>
    <n v="-54.4713466280812"/>
    <n v="0"/>
    <n v="0"/>
    <n v="0"/>
    <n v="0"/>
    <n v="0"/>
    <n v="0"/>
    <n v="0"/>
    <n v="0"/>
    <n v="0"/>
    <n v="0"/>
    <n v="-1580.1752744887399"/>
    <n v="-902.08463988400308"/>
    <n v="-54.471346628080937"/>
    <n v="1035.3171732723899"/>
  </r>
  <r>
    <x v="536"/>
    <n v="0"/>
    <n v="0"/>
    <n v="0"/>
    <n v="0"/>
    <n v="0"/>
    <n v="0"/>
    <n v="20406.528359948079"/>
    <n v="13775.769861356541"/>
    <n v="0"/>
    <n v="4"/>
    <n v="57"/>
    <n v="1670023799"/>
    <n v="4953"/>
    <n v="0"/>
    <n v="10305"/>
    <n v="3"/>
    <n v="7"/>
    <n v="0"/>
    <n v="53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081.68"/>
    <n v="36731.56"/>
    <n v="7649.88"/>
    <n v="1"/>
    <n v="2"/>
    <n v="0"/>
    <n v="0"/>
    <n v="0"/>
    <n v="22967.544870947921"/>
    <n v="30617.426787429889"/>
    <n v="7649.8819164819779"/>
    <n v="6114.1351290520834"/>
    <n v="6114.1332125701047"/>
    <n v="-1.916481977787043E-3"/>
    <n v="7649.8819164819779"/>
    <n v="0"/>
    <n v="0"/>
    <n v="0"/>
    <n v="0"/>
    <n v="0"/>
    <n v="0"/>
    <n v="0"/>
    <n v="0"/>
    <n v="0"/>
    <n v="0"/>
    <n v="15308.71339371495"/>
    <n v="18370.456072457939"/>
    <n v="21432.198751200929"/>
    <n v="24493.94142994392"/>
    <n v="27555.684108686899"/>
    <n v="33679.169466172883"/>
    <n v="36740.91214491587"/>
    <n v="39802.654823658857"/>
    <n v="42864.397502401851"/>
    <n v="45926.140181144838"/>
    <m/>
    <n v="4.0023397905611349"/>
    <n v="1.4630000000000001"/>
    <m/>
    <n v="-5.8460567657270257E-4"/>
    <n v="1.462144721895174"/>
    <m/>
    <n v="4.4747803754952136"/>
    <n v="0"/>
    <n v="0"/>
    <n v="0"/>
    <n v="0"/>
    <n v="0"/>
    <n v="0"/>
    <n v="0"/>
    <n v="0"/>
    <n v="0"/>
    <n v="0"/>
    <n v="-1526.3965589959989"/>
    <n v="-846.00929705311319"/>
    <n v="4.4747803754953566"/>
    <n v="1097.9543084979921"/>
  </r>
  <r>
    <x v="537"/>
    <n v="0"/>
    <n v="0"/>
    <n v="0"/>
    <n v="0"/>
    <n v="0"/>
    <n v="0"/>
    <n v="19827.810646029891"/>
    <n v="18899.68164331172"/>
    <n v="0"/>
    <n v="27"/>
    <n v="27"/>
    <n v="1672165889"/>
    <n v="34"/>
    <n v="0"/>
    <n v="138"/>
    <n v="3"/>
    <n v="8"/>
    <n v="0"/>
    <n v="63"/>
    <n v="0"/>
    <n v="0"/>
    <n v="0"/>
    <n v="0"/>
    <n v="0"/>
    <n v="0"/>
    <n v="0"/>
    <n v="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"/>
    <n v="76108.73"/>
    <n v="83701.06"/>
    <n v="7592.33"/>
    <n v="3"/>
    <n v="10"/>
    <n v="0"/>
    <n v="0"/>
    <n v="0"/>
    <n v="21602.260001022551"/>
    <n v="29194.582664531081"/>
    <n v="7592.3226635085266"/>
    <n v="54506.469998977453"/>
    <n v="54506.477335468917"/>
    <n v="7.3364914733247133E-3"/>
    <n v="7592.3226635085266"/>
    <n v="0"/>
    <n v="0"/>
    <n v="0"/>
    <n v="0"/>
    <n v="0"/>
    <n v="0"/>
    <n v="0"/>
    <n v="0"/>
    <n v="0"/>
    <n v="0"/>
    <n v="14597.29133226554"/>
    <n v="17516.749598718641"/>
    <n v="20436.207865171749"/>
    <n v="23355.666131624861"/>
    <n v="26275.124398077969"/>
    <n v="32114.040930984189"/>
    <n v="35033.49919743729"/>
    <n v="37952.957463890401"/>
    <n v="40872.415730343513"/>
    <n v="43791.873996796618"/>
    <m/>
    <n v="3.8452768616975268"/>
    <n v="1.4630000000000001"/>
    <m/>
    <n v="4.0237190680249002E-2"/>
    <n v="1.5218670099652041"/>
    <m/>
    <n v="-293.67699737575703"/>
    <n v="0"/>
    <n v="0"/>
    <n v="0"/>
    <n v="0"/>
    <n v="0"/>
    <n v="0"/>
    <n v="0"/>
    <n v="0"/>
    <n v="0"/>
    <n v="0"/>
    <n v="-1753.4061306023109"/>
    <n v="-1104.637626946065"/>
    <n v="-293.67699737575731"/>
    <n v="748.98666921463882"/>
  </r>
  <r>
    <x v="538"/>
    <n v="2153.9322777429479"/>
    <n v="0"/>
    <n v="0"/>
    <n v="97"/>
    <n v="112"/>
    <n v="1640522972"/>
    <n v="19422.10879825626"/>
    <n v="9870.2724858489892"/>
    <n v="0"/>
    <n v="15"/>
    <n v="49"/>
    <n v="1671810193"/>
    <n v="61520"/>
    <n v="0"/>
    <n v="72014"/>
    <n v="7"/>
    <n v="44"/>
    <n v="7"/>
    <n v="199"/>
    <n v="0"/>
    <n v="4"/>
    <n v="0"/>
    <n v="0"/>
    <n v="0"/>
    <n v="0"/>
    <n v="0"/>
    <n v="1918"/>
    <n v="0"/>
    <n v="0"/>
    <n v="0"/>
    <n v="0"/>
    <n v="0"/>
    <n v="0"/>
    <n v="0"/>
    <n v="0"/>
    <n v="0"/>
    <n v="0"/>
    <n v="0"/>
    <n v="0"/>
    <n v="0"/>
    <n v="0"/>
    <n v="0"/>
    <n v="8366"/>
    <n v="0"/>
    <n v="0"/>
    <n v="0"/>
    <n v="0"/>
    <n v="0"/>
    <n v="0"/>
    <n v="0"/>
    <n v="0"/>
    <n v="0"/>
    <n v="0"/>
    <n v="0"/>
    <n v="0"/>
    <n v="0"/>
    <n v="0"/>
    <n v="0"/>
    <n v="10295"/>
    <n v="59785.3"/>
    <n v="67371.399999999994"/>
    <n v="7586.1"/>
    <n v="4"/>
    <n v="18"/>
    <n v="0"/>
    <n v="0"/>
    <n v="0"/>
    <n v="21180.750707560019"/>
    <n v="28766.847673934939"/>
    <n v="7586.0969663749147"/>
    <n v="38604.54929243998"/>
    <n v="38604.552326065052"/>
    <n v="3.0336250856635161E-3"/>
    <n v="7586.0969663749147"/>
    <n v="0"/>
    <n v="0"/>
    <n v="0"/>
    <n v="0"/>
    <n v="0"/>
    <n v="0"/>
    <n v="0"/>
    <n v="0"/>
    <n v="0"/>
    <n v="0"/>
    <n v="14383.423836967469"/>
    <n v="17260.108604360961"/>
    <n v="20136.793371754451"/>
    <n v="23013.478139147948"/>
    <n v="25890.162906541449"/>
    <n v="31643.53244132844"/>
    <n v="34520.217208721922"/>
    <n v="37396.90197611542"/>
    <n v="40273.586743508909"/>
    <n v="43150.271510902407"/>
    <m/>
    <n v="3.7920485068201599"/>
    <n v="1.4630000000000001"/>
    <m/>
    <n v="5.483882730029177E-2"/>
    <n v="1.5432292043403271"/>
    <m/>
    <n v="-394.38504789117962"/>
    <n v="0"/>
    <n v="0"/>
    <n v="0"/>
    <n v="0"/>
    <n v="0"/>
    <n v="0"/>
    <n v="0"/>
    <n v="0"/>
    <n v="0"/>
    <n v="0"/>
    <n v="-1832.727431587927"/>
    <n v="-1193.4641499449281"/>
    <n v="-394.38504789118002"/>
    <n v="633.00236903506811"/>
  </r>
  <r>
    <x v="539"/>
    <n v="17151.918169422432"/>
    <n v="11277.49926374327"/>
    <n v="0"/>
    <n v="54"/>
    <n v="142"/>
    <n v="1669193771"/>
    <n v="0"/>
    <n v="0"/>
    <n v="0"/>
    <n v="0"/>
    <n v="0"/>
    <n v="0"/>
    <n v="12028"/>
    <n v="0"/>
    <n v="21752"/>
    <n v="6"/>
    <n v="21"/>
    <n v="1230"/>
    <n v="2481"/>
    <n v="5799"/>
    <n v="2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243"/>
    <n v="21415.46"/>
    <n v="29771.9"/>
    <n v="8356.4500000000007"/>
    <n v="3"/>
    <n v="4"/>
    <n v="18649.275884709761"/>
    <n v="26183.607036918649"/>
    <n v="7534.3311522088798"/>
    <n v="0"/>
    <n v="0"/>
    <n v="0"/>
    <n v="2766.1841152902339"/>
    <n v="3588.292963081356"/>
    <n v="822.11884779112097"/>
    <n v="7534.3311522088798"/>
    <n v="13091.803518459319"/>
    <n v="15710.16422215119"/>
    <n v="18328.524925843049"/>
    <n v="20946.885629534921"/>
    <n v="23565.24633322678"/>
    <n v="28801.967740610511"/>
    <n v="31420.328444302369"/>
    <n v="34038.689147994242"/>
    <n v="36657.049851686097"/>
    <n v="39275.410555377966"/>
    <n v="0"/>
    <n v="0"/>
    <n v="0"/>
    <n v="0"/>
    <n v="0"/>
    <n v="0"/>
    <n v="0"/>
    <n v="0"/>
    <n v="0"/>
    <n v="0"/>
    <n v="3.4752397403241639"/>
    <m/>
    <n v="1.4630000000000001"/>
    <n v="0.15099972919476559"/>
    <m/>
    <m/>
    <n v="-988.42939297921816"/>
    <m/>
    <n v="-2297.6097448251498"/>
    <n v="-1715.7518106714031"/>
    <n v="-988.42939297921839"/>
    <n v="-53.300570232124301"/>
    <n v="1193.5378600973349"/>
    <n v="-3344.9540263018962"/>
    <n v="-2879.4676789788982"/>
    <n v="-2297.6097448251498"/>
    <n v="-1549.5066866274749"/>
    <n v="-552.03594236390745"/>
    <n v="0"/>
    <n v="0"/>
    <n v="0"/>
    <n v="0"/>
  </r>
  <r>
    <x v="540"/>
    <n v="0"/>
    <n v="0"/>
    <n v="0"/>
    <n v="0"/>
    <n v="0"/>
    <n v="0"/>
    <n v="17882.900425694628"/>
    <n v="15800"/>
    <n v="0"/>
    <n v="21"/>
    <n v="22"/>
    <n v="1671208029"/>
    <n v="520"/>
    <n v="0"/>
    <n v="3164"/>
    <n v="2"/>
    <n v="6"/>
    <n v="0"/>
    <n v="26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342.12"/>
    <n v="30891.86"/>
    <n v="7549.74"/>
    <n v="1"/>
    <n v="8"/>
    <n v="0"/>
    <n v="0"/>
    <n v="0"/>
    <n v="19246.306343567241"/>
    <n v="26770.871901059381"/>
    <n v="7524.5655574921411"/>
    <n v="4095.8136564327542"/>
    <n v="4120.9880989406156"/>
    <n v="25.174442507858661"/>
    <n v="7524.5655574921411"/>
    <n v="0"/>
    <n v="0"/>
    <n v="0"/>
    <n v="0"/>
    <n v="0"/>
    <n v="0"/>
    <n v="0"/>
    <n v="0"/>
    <n v="0"/>
    <n v="0"/>
    <n v="13385.435950529691"/>
    <n v="16062.523140635631"/>
    <n v="18739.610330741569"/>
    <n v="21416.697520847509"/>
    <n v="24093.784710953449"/>
    <n v="29447.959091165321"/>
    <n v="32125.046281271261"/>
    <n v="34802.133471377201"/>
    <n v="37479.220661483138"/>
    <n v="40156.307851589081"/>
    <m/>
    <n v="3.5577963533594139"/>
    <n v="1.4630000000000001"/>
    <m/>
    <n v="0.12429144411906549"/>
    <n v="1.644838382746193"/>
    <m/>
    <n v="-831.84758222729488"/>
    <n v="0"/>
    <n v="0"/>
    <n v="0"/>
    <n v="0"/>
    <n v="0"/>
    <n v="0"/>
    <n v="0"/>
    <n v="0"/>
    <n v="0"/>
    <n v="0"/>
    <n v="-2170.3911772802639"/>
    <n v="-1575.4829128122769"/>
    <n v="-831.84758222729488"/>
    <n v="124.2549856676833"/>
  </r>
  <r>
    <x v="541"/>
    <n v="0"/>
    <n v="0"/>
    <n v="0"/>
    <n v="0"/>
    <n v="0"/>
    <n v="0"/>
    <n v="19143.904980214938"/>
    <n v="15431.0014976683"/>
    <n v="0"/>
    <n v="66"/>
    <n v="26"/>
    <n v="1671818284"/>
    <n v="106382"/>
    <n v="0"/>
    <n v="110992"/>
    <n v="8"/>
    <n v="44"/>
    <n v="5"/>
    <n v="1940"/>
    <n v="0"/>
    <n v="0"/>
    <n v="0"/>
    <n v="0"/>
    <n v="0"/>
    <n v="0"/>
    <n v="0"/>
    <n v="266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70"/>
    <n v="155491.88"/>
    <n v="162976.26999999999"/>
    <n v="7484.39"/>
    <n v="4"/>
    <n v="15"/>
    <n v="0"/>
    <n v="0"/>
    <n v="0"/>
    <n v="20721.413568280419"/>
    <n v="28205.804871277949"/>
    <n v="7484.3913029975374"/>
    <n v="134770.4664317196"/>
    <n v="134770.46512872199"/>
    <n v="-1.3029975370955069E-3"/>
    <n v="7484.3913029975374"/>
    <n v="0"/>
    <n v="0"/>
    <n v="0"/>
    <n v="0"/>
    <n v="0"/>
    <n v="0"/>
    <n v="0"/>
    <n v="0"/>
    <n v="0"/>
    <n v="0"/>
    <n v="14102.90243563898"/>
    <n v="16923.482922766769"/>
    <n v="19744.06340989457"/>
    <n v="22564.643897022361"/>
    <n v="25385.224384150159"/>
    <n v="31026.385358405751"/>
    <n v="33846.965845533538"/>
    <n v="36667.546332661339"/>
    <n v="39488.126819789133"/>
    <n v="42308.707306916927"/>
    <m/>
    <n v="3.768617076445667"/>
    <n v="1.4630000000000001"/>
    <m/>
    <n v="6.1397302740176407E-2"/>
    <n v="1.5528242539088779"/>
    <m/>
    <n v="-432.94008517804929"/>
    <n v="0"/>
    <n v="0"/>
    <n v="0"/>
    <n v="0"/>
    <n v="0"/>
    <n v="0"/>
    <n v="0"/>
    <n v="0"/>
    <n v="0"/>
    <n v="0"/>
    <n v="-1843.230328741947"/>
    <n v="-1216.4346649357699"/>
    <n v="-432.94008517804917"/>
    <n v="574.41008879616311"/>
  </r>
  <r>
    <x v="542"/>
    <n v="20483.428867670362"/>
    <n v="11886.847969825179"/>
    <n v="0"/>
    <n v="56"/>
    <n v="137"/>
    <n v="1672053587"/>
    <n v="0"/>
    <n v="0"/>
    <n v="0"/>
    <n v="0"/>
    <n v="0"/>
    <n v="0"/>
    <n v="98367"/>
    <n v="0"/>
    <n v="99411"/>
    <n v="7"/>
    <n v="35"/>
    <n v="1026"/>
    <n v="0"/>
    <n v="5"/>
    <n v="2"/>
    <n v="0"/>
    <n v="0"/>
    <n v="0"/>
    <n v="0"/>
    <n v="5"/>
    <n v="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80215.15"/>
    <n v="687650"/>
    <n v="7434.85"/>
    <n v="1"/>
    <n v="14"/>
    <n v="22843.471108161852"/>
    <n v="30277.38756420989"/>
    <n v="7433.9164560480413"/>
    <n v="0"/>
    <n v="0"/>
    <n v="0"/>
    <n v="657371.67889183818"/>
    <n v="657372.61243579013"/>
    <n v="0.93354395195910911"/>
    <n v="7433.9164560480413"/>
    <n v="15138.693782104951"/>
    <n v="18166.43253852594"/>
    <n v="21194.171294946929"/>
    <n v="24221.910051367919"/>
    <n v="27249.648807788901"/>
    <n v="33305.126320630887"/>
    <n v="36332.865077051873"/>
    <n v="39360.603833472873"/>
    <n v="42388.342589893851"/>
    <n v="45416.081346314837"/>
    <n v="0"/>
    <n v="0"/>
    <n v="0"/>
    <n v="0"/>
    <n v="0"/>
    <n v="0"/>
    <n v="0"/>
    <n v="0"/>
    <n v="0"/>
    <n v="0"/>
    <n v="4.0728716475656652"/>
    <m/>
    <n v="1.4630000000000001"/>
    <n v="-1.789195778099717E-2"/>
    <m/>
    <m/>
    <n v="135.43043500443301"/>
    <m/>
    <n v="-1378.438943206063"/>
    <n v="-705.60810844584284"/>
    <n v="135.43043500443221"/>
    <n v="1216.765705154786"/>
    <n v="2658.5460653552568"/>
    <n v="-2589.5344457744591"/>
    <n v="-2051.2697779662822"/>
    <n v="-1378.438943206063"/>
    <n v="-513.37072708577944"/>
    <n v="640.05356107459738"/>
    <n v="0"/>
    <n v="0"/>
    <n v="0"/>
    <n v="0"/>
  </r>
  <r>
    <x v="543"/>
    <n v="0"/>
    <n v="0"/>
    <n v="0"/>
    <n v="0"/>
    <n v="0"/>
    <n v="0"/>
    <n v="19180.13097989059"/>
    <n v="16178.91103234328"/>
    <n v="0"/>
    <n v="1"/>
    <n v="22"/>
    <n v="1671666573"/>
    <n v="92076"/>
    <n v="0"/>
    <n v="167218"/>
    <n v="7"/>
    <n v="19"/>
    <n v="0"/>
    <n v="276"/>
    <n v="0"/>
    <n v="8"/>
    <n v="0"/>
    <n v="0"/>
    <n v="0"/>
    <n v="2"/>
    <n v="0"/>
    <n v="74389"/>
    <n v="0"/>
    <n v="0"/>
    <n v="0"/>
    <n v="0"/>
    <n v="0"/>
    <n v="0"/>
    <n v="0"/>
    <n v="0"/>
    <n v="0"/>
    <n v="0"/>
    <n v="0"/>
    <n v="0"/>
    <n v="0"/>
    <n v="467"/>
    <n v="0"/>
    <n v="0"/>
    <n v="0"/>
    <n v="0"/>
    <n v="0"/>
    <n v="0"/>
    <n v="0"/>
    <n v="0"/>
    <n v="0"/>
    <n v="0"/>
    <n v="0"/>
    <n v="0"/>
    <n v="0"/>
    <n v="0"/>
    <n v="0"/>
    <n v="0"/>
    <n v="0"/>
    <n v="74866"/>
    <n v="1922367.37"/>
    <n v="2899192.8"/>
    <n v="976825.42"/>
    <n v="3"/>
    <n v="8"/>
    <n v="0"/>
    <n v="0"/>
    <n v="0"/>
    <n v="20979.356555788181"/>
    <n v="28408.898588549138"/>
    <n v="7429.5420327609609"/>
    <n v="1901388.013444212"/>
    <n v="2870783.90141145"/>
    <n v="969395.87796723912"/>
    <n v="7429.5420327609609"/>
    <n v="0"/>
    <n v="0"/>
    <n v="0"/>
    <n v="0"/>
    <n v="0"/>
    <n v="0"/>
    <n v="0"/>
    <n v="0"/>
    <n v="0"/>
    <n v="0"/>
    <n v="14204.449294274569"/>
    <n v="17045.33915312948"/>
    <n v="19886.2290119844"/>
    <n v="22727.11887083932"/>
    <n v="25568.008729694229"/>
    <n v="31249.788447404058"/>
    <n v="34090.678306258967"/>
    <n v="36931.568165113888"/>
    <n v="39772.458023968793"/>
    <n v="42613.347882823713"/>
    <m/>
    <n v="3.823775202196662"/>
    <n v="1.4630000000000001"/>
    <m/>
    <n v="4.6086599887488422E-2"/>
    <n v="1.530424695635396"/>
    <m/>
    <n v="-327.31738562367519"/>
    <n v="0"/>
    <n v="0"/>
    <n v="0"/>
    <n v="0"/>
    <n v="0"/>
    <n v="0"/>
    <n v="0"/>
    <n v="0"/>
    <n v="0"/>
    <n v="0"/>
    <n v="-1747.7623150511331"/>
    <n v="-1116.453457527819"/>
    <n v="-327.31738562367542"/>
    <n v="687.28613539593698"/>
  </r>
  <r>
    <x v="544"/>
    <n v="18202.908707971361"/>
    <n v="17199.045907082422"/>
    <n v="0"/>
    <n v="6"/>
    <n v="8"/>
    <n v="1671644267"/>
    <n v="0"/>
    <n v="0"/>
    <n v="0"/>
    <n v="0"/>
    <n v="0"/>
    <n v="0"/>
    <n v="557326"/>
    <n v="0"/>
    <n v="796376"/>
    <n v="14"/>
    <n v="149"/>
    <n v="8372"/>
    <n v="9990"/>
    <n v="107"/>
    <n v="93777"/>
    <n v="0"/>
    <n v="0"/>
    <n v="0"/>
    <n v="0"/>
    <n v="10"/>
    <n v="124305"/>
    <n v="6"/>
    <n v="0"/>
    <n v="22"/>
    <n v="0"/>
    <n v="0"/>
    <n v="0"/>
    <n v="0"/>
    <n v="0"/>
    <n v="0"/>
    <n v="0"/>
    <n v="0"/>
    <n v="0"/>
    <n v="0"/>
    <n v="0"/>
    <n v="0"/>
    <n v="0"/>
    <n v="0"/>
    <n v="0"/>
    <n v="2420"/>
    <n v="0"/>
    <n v="41"/>
    <n v="0"/>
    <n v="0"/>
    <n v="0"/>
    <n v="0"/>
    <n v="0"/>
    <n v="0"/>
    <n v="0"/>
    <n v="0"/>
    <n v="0"/>
    <n v="0"/>
    <n v="229060"/>
    <n v="393879.38"/>
    <n v="522972.93"/>
    <n v="129093.55"/>
    <n v="6"/>
    <n v="39"/>
    <n v="19891.233668065212"/>
    <n v="27099.480746680762"/>
    <n v="7208.24707861555"/>
    <n v="568.52793020013223"/>
    <n v="775.04840657483965"/>
    <n v="206.52047637470741"/>
    <n v="373419.61840173462"/>
    <n v="495098.40084674442"/>
    <n v="121678.7824450098"/>
    <n v="7414.7675549902569"/>
    <n v="13549.740373340381"/>
    <n v="16259.688448008461"/>
    <n v="18969.63652267653"/>
    <n v="21679.584597344608"/>
    <n v="24389.53267201269"/>
    <n v="29809.42882134884"/>
    <n v="32519.376896016911"/>
    <n v="35229.324970684989"/>
    <n v="37939.27304535306"/>
    <n v="40649.221120021153"/>
    <n v="387.52420328741982"/>
    <n v="465.02904394490378"/>
    <n v="542.53388460238773"/>
    <n v="620.03872525987174"/>
    <n v="697.54356591735575"/>
    <n v="852.55324723232366"/>
    <n v="930.05808788980755"/>
    <n v="1007.562928547292"/>
    <n v="1085.067769204775"/>
    <n v="1162.572609862259"/>
    <n v="3.759510523310976"/>
    <n v="3.7528889153277198"/>
    <n v="1.4630000000000001"/>
    <n v="6.3968294595230013E-2"/>
    <n v="6.5845563310711785E-2"/>
    <n v="1.559332059123572"/>
    <n v="-433.37689194535989"/>
    <n v="-12.75837473099747"/>
    <n v="-1788.3509292793981"/>
    <n v="-1186.1402460198251"/>
    <n v="-433.3768919453596"/>
    <n v="534.46170615038227"/>
    <n v="1824.913170278038"/>
    <n v="-2872.3301591466279"/>
    <n v="-2390.5616125389702"/>
    <n v="-1788.350929279397"/>
    <n v="-1014.080050802803"/>
    <n v="18.281120499320419"/>
    <n v="-51.510795059739451"/>
    <n v="-34.287497135854117"/>
    <n v="-12.75837473099747"/>
    <n v="14.921925503818221"/>
  </r>
  <r>
    <x v="545"/>
    <n v="0"/>
    <n v="0"/>
    <n v="0"/>
    <n v="0"/>
    <n v="0"/>
    <n v="0"/>
    <n v="19004.075880330201"/>
    <n v="8204.3892140891458"/>
    <n v="0"/>
    <n v="52"/>
    <n v="56"/>
    <n v="1671651276"/>
    <n v="120"/>
    <n v="0"/>
    <n v="238"/>
    <n v="3"/>
    <n v="9"/>
    <n v="0"/>
    <n v="114"/>
    <n v="0"/>
    <n v="0"/>
    <n v="0"/>
    <n v="0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26415.79"/>
    <n v="33817.19"/>
    <n v="7401.4"/>
    <n v="2"/>
    <n v="11"/>
    <n v="0"/>
    <n v="0"/>
    <n v="0"/>
    <n v="20598.36630634372"/>
    <n v="27999.766531846992"/>
    <n v="7401.4002255032756"/>
    <n v="5817.4236936562847"/>
    <n v="5817.4234681530106"/>
    <n v="-2.2550327594217379E-4"/>
    <n v="7401.4002255032756"/>
    <n v="0"/>
    <n v="0"/>
    <n v="0"/>
    <n v="0"/>
    <n v="0"/>
    <n v="0"/>
    <n v="0"/>
    <n v="0"/>
    <n v="0"/>
    <n v="0"/>
    <n v="13999.883265923499"/>
    <n v="16799.859919108199"/>
    <n v="19599.83657229289"/>
    <n v="22399.813225477599"/>
    <n v="25199.78987866229"/>
    <n v="30799.74318503169"/>
    <n v="33599.719838216392"/>
    <n v="36399.69649140109"/>
    <n v="39199.673144585788"/>
    <n v="41999.649797770493"/>
    <m/>
    <n v="3.7830364091604141"/>
    <n v="1.4630000000000001"/>
    <m/>
    <n v="5.7351705712961332E-2"/>
    <n v="1.546905545458062"/>
    <m/>
    <n v="-401.45859254152788"/>
    <n v="0"/>
    <n v="0"/>
    <n v="0"/>
    <n v="0"/>
    <n v="0"/>
    <n v="0"/>
    <n v="0"/>
    <n v="0"/>
    <n v="0"/>
    <n v="0"/>
    <n v="-1801.4469191338781"/>
    <n v="-1179.229885092833"/>
    <n v="-401.45859254152771"/>
    <n v="598.53306931015049"/>
  </r>
  <r>
    <x v="546"/>
    <n v="2641.1259598072011"/>
    <n v="0"/>
    <n v="0"/>
    <n v="74"/>
    <n v="95"/>
    <n v="1635928472"/>
    <n v="19845.867439737409"/>
    <n v="9218.3936439427653"/>
    <n v="0"/>
    <n v="13"/>
    <n v="52"/>
    <n v="1672162826"/>
    <n v="3683"/>
    <n v="0"/>
    <n v="38830"/>
    <n v="7"/>
    <n v="94"/>
    <n v="4274"/>
    <n v="19175"/>
    <n v="0"/>
    <n v="11504"/>
    <n v="0"/>
    <n v="0"/>
    <n v="0"/>
    <n v="0"/>
    <n v="0"/>
    <n v="12"/>
    <n v="1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972"/>
    <n v="32710.86"/>
    <n v="40032.410000000003"/>
    <n v="7321.55"/>
    <n v="3"/>
    <n v="12"/>
    <n v="0"/>
    <n v="0"/>
    <n v="0"/>
    <n v="22044.712827073119"/>
    <n v="29366.262149882841"/>
    <n v="7321.5493228097166"/>
    <n v="10666.14717292688"/>
    <n v="10666.14785011717"/>
    <n v="6.7719028356805211E-4"/>
    <n v="7321.5493228097166"/>
    <n v="0"/>
    <n v="0"/>
    <n v="0"/>
    <n v="0"/>
    <n v="0"/>
    <n v="0"/>
    <n v="0"/>
    <n v="0"/>
    <n v="0"/>
    <n v="0"/>
    <n v="14683.131074941421"/>
    <n v="17619.757289929701"/>
    <n v="20556.38350491798"/>
    <n v="23493.009719906269"/>
    <n v="26429.635934894559"/>
    <n v="32302.88836487112"/>
    <n v="35239.514579859402"/>
    <n v="38176.140794847692"/>
    <n v="41112.767009835967"/>
    <n v="44049.393224824264"/>
    <m/>
    <n v="4.0109355076519853"/>
    <n v="1.4630000000000001"/>
    <m/>
    <n v="-2.7264232075341339E-3"/>
    <n v="1.459011242847378"/>
    <m/>
    <n v="20.016214660993281"/>
    <n v="0"/>
    <n v="0"/>
    <n v="0"/>
    <n v="0"/>
    <n v="0"/>
    <n v="0"/>
    <n v="0"/>
    <n v="0"/>
    <n v="0"/>
    <n v="0"/>
    <n v="-1448.2968928331491"/>
    <n v="-795.71328950241968"/>
    <n v="20.01621466099277"/>
    <n v="1068.8112914425219"/>
  </r>
  <r>
    <x v="547"/>
    <n v="0"/>
    <n v="0"/>
    <n v="0"/>
    <n v="0"/>
    <n v="0"/>
    <n v="0"/>
    <n v="19007.560879383462"/>
    <n v="12213.51301390429"/>
    <n v="0"/>
    <n v="54"/>
    <n v="58"/>
    <n v="1671493138"/>
    <n v="55"/>
    <n v="0"/>
    <n v="651"/>
    <n v="7"/>
    <n v="20"/>
    <n v="0"/>
    <n v="461"/>
    <n v="0"/>
    <n v="0"/>
    <n v="0"/>
    <n v="0"/>
    <n v="0"/>
    <n v="0"/>
    <n v="0"/>
    <n v="129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5"/>
    <n v="25355.52"/>
    <n v="32675.34"/>
    <n v="7319.83"/>
    <n v="4"/>
    <n v="13"/>
    <n v="0"/>
    <n v="0"/>
    <n v="0"/>
    <n v="20817.73180647238"/>
    <n v="28137.557673523272"/>
    <n v="7319.8258670508903"/>
    <n v="4537.7881935276237"/>
    <n v="4537.7823264767321"/>
    <n v="4.13294910958939E-3"/>
    <n v="7319.8258670508903"/>
    <n v="0"/>
    <n v="0"/>
    <n v="0"/>
    <n v="0"/>
    <n v="0"/>
    <n v="0"/>
    <n v="0"/>
    <n v="0"/>
    <n v="0"/>
    <n v="0"/>
    <n v="14068.77883676163"/>
    <n v="16882.53460411396"/>
    <n v="19696.29037146629"/>
    <n v="22510.04613881862"/>
    <n v="25323.801906170938"/>
    <n v="30951.313440875601"/>
    <n v="33765.06920822792"/>
    <n v="36578.824975580254"/>
    <n v="39392.580742932572"/>
    <n v="42206.336510284913"/>
    <m/>
    <n v="3.8440200879887469"/>
    <n v="1.4630000000000001"/>
    <m/>
    <n v="4.0577288474281659E-2"/>
    <n v="1.5223645730378741"/>
    <m/>
    <n v="-285.43644867007299"/>
    <n v="0"/>
    <n v="0"/>
    <n v="0"/>
    <n v="0"/>
    <n v="0"/>
    <n v="0"/>
    <n v="0"/>
    <n v="0"/>
    <n v="0"/>
    <n v="0"/>
    <n v="-1692.3143323462359"/>
    <n v="-1067.0352729346091"/>
    <n v="-285.43644867007328"/>
    <n v="719.47632538432936"/>
  </r>
  <r>
    <x v="548"/>
    <n v="0"/>
    <n v="0"/>
    <n v="0"/>
    <n v="0"/>
    <n v="0"/>
    <n v="0"/>
    <n v="18620.464204703709"/>
    <n v="13013.377867909559"/>
    <n v="0"/>
    <n v="23"/>
    <n v="34"/>
    <n v="1671235226"/>
    <n v="1026"/>
    <n v="0"/>
    <n v="5558"/>
    <n v="4"/>
    <n v="16"/>
    <n v="0"/>
    <n v="3785"/>
    <n v="0"/>
    <n v="547"/>
    <n v="0"/>
    <n v="0"/>
    <n v="0"/>
    <n v="0"/>
    <n v="0"/>
    <n v="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47"/>
    <n v="41313.550000000003"/>
    <n v="48616.94"/>
    <n v="7303.39"/>
    <n v="3"/>
    <n v="7"/>
    <n v="0"/>
    <n v="0"/>
    <n v="0"/>
    <n v="20463.224683504199"/>
    <n v="27766.61369079677"/>
    <n v="7303.3890072925624"/>
    <n v="20850.325316495801"/>
    <n v="20850.326309203239"/>
    <n v="9.9270743794477312E-4"/>
    <n v="7303.3890072925624"/>
    <n v="0"/>
    <n v="0"/>
    <n v="0"/>
    <n v="0"/>
    <n v="0"/>
    <n v="0"/>
    <n v="0"/>
    <n v="0"/>
    <n v="0"/>
    <n v="0"/>
    <n v="13883.30684539838"/>
    <n v="16659.96821447806"/>
    <n v="19436.62958355774"/>
    <n v="22213.29095263741"/>
    <n v="24989.95232171709"/>
    <n v="30543.275059876451"/>
    <n v="33319.93642895612"/>
    <n v="36096.5977980358"/>
    <n v="38873.259167115473"/>
    <n v="41649.920536195154"/>
    <m/>
    <n v="3.801880697176518"/>
    <n v="1.4630000000000001"/>
    <m/>
    <n v="5.2110867910877712E-2"/>
    <n v="1.539238199753614"/>
    <m/>
    <n v="-361.73558459337039"/>
    <n v="0"/>
    <n v="0"/>
    <n v="0"/>
    <n v="0"/>
    <n v="0"/>
    <n v="0"/>
    <n v="0"/>
    <n v="0"/>
    <n v="0"/>
    <n v="0"/>
    <n v="-1750.0662691332091"/>
    <n v="-1133.0304093377249"/>
    <n v="-361.73558459337067"/>
    <n v="629.92919007794262"/>
  </r>
  <r>
    <x v="549"/>
    <n v="0"/>
    <n v="0"/>
    <n v="0"/>
    <n v="0"/>
    <n v="0"/>
    <n v="0"/>
    <n v="18575.560965963639"/>
    <n v="14995.99999"/>
    <n v="0"/>
    <n v="2"/>
    <n v="22"/>
    <n v="1671648467"/>
    <n v="1"/>
    <n v="0"/>
    <n v="7213"/>
    <n v="4"/>
    <n v="8"/>
    <n v="5"/>
    <n v="72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20231.8"/>
    <n v="27513.62"/>
    <n v="7281.82"/>
    <n v="1"/>
    <n v="1"/>
    <n v="0"/>
    <n v="0"/>
    <n v="0"/>
    <n v="20231.79903633174"/>
    <n v="27513.620749558169"/>
    <n v="7281.8217132264299"/>
    <n v="9.6366825528093614E-4"/>
    <n v="-7.4955817399313673E-4"/>
    <n v="-1.713226430183568E-3"/>
    <n v="7281.8217132264299"/>
    <n v="0"/>
    <n v="0"/>
    <n v="0"/>
    <n v="0"/>
    <n v="0"/>
    <n v="0"/>
    <n v="0"/>
    <n v="0"/>
    <n v="0"/>
    <n v="0"/>
    <n v="13756.81037477909"/>
    <n v="16508.172449734899"/>
    <n v="19259.53452469072"/>
    <n v="22010.896599646541"/>
    <n v="24762.258674602359"/>
    <n v="30264.982824513991"/>
    <n v="33016.344899469797"/>
    <n v="35767.70697442563"/>
    <n v="38519.06904938144"/>
    <n v="41270.431124337258"/>
    <m/>
    <n v="3.7783980208665988"/>
    <n v="1.4630000000000001"/>
    <m/>
    <n v="5.8649718189978987E-2"/>
    <n v="1.548804537711939"/>
    <m/>
    <n v="-403.41652583688688"/>
    <n v="0"/>
    <n v="0"/>
    <n v="0"/>
    <n v="0"/>
    <n v="0"/>
    <n v="0"/>
    <n v="0"/>
    <n v="0"/>
    <n v="0"/>
    <n v="0"/>
    <n v="-1779.097563314795"/>
    <n v="-1167.6837688801691"/>
    <n v="-403.41652583688659"/>
    <n v="579.21278664733381"/>
  </r>
  <r>
    <x v="550"/>
    <n v="0"/>
    <n v="0"/>
    <n v="0"/>
    <n v="0"/>
    <n v="0"/>
    <n v="0"/>
    <n v="18264.09964259031"/>
    <n v="12080.140846099741"/>
    <n v="0"/>
    <n v="7"/>
    <n v="40"/>
    <n v="1671633864"/>
    <n v="46664"/>
    <n v="0"/>
    <n v="59473"/>
    <n v="17"/>
    <n v="145"/>
    <n v="574"/>
    <n v="217"/>
    <n v="625"/>
    <n v="1974"/>
    <n v="73"/>
    <n v="0"/>
    <n v="1475"/>
    <n v="10"/>
    <n v="5"/>
    <n v="3416"/>
    <n v="3791"/>
    <n v="0"/>
    <n v="89"/>
    <n v="0"/>
    <n v="1"/>
    <n v="409"/>
    <n v="140"/>
    <n v="0"/>
    <n v="0"/>
    <n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592"/>
    <n v="950202.98"/>
    <n v="958231.13"/>
    <n v="8028.15"/>
    <n v="15"/>
    <n v="66"/>
    <n v="0"/>
    <n v="0"/>
    <n v="0"/>
    <n v="19950.753468522951"/>
    <n v="27208.804567680239"/>
    <n v="7258.0510991572946"/>
    <n v="930252.22653147706"/>
    <n v="931022.32543231978"/>
    <n v="770.09890084270501"/>
    <n v="7258.0510991572946"/>
    <n v="0"/>
    <n v="0"/>
    <n v="0"/>
    <n v="0"/>
    <n v="0"/>
    <n v="0"/>
    <n v="0"/>
    <n v="0"/>
    <n v="0"/>
    <n v="0"/>
    <n v="13604.40228384012"/>
    <n v="16325.282740608151"/>
    <n v="19046.163197376169"/>
    <n v="21767.0436541442"/>
    <n v="24487.924110912219"/>
    <n v="29929.68502444827"/>
    <n v="32650.56548121629"/>
    <n v="35371.445937984317"/>
    <n v="38092.326394752337"/>
    <n v="40813.206851520357"/>
    <m/>
    <n v="3.7487755591634451"/>
    <n v="1.4630000000000001"/>
    <m/>
    <n v="6.7015065818615271E-2"/>
    <n v="1.5610430412926339"/>
    <m/>
    <n v="-455.84995723723358"/>
    <n v="0"/>
    <n v="0"/>
    <n v="0"/>
    <n v="0"/>
    <n v="0"/>
    <n v="0"/>
    <n v="0"/>
    <n v="0"/>
    <n v="0"/>
    <n v="0"/>
    <n v="-1816.2901856212461"/>
    <n v="-1211.650084117241"/>
    <n v="-455.84995723723392"/>
    <n v="515.89306303706053"/>
  </r>
  <r>
    <x v="551"/>
    <n v="0"/>
    <n v="0"/>
    <n v="0"/>
    <n v="0"/>
    <n v="0"/>
    <n v="0"/>
    <n v="18676.758924850441"/>
    <n v="13095.292103342001"/>
    <n v="0"/>
    <n v="28"/>
    <n v="48"/>
    <n v="1671725078"/>
    <n v="1157"/>
    <n v="0"/>
    <n v="16562"/>
    <n v="6"/>
    <n v="17"/>
    <n v="0"/>
    <n v="5711"/>
    <n v="29"/>
    <n v="0"/>
    <n v="0"/>
    <n v="0"/>
    <n v="0"/>
    <n v="0"/>
    <n v="0"/>
    <n v="9598"/>
    <n v="47"/>
    <n v="0"/>
    <n v="0"/>
    <n v="0"/>
    <n v="0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694"/>
    <n v="55808.08"/>
    <n v="62984.49"/>
    <n v="7176.41"/>
    <n v="4"/>
    <n v="9"/>
    <n v="0"/>
    <n v="0"/>
    <n v="0"/>
    <n v="20497.569255223829"/>
    <n v="27673.975487307849"/>
    <n v="7176.4062320840194"/>
    <n v="35310.510744776177"/>
    <n v="35310.514512692163"/>
    <n v="3.7679159804611122E-3"/>
    <n v="7176.4062320840194"/>
    <n v="0"/>
    <n v="0"/>
    <n v="0"/>
    <n v="0"/>
    <n v="0"/>
    <n v="0"/>
    <n v="0"/>
    <n v="0"/>
    <n v="0"/>
    <n v="0"/>
    <n v="13836.987743653919"/>
    <n v="16604.385292384712"/>
    <n v="19371.782841115491"/>
    <n v="22139.180389846279"/>
    <n v="24906.577938577058"/>
    <n v="30441.373036038629"/>
    <n v="33208.770584769423"/>
    <n v="35976.168133500199"/>
    <n v="38743.565682230983"/>
    <n v="41510.963230961766"/>
    <m/>
    <n v="3.8562442805403112"/>
    <n v="1.4630000000000001"/>
    <m/>
    <n v="3.7278685944539543E-2"/>
    <n v="1.5175387175368611"/>
    <m/>
    <n v="-257.91236025705808"/>
    <n v="0"/>
    <n v="0"/>
    <n v="0"/>
    <n v="0"/>
    <n v="0"/>
    <n v="0"/>
    <n v="0"/>
    <n v="0"/>
    <n v="0"/>
    <n v="0"/>
    <n v="-1641.6111346224509"/>
    <n v="-1026.6339015711651"/>
    <n v="-257.91236025705803"/>
    <n v="730.44390714679321"/>
  </r>
  <r>
    <x v="552"/>
    <n v="0"/>
    <n v="0"/>
    <n v="0"/>
    <n v="0"/>
    <n v="0"/>
    <n v="0"/>
    <n v="18509.294256336401"/>
    <n v="15583.60233052458"/>
    <n v="0"/>
    <n v="10"/>
    <n v="27"/>
    <n v="1671680325"/>
    <n v="4"/>
    <n v="0"/>
    <n v="1691"/>
    <n v="4"/>
    <n v="23"/>
    <n v="0"/>
    <n v="786"/>
    <n v="0"/>
    <n v="0"/>
    <n v="0"/>
    <n v="0"/>
    <n v="0"/>
    <n v="0"/>
    <n v="0"/>
    <n v="831"/>
    <n v="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01"/>
    <n v="100256.51"/>
    <n v="107423.59"/>
    <n v="7167.08"/>
    <n v="2"/>
    <n v="5"/>
    <n v="0"/>
    <n v="0"/>
    <n v="0"/>
    <n v="20260.19078555439"/>
    <n v="27427.27061506984"/>
    <n v="7167.07982951545"/>
    <n v="79996.319214445597"/>
    <n v="79996.319384930161"/>
    <n v="1.7048454992618639E-4"/>
    <n v="7167.07982951545"/>
    <n v="0"/>
    <n v="0"/>
    <n v="0"/>
    <n v="0"/>
    <n v="0"/>
    <n v="0"/>
    <n v="0"/>
    <n v="0"/>
    <n v="0"/>
    <n v="0"/>
    <n v="13713.63530753492"/>
    <n v="16456.362369041901"/>
    <n v="19199.089430548891"/>
    <n v="21941.816492055881"/>
    <n v="24684.54355356286"/>
    <n v="30169.99767657683"/>
    <n v="32912.724738083809"/>
    <n v="35655.451799590803"/>
    <n v="38398.178861097767"/>
    <n v="41140.905922604768"/>
    <m/>
    <n v="3.8268403962962609"/>
    <n v="1.4630000000000001"/>
    <m/>
    <n v="4.524871323908064E-2"/>
    <n v="1.5291988674687751"/>
    <m/>
    <n v="-310.26217574798932"/>
    <n v="0"/>
    <n v="0"/>
    <n v="0"/>
    <n v="0"/>
    <n v="0"/>
    <n v="0"/>
    <n v="0"/>
    <n v="0"/>
    <n v="0"/>
    <n v="0"/>
    <n v="-1681.625706501482"/>
    <n v="-1072.1308039443741"/>
    <n v="-310.2621757479892"/>
    <n v="669.28320336164779"/>
  </r>
  <r>
    <x v="553"/>
    <n v="25462.362815998411"/>
    <n v="24475.617005209999"/>
    <n v="15408.09083342021"/>
    <n v="1"/>
    <n v="2"/>
    <n v="1662713108"/>
    <n v="0"/>
    <n v="0"/>
    <n v="0"/>
    <n v="0"/>
    <n v="0"/>
    <n v="0"/>
    <n v="1017"/>
    <n v="0"/>
    <n v="1017"/>
    <n v="1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027.14"/>
    <n v="38191.39"/>
    <n v="7164.25"/>
    <n v="1"/>
    <n v="1"/>
    <n v="31027.144488498441"/>
    <n v="38191.391907073419"/>
    <n v="7164.2474185749761"/>
    <n v="0"/>
    <n v="0"/>
    <n v="0"/>
    <n v="-4.4884984454256482E-3"/>
    <n v="-1.9070734197157439E-3"/>
    <n v="2.5814250238909149E-3"/>
    <n v="7164.2474185749761"/>
    <n v="19095.69595353671"/>
    <n v="22914.835144244051"/>
    <n v="26733.974334951388"/>
    <n v="30553.11352565874"/>
    <n v="34372.252716366078"/>
    <n v="42010.531097780768"/>
    <n v="45829.670288488102"/>
    <n v="49648.80947919545"/>
    <n v="53467.948669902777"/>
    <n v="57287.087860610132"/>
    <n v="0"/>
    <n v="0"/>
    <n v="0"/>
    <n v="0"/>
    <n v="0"/>
    <n v="0"/>
    <n v="0"/>
    <n v="0"/>
    <n v="0"/>
    <n v="0"/>
    <n v="5.3308309548401924"/>
    <m/>
    <n v="1.4630000000000001"/>
    <n v="-0.24964793783825531"/>
    <m/>
    <m/>
    <n v="2383.6005581933782"/>
    <m/>
    <n v="474.03096283970808"/>
    <n v="1322.728560774673"/>
    <n v="2383.6005581933791"/>
    <n v="3747.5788405888579"/>
    <n v="5566.2165504494969"/>
    <n v="-1053.624713443229"/>
    <n v="-374.66663509525642"/>
    <n v="474.03096283970808"/>
    <n v="1565.213588756091"/>
    <n v="3020.123756644603"/>
    <n v="0"/>
    <n v="0"/>
    <n v="0"/>
    <n v="0"/>
  </r>
  <r>
    <x v="554"/>
    <n v="0"/>
    <n v="0"/>
    <n v="0"/>
    <n v="0"/>
    <n v="0"/>
    <n v="0"/>
    <n v="19341.67451426349"/>
    <n v="12650.19923281728"/>
    <n v="0"/>
    <n v="6"/>
    <n v="33"/>
    <n v="1672172305"/>
    <n v="45923"/>
    <n v="0"/>
    <n v="57672"/>
    <n v="6"/>
    <n v="44"/>
    <n v="5"/>
    <n v="11732"/>
    <n v="0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"/>
    <n v="517063.76"/>
    <n v="524262.96"/>
    <n v="7199.2"/>
    <n v="2"/>
    <n v="9"/>
    <n v="0"/>
    <n v="0"/>
    <n v="0"/>
    <n v="21459.947826312891"/>
    <n v="28621.39849747569"/>
    <n v="7161.4506711627982"/>
    <n v="495603.8121736871"/>
    <n v="495641.5615025243"/>
    <n v="37.749328837201567"/>
    <n v="7161.4506711627982"/>
    <n v="0"/>
    <n v="0"/>
    <n v="0"/>
    <n v="0"/>
    <n v="0"/>
    <n v="0"/>
    <n v="0"/>
    <n v="0"/>
    <n v="0"/>
    <n v="0"/>
    <n v="14310.699248737839"/>
    <n v="17172.839098485409"/>
    <n v="20034.97894823298"/>
    <n v="22897.118797980551"/>
    <n v="25759.258647728118"/>
    <n v="31483.538347223261"/>
    <n v="34345.678196970817"/>
    <n v="37207.818046718399"/>
    <n v="40069.957896465959"/>
    <n v="42932.097746213527"/>
    <m/>
    <n v="3.9965922843993371"/>
    <n v="1.4630000000000001"/>
    <m/>
    <n v="8.5265530185929528E-4"/>
    <n v="1.4642474347066201"/>
    <m/>
    <n v="-6.1010467938755859"/>
    <n v="0"/>
    <n v="0"/>
    <n v="0"/>
    <n v="0"/>
    <n v="0"/>
    <n v="0"/>
    <n v="0"/>
    <n v="0"/>
    <n v="0"/>
    <n v="0"/>
    <n v="-1437.170971667661"/>
    <n v="-801.13989394597866"/>
    <n v="-6.1010467938758666"/>
    <n v="1016.091756687399"/>
  </r>
  <r>
    <x v="555"/>
    <n v="0"/>
    <n v="0"/>
    <n v="0"/>
    <n v="0"/>
    <n v="0"/>
    <n v="0"/>
    <n v="18156.72720677064"/>
    <n v="10711.149457380179"/>
    <n v="0"/>
    <n v="34"/>
    <n v="57"/>
    <n v="1671485581"/>
    <n v="112"/>
    <n v="0"/>
    <n v="12131"/>
    <n v="4"/>
    <n v="15"/>
    <n v="0"/>
    <n v="11593"/>
    <n v="0"/>
    <n v="421"/>
    <n v="0"/>
    <n v="0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26"/>
    <n v="30681.14"/>
    <n v="37840.43"/>
    <n v="7159.29"/>
    <n v="1"/>
    <n v="5"/>
    <n v="0"/>
    <n v="0"/>
    <n v="0"/>
    <n v="19842.353058441509"/>
    <n v="27001.638274580779"/>
    <n v="7159.2852161392602"/>
    <n v="10838.78694155849"/>
    <n v="10838.791725419231"/>
    <n v="4.7838607397352462E-3"/>
    <n v="7159.2852161392602"/>
    <n v="0"/>
    <n v="0"/>
    <n v="0"/>
    <n v="0"/>
    <n v="0"/>
    <n v="0"/>
    <n v="0"/>
    <n v="0"/>
    <n v="0"/>
    <n v="0"/>
    <n v="13500.819137290389"/>
    <n v="16200.98296474846"/>
    <n v="18901.146792206539"/>
    <n v="21601.310619664619"/>
    <n v="24301.474447122699"/>
    <n v="29701.802102038859"/>
    <n v="32401.965929496931"/>
    <n v="35102.129756955008"/>
    <n v="37802.293584413077"/>
    <n v="40502.457411871161"/>
    <m/>
    <n v="3.77155504486826"/>
    <n v="1.4630000000000001"/>
    <m/>
    <n v="6.0570494773123602E-2"/>
    <n v="1.5516146338530801"/>
    <m/>
    <n v="-408.87564749406653"/>
    <n v="0"/>
    <n v="0"/>
    <n v="0"/>
    <n v="0"/>
    <n v="0"/>
    <n v="0"/>
    <n v="0"/>
    <n v="0"/>
    <n v="0"/>
    <n v="0"/>
    <n v="-1758.957561223106"/>
    <n v="-1158.92115512131"/>
    <n v="-408.87564749406653"/>
    <n v="555.46857659810394"/>
  </r>
  <r>
    <x v="556"/>
    <n v="0"/>
    <n v="0"/>
    <n v="0"/>
    <n v="0"/>
    <n v="0"/>
    <n v="0"/>
    <n v="19099.04358657492"/>
    <n v="16015.790365324679"/>
    <n v="0"/>
    <n v="36"/>
    <n v="34"/>
    <n v="1672003660"/>
    <n v="1931"/>
    <n v="0"/>
    <n v="19511"/>
    <n v="7"/>
    <n v="51"/>
    <n v="17"/>
    <n v="16008"/>
    <n v="15"/>
    <n v="152"/>
    <n v="0"/>
    <n v="0"/>
    <n v="0"/>
    <n v="0"/>
    <n v="0"/>
    <n v="1"/>
    <n v="13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72"/>
    <n v="2045385.36"/>
    <n v="2380664.23"/>
    <n v="335278.87"/>
    <n v="5"/>
    <n v="23"/>
    <n v="0"/>
    <n v="0"/>
    <n v="0"/>
    <n v="20970.32804100823"/>
    <n v="28123.39773394413"/>
    <n v="7153.069692935901"/>
    <n v="2024415.0319589919"/>
    <n v="2352540.832266056"/>
    <n v="328125.80030706408"/>
    <n v="7153.069692935901"/>
    <n v="0"/>
    <n v="0"/>
    <n v="0"/>
    <n v="0"/>
    <n v="0"/>
    <n v="0"/>
    <n v="0"/>
    <n v="0"/>
    <n v="0"/>
    <n v="0"/>
    <n v="14061.698866972059"/>
    <n v="16874.038640366482"/>
    <n v="19686.378413760889"/>
    <n v="22498.7181871553"/>
    <n v="25311.057960549719"/>
    <n v="30935.737507338541"/>
    <n v="33748.077280732963"/>
    <n v="36560.417054127371"/>
    <n v="39372.756827521778"/>
    <n v="42185.096600916193"/>
    <m/>
    <n v="3.931654372348381"/>
    <n v="1.4630000000000001"/>
    <m/>
    <n v="1.7383427223994771E-2"/>
    <n v="1.488431954028705"/>
    <m/>
    <n v="-122.22025944986861"/>
    <n v="0"/>
    <n v="0"/>
    <n v="0"/>
    <n v="0"/>
    <n v="0"/>
    <n v="0"/>
    <n v="0"/>
    <n v="0"/>
    <n v="0"/>
    <n v="0"/>
    <n v="-1528.390146147075"/>
    <n v="-903.4257520594274"/>
    <n v="-122.22025944986849"/>
    <n v="882.18680247670727"/>
  </r>
  <r>
    <x v="557"/>
    <n v="0"/>
    <n v="0"/>
    <n v="0"/>
    <n v="0"/>
    <n v="0"/>
    <n v="0"/>
    <n v="18425.529742663661"/>
    <n v="15723.90991939235"/>
    <n v="0"/>
    <n v="33"/>
    <n v="31"/>
    <n v="1671663334"/>
    <n v="47"/>
    <n v="0"/>
    <n v="146"/>
    <n v="7"/>
    <n v="17"/>
    <n v="2"/>
    <n v="38"/>
    <n v="0"/>
    <n v="0"/>
    <n v="0"/>
    <n v="0"/>
    <n v="0"/>
    <n v="0"/>
    <n v="0"/>
    <n v="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1"/>
    <n v="33376.69"/>
    <n v="40502.620000000003"/>
    <n v="7125.93"/>
    <n v="2"/>
    <n v="9"/>
    <n v="0"/>
    <n v="0"/>
    <n v="0"/>
    <n v="20021.298152876301"/>
    <n v="27147.22775410489"/>
    <n v="7125.9296012285904"/>
    <n v="13355.391847123699"/>
    <n v="13355.392245895109"/>
    <n v="3.9877140989119653E-4"/>
    <n v="7125.9296012285904"/>
    <n v="0"/>
    <n v="0"/>
    <n v="0"/>
    <n v="0"/>
    <n v="0"/>
    <n v="0"/>
    <n v="0"/>
    <n v="0"/>
    <n v="0"/>
    <n v="0"/>
    <n v="13573.613877052439"/>
    <n v="16288.336652462929"/>
    <n v="19003.059427873421"/>
    <n v="21717.78220328391"/>
    <n v="24432.5049786944"/>
    <n v="29861.950529515379"/>
    <n v="32576.673304925869"/>
    <n v="35291.396080336359"/>
    <n v="38006.118855746841"/>
    <n v="40720.841631157338"/>
    <m/>
    <n v="3.8096401835662821"/>
    <n v="1.4630000000000001"/>
    <m/>
    <n v="4.9967925384364793E-2"/>
    <n v="1.5361030748373261"/>
    <m/>
    <n v="-339.12266270236779"/>
    <n v="0"/>
    <n v="0"/>
    <n v="0"/>
    <n v="0"/>
    <n v="0"/>
    <n v="0"/>
    <n v="0"/>
    <n v="0"/>
    <n v="0"/>
    <n v="0"/>
    <n v="-1696.484050407613"/>
    <n v="-1093.2123225386149"/>
    <n v="-339.12266270236802"/>
    <n v="630.4211856585207"/>
  </r>
  <r>
    <x v="558"/>
    <n v="0"/>
    <n v="0"/>
    <n v="0"/>
    <n v="0"/>
    <n v="0"/>
    <n v="0"/>
    <n v="18262.280953387239"/>
    <n v="11832.783031194391"/>
    <n v="0"/>
    <n v="15"/>
    <n v="55"/>
    <n v="1671662640"/>
    <n v="24207"/>
    <n v="0"/>
    <n v="33748"/>
    <n v="7"/>
    <n v="33"/>
    <n v="0"/>
    <n v="8977"/>
    <n v="179"/>
    <n v="211"/>
    <n v="0"/>
    <n v="0"/>
    <n v="0"/>
    <n v="0"/>
    <n v="0"/>
    <n v="156"/>
    <n v="0"/>
    <n v="0"/>
    <n v="0"/>
    <n v="0"/>
    <n v="0"/>
    <n v="0"/>
    <n v="0"/>
    <n v="0"/>
    <n v="0"/>
    <n v="0"/>
    <n v="0"/>
    <n v="0"/>
    <n v="0"/>
    <n v="0"/>
    <n v="0"/>
    <n v="18"/>
    <n v="0"/>
    <n v="0"/>
    <n v="0"/>
    <n v="0"/>
    <n v="0"/>
    <n v="0"/>
    <n v="0"/>
    <n v="0"/>
    <n v="0"/>
    <n v="0"/>
    <n v="0"/>
    <n v="0"/>
    <n v="0"/>
    <n v="0"/>
    <n v="0"/>
    <n v="564"/>
    <n v="71534.429999999993"/>
    <n v="78592.55"/>
    <n v="7058.12"/>
    <n v="4"/>
    <n v="16"/>
    <n v="0"/>
    <n v="0"/>
    <n v="0"/>
    <n v="20002.65529535144"/>
    <n v="27060.773974939399"/>
    <n v="7058.1186795879667"/>
    <n v="51531.77470464856"/>
    <n v="51531.776025060601"/>
    <n v="1.3204120332375171E-3"/>
    <n v="7058.1186795879667"/>
    <n v="0"/>
    <n v="0"/>
    <n v="0"/>
    <n v="0"/>
    <n v="0"/>
    <n v="0"/>
    <n v="0"/>
    <n v="0"/>
    <n v="0"/>
    <n v="0"/>
    <n v="13530.386987469699"/>
    <n v="16236.46438496364"/>
    <n v="18942.541782457582"/>
    <n v="21648.619179951522"/>
    <n v="24354.696577445458"/>
    <n v="29766.85137243335"/>
    <n v="32472.928769927279"/>
    <n v="35179.006167421227"/>
    <n v="37885.083564915163"/>
    <n v="40591.160962409107"/>
    <m/>
    <n v="3.833992484881132"/>
    <n v="1.4630000000000001"/>
    <m/>
    <n v="4.329886294078511E-2"/>
    <n v="1.526346236482369"/>
    <m/>
    <n v="-292.92518585311598"/>
    <n v="0"/>
    <n v="0"/>
    <n v="0"/>
    <n v="0"/>
    <n v="0"/>
    <n v="0"/>
    <n v="0"/>
    <n v="0"/>
    <n v="0"/>
    <n v="0"/>
    <n v="-1645.963884600086"/>
    <n v="-1044.613351823655"/>
    <n v="-292.92518585311609"/>
    <n v="673.53102753757685"/>
  </r>
  <r>
    <x v="559"/>
    <n v="0"/>
    <n v="0"/>
    <n v="0"/>
    <n v="0"/>
    <n v="0"/>
    <n v="0"/>
    <n v="17750.65166207603"/>
    <n v="13542.82920521877"/>
    <n v="0"/>
    <n v="57"/>
    <n v="40"/>
    <n v="1671775766"/>
    <n v="41"/>
    <n v="0"/>
    <n v="2642"/>
    <n v="6"/>
    <n v="16"/>
    <n v="2582"/>
    <n v="10"/>
    <n v="1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91"/>
    <n v="26900.25"/>
    <n v="34982.35"/>
    <n v="8082.1"/>
    <n v="4"/>
    <n v="10"/>
    <n v="0"/>
    <n v="0"/>
    <n v="0"/>
    <n v="19132.212388180851"/>
    <n v="26153.267780930761"/>
    <n v="7021.0553927499132"/>
    <n v="7768.0376118191534"/>
    <n v="8829.0822190692379"/>
    <n v="1061.044607250087"/>
    <n v="7021.0553927499132"/>
    <n v="0"/>
    <n v="0"/>
    <n v="0"/>
    <n v="0"/>
    <n v="0"/>
    <n v="0"/>
    <n v="0"/>
    <n v="0"/>
    <n v="0"/>
    <n v="0"/>
    <n v="13076.63389046538"/>
    <n v="15691.960668558449"/>
    <n v="18307.287446651531"/>
    <n v="20922.614224744611"/>
    <n v="23537.941002837681"/>
    <n v="28768.594559023841"/>
    <n v="31383.92133711691"/>
    <n v="33999.248115209994"/>
    <n v="36614.574893303063"/>
    <n v="39229.901671396139"/>
    <m/>
    <n v="3.7249767047753481"/>
    <n v="1.4630000000000001"/>
    <m/>
    <n v="7.3832218835644614E-2"/>
    <n v="1.571016536156548"/>
    <m/>
    <n v="-482.73844751722328"/>
    <n v="0"/>
    <n v="0"/>
    <n v="0"/>
    <n v="0"/>
    <n v="0"/>
    <n v="0"/>
    <n v="0"/>
    <n v="0"/>
    <n v="0"/>
    <n v="0"/>
    <n v="-1790.401836563761"/>
    <n v="-1209.2181080986329"/>
    <n v="-482.73844751722299"/>
    <n v="451.30683037316157"/>
  </r>
  <r>
    <x v="560"/>
    <n v="0"/>
    <n v="0"/>
    <n v="0"/>
    <n v="0"/>
    <n v="0"/>
    <n v="0"/>
    <n v="18959.02040690901"/>
    <n v="16567.19450410128"/>
    <n v="0"/>
    <n v="6"/>
    <n v="6"/>
    <n v="1672010346"/>
    <n v="137"/>
    <n v="0"/>
    <n v="3149"/>
    <n v="5"/>
    <n v="14"/>
    <n v="0"/>
    <n v="2770"/>
    <n v="8"/>
    <n v="2"/>
    <n v="0"/>
    <n v="0"/>
    <n v="0"/>
    <n v="0"/>
    <n v="0"/>
    <n v="0"/>
    <n v="2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21467.23"/>
    <n v="28486.51"/>
    <n v="7019.27"/>
    <n v="3"/>
    <n v="8"/>
    <n v="0"/>
    <n v="0"/>
    <n v="0"/>
    <n v="20896.653823120629"/>
    <n v="27915.926658197801"/>
    <n v="7019.2728350771686"/>
    <n v="570.57617687936727"/>
    <n v="570.58334180219754"/>
    <n v="-2.8350771681289189E-3"/>
    <n v="7019.2728350771686"/>
    <n v="0"/>
    <n v="0"/>
    <n v="0"/>
    <n v="0"/>
    <n v="0"/>
    <n v="0"/>
    <n v="0"/>
    <n v="0"/>
    <n v="0"/>
    <n v="0"/>
    <n v="13957.9633290989"/>
    <n v="16749.555994918679"/>
    <n v="19541.148660738461"/>
    <n v="22332.74132655824"/>
    <n v="25124.333992378019"/>
    <n v="30707.519324017579"/>
    <n v="33499.111989837358"/>
    <n v="36290.704655657137"/>
    <n v="39082.297321476923"/>
    <n v="41873.889987296701"/>
    <m/>
    <n v="3.977039689737448"/>
    <n v="1.4630000000000001"/>
    <m/>
    <n v="5.7732162748589388E-3"/>
    <n v="1.4714462154101191"/>
    <m/>
    <n v="-40.291170527718627"/>
    <n v="0"/>
    <n v="0"/>
    <n v="0"/>
    <n v="0"/>
    <n v="0"/>
    <n v="0"/>
    <n v="0"/>
    <n v="0"/>
    <n v="0"/>
    <n v="0"/>
    <n v="-1436.087503437609"/>
    <n v="-815.73357769987979"/>
    <n v="-40.29117052771835"/>
    <n v="956.70621012220272"/>
  </r>
  <r>
    <x v="561"/>
    <n v="0"/>
    <n v="0"/>
    <n v="0"/>
    <n v="0"/>
    <n v="0"/>
    <n v="0"/>
    <n v="19923.313856094901"/>
    <n v="18682.68438849381"/>
    <n v="0"/>
    <n v="15"/>
    <n v="15"/>
    <n v="1671984153"/>
    <n v="225"/>
    <n v="0"/>
    <n v="1135"/>
    <n v="6"/>
    <n v="20"/>
    <n v="0"/>
    <n v="46"/>
    <n v="2"/>
    <n v="72"/>
    <n v="0"/>
    <n v="0"/>
    <n v="777"/>
    <n v="0"/>
    <n v="0"/>
    <n v="0"/>
    <n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64"/>
    <n v="30335.93"/>
    <n v="37331.67"/>
    <n v="6995.75"/>
    <n v="5"/>
    <n v="8"/>
    <n v="0"/>
    <n v="0"/>
    <n v="0"/>
    <n v="22343.24855937378"/>
    <n v="29338.99532554972"/>
    <n v="6995.7467661759392"/>
    <n v="7992.6814406262201"/>
    <n v="7992.674674450278"/>
    <n v="3.2338240607714401E-3"/>
    <n v="6995.7467661759392"/>
    <n v="0"/>
    <n v="0"/>
    <n v="0"/>
    <n v="0"/>
    <n v="0"/>
    <n v="0"/>
    <n v="0"/>
    <n v="0"/>
    <n v="0"/>
    <n v="0"/>
    <n v="14669.49766277486"/>
    <n v="17603.397195329831"/>
    <n v="20537.296727884801"/>
    <n v="23471.196260439781"/>
    <n v="26405.095792994751"/>
    <n v="32272.89485810469"/>
    <n v="35206.794390659663"/>
    <n v="38140.69392321464"/>
    <n v="41074.593455769609"/>
    <n v="44008.492988324579"/>
    <m/>
    <n v="4.1938332398482734"/>
    <n v="1.4630000000000001"/>
    <m/>
    <n v="-4.6218633112671381E-2"/>
    <n v="1.3953821397561621"/>
    <m/>
    <n v="339.00206521149101"/>
    <n v="0"/>
    <n v="0"/>
    <n v="0"/>
    <n v="0"/>
    <n v="0"/>
    <n v="0"/>
    <n v="0"/>
    <n v="0"/>
    <n v="0"/>
    <n v="0"/>
    <n v="-1127.947701065995"/>
    <n v="-475.97002716488993"/>
    <n v="339.00206521149079"/>
    <n v="1386.8233268382669"/>
  </r>
  <r>
    <x v="562"/>
    <n v="17700.085279451341"/>
    <n v="13891.639193835999"/>
    <n v="0"/>
    <n v="38"/>
    <n v="108"/>
    <n v="1671256751"/>
    <n v="0"/>
    <n v="0"/>
    <n v="0"/>
    <n v="0"/>
    <n v="0"/>
    <n v="0"/>
    <n v="3340"/>
    <n v="0"/>
    <n v="6921"/>
    <n v="10"/>
    <n v="121"/>
    <n v="1894"/>
    <n v="20"/>
    <n v="86"/>
    <n v="1529"/>
    <n v="0"/>
    <n v="0"/>
    <n v="0"/>
    <n v="0"/>
    <n v="0"/>
    <n v="48"/>
    <n v="0"/>
    <n v="0"/>
    <n v="0"/>
    <n v="0"/>
    <n v="0"/>
    <n v="0"/>
    <n v="0"/>
    <n v="0"/>
    <n v="0"/>
    <n v="0"/>
    <n v="0"/>
    <n v="0"/>
    <n v="0"/>
    <n v="3"/>
    <n v="0"/>
    <n v="1"/>
    <n v="0"/>
    <n v="0"/>
    <n v="0"/>
    <n v="0"/>
    <n v="0"/>
    <n v="0"/>
    <n v="0"/>
    <n v="0"/>
    <n v="0"/>
    <n v="0"/>
    <n v="0"/>
    <n v="0"/>
    <n v="0"/>
    <n v="0"/>
    <n v="0"/>
    <n v="3561"/>
    <n v="23648.11"/>
    <n v="30588.85"/>
    <n v="6940.74"/>
    <n v="5"/>
    <n v="10"/>
    <n v="19634.100496733889"/>
    <n v="26574.839749906951"/>
    <n v="6940.7392531730584"/>
    <n v="0"/>
    <n v="0"/>
    <n v="0"/>
    <n v="4014.009503266112"/>
    <n v="4014.010250093052"/>
    <n v="7.4682694139482919E-4"/>
    <n v="6940.7392531730584"/>
    <n v="13287.41987495347"/>
    <n v="15944.90384994417"/>
    <n v="18602.38782493486"/>
    <n v="21259.87179992556"/>
    <n v="23917.35577491625"/>
    <n v="29232.32372489764"/>
    <n v="31889.80769988833"/>
    <n v="34547.29167487903"/>
    <n v="37204.77564986972"/>
    <n v="39862.259624860417"/>
    <n v="0"/>
    <n v="0"/>
    <n v="0"/>
    <n v="0"/>
    <n v="0"/>
    <n v="0"/>
    <n v="0"/>
    <n v="0"/>
    <n v="0"/>
    <n v="0"/>
    <n v="3.8288197813738472"/>
    <m/>
    <n v="1.4630000000000001"/>
    <n v="4.4708350980345868E-2"/>
    <m/>
    <m/>
    <n v="-297.02931569632199"/>
    <m/>
    <n v="-1625.7713031916689"/>
    <n v="-1035.2193087492919"/>
    <n v="-297.02931569632159"/>
    <n v="652.07210394321191"/>
    <n v="1917.5406634625911"/>
    <n v="-2688.7648931879471"/>
    <n v="-2216.323297634045"/>
    <n v="-1625.771303191668"/>
    <n v="-866.49016748004124"/>
    <n v="145.8846801354621"/>
    <n v="0"/>
    <n v="0"/>
    <n v="0"/>
    <n v="0"/>
  </r>
  <r>
    <x v="563"/>
    <n v="0"/>
    <n v="0"/>
    <n v="0"/>
    <n v="0"/>
    <n v="0"/>
    <n v="0"/>
    <n v="20510.865201633249"/>
    <n v="20460.35714338769"/>
    <n v="2415.2092519996581"/>
    <n v="3"/>
    <n v="1"/>
    <n v="1671860748"/>
    <n v="17"/>
    <n v="0"/>
    <n v="8121"/>
    <n v="11"/>
    <n v="55"/>
    <n v="1602"/>
    <n v="4782"/>
    <n v="1"/>
    <n v="171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7"/>
    <n v="0"/>
    <n v="0"/>
    <n v="0"/>
    <n v="0"/>
    <n v="0"/>
    <n v="0"/>
    <n v="0"/>
    <n v="0"/>
    <n v="0"/>
    <n v="0"/>
    <n v="0"/>
    <n v="0"/>
    <n v="3322"/>
    <n v="25542.25"/>
    <n v="32578.23"/>
    <n v="7035.98"/>
    <n v="5"/>
    <n v="22"/>
    <n v="0"/>
    <n v="0"/>
    <n v="0"/>
    <n v="23281.444597391441"/>
    <n v="30217.16016378874"/>
    <n v="6935.7155663973017"/>
    <n v="2260.8054026085629"/>
    <n v="2361.0698362112598"/>
    <n v="100.26443360269791"/>
    <n v="6935.7155663973017"/>
    <n v="0"/>
    <n v="0"/>
    <n v="0"/>
    <n v="0"/>
    <n v="0"/>
    <n v="0"/>
    <n v="0"/>
    <n v="0"/>
    <n v="0"/>
    <n v="0"/>
    <n v="15108.58008189437"/>
    <n v="18130.29609827324"/>
    <n v="21152.01211465212"/>
    <n v="24173.728131030992"/>
    <n v="27195.444147409871"/>
    <n v="33238.876180167623"/>
    <n v="36260.592196546488"/>
    <n v="39282.30821292536"/>
    <n v="42304.024229304232"/>
    <n v="45325.740245683111"/>
    <m/>
    <n v="4.3567473138874391"/>
    <n v="1.4630000000000001"/>
    <m/>
    <n v="-8.1883866147178574E-2"/>
    <n v="1.3432039038266781"/>
    <m/>
    <n v="618.57447454988392"/>
    <n v="0"/>
    <n v="0"/>
    <n v="0"/>
    <n v="0"/>
    <n v="0"/>
    <n v="0"/>
    <n v="0"/>
    <n v="0"/>
    <n v="0"/>
    <n v="0"/>
    <n v="-892.28353363955375"/>
    <n v="-220.7910855553591"/>
    <n v="618.57447454988323"/>
    <n v="1697.758766113767"/>
  </r>
  <r>
    <x v="564"/>
    <n v="0"/>
    <n v="0"/>
    <n v="0"/>
    <n v="0"/>
    <n v="0"/>
    <n v="0"/>
    <n v="18004.185095313631"/>
    <n v="11173.350114406459"/>
    <n v="0"/>
    <n v="5"/>
    <n v="40"/>
    <n v="1671922934"/>
    <n v="46384"/>
    <n v="0"/>
    <n v="77469"/>
    <n v="5"/>
    <n v="35"/>
    <n v="0"/>
    <n v="15847"/>
    <n v="306"/>
    <n v="0"/>
    <n v="0"/>
    <n v="0"/>
    <n v="0"/>
    <n v="14914"/>
    <n v="0"/>
    <n v="0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238"/>
    <n v="28834.2"/>
    <n v="35678.74"/>
    <n v="6844.54"/>
    <n v="2"/>
    <n v="5"/>
    <n v="0"/>
    <n v="0"/>
    <n v="0"/>
    <n v="19810.315550679639"/>
    <n v="26654.860029101052"/>
    <n v="6844.5444784214169"/>
    <n v="9023.8844493203651"/>
    <n v="9023.8799708989463"/>
    <n v="-4.4784214169339984E-3"/>
    <n v="6844.5444784214169"/>
    <n v="0"/>
    <n v="0"/>
    <n v="0"/>
    <n v="0"/>
    <n v="0"/>
    <n v="0"/>
    <n v="0"/>
    <n v="0"/>
    <n v="0"/>
    <n v="0"/>
    <n v="13327.430014550529"/>
    <n v="15992.91601746063"/>
    <n v="18658.40202037073"/>
    <n v="21323.888023280841"/>
    <n v="23989.374026190952"/>
    <n v="29320.346032011159"/>
    <n v="31985.832034921259"/>
    <n v="34651.31803783137"/>
    <n v="37316.804040741466"/>
    <n v="39982.290043651577"/>
    <m/>
    <n v="3.8943219834621581"/>
    <n v="1.4630000000000001"/>
    <m/>
    <n v="2.7136435299037979E-2"/>
    <n v="1.5027006048424929"/>
    <m/>
    <n v="-180.82947114615399"/>
    <n v="0"/>
    <n v="0"/>
    <n v="0"/>
    <n v="0"/>
    <n v="0"/>
    <n v="0"/>
    <n v="0"/>
    <n v="0"/>
    <n v="0"/>
    <n v="0"/>
    <n v="-1513.572472601207"/>
    <n v="-921.24224973229411"/>
    <n v="-180.82947114615399"/>
    <n v="771.12981560745538"/>
  </r>
  <r>
    <x v="565"/>
    <n v="0"/>
    <n v="0"/>
    <n v="0"/>
    <n v="0"/>
    <n v="0"/>
    <n v="0"/>
    <n v="18757.874016859791"/>
    <n v="15571.42512570506"/>
    <n v="0"/>
    <n v="4"/>
    <n v="40"/>
    <n v="1672074796"/>
    <n v="90335"/>
    <n v="0"/>
    <n v="99956"/>
    <n v="9"/>
    <n v="44"/>
    <n v="22"/>
    <n v="927"/>
    <n v="43"/>
    <n v="11"/>
    <n v="0"/>
    <n v="0"/>
    <n v="0"/>
    <n v="0"/>
    <n v="0"/>
    <n v="86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694"/>
    <n v="28231.06"/>
    <n v="35050.94"/>
    <n v="6819.88"/>
    <n v="2"/>
    <n v="4"/>
    <n v="0"/>
    <n v="0"/>
    <n v="0"/>
    <n v="20799.331909740849"/>
    <n v="27619.2133736549"/>
    <n v="6819.8814639140573"/>
    <n v="7431.7280902591556"/>
    <n v="7431.7266263450983"/>
    <n v="-1.4639140572398901E-3"/>
    <n v="6819.8814639140573"/>
    <n v="0"/>
    <n v="0"/>
    <n v="0"/>
    <n v="0"/>
    <n v="0"/>
    <n v="0"/>
    <n v="0"/>
    <n v="0"/>
    <n v="0"/>
    <n v="0"/>
    <n v="13809.60668682745"/>
    <n v="16571.528024192939"/>
    <n v="19333.449361558429"/>
    <n v="22095.370698923929"/>
    <n v="24857.292036289411"/>
    <n v="30381.134711020401"/>
    <n v="33143.056048385894"/>
    <n v="35904.977385751379"/>
    <n v="38666.898723116858"/>
    <n v="41428.820060482358"/>
    <m/>
    <n v="4.0498084196618453"/>
    <n v="1.4630000000000001"/>
    <m/>
    <n v="-1.229895701239225E-2"/>
    <n v="1.44500662589087"/>
    <m/>
    <n v="84.921879499667895"/>
    <n v="0"/>
    <n v="0"/>
    <n v="0"/>
    <n v="0"/>
    <n v="0"/>
    <n v="0"/>
    <n v="0"/>
    <n v="0"/>
    <n v="0"/>
    <n v="0"/>
    <n v="-1296.0387891830769"/>
    <n v="-682.27849199074535"/>
    <n v="84.921879499668648"/>
    <n v="1071.322357130201"/>
  </r>
  <r>
    <x v="566"/>
    <n v="17308.43913421001"/>
    <n v="17172.51717924"/>
    <n v="0"/>
    <n v="6"/>
    <n v="2"/>
    <n v="1671681479"/>
    <n v="0"/>
    <n v="0"/>
    <n v="0"/>
    <n v="0"/>
    <n v="0"/>
    <n v="0"/>
    <n v="6810"/>
    <n v="5"/>
    <n v="7078"/>
    <n v="12"/>
    <n v="65"/>
    <n v="172"/>
    <n v="14"/>
    <n v="6"/>
    <n v="45"/>
    <n v="0"/>
    <n v="0"/>
    <n v="0"/>
    <n v="0"/>
    <n v="0"/>
    <n v="21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45201.59"/>
    <n v="51911.12"/>
    <n v="6709.53"/>
    <n v="6"/>
    <n v="20"/>
    <n v="18942.491147763219"/>
    <n v="25652.01675750966"/>
    <n v="6709.5256097464408"/>
    <n v="0"/>
    <n v="0"/>
    <n v="0"/>
    <n v="26259.098852236781"/>
    <n v="26259.103242490339"/>
    <n v="4.3902535589950284E-3"/>
    <n v="6709.5256097464408"/>
    <n v="12826.00837875483"/>
    <n v="15391.210054505789"/>
    <n v="17956.411730256761"/>
    <n v="20521.613406007731"/>
    <n v="23086.81508175869"/>
    <n v="28217.21843326063"/>
    <n v="30782.420109011589"/>
    <n v="33347.621784762559"/>
    <n v="35912.823460513522"/>
    <n v="38478.025136264492"/>
    <n v="0"/>
    <n v="0"/>
    <n v="0"/>
    <n v="0"/>
    <n v="0"/>
    <n v="0"/>
    <n v="0"/>
    <n v="0"/>
    <n v="0"/>
    <n v="0"/>
    <n v="3.8232236151311261"/>
    <m/>
    <n v="1.4630000000000001"/>
    <n v="4.6237521700077437E-2"/>
    <m/>
    <m/>
    <n v="-296.52142036902569"/>
    <m/>
    <n v="-1579.1222582445091"/>
    <n v="-1009.077441410961"/>
    <n v="-296.52142036902569"/>
    <n v="619.62203525631958"/>
    <n v="1841.1466427567791"/>
    <n v="-2605.2029285448939"/>
    <n v="-2149.1670750780559"/>
    <n v="-1579.122258244508"/>
    <n v="-846.20749374423212"/>
    <n v="131.01219225613659"/>
    <n v="0"/>
    <n v="0"/>
    <n v="0"/>
    <n v="0"/>
  </r>
  <r>
    <x v="567"/>
    <n v="16571.21606382095"/>
    <n v="15005.93664325765"/>
    <n v="0"/>
    <n v="8"/>
    <n v="11"/>
    <n v="1671246299"/>
    <n v="0"/>
    <n v="0"/>
    <n v="0"/>
    <n v="0"/>
    <n v="0"/>
    <n v="0"/>
    <n v="9102"/>
    <n v="18"/>
    <n v="13764"/>
    <n v="16"/>
    <n v="111"/>
    <n v="1367"/>
    <n v="464"/>
    <n v="6"/>
    <n v="92"/>
    <n v="0"/>
    <n v="0"/>
    <n v="2"/>
    <n v="0"/>
    <n v="2"/>
    <n v="255"/>
    <n v="2365"/>
    <n v="3"/>
    <n v="2"/>
    <n v="0"/>
    <n v="0"/>
    <n v="6"/>
    <n v="0"/>
    <n v="0"/>
    <n v="0"/>
    <n v="0"/>
    <n v="0"/>
    <n v="0"/>
    <n v="0"/>
    <n v="0"/>
    <n v="0"/>
    <n v="68"/>
    <n v="0"/>
    <n v="0"/>
    <n v="12"/>
    <n v="0"/>
    <n v="0"/>
    <n v="0"/>
    <n v="0"/>
    <n v="0"/>
    <n v="0"/>
    <n v="0"/>
    <n v="0"/>
    <n v="0"/>
    <n v="0"/>
    <n v="0"/>
    <n v="0"/>
    <n v="4198"/>
    <n v="688124.69"/>
    <n v="694720.26"/>
    <n v="6595.57"/>
    <n v="6"/>
    <n v="33"/>
    <n v="18155.701058444971"/>
    <n v="24622.040072805969"/>
    <n v="6466.3390143610022"/>
    <n v="362.04096116990678"/>
    <n v="491.27009641861167"/>
    <n v="129.22913524870481"/>
    <n v="669606.94798038516"/>
    <n v="669606.9498307755"/>
    <n v="1.850390292645443E-3"/>
    <n v="6595.5681496097068"/>
    <n v="12311.02003640299"/>
    <n v="14773.22404368358"/>
    <n v="17235.428050964179"/>
    <n v="19697.632058244781"/>
    <n v="22159.836065525371"/>
    <n v="27084.24408008657"/>
    <n v="29546.44808736716"/>
    <n v="32008.652094647761"/>
    <n v="34470.856101928359"/>
    <n v="36933.060109208956"/>
    <n v="245.63504820930581"/>
    <n v="294.76205785116701"/>
    <n v="343.88906749302822"/>
    <n v="393.01607713488937"/>
    <n v="442.14308677675052"/>
    <n v="540.39710606047288"/>
    <n v="589.52411570233403"/>
    <n v="638.65112534419518"/>
    <n v="687.77813498605633"/>
    <n v="736.90514462791748"/>
    <n v="3.8077248993786479"/>
    <n v="3.8015428600767902"/>
    <n v="1.4630000000000001"/>
    <n v="5.0496058854653032E-2"/>
    <n v="5.2204367339212743E-2"/>
    <n v="1.5393749894172679"/>
    <n v="-310.82899615950907"/>
    <n v="-6.4116111440519186"/>
    <n v="-1541.930999799808"/>
    <n v="-994.77455373745306"/>
    <n v="-310.82899615950919"/>
    <n v="568.52957786927527"/>
    <n v="1741.007676574322"/>
    <n v="-2526.8126027120461"/>
    <n v="-2089.087445862162"/>
    <n v="-1541.9309997998071"/>
    <n v="-838.44414057677932"/>
    <n v="99.538338387257681"/>
    <n v="-30.975115964982511"/>
    <n v="-20.05800271123557"/>
    <n v="-6.4116111440519177"/>
    <n v="11.13374944232706"/>
  </r>
  <r>
    <x v="568"/>
    <n v="5621"/>
    <n v="5621"/>
    <n v="5621"/>
    <n v="38"/>
    <n v="64"/>
    <n v="1654131334"/>
    <n v="18587.989696223609"/>
    <n v="12884.735904034331"/>
    <n v="0"/>
    <n v="12"/>
    <n v="42"/>
    <n v="1672114727"/>
    <n v="15272"/>
    <n v="0"/>
    <n v="17968"/>
    <n v="3"/>
    <n v="11"/>
    <n v="0"/>
    <n v="2693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28932.65"/>
    <n v="35516.559999999998"/>
    <n v="6583.91"/>
    <n v="1"/>
    <n v="2"/>
    <n v="0"/>
    <n v="0"/>
    <n v="0"/>
    <n v="20913.755431822279"/>
    <n v="27497.665123006838"/>
    <n v="6583.9096911845681"/>
    <n v="8018.8945681777259"/>
    <n v="8018.8948769931558"/>
    <n v="3.0881543170835363E-4"/>
    <n v="6583.9096911845681"/>
    <n v="0"/>
    <n v="0"/>
    <n v="0"/>
    <n v="0"/>
    <n v="0"/>
    <n v="0"/>
    <n v="0"/>
    <n v="0"/>
    <n v="0"/>
    <n v="0"/>
    <n v="13748.832561503419"/>
    <n v="16498.5990738041"/>
    <n v="19248.365586104788"/>
    <n v="21998.13209840548"/>
    <n v="24747.898610706161"/>
    <n v="30247.43163530753"/>
    <n v="32997.198147608207"/>
    <n v="35746.964659908903"/>
    <n v="38496.731172209576"/>
    <n v="41246.497684510257"/>
    <m/>
    <n v="4.1764948811227542"/>
    <n v="1.4630000000000001"/>
    <m/>
    <n v="-4.2259091929093377E-2"/>
    <n v="1.4011749485077361"/>
    <m/>
    <n v="290.5065895671425"/>
    <n v="0"/>
    <n v="0"/>
    <n v="0"/>
    <n v="0"/>
    <n v="0"/>
    <n v="0"/>
    <n v="0"/>
    <n v="0"/>
    <n v="0"/>
    <n v="0"/>
    <n v="-1084.3766665831999"/>
    <n v="-473.31744162749243"/>
    <n v="290.50658956714233"/>
    <n v="1272.5660582459579"/>
  </r>
  <r>
    <x v="569"/>
    <n v="15925.771035137779"/>
    <n v="14896.862901478609"/>
    <n v="0"/>
    <n v="6"/>
    <n v="7"/>
    <n v="1671516827"/>
    <n v="0"/>
    <n v="0"/>
    <n v="0"/>
    <n v="0"/>
    <n v="0"/>
    <n v="0"/>
    <n v="556"/>
    <n v="0"/>
    <n v="719"/>
    <n v="9"/>
    <n v="33"/>
    <n v="1"/>
    <n v="9"/>
    <n v="4"/>
    <n v="0"/>
    <n v="0"/>
    <n v="0"/>
    <n v="0"/>
    <n v="0"/>
    <n v="0"/>
    <n v="46"/>
    <n v="1"/>
    <n v="0"/>
    <n v="0"/>
    <n v="0"/>
    <n v="77"/>
    <n v="0"/>
    <n v="0"/>
    <n v="0"/>
    <n v="0"/>
    <n v="0"/>
    <n v="0"/>
    <n v="0"/>
    <n v="0"/>
    <n v="0"/>
    <n v="0"/>
    <n v="25"/>
    <n v="0"/>
    <n v="0"/>
    <n v="0"/>
    <n v="0"/>
    <n v="0"/>
    <n v="0"/>
    <n v="0"/>
    <n v="0"/>
    <n v="0"/>
    <n v="0"/>
    <n v="0"/>
    <n v="0"/>
    <n v="0"/>
    <n v="0"/>
    <n v="0"/>
    <n v="154"/>
    <n v="41004.83"/>
    <n v="47434.94"/>
    <n v="6430.1"/>
    <n v="4"/>
    <n v="23"/>
    <n v="17299.65435528562"/>
    <n v="23729.757068674571"/>
    <n v="6430.1027133889511"/>
    <n v="0"/>
    <n v="0"/>
    <n v="0"/>
    <n v="23705.175644714389"/>
    <n v="23705.182931325431"/>
    <n v="-2.7133889507240379E-3"/>
    <n v="6430.1027133889511"/>
    <n v="11864.87853433728"/>
    <n v="14237.854241204741"/>
    <n v="16610.829948072202"/>
    <n v="18983.80565493965"/>
    <n v="21356.781361807109"/>
    <n v="26102.73277554203"/>
    <n v="28475.708482409482"/>
    <n v="30848.684189276941"/>
    <n v="33221.659896144403"/>
    <n v="35594.635603011848"/>
    <n v="0"/>
    <n v="0"/>
    <n v="0"/>
    <n v="0"/>
    <n v="0"/>
    <n v="0"/>
    <n v="0"/>
    <n v="0"/>
    <n v="0"/>
    <n v="0"/>
    <n v="3.6904164873235641"/>
    <m/>
    <n v="1.4630000000000001"/>
    <n v="8.3888502487414085E-2"/>
    <m/>
    <m/>
    <n v="-497.66344622030903"/>
    <m/>
    <n v="-1684.151299654038"/>
    <n v="-1156.8233647946031"/>
    <n v="-497.6634462203092"/>
    <n v="349.82787766092503"/>
    <n v="1479.8163095025709"/>
    <n v="-2633.3415824010199"/>
    <n v="-2211.4792345134729"/>
    <n v="-1684.151299654038"/>
    <n v="-1006.15824054905"/>
    <n v="-102.1674950757333"/>
    <n v="0"/>
    <n v="0"/>
    <n v="0"/>
    <n v="0"/>
  </r>
  <r>
    <x v="570"/>
    <n v="0"/>
    <n v="0"/>
    <n v="0"/>
    <n v="0"/>
    <n v="0"/>
    <n v="0"/>
    <n v="18031.535180126139"/>
    <n v="11188.109292918851"/>
    <n v="0"/>
    <n v="4"/>
    <n v="58"/>
    <n v="1669880423"/>
    <n v="31186"/>
    <n v="0"/>
    <n v="66000"/>
    <n v="4"/>
    <n v="11"/>
    <n v="0"/>
    <n v="348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8856.73"/>
    <n v="474898.84"/>
    <n v="186042.11"/>
    <n v="2"/>
    <n v="2"/>
    <n v="0"/>
    <n v="0"/>
    <n v="0"/>
    <n v="20680.991723931551"/>
    <n v="27022.87987483602"/>
    <n v="6341.8881509044659"/>
    <n v="268175.73827606841"/>
    <n v="447875.96012516401"/>
    <n v="179700.22184909551"/>
    <n v="6341.8881509044659"/>
    <n v="0"/>
    <n v="0"/>
    <n v="0"/>
    <n v="0"/>
    <n v="0"/>
    <n v="0"/>
    <n v="0"/>
    <n v="0"/>
    <n v="0"/>
    <n v="0"/>
    <n v="13511.43993741801"/>
    <n v="16213.72792490161"/>
    <n v="18916.01591238521"/>
    <n v="21618.303899868821"/>
    <n v="24320.591887352421"/>
    <n v="29725.16786231962"/>
    <n v="32427.45584980322"/>
    <n v="35129.743837286827"/>
    <n v="37832.031824770427"/>
    <n v="40534.319812254027"/>
    <m/>
    <n v="4.2610148952220293"/>
    <n v="1.4630000000000001"/>
    <m/>
    <n v="-6.1256508517421808E-2"/>
    <n v="1.3733817280390119"/>
    <m/>
    <n v="413.83181780453953"/>
    <n v="0"/>
    <n v="0"/>
    <n v="0"/>
    <n v="0"/>
    <n v="0"/>
    <n v="0"/>
    <n v="0"/>
    <n v="0"/>
    <n v="0"/>
    <n v="0"/>
    <n v="-937.3121759372616"/>
    <n v="-336.8037342742391"/>
    <n v="413.83181780453918"/>
    <n v="1378.934670477254"/>
  </r>
  <r>
    <x v="571"/>
    <n v="19119.54364004423"/>
    <n v="18708.53666961877"/>
    <n v="2143.8456712076832"/>
    <n v="2"/>
    <n v="4"/>
    <n v="1672128827"/>
    <n v="0"/>
    <n v="0"/>
    <n v="0"/>
    <n v="0"/>
    <n v="0"/>
    <n v="0"/>
    <n v="35232"/>
    <n v="0"/>
    <n v="35232"/>
    <n v="1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633.74"/>
    <n v="51762.98"/>
    <n v="6129.24"/>
    <n v="1"/>
    <n v="2"/>
    <n v="22022.472684480661"/>
    <n v="28151.715157732131"/>
    <n v="6129.2424732514728"/>
    <n v="0"/>
    <n v="0"/>
    <n v="0"/>
    <n v="23611.267315519341"/>
    <n v="23611.264842267869"/>
    <n v="-2.4732514730203552E-3"/>
    <n v="6129.2424732514728"/>
    <n v="14075.857578866069"/>
    <n v="16891.029094639282"/>
    <n v="19706.200610412488"/>
    <n v="22521.37212618571"/>
    <n v="25336.54364195892"/>
    <n v="30966.886673505349"/>
    <n v="33782.058189278563"/>
    <n v="36597.229705051774"/>
    <n v="39412.401220824977"/>
    <n v="42227.572736598202"/>
    <n v="0"/>
    <n v="0"/>
    <n v="0"/>
    <n v="0"/>
    <n v="0"/>
    <n v="0"/>
    <n v="0"/>
    <n v="0"/>
    <n v="0"/>
    <n v="0"/>
    <n v="4.593017045840261"/>
    <m/>
    <n v="1.4630000000000001"/>
    <n v="-0.1291127465719589"/>
    <m/>
    <m/>
    <n v="908.68631618156087"/>
    <m/>
    <n v="-498.89944170504617"/>
    <n v="126.69422846677941"/>
    <n v="908.68631618156087"/>
    <n v="1914.1047146719941"/>
    <n v="3254.662579325905"/>
    <n v="-1624.9680480143311"/>
    <n v="-1124.4931118768709"/>
    <n v="-498.89944170504532"/>
    <n v="305.43527708730107"/>
    <n v="1377.881568810431"/>
    <n v="0"/>
    <n v="0"/>
    <n v="0"/>
    <n v="0"/>
  </r>
  <r>
    <x v="572"/>
    <n v="13983.218215641369"/>
    <n v="13977.466981631689"/>
    <n v="0"/>
    <n v="2"/>
    <n v="0"/>
    <n v="1671206207"/>
    <n v="0"/>
    <n v="0"/>
    <n v="0"/>
    <n v="0"/>
    <n v="0"/>
    <n v="0"/>
    <n v="192994"/>
    <n v="0"/>
    <n v="420584"/>
    <n v="4"/>
    <n v="25"/>
    <n v="169098"/>
    <n v="52544"/>
    <n v="0"/>
    <n v="0"/>
    <n v="0"/>
    <n v="0"/>
    <n v="0"/>
    <n v="0"/>
    <n v="0"/>
    <n v="59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5046"/>
    <n v="2172785.36"/>
    <n v="2178750.89"/>
    <n v="5965.53"/>
    <n v="3"/>
    <n v="14"/>
    <n v="14850.396322050179"/>
    <n v="20815.926631133541"/>
    <n v="5965.5303090833604"/>
    <n v="0"/>
    <n v="0"/>
    <n v="0"/>
    <n v="2157934.9636779502"/>
    <n v="2157934.9633688671"/>
    <n v="-3.0908336066204361E-4"/>
    <n v="5965.5303090833604"/>
    <n v="10407.963315566771"/>
    <n v="12489.55597868012"/>
    <n v="14571.148641793479"/>
    <n v="16652.741304906831"/>
    <n v="18734.33396802019"/>
    <n v="22897.519294246889"/>
    <n v="24979.111957360241"/>
    <n v="27060.7046204736"/>
    <n v="29142.297283586951"/>
    <n v="31223.88994670031"/>
    <n v="0"/>
    <n v="0"/>
    <n v="0"/>
    <n v="0"/>
    <n v="0"/>
    <n v="0"/>
    <n v="0"/>
    <n v="0"/>
    <n v="0"/>
    <n v="0"/>
    <n v="3.4893673408109849"/>
    <m/>
    <n v="1.4630000000000001"/>
    <n v="0.14633961097094919"/>
    <m/>
    <m/>
    <n v="-761.54865129997586"/>
    <m/>
    <n v="-1802.3449828566529"/>
    <n v="-1339.7688354981301"/>
    <n v="-761.54865129997597"/>
    <n v="-18.1227001880643"/>
    <n v="973.11190129448551"/>
    <n v="-2634.9820481019942"/>
    <n v="-2264.9211302151762"/>
    <n v="-1802.3449828566529"/>
    <n v="-1207.6042219671231"/>
    <n v="-414.61654078108307"/>
    <n v="0"/>
    <n v="0"/>
    <n v="0"/>
    <n v="0"/>
  </r>
  <r>
    <x v="573"/>
    <n v="16573.716645132601"/>
    <n v="6780.428998563234"/>
    <n v="0"/>
    <n v="26"/>
    <n v="67"/>
    <n v="1671908303"/>
    <n v="0"/>
    <n v="0"/>
    <n v="0"/>
    <n v="0"/>
    <n v="0"/>
    <n v="0"/>
    <n v="32851"/>
    <n v="0"/>
    <n v="33688"/>
    <n v="7"/>
    <n v="21"/>
    <n v="0"/>
    <n v="421"/>
    <n v="1"/>
    <n v="112"/>
    <n v="0"/>
    <n v="0"/>
    <n v="0"/>
    <n v="0"/>
    <n v="0"/>
    <n v="3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6"/>
    <n v="1769885.09"/>
    <n v="1775758.1"/>
    <n v="5873.01"/>
    <n v="2"/>
    <n v="9"/>
    <n v="18532.953419771959"/>
    <n v="24405.965704907121"/>
    <n v="5873.0122851351543"/>
    <n v="0"/>
    <n v="0"/>
    <n v="0"/>
    <n v="1751352.1365802281"/>
    <n v="1751352.1342950929"/>
    <n v="-2.2851351541248728E-3"/>
    <n v="5873.0122851351543"/>
    <n v="12202.982852453561"/>
    <n v="14643.579422944271"/>
    <n v="17084.175993434979"/>
    <n v="19524.77256392569"/>
    <n v="21965.369134416411"/>
    <n v="26846.562275397831"/>
    <n v="29287.158845888542"/>
    <n v="31727.755416379248"/>
    <n v="34168.351986869973"/>
    <n v="36608.94855736068"/>
    <n v="0"/>
    <n v="0"/>
    <n v="0"/>
    <n v="0"/>
    <n v="0"/>
    <n v="0"/>
    <n v="0"/>
    <n v="0"/>
    <n v="0"/>
    <n v="0"/>
    <n v="4.1556129154845571"/>
    <m/>
    <n v="1.4630000000000001"/>
    <n v="-3.7446441391284391E-2"/>
    <m/>
    <m/>
    <n v="228.47914109162559"/>
    <m/>
    <n v="-991.81914415373103"/>
    <n v="-449.46435071135062"/>
    <n v="228.479141091625"/>
    <n v="1100.1207734097361"/>
    <n v="2262.3096165005518"/>
    <n v="-1968.057772350016"/>
    <n v="-1534.173937596112"/>
    <n v="-991.81914415373103"/>
    <n v="-294.50583829924199"/>
    <n v="635.24523617341038"/>
    <n v="0"/>
    <n v="0"/>
    <n v="0"/>
    <n v="0"/>
  </r>
  <r>
    <x v="574"/>
    <n v="0"/>
    <n v="0"/>
    <n v="0"/>
    <n v="0"/>
    <n v="0"/>
    <n v="0"/>
    <n v="31820.46878808337"/>
    <n v="12093.891354003999"/>
    <n v="0"/>
    <n v="5"/>
    <n v="34"/>
    <n v="1671648797"/>
    <n v="689846"/>
    <n v="0"/>
    <n v="931398"/>
    <n v="7"/>
    <n v="17"/>
    <n v="0"/>
    <n v="239728"/>
    <n v="7"/>
    <n v="1729"/>
    <n v="0"/>
    <n v="0"/>
    <n v="0"/>
    <n v="0"/>
    <n v="0"/>
    <n v="81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24"/>
    <n v="49940.84"/>
    <n v="55423.12"/>
    <n v="5482.29"/>
    <n v="4"/>
    <n v="8"/>
    <n v="0"/>
    <n v="0"/>
    <n v="0"/>
    <n v="41383.722047305921"/>
    <n v="46866.009603350147"/>
    <n v="5482.2875560442326"/>
    <n v="8557.1179526940759"/>
    <n v="8557.1103966498486"/>
    <n v="2.443955766466388E-3"/>
    <n v="5482.2875560442326"/>
    <n v="0"/>
    <n v="0"/>
    <n v="0"/>
    <n v="0"/>
    <n v="0"/>
    <n v="0"/>
    <n v="0"/>
    <n v="0"/>
    <n v="0"/>
    <n v="0"/>
    <n v="23433.004801675081"/>
    <n v="28119.605762010091"/>
    <n v="32806.206722345109"/>
    <n v="37492.807682680133"/>
    <n v="42179.408643015136"/>
    <n v="51552.610563685172"/>
    <n v="56239.211524020182"/>
    <n v="60925.8124843552"/>
    <n v="65612.413444690217"/>
    <n v="70299.014405025227"/>
    <m/>
    <n v="8.5486230199071329"/>
    <n v="1.4630000000000001"/>
    <m/>
    <n v="-0.53208838538262582"/>
    <n v="0.68455469218521847"/>
    <m/>
    <n v="6234.2148447933041"/>
    <n v="0"/>
    <n v="0"/>
    <n v="0"/>
    <n v="0"/>
    <n v="0"/>
    <n v="0"/>
    <n v="0"/>
    <n v="0"/>
    <n v="0"/>
    <n v="0"/>
    <n v="3890.914364625798"/>
    <n v="4932.3812447002456"/>
    <n v="6234.214844793305"/>
    <n v="7908.00090205581"/>
  </r>
  <r>
    <x v="575"/>
    <n v="14781.71399771058"/>
    <n v="13393.620999999999"/>
    <n v="0"/>
    <n v="2"/>
    <n v="10"/>
    <n v="1671631811"/>
    <n v="0"/>
    <n v="0"/>
    <n v="0"/>
    <n v="0"/>
    <n v="0"/>
    <n v="0"/>
    <n v="266519"/>
    <n v="1"/>
    <n v="289297"/>
    <n v="6"/>
    <n v="42"/>
    <n v="22316"/>
    <n v="242"/>
    <n v="0"/>
    <n v="2"/>
    <n v="0"/>
    <n v="0"/>
    <n v="0"/>
    <n v="0"/>
    <n v="0"/>
    <n v="2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36"/>
    <n v="635995.43999999994"/>
    <n v="641433.06999999995"/>
    <n v="5437.63"/>
    <n v="2"/>
    <n v="6"/>
    <n v="16580.457982773431"/>
    <n v="21987.651953307199"/>
    <n v="5407.1939705337727"/>
    <n v="0"/>
    <n v="0"/>
    <n v="0"/>
    <n v="619414.98201722652"/>
    <n v="619445.41804669274"/>
    <n v="30.43602946622741"/>
    <n v="5407.1939705337727"/>
    <n v="10993.825976653599"/>
    <n v="13192.591171984321"/>
    <n v="15391.35636731504"/>
    <n v="17590.12156264576"/>
    <n v="19788.886757976481"/>
    <n v="24186.41714863792"/>
    <n v="26385.182343968641"/>
    <n v="28583.947539299359"/>
    <n v="30782.71273463008"/>
    <n v="32981.477929960798"/>
    <n v="0"/>
    <n v="0"/>
    <n v="0"/>
    <n v="0"/>
    <n v="0"/>
    <n v="0"/>
    <n v="0"/>
    <n v="0"/>
    <n v="0"/>
    <n v="0"/>
    <n v="4.0663701123221738"/>
    <m/>
    <n v="1.4630000000000001"/>
    <n v="-1.6321709654774089E-2"/>
    <m/>
    <m/>
    <n v="89.719017793026893"/>
    <m/>
    <n v="-1009.663579872333"/>
    <n v="-521.04909202106228"/>
    <n v="89.719017793026978"/>
    <n v="874.99230183971304"/>
    <n v="1922.0233472352941"/>
    <n v="-1889.1696580046209"/>
    <n v="-1498.278067723604"/>
    <n v="-1009.663579872333"/>
    <n v="-381.44495263498447"/>
    <n v="456.17988368148048"/>
    <n v="0"/>
    <n v="0"/>
    <n v="0"/>
    <n v="0"/>
  </r>
  <r>
    <x v="576"/>
    <n v="14386.346923346109"/>
    <n v="11234.784885606599"/>
    <n v="0"/>
    <n v="31"/>
    <n v="104"/>
    <n v="1669594415"/>
    <n v="0"/>
    <n v="0"/>
    <n v="0"/>
    <n v="0"/>
    <n v="0"/>
    <n v="0"/>
    <n v="5296"/>
    <n v="0"/>
    <n v="5301"/>
    <n v="2"/>
    <n v="1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651.7"/>
    <n v="21857.52"/>
    <n v="5205.83"/>
    <n v="1"/>
    <n v="2"/>
    <n v="16648.32570815679"/>
    <n v="21854.152184980081"/>
    <n v="5205.8264768232921"/>
    <n v="0"/>
    <n v="0"/>
    <n v="0"/>
    <n v="3.3742918432144511"/>
    <n v="3.3678150199229999"/>
    <n v="3.5231767078585112E-3"/>
    <n v="5205.8264768232921"/>
    <n v="10927.076092490041"/>
    <n v="13112.491310988051"/>
    <n v="15297.90652948605"/>
    <n v="17483.32174798406"/>
    <n v="19668.736966482069"/>
    <n v="24039.56740347809"/>
    <n v="26224.982621976091"/>
    <n v="28410.397840474099"/>
    <n v="30595.813058972111"/>
    <n v="32781.228277470123"/>
    <n v="0"/>
    <n v="0"/>
    <n v="0"/>
    <n v="0"/>
    <n v="0"/>
    <n v="0"/>
    <n v="0"/>
    <n v="0"/>
    <n v="0"/>
    <n v="0"/>
    <n v="4.1980177945377761"/>
    <m/>
    <n v="1.4630000000000001"/>
    <n v="-4.7169355688636123E-2"/>
    <m/>
    <m/>
    <n v="257.7115694217274"/>
    <m/>
    <n v="-834.99603982727695"/>
    <n v="-349.34821349438607"/>
    <n v="257.71156942172729"/>
    <n v="1038.217004599587"/>
    <n v="2078.8909181700669"/>
    <n v="-1709.162127226479"/>
    <n v="-1320.6438661601669"/>
    <n v="-834.99603982727604"/>
    <n v="-210.59169168498829"/>
    <n v="621.94743917139567"/>
    <n v="0"/>
    <n v="0"/>
    <n v="0"/>
    <n v="0"/>
  </r>
  <r>
    <x v="577"/>
    <n v="0"/>
    <n v="0"/>
    <n v="0"/>
    <n v="0"/>
    <n v="0"/>
    <n v="0"/>
    <n v="28289.532864924109"/>
    <n v="25543.181257160351"/>
    <n v="17785.50546376975"/>
    <n v="22"/>
    <n v="30"/>
    <n v="1668083794"/>
    <n v="7941"/>
    <n v="0"/>
    <n v="8380"/>
    <n v="2"/>
    <n v="8"/>
    <n v="0"/>
    <n v="4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8598.519999999997"/>
    <n v="42312.23"/>
    <n v="3713.71"/>
    <n v="1"/>
    <n v="1"/>
    <n v="0"/>
    <n v="0"/>
    <n v="0"/>
    <n v="38598.519380138401"/>
    <n v="42312.227581208332"/>
    <n v="3713.708201069931"/>
    <n v="6.1986159562366083E-4"/>
    <n v="2.4187916715163742E-3"/>
    <n v="1.7989300686167551E-3"/>
    <n v="3713.708201069931"/>
    <n v="0"/>
    <n v="0"/>
    <n v="0"/>
    <n v="0"/>
    <n v="0"/>
    <n v="0"/>
    <n v="0"/>
    <n v="0"/>
    <n v="0"/>
    <n v="0"/>
    <n v="21156.113790604169"/>
    <n v="25387.336548725001"/>
    <n v="29618.559306845829"/>
    <n v="33849.782064966668"/>
    <n v="38081.004823087504"/>
    <n v="46543.450339329167"/>
    <n v="50774.673097450002"/>
    <n v="55005.89585557083"/>
    <n v="59237.118613691659"/>
    <n v="63468.341371812487"/>
    <m/>
    <n v="11.39352509414122"/>
    <n v="1.4630000000000001"/>
    <m/>
    <n v="-0.64892340456976938"/>
    <n v="0.51362505911442746"/>
    <m/>
    <n v="6864.3486942321506"/>
    <n v="0"/>
    <n v="0"/>
    <n v="0"/>
    <n v="0"/>
    <n v="0"/>
    <n v="0"/>
    <n v="0"/>
    <n v="0"/>
    <n v="0"/>
    <n v="0"/>
    <n v="4748.7373151717356"/>
    <n v="5689.0090391985859"/>
    <n v="6864.3486942321524"/>
    <n v="8375.4996792753045"/>
  </r>
  <r>
    <x v="578"/>
    <n v="0"/>
    <n v="0"/>
    <n v="0"/>
    <n v="0"/>
    <n v="0"/>
    <n v="0"/>
    <n v="19057.1147996816"/>
    <n v="19057.1147996816"/>
    <n v="17881.36027844471"/>
    <n v="1"/>
    <n v="0"/>
    <n v="1652274753"/>
    <n v="226"/>
    <n v="0"/>
    <n v="235"/>
    <n v="2"/>
    <n v="3"/>
    <n v="0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210.09"/>
    <n v="28226.38"/>
    <n v="1016.28"/>
    <n v="1"/>
    <n v="1"/>
    <n v="0"/>
    <n v="0"/>
    <n v="0"/>
    <n v="27210.094661115669"/>
    <n v="28226.377922909509"/>
    <n v="1016.2832617938381"/>
    <n v="-4.6611156722065061E-3"/>
    <n v="2.0770904920937032E-3"/>
    <n v="-3.2617938378507461E-3"/>
    <n v="1016.2832617938381"/>
    <n v="0"/>
    <n v="0"/>
    <n v="0"/>
    <n v="0"/>
    <n v="0"/>
    <n v="0"/>
    <n v="0"/>
    <n v="0"/>
    <n v="0"/>
    <n v="0"/>
    <n v="14113.188961454751"/>
    <n v="16935.8267537457"/>
    <n v="19758.464546036659"/>
    <n v="22581.102338327612"/>
    <n v="25403.74013061856"/>
    <n v="31049.015715200461"/>
    <n v="33871.653507491414"/>
    <n v="36694.291299782373"/>
    <n v="39516.929092073311"/>
    <n v="42339.566884364263"/>
    <m/>
    <n v="27.77412458125821"/>
    <n v="1.4630000000000001"/>
    <m/>
    <n v="-0.85598105933826008"/>
    <n v="0.2106997101881255"/>
    <m/>
    <n v="6040.3112189335388"/>
    <n v="0"/>
    <n v="0"/>
    <n v="0"/>
    <n v="0"/>
    <n v="0"/>
    <n v="0"/>
    <n v="0"/>
    <n v="0"/>
    <n v="0"/>
    <n v="0"/>
    <n v="4628.9923227880636"/>
    <n v="5256.2451655193863"/>
    <n v="6040.3112189335397"/>
    <n v="7048.3961447517368"/>
  </r>
  <r>
    <x v="579"/>
    <n v="28273.016513044829"/>
    <n v="26510.493439999998"/>
    <n v="24230.83050722364"/>
    <n v="4"/>
    <n v="4"/>
    <n v="1671624467"/>
    <n v="0"/>
    <n v="0"/>
    <n v="0"/>
    <n v="0"/>
    <n v="0"/>
    <n v="0"/>
    <n v="2463"/>
    <n v="0"/>
    <n v="2463"/>
    <n v="2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904.28"/>
    <n v="41815.839999999997"/>
    <n v="911.56"/>
    <n v="1"/>
    <n v="1"/>
    <n v="40904.278658003692"/>
    <n v="41815.843498810893"/>
    <n v="911.56484080720315"/>
    <n v="0"/>
    <n v="0"/>
    <n v="0"/>
    <n v="1.3419963070191441E-3"/>
    <n v="-3.4988108964171261E-3"/>
    <n v="-4.8408072032088967E-3"/>
    <n v="911.56484080720315"/>
    <n v="20907.92174940545"/>
    <n v="25089.50609928654"/>
    <n v="29271.090449167619"/>
    <n v="33452.674799048713"/>
    <n v="37634.259148929807"/>
    <n v="45997.427848691987"/>
    <n v="50179.012198573073"/>
    <n v="54360.596548454159"/>
    <n v="58542.180898335253"/>
    <n v="62723.765248216339"/>
    <n v="0"/>
    <n v="0"/>
    <n v="0"/>
    <n v="0"/>
    <n v="0"/>
    <n v="0"/>
    <n v="0"/>
    <n v="0"/>
    <n v="0"/>
    <n v="0"/>
    <n v="45.872593618005702"/>
    <m/>
    <n v="1.4630000000000001"/>
    <n v="-0.91280196551977955"/>
    <m/>
    <m/>
    <n v="9542.3960338955203"/>
    <m/>
    <n v="7451.6038589549753"/>
    <n v="8380.8448255952171"/>
    <n v="9542.3960338955203"/>
    <n v="11035.81901599591"/>
    <n v="13027.04965879643"/>
    <n v="5778.9701190025398"/>
    <n v="6522.3628923147326"/>
    <n v="7451.6038589549753"/>
    <n v="8646.342244635287"/>
    <n v="10239.326758875701"/>
    <n v="0"/>
    <n v="0"/>
    <n v="0"/>
    <n v="0"/>
  </r>
  <r>
    <x v="580"/>
    <n v="16986.843441501489"/>
    <n v="16986.843120000001"/>
    <n v="16476.015409962161"/>
    <n v="2"/>
    <n v="0"/>
    <n v="1669885319"/>
    <n v="0"/>
    <n v="0"/>
    <n v="0"/>
    <n v="0"/>
    <n v="0"/>
    <n v="0"/>
    <n v="16163"/>
    <n v="0"/>
    <n v="17167"/>
    <n v="3"/>
    <n v="6"/>
    <n v="37"/>
    <n v="9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"/>
    <n v="38633.54"/>
    <n v="38858.74"/>
    <n v="225.21"/>
    <n v="2"/>
    <n v="5"/>
    <n v="24795.15771775545"/>
    <n v="25020.36345330215"/>
    <n v="225.20573554669809"/>
    <n v="0"/>
    <n v="0"/>
    <n v="0"/>
    <n v="13838.382282244551"/>
    <n v="13838.376546697849"/>
    <n v="4.2644533019142727E-3"/>
    <n v="225.20573554669809"/>
    <n v="12510.181726651081"/>
    <n v="15012.21807198129"/>
    <n v="17514.254417311509"/>
    <n v="20016.290762641722"/>
    <n v="22518.327107971931"/>
    <n v="27522.39979863237"/>
    <n v="30024.436143962579"/>
    <n v="32526.472489292799"/>
    <n v="35028.508834623011"/>
    <n v="37530.545179953217"/>
    <n v="0"/>
    <n v="0"/>
    <n v="0"/>
    <n v="0"/>
    <n v="0"/>
    <n v="0"/>
    <n v="0"/>
    <n v="0"/>
    <n v="0"/>
    <n v="0"/>
    <n v="111.1000276816395"/>
    <m/>
    <n v="1.4630000000000001"/>
    <n v="-0.96399640861060698"/>
    <m/>
    <m/>
    <n v="6029.885127778839"/>
    <m/>
    <n v="4778.8669551137327"/>
    <n v="5334.8750318537795"/>
    <n v="6029.8851277788399"/>
    <n v="6923.4695368253451"/>
    <n v="8114.9154155540191"/>
    <n v="3778.0524169816458"/>
    <n v="4222.858878373685"/>
    <n v="4778.8669551137327"/>
    <n v="5493.7344823509366"/>
    <n v="6446.8911853338759"/>
    <n v="0"/>
    <n v="0"/>
    <n v="0"/>
    <n v="0"/>
  </r>
  <r>
    <x v="581"/>
    <n v="0"/>
    <n v="0"/>
    <n v="0"/>
    <n v="0"/>
    <n v="0"/>
    <n v="0"/>
    <n v="47062.088606897261"/>
    <n v="0"/>
    <n v="0"/>
    <n v="15"/>
    <n v="23"/>
    <n v="1671198621"/>
    <n v="375215"/>
    <n v="0"/>
    <n v="377718"/>
    <n v="7"/>
    <n v="21"/>
    <n v="10"/>
    <n v="1740"/>
    <n v="248"/>
    <n v="5"/>
    <n v="0"/>
    <n v="0"/>
    <n v="0"/>
    <n v="0"/>
    <n v="0"/>
    <n v="497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63"/>
    <n v="1074326.31"/>
    <n v="1288948.28"/>
    <n v="214621.97"/>
    <n v="3"/>
    <n v="7"/>
    <n v="0"/>
    <n v="0"/>
    <n v="0"/>
    <n v="69500.372261374636"/>
    <n v="69632.532684417791"/>
    <n v="132.16042304315701"/>
    <n v="1004825.937738625"/>
    <n v="1219315.7473155819"/>
    <n v="214489.80957695679"/>
    <n v="132.16042304315701"/>
    <n v="0"/>
    <n v="0"/>
    <n v="0"/>
    <n v="0"/>
    <n v="0"/>
    <n v="0"/>
    <n v="0"/>
    <n v="0"/>
    <n v="0"/>
    <n v="0"/>
    <n v="34816.266342208903"/>
    <n v="41779.51961065067"/>
    <n v="48742.772879092452"/>
    <n v="55706.026147534227"/>
    <n v="62669.279415976023"/>
    <n v="76595.785952859573"/>
    <n v="83559.03922130134"/>
    <n v="90522.292489743137"/>
    <n v="97485.545758184904"/>
    <n v="104448.7990266267"/>
    <m/>
    <n v="526.87885738440218"/>
    <n v="1.4630000000000001"/>
    <m/>
    <n v="-0.99240812201146711"/>
    <n v="1.1106917497223621E-2"/>
    <m/>
    <n v="17275.972748061289"/>
    <n v="0"/>
    <n v="0"/>
    <n v="0"/>
    <n v="0"/>
    <n v="0"/>
    <n v="0"/>
    <n v="0"/>
    <n v="0"/>
    <n v="0"/>
    <n v="0"/>
    <n v="13794.3461138404"/>
    <n v="15341.735729049689"/>
    <n v="17275.972748061289"/>
    <n v="19762.848915361919"/>
  </r>
  <r>
    <x v="582"/>
    <n v="17453.23246371546"/>
    <n v="17453.23246371546"/>
    <n v="17453.23246371546"/>
    <n v="0"/>
    <n v="0"/>
    <n v="1658147597"/>
    <n v="0"/>
    <n v="0"/>
    <n v="0"/>
    <n v="0"/>
    <n v="0"/>
    <n v="0"/>
    <n v="71047"/>
    <n v="0"/>
    <n v="236683"/>
    <n v="6"/>
    <n v="10"/>
    <n v="0"/>
    <n v="132"/>
    <n v="323"/>
    <n v="8"/>
    <n v="0"/>
    <n v="0"/>
    <n v="0"/>
    <n v="0"/>
    <n v="0"/>
    <n v="165171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5504"/>
    <n v="12238.64"/>
    <n v="12238.64"/>
    <n v="0"/>
    <n v="2"/>
    <n v="5"/>
    <n v="0"/>
    <n v="0"/>
    <n v="0"/>
    <n v="0"/>
    <n v="0"/>
    <n v="0"/>
    <n v="12238.64"/>
    <n v="12238.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</r>
  <r>
    <x v="583"/>
    <n v="110000"/>
    <n v="110000"/>
    <n v="110000"/>
    <n v="0"/>
    <n v="0"/>
    <n v="1663204578"/>
    <n v="0"/>
    <n v="0"/>
    <n v="0"/>
    <n v="0"/>
    <n v="0"/>
    <n v="0"/>
    <n v="161684"/>
    <n v="0"/>
    <n v="161684"/>
    <n v="2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</r>
  <r>
    <x v="584"/>
    <n v="79103.189060429999"/>
    <n v="79103.189060429999"/>
    <n v="79103.189060429999"/>
    <n v="0"/>
    <n v="0"/>
    <n v="1670921207"/>
    <n v="0"/>
    <n v="0"/>
    <n v="0"/>
    <n v="0"/>
    <n v="0"/>
    <n v="0"/>
    <n v="236631"/>
    <n v="0"/>
    <n v="237094"/>
    <n v="6"/>
    <n v="36"/>
    <n v="59"/>
    <n v="120"/>
    <n v="0"/>
    <n v="279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43"/>
    <n v="724931.08"/>
    <n v="724931.08"/>
    <n v="0"/>
    <n v="2"/>
    <n v="9"/>
    <n v="0"/>
    <n v="0"/>
    <n v="0"/>
    <n v="0"/>
    <n v="0"/>
    <n v="0"/>
    <n v="724931.08"/>
    <n v="724931.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</r>
  <r>
    <x v="585"/>
    <n v="14911.580192253139"/>
    <n v="0"/>
    <n v="0"/>
    <n v="6"/>
    <n v="12"/>
    <n v="1667848163"/>
    <n v="0"/>
    <n v="0"/>
    <n v="0"/>
    <n v="0"/>
    <n v="0"/>
    <n v="0"/>
    <n v="364"/>
    <n v="0"/>
    <n v="364"/>
    <n v="4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91"/>
    <n v="0.99"/>
    <n v="0.08"/>
    <n v="2"/>
    <n v="3"/>
    <n v="0"/>
    <n v="0"/>
    <n v="0"/>
    <n v="0"/>
    <n v="0"/>
    <n v="0"/>
    <n v="0.91"/>
    <n v="0.99"/>
    <n v="0.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</r>
  <r>
    <x v="586"/>
    <n v="926601.36747491674"/>
    <n v="926601.36747491674"/>
    <n v="926601.36747491674"/>
    <n v="0"/>
    <n v="0"/>
    <n v="1665188975"/>
    <n v="0"/>
    <n v="0"/>
    <n v="0"/>
    <n v="0"/>
    <n v="0"/>
    <n v="0"/>
    <n v="50923668"/>
    <n v="0"/>
    <n v="50936188"/>
    <n v="9"/>
    <n v="116"/>
    <n v="7"/>
    <n v="0"/>
    <n v="514"/>
    <n v="536"/>
    <n v="0"/>
    <n v="0"/>
    <n v="0"/>
    <n v="0"/>
    <n v="0"/>
    <n v="2156"/>
    <n v="251"/>
    <n v="0"/>
    <n v="0"/>
    <n v="90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8301858.31999999"/>
    <n v="508301858.31999999"/>
    <n v="0"/>
    <n v="1"/>
    <n v="2"/>
    <n v="0"/>
    <n v="0"/>
    <n v="0"/>
    <n v="0"/>
    <n v="0"/>
    <n v="0"/>
    <n v="508301858.31999999"/>
    <n v="508301858.31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</r>
  <r>
    <x v="587"/>
    <n v="37671.303666387183"/>
    <n v="37671.303666387183"/>
    <n v="37671.303666387183"/>
    <n v="0"/>
    <n v="0"/>
    <n v="1672158095"/>
    <n v="0"/>
    <n v="0"/>
    <n v="0"/>
    <n v="0"/>
    <n v="0"/>
    <n v="0"/>
    <n v="60671172"/>
    <n v="0"/>
    <n v="60671172"/>
    <n v="4"/>
    <n v="5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8444.93"/>
    <n v="58444.93"/>
    <n v="0"/>
    <n v="1"/>
    <n v="1"/>
    <n v="0"/>
    <n v="0"/>
    <n v="0"/>
    <n v="0"/>
    <n v="0"/>
    <n v="0"/>
    <n v="58444.93"/>
    <n v="58444.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</r>
  <r>
    <x v="588"/>
    <n v="21125.014069776709"/>
    <n v="0"/>
    <n v="0"/>
    <n v="108"/>
    <n v="103"/>
    <n v="1644489150"/>
    <n v="0"/>
    <n v="0"/>
    <n v="0"/>
    <n v="0"/>
    <n v="0"/>
    <n v="0"/>
    <n v="1464"/>
    <n v="0"/>
    <n v="1476"/>
    <n v="3"/>
    <n v="18"/>
    <n v="5"/>
    <n v="0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2.88"/>
    <n v="202.88"/>
    <n v="0"/>
    <n v="1"/>
    <n v="2"/>
    <n v="0"/>
    <n v="0"/>
    <n v="0"/>
    <n v="0"/>
    <n v="0"/>
    <n v="0"/>
    <n v="202.88"/>
    <n v="202.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</r>
  <r>
    <x v="589"/>
    <n v="29732.27862571902"/>
    <n v="0"/>
    <n v="0"/>
    <n v="4"/>
    <n v="4"/>
    <n v="1667412479"/>
    <n v="30072.430626876241"/>
    <n v="0"/>
    <n v="0"/>
    <n v="1"/>
    <n v="2"/>
    <n v="1669231911"/>
    <n v="92"/>
    <n v="0"/>
    <n v="92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68"/>
    <n v="1.68"/>
    <n v="0"/>
    <n v="1"/>
    <n v="1"/>
    <n v="1.6845233203257099"/>
    <n v="1.6845233203257099"/>
    <n v="0"/>
    <n v="0"/>
    <n v="0"/>
    <n v="0"/>
    <n v="-4.5233203257097898E-3"/>
    <n v="-4.5233203257097898E-3"/>
    <n v="0"/>
    <n v="0"/>
    <n v="0.84226166016285486"/>
    <n v="1.010713992195426"/>
    <n v="1.1791663242279971"/>
    <n v="1.3476186562605681"/>
    <n v="1.5160709882931389"/>
    <n v="1.852975652358281"/>
    <n v="2.021427984390852"/>
    <n v="2.1898803164234231"/>
    <n v="2.3583326484559941"/>
    <n v="2.5267849804885651"/>
    <n v="0"/>
    <n v="0"/>
    <n v="0"/>
    <n v="0"/>
    <n v="0"/>
    <n v="0"/>
    <n v="0"/>
    <n v="0"/>
    <n v="0"/>
    <n v="0"/>
    <s v="inf"/>
    <m/>
    <n v="1.4630000000000001"/>
    <n v="-1"/>
    <m/>
    <m/>
    <m/>
    <m/>
    <n v="0.33690466406514202"/>
    <n v="0.37433851562793552"/>
    <n v="0.42113083008142738"/>
    <n v="0.48129237723591711"/>
    <n v="0.56150777344190328"/>
    <n v="0.2695237312521136"/>
    <n v="0.29947081250234842"/>
    <n v="0.33690466406514202"/>
    <n v="0.3850339017887337"/>
    <n v="0.44920621875352262"/>
    <n v="0"/>
    <n v="0"/>
    <n v="0"/>
    <n v="0"/>
  </r>
  <r>
    <x v="590"/>
    <n v="95155.194678045955"/>
    <n v="95155.194678045955"/>
    <n v="95155.194678045955"/>
    <n v="0"/>
    <n v="0"/>
    <n v="1671875831"/>
    <n v="0"/>
    <n v="0"/>
    <n v="0"/>
    <n v="0"/>
    <n v="0"/>
    <n v="0"/>
    <n v="2348575987"/>
    <n v="0"/>
    <n v="2348576416"/>
    <n v="7"/>
    <n v="915"/>
    <n v="132"/>
    <n v="0"/>
    <n v="0"/>
    <n v="291"/>
    <n v="0"/>
    <n v="0"/>
    <n v="0"/>
    <n v="0"/>
    <n v="0"/>
    <n v="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331640.550000001"/>
    <n v="32331640.550000001"/>
    <n v="0"/>
    <n v="2"/>
    <n v="19"/>
    <n v="0"/>
    <n v="0"/>
    <n v="0"/>
    <n v="0"/>
    <n v="0"/>
    <n v="0"/>
    <n v="32331640.550000001"/>
    <n v="32331640.55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</r>
  <r>
    <x v="591"/>
    <n v="341901.48625327891"/>
    <n v="341901.48625327891"/>
    <n v="341901.48625327891"/>
    <n v="0"/>
    <n v="0"/>
    <n v="1672165031"/>
    <n v="0"/>
    <n v="0"/>
    <n v="0"/>
    <n v="0"/>
    <n v="0"/>
    <n v="0"/>
    <n v="141874169"/>
    <n v="0"/>
    <n v="141876318"/>
    <n v="8"/>
    <n v="348"/>
    <n v="2015"/>
    <n v="0"/>
    <n v="62"/>
    <n v="0"/>
    <n v="0"/>
    <n v="0"/>
    <n v="0"/>
    <n v="0"/>
    <n v="0"/>
    <n v="0"/>
    <n v="0"/>
    <n v="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66.53"/>
    <n v="966.53"/>
    <n v="0"/>
    <n v="1"/>
    <n v="1"/>
    <n v="0"/>
    <n v="0"/>
    <n v="0"/>
    <n v="0"/>
    <n v="0"/>
    <n v="0"/>
    <n v="966.53"/>
    <n v="966.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</r>
  <r>
    <x v="592"/>
    <n v="1495890.365549715"/>
    <n v="0"/>
    <n v="0"/>
    <n v="149"/>
    <n v="68"/>
    <n v="1614249821"/>
    <n v="0"/>
    <n v="0"/>
    <n v="0"/>
    <n v="0"/>
    <n v="0"/>
    <n v="0"/>
    <n v="13"/>
    <n v="0"/>
    <n v="18"/>
    <n v="3"/>
    <n v="11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.649999999999999"/>
    <n v="16.649999999999999"/>
    <n v="0"/>
    <n v="1"/>
    <n v="1"/>
    <n v="0"/>
    <n v="0"/>
    <n v="0"/>
    <n v="0"/>
    <n v="0"/>
    <n v="0"/>
    <n v="16.649999999999999"/>
    <n v="16.64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</r>
  <r>
    <x v="593"/>
    <n v="68622.7"/>
    <n v="68622.7"/>
    <n v="68622.7"/>
    <n v="0"/>
    <n v="0"/>
    <n v="1667674511"/>
    <n v="0"/>
    <n v="0"/>
    <n v="0"/>
    <n v="0"/>
    <n v="0"/>
    <n v="0"/>
    <n v="100878"/>
    <n v="0"/>
    <n v="163360"/>
    <n v="8"/>
    <n v="12"/>
    <n v="0"/>
    <n v="123"/>
    <n v="0"/>
    <n v="661"/>
    <n v="0"/>
    <n v="0"/>
    <n v="0"/>
    <n v="0"/>
    <n v="0"/>
    <n v="0"/>
    <n v="616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2359"/>
    <n v="8612.75"/>
    <n v="8612.75"/>
    <n v="0"/>
    <n v="1"/>
    <n v="2"/>
    <n v="0"/>
    <n v="0"/>
    <n v="0"/>
    <n v="0"/>
    <n v="0"/>
    <n v="0"/>
    <n v="8612.75"/>
    <n v="8612.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</r>
  <r>
    <x v="594"/>
    <n v="591819.96233366628"/>
    <n v="591819.96233366628"/>
    <n v="591819.96233366628"/>
    <n v="0"/>
    <n v="0"/>
    <n v="1672175399"/>
    <n v="0"/>
    <n v="0"/>
    <n v="0"/>
    <n v="0"/>
    <n v="0"/>
    <n v="0"/>
    <n v="89333256"/>
    <n v="0"/>
    <n v="89345866"/>
    <n v="5"/>
    <n v="133"/>
    <n v="0"/>
    <n v="0"/>
    <n v="12533"/>
    <n v="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2370.79"/>
    <n v="192370.79"/>
    <n v="0"/>
    <n v="1"/>
    <n v="2"/>
    <n v="0"/>
    <n v="0"/>
    <n v="0"/>
    <n v="0"/>
    <n v="0"/>
    <n v="0"/>
    <n v="192370.79"/>
    <n v="192370.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</r>
  <r>
    <x v="595"/>
    <n v="92238.20118597176"/>
    <n v="92238.20118597176"/>
    <n v="92238.20118597176"/>
    <n v="0"/>
    <n v="0"/>
    <n v="1671471899"/>
    <n v="0"/>
    <n v="0"/>
    <n v="0"/>
    <n v="0"/>
    <n v="0"/>
    <n v="0"/>
    <n v="29831767"/>
    <n v="0"/>
    <n v="29831767"/>
    <n v="5"/>
    <n v="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</r>
  <r>
    <x v="596"/>
    <n v="19794.543455382911"/>
    <n v="0"/>
    <n v="0"/>
    <n v="129"/>
    <n v="116"/>
    <n v="1641771956"/>
    <n v="0"/>
    <n v="0"/>
    <n v="0"/>
    <n v="0"/>
    <n v="0"/>
    <n v="0"/>
    <n v="397"/>
    <n v="0"/>
    <n v="415"/>
    <n v="3"/>
    <n v="10"/>
    <n v="5"/>
    <n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3424.52"/>
    <n v="3424.52"/>
    <n v="0"/>
    <n v="1"/>
    <n v="1"/>
    <n v="0"/>
    <n v="0"/>
    <n v="0"/>
    <n v="0"/>
    <n v="0"/>
    <n v="0"/>
    <n v="3424.52"/>
    <n v="3424.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</r>
  <r>
    <x v="597"/>
    <n v="15468.06337753992"/>
    <n v="0"/>
    <n v="0"/>
    <n v="79"/>
    <n v="93"/>
    <n v="1639272735"/>
    <n v="0"/>
    <n v="0"/>
    <n v="0"/>
    <n v="0"/>
    <n v="0"/>
    <n v="0"/>
    <n v="30808"/>
    <n v="0"/>
    <n v="46700"/>
    <n v="6"/>
    <n v="33"/>
    <n v="31"/>
    <n v="35"/>
    <n v="0"/>
    <n v="15825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857"/>
    <n v="60822.82"/>
    <n v="60822.82"/>
    <n v="0"/>
    <n v="2"/>
    <n v="9"/>
    <n v="0"/>
    <n v="0"/>
    <n v="0"/>
    <n v="0"/>
    <n v="0"/>
    <n v="0"/>
    <n v="60822.82"/>
    <n v="60822.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</r>
  <r>
    <x v="598"/>
    <n v="52742.126655779997"/>
    <n v="52742.126655779997"/>
    <n v="52742.126655779997"/>
    <n v="0"/>
    <n v="0"/>
    <n v="1670893379"/>
    <n v="0"/>
    <n v="0"/>
    <n v="0"/>
    <n v="0"/>
    <n v="0"/>
    <n v="0"/>
    <n v="549750"/>
    <n v="0"/>
    <n v="549761"/>
    <n v="2"/>
    <n v="13"/>
    <n v="0"/>
    <n v="0"/>
    <n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0928.74"/>
    <n v="210928.74"/>
    <n v="0"/>
    <n v="1"/>
    <n v="4"/>
    <n v="0"/>
    <n v="0"/>
    <n v="0"/>
    <n v="0"/>
    <n v="0"/>
    <n v="0"/>
    <n v="210928.74"/>
    <n v="210928.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</r>
  <r>
    <x v="599"/>
    <n v="32313.92696063354"/>
    <n v="22585.417051431581"/>
    <n v="22585.417051431581"/>
    <n v="19"/>
    <n v="102"/>
    <n v="1649669517"/>
    <n v="0"/>
    <n v="0"/>
    <n v="0"/>
    <n v="0"/>
    <n v="0"/>
    <n v="0"/>
    <n v="41570"/>
    <n v="0"/>
    <n v="41648"/>
    <n v="6"/>
    <n v="21"/>
    <n v="0"/>
    <n v="69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n v="9384.5300000000007"/>
    <n v="9384.5300000000007"/>
    <n v="0"/>
    <n v="1"/>
    <n v="3"/>
    <n v="0"/>
    <n v="0"/>
    <n v="0"/>
    <n v="0"/>
    <n v="0"/>
    <n v="0"/>
    <n v="9384.5300000000007"/>
    <n v="9384.530000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</r>
  <r>
    <x v="600"/>
    <n v="16820.728048998899"/>
    <n v="0"/>
    <n v="0"/>
    <n v="58"/>
    <n v="41"/>
    <n v="1664845223"/>
    <n v="0"/>
    <n v="0"/>
    <n v="0"/>
    <n v="0"/>
    <n v="0"/>
    <n v="0"/>
    <n v="284192"/>
    <n v="0"/>
    <n v="284831"/>
    <n v="5"/>
    <n v="16"/>
    <n v="0"/>
    <n v="603"/>
    <n v="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"/>
    <n v="4585435.59"/>
    <n v="7327861.29"/>
    <n v="2742425.7"/>
    <n v="1"/>
    <n v="3"/>
    <n v="0"/>
    <n v="0"/>
    <n v="0"/>
    <n v="0"/>
    <n v="0"/>
    <n v="0"/>
    <n v="4585435.59"/>
    <n v="7327861.29"/>
    <n v="2742425.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</r>
  <r>
    <x v="601"/>
    <n v="25025.846993843901"/>
    <n v="5.0605148295292998E-5"/>
    <n v="5.0605148295292998E-5"/>
    <n v="44"/>
    <n v="39"/>
    <n v="1616973980"/>
    <n v="0"/>
    <n v="0"/>
    <n v="0"/>
    <n v="0"/>
    <n v="0"/>
    <n v="0"/>
    <n v="1295"/>
    <n v="0"/>
    <n v="3501"/>
    <n v="4"/>
    <n v="29"/>
    <n v="2202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948.2"/>
    <n v="5948.59"/>
    <n v="1.28"/>
    <n v="2"/>
    <n v="7"/>
    <n v="0"/>
    <n v="0"/>
    <n v="0"/>
    <n v="0"/>
    <n v="0"/>
    <n v="0"/>
    <n v="5948.2"/>
    <n v="5948.59"/>
    <n v="1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</r>
  <r>
    <x v="602"/>
    <n v="29881.39313666111"/>
    <n v="27999.201826145039"/>
    <n v="27999.201826145039"/>
    <n v="6"/>
    <n v="3"/>
    <n v="1653665530"/>
    <n v="0"/>
    <n v="0"/>
    <n v="0"/>
    <n v="0"/>
    <n v="0"/>
    <n v="0"/>
    <n v="57998"/>
    <n v="0"/>
    <n v="70336"/>
    <n v="6"/>
    <n v="88"/>
    <n v="265"/>
    <n v="0"/>
    <n v="0"/>
    <n v="11756"/>
    <n v="0"/>
    <n v="0"/>
    <n v="0"/>
    <n v="0"/>
    <n v="311"/>
    <n v="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3335"/>
    <n v="443366.32"/>
    <n v="227.6"/>
    <n v="5"/>
    <n v="24"/>
    <n v="0"/>
    <n v="0"/>
    <n v="0"/>
    <n v="0"/>
    <n v="0"/>
    <n v="0"/>
    <n v="443335"/>
    <n v="443366.32"/>
    <n v="227.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</r>
  <r>
    <x v="603"/>
    <n v="1100000"/>
    <n v="1100000"/>
    <n v="1100000"/>
    <n v="0"/>
    <n v="0"/>
    <n v="1641283121"/>
    <n v="0"/>
    <n v="0"/>
    <n v="0"/>
    <n v="0"/>
    <n v="0"/>
    <n v="0"/>
    <n v="8301582048"/>
    <n v="0"/>
    <n v="8301582054"/>
    <n v="4"/>
    <n v="41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22284.84"/>
    <n v="622284.84"/>
    <n v="0"/>
    <n v="1"/>
    <n v="1"/>
    <n v="0"/>
    <n v="0"/>
    <n v="0"/>
    <n v="0"/>
    <n v="0"/>
    <n v="0"/>
    <n v="622284.84"/>
    <n v="622284.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</r>
  <r>
    <x v="604"/>
    <n v="17345.305243059142"/>
    <n v="0"/>
    <n v="0"/>
    <n v="6"/>
    <n v="10"/>
    <n v="1669029227"/>
    <n v="0"/>
    <n v="0"/>
    <n v="0"/>
    <n v="0"/>
    <n v="0"/>
    <n v="0"/>
    <n v="325794"/>
    <n v="0"/>
    <n v="331844"/>
    <n v="6"/>
    <n v="44"/>
    <n v="33"/>
    <n v="0"/>
    <n v="0"/>
    <n v="921"/>
    <n v="0"/>
    <n v="0"/>
    <n v="0"/>
    <n v="0"/>
    <n v="0"/>
    <n v="5021"/>
    <n v="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755729.550000001"/>
    <n v="19987570.760000002"/>
    <n v="8231841.21"/>
    <n v="4"/>
    <n v="20"/>
    <n v="25539.317345619929"/>
    <n v="25539.317345619929"/>
    <n v="0"/>
    <n v="0"/>
    <n v="0"/>
    <n v="0"/>
    <n v="11730190.23265438"/>
    <n v="19962031.442654379"/>
    <n v="8231841.21"/>
    <n v="0"/>
    <n v="12769.658672809959"/>
    <n v="15323.590407371959"/>
    <n v="17877.52214193395"/>
    <n v="20431.45387649594"/>
    <n v="22985.38561105794"/>
    <n v="28093.249080181929"/>
    <n v="30647.180814743919"/>
    <n v="33201.112549305908"/>
    <n v="35755.044283867901"/>
    <n v="38308.976018429887"/>
    <n v="0"/>
    <n v="0"/>
    <n v="0"/>
    <n v="0"/>
    <n v="0"/>
    <n v="0"/>
    <n v="0"/>
    <n v="0"/>
    <n v="0"/>
    <n v="0"/>
    <s v="inf"/>
    <m/>
    <n v="1.4630000000000001"/>
    <n v="-1"/>
    <m/>
    <m/>
    <m/>
    <m/>
    <n v="5107.8634691239859"/>
    <n v="5675.4038545822068"/>
    <n v="6384.8293364049823"/>
    <n v="7296.9478130342659"/>
    <n v="8513.1057818733098"/>
    <n v="4086.2907752991891"/>
    <n v="4540.3230836657649"/>
    <n v="5107.8634691239859"/>
    <n v="5837.5582504274134"/>
    <n v="6810.4846254986478"/>
    <n v="0"/>
    <n v="0"/>
    <n v="0"/>
    <n v="0"/>
  </r>
  <r>
    <x v="605"/>
    <n v="0"/>
    <n v="0"/>
    <n v="0"/>
    <n v="0"/>
    <n v="0"/>
    <n v="0"/>
    <n v="31204.05363752113"/>
    <n v="0"/>
    <n v="0"/>
    <n v="7"/>
    <n v="34"/>
    <n v="1670661735"/>
    <n v="471"/>
    <n v="0"/>
    <n v="777"/>
    <n v="6"/>
    <n v="17"/>
    <n v="1"/>
    <n v="260"/>
    <n v="6"/>
    <n v="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6"/>
    <n v="5552.11"/>
    <n v="5552.12"/>
    <n v="0.01"/>
    <n v="4"/>
    <n v="4"/>
    <n v="0"/>
    <n v="0"/>
    <n v="0"/>
    <n v="232.7507145389107"/>
    <n v="232.7507145389107"/>
    <n v="0"/>
    <n v="5319.3592854610888"/>
    <n v="5319.369285461089"/>
    <n v="0.01"/>
    <n v="0"/>
    <n v="0"/>
    <n v="0"/>
    <n v="0"/>
    <n v="0"/>
    <n v="0"/>
    <n v="0"/>
    <n v="0"/>
    <n v="0"/>
    <n v="0"/>
    <n v="0"/>
    <n v="116.37535726945541"/>
    <n v="139.65042872334641"/>
    <n v="162.9255001772375"/>
    <n v="186.20057163112861"/>
    <n v="209.4756430850197"/>
    <n v="256.02578599280179"/>
    <n v="279.30085744669287"/>
    <n v="302.57592890058402"/>
    <n v="325.85100035447499"/>
    <n v="349.12607180836608"/>
    <m/>
    <s v="inf"/>
    <n v="1.4630000000000001"/>
    <m/>
    <n v="-1"/>
    <n v="0"/>
    <m/>
    <m/>
    <n v="0"/>
    <n v="0"/>
    <n v="0"/>
    <n v="0"/>
    <n v="0"/>
    <n v="0"/>
    <n v="0"/>
    <n v="0"/>
    <n v="0"/>
    <n v="0"/>
    <n v="46.550142907782153"/>
    <n v="51.722381008646828"/>
    <n v="58.187678634727682"/>
    <n v="66.500204153974494"/>
  </r>
  <r>
    <x v="606"/>
    <n v="89485.73663867508"/>
    <n v="89485.73663867508"/>
    <n v="89485.73663867508"/>
    <n v="0"/>
    <n v="0"/>
    <n v="1668707531"/>
    <n v="0"/>
    <n v="0"/>
    <n v="0"/>
    <n v="0"/>
    <n v="0"/>
    <n v="0"/>
    <n v="1880384"/>
    <n v="0"/>
    <n v="1880384"/>
    <n v="5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5787183.200000003"/>
    <n v="75787183.200000003"/>
    <n v="0"/>
    <n v="1"/>
    <n v="5"/>
    <n v="0"/>
    <n v="0"/>
    <n v="0"/>
    <n v="0"/>
    <n v="0"/>
    <n v="0"/>
    <n v="75787183.200000003"/>
    <n v="75787183.2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</r>
  <r>
    <x v="607"/>
    <n v="15931.461263630001"/>
    <n v="15931.461263630001"/>
    <n v="15931.461263630001"/>
    <n v="0"/>
    <n v="0"/>
    <n v="1665668567"/>
    <n v="0"/>
    <n v="0"/>
    <n v="0"/>
    <n v="0"/>
    <n v="0"/>
    <n v="0"/>
    <n v="17128009"/>
    <n v="0"/>
    <n v="17128042"/>
    <n v="6"/>
    <n v="64"/>
    <n v="15"/>
    <n v="0"/>
    <n v="0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55768.4000000004"/>
    <n v="4355768.4000000004"/>
    <n v="0"/>
    <n v="2"/>
    <n v="6"/>
    <n v="0"/>
    <n v="0"/>
    <n v="0"/>
    <n v="0"/>
    <n v="0"/>
    <n v="0"/>
    <n v="4355768.4000000004"/>
    <n v="4355768.4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</r>
  <r>
    <x v="608"/>
    <n v="29974.736230590712"/>
    <n v="0"/>
    <n v="0"/>
    <n v="132"/>
    <n v="110"/>
    <n v="1644555328"/>
    <n v="0"/>
    <n v="0"/>
    <n v="0"/>
    <n v="0"/>
    <n v="0"/>
    <n v="0"/>
    <n v="63443226"/>
    <n v="0"/>
    <n v="63443260"/>
    <n v="6"/>
    <n v="47"/>
    <n v="5"/>
    <n v="0"/>
    <n v="24"/>
    <n v="0"/>
    <n v="0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7855.2200000002"/>
    <n v="2117855.2200000002"/>
    <n v="0"/>
    <n v="1"/>
    <n v="6"/>
    <n v="44058.423018145681"/>
    <n v="44058.423018145681"/>
    <n v="0"/>
    <n v="0"/>
    <n v="0"/>
    <n v="0"/>
    <n v="2073796.7969818551"/>
    <n v="2073796.7969818551"/>
    <n v="0"/>
    <n v="0"/>
    <n v="22029.21150907284"/>
    <n v="26435.05381088741"/>
    <n v="30840.896112701979"/>
    <n v="35246.738414516549"/>
    <n v="39652.580716331111"/>
    <n v="48464.26531996025"/>
    <n v="52870.107621774812"/>
    <n v="57275.949923589389"/>
    <n v="61681.792225403951"/>
    <n v="66087.634527218528"/>
    <n v="0"/>
    <n v="0"/>
    <n v="0"/>
    <n v="0"/>
    <n v="0"/>
    <n v="0"/>
    <n v="0"/>
    <n v="0"/>
    <n v="0"/>
    <n v="0"/>
    <s v="inf"/>
    <m/>
    <n v="1.4630000000000001"/>
    <n v="-1"/>
    <m/>
    <m/>
    <m/>
    <m/>
    <n v="8811.6846036291354"/>
    <n v="9790.7606706990409"/>
    <n v="11014.60575453642"/>
    <n v="12588.12086232734"/>
    <n v="14686.14100604856"/>
    <n v="7049.3476829033098"/>
    <n v="7832.6085365592326"/>
    <n v="8811.6846036291372"/>
    <n v="10070.49668986187"/>
    <n v="11748.91280483885"/>
    <n v="0"/>
    <n v="0"/>
    <n v="0"/>
    <n v="0"/>
  </r>
  <r>
    <x v="609"/>
    <n v="30518.16303967981"/>
    <n v="300.75346439948709"/>
    <n v="300.75346439948709"/>
    <n v="48"/>
    <n v="131"/>
    <n v="1653062288"/>
    <n v="0"/>
    <n v="0"/>
    <n v="0"/>
    <n v="0"/>
    <n v="0"/>
    <n v="0"/>
    <n v="74583"/>
    <n v="0"/>
    <n v="74838"/>
    <n v="7"/>
    <n v="35"/>
    <n v="5"/>
    <n v="0"/>
    <n v="0"/>
    <n v="8"/>
    <n v="0"/>
    <n v="0"/>
    <n v="0"/>
    <n v="0"/>
    <n v="0"/>
    <n v="2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5"/>
    <n v="947.09"/>
    <n v="947.09"/>
    <n v="0"/>
    <n v="2"/>
    <n v="6"/>
    <n v="0"/>
    <n v="0"/>
    <n v="0"/>
    <n v="0"/>
    <n v="0"/>
    <n v="0"/>
    <n v="947.09"/>
    <n v="947.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</r>
  <r>
    <x v="610"/>
    <n v="20849.225195455561"/>
    <n v="20849.225195455561"/>
    <n v="20849.225195455561"/>
    <n v="2"/>
    <n v="4"/>
    <n v="1654871692"/>
    <n v="0"/>
    <n v="0"/>
    <n v="0"/>
    <n v="0"/>
    <n v="0"/>
    <n v="0"/>
    <n v="93302"/>
    <n v="0"/>
    <n v="93364"/>
    <n v="7"/>
    <n v="35"/>
    <n v="6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830867.039999999"/>
    <n v="19301616.120000001"/>
    <n v="1470749.08"/>
    <n v="2"/>
    <n v="17"/>
    <n v="0"/>
    <n v="0"/>
    <n v="0"/>
    <n v="0"/>
    <n v="0"/>
    <n v="0"/>
    <n v="17830867.039999999"/>
    <n v="19301616.120000001"/>
    <n v="1470749.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</r>
  <r>
    <x v="611"/>
    <n v="40285.511016164462"/>
    <n v="38100.87537394953"/>
    <n v="38100.87537394953"/>
    <n v="4"/>
    <n v="4"/>
    <n v="1670202659"/>
    <n v="0"/>
    <n v="0"/>
    <n v="0"/>
    <n v="0"/>
    <n v="0"/>
    <n v="0"/>
    <n v="130477"/>
    <n v="0"/>
    <n v="130477"/>
    <n v="1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11.09"/>
    <n v="3211.09"/>
    <n v="0"/>
    <n v="1"/>
    <n v="1"/>
    <n v="3211.090850801022"/>
    <n v="3211.090850801022"/>
    <n v="0"/>
    <n v="0"/>
    <n v="0"/>
    <n v="0"/>
    <n v="-8.5080102189749596E-4"/>
    <n v="-8.5080102189749596E-4"/>
    <n v="0"/>
    <n v="0"/>
    <n v="1605.545425400511"/>
    <n v="1926.654510480613"/>
    <n v="2247.7635955607152"/>
    <n v="2568.8726806408181"/>
    <n v="2889.9817657209201"/>
    <n v="3532.199935881124"/>
    <n v="3853.309020961226"/>
    <n v="4174.4181060413284"/>
    <n v="4495.5271911214304"/>
    <n v="4816.6362762015333"/>
    <n v="0"/>
    <n v="0"/>
    <n v="0"/>
    <n v="0"/>
    <n v="0"/>
    <n v="0"/>
    <n v="0"/>
    <n v="0"/>
    <n v="0"/>
    <n v="0"/>
    <s v="inf"/>
    <m/>
    <n v="1.4630000000000001"/>
    <n v="-1"/>
    <m/>
    <m/>
    <m/>
    <m/>
    <n v="642.21817016020441"/>
    <n v="713.57574462244929"/>
    <n v="802.77271270025551"/>
    <n v="917.454528800292"/>
    <n v="1070.3636169336739"/>
    <n v="513.7745361281635"/>
    <n v="570.86059569795952"/>
    <n v="642.21817016020441"/>
    <n v="733.96362304023364"/>
    <n v="856.29089354693917"/>
    <n v="0"/>
    <n v="0"/>
    <n v="0"/>
    <n v="0"/>
  </r>
  <r>
    <x v="612"/>
    <n v="84687"/>
    <n v="84687"/>
    <n v="84687"/>
    <n v="0"/>
    <n v="0"/>
    <n v="1627662158"/>
    <n v="0"/>
    <n v="0"/>
    <n v="0"/>
    <n v="0"/>
    <n v="0"/>
    <n v="0"/>
    <n v="4659828"/>
    <n v="0"/>
    <n v="4659828"/>
    <n v="3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600.73"/>
    <n v="9600.73"/>
    <n v="0"/>
    <n v="1"/>
    <n v="1"/>
    <n v="0"/>
    <n v="0"/>
    <n v="0"/>
    <n v="0"/>
    <n v="0"/>
    <n v="0"/>
    <n v="9600.73"/>
    <n v="9600.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</r>
  <r>
    <x v="613"/>
    <n v="74809"/>
    <n v="74809"/>
    <n v="74809"/>
    <n v="0"/>
    <n v="0"/>
    <n v="1663091823"/>
    <n v="0"/>
    <n v="0"/>
    <n v="0"/>
    <n v="0"/>
    <n v="0"/>
    <n v="0"/>
    <n v="9808975"/>
    <n v="0"/>
    <n v="22212484"/>
    <n v="6"/>
    <n v="46"/>
    <n v="49"/>
    <n v="0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316635"/>
    <n v="0"/>
    <n v="868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78702.39"/>
    <n v="878702.39"/>
    <n v="0"/>
    <n v="1"/>
    <n v="2"/>
    <n v="0"/>
    <n v="0"/>
    <n v="0"/>
    <n v="0"/>
    <n v="0"/>
    <n v="0"/>
    <n v="878702.39"/>
    <n v="878702.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</r>
  <r>
    <x v="614"/>
    <n v="1633087.6439422211"/>
    <n v="1633087.6439422211"/>
    <n v="1633087.6439422211"/>
    <n v="0"/>
    <n v="0"/>
    <n v="1672158095"/>
    <n v="0"/>
    <n v="0"/>
    <n v="0"/>
    <n v="0"/>
    <n v="0"/>
    <n v="0"/>
    <n v="101667548"/>
    <n v="0"/>
    <n v="104166707"/>
    <n v="8"/>
    <n v="132"/>
    <n v="1029774"/>
    <n v="0"/>
    <n v="33826"/>
    <n v="106152"/>
    <n v="0"/>
    <n v="0"/>
    <n v="0"/>
    <n v="0"/>
    <n v="0"/>
    <n v="0"/>
    <n v="12"/>
    <n v="0"/>
    <n v="13293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973.02"/>
    <n v="17973.02"/>
    <n v="0"/>
    <n v="1"/>
    <n v="2"/>
    <n v="0"/>
    <n v="0"/>
    <n v="0"/>
    <n v="0"/>
    <n v="0"/>
    <n v="0"/>
    <n v="17973.02"/>
    <n v="17973.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</r>
  <r>
    <x v="615"/>
    <n v="93348.164371210005"/>
    <n v="93348.164371210005"/>
    <n v="93348.164371210005"/>
    <n v="0"/>
    <n v="0"/>
    <n v="1671645587"/>
    <n v="0"/>
    <n v="0"/>
    <n v="0"/>
    <n v="0"/>
    <n v="0"/>
    <n v="0"/>
    <n v="289350840"/>
    <n v="0"/>
    <n v="289352183"/>
    <n v="8"/>
    <n v="537"/>
    <n v="405"/>
    <n v="0"/>
    <n v="22"/>
    <n v="904"/>
    <n v="0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3748.07999999999"/>
    <n v="133748.07999999999"/>
    <n v="0"/>
    <n v="1"/>
    <n v="2"/>
    <n v="0"/>
    <n v="0"/>
    <n v="0"/>
    <n v="0"/>
    <n v="0"/>
    <n v="0"/>
    <n v="133748.07999999999"/>
    <n v="133748.07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</r>
  <r>
    <x v="616"/>
    <n v="249988.84"/>
    <n v="249988.84"/>
    <n v="249988.84"/>
    <n v="0"/>
    <n v="0"/>
    <n v="1671724499"/>
    <n v="0"/>
    <n v="0"/>
    <n v="0"/>
    <n v="0"/>
    <n v="0"/>
    <n v="0"/>
    <n v="23804610"/>
    <n v="0"/>
    <n v="25346921"/>
    <n v="3"/>
    <n v="46"/>
    <n v="1542309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4.36"/>
    <n v="124.36"/>
    <n v="0"/>
    <n v="1"/>
    <n v="1"/>
    <n v="0"/>
    <n v="0"/>
    <n v="0"/>
    <n v="0"/>
    <n v="0"/>
    <n v="0"/>
    <n v="124.36"/>
    <n v="124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</r>
  <r>
    <x v="617"/>
    <n v="464884.79657511"/>
    <n v="464884.79657511"/>
    <n v="464884.79657511"/>
    <n v="0"/>
    <n v="0"/>
    <n v="1672173623"/>
    <n v="0"/>
    <n v="0"/>
    <n v="0"/>
    <n v="0"/>
    <n v="0"/>
    <n v="0"/>
    <n v="280001848"/>
    <n v="0"/>
    <n v="280097133"/>
    <n v="9"/>
    <n v="383"/>
    <n v="3692"/>
    <n v="14"/>
    <n v="137"/>
    <n v="65798"/>
    <n v="0"/>
    <n v="0"/>
    <n v="25546"/>
    <n v="0"/>
    <n v="0"/>
    <n v="5"/>
    <n v="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5271"/>
    <n v="9940.49"/>
    <n v="9940.49"/>
    <n v="0"/>
    <n v="1"/>
    <n v="1"/>
    <n v="0"/>
    <n v="0"/>
    <n v="0"/>
    <n v="0"/>
    <n v="0"/>
    <n v="0"/>
    <n v="9940.49"/>
    <n v="9940.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</r>
  <r>
    <x v="618"/>
    <n v="17684.253109986748"/>
    <n v="0"/>
    <n v="0"/>
    <n v="12"/>
    <n v="19"/>
    <n v="1644489542"/>
    <n v="0"/>
    <n v="0"/>
    <n v="0"/>
    <n v="0"/>
    <n v="0"/>
    <n v="0"/>
    <n v="611203"/>
    <n v="0"/>
    <n v="611238"/>
    <n v="5"/>
    <n v="38"/>
    <n v="5"/>
    <n v="0"/>
    <n v="28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070809.379999999"/>
    <n v="24070809.379999999"/>
    <n v="0"/>
    <n v="1"/>
    <n v="11"/>
    <n v="26038.385941749089"/>
    <n v="26038.385941749089"/>
    <n v="0"/>
    <n v="0"/>
    <n v="0"/>
    <n v="0"/>
    <n v="24044770.994058251"/>
    <n v="24044770.994058251"/>
    <n v="0"/>
    <n v="0"/>
    <n v="13019.192970874539"/>
    <n v="15623.03156504945"/>
    <n v="18226.87015922436"/>
    <n v="20830.708753399271"/>
    <n v="23434.547347574178"/>
    <n v="28642.224535924001"/>
    <n v="31246.063130098901"/>
    <n v="33849.901724273812"/>
    <n v="36453.740318448719"/>
    <n v="39057.578912623627"/>
    <n v="0"/>
    <n v="0"/>
    <n v="0"/>
    <n v="0"/>
    <n v="0"/>
    <n v="0"/>
    <n v="0"/>
    <n v="0"/>
    <n v="0"/>
    <n v="0"/>
    <s v="inf"/>
    <m/>
    <n v="1.4630000000000001"/>
    <n v="-1"/>
    <m/>
    <m/>
    <m/>
    <m/>
    <n v="5207.6771883498168"/>
    <n v="5786.307987055352"/>
    <n v="6509.5964854372714"/>
    <n v="7439.5388404997384"/>
    <n v="8679.461980583028"/>
    <n v="4166.1417506798543"/>
    <n v="4629.0463896442816"/>
    <n v="5207.6771883498177"/>
    <n v="5951.6310723997913"/>
    <n v="6943.5695844664233"/>
    <n v="0"/>
    <n v="0"/>
    <n v="0"/>
    <n v="0"/>
  </r>
  <r>
    <x v="619"/>
    <n v="400451.21"/>
    <n v="400451.21"/>
    <n v="400451.21"/>
    <n v="0"/>
    <n v="0"/>
    <n v="1614727402"/>
    <n v="0"/>
    <n v="0"/>
    <n v="0"/>
    <n v="0"/>
    <n v="0"/>
    <n v="0"/>
    <n v="140406572"/>
    <n v="0"/>
    <n v="140419518"/>
    <n v="8"/>
    <n v="122"/>
    <n v="0"/>
    <n v="0"/>
    <n v="0"/>
    <n v="0"/>
    <n v="0"/>
    <n v="0"/>
    <n v="0"/>
    <n v="0"/>
    <n v="0"/>
    <n v="0"/>
    <n v="0"/>
    <n v="0"/>
    <n v="0"/>
    <n v="129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946"/>
    <n v="1680283.75"/>
    <n v="1680283.75"/>
    <n v="0"/>
    <n v="1"/>
    <n v="1"/>
    <n v="0"/>
    <n v="0"/>
    <n v="0"/>
    <n v="0"/>
    <n v="0"/>
    <n v="0"/>
    <n v="1680283.75"/>
    <n v="1680283.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</r>
  <r>
    <x v="620"/>
    <n v="31814.660748897331"/>
    <n v="26080.020202918091"/>
    <n v="26080.020202918091"/>
    <n v="12"/>
    <n v="29"/>
    <n v="1627886282"/>
    <n v="0"/>
    <n v="0"/>
    <n v="0"/>
    <n v="0"/>
    <n v="0"/>
    <n v="0"/>
    <n v="1722704"/>
    <n v="0"/>
    <n v="1725238"/>
    <n v="7"/>
    <n v="49"/>
    <n v="5"/>
    <n v="0"/>
    <n v="10"/>
    <n v="0"/>
    <n v="0"/>
    <n v="0"/>
    <n v="0"/>
    <n v="0"/>
    <n v="0"/>
    <n v="0"/>
    <n v="25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769.56"/>
    <n v="6769.56"/>
    <n v="0"/>
    <n v="1"/>
    <n v="8"/>
    <n v="0"/>
    <n v="0"/>
    <n v="0"/>
    <n v="0"/>
    <n v="0"/>
    <n v="0"/>
    <n v="6769.56"/>
    <n v="6769.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</r>
  <r>
    <x v="621"/>
    <n v="1072553.865253655"/>
    <n v="1072553.865253655"/>
    <n v="1072553.865253655"/>
    <n v="0"/>
    <n v="0"/>
    <n v="1671575435"/>
    <n v="0"/>
    <n v="0"/>
    <n v="0"/>
    <n v="0"/>
    <n v="0"/>
    <n v="0"/>
    <n v="17980844"/>
    <n v="0"/>
    <n v="17980844"/>
    <n v="5"/>
    <n v="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663.2000000000007"/>
    <n v="9663.2000000000007"/>
    <n v="0"/>
    <n v="1"/>
    <n v="1"/>
    <n v="0"/>
    <n v="0"/>
    <n v="0"/>
    <n v="0"/>
    <n v="0"/>
    <n v="0"/>
    <n v="9663.2000000000007"/>
    <n v="9663.200000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</r>
  <r>
    <x v="622"/>
    <n v="14950.387514547891"/>
    <n v="14950.387514547891"/>
    <n v="14950.387514547891"/>
    <n v="0"/>
    <n v="0"/>
    <n v="1611052590"/>
    <n v="0"/>
    <n v="0"/>
    <n v="0"/>
    <n v="0"/>
    <n v="0"/>
    <n v="0"/>
    <n v="1496560"/>
    <n v="0"/>
    <n v="1496560"/>
    <n v="5"/>
    <n v="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9722.48"/>
    <n v="49723"/>
    <n v="0.53"/>
    <n v="1"/>
    <n v="3"/>
    <n v="0"/>
    <n v="0"/>
    <n v="0"/>
    <n v="0"/>
    <n v="0"/>
    <n v="0"/>
    <n v="49722.48"/>
    <n v="49723"/>
    <n v="0.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</r>
  <r>
    <x v="623"/>
    <n v="15154.20990413998"/>
    <n v="15154.20990413998"/>
    <n v="15154.20990413998"/>
    <n v="0"/>
    <n v="0"/>
    <n v="1647240162"/>
    <n v="0"/>
    <n v="0"/>
    <n v="0"/>
    <n v="0"/>
    <n v="0"/>
    <n v="0"/>
    <n v="3056633"/>
    <n v="0"/>
    <n v="3056633"/>
    <n v="2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40992"/>
    <n v="1940992"/>
    <n v="0"/>
    <n v="1"/>
    <n v="1"/>
    <n v="0"/>
    <n v="0"/>
    <n v="0"/>
    <n v="0"/>
    <n v="0"/>
    <n v="0"/>
    <n v="1940992"/>
    <n v="19409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</r>
  <r>
    <x v="624"/>
    <n v="19963.056788938531"/>
    <n v="19963.056788938531"/>
    <n v="19963.056788938531"/>
    <n v="0"/>
    <n v="0"/>
    <n v="1657176342"/>
    <n v="0"/>
    <n v="0"/>
    <n v="0"/>
    <n v="0"/>
    <n v="0"/>
    <n v="0"/>
    <n v="505210"/>
    <n v="0"/>
    <n v="505210"/>
    <n v="1"/>
    <n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909707.34"/>
    <n v="34953355.200000003"/>
    <n v="20043647.859999999"/>
    <n v="1"/>
    <n v="3"/>
    <n v="0"/>
    <n v="0"/>
    <n v="0"/>
    <n v="0"/>
    <n v="0"/>
    <n v="0"/>
    <n v="14909707.34"/>
    <n v="34953355.200000003"/>
    <n v="20043647.85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</r>
  <r>
    <x v="625"/>
    <n v="11870.009101489321"/>
    <n v="11870.009101489321"/>
    <n v="11870.009101489321"/>
    <n v="0"/>
    <n v="0"/>
    <n v="1671842183"/>
    <n v="64655.400034269238"/>
    <n v="54739.797689981548"/>
    <n v="54739.797689981548"/>
    <n v="3"/>
    <n v="21"/>
    <n v="1671072610"/>
    <n v="511847"/>
    <n v="0"/>
    <n v="596129"/>
    <n v="3"/>
    <n v="15"/>
    <n v="0"/>
    <n v="84161"/>
    <n v="0"/>
    <n v="0"/>
    <n v="0"/>
    <n v="0"/>
    <n v="0"/>
    <n v="0"/>
    <n v="0"/>
    <n v="1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1"/>
    <n v="278517.68"/>
    <n v="278517.68"/>
    <n v="0"/>
    <n v="3"/>
    <n v="6"/>
    <n v="0"/>
    <n v="0"/>
    <n v="0"/>
    <n v="14599.784287167329"/>
    <n v="14599.784287167329"/>
    <n v="0"/>
    <n v="263917.89571283269"/>
    <n v="263917.89571283269"/>
    <n v="0"/>
    <n v="0"/>
    <n v="0"/>
    <n v="0"/>
    <n v="0"/>
    <n v="0"/>
    <n v="0"/>
    <n v="0"/>
    <n v="0"/>
    <n v="0"/>
    <n v="0"/>
    <n v="0"/>
    <n v="7299.8921435836637"/>
    <n v="8759.8705723003968"/>
    <n v="10219.84900101713"/>
    <n v="11679.827429733859"/>
    <n v="13139.805858450591"/>
    <n v="16059.762715884061"/>
    <n v="17519.74114460079"/>
    <n v="18979.719573317521"/>
    <n v="20439.69800203426"/>
    <n v="21899.676430750991"/>
    <m/>
    <s v="inf"/>
    <n v="1.4630000000000001"/>
    <m/>
    <n v="-1"/>
    <n v="0"/>
    <m/>
    <m/>
    <n v="0"/>
    <n v="0"/>
    <n v="0"/>
    <n v="0"/>
    <n v="0"/>
    <n v="0"/>
    <n v="0"/>
    <n v="0"/>
    <n v="0"/>
    <n v="0"/>
    <n v="2919.9568574334648"/>
    <n v="3244.3965082594059"/>
    <n v="3649.9460717918319"/>
    <n v="4171.3669391906651"/>
  </r>
  <r>
    <x v="626"/>
    <n v="16000"/>
    <n v="16000"/>
    <n v="16000"/>
    <n v="0"/>
    <n v="0"/>
    <n v="1669208567"/>
    <n v="25980.175712911281"/>
    <n v="25980.175712911281"/>
    <n v="25980.175712911281"/>
    <n v="0"/>
    <n v="0"/>
    <n v="1670303163"/>
    <n v="25116"/>
    <n v="0"/>
    <n v="63361"/>
    <n v="2"/>
    <n v="5"/>
    <n v="0"/>
    <n v="382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8818.879999999997"/>
    <n v="38818.879999999997"/>
    <n v="0"/>
    <n v="1"/>
    <n v="1"/>
    <n v="0"/>
    <n v="0"/>
    <n v="0"/>
    <n v="0"/>
    <n v="0"/>
    <n v="0"/>
    <n v="38818.879999999997"/>
    <n v="38818.87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</r>
  <r>
    <x v="627"/>
    <n v="0"/>
    <n v="0"/>
    <n v="0"/>
    <n v="0"/>
    <n v="0"/>
    <n v="0"/>
    <n v="50323.292875955951"/>
    <n v="50323.292875955951"/>
    <n v="50323.292875955951"/>
    <n v="0"/>
    <n v="0"/>
    <n v="1667581508"/>
    <n v="0"/>
    <n v="0"/>
    <n v="73968"/>
    <n v="1"/>
    <n v="1"/>
    <n v="0"/>
    <n v="739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67.68"/>
    <n v="22567.68"/>
    <n v="0"/>
    <n v="1"/>
    <n v="1"/>
    <n v="0"/>
    <n v="0"/>
    <n v="0"/>
    <n v="0"/>
    <n v="0"/>
    <n v="0"/>
    <n v="22567.68"/>
    <n v="22567.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</r>
  <r>
    <x v="628"/>
    <n v="2645.4033732460721"/>
    <n v="2645.4033732460721"/>
    <n v="2645.4033732460721"/>
    <n v="0"/>
    <n v="0"/>
    <n v="1672082867"/>
    <n v="204245.15920507611"/>
    <n v="204245.15920507611"/>
    <n v="204245.15920507611"/>
    <n v="0"/>
    <n v="0"/>
    <n v="1672147636"/>
    <n v="296100223"/>
    <n v="9116879"/>
    <n v="491271882"/>
    <n v="31"/>
    <n v="1292"/>
    <n v="52854317"/>
    <n v="85604189"/>
    <n v="2100208"/>
    <n v="24761669"/>
    <n v="313023"/>
    <n v="2"/>
    <n v="380578"/>
    <n v="181688"/>
    <n v="0"/>
    <n v="14053298"/>
    <n v="917788"/>
    <n v="864721"/>
    <n v="260437"/>
    <n v="238470"/>
    <n v="216082"/>
    <n v="0"/>
    <n v="158452"/>
    <n v="122331"/>
    <n v="0"/>
    <n v="1207666"/>
    <n v="303178"/>
    <n v="450381"/>
    <n v="0"/>
    <n v="140917"/>
    <n v="0"/>
    <n v="0"/>
    <n v="0"/>
    <n v="0"/>
    <n v="42235"/>
    <n v="594405"/>
    <n v="1061"/>
    <n v="0"/>
    <n v="16743"/>
    <n v="0"/>
    <n v="218385"/>
    <n v="11798"/>
    <n v="25650"/>
    <n v="15108"/>
    <n v="0"/>
    <n v="0"/>
    <n v="0"/>
    <n v="109567470"/>
    <n v="46115.09"/>
    <n v="46115.09"/>
    <n v="0"/>
    <n v="4"/>
    <n v="7"/>
    <n v="0"/>
    <n v="0"/>
    <n v="0"/>
    <n v="0"/>
    <n v="0"/>
    <n v="0"/>
    <n v="46115.09"/>
    <n v="46115.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</r>
  <r>
    <x v="629"/>
    <n v="374111.48522259999"/>
    <n v="374111.48522259999"/>
    <n v="374111.48522259999"/>
    <n v="0"/>
    <n v="0"/>
    <n v="1571175408"/>
    <n v="0"/>
    <n v="0"/>
    <n v="0"/>
    <n v="0"/>
    <n v="0"/>
    <n v="0"/>
    <n v="2800431"/>
    <n v="0"/>
    <n v="2800431"/>
    <n v="4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139814.699999999"/>
    <n v="15139814.699999999"/>
    <n v="0"/>
    <n v="2"/>
    <n v="2"/>
    <n v="0"/>
    <n v="0"/>
    <n v="0"/>
    <n v="0"/>
    <n v="0"/>
    <n v="0"/>
    <n v="15139814.699999999"/>
    <n v="15139814.6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</r>
  <r>
    <x v="630"/>
    <n v="34990.32"/>
    <n v="34990.32"/>
    <n v="34990.32"/>
    <n v="0"/>
    <n v="0"/>
    <n v="1670373443"/>
    <n v="0"/>
    <n v="0"/>
    <n v="0"/>
    <n v="0"/>
    <n v="0"/>
    <n v="0"/>
    <n v="254735"/>
    <n v="0"/>
    <n v="404454"/>
    <n v="3"/>
    <n v="9"/>
    <n v="149598"/>
    <n v="0"/>
    <n v="0"/>
    <n v="0"/>
    <n v="0"/>
    <n v="0"/>
    <n v="0"/>
    <n v="0"/>
    <n v="0"/>
    <n v="1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115.52"/>
    <n v="12115.52"/>
    <n v="0"/>
    <n v="2"/>
    <n v="2"/>
    <n v="0"/>
    <n v="0"/>
    <n v="0"/>
    <n v="0"/>
    <n v="0"/>
    <n v="0"/>
    <n v="12115.52"/>
    <n v="12115.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</r>
  <r>
    <x v="631"/>
    <n v="22328.474189483561"/>
    <n v="22328.474189483561"/>
    <n v="22328.474189483561"/>
    <n v="0"/>
    <n v="0"/>
    <n v="1670995811"/>
    <n v="0"/>
    <n v="0"/>
    <n v="0"/>
    <n v="0"/>
    <n v="0"/>
    <n v="0"/>
    <n v="479297"/>
    <n v="0"/>
    <n v="481149"/>
    <n v="6"/>
    <n v="5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51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</r>
  <r>
    <x v="632"/>
    <n v="17240.326966886681"/>
    <n v="17240.326966886681"/>
    <n v="17240.326966886681"/>
    <n v="0"/>
    <n v="0"/>
    <n v="1670425703"/>
    <n v="0"/>
    <n v="0"/>
    <n v="0"/>
    <n v="0"/>
    <n v="0"/>
    <n v="0"/>
    <n v="200011"/>
    <n v="0"/>
    <n v="218098"/>
    <n v="3"/>
    <n v="8"/>
    <n v="0"/>
    <n v="12121"/>
    <n v="0"/>
    <n v="0"/>
    <n v="0"/>
    <n v="0"/>
    <n v="0"/>
    <n v="0"/>
    <n v="0"/>
    <n v="59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966"/>
    <n v="20252.91"/>
    <n v="20252.91"/>
    <n v="0"/>
    <n v="2"/>
    <n v="2"/>
    <n v="0"/>
    <n v="0"/>
    <n v="0"/>
    <n v="0"/>
    <n v="0"/>
    <n v="0"/>
    <n v="20252.91"/>
    <n v="20252.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</r>
  <r>
    <x v="633"/>
    <n v="69560.863276821634"/>
    <n v="0"/>
    <n v="0"/>
    <n v="84"/>
    <n v="28"/>
    <n v="1639521829"/>
    <n v="0"/>
    <n v="0"/>
    <n v="0"/>
    <n v="0"/>
    <n v="0"/>
    <n v="0"/>
    <n v="1"/>
    <n v="0"/>
    <n v="1063"/>
    <n v="3"/>
    <n v="7"/>
    <n v="0"/>
    <n v="1056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0.96"/>
    <n v="0.96"/>
    <n v="0"/>
    <n v="1"/>
    <n v="1"/>
    <n v="0"/>
    <n v="0"/>
    <n v="0"/>
    <n v="0"/>
    <n v="0"/>
    <n v="0"/>
    <n v="0.96"/>
    <n v="0.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</r>
  <r>
    <x v="634"/>
    <n v="2239158.246056152"/>
    <n v="2239158.246056152"/>
    <n v="2239158.246056152"/>
    <n v="0"/>
    <n v="0"/>
    <n v="1672173023"/>
    <n v="0"/>
    <n v="0"/>
    <n v="0"/>
    <n v="0"/>
    <n v="0"/>
    <n v="0"/>
    <n v="1821123013"/>
    <n v="1000"/>
    <n v="1821136751"/>
    <n v="10"/>
    <n v="428"/>
    <n v="4433"/>
    <n v="0"/>
    <n v="24"/>
    <n v="1864"/>
    <n v="0"/>
    <n v="0"/>
    <n v="6387"/>
    <n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0707.37"/>
    <n v="350707.37"/>
    <n v="0"/>
    <n v="1"/>
    <n v="3"/>
    <n v="0"/>
    <n v="0"/>
    <n v="0"/>
    <n v="0"/>
    <n v="0"/>
    <n v="0"/>
    <n v="350707.37"/>
    <n v="350707.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</r>
  <r>
    <x v="635"/>
    <n v="82572.623112720757"/>
    <n v="82572.623112720757"/>
    <n v="82572.623112720757"/>
    <n v="0"/>
    <n v="0"/>
    <n v="1672160807"/>
    <n v="0"/>
    <n v="0"/>
    <n v="0"/>
    <n v="0"/>
    <n v="0"/>
    <n v="0"/>
    <n v="107613225"/>
    <n v="489"/>
    <n v="284441607"/>
    <n v="15"/>
    <n v="305"/>
    <n v="76821098"/>
    <n v="5076492"/>
    <n v="14429034"/>
    <n v="26019182"/>
    <n v="0"/>
    <n v="0"/>
    <n v="188"/>
    <n v="36196"/>
    <n v="0"/>
    <n v="49559768"/>
    <n v="1851489"/>
    <n v="0"/>
    <n v="728014"/>
    <n v="0"/>
    <n v="0"/>
    <n v="231064"/>
    <n v="0"/>
    <n v="0"/>
    <n v="0"/>
    <n v="0"/>
    <n v="0"/>
    <n v="0"/>
    <n v="0"/>
    <n v="212261"/>
    <n v="0"/>
    <n v="2"/>
    <n v="0"/>
    <n v="0"/>
    <n v="0"/>
    <n v="1863105"/>
    <n v="0"/>
    <n v="0"/>
    <n v="0"/>
    <n v="0"/>
    <n v="0"/>
    <n v="0"/>
    <n v="0"/>
    <n v="0"/>
    <n v="0"/>
    <n v="0"/>
    <n v="0"/>
    <n v="171751890"/>
    <n v="1899928.09"/>
    <n v="1899928.09"/>
    <n v="0"/>
    <n v="4"/>
    <n v="4"/>
    <n v="0"/>
    <n v="0"/>
    <n v="0"/>
    <n v="0"/>
    <n v="0"/>
    <n v="0"/>
    <n v="1899928.09"/>
    <n v="1899928.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</r>
  <r>
    <x v="636"/>
    <n v="71482.956564910535"/>
    <n v="0"/>
    <n v="0"/>
    <n v="134"/>
    <n v="79"/>
    <n v="1652465365"/>
    <n v="0"/>
    <n v="0"/>
    <n v="0"/>
    <n v="0"/>
    <n v="0"/>
    <n v="0"/>
    <n v="144632"/>
    <n v="0"/>
    <n v="146991"/>
    <n v="5"/>
    <n v="49"/>
    <n v="157"/>
    <n v="0"/>
    <n v="0"/>
    <n v="2196"/>
    <n v="0"/>
    <n v="0"/>
    <n v="0"/>
    <n v="0"/>
    <n v="0"/>
    <n v="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99149.76"/>
    <n v="1514470.77"/>
    <n v="15321"/>
    <n v="2"/>
    <n v="15"/>
    <n v="105069.3595665545"/>
    <n v="105069.3595665545"/>
    <n v="0"/>
    <n v="0"/>
    <n v="0"/>
    <n v="0"/>
    <n v="1394080.400433446"/>
    <n v="1409401.4104334461"/>
    <n v="15321"/>
    <n v="0"/>
    <n v="52534.679783277228"/>
    <n v="63041.615739932669"/>
    <n v="73548.551696588111"/>
    <n v="84055.487653243574"/>
    <n v="94562.423609899008"/>
    <n v="115576.2955232099"/>
    <n v="126083.2314798653"/>
    <n v="136590.1674365208"/>
    <n v="147097.10339317619"/>
    <n v="157604.0393498317"/>
    <n v="0"/>
    <n v="0"/>
    <n v="0"/>
    <n v="0"/>
    <n v="0"/>
    <n v="0"/>
    <n v="0"/>
    <n v="0"/>
    <n v="0"/>
    <n v="0"/>
    <s v="inf"/>
    <m/>
    <n v="1.4630000000000001"/>
    <n v="-1"/>
    <m/>
    <m/>
    <m/>
    <m/>
    <n v="21013.87191331089"/>
    <n v="23348.74657034544"/>
    <n v="26267.33989163861"/>
    <n v="30019.817019015562"/>
    <n v="35023.119855518147"/>
    <n v="16811.09753064872"/>
    <n v="18678.997256276351"/>
    <n v="21013.87191331089"/>
    <n v="24015.853615212451"/>
    <n v="28018.495884414529"/>
    <n v="0"/>
    <n v="0"/>
    <n v="0"/>
    <n v="0"/>
  </r>
  <r>
    <x v="637"/>
    <n v="24990.638466370001"/>
    <n v="24990.638466370001"/>
    <n v="24990.638466370001"/>
    <n v="0"/>
    <n v="0"/>
    <n v="1669142003"/>
    <n v="0"/>
    <n v="0"/>
    <n v="0"/>
    <n v="0"/>
    <n v="0"/>
    <n v="0"/>
    <n v="195492"/>
    <n v="0"/>
    <n v="195688"/>
    <n v="4"/>
    <n v="27"/>
    <n v="171"/>
    <n v="0"/>
    <n v="0"/>
    <n v="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7890.89"/>
    <n v="117890.89"/>
    <n v="0"/>
    <n v="1"/>
    <n v="2"/>
    <n v="0"/>
    <n v="0"/>
    <n v="0"/>
    <n v="0"/>
    <n v="0"/>
    <n v="0"/>
    <n v="117890.89"/>
    <n v="117890.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</r>
  <r>
    <x v="638"/>
    <n v="209835.26112674389"/>
    <n v="209835.26112674389"/>
    <n v="209835.26112674389"/>
    <n v="0"/>
    <n v="0"/>
    <n v="1672164011"/>
    <n v="0"/>
    <n v="0"/>
    <n v="0"/>
    <n v="0"/>
    <n v="0"/>
    <n v="0"/>
    <n v="78997070"/>
    <n v="0"/>
    <n v="78998494"/>
    <n v="6"/>
    <n v="187"/>
    <n v="159"/>
    <n v="0"/>
    <n v="0"/>
    <n v="1065"/>
    <n v="0"/>
    <n v="0"/>
    <n v="0"/>
    <n v="0"/>
    <n v="0"/>
    <n v="0"/>
    <n v="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58.43"/>
    <n v="4158.43"/>
    <n v="0"/>
    <n v="1"/>
    <n v="2"/>
    <n v="0"/>
    <n v="0"/>
    <n v="0"/>
    <n v="0"/>
    <n v="0"/>
    <n v="0"/>
    <n v="4158.43"/>
    <n v="4158.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</r>
  <r>
    <x v="639"/>
    <n v="30000"/>
    <n v="30000"/>
    <n v="30000"/>
    <n v="0"/>
    <n v="0"/>
    <n v="1644923206"/>
    <n v="0"/>
    <n v="0"/>
    <n v="0"/>
    <n v="0"/>
    <n v="0"/>
    <n v="0"/>
    <n v="92453"/>
    <n v="0"/>
    <n v="92453"/>
    <n v="2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2.56"/>
    <n v="272.56"/>
    <n v="0"/>
    <n v="1"/>
    <n v="1"/>
    <n v="0"/>
    <n v="0"/>
    <n v="0"/>
    <n v="0"/>
    <n v="0"/>
    <n v="0"/>
    <n v="272.56"/>
    <n v="272.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</r>
  <r>
    <x v="640"/>
    <n v="0"/>
    <n v="0"/>
    <n v="0"/>
    <n v="0"/>
    <n v="0"/>
    <n v="0"/>
    <n v="22976.277396900499"/>
    <n v="0"/>
    <n v="0"/>
    <n v="7"/>
    <n v="32"/>
    <n v="1670412686"/>
    <n v="1545051"/>
    <n v="0"/>
    <n v="1612575"/>
    <n v="8"/>
    <n v="43"/>
    <n v="1645"/>
    <n v="13"/>
    <n v="0"/>
    <n v="64657"/>
    <n v="0"/>
    <n v="0"/>
    <n v="0"/>
    <n v="0"/>
    <n v="758"/>
    <n v="0"/>
    <n v="173"/>
    <n v="0"/>
    <n v="0"/>
    <n v="0"/>
    <n v="0"/>
    <n v="2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7511"/>
    <n v="456278.21"/>
    <n v="456707.08"/>
    <n v="428.87"/>
    <n v="6"/>
    <n v="14"/>
    <n v="0"/>
    <n v="0"/>
    <n v="0"/>
    <n v="33830.389931895137"/>
    <n v="33830.389931895137"/>
    <n v="0"/>
    <n v="422447.82006810489"/>
    <n v="422876.69006810489"/>
    <n v="428.87"/>
    <n v="0"/>
    <n v="0"/>
    <n v="0"/>
    <n v="0"/>
    <n v="0"/>
    <n v="0"/>
    <n v="0"/>
    <n v="0"/>
    <n v="0"/>
    <n v="0"/>
    <n v="0"/>
    <n v="16915.194965947569"/>
    <n v="20298.233959137091"/>
    <n v="23681.272952326599"/>
    <n v="27064.311945516121"/>
    <n v="30447.350938705629"/>
    <n v="37213.428925084663"/>
    <n v="40596.467918274167"/>
    <n v="43979.506911463694"/>
    <n v="47362.545904653198"/>
    <n v="50745.584897842717"/>
    <m/>
    <s v="inf"/>
    <n v="1.4630000000000001"/>
    <m/>
    <n v="-1"/>
    <n v="0"/>
    <m/>
    <m/>
    <n v="0"/>
    <n v="0"/>
    <n v="0"/>
    <n v="0"/>
    <n v="0"/>
    <n v="0"/>
    <n v="0"/>
    <n v="0"/>
    <n v="0"/>
    <n v="0"/>
    <n v="6766.0779863790294"/>
    <n v="7517.8644293100324"/>
    <n v="8457.5974829737861"/>
    <n v="9665.8256948271846"/>
  </r>
  <r>
    <x v="641"/>
    <n v="16485.19863324751"/>
    <n v="16485.19863324751"/>
    <n v="16485.19863324751"/>
    <n v="3"/>
    <n v="0"/>
    <n v="1635729460"/>
    <n v="0"/>
    <n v="0"/>
    <n v="0"/>
    <n v="0"/>
    <n v="0"/>
    <n v="0"/>
    <n v="4763732"/>
    <n v="0"/>
    <n v="4764297"/>
    <n v="8"/>
    <n v="58"/>
    <n v="5"/>
    <n v="242"/>
    <n v="2"/>
    <n v="82"/>
    <n v="0"/>
    <n v="0"/>
    <n v="0"/>
    <n v="0"/>
    <n v="23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3"/>
    <n v="988723.14"/>
    <n v="988723.14"/>
    <n v="0"/>
    <n v="1"/>
    <n v="5"/>
    <n v="0"/>
    <n v="0"/>
    <n v="0"/>
    <n v="0"/>
    <n v="0"/>
    <n v="0"/>
    <n v="988723.14"/>
    <n v="988723.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</r>
  <r>
    <x v="642"/>
    <n v="21861.248073075982"/>
    <n v="21861.248073075982"/>
    <n v="21861.248073075982"/>
    <n v="0"/>
    <n v="0"/>
    <n v="1637506875"/>
    <n v="0"/>
    <n v="0"/>
    <n v="0"/>
    <n v="0"/>
    <n v="0"/>
    <n v="0"/>
    <n v="1566624"/>
    <n v="0"/>
    <n v="1745809"/>
    <n v="8"/>
    <n v="48"/>
    <n v="13843"/>
    <n v="0"/>
    <n v="75045"/>
    <n v="34285"/>
    <n v="0"/>
    <n v="0"/>
    <n v="0"/>
    <n v="8042"/>
    <n v="0"/>
    <n v="0"/>
    <n v="478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4"/>
    <n v="0"/>
    <n v="0"/>
    <n v="0"/>
    <n v="0"/>
    <n v="0"/>
    <n v="0"/>
    <n v="0"/>
    <n v="117300.28"/>
    <n v="117300.75"/>
    <n v="0.55000000000000004"/>
    <n v="4"/>
    <n v="12"/>
    <n v="0"/>
    <n v="0"/>
    <n v="0"/>
    <n v="0"/>
    <n v="0"/>
    <n v="0"/>
    <n v="117300.28"/>
    <n v="117300.75"/>
    <n v="0.550000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</r>
  <r>
    <x v="643"/>
    <n v="0"/>
    <n v="0"/>
    <n v="0"/>
    <n v="0"/>
    <n v="0"/>
    <n v="0"/>
    <n v="180726.92723911861"/>
    <n v="0"/>
    <n v="0"/>
    <n v="25"/>
    <n v="44"/>
    <n v="1671100282"/>
    <n v="1768069"/>
    <n v="0"/>
    <n v="1804246"/>
    <n v="8"/>
    <n v="34"/>
    <n v="8"/>
    <n v="2152"/>
    <n v="8288"/>
    <n v="35"/>
    <n v="0"/>
    <n v="0"/>
    <n v="0"/>
    <n v="0"/>
    <n v="0"/>
    <n v="256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025"/>
    <n v="18958157.5"/>
    <n v="18958157.5"/>
    <n v="0"/>
    <n v="5"/>
    <n v="14"/>
    <n v="0"/>
    <n v="0"/>
    <n v="0"/>
    <n v="266103.26442687411"/>
    <n v="266103.26442687411"/>
    <n v="0"/>
    <n v="18692054.23557312"/>
    <n v="18692054.23557312"/>
    <n v="0"/>
    <n v="0"/>
    <n v="0"/>
    <n v="0"/>
    <n v="0"/>
    <n v="0"/>
    <n v="0"/>
    <n v="0"/>
    <n v="0"/>
    <n v="0"/>
    <n v="0"/>
    <n v="0"/>
    <n v="133051.63221343709"/>
    <n v="159661.95865612451"/>
    <n v="186272.2850988119"/>
    <n v="212882.6115414993"/>
    <n v="239492.93798418669"/>
    <n v="292713.59086956148"/>
    <n v="319323.9173122489"/>
    <n v="345934.24375493638"/>
    <n v="372544.57019762369"/>
    <n v="399154.89664031123"/>
    <m/>
    <s v="inf"/>
    <n v="1.4630000000000001"/>
    <m/>
    <n v="-1"/>
    <n v="0"/>
    <m/>
    <m/>
    <n v="0"/>
    <n v="0"/>
    <n v="0"/>
    <n v="0"/>
    <n v="0"/>
    <n v="0"/>
    <n v="0"/>
    <n v="0"/>
    <n v="0"/>
    <n v="0"/>
    <n v="53220.652885374817"/>
    <n v="59134.05876152758"/>
    <n v="66525.816106718528"/>
    <n v="76029.504121964026"/>
  </r>
  <r>
    <x v="644"/>
    <n v="30624.479755416061"/>
    <n v="0"/>
    <n v="0"/>
    <n v="85"/>
    <n v="95"/>
    <n v="1635387218"/>
    <n v="70036.701900301909"/>
    <n v="12553.024604462429"/>
    <n v="12553.024604462429"/>
    <n v="3"/>
    <n v="31"/>
    <n v="1669806929"/>
    <n v="27740"/>
    <n v="0"/>
    <n v="79061"/>
    <n v="4"/>
    <n v="27"/>
    <n v="5"/>
    <n v="513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125477.97"/>
    <n v="125477.97"/>
    <n v="0"/>
    <n v="2"/>
    <n v="8"/>
    <n v="0"/>
    <n v="0"/>
    <n v="0"/>
    <n v="0"/>
    <n v="0"/>
    <n v="0"/>
    <n v="125477.97"/>
    <n v="125477.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</r>
  <r>
    <x v="645"/>
    <n v="34252.658649999998"/>
    <n v="34252.658649999998"/>
    <n v="34252.658649999998"/>
    <n v="0"/>
    <n v="0"/>
    <n v="1625304135"/>
    <n v="0"/>
    <n v="0"/>
    <n v="0"/>
    <n v="0"/>
    <n v="0"/>
    <n v="0"/>
    <n v="396325"/>
    <n v="0"/>
    <n v="396325"/>
    <n v="4"/>
    <n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9630.06"/>
    <n v="279630.06"/>
    <n v="0"/>
    <n v="1"/>
    <n v="1"/>
    <n v="0"/>
    <n v="0"/>
    <n v="0"/>
    <n v="0"/>
    <n v="0"/>
    <n v="0"/>
    <n v="279630.06"/>
    <n v="279630.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</r>
  <r>
    <x v="646"/>
    <n v="425000"/>
    <n v="425000"/>
    <n v="425000"/>
    <n v="0"/>
    <n v="0"/>
    <n v="1664929583"/>
    <n v="0"/>
    <n v="0"/>
    <n v="0"/>
    <n v="0"/>
    <n v="0"/>
    <n v="0"/>
    <n v="904002"/>
    <n v="0"/>
    <n v="1370391"/>
    <n v="4"/>
    <n v="18"/>
    <n v="0"/>
    <n v="465813"/>
    <n v="0"/>
    <n v="5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76"/>
    <n v="23695.35"/>
    <n v="23695.35"/>
    <n v="0"/>
    <n v="1"/>
    <n v="1"/>
    <n v="0"/>
    <n v="0"/>
    <n v="0"/>
    <n v="0"/>
    <n v="0"/>
    <n v="0"/>
    <n v="23695.35"/>
    <n v="23695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</r>
  <r>
    <x v="647"/>
    <n v="15000"/>
    <n v="15000"/>
    <n v="15000"/>
    <n v="0"/>
    <n v="0"/>
    <n v="1591489865"/>
    <n v="0"/>
    <n v="0"/>
    <n v="0"/>
    <n v="0"/>
    <n v="0"/>
    <n v="0"/>
    <n v="317340"/>
    <n v="0"/>
    <n v="317340"/>
    <n v="3"/>
    <n v="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.35"/>
    <n v="25.35"/>
    <n v="0"/>
    <n v="1"/>
    <n v="1"/>
    <n v="0"/>
    <n v="0"/>
    <n v="0"/>
    <n v="0"/>
    <n v="0"/>
    <n v="0"/>
    <n v="25.35"/>
    <n v="25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</r>
  <r>
    <x v="648"/>
    <n v="0"/>
    <n v="0"/>
    <n v="0"/>
    <n v="0"/>
    <n v="0"/>
    <n v="0"/>
    <n v="38585.624854261863"/>
    <n v="38585.624854261863"/>
    <n v="38585.624854261863"/>
    <n v="0"/>
    <n v="0"/>
    <n v="1671699837"/>
    <n v="5639"/>
    <n v="0"/>
    <n v="62563"/>
    <n v="2"/>
    <n v="6"/>
    <n v="0"/>
    <n v="569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619.419999999998"/>
    <n v="18619.419999999998"/>
    <n v="0"/>
    <n v="1"/>
    <n v="3"/>
    <n v="0"/>
    <n v="0"/>
    <n v="0"/>
    <n v="0"/>
    <n v="0"/>
    <n v="0"/>
    <n v="18619.419999999998"/>
    <n v="18619.41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</r>
  <r>
    <x v="649"/>
    <n v="16163.54115093035"/>
    <n v="16163.54115093035"/>
    <n v="16163.54115093035"/>
    <n v="0"/>
    <n v="0"/>
    <n v="1622386470"/>
    <n v="0"/>
    <n v="0"/>
    <n v="0"/>
    <n v="0"/>
    <n v="0"/>
    <n v="0"/>
    <n v="45227965"/>
    <n v="0"/>
    <n v="45248471"/>
    <n v="5"/>
    <n v="569"/>
    <n v="156"/>
    <n v="0"/>
    <n v="0"/>
    <n v="20349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8.67"/>
    <n v="488.67"/>
    <n v="0"/>
    <n v="2"/>
    <n v="2"/>
    <n v="0"/>
    <n v="0"/>
    <n v="0"/>
    <n v="0"/>
    <n v="0"/>
    <n v="0"/>
    <n v="488.67"/>
    <n v="488.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</r>
  <r>
    <x v="650"/>
    <n v="23153.85534382239"/>
    <n v="23153.85534382239"/>
    <n v="23153.85534382239"/>
    <n v="0"/>
    <n v="0"/>
    <n v="1672117787"/>
    <n v="0"/>
    <n v="0"/>
    <n v="0"/>
    <n v="0"/>
    <n v="0"/>
    <n v="0"/>
    <n v="4287916"/>
    <n v="0"/>
    <n v="4364375"/>
    <n v="7"/>
    <n v="89"/>
    <n v="17"/>
    <n v="0"/>
    <n v="0"/>
    <n v="0"/>
    <n v="0"/>
    <n v="0"/>
    <n v="0"/>
    <n v="0"/>
    <n v="0"/>
    <n v="0"/>
    <n v="0"/>
    <n v="0"/>
    <n v="810"/>
    <n v="756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</r>
  <r>
    <x v="651"/>
    <n v="23000"/>
    <n v="23000"/>
    <n v="23000"/>
    <n v="0"/>
    <n v="0"/>
    <n v="1670024207"/>
    <n v="0"/>
    <n v="0"/>
    <n v="0"/>
    <n v="0"/>
    <n v="0"/>
    <n v="0"/>
    <n v="36301"/>
    <n v="0"/>
    <n v="172375"/>
    <n v="2"/>
    <n v="6"/>
    <n v="0"/>
    <n v="1360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3504.23"/>
    <n v="403504.23"/>
    <n v="0"/>
    <n v="1"/>
    <n v="1"/>
    <n v="0"/>
    <n v="0"/>
    <n v="0"/>
    <n v="0"/>
    <n v="0"/>
    <n v="0"/>
    <n v="403504.23"/>
    <n v="403504.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</r>
  <r>
    <x v="652"/>
    <n v="50000"/>
    <n v="50000"/>
    <n v="50000"/>
    <n v="0"/>
    <n v="0"/>
    <n v="1670653715"/>
    <n v="0"/>
    <n v="0"/>
    <n v="0"/>
    <n v="0"/>
    <n v="0"/>
    <n v="0"/>
    <n v="12181697"/>
    <n v="0"/>
    <n v="12924161"/>
    <n v="3"/>
    <n v="31"/>
    <n v="270"/>
    <n v="0"/>
    <n v="7421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56001.33"/>
    <n v="1556001.33"/>
    <n v="0"/>
    <n v="1"/>
    <n v="1"/>
    <n v="0"/>
    <n v="0"/>
    <n v="0"/>
    <n v="0"/>
    <n v="0"/>
    <n v="0"/>
    <n v="1556001.33"/>
    <n v="1556001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</r>
  <r>
    <x v="653"/>
    <n v="261186.39655821471"/>
    <n v="261186.39655821471"/>
    <n v="261186.39655821471"/>
    <n v="0"/>
    <n v="0"/>
    <n v="1663650695"/>
    <n v="0"/>
    <n v="0"/>
    <n v="0"/>
    <n v="0"/>
    <n v="0"/>
    <n v="0"/>
    <n v="33265871"/>
    <n v="0"/>
    <n v="33265871"/>
    <n v="4"/>
    <n v="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4944423.23"/>
    <n v="114944423.23"/>
    <n v="0"/>
    <n v="1"/>
    <n v="2"/>
    <n v="0"/>
    <n v="0"/>
    <n v="0"/>
    <n v="0"/>
    <n v="0"/>
    <n v="0"/>
    <n v="114944423.23"/>
    <n v="114944423.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</r>
  <r>
    <x v="654"/>
    <n v="33187.976616580258"/>
    <n v="0"/>
    <n v="0"/>
    <n v="40"/>
    <n v="8"/>
    <n v="1620871134"/>
    <n v="0"/>
    <n v="0"/>
    <n v="0"/>
    <n v="0"/>
    <n v="0"/>
    <n v="0"/>
    <n v="4"/>
    <n v="0"/>
    <n v="148"/>
    <n v="9"/>
    <n v="60"/>
    <n v="133"/>
    <n v="0"/>
    <n v="4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4"/>
    <n v="5748.06"/>
    <n v="5749.63"/>
    <n v="1.57"/>
    <n v="2"/>
    <n v="14"/>
    <n v="0"/>
    <n v="0"/>
    <n v="0"/>
    <n v="0"/>
    <n v="0"/>
    <n v="0"/>
    <n v="5748.06"/>
    <n v="5749.63"/>
    <n v="1.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</r>
  <r>
    <x v="655"/>
    <n v="191802.17981553439"/>
    <n v="191802.17981553439"/>
    <n v="191802.17981553439"/>
    <n v="0"/>
    <n v="0"/>
    <n v="1672162247"/>
    <n v="0"/>
    <n v="0"/>
    <n v="0"/>
    <n v="0"/>
    <n v="0"/>
    <n v="0"/>
    <n v="532657933"/>
    <n v="0"/>
    <n v="633423678"/>
    <n v="21"/>
    <n v="584"/>
    <n v="1558"/>
    <n v="11382324"/>
    <n v="629"/>
    <n v="69428042"/>
    <n v="0"/>
    <n v="4"/>
    <n v="7"/>
    <n v="7"/>
    <n v="1"/>
    <n v="19953128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40"/>
    <n v="0"/>
    <n v="0"/>
    <n v="0"/>
    <n v="0"/>
    <n v="0"/>
    <n v="0"/>
    <n v="0"/>
    <n v="0"/>
    <n v="0"/>
    <n v="0"/>
    <n v="0"/>
    <n v="0"/>
    <n v="89383421"/>
    <n v="200754458.13999999"/>
    <n v="200754458.13999999"/>
    <n v="0"/>
    <n v="4"/>
    <n v="34"/>
    <n v="0"/>
    <n v="0"/>
    <n v="0"/>
    <n v="0"/>
    <n v="0"/>
    <n v="0"/>
    <n v="200754458.13999999"/>
    <n v="200754458.13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</r>
  <r>
    <x v="656"/>
    <n v="124164.15772271001"/>
    <n v="124164.15772271001"/>
    <n v="124164.15772271001"/>
    <n v="0"/>
    <n v="0"/>
    <n v="1672095227"/>
    <n v="0"/>
    <n v="0"/>
    <n v="0"/>
    <n v="0"/>
    <n v="0"/>
    <n v="0"/>
    <n v="10836135"/>
    <n v="0"/>
    <n v="10837762"/>
    <n v="5"/>
    <n v="137"/>
    <n v="1609"/>
    <n v="0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762.129999999997"/>
    <n v="41762.129999999997"/>
    <n v="0"/>
    <n v="1"/>
    <n v="1"/>
    <n v="0"/>
    <n v="0"/>
    <n v="0"/>
    <n v="0"/>
    <n v="0"/>
    <n v="0"/>
    <n v="41762.129999999997"/>
    <n v="41762.12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</r>
  <r>
    <x v="657"/>
    <n v="49752.725866901339"/>
    <n v="49752.725866901339"/>
    <n v="49752.725866901339"/>
    <n v="0"/>
    <n v="0"/>
    <n v="1670581895"/>
    <n v="0"/>
    <n v="0"/>
    <n v="0"/>
    <n v="0"/>
    <n v="0"/>
    <n v="0"/>
    <n v="17409629"/>
    <n v="0"/>
    <n v="17409638"/>
    <n v="6"/>
    <n v="278"/>
    <n v="1"/>
    <n v="0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.22"/>
    <n v="21.22"/>
    <n v="0"/>
    <n v="1"/>
    <n v="2"/>
    <n v="0"/>
    <n v="0"/>
    <n v="0"/>
    <n v="0"/>
    <n v="0"/>
    <n v="0"/>
    <n v="21.22"/>
    <n v="21.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</r>
  <r>
    <x v="658"/>
    <n v="50839.536207481942"/>
    <n v="50839.536207481942"/>
    <n v="50839.536207481942"/>
    <n v="0"/>
    <n v="0"/>
    <n v="1658177988"/>
    <n v="0"/>
    <n v="0"/>
    <n v="0"/>
    <n v="0"/>
    <n v="0"/>
    <n v="0"/>
    <n v="5199899"/>
    <n v="0"/>
    <n v="5225549"/>
    <n v="5"/>
    <n v="86"/>
    <n v="25647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602.73"/>
    <n v="258602.73"/>
    <n v="0"/>
    <n v="3"/>
    <n v="7"/>
    <n v="0"/>
    <n v="0"/>
    <n v="0"/>
    <n v="0"/>
    <n v="0"/>
    <n v="0"/>
    <n v="258602.73"/>
    <n v="258602.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</r>
  <r>
    <x v="659"/>
    <n v="27246.829662080869"/>
    <n v="27246.829662080869"/>
    <n v="27246.829662080869"/>
    <n v="0"/>
    <n v="0"/>
    <n v="1672165751"/>
    <n v="0"/>
    <n v="0"/>
    <n v="0"/>
    <n v="0"/>
    <n v="0"/>
    <n v="0"/>
    <n v="8815936"/>
    <n v="0"/>
    <n v="8817123"/>
    <n v="11"/>
    <n v="38"/>
    <n v="45"/>
    <n v="0"/>
    <n v="1082"/>
    <n v="2"/>
    <n v="0"/>
    <n v="0"/>
    <n v="0"/>
    <n v="0"/>
    <n v="0"/>
    <n v="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271.78"/>
    <n v="37271.78"/>
    <n v="0"/>
    <n v="1"/>
    <n v="1"/>
    <n v="0"/>
    <n v="0"/>
    <n v="0"/>
    <n v="0"/>
    <n v="0"/>
    <n v="0"/>
    <n v="37271.78"/>
    <n v="37271.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</r>
  <r>
    <x v="660"/>
    <n v="53014.4890689639"/>
    <n v="0"/>
    <n v="0"/>
    <n v="71"/>
    <n v="42"/>
    <n v="1611490610"/>
    <n v="0"/>
    <n v="0"/>
    <n v="0"/>
    <n v="0"/>
    <n v="0"/>
    <n v="0"/>
    <n v="279"/>
    <n v="0"/>
    <n v="284"/>
    <n v="2"/>
    <n v="7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177.8"/>
    <n v="5177.8"/>
    <n v="0"/>
    <n v="1"/>
    <n v="1"/>
    <n v="5177.8000460844087"/>
    <n v="5177.8000460844087"/>
    <n v="0"/>
    <n v="0"/>
    <n v="0"/>
    <n v="0"/>
    <n v="-4.6084408495516982E-5"/>
    <n v="-4.6084408495516982E-5"/>
    <n v="0"/>
    <n v="0"/>
    <n v="2588.9000230422039"/>
    <n v="3106.6800276506451"/>
    <n v="3624.4600322590859"/>
    <n v="4142.2400368675271"/>
    <n v="4660.0200414759684"/>
    <n v="5695.5800506928499"/>
    <n v="6213.3600553012902"/>
    <n v="6731.1400599097306"/>
    <n v="7248.9200645181718"/>
    <n v="7766.700069126613"/>
    <n v="0"/>
    <n v="0"/>
    <n v="0"/>
    <n v="0"/>
    <n v="0"/>
    <n v="0"/>
    <n v="0"/>
    <n v="0"/>
    <n v="0"/>
    <n v="0"/>
    <s v="inf"/>
    <m/>
    <n v="1.4630000000000001"/>
    <n v="-1"/>
    <m/>
    <m/>
    <m/>
    <m/>
    <n v="1035.560009216882"/>
    <n v="1150.622232463202"/>
    <n v="1294.4500115211019"/>
    <n v="1479.3714417384019"/>
    <n v="1725.933348694803"/>
    <n v="828.44800737350545"/>
    <n v="920.49778597056161"/>
    <n v="1035.560009216882"/>
    <n v="1183.4971533907219"/>
    <n v="1380.7466789558421"/>
    <n v="0"/>
    <n v="0"/>
    <n v="0"/>
    <n v="0"/>
  </r>
  <r>
    <x v="661"/>
    <n v="277606.50060526998"/>
    <n v="277606.50060526998"/>
    <n v="277606.50060526998"/>
    <n v="0"/>
    <n v="0"/>
    <n v="1638464112"/>
    <n v="0"/>
    <n v="0"/>
    <n v="0"/>
    <n v="0"/>
    <n v="0"/>
    <n v="0"/>
    <n v="488040"/>
    <n v="0"/>
    <n v="488040"/>
    <n v="3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972153.41"/>
    <n v="4722939"/>
    <n v="750785.59"/>
    <n v="1"/>
    <n v="1"/>
    <n v="0"/>
    <n v="0"/>
    <n v="0"/>
    <n v="0"/>
    <n v="0"/>
    <n v="0"/>
    <n v="3972153.41"/>
    <n v="4722939"/>
    <n v="750785.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</r>
  <r>
    <x v="662"/>
    <n v="92656.218047870847"/>
    <n v="0"/>
    <n v="0"/>
    <n v="8"/>
    <n v="5"/>
    <n v="1669640783"/>
    <n v="7422.0653340448207"/>
    <n v="0"/>
    <n v="0"/>
    <n v="1"/>
    <n v="6"/>
    <n v="1669898691"/>
    <n v="44208"/>
    <n v="0"/>
    <n v="188144"/>
    <n v="3"/>
    <n v="9"/>
    <n v="0"/>
    <n v="1156"/>
    <n v="0"/>
    <n v="0"/>
    <n v="0"/>
    <n v="0"/>
    <n v="0"/>
    <n v="0"/>
    <n v="0"/>
    <n v="1427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780"/>
    <n v="147100.26"/>
    <n v="147100.26"/>
    <n v="0"/>
    <n v="2"/>
    <n v="2"/>
    <n v="136190.91819892189"/>
    <n v="136190.91819892189"/>
    <n v="0"/>
    <n v="10909.3368375311"/>
    <n v="10909.3368375311"/>
    <n v="0"/>
    <n v="4.9635470422799699E-3"/>
    <n v="4.9635470422799699E-3"/>
    <n v="0"/>
    <n v="0"/>
    <n v="68095.459099460932"/>
    <n v="81714.550919353118"/>
    <n v="95333.642739245304"/>
    <n v="108952.73455913751"/>
    <n v="122571.82637902971"/>
    <n v="149810.01001881409"/>
    <n v="163429.10183870621"/>
    <n v="177048.19365859841"/>
    <n v="190667.28547849061"/>
    <n v="204286.37729838281"/>
    <n v="5454.6684187655519"/>
    <n v="6545.6021025186619"/>
    <n v="7636.5357862717719"/>
    <n v="8727.4694700248838"/>
    <n v="9818.4031537779938"/>
    <n v="12000.270521284219"/>
    <n v="13091.20420503732"/>
    <n v="14182.137888790439"/>
    <n v="15273.07157254354"/>
    <n v="16364.005256296659"/>
    <s v="inf"/>
    <s v="inf"/>
    <n v="1.4630000000000001"/>
    <n v="-1"/>
    <n v="-1"/>
    <n v="0"/>
    <m/>
    <m/>
    <n v="27238.183639784369"/>
    <n v="30264.648488649302"/>
    <n v="34047.729549730473"/>
    <n v="38911.690913977684"/>
    <n v="45396.972732973947"/>
    <n v="21790.5469118275"/>
    <n v="24211.71879091944"/>
    <n v="27238.183639784369"/>
    <n v="31129.352731182142"/>
    <n v="36317.578186379164"/>
    <n v="2181.8673675062209"/>
    <n v="2424.2970750069121"/>
    <n v="2727.334209382776"/>
    <n v="3116.9533821517439"/>
  </r>
  <r>
    <x v="663"/>
    <n v="25054.915404422569"/>
    <n v="25054.915404422569"/>
    <n v="25054.915404422569"/>
    <n v="0"/>
    <n v="0"/>
    <n v="1665852827"/>
    <n v="0"/>
    <n v="0"/>
    <n v="0"/>
    <n v="0"/>
    <n v="0"/>
    <n v="0"/>
    <n v="334860534"/>
    <n v="0"/>
    <n v="334861408"/>
    <n v="8"/>
    <n v="171"/>
    <n v="510"/>
    <n v="0"/>
    <n v="19"/>
    <n v="3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74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</r>
  <r>
    <x v="664"/>
    <n v="1560714.3071228319"/>
    <n v="1560714.3071228319"/>
    <n v="1560714.3071228319"/>
    <n v="0"/>
    <n v="0"/>
    <n v="1672171031"/>
    <n v="0"/>
    <n v="0"/>
    <n v="0"/>
    <n v="0"/>
    <n v="0"/>
    <n v="0"/>
    <n v="477858646"/>
    <n v="0"/>
    <n v="477858912"/>
    <n v="4"/>
    <n v="235"/>
    <n v="30"/>
    <n v="0"/>
    <n v="0"/>
    <n v="2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5.03"/>
    <n v="115.03"/>
    <n v="0"/>
    <n v="1"/>
    <n v="2"/>
    <n v="0"/>
    <n v="0"/>
    <n v="0"/>
    <n v="0"/>
    <n v="0"/>
    <n v="0"/>
    <n v="115.03"/>
    <n v="115.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</r>
  <r>
    <x v="665"/>
    <n v="15614.97764613429"/>
    <n v="15614.97764613429"/>
    <n v="15614.97764613429"/>
    <n v="0"/>
    <n v="0"/>
    <n v="1670948327"/>
    <n v="0"/>
    <n v="0"/>
    <n v="0"/>
    <n v="0"/>
    <n v="0"/>
    <n v="0"/>
    <n v="744833"/>
    <n v="0"/>
    <n v="744847"/>
    <n v="5"/>
    <n v="19"/>
    <n v="5"/>
    <n v="0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8227.97"/>
    <n v="208227.97"/>
    <n v="0"/>
    <n v="1"/>
    <n v="5"/>
    <n v="0"/>
    <n v="0"/>
    <n v="0"/>
    <n v="0"/>
    <n v="0"/>
    <n v="0"/>
    <n v="208227.97"/>
    <n v="208227.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</r>
  <r>
    <x v="666"/>
    <n v="109909.3191117626"/>
    <n v="109909.3191117626"/>
    <n v="109909.3191117626"/>
    <n v="0"/>
    <n v="0"/>
    <n v="1671455603"/>
    <n v="0"/>
    <n v="0"/>
    <n v="0"/>
    <n v="0"/>
    <n v="0"/>
    <n v="0"/>
    <n v="88835993"/>
    <n v="0"/>
    <n v="89187709"/>
    <n v="8"/>
    <n v="368"/>
    <n v="1"/>
    <n v="0"/>
    <n v="22"/>
    <n v="3054"/>
    <n v="0"/>
    <n v="0"/>
    <n v="0"/>
    <n v="0"/>
    <n v="0"/>
    <n v="0"/>
    <n v="0"/>
    <n v="0"/>
    <n v="0"/>
    <n v="3486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019.129999999997"/>
    <n v="40019.129999999997"/>
    <n v="0"/>
    <n v="1"/>
    <n v="2"/>
    <n v="0"/>
    <n v="0"/>
    <n v="0"/>
    <n v="0"/>
    <n v="0"/>
    <n v="0"/>
    <n v="40019.129999999997"/>
    <n v="40019.12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</r>
  <r>
    <x v="667"/>
    <n v="59266.76763256573"/>
    <n v="59266.76763256573"/>
    <n v="59266.76763256573"/>
    <n v="0"/>
    <n v="0"/>
    <n v="1671038303"/>
    <n v="0"/>
    <n v="0"/>
    <n v="0"/>
    <n v="0"/>
    <n v="0"/>
    <n v="0"/>
    <n v="5016051"/>
    <n v="0"/>
    <n v="5016051"/>
    <n v="1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38900.329999998"/>
    <n v="22938900.329999998"/>
    <n v="0"/>
    <n v="1"/>
    <n v="4"/>
    <n v="0"/>
    <n v="0"/>
    <n v="0"/>
    <n v="0"/>
    <n v="0"/>
    <n v="0"/>
    <n v="22938900.329999998"/>
    <n v="22938900.32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</r>
  <r>
    <x v="668"/>
    <n v="44769.162628071288"/>
    <n v="44769.162628071288"/>
    <n v="44769.162628071288"/>
    <n v="0"/>
    <n v="0"/>
    <n v="1671156971"/>
    <n v="0"/>
    <n v="0"/>
    <n v="0"/>
    <n v="0"/>
    <n v="0"/>
    <n v="0"/>
    <n v="35446913"/>
    <n v="0"/>
    <n v="35446913"/>
    <n v="4"/>
    <n v="1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9.17"/>
    <n v="79.17"/>
    <n v="0"/>
    <n v="1"/>
    <n v="1"/>
    <n v="0"/>
    <n v="0"/>
    <n v="0"/>
    <n v="0"/>
    <n v="0"/>
    <n v="0"/>
    <n v="79.17"/>
    <n v="79.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</r>
  <r>
    <x v="669"/>
    <n v="34885.44996976418"/>
    <n v="2.0000000000000001E-18"/>
    <n v="2.0000000000000001E-18"/>
    <n v="379"/>
    <n v="124"/>
    <n v="1670450447"/>
    <n v="0"/>
    <n v="0"/>
    <n v="0"/>
    <n v="0"/>
    <n v="0"/>
    <n v="0"/>
    <n v="22440"/>
    <n v="0"/>
    <n v="23319"/>
    <n v="8"/>
    <n v="39"/>
    <n v="5"/>
    <n v="824"/>
    <n v="15"/>
    <n v="29"/>
    <n v="0"/>
    <n v="0"/>
    <n v="0"/>
    <n v="0"/>
    <n v="0"/>
    <n v="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5"/>
    <n v="57206.05"/>
    <n v="57206.05"/>
    <n v="0"/>
    <n v="2"/>
    <n v="5"/>
    <n v="51276.444940911439"/>
    <n v="51276.444940911439"/>
    <n v="0"/>
    <n v="0"/>
    <n v="0"/>
    <n v="0"/>
    <n v="5929.6050590885643"/>
    <n v="5929.6050590885643"/>
    <n v="0"/>
    <n v="0"/>
    <n v="25638.222470455719"/>
    <n v="30765.866964546862"/>
    <n v="35893.511458638008"/>
    <n v="41021.155952729147"/>
    <n v="46148.800446820293"/>
    <n v="56404.089435002577"/>
    <n v="61531.733929093723"/>
    <n v="66659.378423184869"/>
    <n v="71787.022917276016"/>
    <n v="76914.667411367162"/>
    <n v="0"/>
    <n v="0"/>
    <n v="0"/>
    <n v="0"/>
    <n v="0"/>
    <n v="0"/>
    <n v="0"/>
    <n v="0"/>
    <n v="0"/>
    <n v="0"/>
    <s v="inf"/>
    <m/>
    <n v="1.4630000000000001"/>
    <n v="-1"/>
    <m/>
    <m/>
    <m/>
    <m/>
    <n v="10255.28898818229"/>
    <n v="11394.76554242476"/>
    <n v="12819.11123522786"/>
    <n v="14650.412840260409"/>
    <n v="17092.14831363715"/>
    <n v="8204.23119054583"/>
    <n v="9115.8124339398128"/>
    <n v="10255.28898818229"/>
    <n v="11720.33027220833"/>
    <n v="13673.718650909719"/>
    <n v="0"/>
    <n v="0"/>
    <n v="0"/>
    <n v="0"/>
  </r>
  <r>
    <x v="670"/>
    <n v="0"/>
    <n v="0"/>
    <n v="0"/>
    <n v="0"/>
    <n v="0"/>
    <n v="0"/>
    <n v="28374.91283912658"/>
    <n v="28374.91283912658"/>
    <n v="28374.91283912658"/>
    <n v="0"/>
    <n v="0"/>
    <n v="1669901512"/>
    <n v="59905"/>
    <n v="0"/>
    <n v="103448"/>
    <n v="10"/>
    <n v="28"/>
    <n v="0"/>
    <n v="41751"/>
    <n v="657"/>
    <n v="753"/>
    <n v="0"/>
    <n v="0"/>
    <n v="3"/>
    <n v="0"/>
    <n v="1"/>
    <n v="331"/>
    <n v="38"/>
    <n v="0"/>
    <n v="0"/>
    <n v="0"/>
    <n v="0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92"/>
    <n v="858028.91"/>
    <n v="858028.91"/>
    <n v="0"/>
    <n v="6"/>
    <n v="12"/>
    <n v="0"/>
    <n v="0"/>
    <n v="0"/>
    <n v="0"/>
    <n v="0"/>
    <n v="0"/>
    <n v="858028.91"/>
    <n v="858028.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</r>
  <r>
    <x v="671"/>
    <n v="26628.63445401207"/>
    <n v="26628.63445401207"/>
    <n v="26628.63445401207"/>
    <n v="58"/>
    <n v="53"/>
    <n v="1669051439"/>
    <n v="0"/>
    <n v="0"/>
    <n v="0"/>
    <n v="0"/>
    <n v="0"/>
    <n v="0"/>
    <n v="1022574"/>
    <n v="0"/>
    <n v="1152400"/>
    <n v="7"/>
    <n v="114"/>
    <n v="121293"/>
    <n v="6047"/>
    <n v="0"/>
    <n v="7"/>
    <n v="0"/>
    <n v="0"/>
    <n v="0"/>
    <n v="0"/>
    <n v="0"/>
    <n v="0"/>
    <n v="24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3779"/>
    <n v="955048.78"/>
    <n v="1546148.47"/>
    <n v="591099.68999999994"/>
    <n v="1"/>
    <n v="7"/>
    <n v="0"/>
    <n v="0"/>
    <n v="0"/>
    <n v="0"/>
    <n v="0"/>
    <n v="0"/>
    <n v="955048.78"/>
    <n v="1546148.47"/>
    <n v="591099.689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</r>
  <r>
    <x v="672"/>
    <n v="16790.409999999989"/>
    <n v="16790.409999999989"/>
    <n v="16790.409999999989"/>
    <n v="0"/>
    <n v="0"/>
    <n v="1665621887"/>
    <n v="0"/>
    <n v="0"/>
    <n v="0"/>
    <n v="0"/>
    <n v="0"/>
    <n v="0"/>
    <n v="1862142"/>
    <n v="0"/>
    <n v="1862142"/>
    <n v="2"/>
    <n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89493.02"/>
    <n v="1789493.02"/>
    <n v="0"/>
    <n v="1"/>
    <n v="3"/>
    <n v="0"/>
    <n v="0"/>
    <n v="0"/>
    <n v="0"/>
    <n v="0"/>
    <n v="0"/>
    <n v="1789493.02"/>
    <n v="1789493.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</r>
  <r>
    <x v="673"/>
    <n v="2231445.8934980901"/>
    <n v="2231445.8934980901"/>
    <n v="2231445.8934980901"/>
    <n v="0"/>
    <n v="0"/>
    <n v="1610566903"/>
    <n v="0"/>
    <n v="0"/>
    <n v="0"/>
    <n v="0"/>
    <n v="0"/>
    <n v="0"/>
    <n v="6037311334"/>
    <n v="0"/>
    <n v="6039763452"/>
    <n v="10"/>
    <n v="271"/>
    <n v="2452102"/>
    <n v="0"/>
    <n v="0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52118"/>
    <n v="2.23"/>
    <n v="2.23"/>
    <n v="0"/>
    <n v="2"/>
    <n v="2"/>
    <n v="0"/>
    <n v="0"/>
    <n v="0"/>
    <n v="0"/>
    <n v="0"/>
    <n v="0"/>
    <n v="2.23"/>
    <n v="2.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</r>
  <r>
    <x v="674"/>
    <n v="18923.826628872921"/>
    <n v="8893.4596377301605"/>
    <n v="8893.4596377301605"/>
    <n v="40"/>
    <n v="42"/>
    <n v="1666063859"/>
    <n v="0"/>
    <n v="0"/>
    <n v="0"/>
    <n v="0"/>
    <n v="0"/>
    <n v="0"/>
    <n v="17287"/>
    <n v="0"/>
    <n v="17292"/>
    <n v="3"/>
    <n v="15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921.54"/>
    <n v="14921.54"/>
    <n v="0"/>
    <n v="1"/>
    <n v="2"/>
    <n v="14768.764348055151"/>
    <n v="14768.764348055151"/>
    <n v="0"/>
    <n v="0"/>
    <n v="0"/>
    <n v="0"/>
    <n v="152.7756519448503"/>
    <n v="152.7756519448503"/>
    <n v="0"/>
    <n v="0"/>
    <n v="7384.3821740275753"/>
    <n v="8861.25860883309"/>
    <n v="10338.135043638609"/>
    <n v="11815.011478444119"/>
    <n v="13291.887913249629"/>
    <n v="16245.64078286067"/>
    <n v="17722.51721766618"/>
    <n v="19199.393652471699"/>
    <n v="20676.270087277211"/>
    <n v="22153.14652208273"/>
    <n v="0"/>
    <n v="0"/>
    <n v="0"/>
    <n v="0"/>
    <n v="0"/>
    <n v="0"/>
    <n v="0"/>
    <n v="0"/>
    <n v="0"/>
    <n v="0"/>
    <s v="inf"/>
    <m/>
    <n v="1.4630000000000001"/>
    <n v="-1"/>
    <m/>
    <m/>
    <m/>
    <m/>
    <n v="2953.7528696110298"/>
    <n v="3281.947632901145"/>
    <n v="3692.1910870137881"/>
    <n v="4219.6469565871857"/>
    <n v="4922.9214493517165"/>
    <n v="2363.0022956888238"/>
    <n v="2625.5581063209161"/>
    <n v="2953.7528696110298"/>
    <n v="3375.7175652697488"/>
    <n v="3938.3371594813739"/>
    <n v="0"/>
    <n v="0"/>
    <n v="0"/>
    <n v="0"/>
  </r>
  <r>
    <x v="675"/>
    <n v="117333.8971223"/>
    <n v="117333.8971223"/>
    <n v="117333.8971223"/>
    <n v="0"/>
    <n v="0"/>
    <n v="1666041191"/>
    <n v="0"/>
    <n v="0"/>
    <n v="0"/>
    <n v="0"/>
    <n v="0"/>
    <n v="0"/>
    <n v="102810853"/>
    <n v="0"/>
    <n v="102810853"/>
    <n v="5"/>
    <n v="1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906771.15"/>
    <n v="3906771.15"/>
    <n v="0"/>
    <n v="1"/>
    <n v="8"/>
    <n v="0"/>
    <n v="0"/>
    <n v="0"/>
    <n v="0"/>
    <n v="0"/>
    <n v="0"/>
    <n v="3906771.15"/>
    <n v="3906771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</r>
  <r>
    <x v="676"/>
    <n v="30127.01320920105"/>
    <n v="30127.01320920105"/>
    <n v="30127.01320920105"/>
    <n v="0"/>
    <n v="0"/>
    <n v="1662509946"/>
    <n v="0"/>
    <n v="0"/>
    <n v="0"/>
    <n v="0"/>
    <n v="0"/>
    <n v="0"/>
    <n v="68611"/>
    <n v="0"/>
    <n v="68611"/>
    <n v="4"/>
    <n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766.05"/>
    <n v="4766.05"/>
    <n v="0"/>
    <n v="1"/>
    <n v="2"/>
    <n v="0"/>
    <n v="0"/>
    <n v="0"/>
    <n v="0"/>
    <n v="0"/>
    <n v="0"/>
    <n v="4766.05"/>
    <n v="4766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</r>
  <r>
    <x v="677"/>
    <n v="81158.399999999994"/>
    <n v="81158.399999999994"/>
    <n v="81158.399999999994"/>
    <n v="0"/>
    <n v="0"/>
    <n v="1662128679"/>
    <n v="0"/>
    <n v="0"/>
    <n v="0"/>
    <n v="0"/>
    <n v="0"/>
    <n v="0"/>
    <n v="14045016"/>
    <n v="0"/>
    <n v="19500329"/>
    <n v="10"/>
    <n v="75"/>
    <n v="371399"/>
    <n v="0"/>
    <n v="3108495"/>
    <n v="76653"/>
    <n v="0"/>
    <n v="0"/>
    <n v="0"/>
    <n v="0"/>
    <n v="0"/>
    <n v="0"/>
    <n v="1"/>
    <n v="0"/>
    <n v="6"/>
    <n v="0"/>
    <n v="0"/>
    <n v="70431"/>
    <n v="0"/>
    <n v="0"/>
    <n v="0"/>
    <n v="0"/>
    <n v="1802600"/>
    <n v="257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9324.95"/>
    <n v="439324.95"/>
    <n v="0"/>
    <n v="1"/>
    <n v="1"/>
    <n v="0"/>
    <n v="0"/>
    <n v="0"/>
    <n v="0"/>
    <n v="0"/>
    <n v="0"/>
    <n v="439324.95"/>
    <n v="439324.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</r>
  <r>
    <x v="678"/>
    <n v="34979.70649583156"/>
    <n v="0"/>
    <n v="0"/>
    <n v="12"/>
    <n v="3"/>
    <n v="1668109727"/>
    <n v="308496.59965685272"/>
    <n v="0"/>
    <n v="0"/>
    <n v="15"/>
    <n v="27"/>
    <n v="1665088391"/>
    <n v="4577646"/>
    <n v="0"/>
    <n v="4948330"/>
    <n v="7"/>
    <n v="64"/>
    <n v="23"/>
    <n v="399"/>
    <n v="12"/>
    <n v="93"/>
    <n v="0"/>
    <n v="0"/>
    <n v="0"/>
    <n v="0"/>
    <n v="0"/>
    <n v="3701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0285"/>
    <n v="3281858.33"/>
    <n v="3281878.94"/>
    <n v="20.61"/>
    <n v="4"/>
    <n v="24"/>
    <n v="51414.988074894361"/>
    <n v="51414.988074894361"/>
    <n v="0"/>
    <n v="453444.31333043618"/>
    <n v="453444.31333043618"/>
    <n v="0"/>
    <n v="2776999.028594669"/>
    <n v="2777019.6385946688"/>
    <n v="20.61"/>
    <n v="0"/>
    <n v="25707.494037447181"/>
    <n v="30848.99284493662"/>
    <n v="35990.491652426048"/>
    <n v="41131.990459915491"/>
    <n v="46273.489267404933"/>
    <n v="56556.486882383797"/>
    <n v="61697.985689873232"/>
    <n v="66839.484497362675"/>
    <n v="71980.983304852096"/>
    <n v="77122.482112341546"/>
    <n v="226722.15666521809"/>
    <n v="272066.58799826168"/>
    <n v="317411.01933130529"/>
    <n v="362755.45066434902"/>
    <n v="408099.88199739257"/>
    <n v="498788.74466347991"/>
    <n v="544133.17599652335"/>
    <n v="589477.60732956708"/>
    <n v="634822.03866261058"/>
    <n v="680166.4699956543"/>
    <s v="inf"/>
    <s v="inf"/>
    <n v="1.4630000000000001"/>
    <n v="-1"/>
    <n v="-1"/>
    <n v="0"/>
    <m/>
    <m/>
    <n v="10282.997614978871"/>
    <n v="11425.55290553208"/>
    <n v="12853.74701872359"/>
    <n v="14689.996592826959"/>
    <n v="17138.32935829812"/>
    <n v="8226.3980919830974"/>
    <n v="9140.442324425665"/>
    <n v="10282.997614978871"/>
    <n v="11751.99727426157"/>
    <n v="13710.663486638499"/>
    <n v="90688.86266608724"/>
    <n v="100765.4029623191"/>
    <n v="113361.078332609"/>
    <n v="129555.5180944103"/>
  </r>
  <r>
    <x v="679"/>
    <n v="20199.231748371629"/>
    <n v="20199.231748371629"/>
    <n v="20199.231748371629"/>
    <n v="0"/>
    <n v="0"/>
    <n v="1653511508"/>
    <n v="0"/>
    <n v="0"/>
    <n v="0"/>
    <n v="0"/>
    <n v="0"/>
    <n v="0"/>
    <n v="517442"/>
    <n v="0"/>
    <n v="517442"/>
    <n v="1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8382.56"/>
    <n v="458382.56"/>
    <n v="0"/>
    <n v="1"/>
    <n v="2"/>
    <n v="0"/>
    <n v="0"/>
    <n v="0"/>
    <n v="0"/>
    <n v="0"/>
    <n v="0"/>
    <n v="458382.56"/>
    <n v="458382.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</r>
  <r>
    <x v="680"/>
    <n v="18486.079979999999"/>
    <n v="18486.079979999999"/>
    <n v="18486.079979999999"/>
    <n v="0"/>
    <n v="0"/>
    <n v="1668769499"/>
    <n v="0"/>
    <n v="0"/>
    <n v="0"/>
    <n v="0"/>
    <n v="0"/>
    <n v="0"/>
    <n v="28105"/>
    <n v="0"/>
    <n v="28113"/>
    <n v="2"/>
    <n v="4"/>
    <n v="0"/>
    <n v="0"/>
    <n v="0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66481.3899999997"/>
    <n v="4366481.3899999997"/>
    <n v="0"/>
    <n v="1"/>
    <n v="1"/>
    <n v="0"/>
    <n v="0"/>
    <n v="0"/>
    <n v="0"/>
    <n v="0"/>
    <n v="0"/>
    <n v="4366481.3899999997"/>
    <n v="4366481.38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</r>
  <r>
    <x v="681"/>
    <n v="23151.8961204675"/>
    <n v="0"/>
    <n v="0"/>
    <n v="12"/>
    <n v="37"/>
    <n v="1670961527"/>
    <n v="0"/>
    <n v="0"/>
    <n v="0"/>
    <n v="0"/>
    <n v="0"/>
    <n v="0"/>
    <n v="136"/>
    <n v="0"/>
    <n v="136"/>
    <n v="1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029.86"/>
    <n v="34029.86"/>
    <n v="0"/>
    <n v="1"/>
    <n v="1"/>
    <n v="34029.858514875777"/>
    <n v="34029.858514875777"/>
    <n v="0"/>
    <n v="0"/>
    <n v="0"/>
    <n v="0"/>
    <n v="1.485124215832911E-3"/>
    <n v="1.485124215832911E-3"/>
    <n v="0"/>
    <n v="0"/>
    <n v="17014.929257437889"/>
    <n v="20417.91510892547"/>
    <n v="23820.900960413052"/>
    <n v="27223.886811900629"/>
    <n v="30626.872663388211"/>
    <n v="37432.844366363373"/>
    <n v="40835.83021785094"/>
    <n v="44238.816069338522"/>
    <n v="47641.801920826103"/>
    <n v="51044.787772313677"/>
    <n v="0"/>
    <n v="0"/>
    <n v="0"/>
    <n v="0"/>
    <n v="0"/>
    <n v="0"/>
    <n v="0"/>
    <n v="0"/>
    <n v="0"/>
    <n v="0"/>
    <s v="inf"/>
    <m/>
    <n v="1.4630000000000001"/>
    <n v="-1"/>
    <m/>
    <m/>
    <m/>
    <m/>
    <n v="6805.9717029751573"/>
    <n v="7562.1907810835073"/>
    <n v="8507.4646287189462"/>
    <n v="9722.816718535938"/>
    <n v="11343.286171625259"/>
    <n v="5444.7773623801259"/>
    <n v="6049.7526248668064"/>
    <n v="6805.9717029751573"/>
    <n v="7778.2533748287506"/>
    <n v="9074.6289373002091"/>
    <n v="0"/>
    <n v="0"/>
    <n v="0"/>
    <n v="0"/>
  </r>
  <r>
    <x v="682"/>
    <n v="44770.914730229902"/>
    <n v="44770.914730229902"/>
    <n v="44770.914730229902"/>
    <n v="0"/>
    <n v="0"/>
    <n v="1669855559"/>
    <n v="0"/>
    <n v="0"/>
    <n v="0"/>
    <n v="0"/>
    <n v="0"/>
    <n v="0"/>
    <n v="214172240"/>
    <n v="0"/>
    <n v="214176531"/>
    <n v="8"/>
    <n v="126"/>
    <n v="177"/>
    <n v="710"/>
    <n v="22"/>
    <n v="0"/>
    <n v="0"/>
    <n v="0"/>
    <n v="0"/>
    <n v="0"/>
    <n v="0"/>
    <n v="0"/>
    <n v="33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81"/>
    <n v="445.48"/>
    <n v="445.48"/>
    <n v="0"/>
    <n v="1"/>
    <n v="1"/>
    <n v="0"/>
    <n v="0"/>
    <n v="0"/>
    <n v="0"/>
    <n v="0"/>
    <n v="0"/>
    <n v="445.48"/>
    <n v="445.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</r>
  <r>
    <x v="683"/>
    <n v="1514812.1315230019"/>
    <n v="422475.92965340038"/>
    <n v="422475.92965340038"/>
    <n v="14"/>
    <n v="18"/>
    <n v="1671225395"/>
    <n v="0"/>
    <n v="0"/>
    <n v="0"/>
    <n v="0"/>
    <n v="0"/>
    <n v="0"/>
    <n v="621292"/>
    <n v="0"/>
    <n v="621292"/>
    <n v="3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09089.93"/>
    <n v="1609089.96"/>
    <n v="0.03"/>
    <n v="1"/>
    <n v="3"/>
    <n v="1605572.442398672"/>
    <n v="1605572.442398672"/>
    <n v="0"/>
    <n v="0"/>
    <n v="0"/>
    <n v="0"/>
    <n v="3517.4876013279431"/>
    <n v="3517.5176013279711"/>
    <n v="0.03"/>
    <n v="0"/>
    <n v="802786.221199336"/>
    <n v="963343.4654392032"/>
    <n v="1123900.7096790699"/>
    <n v="1284457.9539189381"/>
    <n v="1445015.198158805"/>
    <n v="1766129.686638539"/>
    <n v="1926686.9308784059"/>
    <n v="2087244.1751182741"/>
    <n v="2247801.4193581408"/>
    <n v="2408358.663598008"/>
    <n v="0"/>
    <n v="0"/>
    <n v="0"/>
    <n v="0"/>
    <n v="0"/>
    <n v="0"/>
    <n v="0"/>
    <n v="0"/>
    <n v="0"/>
    <n v="0"/>
    <s v="inf"/>
    <m/>
    <n v="1.4630000000000001"/>
    <n v="-1"/>
    <m/>
    <m/>
    <m/>
    <m/>
    <n v="321114.4884797344"/>
    <n v="356793.8760885938"/>
    <n v="401393.110599668"/>
    <n v="458734.98354247771"/>
    <n v="535190.81413289066"/>
    <n v="256891.59078378751"/>
    <n v="285435.100870875"/>
    <n v="321114.4884797344"/>
    <n v="366987.98683398223"/>
    <n v="428152.65130631247"/>
    <n v="0"/>
    <n v="0"/>
    <n v="0"/>
    <n v="0"/>
  </r>
  <r>
    <x v="684"/>
    <n v="14055.535575980601"/>
    <n v="14055.535575980601"/>
    <n v="14055.535575980601"/>
    <n v="0"/>
    <n v="0"/>
    <n v="1671629651"/>
    <n v="0"/>
    <n v="0"/>
    <n v="0"/>
    <n v="0"/>
    <n v="0"/>
    <n v="0"/>
    <n v="1476254"/>
    <n v="0"/>
    <n v="1476262"/>
    <n v="4"/>
    <n v="86"/>
    <n v="0"/>
    <n v="0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5"/>
    <n v="125"/>
    <n v="0"/>
    <n v="1"/>
    <n v="1"/>
    <n v="0"/>
    <n v="0"/>
    <n v="0"/>
    <n v="0"/>
    <n v="0"/>
    <n v="0"/>
    <n v="125"/>
    <n v="1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</r>
  <r>
    <x v="685"/>
    <n v="16254"/>
    <n v="16254"/>
    <n v="16254"/>
    <n v="0"/>
    <n v="0"/>
    <n v="1609364480"/>
    <n v="0"/>
    <n v="0"/>
    <n v="0"/>
    <n v="0"/>
    <n v="0"/>
    <n v="0"/>
    <n v="2673096"/>
    <n v="0"/>
    <n v="2673097"/>
    <n v="4"/>
    <n v="5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82596.76"/>
    <n v="782596.76"/>
    <n v="0"/>
    <n v="2"/>
    <n v="8"/>
    <n v="0"/>
    <n v="0"/>
    <n v="0"/>
    <n v="0"/>
    <n v="0"/>
    <n v="0"/>
    <n v="782596.76"/>
    <n v="782596.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</r>
  <r>
    <x v="686"/>
    <n v="23842.791331449411"/>
    <n v="22558.832163489998"/>
    <n v="22558.832163489998"/>
    <n v="2"/>
    <n v="30"/>
    <n v="1619292358"/>
    <n v="0"/>
    <n v="0"/>
    <n v="0"/>
    <n v="0"/>
    <n v="0"/>
    <n v="0"/>
    <n v="359889"/>
    <n v="0"/>
    <n v="359894"/>
    <n v="3"/>
    <n v="51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6451.72"/>
    <n v="56451.72"/>
    <n v="0"/>
    <n v="1"/>
    <n v="2"/>
    <n v="0"/>
    <n v="0"/>
    <n v="0"/>
    <n v="0"/>
    <n v="0"/>
    <n v="0"/>
    <n v="56451.72"/>
    <n v="56451.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</r>
  <r>
    <x v="687"/>
    <n v="20000.000000000011"/>
    <n v="20000.000000000011"/>
    <n v="20000.000000000011"/>
    <n v="0"/>
    <n v="0"/>
    <n v="1670024207"/>
    <n v="0"/>
    <n v="0"/>
    <n v="0"/>
    <n v="0"/>
    <n v="0"/>
    <n v="0"/>
    <n v="30255"/>
    <n v="0"/>
    <n v="31322"/>
    <n v="2"/>
    <n v="6"/>
    <n v="0"/>
    <n v="10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949.67"/>
    <n v="14949.67"/>
    <n v="0"/>
    <n v="2"/>
    <n v="4"/>
    <n v="0"/>
    <n v="0"/>
    <n v="0"/>
    <n v="1820.5845104725261"/>
    <n v="1820.5845104725261"/>
    <n v="0"/>
    <n v="13129.085489527481"/>
    <n v="13129.085489527481"/>
    <n v="0"/>
    <n v="0"/>
    <n v="0"/>
    <n v="0"/>
    <n v="0"/>
    <n v="0"/>
    <n v="0"/>
    <n v="0"/>
    <n v="0"/>
    <n v="0"/>
    <n v="0"/>
    <n v="0"/>
    <n v="910.29225523626292"/>
    <n v="1092.3507062835149"/>
    <n v="1274.409157330768"/>
    <n v="1456.4676083780209"/>
    <n v="1638.5260594252729"/>
    <n v="2002.642961519779"/>
    <n v="2184.7014125670312"/>
    <n v="2366.7598636142839"/>
    <n v="2548.8183146615361"/>
    <n v="2730.8767657087892"/>
    <m/>
    <s v="inf"/>
    <n v="1.4630000000000001"/>
    <m/>
    <n v="-1"/>
    <n v="0"/>
    <m/>
    <m/>
    <n v="0"/>
    <n v="0"/>
    <n v="0"/>
    <n v="0"/>
    <n v="0"/>
    <n v="0"/>
    <n v="0"/>
    <n v="0"/>
    <n v="0"/>
    <n v="0"/>
    <n v="364.11690209450518"/>
    <n v="404.5743356605613"/>
    <n v="455.14612761813152"/>
    <n v="520.16700299215029"/>
  </r>
  <r>
    <x v="688"/>
    <n v="0"/>
    <n v="0"/>
    <n v="0"/>
    <n v="0"/>
    <n v="0"/>
    <n v="0"/>
    <n v="53984.09694311933"/>
    <n v="0"/>
    <n v="0"/>
    <n v="2"/>
    <n v="16"/>
    <n v="1667668321"/>
    <n v="28625"/>
    <n v="0"/>
    <n v="28718"/>
    <n v="4"/>
    <n v="5"/>
    <n v="2"/>
    <n v="89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60928.95"/>
    <n v="60928.95"/>
    <n v="0"/>
    <n v="1"/>
    <n v="1"/>
    <n v="0"/>
    <n v="0"/>
    <n v="0"/>
    <n v="0"/>
    <n v="0"/>
    <n v="0"/>
    <n v="60928.95"/>
    <n v="60928.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</r>
  <r>
    <x v="689"/>
    <n v="161772.60385053349"/>
    <n v="0"/>
    <n v="0"/>
    <n v="43"/>
    <n v="56"/>
    <n v="1610361685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2898.91"/>
    <n v="102898.91"/>
    <n v="0"/>
    <n v="1"/>
    <n v="1"/>
    <n v="0"/>
    <n v="0"/>
    <n v="0"/>
    <n v="0"/>
    <n v="0"/>
    <n v="0"/>
    <n v="102898.91"/>
    <n v="102898.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</r>
  <r>
    <x v="690"/>
    <n v="93350.446100000001"/>
    <n v="93350.446100000001"/>
    <n v="93350.446100000001"/>
    <n v="0"/>
    <n v="0"/>
    <n v="1668389795"/>
    <n v="0"/>
    <n v="0"/>
    <n v="0"/>
    <n v="0"/>
    <n v="0"/>
    <n v="0"/>
    <n v="2280323"/>
    <n v="0"/>
    <n v="2280323"/>
    <n v="1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02496.62"/>
    <n v="2102496.62"/>
    <n v="0"/>
    <n v="1"/>
    <n v="1"/>
    <n v="0"/>
    <n v="0"/>
    <n v="0"/>
    <n v="0"/>
    <n v="0"/>
    <n v="0"/>
    <n v="2102496.62"/>
    <n v="2102496.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</r>
  <r>
    <x v="691"/>
    <n v="21225.177810859179"/>
    <n v="21198.03852324091"/>
    <n v="21198.03852324091"/>
    <n v="2"/>
    <n v="1"/>
    <n v="1636059880"/>
    <n v="0"/>
    <n v="0"/>
    <n v="0"/>
    <n v="0"/>
    <n v="0"/>
    <n v="0"/>
    <n v="190398"/>
    <n v="0"/>
    <n v="190415"/>
    <n v="4"/>
    <n v="18"/>
    <n v="0"/>
    <n v="0"/>
    <n v="9"/>
    <n v="2"/>
    <n v="0"/>
    <n v="0"/>
    <n v="0"/>
    <n v="0"/>
    <n v="0"/>
    <n v="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2757.47"/>
    <n v="102757.47"/>
    <n v="0"/>
    <n v="1"/>
    <n v="2"/>
    <n v="0"/>
    <n v="0"/>
    <n v="0"/>
    <n v="0"/>
    <n v="0"/>
    <n v="0"/>
    <n v="102757.47"/>
    <n v="102757.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</r>
  <r>
    <x v="692"/>
    <n v="42146"/>
    <n v="42146"/>
    <n v="42146"/>
    <n v="0"/>
    <n v="0"/>
    <n v="1667071643"/>
    <n v="0"/>
    <n v="0"/>
    <n v="0"/>
    <n v="0"/>
    <n v="0"/>
    <n v="0"/>
    <n v="45517505"/>
    <n v="0"/>
    <n v="55454118"/>
    <n v="7"/>
    <n v="240"/>
    <n v="9886451"/>
    <n v="0"/>
    <n v="19"/>
    <n v="0"/>
    <n v="0"/>
    <n v="0"/>
    <n v="0"/>
    <n v="0"/>
    <n v="0"/>
    <n v="0"/>
    <n v="0"/>
    <n v="0"/>
    <n v="501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09"/>
    <n v="0.09"/>
    <n v="0"/>
    <n v="1"/>
    <n v="1"/>
    <n v="0"/>
    <n v="0"/>
    <n v="0"/>
    <n v="0"/>
    <n v="0"/>
    <n v="0"/>
    <n v="0.09"/>
    <n v="0.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</r>
  <r>
    <x v="693"/>
    <n v="49981.41071864"/>
    <n v="49981.41071864"/>
    <n v="49981.41071864"/>
    <n v="0"/>
    <n v="0"/>
    <n v="1663905575"/>
    <n v="0"/>
    <n v="0"/>
    <n v="0"/>
    <n v="0"/>
    <n v="0"/>
    <n v="0"/>
    <n v="1892835"/>
    <n v="0"/>
    <n v="1892835"/>
    <n v="3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3702.88"/>
    <n v="183702.88"/>
    <n v="0"/>
    <n v="1"/>
    <n v="1"/>
    <n v="0"/>
    <n v="0"/>
    <n v="0"/>
    <n v="0"/>
    <n v="0"/>
    <n v="0"/>
    <n v="183702.88"/>
    <n v="183702.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</r>
  <r>
    <x v="694"/>
    <n v="22898.346697799941"/>
    <n v="22898.346697799941"/>
    <n v="22898.346697799941"/>
    <n v="0"/>
    <n v="0"/>
    <n v="1669230947"/>
    <n v="0"/>
    <n v="0"/>
    <n v="0"/>
    <n v="0"/>
    <n v="0"/>
    <n v="0"/>
    <n v="1058159"/>
    <n v="0"/>
    <n v="1058159"/>
    <n v="1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.029999999999999"/>
    <n v="10.029999999999999"/>
    <n v="0"/>
    <n v="1"/>
    <n v="1"/>
    <n v="0"/>
    <n v="0"/>
    <n v="0"/>
    <n v="0"/>
    <n v="0"/>
    <n v="0"/>
    <n v="10.029999999999999"/>
    <n v="10.02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</r>
  <r>
    <x v="695"/>
    <n v="63477.243880000002"/>
    <n v="63477.243880000002"/>
    <n v="63477.243880000002"/>
    <n v="0"/>
    <n v="0"/>
    <n v="1670868971"/>
    <n v="0"/>
    <n v="0"/>
    <n v="0"/>
    <n v="0"/>
    <n v="0"/>
    <n v="0"/>
    <n v="711792"/>
    <n v="0"/>
    <n v="712389"/>
    <n v="2"/>
    <n v="16"/>
    <n v="5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0900.92"/>
    <n v="120900.92"/>
    <n v="0"/>
    <n v="1"/>
    <n v="3"/>
    <n v="0"/>
    <n v="0"/>
    <n v="0"/>
    <n v="0"/>
    <n v="0"/>
    <n v="0"/>
    <n v="120900.92"/>
    <n v="120900.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</r>
  <r>
    <x v="696"/>
    <n v="146783.56901781989"/>
    <n v="146783.56901781989"/>
    <n v="146783.56901781989"/>
    <n v="0"/>
    <n v="0"/>
    <n v="1672121567"/>
    <n v="0"/>
    <n v="0"/>
    <n v="0"/>
    <n v="0"/>
    <n v="0"/>
    <n v="0"/>
    <n v="159995852"/>
    <n v="0"/>
    <n v="168330867"/>
    <n v="6"/>
    <n v="157"/>
    <n v="4"/>
    <n v="0"/>
    <n v="3503795"/>
    <n v="4797253"/>
    <n v="0"/>
    <n v="0"/>
    <n v="0"/>
    <n v="0"/>
    <n v="0"/>
    <n v="0"/>
    <n v="0"/>
    <n v="0"/>
    <n v="0"/>
    <n v="339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</r>
  <r>
    <x v="697"/>
    <n v="723520.61079705949"/>
    <n v="0"/>
    <n v="0"/>
    <n v="46"/>
    <n v="34"/>
    <n v="1641257370"/>
    <n v="0"/>
    <n v="0"/>
    <n v="0"/>
    <n v="0"/>
    <n v="0"/>
    <n v="0"/>
    <n v="10244"/>
    <n v="0"/>
    <n v="11161"/>
    <n v="5"/>
    <n v="30"/>
    <n v="0"/>
    <n v="0"/>
    <n v="641"/>
    <n v="201"/>
    <n v="0"/>
    <n v="0"/>
    <n v="0"/>
    <n v="0"/>
    <n v="0"/>
    <n v="0"/>
    <n v="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032.77"/>
    <n v="26135.85"/>
    <n v="103.09"/>
    <n v="2"/>
    <n v="9"/>
    <n v="0"/>
    <n v="0"/>
    <n v="0"/>
    <n v="0"/>
    <n v="0"/>
    <n v="0"/>
    <n v="26032.77"/>
    <n v="26135.85"/>
    <n v="103.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</r>
  <r>
    <x v="698"/>
    <n v="22667.015501900099"/>
    <n v="22667.015501900099"/>
    <n v="22667.015501900099"/>
    <n v="0"/>
    <n v="0"/>
    <n v="1672157387"/>
    <n v="0"/>
    <n v="0"/>
    <n v="0"/>
    <n v="0"/>
    <n v="0"/>
    <n v="0"/>
    <n v="32731874"/>
    <n v="0"/>
    <n v="32817444"/>
    <n v="8"/>
    <n v="901"/>
    <n v="85294"/>
    <n v="0"/>
    <n v="6"/>
    <n v="2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0418.42"/>
    <n v="170418.42"/>
    <n v="0"/>
    <n v="2"/>
    <n v="2"/>
    <n v="0"/>
    <n v="0"/>
    <n v="0"/>
    <n v="0"/>
    <n v="0"/>
    <n v="0"/>
    <n v="170418.42"/>
    <n v="170418.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</r>
  <r>
    <x v="699"/>
    <n v="121562.85169842149"/>
    <n v="121562.85169842149"/>
    <n v="121562.85169842149"/>
    <n v="0"/>
    <n v="0"/>
    <n v="1670427707"/>
    <n v="0"/>
    <n v="0"/>
    <n v="0"/>
    <n v="0"/>
    <n v="0"/>
    <n v="0"/>
    <n v="40040514"/>
    <n v="0"/>
    <n v="40440342"/>
    <n v="4"/>
    <n v="458"/>
    <n v="0"/>
    <n v="0"/>
    <n v="0"/>
    <n v="3998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2423.97"/>
    <n v="42423.97"/>
    <n v="0"/>
    <n v="1"/>
    <n v="1"/>
    <n v="0"/>
    <n v="0"/>
    <n v="0"/>
    <n v="0"/>
    <n v="0"/>
    <n v="0"/>
    <n v="42423.97"/>
    <n v="42423.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</r>
  <r>
    <x v="700"/>
    <n v="43738.855452859367"/>
    <n v="43738.855452859367"/>
    <n v="43738.855452859367"/>
    <n v="0"/>
    <n v="0"/>
    <n v="1666968635"/>
    <n v="0"/>
    <n v="0"/>
    <n v="0"/>
    <n v="0"/>
    <n v="0"/>
    <n v="0"/>
    <n v="367107"/>
    <n v="0"/>
    <n v="463059"/>
    <n v="7"/>
    <n v="37"/>
    <n v="3378"/>
    <n v="0"/>
    <n v="91962"/>
    <n v="261"/>
    <n v="0"/>
    <n v="0"/>
    <n v="0"/>
    <n v="0"/>
    <n v="0"/>
    <n v="0"/>
    <n v="349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8822.15"/>
    <n v="2488822.15"/>
    <n v="0"/>
    <n v="2"/>
    <n v="4"/>
    <n v="0"/>
    <n v="0"/>
    <n v="0"/>
    <n v="0"/>
    <n v="0"/>
    <n v="0"/>
    <n v="2488822.15"/>
    <n v="2488822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</r>
  <r>
    <x v="701"/>
    <n v="19592.053609458359"/>
    <n v="0"/>
    <n v="0"/>
    <n v="54"/>
    <n v="38"/>
    <n v="1612397401"/>
    <n v="0"/>
    <n v="0"/>
    <n v="0"/>
    <n v="0"/>
    <n v="0"/>
    <n v="0"/>
    <n v="15"/>
    <n v="0"/>
    <n v="15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66"/>
    <n v="6.66"/>
    <n v="0"/>
    <n v="1"/>
    <n v="1"/>
    <n v="0"/>
    <n v="0"/>
    <n v="0"/>
    <n v="0"/>
    <n v="0"/>
    <n v="0"/>
    <n v="6.66"/>
    <n v="6.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</r>
  <r>
    <x v="702"/>
    <n v="991080.71698001889"/>
    <n v="991080.71698001889"/>
    <n v="991080.71698001889"/>
    <n v="0"/>
    <n v="0"/>
    <n v="1672162043"/>
    <n v="0"/>
    <n v="0"/>
    <n v="0"/>
    <n v="0"/>
    <n v="0"/>
    <n v="0"/>
    <n v="386688820"/>
    <n v="0"/>
    <n v="386688942"/>
    <n v="7"/>
    <n v="457"/>
    <n v="39"/>
    <n v="0"/>
    <n v="35"/>
    <n v="0"/>
    <n v="0"/>
    <n v="0"/>
    <n v="0"/>
    <n v="0"/>
    <n v="0"/>
    <n v="0"/>
    <n v="0"/>
    <n v="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116.82"/>
    <n v="28116.82"/>
    <n v="0"/>
    <n v="2"/>
    <n v="2"/>
    <n v="0"/>
    <n v="0"/>
    <n v="0"/>
    <n v="0"/>
    <n v="0"/>
    <n v="0"/>
    <n v="28116.82"/>
    <n v="28116.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</r>
  <r>
    <x v="703"/>
    <n v="19431.04163409321"/>
    <n v="19431.04163409321"/>
    <n v="19431.04163409321"/>
    <n v="0"/>
    <n v="0"/>
    <n v="1660395300"/>
    <n v="0"/>
    <n v="0"/>
    <n v="0"/>
    <n v="0"/>
    <n v="0"/>
    <n v="0"/>
    <n v="284954"/>
    <n v="0"/>
    <n v="284954"/>
    <n v="1"/>
    <n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</r>
  <r>
    <x v="704"/>
    <n v="49213.790231331543"/>
    <n v="49213.790231331543"/>
    <n v="49213.790231331543"/>
    <n v="0"/>
    <n v="0"/>
    <n v="1669987031"/>
    <n v="0"/>
    <n v="0"/>
    <n v="0"/>
    <n v="0"/>
    <n v="0"/>
    <n v="0"/>
    <n v="149970"/>
    <n v="0"/>
    <n v="150231"/>
    <n v="9"/>
    <n v="486"/>
    <n v="250"/>
    <n v="0"/>
    <n v="3"/>
    <n v="3"/>
    <n v="0"/>
    <n v="0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360.400000000001"/>
    <n v="23360.400000000001"/>
    <n v="0"/>
    <n v="2"/>
    <n v="15"/>
    <n v="2.781281857571051"/>
    <n v="2.781281857571051"/>
    <n v="0"/>
    <n v="0"/>
    <n v="0"/>
    <n v="0"/>
    <n v="23357.618718142428"/>
    <n v="23357.618718142428"/>
    <n v="0"/>
    <n v="0"/>
    <n v="1.3906409287855259"/>
    <n v="1.6687691145426311"/>
    <n v="1.9468973002997361"/>
    <n v="2.225025486056841"/>
    <n v="2.503153671813946"/>
    <n v="3.0594100433281568"/>
    <n v="3.3375382290852622"/>
    <n v="3.6156664148423672"/>
    <n v="3.8937946005994721"/>
    <n v="4.1719227863565767"/>
    <n v="0"/>
    <n v="0"/>
    <n v="0"/>
    <n v="0"/>
    <n v="0"/>
    <n v="0"/>
    <n v="0"/>
    <n v="0"/>
    <n v="0"/>
    <n v="0"/>
    <s v="inf"/>
    <m/>
    <n v="1.4630000000000001"/>
    <n v="-1"/>
    <m/>
    <m/>
    <m/>
    <m/>
    <n v="0.55625637151421026"/>
    <n v="0.61806263501578917"/>
    <n v="0.69532046439276285"/>
    <n v="0.79465195930601473"/>
    <n v="0.92709395252368376"/>
    <n v="0.44500509721136822"/>
    <n v="0.49445010801263128"/>
    <n v="0.55625637151421026"/>
    <n v="0.63572156744481167"/>
    <n v="0.74167516201894701"/>
    <n v="0"/>
    <n v="0"/>
    <n v="0"/>
    <n v="0"/>
  </r>
  <r>
    <x v="705"/>
    <n v="27073.775101431191"/>
    <n v="27073.775101431191"/>
    <n v="27073.775101431191"/>
    <n v="0"/>
    <n v="0"/>
    <n v="1614059689"/>
    <n v="0"/>
    <n v="0"/>
    <n v="0"/>
    <n v="0"/>
    <n v="0"/>
    <n v="0"/>
    <n v="88839"/>
    <n v="0"/>
    <n v="88839"/>
    <n v="2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4097.44"/>
    <n v="114097.44"/>
    <n v="0"/>
    <n v="1"/>
    <n v="3"/>
    <n v="0"/>
    <n v="0"/>
    <n v="0"/>
    <n v="0"/>
    <n v="0"/>
    <n v="0"/>
    <n v="114097.44"/>
    <n v="114097.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</r>
  <r>
    <x v="706"/>
    <n v="14101.12319351358"/>
    <n v="0"/>
    <n v="0"/>
    <n v="51"/>
    <n v="102"/>
    <n v="1648573853"/>
    <n v="0"/>
    <n v="0"/>
    <n v="0"/>
    <n v="0"/>
    <n v="0"/>
    <n v="0"/>
    <n v="117978"/>
    <n v="0"/>
    <n v="118103"/>
    <n v="3"/>
    <n v="12"/>
    <n v="0"/>
    <n v="121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3716.6"/>
    <n v="3716.6"/>
    <n v="0"/>
    <n v="1"/>
    <n v="1"/>
    <n v="0"/>
    <n v="0"/>
    <n v="0"/>
    <n v="0"/>
    <n v="0"/>
    <n v="0"/>
    <n v="3716.6"/>
    <n v="3716.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</r>
  <r>
    <x v="707"/>
    <n v="378783.6567536107"/>
    <n v="378783.6567536107"/>
    <n v="378783.6567536107"/>
    <n v="0"/>
    <n v="0"/>
    <n v="1672157543"/>
    <n v="0"/>
    <n v="0"/>
    <n v="0"/>
    <n v="0"/>
    <n v="0"/>
    <n v="0"/>
    <n v="58368176"/>
    <n v="0"/>
    <n v="58368176"/>
    <n v="2"/>
    <n v="1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155.19"/>
    <n v="44155.19"/>
    <n v="0"/>
    <n v="1"/>
    <n v="4"/>
    <n v="0"/>
    <n v="0"/>
    <n v="0"/>
    <n v="0"/>
    <n v="0"/>
    <n v="0"/>
    <n v="44155.19"/>
    <n v="44155.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</r>
  <r>
    <x v="708"/>
    <n v="32420.67"/>
    <n v="32420.67"/>
    <n v="32420.67"/>
    <n v="0"/>
    <n v="0"/>
    <n v="1661832832"/>
    <n v="4002.6290901176071"/>
    <n v="0"/>
    <n v="0"/>
    <n v="4"/>
    <n v="9"/>
    <n v="1666244284"/>
    <n v="1084"/>
    <n v="0"/>
    <n v="8223"/>
    <n v="4"/>
    <n v="7"/>
    <n v="0"/>
    <n v="3651"/>
    <n v="0"/>
    <n v="0"/>
    <n v="0"/>
    <n v="0"/>
    <n v="0"/>
    <n v="0"/>
    <n v="0"/>
    <n v="0"/>
    <n v="34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88"/>
    <n v="3350.47"/>
    <n v="3350.47"/>
    <n v="0"/>
    <n v="2"/>
    <n v="3"/>
    <n v="0"/>
    <n v="0"/>
    <n v="0"/>
    <n v="0"/>
    <n v="0"/>
    <n v="0"/>
    <n v="3350.47"/>
    <n v="3350.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</r>
  <r>
    <x v="709"/>
    <n v="17999.999999760999"/>
    <n v="17999.999999760999"/>
    <n v="17999.999999760999"/>
    <n v="0"/>
    <n v="0"/>
    <n v="1671667211"/>
    <n v="0"/>
    <n v="0"/>
    <n v="0"/>
    <n v="0"/>
    <n v="0"/>
    <n v="0"/>
    <n v="27039"/>
    <n v="0"/>
    <n v="27039"/>
    <n v="1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</r>
  <r>
    <x v="710"/>
    <n v="18000"/>
    <n v="18000"/>
    <n v="18000"/>
    <n v="0"/>
    <n v="0"/>
    <n v="1666024007"/>
    <n v="0"/>
    <n v="0"/>
    <n v="0"/>
    <n v="0"/>
    <n v="0"/>
    <n v="0"/>
    <n v="35062"/>
    <n v="0"/>
    <n v="38730"/>
    <n v="3"/>
    <n v="10"/>
    <n v="0"/>
    <n v="2266"/>
    <n v="0"/>
    <n v="14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02"/>
    <n v="22946.560000000001"/>
    <n v="22946.560000000001"/>
    <n v="0"/>
    <n v="2"/>
    <n v="2"/>
    <n v="0"/>
    <n v="0"/>
    <n v="0"/>
    <n v="0"/>
    <n v="0"/>
    <n v="0"/>
    <n v="22946.560000000001"/>
    <n v="22946.56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</r>
  <r>
    <x v="711"/>
    <n v="3468913.6022304832"/>
    <n v="3442452.0447947122"/>
    <n v="3442452.0447947122"/>
    <n v="47"/>
    <n v="73"/>
    <n v="1670457623"/>
    <n v="4990"/>
    <n v="4990"/>
    <n v="4990"/>
    <n v="0"/>
    <n v="0"/>
    <n v="1666226448"/>
    <n v="5276093"/>
    <n v="0"/>
    <n v="5285915"/>
    <n v="6"/>
    <n v="27"/>
    <n v="5"/>
    <n v="9745"/>
    <n v="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7"/>
    <n v="152580.81"/>
    <n v="152580.81"/>
    <n v="0"/>
    <n v="2"/>
    <n v="6"/>
    <n v="38894.570489474747"/>
    <n v="38894.570489474747"/>
    <n v="0"/>
    <n v="0"/>
    <n v="0"/>
    <n v="0"/>
    <n v="113686.23951052529"/>
    <n v="113686.23951052529"/>
    <n v="0"/>
    <n v="0"/>
    <n v="19447.285244737381"/>
    <n v="23336.742293684849"/>
    <n v="27226.199342632332"/>
    <n v="31115.6563915798"/>
    <n v="35005.113440527282"/>
    <n v="42784.027538422233"/>
    <n v="46673.484587369698"/>
    <n v="50562.941636317177"/>
    <n v="54452.398685264663"/>
    <n v="58341.855734212128"/>
    <n v="0"/>
    <n v="0"/>
    <n v="0"/>
    <n v="0"/>
    <n v="0"/>
    <n v="0"/>
    <n v="0"/>
    <n v="0"/>
    <n v="0"/>
    <n v="0"/>
    <s v="inf"/>
    <m/>
    <n v="1.4630000000000001"/>
    <n v="-1"/>
    <m/>
    <m/>
    <m/>
    <m/>
    <n v="7778.9140978949508"/>
    <n v="8643.237886549945"/>
    <n v="9723.6426223686885"/>
    <n v="11112.734425564209"/>
    <n v="12964.856829824919"/>
    <n v="6223.131278315961"/>
    <n v="6914.5903092399567"/>
    <n v="7778.9140978949508"/>
    <n v="8890.1875404513721"/>
    <n v="10371.885463859941"/>
    <n v="0"/>
    <n v="0"/>
    <n v="0"/>
    <n v="0"/>
  </r>
  <r>
    <x v="712"/>
    <n v="199990.57"/>
    <n v="199990.57"/>
    <n v="199990.57"/>
    <n v="0"/>
    <n v="0"/>
    <n v="1670933219"/>
    <n v="0"/>
    <n v="0"/>
    <n v="0"/>
    <n v="0"/>
    <n v="0"/>
    <n v="0"/>
    <n v="529163"/>
    <n v="0"/>
    <n v="529163"/>
    <n v="1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08.8900000000003"/>
    <n v="5832.11"/>
    <n v="1023.22"/>
    <n v="1"/>
    <n v="2"/>
    <n v="0"/>
    <n v="0"/>
    <n v="0"/>
    <n v="0"/>
    <n v="0"/>
    <n v="0"/>
    <n v="4808.8900000000003"/>
    <n v="5832.11"/>
    <n v="1023.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</r>
  <r>
    <x v="713"/>
    <n v="0"/>
    <n v="0"/>
    <n v="0"/>
    <n v="0"/>
    <n v="0"/>
    <n v="0"/>
    <n v="35121.421648149997"/>
    <n v="35121.421648149997"/>
    <n v="35121.421648149997"/>
    <n v="0"/>
    <n v="0"/>
    <n v="1670868053"/>
    <n v="26484"/>
    <n v="0"/>
    <n v="78490"/>
    <n v="8"/>
    <n v="30"/>
    <n v="21"/>
    <n v="51635"/>
    <n v="102"/>
    <n v="8"/>
    <n v="0"/>
    <n v="0"/>
    <n v="44"/>
    <n v="0"/>
    <n v="0"/>
    <n v="188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1"/>
    <n v="27117.79"/>
    <n v="27117.79"/>
    <n v="0"/>
    <n v="3"/>
    <n v="5"/>
    <n v="0"/>
    <n v="0"/>
    <n v="0"/>
    <n v="0"/>
    <n v="0"/>
    <n v="0"/>
    <n v="27117.79"/>
    <n v="27117.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</r>
  <r>
    <x v="714"/>
    <n v="14170.258161369709"/>
    <n v="0"/>
    <n v="0"/>
    <n v="34"/>
    <n v="67"/>
    <n v="1668762503"/>
    <n v="0"/>
    <n v="0"/>
    <n v="0"/>
    <n v="0"/>
    <n v="0"/>
    <n v="0"/>
    <n v="2884194"/>
    <n v="0"/>
    <n v="2884513"/>
    <n v="4"/>
    <n v="13"/>
    <n v="194"/>
    <n v="116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3"/>
    <n v="136421.87"/>
    <n v="136421.87"/>
    <n v="0"/>
    <n v="1"/>
    <n v="4"/>
    <n v="20864.361565351999"/>
    <n v="20864.361565351999"/>
    <n v="0"/>
    <n v="0"/>
    <n v="0"/>
    <n v="0"/>
    <n v="115557.508434648"/>
    <n v="115557.508434648"/>
    <n v="0"/>
    <n v="0"/>
    <n v="10432.180782676"/>
    <n v="12518.616939211201"/>
    <n v="14605.0530957464"/>
    <n v="16691.489252281601"/>
    <n v="18777.925408816802"/>
    <n v="22950.7977218872"/>
    <n v="25037.233878422401"/>
    <n v="27123.670034957609"/>
    <n v="29210.1061914928"/>
    <n v="31296.542348028001"/>
    <n v="0"/>
    <n v="0"/>
    <n v="0"/>
    <n v="0"/>
    <n v="0"/>
    <n v="0"/>
    <n v="0"/>
    <n v="0"/>
    <n v="0"/>
    <n v="0"/>
    <s v="inf"/>
    <m/>
    <n v="1.4630000000000001"/>
    <n v="-1"/>
    <m/>
    <m/>
    <m/>
    <m/>
    <n v="4172.8723130704002"/>
    <n v="4636.5247923004454"/>
    <n v="5216.0903913380007"/>
    <n v="5961.246161529144"/>
    <n v="6954.7871884506676"/>
    <n v="3338.2978504563212"/>
    <n v="3709.2198338403559"/>
    <n v="4172.8723130704011"/>
    <n v="4768.9969292233154"/>
    <n v="5563.8297507605348"/>
    <n v="0"/>
    <n v="0"/>
    <n v="0"/>
    <n v="0"/>
  </r>
  <r>
    <x v="715"/>
    <n v="0"/>
    <n v="0"/>
    <n v="0"/>
    <n v="0"/>
    <n v="0"/>
    <n v="0"/>
    <n v="34717.368796639137"/>
    <n v="17284.81784337882"/>
    <n v="17284.81784337882"/>
    <n v="14"/>
    <n v="25"/>
    <n v="1671915135"/>
    <n v="904"/>
    <n v="0"/>
    <n v="28810"/>
    <n v="3"/>
    <n v="6"/>
    <n v="1"/>
    <n v="279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9387.35"/>
    <n v="29387.35"/>
    <n v="0"/>
    <n v="1"/>
    <n v="2"/>
    <n v="0"/>
    <n v="0"/>
    <n v="0"/>
    <n v="25667.77838153992"/>
    <n v="25667.77838153992"/>
    <n v="0"/>
    <n v="3719.5716184600792"/>
    <n v="3719.5716184600792"/>
    <n v="0"/>
    <n v="0"/>
    <n v="0"/>
    <n v="0"/>
    <n v="0"/>
    <n v="0"/>
    <n v="0"/>
    <n v="0"/>
    <n v="0"/>
    <n v="0"/>
    <n v="0"/>
    <n v="0"/>
    <n v="12833.88919076996"/>
    <n v="15400.66702892395"/>
    <n v="17967.444867077938"/>
    <n v="20534.222705231939"/>
    <n v="23101.00054338593"/>
    <n v="28234.55621969391"/>
    <n v="30801.3340578479"/>
    <n v="33368.111896001887"/>
    <n v="35934.889734155877"/>
    <n v="38501.667572309882"/>
    <m/>
    <s v="inf"/>
    <n v="1.4630000000000001"/>
    <m/>
    <n v="-1"/>
    <n v="0"/>
    <m/>
    <m/>
    <n v="0"/>
    <n v="0"/>
    <n v="0"/>
    <n v="0"/>
    <n v="0"/>
    <n v="0"/>
    <n v="0"/>
    <n v="0"/>
    <n v="0"/>
    <n v="0"/>
    <n v="5133.555676307984"/>
    <n v="5703.9507514533152"/>
    <n v="6416.9445953849799"/>
    <n v="7333.6509661542632"/>
  </r>
  <r>
    <x v="716"/>
    <n v="15000"/>
    <n v="15000"/>
    <n v="15000"/>
    <n v="0"/>
    <n v="0"/>
    <n v="1669503815"/>
    <n v="0"/>
    <n v="0"/>
    <n v="0"/>
    <n v="0"/>
    <n v="0"/>
    <n v="0"/>
    <n v="15075294"/>
    <n v="0"/>
    <n v="15321096"/>
    <n v="5"/>
    <n v="56"/>
    <n v="2458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5802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</r>
  <r>
    <x v="717"/>
    <n v="0"/>
    <n v="0"/>
    <n v="0"/>
    <n v="0"/>
    <n v="0"/>
    <n v="0"/>
    <n v="71756.656180283317"/>
    <n v="0"/>
    <n v="0"/>
    <n v="12"/>
    <n v="11"/>
    <n v="1664651221"/>
    <n v="151"/>
    <n v="0"/>
    <n v="312"/>
    <n v="7"/>
    <n v="27"/>
    <n v="158"/>
    <n v="0"/>
    <n v="0"/>
    <n v="1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1"/>
    <n v="30923.74"/>
    <n v="30923.74"/>
    <n v="0"/>
    <n v="4"/>
    <n v="8"/>
    <n v="7.3187513542962268"/>
    <n v="7.3187513542962268"/>
    <n v="0"/>
    <n v="199.4259179500142"/>
    <n v="199.4259179500142"/>
    <n v="0"/>
    <n v="30716.995330695689"/>
    <n v="30716.995330695689"/>
    <n v="0"/>
    <n v="0"/>
    <n v="3.659375677148113"/>
    <n v="4.3912508125777361"/>
    <n v="5.1231259480073588"/>
    <n v="5.8550010834369806"/>
    <n v="6.5868762188666041"/>
    <n v="8.0506264897258504"/>
    <n v="8.7825016251554722"/>
    <n v="9.5143767605850957"/>
    <n v="10.246251896014719"/>
    <n v="10.978127031444339"/>
    <n v="99.712958975007083"/>
    <n v="119.6555507700085"/>
    <n v="139.59814256500991"/>
    <n v="159.54073436001141"/>
    <n v="179.48332615501269"/>
    <n v="219.36850974501559"/>
    <n v="239.31110154001701"/>
    <n v="259.25369333501851"/>
    <n v="279.19628513001982"/>
    <n v="299.13887692502118"/>
    <s v="inf"/>
    <s v="inf"/>
    <n v="1.4630000000000001"/>
    <n v="-1"/>
    <n v="-1"/>
    <n v="0"/>
    <m/>
    <m/>
    <n v="1.4637502708592449"/>
    <n v="1.626389189843606"/>
    <n v="1.8296878385740569"/>
    <n v="2.091071815513208"/>
    <n v="2.4395837847654089"/>
    <n v="1.1710002166873961"/>
    <n v="1.3011113518748849"/>
    <n v="1.4637502708592449"/>
    <n v="1.6728574524105659"/>
    <n v="1.9516670278123269"/>
    <n v="39.885183590002832"/>
    <n v="44.316870655558702"/>
    <n v="49.856479487503542"/>
    <n v="56.978833700004053"/>
  </r>
  <r>
    <x v="718"/>
    <n v="15613.03315409843"/>
    <n v="0"/>
    <n v="0"/>
    <n v="44"/>
    <n v="59"/>
    <n v="1660107078"/>
    <n v="0"/>
    <n v="0"/>
    <n v="0"/>
    <n v="0"/>
    <n v="0"/>
    <n v="0"/>
    <n v="1173015"/>
    <n v="0"/>
    <n v="1180836"/>
    <n v="4"/>
    <n v="19"/>
    <n v="7806"/>
    <n v="0"/>
    <n v="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9711.149999999994"/>
    <n v="69711.149999999994"/>
    <n v="0"/>
    <n v="1"/>
    <n v="6"/>
    <n v="22988.71094296634"/>
    <n v="22988.71094296634"/>
    <n v="0"/>
    <n v="0"/>
    <n v="0"/>
    <n v="0"/>
    <n v="46722.439057033647"/>
    <n v="46722.439057033647"/>
    <n v="0"/>
    <n v="0"/>
    <n v="11494.35547148317"/>
    <n v="13793.2265657798"/>
    <n v="16092.09766007643"/>
    <n v="18390.968754373069"/>
    <n v="20689.839848669701"/>
    <n v="25287.582037262971"/>
    <n v="27586.4531315596"/>
    <n v="29885.324225856239"/>
    <n v="32184.19532015287"/>
    <n v="34483.066414449502"/>
    <n v="0"/>
    <n v="0"/>
    <n v="0"/>
    <n v="0"/>
    <n v="0"/>
    <n v="0"/>
    <n v="0"/>
    <n v="0"/>
    <n v="0"/>
    <n v="0"/>
    <s v="inf"/>
    <m/>
    <n v="1.4630000000000001"/>
    <n v="-1"/>
    <m/>
    <m/>
    <m/>
    <m/>
    <n v="4597.7421885932672"/>
    <n v="5108.6024317702968"/>
    <n v="5747.177735741584"/>
    <n v="6568.2031265618107"/>
    <n v="7662.9036476554456"/>
    <n v="3678.1937508746141"/>
    <n v="4086.8819454162381"/>
    <n v="4597.7421885932672"/>
    <n v="5254.5625012494484"/>
    <n v="6130.322918124356"/>
    <n v="0"/>
    <n v="0"/>
    <n v="0"/>
    <n v="0"/>
  </r>
  <r>
    <x v="719"/>
    <n v="17335.095000000001"/>
    <n v="17335.095000000001"/>
    <n v="17335.095000000001"/>
    <n v="0"/>
    <n v="0"/>
    <n v="1662690378"/>
    <n v="0"/>
    <n v="0"/>
    <n v="0"/>
    <n v="0"/>
    <n v="0"/>
    <n v="0"/>
    <n v="7697999"/>
    <n v="0"/>
    <n v="7713948"/>
    <n v="6"/>
    <n v="81"/>
    <n v="0"/>
    <n v="0"/>
    <n v="0"/>
    <n v="15940"/>
    <n v="0"/>
    <n v="0"/>
    <n v="0"/>
    <n v="0"/>
    <n v="0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949"/>
    <n v="774332.38"/>
    <n v="774332.38"/>
    <n v="0"/>
    <n v="1"/>
    <n v="5"/>
    <n v="0"/>
    <n v="0"/>
    <n v="0"/>
    <n v="0"/>
    <n v="0"/>
    <n v="0"/>
    <n v="774332.38"/>
    <n v="774332.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</r>
  <r>
    <x v="720"/>
    <n v="95967.368000000002"/>
    <n v="95967.368000000002"/>
    <n v="95967.368000000002"/>
    <n v="0"/>
    <n v="0"/>
    <n v="1664302199"/>
    <n v="0"/>
    <n v="0"/>
    <n v="0"/>
    <n v="0"/>
    <n v="0"/>
    <n v="0"/>
    <n v="4362518"/>
    <n v="0"/>
    <n v="4485343"/>
    <n v="4"/>
    <n v="32"/>
    <n v="0"/>
    <n v="122802"/>
    <n v="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"/>
    <n v="5112212.26"/>
    <n v="5112212.26"/>
    <n v="0"/>
    <n v="2"/>
    <n v="13"/>
    <n v="0"/>
    <n v="0"/>
    <n v="0"/>
    <n v="0"/>
    <n v="0"/>
    <n v="0"/>
    <n v="5112212.26"/>
    <n v="5112212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</r>
  <r>
    <x v="721"/>
    <n v="270561"/>
    <n v="270561"/>
    <n v="270561"/>
    <n v="0"/>
    <n v="0"/>
    <n v="1669325831"/>
    <n v="0"/>
    <n v="0"/>
    <n v="0"/>
    <n v="0"/>
    <n v="0"/>
    <n v="0"/>
    <n v="228311164"/>
    <n v="0"/>
    <n v="228311164"/>
    <n v="4"/>
    <n v="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9.25"/>
    <n v="119.25"/>
    <n v="0"/>
    <n v="1"/>
    <n v="1"/>
    <n v="0"/>
    <n v="0"/>
    <n v="0"/>
    <n v="0"/>
    <n v="0"/>
    <n v="0"/>
    <n v="119.25"/>
    <n v="119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</r>
  <r>
    <x v="722"/>
    <n v="16033.71522820125"/>
    <n v="16033.71522820125"/>
    <n v="16033.71522820125"/>
    <n v="26"/>
    <n v="33"/>
    <n v="1670298467"/>
    <n v="5516.4288195196286"/>
    <n v="0"/>
    <n v="0"/>
    <n v="5"/>
    <n v="42"/>
    <n v="1669389966"/>
    <n v="69995"/>
    <n v="0"/>
    <n v="79720"/>
    <n v="5"/>
    <n v="35"/>
    <n v="51"/>
    <n v="4342"/>
    <n v="0"/>
    <n v="0"/>
    <n v="0"/>
    <n v="0"/>
    <n v="0"/>
    <n v="0"/>
    <n v="0"/>
    <n v="53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383"/>
    <n v="191389.99"/>
    <n v="191389.99"/>
    <n v="0"/>
    <n v="4"/>
    <n v="7"/>
    <n v="0"/>
    <n v="0"/>
    <n v="0"/>
    <n v="8271.2037565796745"/>
    <n v="8271.2037565796745"/>
    <n v="0"/>
    <n v="183118.7862434203"/>
    <n v="183118.7862434203"/>
    <n v="0"/>
    <n v="0"/>
    <n v="0"/>
    <n v="0"/>
    <n v="0"/>
    <n v="0"/>
    <n v="0"/>
    <n v="0"/>
    <n v="0"/>
    <n v="0"/>
    <n v="0"/>
    <n v="0"/>
    <n v="4135.6018782898373"/>
    <n v="4962.7222539478043"/>
    <n v="5789.8426296057714"/>
    <n v="6616.9630052637403"/>
    <n v="7444.0833809217074"/>
    <n v="9098.3241322376434"/>
    <n v="9925.4445078956087"/>
    <n v="10752.564883553579"/>
    <n v="11579.685259211539"/>
    <n v="12406.80563486951"/>
    <m/>
    <s v="inf"/>
    <n v="1.4630000000000001"/>
    <m/>
    <n v="-1"/>
    <n v="0"/>
    <m/>
    <m/>
    <n v="0"/>
    <n v="0"/>
    <n v="0"/>
    <n v="0"/>
    <n v="0"/>
    <n v="0"/>
    <n v="0"/>
    <n v="0"/>
    <n v="0"/>
    <n v="0"/>
    <n v="1654.2407513159351"/>
    <n v="1838.045279239928"/>
    <n v="2067.8009391449191"/>
    <n v="2363.201073308478"/>
  </r>
  <r>
    <x v="723"/>
    <n v="14755.068289391569"/>
    <n v="0"/>
    <n v="0"/>
    <n v="24"/>
    <n v="58"/>
    <n v="1669838087"/>
    <n v="0"/>
    <n v="0"/>
    <n v="0"/>
    <n v="0"/>
    <n v="0"/>
    <n v="0"/>
    <n v="1566"/>
    <n v="0"/>
    <n v="3045"/>
    <n v="7"/>
    <n v="21"/>
    <n v="0"/>
    <n v="0"/>
    <n v="15"/>
    <n v="180"/>
    <n v="0"/>
    <n v="0"/>
    <n v="0"/>
    <n v="0"/>
    <n v="1182"/>
    <n v="96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63.25"/>
    <n v="23963.25"/>
    <n v="0"/>
    <n v="2"/>
    <n v="8"/>
    <n v="21725.439029091631"/>
    <n v="21725.439029091631"/>
    <n v="0"/>
    <n v="0"/>
    <n v="0"/>
    <n v="0"/>
    <n v="2237.8109709083728"/>
    <n v="2237.8109709083728"/>
    <n v="0"/>
    <n v="0"/>
    <n v="10862.71951454581"/>
    <n v="13035.26341745498"/>
    <n v="15207.80732036414"/>
    <n v="17380.351223273301"/>
    <n v="19552.89512618247"/>
    <n v="23897.982932000788"/>
    <n v="26070.52683490995"/>
    <n v="28243.070737819111"/>
    <n v="30415.614640728279"/>
    <n v="32588.158543637441"/>
    <n v="0"/>
    <n v="0"/>
    <n v="0"/>
    <n v="0"/>
    <n v="0"/>
    <n v="0"/>
    <n v="0"/>
    <n v="0"/>
    <n v="0"/>
    <n v="0"/>
    <s v="inf"/>
    <m/>
    <n v="1.4630000000000001"/>
    <n v="-1"/>
    <m/>
    <m/>
    <m/>
    <m/>
    <n v="4345.0878058183253"/>
    <n v="4827.8753397981391"/>
    <n v="5431.3597572729068"/>
    <n v="6207.2682940261793"/>
    <n v="7241.8130096972091"/>
    <n v="3476.0702446546602"/>
    <n v="3862.300271838511"/>
    <n v="4345.0878058183253"/>
    <n v="4965.8146352209433"/>
    <n v="5793.4504077577667"/>
    <n v="0"/>
    <n v="0"/>
    <n v="0"/>
    <n v="0"/>
  </r>
  <r>
    <x v="724"/>
    <n v="393066.87432777003"/>
    <n v="393066.87432777003"/>
    <n v="393066.87432777003"/>
    <n v="0"/>
    <n v="0"/>
    <n v="1672176155"/>
    <n v="0"/>
    <n v="0"/>
    <n v="0"/>
    <n v="0"/>
    <n v="0"/>
    <n v="0"/>
    <n v="308750349"/>
    <n v="0"/>
    <n v="308867132"/>
    <n v="6"/>
    <n v="354"/>
    <n v="52980"/>
    <n v="0"/>
    <n v="63"/>
    <n v="637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631.89"/>
    <n v="7631.89"/>
    <n v="0"/>
    <n v="1"/>
    <n v="2"/>
    <n v="0"/>
    <n v="0"/>
    <n v="0"/>
    <n v="0"/>
    <n v="0"/>
    <n v="0"/>
    <n v="7631.89"/>
    <n v="7631.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</r>
  <r>
    <x v="725"/>
    <n v="22120.21345384149"/>
    <n v="22120.21345384149"/>
    <n v="22120.21345384149"/>
    <n v="0"/>
    <n v="0"/>
    <n v="1671727007"/>
    <n v="0"/>
    <n v="0"/>
    <n v="0"/>
    <n v="0"/>
    <n v="0"/>
    <n v="0"/>
    <n v="312515"/>
    <n v="0"/>
    <n v="409696"/>
    <n v="3"/>
    <n v="6"/>
    <n v="0"/>
    <n v="0"/>
    <n v="0"/>
    <n v="971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8877.8"/>
    <n v="88877.8"/>
    <n v="0"/>
    <n v="1"/>
    <n v="1"/>
    <n v="0"/>
    <n v="0"/>
    <n v="0"/>
    <n v="0"/>
    <n v="0"/>
    <n v="0"/>
    <n v="88877.8"/>
    <n v="88877.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</r>
  <r>
    <x v="726"/>
    <n v="449546.39226405509"/>
    <n v="449546.39226405509"/>
    <n v="449546.39226405509"/>
    <n v="0"/>
    <n v="0"/>
    <n v="1659631706"/>
    <n v="0"/>
    <n v="0"/>
    <n v="0"/>
    <n v="0"/>
    <n v="0"/>
    <n v="0"/>
    <n v="683673"/>
    <n v="0"/>
    <n v="683678"/>
    <n v="5"/>
    <n v="12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660.69"/>
    <n v="36660.69"/>
    <n v="0.01"/>
    <n v="1"/>
    <n v="2"/>
    <n v="0"/>
    <n v="0"/>
    <n v="0"/>
    <n v="0"/>
    <n v="0"/>
    <n v="0"/>
    <n v="36660.69"/>
    <n v="36660.69"/>
    <n v="0.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</r>
  <r>
    <x v="727"/>
    <n v="0"/>
    <n v="0"/>
    <n v="0"/>
    <n v="0"/>
    <n v="0"/>
    <n v="0"/>
    <n v="199535.59681578469"/>
    <n v="0"/>
    <n v="0"/>
    <n v="17"/>
    <n v="24"/>
    <n v="1664389468"/>
    <n v="69"/>
    <n v="0"/>
    <n v="81"/>
    <n v="4"/>
    <n v="5"/>
    <n v="0"/>
    <n v="0"/>
    <n v="0"/>
    <n v="0"/>
    <n v="0"/>
    <n v="0"/>
    <n v="0"/>
    <n v="0"/>
    <n v="0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n v="0.09"/>
    <n v="0.54"/>
    <n v="0.45"/>
    <n v="2"/>
    <n v="2"/>
    <n v="0"/>
    <n v="0"/>
    <n v="0"/>
    <n v="0"/>
    <n v="0"/>
    <n v="0"/>
    <n v="0.09"/>
    <n v="0.54"/>
    <n v="0.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</r>
  <r>
    <x v="728"/>
    <n v="21039.585217740929"/>
    <n v="21039.585217740929"/>
    <n v="21039.585217740929"/>
    <n v="0"/>
    <n v="0"/>
    <n v="1672149971"/>
    <n v="0"/>
    <n v="0"/>
    <n v="0"/>
    <n v="0"/>
    <n v="0"/>
    <n v="0"/>
    <n v="53996300"/>
    <n v="0"/>
    <n v="53996300"/>
    <n v="3"/>
    <n v="2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74278.41"/>
    <n v="4637171.82"/>
    <n v="262893.40999999997"/>
    <n v="2"/>
    <n v="2"/>
    <n v="0"/>
    <n v="0"/>
    <n v="0"/>
    <n v="0"/>
    <n v="0"/>
    <n v="0"/>
    <n v="4374278.41"/>
    <n v="4637171.82"/>
    <n v="262893.40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</r>
  <r>
    <x v="729"/>
    <n v="47650"/>
    <n v="47650"/>
    <n v="47650"/>
    <n v="0"/>
    <n v="0"/>
    <n v="1669558907"/>
    <n v="0"/>
    <n v="0"/>
    <n v="0"/>
    <n v="0"/>
    <n v="0"/>
    <n v="0"/>
    <n v="337924"/>
    <n v="0"/>
    <n v="337924"/>
    <n v="1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730"/>
    <n v="347010.79343675869"/>
    <n v="347010.79343675869"/>
    <n v="347010.79343675869"/>
    <n v="0"/>
    <n v="0"/>
    <n v="1672163027"/>
    <n v="0"/>
    <n v="0"/>
    <n v="0"/>
    <n v="0"/>
    <n v="0"/>
    <n v="0"/>
    <n v="580763"/>
    <n v="0"/>
    <n v="580763"/>
    <n v="2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731"/>
    <n v="0"/>
    <n v="0"/>
    <n v="0"/>
    <n v="0"/>
    <n v="0"/>
    <n v="0"/>
    <n v="302378.92133445537"/>
    <n v="302378.92133445537"/>
    <n v="302378.92133445537"/>
    <n v="0"/>
    <n v="0"/>
    <n v="1672177193"/>
    <n v="0"/>
    <n v="0"/>
    <n v="539954"/>
    <n v="1"/>
    <n v="2"/>
    <n v="0"/>
    <n v="5399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732"/>
    <n v="37720.480314032713"/>
    <n v="37720.480314032713"/>
    <n v="37720.480314032713"/>
    <n v="0"/>
    <n v="0"/>
    <n v="1672177403"/>
    <n v="0"/>
    <n v="0"/>
    <n v="0"/>
    <n v="0"/>
    <n v="0"/>
    <n v="0"/>
    <n v="57655"/>
    <n v="0"/>
    <n v="57663"/>
    <n v="3"/>
    <n v="5"/>
    <n v="0"/>
    <n v="0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733"/>
    <n v="30357.842318294101"/>
    <n v="30357.842318294101"/>
    <n v="30357.842318294101"/>
    <n v="0"/>
    <n v="0"/>
    <n v="1612946366"/>
    <n v="0"/>
    <n v="0"/>
    <n v="0"/>
    <n v="0"/>
    <n v="0"/>
    <n v="0"/>
    <n v="45812"/>
    <n v="0"/>
    <n v="45823"/>
    <n v="3"/>
    <n v="5"/>
    <n v="0"/>
    <n v="0"/>
    <n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734"/>
    <n v="407000"/>
    <n v="407000"/>
    <n v="407000"/>
    <n v="0"/>
    <n v="0"/>
    <n v="1668024599"/>
    <n v="0"/>
    <n v="0"/>
    <n v="0"/>
    <n v="0"/>
    <n v="0"/>
    <n v="0"/>
    <n v="176851843"/>
    <n v="0"/>
    <n v="182580179"/>
    <n v="9"/>
    <n v="165"/>
    <n v="4509209"/>
    <n v="0"/>
    <n v="311938"/>
    <n v="0"/>
    <n v="0"/>
    <n v="0"/>
    <n v="0"/>
    <n v="0"/>
    <n v="0"/>
    <n v="0"/>
    <n v="847692"/>
    <n v="0"/>
    <n v="0"/>
    <n v="594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728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735"/>
    <n v="40623.071937368542"/>
    <n v="40623.071937368542"/>
    <n v="40623.071937368542"/>
    <n v="0"/>
    <n v="0"/>
    <n v="1671727619"/>
    <n v="0"/>
    <n v="0"/>
    <n v="0"/>
    <n v="0"/>
    <n v="0"/>
    <n v="0"/>
    <n v="357096"/>
    <n v="0"/>
    <n v="357096"/>
    <n v="1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736"/>
    <n v="224444.25448440251"/>
    <n v="224444.25448440251"/>
    <n v="224444.25448440251"/>
    <n v="0"/>
    <n v="0"/>
    <n v="1668102059"/>
    <n v="0"/>
    <n v="0"/>
    <n v="0"/>
    <n v="0"/>
    <n v="0"/>
    <n v="0"/>
    <n v="112800817"/>
    <n v="0"/>
    <n v="112800839"/>
    <n v="6"/>
    <n v="113"/>
    <n v="1"/>
    <n v="0"/>
    <n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737"/>
    <n v="0"/>
    <n v="0"/>
    <n v="0"/>
    <n v="0"/>
    <n v="0"/>
    <n v="0"/>
    <n v="64790.548739422287"/>
    <n v="64790.548739422287"/>
    <n v="64790.548739422287"/>
    <n v="0"/>
    <n v="0"/>
    <n v="1671803473"/>
    <n v="1961"/>
    <n v="0"/>
    <n v="112295"/>
    <n v="7"/>
    <n v="10"/>
    <n v="2084"/>
    <n v="10824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738"/>
    <n v="17394.20255800035"/>
    <n v="17394.20255800035"/>
    <n v="17394.20255800035"/>
    <n v="0"/>
    <n v="0"/>
    <n v="1667208503"/>
    <n v="0"/>
    <n v="0"/>
    <n v="0"/>
    <n v="0"/>
    <n v="0"/>
    <n v="0"/>
    <n v="8149053"/>
    <n v="0"/>
    <n v="8149065"/>
    <n v="5"/>
    <n v="101"/>
    <n v="0"/>
    <n v="0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739"/>
    <n v="1188138.393403057"/>
    <n v="1188138.393403057"/>
    <n v="1188138.393403057"/>
    <n v="0"/>
    <n v="0"/>
    <n v="1660926567"/>
    <n v="0"/>
    <n v="0"/>
    <n v="0"/>
    <n v="0"/>
    <n v="0"/>
    <n v="0"/>
    <n v="1746387"/>
    <n v="0"/>
    <n v="1746387"/>
    <n v="2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740"/>
    <n v="13884.847666800761"/>
    <n v="13884.847666800761"/>
    <n v="13884.847666800761"/>
    <n v="0"/>
    <n v="0"/>
    <n v="1666005287"/>
    <n v="0"/>
    <n v="0"/>
    <n v="0"/>
    <n v="0"/>
    <n v="0"/>
    <n v="0"/>
    <n v="318775"/>
    <n v="0"/>
    <n v="625735"/>
    <n v="2"/>
    <n v="15"/>
    <n v="0"/>
    <n v="0"/>
    <n v="0"/>
    <n v="0"/>
    <n v="0"/>
    <n v="0"/>
    <n v="0"/>
    <n v="0"/>
    <n v="0"/>
    <n v="0"/>
    <n v="3069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741"/>
    <n v="25150"/>
    <n v="25150"/>
    <n v="25150"/>
    <n v="0"/>
    <n v="0"/>
    <n v="1668476351"/>
    <n v="0"/>
    <n v="0"/>
    <n v="0"/>
    <n v="0"/>
    <n v="0"/>
    <n v="0"/>
    <n v="36967"/>
    <n v="0"/>
    <n v="36967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742"/>
    <n v="3084302.2722316352"/>
    <n v="3084302.2722316352"/>
    <n v="3084302.2722316352"/>
    <n v="0"/>
    <n v="0"/>
    <n v="1672177079"/>
    <n v="0"/>
    <n v="0"/>
    <n v="0"/>
    <n v="0"/>
    <n v="0"/>
    <n v="0"/>
    <n v="4582922"/>
    <n v="0"/>
    <n v="4583026"/>
    <n v="3"/>
    <n v="7"/>
    <n v="0"/>
    <n v="0"/>
    <n v="1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743"/>
    <n v="0"/>
    <n v="0"/>
    <n v="0"/>
    <n v="0"/>
    <n v="0"/>
    <n v="0"/>
    <n v="17830.226446063742"/>
    <n v="0"/>
    <n v="0"/>
    <n v="4"/>
    <n v="4"/>
    <n v="1663589600"/>
    <n v="281"/>
    <n v="0"/>
    <n v="570"/>
    <n v="2"/>
    <n v="2"/>
    <n v="0"/>
    <n v="2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744"/>
    <n v="18163.413560000001"/>
    <n v="18163.413560000001"/>
    <n v="18163.413560000001"/>
    <n v="0"/>
    <n v="0"/>
    <n v="1652636947"/>
    <n v="0"/>
    <n v="0"/>
    <n v="0"/>
    <n v="0"/>
    <n v="0"/>
    <n v="0"/>
    <n v="26787"/>
    <n v="0"/>
    <n v="37256"/>
    <n v="3"/>
    <n v="13"/>
    <n v="104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745"/>
    <n v="46711.578441559999"/>
    <n v="46711.578441559999"/>
    <n v="46711.578441559999"/>
    <n v="0"/>
    <n v="0"/>
    <n v="1664556443"/>
    <n v="0"/>
    <n v="0"/>
    <n v="0"/>
    <n v="0"/>
    <n v="0"/>
    <n v="0"/>
    <n v="1202356"/>
    <n v="0"/>
    <n v="1202356"/>
    <n v="2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746"/>
    <n v="0"/>
    <n v="0"/>
    <n v="0"/>
    <n v="0"/>
    <n v="0"/>
    <n v="0"/>
    <n v="30303.660800000001"/>
    <n v="30303.660800000001"/>
    <n v="30303.660800000001"/>
    <n v="0"/>
    <n v="0"/>
    <n v="1670449477"/>
    <n v="134"/>
    <n v="0"/>
    <n v="45008"/>
    <n v="6"/>
    <n v="11"/>
    <n v="331"/>
    <n v="445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747"/>
    <n v="70000"/>
    <n v="70000"/>
    <n v="70000"/>
    <n v="0"/>
    <n v="0"/>
    <n v="1637309869"/>
    <n v="0"/>
    <n v="0"/>
    <n v="0"/>
    <n v="0"/>
    <n v="0"/>
    <n v="0"/>
    <n v="103494"/>
    <n v="0"/>
    <n v="103494"/>
    <n v="2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748"/>
    <n v="193524.152845"/>
    <n v="193524.152845"/>
    <n v="193524.152845"/>
    <n v="0"/>
    <n v="0"/>
    <n v="1668419471"/>
    <n v="0"/>
    <n v="0"/>
    <n v="0"/>
    <n v="0"/>
    <n v="0"/>
    <n v="0"/>
    <n v="1815291"/>
    <n v="0"/>
    <n v="1815291"/>
    <n v="3"/>
    <n v="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749"/>
    <n v="20000"/>
    <n v="20000"/>
    <n v="20000"/>
    <n v="0"/>
    <n v="0"/>
    <n v="1611542360"/>
    <n v="0"/>
    <n v="0"/>
    <n v="0"/>
    <n v="0"/>
    <n v="0"/>
    <n v="0"/>
    <n v="235677"/>
    <n v="0"/>
    <n v="235677"/>
    <n v="1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750"/>
    <n v="29720"/>
    <n v="29720"/>
    <n v="0"/>
    <n v="0"/>
    <n v="0"/>
    <n v="1542225983"/>
    <n v="0"/>
    <n v="0"/>
    <n v="0"/>
    <n v="0"/>
    <n v="0"/>
    <n v="0"/>
    <n v="84056"/>
    <n v="0"/>
    <n v="84056"/>
    <n v="1"/>
    <n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751"/>
    <n v="14142.255928071119"/>
    <n v="14142.255928071119"/>
    <n v="14142.255928071119"/>
    <n v="0"/>
    <n v="0"/>
    <n v="1671978935"/>
    <n v="0"/>
    <n v="0"/>
    <n v="0"/>
    <n v="0"/>
    <n v="0"/>
    <n v="0"/>
    <n v="20787"/>
    <n v="0"/>
    <n v="20787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752"/>
    <n v="50978.855149420568"/>
    <n v="50978.855149420568"/>
    <n v="50978.855149420568"/>
    <n v="0"/>
    <n v="0"/>
    <n v="1672150463"/>
    <n v="0"/>
    <n v="0"/>
    <n v="0"/>
    <n v="0"/>
    <n v="0"/>
    <n v="0"/>
    <n v="44923118"/>
    <n v="0"/>
    <n v="44923221"/>
    <n v="7"/>
    <n v="153"/>
    <n v="5"/>
    <n v="0"/>
    <n v="0"/>
    <n v="95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753"/>
    <n v="84213.446219392237"/>
    <n v="84213.446219392237"/>
    <n v="84213.446219392237"/>
    <n v="0"/>
    <n v="0"/>
    <n v="1672168415"/>
    <n v="0"/>
    <n v="0"/>
    <n v="0"/>
    <n v="0"/>
    <n v="0"/>
    <n v="0"/>
    <n v="4833357"/>
    <n v="0"/>
    <n v="4833357"/>
    <n v="3"/>
    <n v="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754"/>
    <n v="46565.674981006858"/>
    <n v="46565.674981006858"/>
    <n v="46565.674981006858"/>
    <n v="0"/>
    <n v="0"/>
    <n v="1670923091"/>
    <n v="0"/>
    <n v="0"/>
    <n v="0"/>
    <n v="0"/>
    <n v="0"/>
    <n v="0"/>
    <n v="21416156"/>
    <n v="0"/>
    <n v="21416168"/>
    <n v="7"/>
    <n v="216"/>
    <n v="0"/>
    <n v="0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755"/>
    <n v="24995.62"/>
    <n v="24995.62"/>
    <n v="24995.62"/>
    <n v="0"/>
    <n v="0"/>
    <n v="1627899275"/>
    <n v="0"/>
    <n v="0"/>
    <n v="0"/>
    <n v="0"/>
    <n v="0"/>
    <n v="0"/>
    <n v="37594"/>
    <n v="0"/>
    <n v="37594"/>
    <n v="1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756"/>
    <n v="0"/>
    <n v="0"/>
    <n v="0"/>
    <n v="0"/>
    <n v="0"/>
    <n v="0"/>
    <n v="391937.14755481138"/>
    <n v="391937.14755481138"/>
    <n v="391937.14755481138"/>
    <n v="0"/>
    <n v="0"/>
    <n v="1672172411"/>
    <n v="0"/>
    <n v="0"/>
    <n v="1137615"/>
    <n v="1"/>
    <n v="2"/>
    <n v="0"/>
    <n v="11376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757"/>
    <n v="100028.95447375999"/>
    <n v="100028.95447375999"/>
    <n v="100028.95447375999"/>
    <n v="0"/>
    <n v="0"/>
    <n v="1668403271"/>
    <n v="0"/>
    <n v="0"/>
    <n v="0"/>
    <n v="0"/>
    <n v="0"/>
    <n v="0"/>
    <n v="341472"/>
    <n v="0"/>
    <n v="341472"/>
    <n v="1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758"/>
    <n v="69759.61"/>
    <n v="69759.61"/>
    <n v="69759.61"/>
    <n v="0"/>
    <n v="0"/>
    <n v="1627648072"/>
    <n v="0"/>
    <n v="0"/>
    <n v="0"/>
    <n v="0"/>
    <n v="0"/>
    <n v="0"/>
    <n v="1269005"/>
    <n v="0"/>
    <n v="1269021"/>
    <n v="3"/>
    <n v="11"/>
    <n v="0"/>
    <n v="0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759"/>
    <n v="336737.43630290439"/>
    <n v="336737.43630290439"/>
    <n v="336737.43630290439"/>
    <n v="0"/>
    <n v="0"/>
    <n v="1672176875"/>
    <n v="0"/>
    <n v="0"/>
    <n v="0"/>
    <n v="0"/>
    <n v="0"/>
    <n v="0"/>
    <n v="13253868"/>
    <n v="0"/>
    <n v="13253957"/>
    <n v="4"/>
    <n v="41"/>
    <n v="0"/>
    <n v="0"/>
    <n v="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760"/>
    <n v="32588.79719744077"/>
    <n v="32588.79719744077"/>
    <n v="32588.79719744077"/>
    <n v="0"/>
    <n v="0"/>
    <n v="1671540779"/>
    <n v="0"/>
    <n v="0"/>
    <n v="0"/>
    <n v="0"/>
    <n v="0"/>
    <n v="0"/>
    <n v="3198818"/>
    <n v="0"/>
    <n v="3198826"/>
    <n v="6"/>
    <n v="185"/>
    <n v="0"/>
    <n v="0"/>
    <n v="7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761"/>
    <n v="1156362.5524335401"/>
    <n v="1156362.5524335401"/>
    <n v="1156362.5524335401"/>
    <n v="0"/>
    <n v="0"/>
    <n v="1669412351"/>
    <n v="0"/>
    <n v="0"/>
    <n v="0"/>
    <n v="0"/>
    <n v="0"/>
    <n v="0"/>
    <n v="1699682"/>
    <n v="0"/>
    <n v="1699682"/>
    <n v="2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762"/>
    <n v="93423.390185812183"/>
    <n v="93423.390185812183"/>
    <n v="93423.390185812183"/>
    <n v="0"/>
    <n v="0"/>
    <n v="1671234671"/>
    <n v="0"/>
    <n v="0"/>
    <n v="0"/>
    <n v="0"/>
    <n v="0"/>
    <n v="0"/>
    <n v="28047429"/>
    <n v="0"/>
    <n v="28047429"/>
    <n v="2"/>
    <n v="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763"/>
    <n v="180000.617"/>
    <n v="180000.617"/>
    <n v="180000.617"/>
    <n v="0"/>
    <n v="0"/>
    <n v="1669223459"/>
    <n v="0"/>
    <n v="0"/>
    <n v="0"/>
    <n v="0"/>
    <n v="0"/>
    <n v="0"/>
    <n v="264574"/>
    <n v="0"/>
    <n v="264574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764"/>
    <n v="17628.415354724879"/>
    <n v="17628.415354724879"/>
    <n v="17628.415354724879"/>
    <n v="0"/>
    <n v="0"/>
    <n v="1667946455"/>
    <n v="0"/>
    <n v="0"/>
    <n v="0"/>
    <n v="0"/>
    <n v="0"/>
    <n v="0"/>
    <n v="39664"/>
    <n v="0"/>
    <n v="39729"/>
    <n v="2"/>
    <n v="5"/>
    <n v="0"/>
    <n v="0"/>
    <n v="0"/>
    <n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765"/>
    <n v="27800"/>
    <n v="27800"/>
    <n v="27800"/>
    <n v="0"/>
    <n v="0"/>
    <n v="1671185327"/>
    <n v="0"/>
    <n v="0"/>
    <n v="0"/>
    <n v="0"/>
    <n v="0"/>
    <n v="0"/>
    <n v="141032"/>
    <n v="0"/>
    <n v="141032"/>
    <n v="1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766"/>
    <n v="0"/>
    <n v="0"/>
    <n v="0"/>
    <n v="0"/>
    <n v="0"/>
    <n v="0"/>
    <n v="81841.33976235638"/>
    <n v="81841.33976235638"/>
    <n v="81841.33976235638"/>
    <n v="0"/>
    <n v="0"/>
    <n v="1672176484"/>
    <n v="320"/>
    <n v="0"/>
    <n v="479190"/>
    <n v="2"/>
    <n v="8"/>
    <n v="0"/>
    <n v="4788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767"/>
    <n v="0"/>
    <n v="0"/>
    <n v="0"/>
    <n v="0"/>
    <n v="0"/>
    <n v="0"/>
    <n v="34439.61"/>
    <n v="34439.61"/>
    <n v="34439.61"/>
    <n v="0"/>
    <n v="0"/>
    <n v="1672008557"/>
    <n v="10"/>
    <n v="0"/>
    <n v="129359"/>
    <n v="10"/>
    <n v="15"/>
    <n v="6"/>
    <n v="12934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768"/>
    <n v="30805.660622591789"/>
    <n v="0"/>
    <n v="0"/>
    <n v="12"/>
    <n v="13"/>
    <n v="1665625271"/>
    <n v="8706.2491147629862"/>
    <n v="0"/>
    <n v="0"/>
    <n v="7"/>
    <n v="4"/>
    <n v="1656312788"/>
    <n v="0"/>
    <n v="0"/>
    <n v="0"/>
    <n v="3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769"/>
    <n v="0"/>
    <n v="0"/>
    <n v="0"/>
    <n v="0"/>
    <n v="0"/>
    <n v="0"/>
    <n v="24878.896669145059"/>
    <n v="24878.896669145059"/>
    <n v="24878.896669145059"/>
    <n v="0"/>
    <n v="0"/>
    <n v="1672163576"/>
    <n v="0"/>
    <n v="0"/>
    <n v="36932"/>
    <n v="1"/>
    <n v="2"/>
    <n v="0"/>
    <n v="369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770"/>
    <n v="39144.604993000001"/>
    <n v="39144.604993000001"/>
    <n v="39144.604993000001"/>
    <n v="0"/>
    <n v="0"/>
    <n v="1654018330"/>
    <n v="0"/>
    <n v="0"/>
    <n v="0"/>
    <n v="0"/>
    <n v="0"/>
    <n v="0"/>
    <n v="1170127"/>
    <n v="0"/>
    <n v="1170127"/>
    <n v="2"/>
    <n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771"/>
    <n v="0"/>
    <n v="0"/>
    <n v="0"/>
    <n v="0"/>
    <n v="0"/>
    <n v="0"/>
    <n v="20062.019202194169"/>
    <n v="20062.019202194169"/>
    <n v="20062.019202194169"/>
    <n v="0"/>
    <n v="0"/>
    <n v="1671848881"/>
    <n v="26"/>
    <n v="0"/>
    <n v="29525"/>
    <n v="3"/>
    <n v="4"/>
    <n v="10"/>
    <n v="294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772"/>
    <n v="110608.41669011999"/>
    <n v="110608.41669011999"/>
    <n v="110608.41669011999"/>
    <n v="0"/>
    <n v="0"/>
    <n v="1671294371"/>
    <n v="0"/>
    <n v="0"/>
    <n v="0"/>
    <n v="0"/>
    <n v="0"/>
    <n v="0"/>
    <n v="25634094"/>
    <n v="0"/>
    <n v="25634094"/>
    <n v="2"/>
    <n v="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773"/>
    <n v="40612.952689748119"/>
    <n v="40612.952689748119"/>
    <n v="40612.952689748119"/>
    <n v="0"/>
    <n v="0"/>
    <n v="1672175063"/>
    <n v="0"/>
    <n v="0"/>
    <n v="0"/>
    <n v="0"/>
    <n v="0"/>
    <n v="0"/>
    <n v="59695"/>
    <n v="0"/>
    <n v="59695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774"/>
    <n v="73885.704199989996"/>
    <n v="73885.704199989996"/>
    <n v="73885.704199989996"/>
    <n v="0"/>
    <n v="0"/>
    <n v="1670304887"/>
    <n v="0"/>
    <n v="0"/>
    <n v="0"/>
    <n v="0"/>
    <n v="0"/>
    <n v="0"/>
    <n v="3434462"/>
    <n v="0"/>
    <n v="5299938"/>
    <n v="3"/>
    <n v="82"/>
    <n v="18654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775"/>
    <n v="15307"/>
    <n v="15307"/>
    <n v="15307"/>
    <n v="0"/>
    <n v="0"/>
    <n v="1659505982"/>
    <n v="0"/>
    <n v="0"/>
    <n v="0"/>
    <n v="0"/>
    <n v="0"/>
    <n v="0"/>
    <n v="4047974"/>
    <n v="0"/>
    <n v="8588105"/>
    <n v="2"/>
    <n v="59"/>
    <n v="45401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776"/>
    <n v="28996.01"/>
    <n v="28996.01"/>
    <n v="28996.01"/>
    <n v="0"/>
    <n v="0"/>
    <n v="1670500703"/>
    <n v="0"/>
    <n v="0"/>
    <n v="0"/>
    <n v="0"/>
    <n v="0"/>
    <n v="0"/>
    <n v="703948"/>
    <n v="0"/>
    <n v="703949"/>
    <n v="2"/>
    <n v="15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777"/>
    <n v="0"/>
    <n v="0"/>
    <n v="0"/>
    <n v="0"/>
    <n v="0"/>
    <n v="0"/>
    <n v="132675.74021799999"/>
    <n v="132675.74021799999"/>
    <n v="132675.74021799999"/>
    <n v="0"/>
    <n v="0"/>
    <n v="1671413749"/>
    <n v="0"/>
    <n v="0"/>
    <n v="195025"/>
    <n v="1"/>
    <n v="2"/>
    <n v="0"/>
    <n v="1950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778"/>
    <n v="44090.501170097326"/>
    <n v="0"/>
    <n v="0"/>
    <n v="64"/>
    <n v="53"/>
    <n v="1610881837"/>
    <n v="0"/>
    <n v="0"/>
    <n v="0"/>
    <n v="0"/>
    <n v="0"/>
    <n v="0"/>
    <n v="0"/>
    <n v="0"/>
    <n v="5"/>
    <n v="1"/>
    <n v="2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779"/>
    <n v="0"/>
    <n v="0"/>
    <n v="0"/>
    <n v="0"/>
    <n v="0"/>
    <n v="0"/>
    <n v="19969.561240635001"/>
    <n v="19969.561240635001"/>
    <n v="19969.561240635001"/>
    <n v="0"/>
    <n v="0"/>
    <n v="1670612227"/>
    <n v="48162"/>
    <n v="0"/>
    <n v="163669"/>
    <n v="8"/>
    <n v="26"/>
    <n v="44450"/>
    <n v="40378"/>
    <n v="0"/>
    <n v="1"/>
    <n v="0"/>
    <n v="0"/>
    <n v="0"/>
    <n v="0"/>
    <n v="0"/>
    <n v="20918"/>
    <n v="0"/>
    <n v="0"/>
    <n v="0"/>
    <n v="0"/>
    <n v="0"/>
    <n v="0"/>
    <n v="1970"/>
    <n v="0"/>
    <n v="0"/>
    <n v="281"/>
    <n v="0"/>
    <n v="0"/>
    <n v="0"/>
    <n v="0"/>
    <n v="0"/>
    <n v="0"/>
    <n v="0"/>
    <n v="0"/>
    <n v="7509"/>
    <n v="0"/>
    <n v="0"/>
    <n v="0"/>
    <n v="0"/>
    <n v="0"/>
    <n v="0"/>
    <n v="0"/>
    <n v="0"/>
    <n v="0"/>
    <n v="0"/>
    <n v="0"/>
    <n v="0"/>
    <n v="751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780"/>
    <n v="380344.80138594902"/>
    <n v="380344.80138594902"/>
    <n v="380344.80138594902"/>
    <n v="0"/>
    <n v="0"/>
    <n v="1671372767"/>
    <n v="0"/>
    <n v="0"/>
    <n v="0"/>
    <n v="0"/>
    <n v="0"/>
    <n v="0"/>
    <n v="73315449"/>
    <n v="0"/>
    <n v="73315449"/>
    <n v="4"/>
    <n v="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781"/>
    <n v="28957.800309999999"/>
    <n v="28957.800309999999"/>
    <n v="28957.800309999999"/>
    <n v="0"/>
    <n v="0"/>
    <n v="1668615803"/>
    <n v="0"/>
    <n v="0"/>
    <n v="0"/>
    <n v="0"/>
    <n v="0"/>
    <n v="0"/>
    <n v="42564"/>
    <n v="0"/>
    <n v="42564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782"/>
    <n v="25000.400000000001"/>
    <n v="25000.400000000001"/>
    <n v="25000.400000000001"/>
    <n v="0"/>
    <n v="0"/>
    <n v="1581556491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783"/>
    <n v="95206"/>
    <n v="95206"/>
    <n v="95206"/>
    <n v="0"/>
    <n v="0"/>
    <n v="1668091775"/>
    <n v="0"/>
    <n v="0"/>
    <n v="0"/>
    <n v="0"/>
    <n v="0"/>
    <n v="0"/>
    <n v="183072731"/>
    <n v="0"/>
    <n v="307732283"/>
    <n v="7"/>
    <n v="236"/>
    <n v="118972977"/>
    <n v="0"/>
    <n v="641735"/>
    <n v="0"/>
    <n v="5013923"/>
    <n v="0"/>
    <n v="0"/>
    <n v="0"/>
    <n v="0"/>
    <n v="0"/>
    <n v="309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784"/>
    <n v="66128.157999999996"/>
    <n v="66128.157999999996"/>
    <n v="66128.157999999996"/>
    <n v="0"/>
    <n v="0"/>
    <n v="1639599801"/>
    <n v="0"/>
    <n v="0"/>
    <n v="0"/>
    <n v="0"/>
    <n v="0"/>
    <n v="0"/>
    <n v="97199"/>
    <n v="0"/>
    <n v="97199"/>
    <n v="2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785"/>
    <n v="1412895.062521216"/>
    <n v="1412895.062521216"/>
    <n v="1412895.062521216"/>
    <n v="0"/>
    <n v="0"/>
    <n v="1672166255"/>
    <n v="0"/>
    <n v="0"/>
    <n v="0"/>
    <n v="0"/>
    <n v="0"/>
    <n v="0"/>
    <n v="2076747"/>
    <n v="0"/>
    <n v="2076747"/>
    <n v="3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786"/>
    <n v="13560.223193489999"/>
    <n v="13560.223193489999"/>
    <n v="13560.223193489999"/>
    <n v="0"/>
    <n v="0"/>
    <n v="1657145956"/>
    <n v="0"/>
    <n v="0"/>
    <n v="0"/>
    <n v="0"/>
    <n v="0"/>
    <n v="0"/>
    <n v="68294"/>
    <n v="0"/>
    <n v="74185"/>
    <n v="2"/>
    <n v="5"/>
    <n v="0"/>
    <n v="0"/>
    <n v="0"/>
    <n v="58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787"/>
    <n v="18371.56637794356"/>
    <n v="18371.56637794356"/>
    <n v="18371.56637794356"/>
    <n v="0"/>
    <n v="0"/>
    <n v="1645992312"/>
    <n v="0"/>
    <n v="0"/>
    <n v="0"/>
    <n v="0"/>
    <n v="0"/>
    <n v="0"/>
    <n v="29882"/>
    <n v="0"/>
    <n v="29882"/>
    <n v="2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788"/>
    <n v="0"/>
    <n v="0"/>
    <n v="0"/>
    <n v="0"/>
    <n v="0"/>
    <n v="0"/>
    <n v="27972.18"/>
    <n v="27972.18"/>
    <n v="27972.18"/>
    <n v="0"/>
    <n v="0"/>
    <n v="1672137314"/>
    <n v="16"/>
    <n v="0"/>
    <n v="43538"/>
    <n v="7"/>
    <n v="16"/>
    <n v="546"/>
    <n v="42975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789"/>
    <n v="58691"/>
    <n v="58691"/>
    <n v="58691"/>
    <n v="0"/>
    <n v="0"/>
    <n v="1672170875"/>
    <n v="0"/>
    <n v="0"/>
    <n v="0"/>
    <n v="0"/>
    <n v="0"/>
    <n v="0"/>
    <n v="701222"/>
    <n v="0"/>
    <n v="703664"/>
    <n v="4"/>
    <n v="28"/>
    <n v="2431"/>
    <n v="0"/>
    <n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790"/>
    <n v="22005.220375109999"/>
    <n v="22005.220375109999"/>
    <n v="22005.220375109999"/>
    <n v="0"/>
    <n v="0"/>
    <n v="1671853883"/>
    <n v="0"/>
    <n v="0"/>
    <n v="0"/>
    <n v="0"/>
    <n v="0"/>
    <n v="0"/>
    <n v="5063682"/>
    <n v="0"/>
    <n v="6837064"/>
    <n v="6"/>
    <n v="248"/>
    <n v="1773377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791"/>
    <n v="20618.52442817183"/>
    <n v="0"/>
    <n v="0"/>
    <n v="22"/>
    <n v="15"/>
    <n v="1664388011"/>
    <n v="0"/>
    <n v="0"/>
    <n v="0"/>
    <n v="0"/>
    <n v="0"/>
    <n v="0"/>
    <n v="6"/>
    <n v="0"/>
    <n v="6"/>
    <n v="2"/>
    <n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792"/>
    <n v="14860"/>
    <n v="14860"/>
    <n v="0"/>
    <n v="0"/>
    <n v="0"/>
    <n v="1542225983"/>
    <n v="0"/>
    <n v="0"/>
    <n v="0"/>
    <n v="0"/>
    <n v="0"/>
    <n v="0"/>
    <n v="22353"/>
    <n v="0"/>
    <n v="22353"/>
    <n v="1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793"/>
    <n v="26706.11"/>
    <n v="26706.11"/>
    <n v="26706.11"/>
    <n v="0"/>
    <n v="0"/>
    <n v="1672158779"/>
    <n v="0"/>
    <n v="0"/>
    <n v="0"/>
    <n v="0"/>
    <n v="0"/>
    <n v="0"/>
    <n v="39257"/>
    <n v="0"/>
    <n v="39257"/>
    <n v="1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794"/>
    <n v="25076.191809610002"/>
    <n v="25076.191809610002"/>
    <n v="25076.191809610002"/>
    <n v="0"/>
    <n v="0"/>
    <n v="1670943287"/>
    <n v="0"/>
    <n v="0"/>
    <n v="0"/>
    <n v="0"/>
    <n v="0"/>
    <n v="0"/>
    <n v="45229069"/>
    <n v="0"/>
    <n v="46402484"/>
    <n v="9"/>
    <n v="125"/>
    <n v="0"/>
    <n v="0"/>
    <n v="255358"/>
    <n v="0"/>
    <n v="0"/>
    <n v="0"/>
    <n v="0"/>
    <n v="80583"/>
    <n v="0"/>
    <n v="0"/>
    <n v="13013"/>
    <n v="0"/>
    <n v="28923"/>
    <n v="7955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795"/>
    <n v="17680.54"/>
    <n v="17680.54"/>
    <n v="17680.54"/>
    <n v="0"/>
    <n v="0"/>
    <n v="1671268331"/>
    <n v="0"/>
    <n v="0"/>
    <n v="0"/>
    <n v="0"/>
    <n v="0"/>
    <n v="0"/>
    <n v="59801"/>
    <n v="0"/>
    <n v="59887"/>
    <n v="2"/>
    <n v="6"/>
    <n v="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796"/>
    <n v="220921.84743709001"/>
    <n v="220921.84743709001"/>
    <n v="220921.84743709001"/>
    <n v="0"/>
    <n v="0"/>
    <n v="1668508355"/>
    <n v="0"/>
    <n v="0"/>
    <n v="0"/>
    <n v="0"/>
    <n v="0"/>
    <n v="0"/>
    <n v="100740308"/>
    <n v="0"/>
    <n v="104617548"/>
    <n v="8"/>
    <n v="77"/>
    <n v="0"/>
    <n v="0"/>
    <n v="1412811"/>
    <n v="0"/>
    <n v="0"/>
    <n v="0"/>
    <n v="0"/>
    <n v="0"/>
    <n v="0"/>
    <n v="0"/>
    <n v="1188593"/>
    <n v="0"/>
    <n v="346536"/>
    <n v="9293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797"/>
    <n v="103448.27"/>
    <n v="103448.27"/>
    <n v="103448.27"/>
    <n v="0"/>
    <n v="0"/>
    <n v="1668592319"/>
    <n v="0"/>
    <n v="0"/>
    <n v="0"/>
    <n v="0"/>
    <n v="0"/>
    <n v="0"/>
    <n v="1693128"/>
    <n v="0"/>
    <n v="1693128"/>
    <n v="1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798"/>
    <n v="240284.55567"/>
    <n v="240284.55567"/>
    <n v="240284.55567"/>
    <n v="0"/>
    <n v="0"/>
    <n v="1668083423"/>
    <n v="0"/>
    <n v="0"/>
    <n v="0"/>
    <n v="0"/>
    <n v="0"/>
    <n v="0"/>
    <n v="3800516"/>
    <n v="0"/>
    <n v="3800516"/>
    <n v="2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799"/>
    <n v="19730.18893"/>
    <n v="19730.18893"/>
    <n v="19730.18893"/>
    <n v="0"/>
    <n v="0"/>
    <n v="1668645131"/>
    <n v="0"/>
    <n v="0"/>
    <n v="0"/>
    <n v="0"/>
    <n v="0"/>
    <n v="0"/>
    <n v="1257167"/>
    <n v="0"/>
    <n v="1257167"/>
    <n v="1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800"/>
    <n v="22498.832999999999"/>
    <n v="22498.832999999999"/>
    <n v="22498.832999999999"/>
    <n v="0"/>
    <n v="0"/>
    <n v="1625084261"/>
    <n v="0"/>
    <n v="0"/>
    <n v="0"/>
    <n v="0"/>
    <n v="0"/>
    <n v="0"/>
    <n v="1034660"/>
    <n v="0"/>
    <n v="1034660"/>
    <n v="2"/>
    <n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801"/>
    <n v="161989.9535107936"/>
    <n v="161989.9535107936"/>
    <n v="161989.9535107936"/>
    <n v="0"/>
    <n v="0"/>
    <n v="1672166483"/>
    <n v="0"/>
    <n v="0"/>
    <n v="0"/>
    <n v="0"/>
    <n v="0"/>
    <n v="0"/>
    <n v="476399"/>
    <n v="0"/>
    <n v="476399"/>
    <n v="3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802"/>
    <n v="75000"/>
    <n v="0"/>
    <n v="0"/>
    <n v="0"/>
    <n v="0"/>
    <n v="1600214533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803"/>
    <n v="2518872.6261637872"/>
    <n v="2518872.6261637872"/>
    <n v="2518872.6261637872"/>
    <n v="0"/>
    <n v="0"/>
    <n v="1672068611"/>
    <n v="0"/>
    <n v="0"/>
    <n v="0"/>
    <n v="0"/>
    <n v="0"/>
    <n v="0"/>
    <n v="289849118"/>
    <n v="0"/>
    <n v="294652545"/>
    <n v="3"/>
    <n v="43"/>
    <n v="0"/>
    <n v="0"/>
    <n v="48034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804"/>
    <n v="863053.42612767988"/>
    <n v="863053.42612767988"/>
    <n v="863053.42612767988"/>
    <n v="0"/>
    <n v="0"/>
    <n v="1670277191"/>
    <n v="0"/>
    <n v="0"/>
    <n v="0"/>
    <n v="0"/>
    <n v="0"/>
    <n v="0"/>
    <n v="1268561"/>
    <n v="0"/>
    <n v="1268561"/>
    <n v="1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805"/>
    <n v="14182.12192683602"/>
    <n v="14182.12192683602"/>
    <n v="14182.12192683602"/>
    <n v="26"/>
    <n v="45"/>
    <n v="1642120041"/>
    <n v="0"/>
    <n v="0"/>
    <n v="0"/>
    <n v="0"/>
    <n v="0"/>
    <n v="0"/>
    <n v="30949"/>
    <n v="0"/>
    <n v="30972"/>
    <n v="2"/>
    <n v="6"/>
    <n v="0"/>
    <n v="0"/>
    <n v="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806"/>
    <n v="287206.27335680003"/>
    <n v="287206.27335680003"/>
    <n v="287206.27335680003"/>
    <n v="0"/>
    <n v="0"/>
    <n v="1671121439"/>
    <n v="0"/>
    <n v="0"/>
    <n v="0"/>
    <n v="0"/>
    <n v="0"/>
    <n v="0"/>
    <n v="20467240"/>
    <n v="0"/>
    <n v="22532349"/>
    <n v="4"/>
    <n v="45"/>
    <n v="2017539"/>
    <n v="0"/>
    <n v="475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807"/>
    <n v="25296.364933000001"/>
    <n v="25296.364933000001"/>
    <n v="25296.364933000001"/>
    <n v="0"/>
    <n v="0"/>
    <n v="1672136579"/>
    <n v="0"/>
    <n v="0"/>
    <n v="0"/>
    <n v="0"/>
    <n v="0"/>
    <n v="0"/>
    <n v="4898427"/>
    <n v="0"/>
    <n v="6089146"/>
    <n v="6"/>
    <n v="63"/>
    <n v="806185"/>
    <n v="0"/>
    <n v="79548"/>
    <n v="189670"/>
    <n v="0"/>
    <n v="0"/>
    <n v="0"/>
    <n v="0"/>
    <n v="0"/>
    <n v="0"/>
    <n v="103685"/>
    <n v="0"/>
    <n v="116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808"/>
    <n v="21946.7"/>
    <n v="21946.7"/>
    <n v="21946.7"/>
    <n v="0"/>
    <n v="0"/>
    <n v="1595877841"/>
    <n v="0"/>
    <n v="0"/>
    <n v="0"/>
    <n v="0"/>
    <n v="0"/>
    <n v="0"/>
    <n v="61044"/>
    <n v="0"/>
    <n v="61044"/>
    <n v="2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809"/>
    <n v="0"/>
    <n v="0"/>
    <n v="0"/>
    <n v="0"/>
    <n v="0"/>
    <n v="0"/>
    <n v="24666"/>
    <n v="24666"/>
    <n v="24666"/>
    <n v="0"/>
    <n v="0"/>
    <n v="1671141470"/>
    <n v="247"/>
    <n v="0"/>
    <n v="62488"/>
    <n v="5"/>
    <n v="13"/>
    <n v="347"/>
    <n v="36256"/>
    <n v="0"/>
    <n v="256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810"/>
    <n v="39508.150280000002"/>
    <n v="39508.150280000002"/>
    <n v="39508.150280000002"/>
    <n v="0"/>
    <n v="0"/>
    <n v="1672068383"/>
    <n v="0"/>
    <n v="0"/>
    <n v="0"/>
    <n v="0"/>
    <n v="0"/>
    <n v="0"/>
    <n v="6139343"/>
    <n v="0"/>
    <n v="6636337"/>
    <n v="2"/>
    <n v="72"/>
    <n v="496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811"/>
    <n v="38332.470085129127"/>
    <n v="0"/>
    <n v="0"/>
    <n v="59"/>
    <n v="99"/>
    <n v="1638697078"/>
    <n v="0"/>
    <n v="0"/>
    <n v="0"/>
    <n v="0"/>
    <n v="0"/>
    <n v="0"/>
    <n v="40379"/>
    <n v="0"/>
    <n v="40389"/>
    <n v="3"/>
    <n v="13"/>
    <n v="5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812"/>
    <n v="288900"/>
    <n v="288900"/>
    <n v="288900"/>
    <n v="0"/>
    <n v="0"/>
    <n v="1669969271"/>
    <n v="0"/>
    <n v="0"/>
    <n v="0"/>
    <n v="0"/>
    <n v="0"/>
    <n v="0"/>
    <n v="42024973"/>
    <n v="0"/>
    <n v="42024973"/>
    <n v="2"/>
    <n v="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813"/>
    <n v="46932.442815000002"/>
    <n v="46932.442815000002"/>
    <n v="46932.442815000002"/>
    <n v="0"/>
    <n v="0"/>
    <n v="1668636179"/>
    <n v="0"/>
    <n v="0"/>
    <n v="0"/>
    <n v="0"/>
    <n v="0"/>
    <n v="0"/>
    <n v="68984"/>
    <n v="0"/>
    <n v="68984"/>
    <n v="2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814"/>
    <n v="20173.036064849999"/>
    <n v="20173.036064849999"/>
    <n v="20173.036064849999"/>
    <n v="0"/>
    <n v="0"/>
    <n v="1670964887"/>
    <n v="0"/>
    <n v="0"/>
    <n v="0"/>
    <n v="0"/>
    <n v="0"/>
    <n v="0"/>
    <n v="29651"/>
    <n v="0"/>
    <n v="2965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815"/>
    <n v="0"/>
    <n v="0"/>
    <n v="0"/>
    <n v="0"/>
    <n v="0"/>
    <n v="0"/>
    <n v="55003.762951628662"/>
    <n v="55003.762951628662"/>
    <n v="55003.762951628662"/>
    <n v="0"/>
    <n v="0"/>
    <n v="1672078142"/>
    <n v="766383"/>
    <n v="0"/>
    <n v="847951"/>
    <n v="3"/>
    <n v="8"/>
    <n v="0"/>
    <n v="81444"/>
    <n v="0"/>
    <n v="0"/>
    <n v="0"/>
    <n v="0"/>
    <n v="0"/>
    <n v="0"/>
    <n v="0"/>
    <n v="1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816"/>
    <n v="0"/>
    <n v="0"/>
    <n v="0"/>
    <n v="0"/>
    <n v="0"/>
    <n v="0"/>
    <n v="655785.13300276001"/>
    <n v="655785.13300276001"/>
    <n v="655785.13300276001"/>
    <n v="0"/>
    <n v="0"/>
    <n v="1670927394"/>
    <n v="517"/>
    <n v="0"/>
    <n v="964501"/>
    <n v="8"/>
    <n v="16"/>
    <n v="71"/>
    <n v="963907"/>
    <n v="0"/>
    <n v="0"/>
    <n v="0"/>
    <n v="0"/>
    <n v="0"/>
    <n v="0"/>
    <n v="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817"/>
    <n v="98561.529290000006"/>
    <n v="98561.529290000006"/>
    <n v="98561.529290000006"/>
    <n v="0"/>
    <n v="0"/>
    <n v="1663840859"/>
    <n v="0"/>
    <n v="0"/>
    <n v="0"/>
    <n v="0"/>
    <n v="0"/>
    <n v="0"/>
    <n v="13237981"/>
    <n v="0"/>
    <n v="13237991"/>
    <n v="6"/>
    <n v="61"/>
    <n v="0"/>
    <n v="0"/>
    <n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818"/>
    <n v="101019.43841810001"/>
    <n v="101019.43841810001"/>
    <n v="101019.43841810001"/>
    <n v="0"/>
    <n v="0"/>
    <n v="1611624828"/>
    <n v="0"/>
    <n v="0"/>
    <n v="0"/>
    <n v="0"/>
    <n v="0"/>
    <n v="0"/>
    <n v="368938"/>
    <n v="0"/>
    <n v="368957"/>
    <n v="3"/>
    <n v="7"/>
    <n v="0"/>
    <n v="0"/>
    <n v="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819"/>
    <n v="89975824.433711231"/>
    <n v="89975824.433711231"/>
    <n v="89975824.433711231"/>
    <n v="0"/>
    <n v="0"/>
    <n v="1672177343"/>
    <n v="0"/>
    <n v="0"/>
    <n v="0"/>
    <n v="0"/>
    <n v="0"/>
    <n v="0"/>
    <n v="132251137"/>
    <n v="0"/>
    <n v="132251137"/>
    <n v="2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820"/>
    <n v="41251.324582870177"/>
    <n v="0"/>
    <n v="0"/>
    <n v="0"/>
    <n v="44"/>
    <n v="1645807312"/>
    <n v="0"/>
    <n v="0"/>
    <n v="0"/>
    <n v="0"/>
    <n v="0"/>
    <n v="0"/>
    <n v="775"/>
    <n v="0"/>
    <n v="775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821"/>
    <n v="0"/>
    <n v="0"/>
    <n v="0"/>
    <n v="0"/>
    <n v="0"/>
    <n v="0"/>
    <n v="35059085.882274337"/>
    <n v="35059085.882274337"/>
    <n v="35059085.882274337"/>
    <n v="0"/>
    <n v="0"/>
    <n v="1672177103"/>
    <n v="0"/>
    <n v="0"/>
    <n v="51531694"/>
    <n v="1"/>
    <n v="1"/>
    <n v="0"/>
    <n v="515316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822"/>
    <n v="23032.733"/>
    <n v="23032.733"/>
    <n v="23032.733"/>
    <n v="0"/>
    <n v="0"/>
    <n v="1641850054"/>
    <n v="0"/>
    <n v="0"/>
    <n v="0"/>
    <n v="0"/>
    <n v="0"/>
    <n v="0"/>
    <n v="42411"/>
    <n v="0"/>
    <n v="42414"/>
    <n v="2"/>
    <n v="5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823"/>
    <n v="0"/>
    <n v="0"/>
    <n v="0"/>
    <n v="0"/>
    <n v="0"/>
    <n v="0"/>
    <n v="237390.36462611999"/>
    <n v="237390.36462611999"/>
    <n v="237390.36462611999"/>
    <n v="0"/>
    <n v="0"/>
    <n v="1670455915"/>
    <n v="23"/>
    <n v="0"/>
    <n v="349426"/>
    <n v="5"/>
    <n v="10"/>
    <n v="15"/>
    <n v="348930"/>
    <n v="448"/>
    <n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824"/>
    <n v="13550"/>
    <n v="13550"/>
    <n v="13550"/>
    <n v="0"/>
    <n v="0"/>
    <n v="1641393019"/>
    <n v="0"/>
    <n v="0"/>
    <n v="0"/>
    <n v="0"/>
    <n v="0"/>
    <n v="0"/>
    <n v="24489"/>
    <n v="0"/>
    <n v="24489"/>
    <n v="3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825"/>
    <n v="174990.59"/>
    <n v="174990.59"/>
    <n v="174990.59"/>
    <n v="0"/>
    <n v="0"/>
    <n v="1670860595"/>
    <n v="0"/>
    <n v="0"/>
    <n v="0"/>
    <n v="0"/>
    <n v="0"/>
    <n v="0"/>
    <n v="10897459"/>
    <n v="0"/>
    <n v="12325030"/>
    <n v="4"/>
    <n v="27"/>
    <n v="1326165"/>
    <n v="76350"/>
    <n v="250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512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826"/>
    <n v="39618.025739291887"/>
    <n v="39618.025739291887"/>
    <n v="39618.025739291887"/>
    <n v="0"/>
    <n v="0"/>
    <n v="1665520187"/>
    <n v="0"/>
    <n v="0"/>
    <n v="0"/>
    <n v="0"/>
    <n v="0"/>
    <n v="0"/>
    <n v="4457616"/>
    <n v="0"/>
    <n v="6578546"/>
    <n v="8"/>
    <n v="127"/>
    <n v="2032065"/>
    <n v="0"/>
    <n v="32975"/>
    <n v="42532"/>
    <n v="0"/>
    <n v="0"/>
    <n v="0"/>
    <n v="0"/>
    <n v="0"/>
    <n v="0"/>
    <n v="13293"/>
    <n v="0"/>
    <n v="0"/>
    <n v="0"/>
    <n v="0"/>
    <n v="0"/>
    <n v="0"/>
    <n v="0"/>
    <n v="0"/>
    <n v="0"/>
    <n v="0"/>
    <n v="0"/>
    <n v="0"/>
    <n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827"/>
    <n v="25404.400000000001"/>
    <n v="25404.400000000001"/>
    <n v="25404.400000000001"/>
    <n v="0"/>
    <n v="0"/>
    <n v="1665747083"/>
    <n v="0"/>
    <n v="0"/>
    <n v="0"/>
    <n v="0"/>
    <n v="0"/>
    <n v="0"/>
    <n v="6531532"/>
    <n v="0"/>
    <n v="8441143"/>
    <n v="7"/>
    <n v="63"/>
    <n v="1576287"/>
    <n v="103452"/>
    <n v="139094"/>
    <n v="90359"/>
    <n v="0"/>
    <n v="0"/>
    <n v="0"/>
    <n v="0"/>
    <n v="0"/>
    <n v="0"/>
    <n v="4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061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828"/>
    <n v="35054.372892217471"/>
    <n v="34868.089724999998"/>
    <n v="34868.089724999998"/>
    <n v="1"/>
    <n v="2"/>
    <n v="1635937293"/>
    <n v="0"/>
    <n v="0"/>
    <n v="0"/>
    <n v="0"/>
    <n v="0"/>
    <n v="0"/>
    <n v="51861"/>
    <n v="0"/>
    <n v="51861"/>
    <n v="1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829"/>
    <n v="784376.96658320003"/>
    <n v="0"/>
    <n v="0"/>
    <n v="89"/>
    <n v="68"/>
    <n v="1623472699"/>
    <n v="0"/>
    <n v="0"/>
    <n v="0"/>
    <n v="0"/>
    <n v="0"/>
    <n v="0"/>
    <n v="3"/>
    <n v="0"/>
    <n v="8"/>
    <n v="4"/>
    <n v="13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830"/>
    <n v="164218.2064"/>
    <n v="164218.2064"/>
    <n v="164218.2064"/>
    <n v="0"/>
    <n v="0"/>
    <n v="1670260787"/>
    <n v="0"/>
    <n v="0"/>
    <n v="0"/>
    <n v="0"/>
    <n v="0"/>
    <n v="0"/>
    <n v="11266554"/>
    <n v="0"/>
    <n v="11266573"/>
    <n v="4"/>
    <n v="18"/>
    <n v="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831"/>
    <n v="0"/>
    <n v="0"/>
    <n v="0"/>
    <n v="0"/>
    <n v="0"/>
    <n v="0"/>
    <n v="32810"/>
    <n v="32810"/>
    <n v="32810"/>
    <n v="0"/>
    <n v="0"/>
    <n v="1670469091"/>
    <n v="293"/>
    <n v="0"/>
    <n v="75548"/>
    <n v="8"/>
    <n v="25"/>
    <n v="534"/>
    <n v="48227"/>
    <n v="2"/>
    <n v="264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0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832"/>
    <n v="50000"/>
    <n v="50000"/>
    <n v="0"/>
    <n v="0"/>
    <n v="0"/>
    <n v="1537339782"/>
    <n v="0"/>
    <n v="0"/>
    <n v="0"/>
    <n v="0"/>
    <n v="0"/>
    <n v="0"/>
    <n v="73493"/>
    <n v="0"/>
    <n v="73493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833"/>
    <n v="529898.8846370941"/>
    <n v="0"/>
    <n v="0"/>
    <n v="171"/>
    <n v="70"/>
    <n v="1623104069"/>
    <n v="0"/>
    <n v="0"/>
    <n v="0"/>
    <n v="0"/>
    <n v="0"/>
    <n v="0"/>
    <n v="398"/>
    <n v="0"/>
    <n v="403"/>
    <n v="2"/>
    <n v="9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834"/>
    <n v="80000"/>
    <n v="80000"/>
    <n v="80000"/>
    <n v="0"/>
    <n v="0"/>
    <n v="1622463945"/>
    <n v="0"/>
    <n v="0"/>
    <n v="0"/>
    <n v="0"/>
    <n v="0"/>
    <n v="0"/>
    <n v="46283675"/>
    <n v="0"/>
    <n v="46283675"/>
    <n v="3"/>
    <n v="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835"/>
    <n v="73480.248721641299"/>
    <n v="73480.248721641299"/>
    <n v="73480.248721641299"/>
    <n v="0"/>
    <n v="0"/>
    <n v="1662166459"/>
    <n v="0"/>
    <n v="0"/>
    <n v="0"/>
    <n v="0"/>
    <n v="0"/>
    <n v="0"/>
    <n v="67890519"/>
    <n v="0"/>
    <n v="67890519"/>
    <n v="4"/>
    <n v="1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836"/>
    <n v="15633.090783412361"/>
    <n v="15633.090783412361"/>
    <n v="15633.090783412361"/>
    <n v="14"/>
    <n v="56"/>
    <n v="1660126627"/>
    <n v="0"/>
    <n v="0"/>
    <n v="0"/>
    <n v="0"/>
    <n v="0"/>
    <n v="0"/>
    <n v="32712"/>
    <n v="0"/>
    <n v="32722"/>
    <n v="2"/>
    <n v="5"/>
    <n v="0"/>
    <n v="0"/>
    <n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837"/>
    <n v="113704.6132380147"/>
    <n v="113704.6132380147"/>
    <n v="113704.6132380147"/>
    <n v="0"/>
    <n v="0"/>
    <n v="1672152431"/>
    <n v="0"/>
    <n v="0"/>
    <n v="0"/>
    <n v="0"/>
    <n v="0"/>
    <n v="0"/>
    <n v="171753"/>
    <n v="0"/>
    <n v="171769"/>
    <n v="3"/>
    <n v="5"/>
    <n v="0"/>
    <n v="0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838"/>
    <n v="115000"/>
    <n v="115000"/>
    <n v="115000"/>
    <n v="0"/>
    <n v="0"/>
    <n v="1671941015"/>
    <n v="0"/>
    <n v="0"/>
    <n v="0"/>
    <n v="0"/>
    <n v="0"/>
    <n v="0"/>
    <n v="174468"/>
    <n v="0"/>
    <n v="174468"/>
    <n v="1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839"/>
    <n v="30260.246200000001"/>
    <n v="30260.246200000001"/>
    <n v="30260.246200000001"/>
    <n v="0"/>
    <n v="0"/>
    <n v="1659106416"/>
    <n v="0"/>
    <n v="0"/>
    <n v="0"/>
    <n v="0"/>
    <n v="0"/>
    <n v="0"/>
    <n v="627394"/>
    <n v="0"/>
    <n v="627394"/>
    <n v="4"/>
    <n v="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840"/>
    <n v="406000"/>
    <n v="406000"/>
    <n v="406000"/>
    <n v="0"/>
    <n v="0"/>
    <n v="1671794183"/>
    <n v="0"/>
    <n v="0"/>
    <n v="0"/>
    <n v="0"/>
    <n v="0"/>
    <n v="0"/>
    <n v="597998"/>
    <n v="0"/>
    <n v="599233"/>
    <n v="4"/>
    <n v="6"/>
    <n v="0"/>
    <n v="1208"/>
    <n v="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841"/>
    <n v="28926.848655245441"/>
    <n v="28926.848655245441"/>
    <n v="28926.848655245441"/>
    <n v="0"/>
    <n v="0"/>
    <n v="1672168307"/>
    <n v="0"/>
    <n v="0"/>
    <n v="0"/>
    <n v="0"/>
    <n v="0"/>
    <n v="0"/>
    <n v="42518"/>
    <n v="0"/>
    <n v="42518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842"/>
    <n v="1447056.4033725611"/>
    <n v="1447056.4033725611"/>
    <n v="1447056.4033725611"/>
    <n v="0"/>
    <n v="0"/>
    <n v="1671439211"/>
    <n v="0"/>
    <n v="0"/>
    <n v="0"/>
    <n v="0"/>
    <n v="0"/>
    <n v="0"/>
    <n v="2128882"/>
    <n v="0"/>
    <n v="2128955"/>
    <n v="3"/>
    <n v="6"/>
    <n v="0"/>
    <n v="0"/>
    <n v="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843"/>
    <n v="122328.10050028931"/>
    <n v="64494.768973258979"/>
    <n v="64483.11093853043"/>
    <n v="53"/>
    <n v="19"/>
    <n v="1581499409"/>
    <n v="0"/>
    <n v="0"/>
    <n v="0"/>
    <n v="0"/>
    <n v="0"/>
    <n v="0"/>
    <n v="96905"/>
    <n v="0"/>
    <n v="96905"/>
    <n v="2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844"/>
    <n v="632340.49576262967"/>
    <n v="632340.49576262967"/>
    <n v="632340.49576262967"/>
    <n v="0"/>
    <n v="0"/>
    <n v="1672150511"/>
    <n v="0"/>
    <n v="0"/>
    <n v="0"/>
    <n v="0"/>
    <n v="0"/>
    <n v="0"/>
    <n v="929447"/>
    <n v="0"/>
    <n v="929447"/>
    <n v="1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845"/>
    <n v="19346.04071068146"/>
    <n v="0"/>
    <n v="0"/>
    <n v="9"/>
    <n v="78"/>
    <n v="1653993153"/>
    <n v="0"/>
    <n v="0"/>
    <n v="0"/>
    <n v="0"/>
    <n v="0"/>
    <n v="0"/>
    <n v="1183"/>
    <n v="0"/>
    <n v="1228"/>
    <n v="2"/>
    <n v="5"/>
    <n v="0"/>
    <n v="0"/>
    <n v="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846"/>
    <n v="22082.815275609999"/>
    <n v="22082.815275609999"/>
    <n v="22082.815275609999"/>
    <n v="0"/>
    <n v="0"/>
    <n v="1668455507"/>
    <n v="0"/>
    <n v="0"/>
    <n v="0"/>
    <n v="0"/>
    <n v="0"/>
    <n v="0"/>
    <n v="3969217"/>
    <n v="0"/>
    <n v="3969260"/>
    <n v="5"/>
    <n v="116"/>
    <n v="0"/>
    <n v="0"/>
    <n v="2"/>
    <n v="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847"/>
    <n v="17698.9234"/>
    <n v="17698.9234"/>
    <n v="17698.9234"/>
    <n v="0"/>
    <n v="0"/>
    <n v="1671549359"/>
    <n v="0"/>
    <n v="0"/>
    <n v="0"/>
    <n v="0"/>
    <n v="0"/>
    <n v="0"/>
    <n v="72119"/>
    <n v="0"/>
    <n v="72119"/>
    <n v="2"/>
    <n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848"/>
    <n v="0"/>
    <n v="0"/>
    <n v="0"/>
    <n v="0"/>
    <n v="0"/>
    <n v="0"/>
    <n v="570917.15098069585"/>
    <n v="570917.15098069585"/>
    <n v="570917.15098069585"/>
    <n v="0"/>
    <n v="0"/>
    <n v="1672177523"/>
    <n v="0"/>
    <n v="0"/>
    <n v="1679018"/>
    <n v="1"/>
    <n v="2"/>
    <n v="0"/>
    <n v="16790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849"/>
    <n v="15000"/>
    <n v="15000"/>
    <n v="15000"/>
    <n v="0"/>
    <n v="0"/>
    <n v="1615951229"/>
    <n v="0"/>
    <n v="0"/>
    <n v="0"/>
    <n v="0"/>
    <n v="0"/>
    <n v="0"/>
    <n v="4986332"/>
    <n v="0"/>
    <n v="4986332"/>
    <n v="3"/>
    <n v="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850"/>
    <n v="68862.393094156374"/>
    <n v="68862.393094156374"/>
    <n v="68862.393094156374"/>
    <n v="0"/>
    <n v="0"/>
    <n v="1672158443"/>
    <n v="0"/>
    <n v="0"/>
    <n v="0"/>
    <n v="0"/>
    <n v="0"/>
    <n v="0"/>
    <n v="4175476"/>
    <n v="0"/>
    <n v="4175476"/>
    <n v="3"/>
    <n v="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851"/>
    <n v="984466.07017195853"/>
    <n v="984466.07017195853"/>
    <n v="984466.07017195853"/>
    <n v="0"/>
    <n v="0"/>
    <n v="1670272331"/>
    <n v="0"/>
    <n v="0"/>
    <n v="0"/>
    <n v="0"/>
    <n v="0"/>
    <n v="0"/>
    <n v="1447019"/>
    <n v="0"/>
    <n v="1447019"/>
    <n v="1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852"/>
    <n v="15000"/>
    <n v="0"/>
    <n v="0"/>
    <n v="0"/>
    <n v="0"/>
    <n v="1557452007"/>
    <n v="0"/>
    <n v="0"/>
    <n v="0"/>
    <n v="0"/>
    <n v="0"/>
    <n v="0"/>
    <n v="9687"/>
    <n v="0"/>
    <n v="9687"/>
    <n v="1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853"/>
    <n v="125356.3091092215"/>
    <n v="125356.3091092215"/>
    <n v="125356.3091092215"/>
    <n v="0"/>
    <n v="0"/>
    <n v="1671821159"/>
    <n v="0"/>
    <n v="0"/>
    <n v="0"/>
    <n v="0"/>
    <n v="0"/>
    <n v="0"/>
    <n v="21230810"/>
    <n v="0"/>
    <n v="21686660"/>
    <n v="7"/>
    <n v="64"/>
    <n v="49"/>
    <n v="11"/>
    <n v="387459"/>
    <n v="0"/>
    <n v="0"/>
    <n v="0"/>
    <n v="0"/>
    <n v="0"/>
    <n v="0"/>
    <n v="0"/>
    <n v="0"/>
    <n v="0"/>
    <n v="683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5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854"/>
    <n v="25703.200000000001"/>
    <n v="25703.200000000001"/>
    <n v="0"/>
    <n v="0"/>
    <n v="0"/>
    <n v="1531476447"/>
    <n v="0"/>
    <n v="0"/>
    <n v="0"/>
    <n v="0"/>
    <n v="0"/>
    <n v="0"/>
    <n v="93770"/>
    <n v="0"/>
    <n v="93770"/>
    <n v="1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855"/>
    <n v="0"/>
    <n v="0"/>
    <n v="0"/>
    <n v="0"/>
    <n v="0"/>
    <n v="0"/>
    <n v="100000"/>
    <n v="100000"/>
    <n v="100000"/>
    <n v="0"/>
    <n v="0"/>
    <n v="1671440337"/>
    <n v="2506"/>
    <n v="0"/>
    <n v="149493"/>
    <n v="6"/>
    <n v="14"/>
    <n v="1"/>
    <n v="1469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856"/>
    <n v="0"/>
    <n v="0"/>
    <n v="0"/>
    <n v="0"/>
    <n v="0"/>
    <n v="0"/>
    <n v="41852.327568516113"/>
    <n v="41852.327568516113"/>
    <n v="41852.327568516113"/>
    <n v="0"/>
    <n v="0"/>
    <n v="1672017772"/>
    <n v="63"/>
    <n v="0"/>
    <n v="61599"/>
    <n v="5"/>
    <n v="9"/>
    <n v="19"/>
    <n v="615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857"/>
    <n v="24555.28808640159"/>
    <n v="24555.28808640159"/>
    <n v="24555.28808640159"/>
    <n v="0"/>
    <n v="0"/>
    <n v="1672155299"/>
    <n v="0"/>
    <n v="0"/>
    <n v="0"/>
    <n v="0"/>
    <n v="0"/>
    <n v="0"/>
    <n v="35798272"/>
    <n v="0"/>
    <n v="36914598"/>
    <n v="7"/>
    <n v="160"/>
    <n v="12"/>
    <n v="0"/>
    <n v="7"/>
    <n v="2"/>
    <n v="0"/>
    <n v="0"/>
    <n v="0"/>
    <n v="0"/>
    <n v="0"/>
    <n v="0"/>
    <n v="11163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858"/>
    <n v="58707"/>
    <n v="58707"/>
    <n v="58707"/>
    <n v="0"/>
    <n v="0"/>
    <n v="1613691810"/>
    <n v="0"/>
    <n v="0"/>
    <n v="0"/>
    <n v="0"/>
    <n v="0"/>
    <n v="0"/>
    <n v="59835142"/>
    <n v="0"/>
    <n v="59835142"/>
    <n v="4"/>
    <n v="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859"/>
    <n v="26806"/>
    <n v="26806"/>
    <n v="26806"/>
    <n v="10"/>
    <n v="32"/>
    <n v="1642360307"/>
    <n v="5380.4303701812951"/>
    <n v="0.12031416367458241"/>
    <n v="0.12031416367458241"/>
    <n v="0"/>
    <n v="2"/>
    <n v="1638834592"/>
    <n v="1350089"/>
    <n v="0"/>
    <n v="1371498"/>
    <n v="3"/>
    <n v="11"/>
    <n v="0"/>
    <n v="214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860"/>
    <n v="31373.686086869999"/>
    <n v="31373.686086869999"/>
    <n v="2.4999999999999999E-17"/>
    <n v="2"/>
    <n v="0"/>
    <n v="1552958371"/>
    <n v="0"/>
    <n v="0"/>
    <n v="0"/>
    <n v="0"/>
    <n v="0"/>
    <n v="0"/>
    <n v="1921"/>
    <n v="0"/>
    <n v="192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861"/>
    <n v="130358.746381128"/>
    <n v="108339.860228192"/>
    <n v="108339.860228192"/>
    <n v="76"/>
    <n v="75"/>
    <n v="1660327723"/>
    <n v="0"/>
    <n v="0"/>
    <n v="0"/>
    <n v="0"/>
    <n v="0"/>
    <n v="0"/>
    <n v="202513"/>
    <n v="0"/>
    <n v="202531"/>
    <n v="5"/>
    <n v="15"/>
    <n v="0"/>
    <n v="0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862"/>
    <n v="22452.733031709999"/>
    <n v="22452.733031709999"/>
    <n v="22452.733031709999"/>
    <n v="0"/>
    <n v="0"/>
    <n v="1671459995"/>
    <n v="0"/>
    <n v="0"/>
    <n v="0"/>
    <n v="0"/>
    <n v="0"/>
    <n v="0"/>
    <n v="1874110"/>
    <n v="0"/>
    <n v="2293802"/>
    <n v="7"/>
    <n v="32"/>
    <n v="397312"/>
    <n v="0"/>
    <n v="11700"/>
    <n v="49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395"/>
    <n v="0"/>
    <n v="306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863"/>
    <n v="20180"/>
    <n v="20180"/>
    <n v="20180"/>
    <n v="0"/>
    <n v="0"/>
    <n v="1614072932"/>
    <n v="0"/>
    <n v="0"/>
    <n v="0"/>
    <n v="0"/>
    <n v="0"/>
    <n v="0"/>
    <n v="48240"/>
    <n v="0"/>
    <n v="48249"/>
    <n v="2"/>
    <n v="11"/>
    <n v="0"/>
    <n v="0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864"/>
    <n v="18138.7921809"/>
    <n v="18138.7921809"/>
    <n v="18138.7921809"/>
    <n v="0"/>
    <n v="0"/>
    <n v="1671470867"/>
    <n v="0"/>
    <n v="0"/>
    <n v="0"/>
    <n v="0"/>
    <n v="0"/>
    <n v="0"/>
    <n v="5315767"/>
    <n v="0"/>
    <n v="5315767"/>
    <n v="4"/>
    <n v="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865"/>
    <n v="186951.61105702"/>
    <n v="186951.61105702"/>
    <n v="186951.61105702"/>
    <n v="0"/>
    <n v="0"/>
    <n v="1672161143"/>
    <n v="0"/>
    <n v="0"/>
    <n v="0"/>
    <n v="0"/>
    <n v="0"/>
    <n v="0"/>
    <n v="98753894"/>
    <n v="0"/>
    <n v="98753962"/>
    <n v="4"/>
    <n v="70"/>
    <n v="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866"/>
    <n v="41139.988026320003"/>
    <n v="41139.988026320003"/>
    <n v="41139.988026320003"/>
    <n v="0"/>
    <n v="0"/>
    <n v="1668246011"/>
    <n v="0"/>
    <n v="0"/>
    <n v="0"/>
    <n v="0"/>
    <n v="0"/>
    <n v="0"/>
    <n v="1992051"/>
    <n v="0"/>
    <n v="1992051"/>
    <n v="2"/>
    <n v="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867"/>
    <n v="20888.55595749"/>
    <n v="20888.55595749"/>
    <n v="20888.55595749"/>
    <n v="0"/>
    <n v="0"/>
    <n v="1670501015"/>
    <n v="0"/>
    <n v="0"/>
    <n v="0"/>
    <n v="0"/>
    <n v="0"/>
    <n v="0"/>
    <n v="30703"/>
    <n v="0"/>
    <n v="30703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868"/>
    <n v="0"/>
    <n v="0"/>
    <n v="0"/>
    <n v="0"/>
    <n v="0"/>
    <n v="0"/>
    <n v="110000"/>
    <n v="110000"/>
    <n v="110000"/>
    <n v="0"/>
    <n v="0"/>
    <n v="1671271514"/>
    <n v="61"/>
    <n v="0"/>
    <n v="161788"/>
    <n v="3"/>
    <n v="5"/>
    <n v="43"/>
    <n v="1616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869"/>
    <n v="28032.586455780001"/>
    <n v="28032.586455780001"/>
    <n v="28032.586455780001"/>
    <n v="0"/>
    <n v="0"/>
    <n v="1668031427"/>
    <n v="0"/>
    <n v="0"/>
    <n v="0"/>
    <n v="0"/>
    <n v="0"/>
    <n v="0"/>
    <n v="172512"/>
    <n v="0"/>
    <n v="172512"/>
    <n v="4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870"/>
    <n v="38583"/>
    <n v="38583"/>
    <n v="38583"/>
    <n v="0"/>
    <n v="0"/>
    <n v="1671554723"/>
    <n v="0"/>
    <n v="0"/>
    <n v="0"/>
    <n v="0"/>
    <n v="0"/>
    <n v="0"/>
    <n v="4510570"/>
    <n v="0"/>
    <n v="4510570"/>
    <n v="4"/>
    <n v="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871"/>
    <n v="258272.78744105811"/>
    <n v="258272.78744105811"/>
    <n v="258272.78744105811"/>
    <n v="0"/>
    <n v="0"/>
    <n v="1672175387"/>
    <n v="0"/>
    <n v="0"/>
    <n v="0"/>
    <n v="0"/>
    <n v="0"/>
    <n v="0"/>
    <n v="759377"/>
    <n v="0"/>
    <n v="759377"/>
    <n v="3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872"/>
    <n v="97527.318545317656"/>
    <n v="97527.318545317656"/>
    <n v="97527.318545317656"/>
    <n v="0"/>
    <n v="0"/>
    <n v="1671461879"/>
    <n v="0"/>
    <n v="0"/>
    <n v="0"/>
    <n v="0"/>
    <n v="0"/>
    <n v="0"/>
    <n v="149120"/>
    <n v="0"/>
    <n v="149120"/>
    <n v="2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873"/>
    <n v="2728001"/>
    <n v="2728001"/>
    <n v="2728001"/>
    <n v="0"/>
    <n v="0"/>
    <n v="1672035251"/>
    <n v="0"/>
    <n v="0"/>
    <n v="0"/>
    <n v="0"/>
    <n v="0"/>
    <n v="0"/>
    <n v="4010965"/>
    <n v="0"/>
    <n v="4010965"/>
    <n v="1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874"/>
    <n v="15619.480628200001"/>
    <n v="15619.480628200001"/>
    <n v="15619.480628200001"/>
    <n v="0"/>
    <n v="0"/>
    <n v="1658226698"/>
    <n v="0"/>
    <n v="0"/>
    <n v="0"/>
    <n v="0"/>
    <n v="0"/>
    <n v="0"/>
    <n v="23001"/>
    <n v="0"/>
    <n v="23001"/>
    <n v="1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875"/>
    <n v="65935.546814000001"/>
    <n v="65935.546814000001"/>
    <n v="65935.546814000001"/>
    <n v="0"/>
    <n v="0"/>
    <n v="1672146959"/>
    <n v="0"/>
    <n v="0"/>
    <n v="0"/>
    <n v="0"/>
    <n v="0"/>
    <n v="0"/>
    <n v="8864634"/>
    <n v="0"/>
    <n v="8864634"/>
    <n v="2"/>
    <n v="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876"/>
    <n v="38241.974012999999"/>
    <n v="38241.974012999999"/>
    <n v="38241.974012999999"/>
    <n v="0"/>
    <n v="0"/>
    <n v="1668513095"/>
    <n v="0"/>
    <n v="0"/>
    <n v="0"/>
    <n v="0"/>
    <n v="0"/>
    <n v="0"/>
    <n v="1116924"/>
    <n v="0"/>
    <n v="1116924"/>
    <n v="3"/>
    <n v="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877"/>
    <n v="19063.265387560001"/>
    <n v="19063.265387560001"/>
    <n v="19063.265387560001"/>
    <n v="0"/>
    <n v="0"/>
    <n v="1658567388"/>
    <n v="0"/>
    <n v="0"/>
    <n v="0"/>
    <n v="0"/>
    <n v="0"/>
    <n v="0"/>
    <n v="113934"/>
    <n v="0"/>
    <n v="113934"/>
    <n v="1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878"/>
    <n v="1000000"/>
    <n v="1000000"/>
    <n v="1000000"/>
    <n v="0"/>
    <n v="0"/>
    <n v="1670417711"/>
    <n v="0"/>
    <n v="0"/>
    <n v="0"/>
    <n v="0"/>
    <n v="0"/>
    <n v="0"/>
    <n v="20782260"/>
    <n v="0"/>
    <n v="20782260"/>
    <n v="3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879"/>
    <n v="29186.244006212932"/>
    <n v="29186.244006212932"/>
    <n v="29186.244006212932"/>
    <n v="0"/>
    <n v="0"/>
    <n v="1660877549"/>
    <n v="0"/>
    <n v="0"/>
    <n v="0"/>
    <n v="0"/>
    <n v="0"/>
    <n v="0"/>
    <n v="3080357"/>
    <n v="0"/>
    <n v="3223883"/>
    <n v="6"/>
    <n v="46"/>
    <n v="30719"/>
    <n v="28482"/>
    <n v="0"/>
    <n v="20968"/>
    <n v="0"/>
    <n v="0"/>
    <n v="0"/>
    <n v="0"/>
    <n v="0"/>
    <n v="633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5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880"/>
    <n v="18182.050403540401"/>
    <n v="18182.050403540401"/>
    <n v="18182.050403540401"/>
    <n v="0"/>
    <n v="0"/>
    <n v="1671949211"/>
    <n v="0"/>
    <n v="0"/>
    <n v="0"/>
    <n v="0"/>
    <n v="0"/>
    <n v="0"/>
    <n v="3151224"/>
    <n v="0"/>
    <n v="3151236"/>
    <n v="3"/>
    <n v="60"/>
    <n v="0"/>
    <n v="0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881"/>
    <n v="123411.4294308877"/>
    <n v="123411.4294308877"/>
    <n v="123411.4294308877"/>
    <n v="0"/>
    <n v="0"/>
    <n v="1672170515"/>
    <n v="0"/>
    <n v="0"/>
    <n v="0"/>
    <n v="0"/>
    <n v="0"/>
    <n v="0"/>
    <n v="181638"/>
    <n v="0"/>
    <n v="181638"/>
    <n v="2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882"/>
    <n v="41710.5"/>
    <n v="41710.5"/>
    <n v="41710.5"/>
    <n v="0"/>
    <n v="0"/>
    <n v="1670141279"/>
    <n v="0"/>
    <n v="0"/>
    <n v="0"/>
    <n v="0"/>
    <n v="0"/>
    <n v="0"/>
    <n v="446610992"/>
    <n v="88255"/>
    <n v="446699251"/>
    <n v="7"/>
    <n v="134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82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883"/>
    <n v="0"/>
    <n v="0"/>
    <n v="0"/>
    <n v="0"/>
    <n v="0"/>
    <n v="0"/>
    <n v="66560.291459401386"/>
    <n v="0"/>
    <n v="0"/>
    <n v="7"/>
    <n v="12"/>
    <n v="1644252676"/>
    <n v="16"/>
    <n v="0"/>
    <n v="30"/>
    <n v="5"/>
    <n v="6"/>
    <n v="5"/>
    <n v="2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884"/>
    <n v="14112.99368863879"/>
    <n v="14112.99368863879"/>
    <n v="14112.99368863879"/>
    <n v="0"/>
    <n v="0"/>
    <n v="1670507819"/>
    <n v="0"/>
    <n v="0"/>
    <n v="0"/>
    <n v="0"/>
    <n v="0"/>
    <n v="0"/>
    <n v="798340"/>
    <n v="0"/>
    <n v="1443004"/>
    <n v="5"/>
    <n v="99"/>
    <n v="484050"/>
    <n v="0"/>
    <n v="9584"/>
    <n v="149095"/>
    <n v="0"/>
    <n v="0"/>
    <n v="0"/>
    <n v="0"/>
    <n v="0"/>
    <n v="0"/>
    <n v="19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885"/>
    <n v="60458092.152686633"/>
    <n v="60458092.152686633"/>
    <n v="60458092.152686633"/>
    <n v="0"/>
    <n v="0"/>
    <n v="1672173575"/>
    <n v="0"/>
    <n v="0"/>
    <n v="0"/>
    <n v="0"/>
    <n v="0"/>
    <n v="0"/>
    <n v="88864442"/>
    <n v="0"/>
    <n v="88864442"/>
    <n v="1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886"/>
    <n v="0"/>
    <n v="0"/>
    <n v="0"/>
    <n v="0"/>
    <n v="0"/>
    <n v="0"/>
    <n v="3229084.0492314491"/>
    <n v="3229084.0492314491"/>
    <n v="3229084.0492314491"/>
    <n v="0"/>
    <n v="0"/>
    <n v="1672174371"/>
    <n v="0"/>
    <n v="0"/>
    <n v="23658847"/>
    <n v="2"/>
    <n v="4"/>
    <n v="0"/>
    <n v="236588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887"/>
    <n v="46317.450981000002"/>
    <n v="46317.450981000002"/>
    <n v="46317.450981000002"/>
    <n v="0"/>
    <n v="0"/>
    <n v="1651514935"/>
    <n v="0"/>
    <n v="0"/>
    <n v="0"/>
    <n v="0"/>
    <n v="0"/>
    <n v="0"/>
    <n v="1547603"/>
    <n v="0"/>
    <n v="1547603"/>
    <n v="2"/>
    <n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888"/>
    <n v="0"/>
    <n v="0"/>
    <n v="0"/>
    <n v="0"/>
    <n v="0"/>
    <n v="0"/>
    <n v="19852.883506954939"/>
    <n v="19852.883506954939"/>
    <n v="19852.883506954939"/>
    <n v="0"/>
    <n v="0"/>
    <n v="1668692190"/>
    <n v="0"/>
    <n v="0"/>
    <n v="29181"/>
    <n v="1"/>
    <n v="1"/>
    <n v="0"/>
    <n v="291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889"/>
    <n v="33351.245852549757"/>
    <n v="33351.245852549757"/>
    <n v="33351.245852549757"/>
    <n v="0"/>
    <n v="0"/>
    <n v="1614712762"/>
    <n v="0"/>
    <n v="0"/>
    <n v="0"/>
    <n v="0"/>
    <n v="0"/>
    <n v="0"/>
    <n v="9090609"/>
    <n v="0"/>
    <n v="9090627"/>
    <n v="4"/>
    <n v="44"/>
    <n v="6"/>
    <n v="0"/>
    <n v="0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890"/>
    <n v="32238.146435420829"/>
    <n v="32238.146435420829"/>
    <n v="32238.146435420829"/>
    <n v="0"/>
    <n v="0"/>
    <n v="1672157579"/>
    <n v="0"/>
    <n v="0"/>
    <n v="0"/>
    <n v="0"/>
    <n v="0"/>
    <n v="0"/>
    <n v="94468"/>
    <n v="0"/>
    <n v="94468"/>
    <n v="2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891"/>
    <n v="36451.178570999997"/>
    <n v="36451.178570999997"/>
    <n v="36451.178570999997"/>
    <n v="0"/>
    <n v="0"/>
    <n v="1667873567"/>
    <n v="0"/>
    <n v="0"/>
    <n v="0"/>
    <n v="0"/>
    <n v="0"/>
    <n v="0"/>
    <n v="1553095"/>
    <n v="0"/>
    <n v="1553095"/>
    <n v="1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892"/>
    <n v="0"/>
    <n v="0"/>
    <n v="0"/>
    <n v="0"/>
    <n v="0"/>
    <n v="0"/>
    <n v="26288"/>
    <n v="26288"/>
    <n v="26288"/>
    <n v="0"/>
    <n v="0"/>
    <n v="1672049155"/>
    <n v="57"/>
    <n v="0"/>
    <n v="38955"/>
    <n v="5"/>
    <n v="26"/>
    <n v="258"/>
    <n v="386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893"/>
    <n v="829034.73003069172"/>
    <n v="829034.73003069172"/>
    <n v="829034.73003069172"/>
    <n v="0"/>
    <n v="0"/>
    <n v="1666282415"/>
    <n v="0"/>
    <n v="0"/>
    <n v="0"/>
    <n v="0"/>
    <n v="0"/>
    <n v="0"/>
    <n v="1218558"/>
    <n v="0"/>
    <n v="1218558"/>
    <n v="2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894"/>
    <n v="16500"/>
    <n v="16500"/>
    <n v="16500"/>
    <n v="0"/>
    <n v="0"/>
    <n v="1669699139"/>
    <n v="0"/>
    <n v="0"/>
    <n v="0"/>
    <n v="0"/>
    <n v="0"/>
    <n v="0"/>
    <n v="24372"/>
    <n v="0"/>
    <n v="24372"/>
    <n v="1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895"/>
    <n v="35987"/>
    <n v="35987"/>
    <n v="35987"/>
    <n v="0"/>
    <n v="0"/>
    <n v="1671214091"/>
    <n v="0"/>
    <n v="0"/>
    <n v="0"/>
    <n v="0"/>
    <n v="0"/>
    <n v="0"/>
    <n v="92954872"/>
    <n v="0"/>
    <n v="92954872"/>
    <n v="4"/>
    <n v="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896"/>
    <n v="47830.559314300001"/>
    <n v="47830.559314300001"/>
    <n v="47830.559314300001"/>
    <n v="0"/>
    <n v="0"/>
    <n v="1671582839"/>
    <n v="0"/>
    <n v="0"/>
    <n v="0"/>
    <n v="0"/>
    <n v="0"/>
    <n v="0"/>
    <n v="2337757"/>
    <n v="0"/>
    <n v="2337757"/>
    <n v="2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897"/>
    <n v="96863.971049136526"/>
    <n v="96863.971049136526"/>
    <n v="96863.971049136526"/>
    <n v="0"/>
    <n v="0"/>
    <n v="1671957395"/>
    <n v="0"/>
    <n v="0"/>
    <n v="0"/>
    <n v="0"/>
    <n v="0"/>
    <n v="0"/>
    <n v="2264935"/>
    <n v="0"/>
    <n v="2278193"/>
    <n v="4"/>
    <n v="43"/>
    <n v="6913"/>
    <n v="0"/>
    <n v="63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898"/>
    <n v="40000"/>
    <n v="0"/>
    <n v="0"/>
    <n v="0"/>
    <n v="0"/>
    <n v="1598438472"/>
    <n v="0"/>
    <n v="0"/>
    <n v="0"/>
    <n v="0"/>
    <n v="0"/>
    <n v="0"/>
    <n v="9779"/>
    <n v="0"/>
    <n v="9779"/>
    <n v="1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899"/>
    <n v="0"/>
    <n v="0"/>
    <n v="0"/>
    <n v="0"/>
    <n v="0"/>
    <n v="0"/>
    <n v="22487.862123804629"/>
    <n v="20581.348632544439"/>
    <n v="2484.0522084180961"/>
    <n v="0"/>
    <n v="11"/>
    <n v="1664985257"/>
    <n v="0"/>
    <n v="0"/>
    <n v="414"/>
    <n v="1"/>
    <n v="2"/>
    <n v="0"/>
    <n v="4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900"/>
    <n v="32224.736692030001"/>
    <n v="32224.736692030001"/>
    <n v="32224.736692030001"/>
    <n v="0"/>
    <n v="0"/>
    <n v="1668636887"/>
    <n v="0"/>
    <n v="0"/>
    <n v="0"/>
    <n v="0"/>
    <n v="0"/>
    <n v="0"/>
    <n v="202516"/>
    <n v="0"/>
    <n v="206267"/>
    <n v="2"/>
    <n v="22"/>
    <n v="37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901"/>
    <n v="23900"/>
    <n v="23900"/>
    <n v="6186.9015640961852"/>
    <n v="0"/>
    <n v="21"/>
    <n v="1649229376"/>
    <n v="0"/>
    <n v="0"/>
    <n v="0"/>
    <n v="0"/>
    <n v="0"/>
    <n v="0"/>
    <n v="236125"/>
    <n v="0"/>
    <n v="236125"/>
    <n v="1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902"/>
    <n v="205157.18275367341"/>
    <n v="205157.18275367341"/>
    <n v="205157.18275367341"/>
    <n v="0"/>
    <n v="0"/>
    <n v="1657721918"/>
    <n v="0"/>
    <n v="0"/>
    <n v="0"/>
    <n v="0"/>
    <n v="0"/>
    <n v="0"/>
    <n v="109881354"/>
    <n v="0"/>
    <n v="110408678"/>
    <n v="6"/>
    <n v="45"/>
    <n v="15233"/>
    <n v="0"/>
    <n v="500291"/>
    <n v="5968"/>
    <n v="0"/>
    <n v="0"/>
    <n v="0"/>
    <n v="0"/>
    <n v="0"/>
    <n v="0"/>
    <n v="0"/>
    <n v="0"/>
    <n v="0"/>
    <n v="58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903"/>
    <n v="194461.9044000018"/>
    <n v="194461.9044000018"/>
    <n v="194461.9044000018"/>
    <n v="0"/>
    <n v="0"/>
    <n v="1669163063"/>
    <n v="0"/>
    <n v="0"/>
    <n v="0"/>
    <n v="0"/>
    <n v="0"/>
    <n v="0"/>
    <n v="84528644"/>
    <n v="0"/>
    <n v="84528644"/>
    <n v="4"/>
    <n v="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904"/>
    <n v="230237.13755526999"/>
    <n v="230237.13755526999"/>
    <n v="230237.13755526999"/>
    <n v="0"/>
    <n v="0"/>
    <n v="1672176071"/>
    <n v="0"/>
    <n v="0"/>
    <n v="0"/>
    <n v="0"/>
    <n v="0"/>
    <n v="0"/>
    <n v="340704"/>
    <n v="0"/>
    <n v="340717"/>
    <n v="3"/>
    <n v="6"/>
    <n v="0"/>
    <n v="0"/>
    <n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905"/>
    <n v="261851.26403590449"/>
    <n v="0"/>
    <n v="0"/>
    <n v="149"/>
    <n v="63"/>
    <n v="1610739391"/>
    <n v="0"/>
    <n v="0"/>
    <n v="0"/>
    <n v="0"/>
    <n v="0"/>
    <n v="0"/>
    <n v="9994"/>
    <n v="0"/>
    <n v="11389"/>
    <n v="3"/>
    <n v="13"/>
    <n v="5"/>
    <n v="13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906"/>
    <n v="15314.3856"/>
    <n v="15314.3856"/>
    <n v="15314.3856"/>
    <n v="0"/>
    <n v="0"/>
    <n v="1671895223"/>
    <n v="0"/>
    <n v="0"/>
    <n v="0"/>
    <n v="0"/>
    <n v="0"/>
    <n v="0"/>
    <n v="308449"/>
    <n v="0"/>
    <n v="313637"/>
    <n v="2"/>
    <n v="10"/>
    <n v="51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907"/>
    <n v="1174576.7433721139"/>
    <n v="1174576.7433721139"/>
    <n v="1174576.7433721139"/>
    <n v="0"/>
    <n v="0"/>
    <n v="1672102283"/>
    <n v="0"/>
    <n v="0"/>
    <n v="0"/>
    <n v="0"/>
    <n v="0"/>
    <n v="0"/>
    <n v="1726985"/>
    <n v="0"/>
    <n v="1727028"/>
    <n v="3"/>
    <n v="6"/>
    <n v="0"/>
    <n v="0"/>
    <n v="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908"/>
    <n v="23697.174538586441"/>
    <n v="23697.174538586441"/>
    <n v="23697.174538586441"/>
    <n v="0"/>
    <n v="0"/>
    <n v="1660107078"/>
    <n v="0"/>
    <n v="0"/>
    <n v="0"/>
    <n v="0"/>
    <n v="0"/>
    <n v="0"/>
    <n v="16950690"/>
    <n v="0"/>
    <n v="16950690"/>
    <n v="2"/>
    <n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909"/>
    <n v="1094022.61036316"/>
    <n v="1094022.61036316"/>
    <n v="1094022.61036316"/>
    <n v="0"/>
    <n v="0"/>
    <n v="1669412351"/>
    <n v="0"/>
    <n v="0"/>
    <n v="0"/>
    <n v="0"/>
    <n v="0"/>
    <n v="0"/>
    <n v="1608051"/>
    <n v="0"/>
    <n v="1608051"/>
    <n v="2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910"/>
    <n v="17431.070954153241"/>
    <n v="17431.070954153241"/>
    <n v="17431.070954153241"/>
    <n v="0"/>
    <n v="0"/>
    <n v="1671949307"/>
    <n v="0"/>
    <n v="0"/>
    <n v="0"/>
    <n v="0"/>
    <n v="0"/>
    <n v="0"/>
    <n v="7338268"/>
    <n v="0"/>
    <n v="8323231"/>
    <n v="7"/>
    <n v="207"/>
    <n v="809427"/>
    <n v="0"/>
    <n v="133023"/>
    <n v="21121"/>
    <n v="0"/>
    <n v="0"/>
    <n v="0"/>
    <n v="0"/>
    <n v="0"/>
    <n v="0"/>
    <n v="0"/>
    <n v="0"/>
    <n v="0"/>
    <n v="13563"/>
    <n v="0"/>
    <n v="0"/>
    <n v="0"/>
    <n v="0"/>
    <n v="0"/>
    <n v="78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911"/>
    <n v="51675"/>
    <n v="51675"/>
    <n v="51675"/>
    <n v="0"/>
    <n v="0"/>
    <n v="1660078657"/>
    <n v="0"/>
    <n v="0"/>
    <n v="0"/>
    <n v="0"/>
    <n v="0"/>
    <n v="0"/>
    <n v="75955"/>
    <n v="0"/>
    <n v="75955"/>
    <n v="2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912"/>
    <n v="179812.53468632451"/>
    <n v="179812.53468632451"/>
    <n v="179812.53468632451"/>
    <n v="0"/>
    <n v="0"/>
    <n v="1648656564"/>
    <n v="0"/>
    <n v="0"/>
    <n v="0"/>
    <n v="0"/>
    <n v="0"/>
    <n v="0"/>
    <n v="6055964"/>
    <n v="0"/>
    <n v="6057171"/>
    <n v="4"/>
    <n v="14"/>
    <n v="0"/>
    <n v="12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913"/>
    <n v="26687.89302523858"/>
    <n v="26687.89302523858"/>
    <n v="26687.89302523858"/>
    <n v="0"/>
    <n v="0"/>
    <n v="1672175063"/>
    <n v="0"/>
    <n v="0"/>
    <n v="0"/>
    <n v="0"/>
    <n v="0"/>
    <n v="0"/>
    <n v="17005430"/>
    <n v="0"/>
    <n v="17005437"/>
    <n v="3"/>
    <n v="114"/>
    <n v="0"/>
    <n v="0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914"/>
    <n v="281628.91099514998"/>
    <n v="281628.91099514998"/>
    <n v="281628.91099514998"/>
    <n v="0"/>
    <n v="0"/>
    <n v="1671961043"/>
    <n v="0"/>
    <n v="0"/>
    <n v="0"/>
    <n v="0"/>
    <n v="0"/>
    <n v="0"/>
    <n v="1554283083"/>
    <n v="0"/>
    <n v="1554301720"/>
    <n v="7"/>
    <n v="208"/>
    <n v="7"/>
    <n v="0"/>
    <n v="2"/>
    <n v="17859"/>
    <n v="0"/>
    <n v="0"/>
    <n v="7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6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915"/>
    <n v="91462.168454960003"/>
    <n v="91462.168454960003"/>
    <n v="91462.168454960003"/>
    <n v="0"/>
    <n v="0"/>
    <n v="1670269595"/>
    <n v="0"/>
    <n v="0"/>
    <n v="0"/>
    <n v="0"/>
    <n v="0"/>
    <n v="0"/>
    <n v="134436"/>
    <n v="0"/>
    <n v="134436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916"/>
    <n v="113602.0376471877"/>
    <n v="113602.0376471877"/>
    <n v="113602.0376471877"/>
    <n v="0"/>
    <n v="0"/>
    <n v="1671439211"/>
    <n v="0"/>
    <n v="0"/>
    <n v="0"/>
    <n v="0"/>
    <n v="0"/>
    <n v="0"/>
    <n v="171529"/>
    <n v="0"/>
    <n v="171545"/>
    <n v="3"/>
    <n v="5"/>
    <n v="0"/>
    <n v="0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917"/>
    <n v="27710.8847107945"/>
    <n v="27710.8847107945"/>
    <n v="27710.8847107945"/>
    <n v="19"/>
    <n v="41"/>
    <n v="1630564878"/>
    <n v="0"/>
    <n v="0"/>
    <n v="0"/>
    <n v="0"/>
    <n v="0"/>
    <n v="0"/>
    <n v="40903"/>
    <n v="0"/>
    <n v="40913"/>
    <n v="2"/>
    <n v="9"/>
    <n v="0"/>
    <n v="0"/>
    <n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918"/>
    <n v="67787.795847439993"/>
    <n v="67787.795847439993"/>
    <n v="67787.795847439993"/>
    <n v="0"/>
    <n v="0"/>
    <n v="1666307831"/>
    <n v="0"/>
    <n v="0"/>
    <n v="0"/>
    <n v="0"/>
    <n v="0"/>
    <n v="0"/>
    <n v="100359"/>
    <n v="0"/>
    <n v="100359"/>
    <n v="1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919"/>
    <n v="60660.878303630001"/>
    <n v="60660.878303630001"/>
    <n v="60660.878303630001"/>
    <n v="0"/>
    <n v="0"/>
    <n v="1670514347"/>
    <n v="0"/>
    <n v="0"/>
    <n v="0"/>
    <n v="0"/>
    <n v="0"/>
    <n v="0"/>
    <n v="128538385"/>
    <n v="0"/>
    <n v="131617609"/>
    <n v="10"/>
    <n v="152"/>
    <n v="2120280"/>
    <n v="0"/>
    <n v="604383"/>
    <n v="1375"/>
    <n v="0"/>
    <n v="0"/>
    <n v="0"/>
    <n v="0"/>
    <n v="0"/>
    <n v="1"/>
    <n v="121405"/>
    <n v="0"/>
    <n v="1946"/>
    <n v="0"/>
    <n v="0"/>
    <n v="0"/>
    <n v="0"/>
    <n v="0"/>
    <n v="0"/>
    <n v="0"/>
    <n v="0"/>
    <n v="0"/>
    <n v="0"/>
    <n v="2298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920"/>
    <n v="16423.37"/>
    <n v="16423.37"/>
    <n v="16423.37"/>
    <n v="0"/>
    <n v="0"/>
    <n v="1668628571"/>
    <n v="0"/>
    <n v="0"/>
    <n v="0"/>
    <n v="0"/>
    <n v="0"/>
    <n v="0"/>
    <n v="107502"/>
    <n v="0"/>
    <n v="110624"/>
    <n v="4"/>
    <n v="20"/>
    <n v="31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921"/>
    <n v="49563.117759859997"/>
    <n v="49563.117759859997"/>
    <n v="49563.117759859997"/>
    <n v="0"/>
    <n v="0"/>
    <n v="1667802899"/>
    <n v="0"/>
    <n v="0"/>
    <n v="0"/>
    <n v="0"/>
    <n v="0"/>
    <n v="0"/>
    <n v="4047303"/>
    <n v="0"/>
    <n v="4587137"/>
    <n v="6"/>
    <n v="63"/>
    <n v="0"/>
    <n v="0"/>
    <n v="16254"/>
    <n v="519246"/>
    <n v="0"/>
    <n v="0"/>
    <n v="0"/>
    <n v="0"/>
    <n v="0"/>
    <n v="0"/>
    <n v="0"/>
    <n v="0"/>
    <n v="43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922"/>
    <n v="0"/>
    <n v="0"/>
    <n v="0"/>
    <n v="0"/>
    <n v="0"/>
    <n v="0"/>
    <n v="65123.573389539713"/>
    <n v="65123.573389539713"/>
    <n v="65123.573389539713"/>
    <n v="0"/>
    <n v="0"/>
    <n v="1672146450"/>
    <n v="0"/>
    <n v="0"/>
    <n v="95722"/>
    <n v="1"/>
    <n v="1"/>
    <n v="0"/>
    <n v="957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923"/>
    <n v="37597.582111394462"/>
    <n v="37597.582111394462"/>
    <n v="37597.582111394462"/>
    <n v="0"/>
    <n v="0"/>
    <n v="1672026191"/>
    <n v="0"/>
    <n v="0"/>
    <n v="0"/>
    <n v="0"/>
    <n v="0"/>
    <n v="0"/>
    <n v="18863334"/>
    <n v="0"/>
    <n v="18863346"/>
    <n v="7"/>
    <n v="86"/>
    <n v="1"/>
    <n v="0"/>
    <n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924"/>
    <n v="140632.74950939001"/>
    <n v="140632.74950939001"/>
    <n v="140632.74950939001"/>
    <n v="0"/>
    <n v="0"/>
    <n v="1672161107"/>
    <n v="0"/>
    <n v="0"/>
    <n v="0"/>
    <n v="0"/>
    <n v="0"/>
    <n v="0"/>
    <n v="34688944"/>
    <n v="0"/>
    <n v="41236426"/>
    <n v="9"/>
    <n v="157"/>
    <n v="4695158"/>
    <n v="0"/>
    <n v="12968"/>
    <n v="1580631"/>
    <n v="0"/>
    <n v="0"/>
    <n v="0"/>
    <n v="0"/>
    <n v="0"/>
    <n v="3199"/>
    <n v="86529"/>
    <n v="0"/>
    <n v="168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925"/>
    <n v="32600.5104825774"/>
    <n v="0"/>
    <n v="0"/>
    <n v="62"/>
    <n v="77"/>
    <n v="1624084737"/>
    <n v="0"/>
    <n v="0"/>
    <n v="0"/>
    <n v="0"/>
    <n v="0"/>
    <n v="0"/>
    <n v="32814"/>
    <n v="0"/>
    <n v="32823"/>
    <n v="4"/>
    <n v="18"/>
    <n v="5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926"/>
    <n v="13735.019200000001"/>
    <n v="13735.019200000001"/>
    <n v="13735.019200000001"/>
    <n v="0"/>
    <n v="0"/>
    <n v="1627929043"/>
    <n v="0"/>
    <n v="0"/>
    <n v="0"/>
    <n v="0"/>
    <n v="0"/>
    <n v="0"/>
    <n v="244885"/>
    <n v="0"/>
    <n v="244892"/>
    <n v="3"/>
    <n v="14"/>
    <n v="0"/>
    <n v="0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927"/>
    <n v="2318456.289718648"/>
    <n v="2318456.289718648"/>
    <n v="2318456.289718648"/>
    <n v="0"/>
    <n v="0"/>
    <n v="1660921823"/>
    <n v="0"/>
    <n v="0"/>
    <n v="0"/>
    <n v="0"/>
    <n v="0"/>
    <n v="0"/>
    <n v="3407787"/>
    <n v="0"/>
    <n v="3407787"/>
    <n v="2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928"/>
    <n v="22699.173739999998"/>
    <n v="22699.173739999998"/>
    <n v="22699.173739999998"/>
    <n v="0"/>
    <n v="0"/>
    <n v="1664357675"/>
    <n v="0"/>
    <n v="0"/>
    <n v="0"/>
    <n v="0"/>
    <n v="0"/>
    <n v="0"/>
    <n v="33851708"/>
    <n v="0"/>
    <n v="33851709"/>
    <n v="4"/>
    <n v="43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929"/>
    <n v="49509.308038452378"/>
    <n v="49509.308038452378"/>
    <n v="45130.116908285963"/>
    <n v="1"/>
    <n v="0"/>
    <n v="1645759583"/>
    <n v="0"/>
    <n v="0"/>
    <n v="0"/>
    <n v="0"/>
    <n v="0"/>
    <n v="0"/>
    <n v="2831"/>
    <n v="0"/>
    <n v="2845"/>
    <n v="2"/>
    <n v="2"/>
    <n v="0"/>
    <n v="0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930"/>
    <n v="32724.695665980002"/>
    <n v="32724.695665980002"/>
    <n v="32724.695665980002"/>
    <n v="0"/>
    <n v="0"/>
    <n v="1672127963"/>
    <n v="0"/>
    <n v="0"/>
    <n v="0"/>
    <n v="0"/>
    <n v="0"/>
    <n v="0"/>
    <n v="1293013"/>
    <n v="0"/>
    <n v="1293013"/>
    <n v="2"/>
    <n v="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931"/>
    <n v="0"/>
    <n v="0"/>
    <n v="0"/>
    <n v="0"/>
    <n v="0"/>
    <n v="0"/>
    <n v="18000"/>
    <n v="18000"/>
    <n v="18000"/>
    <n v="0"/>
    <n v="0"/>
    <n v="1670304666"/>
    <n v="2992"/>
    <n v="0"/>
    <n v="35696"/>
    <n v="15"/>
    <n v="30"/>
    <n v="8"/>
    <n v="26458"/>
    <n v="0"/>
    <n v="0"/>
    <n v="0"/>
    <n v="0"/>
    <n v="0"/>
    <n v="0"/>
    <n v="50"/>
    <n v="0"/>
    <n v="0"/>
    <n v="0"/>
    <n v="0"/>
    <n v="0"/>
    <n v="0"/>
    <n v="0"/>
    <n v="0"/>
    <n v="0"/>
    <n v="0"/>
    <n v="0"/>
    <n v="0"/>
    <n v="0"/>
    <n v="0"/>
    <n v="4180"/>
    <n v="0"/>
    <n v="0"/>
    <n v="0"/>
    <n v="0"/>
    <n v="0"/>
    <n v="0"/>
    <n v="0"/>
    <n v="0"/>
    <n v="0"/>
    <n v="0"/>
    <n v="0"/>
    <n v="0"/>
    <n v="0"/>
    <n v="2008"/>
    <n v="0"/>
    <n v="0"/>
    <n v="0"/>
    <n v="62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932"/>
    <n v="31569.997180949391"/>
    <n v="31569.997180949391"/>
    <n v="31569.997180949391"/>
    <n v="0"/>
    <n v="0"/>
    <n v="1592304544"/>
    <n v="0"/>
    <n v="0"/>
    <n v="0"/>
    <n v="0"/>
    <n v="0"/>
    <n v="0"/>
    <n v="800921"/>
    <n v="0"/>
    <n v="800921"/>
    <n v="4"/>
    <n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933"/>
    <n v="138681.71819322999"/>
    <n v="138681.71819322999"/>
    <n v="138681.71819322999"/>
    <n v="0"/>
    <n v="0"/>
    <n v="1656671191"/>
    <n v="0"/>
    <n v="0"/>
    <n v="0"/>
    <n v="0"/>
    <n v="0"/>
    <n v="0"/>
    <n v="77903520"/>
    <n v="0"/>
    <n v="87781175"/>
    <n v="5"/>
    <n v="45"/>
    <n v="0"/>
    <n v="0"/>
    <n v="686"/>
    <n v="98769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934"/>
    <n v="186453.51549227629"/>
    <n v="161198.38027226311"/>
    <n v="161198.38027226311"/>
    <n v="10"/>
    <n v="37"/>
    <n v="1645767447"/>
    <n v="0"/>
    <n v="0"/>
    <n v="0"/>
    <n v="0"/>
    <n v="0"/>
    <n v="0"/>
    <n v="372021"/>
    <n v="0"/>
    <n v="372046"/>
    <n v="3"/>
    <n v="7"/>
    <n v="0"/>
    <n v="0"/>
    <n v="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935"/>
    <n v="359881.0148"/>
    <n v="359881.0148"/>
    <n v="359881.0148"/>
    <n v="0"/>
    <n v="0"/>
    <n v="1667553191"/>
    <n v="0"/>
    <n v="0"/>
    <n v="0"/>
    <n v="0"/>
    <n v="0"/>
    <n v="0"/>
    <n v="1300911"/>
    <n v="0"/>
    <n v="1300911"/>
    <n v="1"/>
    <n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936"/>
    <n v="856620.46191658208"/>
    <n v="856620.46191658208"/>
    <n v="856620.46191658208"/>
    <n v="0"/>
    <n v="0"/>
    <n v="1665618047"/>
    <n v="0"/>
    <n v="0"/>
    <n v="0"/>
    <n v="0"/>
    <n v="0"/>
    <n v="0"/>
    <n v="1259105"/>
    <n v="0"/>
    <n v="1259105"/>
    <n v="1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937"/>
    <n v="105431.5539190709"/>
    <n v="105431.5539190709"/>
    <n v="105431.5539190709"/>
    <n v="0"/>
    <n v="0"/>
    <n v="1669769879"/>
    <n v="0"/>
    <n v="0"/>
    <n v="0"/>
    <n v="0"/>
    <n v="0"/>
    <n v="0"/>
    <n v="313750"/>
    <n v="0"/>
    <n v="313750"/>
    <n v="1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938"/>
    <n v="0"/>
    <n v="0"/>
    <n v="0"/>
    <n v="0"/>
    <n v="0"/>
    <n v="0"/>
    <n v="72157.664527937071"/>
    <n v="72157.664527937071"/>
    <n v="72157.664527937071"/>
    <n v="0"/>
    <n v="0"/>
    <n v="1672176213"/>
    <n v="0"/>
    <n v="0"/>
    <n v="106061"/>
    <n v="1"/>
    <n v="1"/>
    <n v="0"/>
    <n v="1060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939"/>
    <n v="23620.56178230252"/>
    <n v="23620.56178230252"/>
    <n v="23620.56178230252"/>
    <n v="0"/>
    <n v="0"/>
    <n v="1672171775"/>
    <n v="0"/>
    <n v="0"/>
    <n v="0"/>
    <n v="0"/>
    <n v="0"/>
    <n v="0"/>
    <n v="875471"/>
    <n v="0"/>
    <n v="883326"/>
    <n v="4"/>
    <n v="66"/>
    <n v="227"/>
    <n v="0"/>
    <n v="7604"/>
    <n v="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940"/>
    <n v="20000"/>
    <n v="20000"/>
    <n v="20000"/>
    <n v="0"/>
    <n v="0"/>
    <n v="1628894582"/>
    <n v="0"/>
    <n v="0"/>
    <n v="0"/>
    <n v="0"/>
    <n v="0"/>
    <n v="0"/>
    <n v="165932"/>
    <n v="0"/>
    <n v="165932"/>
    <n v="2"/>
    <n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941"/>
    <n v="20997.56"/>
    <n v="20997.56"/>
    <n v="20997.56"/>
    <n v="0"/>
    <n v="0"/>
    <n v="1668172067"/>
    <n v="0"/>
    <n v="0"/>
    <n v="0"/>
    <n v="0"/>
    <n v="0"/>
    <n v="0"/>
    <n v="120279"/>
    <n v="0"/>
    <n v="146905"/>
    <n v="2"/>
    <n v="15"/>
    <n v="266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942"/>
    <n v="93180.620426981332"/>
    <n v="93180.620426981332"/>
    <n v="93180.620426981332"/>
    <n v="0"/>
    <n v="0"/>
    <n v="1672174235"/>
    <n v="0"/>
    <n v="0"/>
    <n v="0"/>
    <n v="0"/>
    <n v="0"/>
    <n v="0"/>
    <n v="239124"/>
    <n v="0"/>
    <n v="239124"/>
    <n v="2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943"/>
    <n v="17389.6819"/>
    <n v="17389.6819"/>
    <n v="17389.6819"/>
    <n v="0"/>
    <n v="0"/>
    <n v="1661040958"/>
    <n v="0"/>
    <n v="0"/>
    <n v="0"/>
    <n v="0"/>
    <n v="0"/>
    <n v="0"/>
    <n v="77752"/>
    <n v="0"/>
    <n v="77768"/>
    <n v="2"/>
    <n v="7"/>
    <n v="0"/>
    <n v="0"/>
    <n v="0"/>
    <n v="0"/>
    <n v="0"/>
    <n v="0"/>
    <n v="0"/>
    <n v="0"/>
    <n v="0"/>
    <n v="0"/>
    <n v="0"/>
    <n v="0"/>
    <n v="0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944"/>
    <n v="1066189.856808569"/>
    <n v="1066189.856808569"/>
    <n v="1066189.856808569"/>
    <n v="0"/>
    <n v="0"/>
    <n v="1669952231"/>
    <n v="0"/>
    <n v="0"/>
    <n v="0"/>
    <n v="0"/>
    <n v="0"/>
    <n v="0"/>
    <n v="1567141"/>
    <n v="0"/>
    <n v="1567141"/>
    <n v="2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945"/>
    <n v="154792.8684161267"/>
    <n v="154792.8684161267"/>
    <n v="154792.8684161267"/>
    <n v="0"/>
    <n v="0"/>
    <n v="1672055843"/>
    <n v="0"/>
    <n v="0"/>
    <n v="0"/>
    <n v="0"/>
    <n v="0"/>
    <n v="0"/>
    <n v="227523"/>
    <n v="0"/>
    <n v="227523"/>
    <n v="2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946"/>
    <n v="19763.996001399999"/>
    <n v="19763.996001399999"/>
    <n v="19763.996001399999"/>
    <n v="0"/>
    <n v="0"/>
    <n v="1670478659"/>
    <n v="0"/>
    <n v="0"/>
    <n v="0"/>
    <n v="0"/>
    <n v="0"/>
    <n v="0"/>
    <n v="10638206"/>
    <n v="0"/>
    <n v="10790530"/>
    <n v="6"/>
    <n v="73"/>
    <n v="0"/>
    <n v="0"/>
    <n v="48661"/>
    <n v="97105"/>
    <n v="0"/>
    <n v="0"/>
    <n v="0"/>
    <n v="0"/>
    <n v="0"/>
    <n v="0"/>
    <n v="0"/>
    <n v="0"/>
    <n v="65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947"/>
    <n v="50642.148641699998"/>
    <n v="50642.148641699998"/>
    <n v="50642.148641699998"/>
    <n v="0"/>
    <n v="0"/>
    <n v="1670931803"/>
    <n v="0"/>
    <n v="0"/>
    <n v="0"/>
    <n v="0"/>
    <n v="0"/>
    <n v="0"/>
    <n v="3127861"/>
    <n v="0"/>
    <n v="4659042"/>
    <n v="2"/>
    <n v="73"/>
    <n v="15311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948"/>
    <n v="41531.361848660003"/>
    <n v="41531.361848660003"/>
    <n v="41531.361848660003"/>
    <n v="0"/>
    <n v="0"/>
    <n v="1670940311"/>
    <n v="0"/>
    <n v="0"/>
    <n v="0"/>
    <n v="0"/>
    <n v="0"/>
    <n v="0"/>
    <n v="216897"/>
    <n v="0"/>
    <n v="216897"/>
    <n v="1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949"/>
    <n v="0"/>
    <n v="0"/>
    <n v="0"/>
    <n v="0"/>
    <n v="0"/>
    <n v="0"/>
    <n v="314561.64372600522"/>
    <n v="314561.64372600522"/>
    <n v="314561.64372600522"/>
    <n v="0"/>
    <n v="0"/>
    <n v="1672177103"/>
    <n v="0"/>
    <n v="0"/>
    <n v="462329"/>
    <n v="1"/>
    <n v="1"/>
    <n v="0"/>
    <n v="4623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950"/>
    <n v="237268.59586975779"/>
    <n v="237268.59586975779"/>
    <n v="237268.59586975779"/>
    <n v="0"/>
    <n v="0"/>
    <n v="1672163915"/>
    <n v="0"/>
    <n v="0"/>
    <n v="0"/>
    <n v="0"/>
    <n v="0"/>
    <n v="0"/>
    <n v="404158"/>
    <n v="0"/>
    <n v="404158"/>
    <n v="2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951"/>
    <n v="2097878.4313725941"/>
    <n v="2097878.4313725941"/>
    <n v="2097878.4313725941"/>
    <n v="0"/>
    <n v="0"/>
    <n v="1672173575"/>
    <n v="0"/>
    <n v="0"/>
    <n v="0"/>
    <n v="0"/>
    <n v="0"/>
    <n v="0"/>
    <n v="3083571"/>
    <n v="0"/>
    <n v="3083571"/>
    <n v="2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952"/>
    <n v="19462.88134782729"/>
    <n v="19462.88134782729"/>
    <n v="19462.88134782729"/>
    <n v="0"/>
    <n v="0"/>
    <n v="1671492191"/>
    <n v="0"/>
    <n v="0"/>
    <n v="0"/>
    <n v="0"/>
    <n v="0"/>
    <n v="0"/>
    <n v="9684494"/>
    <n v="0"/>
    <n v="9684494"/>
    <n v="1"/>
    <n v="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953"/>
    <n v="23416.307531131799"/>
    <n v="23416.307531131799"/>
    <n v="23416.307531131799"/>
    <n v="0"/>
    <n v="0"/>
    <n v="1658446663"/>
    <n v="0"/>
    <n v="0"/>
    <n v="0"/>
    <n v="0"/>
    <n v="0"/>
    <n v="0"/>
    <n v="137284"/>
    <n v="0"/>
    <n v="875053"/>
    <n v="4"/>
    <n v="9"/>
    <n v="0"/>
    <n v="0"/>
    <n v="0"/>
    <n v="737766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954"/>
    <n v="145377.53"/>
    <n v="145377.53"/>
    <n v="145377.53"/>
    <n v="0"/>
    <n v="0"/>
    <n v="1671627347"/>
    <n v="0"/>
    <n v="0"/>
    <n v="0"/>
    <n v="0"/>
    <n v="0"/>
    <n v="0"/>
    <n v="23300642"/>
    <n v="0"/>
    <n v="24384057"/>
    <n v="7"/>
    <n v="64"/>
    <n v="0"/>
    <n v="0"/>
    <n v="455972"/>
    <n v="0"/>
    <n v="0"/>
    <n v="0"/>
    <n v="0"/>
    <n v="0"/>
    <n v="0"/>
    <n v="0"/>
    <n v="426080"/>
    <n v="0"/>
    <n v="99922"/>
    <n v="1014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955"/>
    <n v="44794.190300000002"/>
    <n v="44794.190300000002"/>
    <n v="44794.190300000002"/>
    <n v="0"/>
    <n v="0"/>
    <n v="1671099227"/>
    <n v="0"/>
    <n v="0"/>
    <n v="0"/>
    <n v="0"/>
    <n v="0"/>
    <n v="0"/>
    <n v="243804"/>
    <n v="0"/>
    <n v="243804"/>
    <n v="1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956"/>
    <n v="28547.685699529458"/>
    <n v="28547.685699529458"/>
    <n v="28547.685699529458"/>
    <n v="0"/>
    <n v="0"/>
    <n v="1671908243"/>
    <n v="0"/>
    <n v="0"/>
    <n v="0"/>
    <n v="0"/>
    <n v="0"/>
    <n v="0"/>
    <n v="23504446"/>
    <n v="0"/>
    <n v="23504446"/>
    <n v="4"/>
    <n v="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</r>
  <r>
    <x v="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959">
  <r>
    <x v="0"/>
    <n v="40924876.109689951"/>
    <n v="28495293.587759931"/>
    <n v="0"/>
    <n v="0"/>
    <n v="34"/>
    <n v="1661389996"/>
    <n v="0"/>
    <n v="0"/>
    <n v="0"/>
    <n v="0"/>
    <n v="0"/>
    <n v="0"/>
    <n v="13149714"/>
    <n v="0"/>
    <n v="13149714"/>
    <n v="4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670872.640000001"/>
    <n v="72282712.640000001"/>
    <n v="30611840.010000002"/>
    <n v="1"/>
    <n v="5"/>
    <n v="36666105.090802297"/>
    <n v="67277945.099503919"/>
    <n v="30611840.00870163"/>
    <n v="0"/>
    <n v="0"/>
    <n v="0"/>
    <n v="5004767.5491977036"/>
    <n v="5004767.5404960811"/>
    <n v="1.2983754277229309E-3"/>
    <n v="30611840.00870163"/>
    <n v="33638972.54975196"/>
    <n v="40366767.059702352"/>
    <n v="47094561.569652744"/>
    <n v="53822356.079603143"/>
    <n v="60550150.589553528"/>
    <n v="74005739.609454319"/>
    <n v="80733534.119404703"/>
    <n v="87461328.629355103"/>
    <n v="94189123.139305487"/>
    <n v="100916917.6492559"/>
    <n v="0"/>
    <n v="0"/>
    <n v="0"/>
    <n v="0"/>
    <n v="0"/>
    <n v="0"/>
    <n v="0"/>
    <n v="0"/>
    <n v="0"/>
    <n v="0"/>
    <n v="2.1977752752000441"/>
    <m/>
    <n v="1.4630000000000001"/>
    <n v="0.82002229487995137"/>
    <m/>
    <m/>
    <n v="-13792353.733825641"/>
    <m/>
    <n v="-17156250.988800839"/>
    <n v="-15661185.5421452"/>
    <n v="-13792353.73382565"/>
    <n v="-11389569.980271939"/>
    <n v="-8185858.3088669851"/>
    <n v="-19847368.792780999"/>
    <n v="-18651316.435456481"/>
    <n v="-17156250.988800839"/>
    <n v="-15234023.98595787"/>
    <n v="-12671054.648833919"/>
    <n v="0"/>
    <n v="0"/>
    <n v="0"/>
    <n v="0"/>
    <n v="0"/>
    <n v="0"/>
    <n v="0"/>
    <n v="0"/>
    <n v="0"/>
    <n v="0"/>
  </r>
  <r>
    <x v="1"/>
    <n v="24112887.6285142"/>
    <n v="16607389.45778049"/>
    <n v="0"/>
    <n v="0"/>
    <n v="72"/>
    <n v="1655834709"/>
    <n v="0"/>
    <n v="0"/>
    <n v="0"/>
    <n v="0"/>
    <n v="0"/>
    <n v="0"/>
    <n v="353903"/>
    <n v="0"/>
    <n v="353903"/>
    <n v="4"/>
    <n v="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78392.699999999"/>
    <n v="41233320.240000002"/>
    <n v="20254927.539999999"/>
    <n v="1"/>
    <n v="3"/>
    <n v="20968150.796360169"/>
    <n v="41223078.336405464"/>
    <n v="20254927.54004528"/>
    <n v="0"/>
    <n v="0"/>
    <n v="0"/>
    <n v="10241.90363982692"/>
    <n v="10241.90359454602"/>
    <n v="-4.5284628868103027E-5"/>
    <n v="20254927.54004528"/>
    <n v="20611539.168202732"/>
    <n v="24733847.00184327"/>
    <n v="28856154.835483819"/>
    <n v="32978462.669124361"/>
    <n v="37100770.50276491"/>
    <n v="45345386.170046002"/>
    <n v="49467694.003686547"/>
    <n v="53590001.837327093"/>
    <n v="57712309.670967638"/>
    <n v="61834617.504608177"/>
    <n v="0"/>
    <n v="0"/>
    <n v="0"/>
    <n v="0"/>
    <n v="0"/>
    <n v="0"/>
    <n v="0"/>
    <n v="0"/>
    <n v="0"/>
    <n v="0"/>
    <n v="2.0352123331423821"/>
    <m/>
    <n v="1.4630000000000001"/>
    <n v="0.96539689489006375"/>
    <m/>
    <m/>
    <n v="-9949157.9559439197"/>
    <m/>
    <n v="-12010311.872764191"/>
    <n v="-11094243.46528852"/>
    <n v="-9949157.9559439197"/>
    <n v="-8476905.158215154"/>
    <n v="-6513901.4279101323"/>
    <n v="-13659235.00622041"/>
    <n v="-12926380.280239871"/>
    <n v="-12010311.872764191"/>
    <n v="-10832509.63458118"/>
    <n v="-9262106.6503371615"/>
    <n v="0"/>
    <n v="0"/>
    <n v="0"/>
    <n v="0"/>
    <n v="0"/>
    <n v="0"/>
    <n v="0"/>
    <n v="0"/>
    <n v="0"/>
    <n v="0"/>
  </r>
  <r>
    <x v="2"/>
    <n v="0"/>
    <n v="0"/>
    <n v="0"/>
    <n v="0"/>
    <n v="0"/>
    <n v="0"/>
    <n v="23720498.74079543"/>
    <n v="13525200.937010599"/>
    <n v="0"/>
    <n v="22"/>
    <n v="41"/>
    <n v="1669158322"/>
    <n v="27616"/>
    <n v="0"/>
    <n v="1322191"/>
    <n v="4"/>
    <n v="13"/>
    <n v="5"/>
    <n v="12945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26329181.920000002"/>
    <n v="36628573.75"/>
    <n v="10299391.82"/>
    <n v="2"/>
    <n v="4"/>
    <n v="0"/>
    <n v="0"/>
    <n v="0"/>
    <n v="26223718.29858762"/>
    <n v="36523110.122658119"/>
    <n v="10299391.8240705"/>
    <n v="105463.6214123853"/>
    <n v="105463.62734188139"/>
    <n v="-4.0705017745494843E-3"/>
    <n v="10299391.8240705"/>
    <n v="0"/>
    <n v="0"/>
    <n v="0"/>
    <n v="0"/>
    <n v="0"/>
    <n v="0"/>
    <n v="0"/>
    <n v="0"/>
    <n v="0"/>
    <n v="0"/>
    <n v="18261555.061329059"/>
    <n v="21913866.073594868"/>
    <n v="25566177.085860681"/>
    <n v="29218488.098126501"/>
    <n v="32870799.11039231"/>
    <n v="40175421.134923927"/>
    <n v="43827732.147189736"/>
    <n v="47480043.159455553"/>
    <n v="51132354.171721362"/>
    <n v="54784665.183987178"/>
    <m/>
    <n v="3.5461424078750641"/>
    <n v="1.4630000000000001"/>
    <m/>
    <n v="0.12798628479133711"/>
    <n v="1.650243934649726"/>
    <m/>
    <n v="-1168614.293405972"/>
    <n v="0"/>
    <n v="0"/>
    <n v="0"/>
    <n v="0"/>
    <n v="0"/>
    <n v="0"/>
    <n v="0"/>
    <n v="0"/>
    <n v="0"/>
    <n v="0"/>
    <n v="-2994769.7995388792"/>
    <n v="-2183145.130146476"/>
    <n v="-1168614.293405972"/>
    <n v="135782.49668896009"/>
    <n v="1874978.2168155371"/>
    <n v="-4455694.2044452028"/>
    <n v="-3806394.4689312801"/>
    <n v="-2994769.7995388778"/>
    <n v="-1951252.367462931"/>
    <n v="-559895.79136166908"/>
  </r>
  <r>
    <x v="3"/>
    <n v="12296774.08491038"/>
    <n v="6951550.4117530193"/>
    <n v="0"/>
    <n v="236"/>
    <n v="99"/>
    <n v="1671888563"/>
    <n v="0"/>
    <n v="0"/>
    <n v="0"/>
    <n v="0"/>
    <n v="0"/>
    <n v="0"/>
    <n v="2499926"/>
    <n v="0"/>
    <n v="2505360"/>
    <n v="4"/>
    <n v="14"/>
    <n v="0"/>
    <n v="54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483491.35"/>
    <n v="18233023.84"/>
    <n v="4749532.49"/>
    <n v="2"/>
    <n v="3"/>
    <n v="13442489.973022951"/>
    <n v="18192022.463201161"/>
    <n v="4749532.4901782116"/>
    <n v="0"/>
    <n v="0"/>
    <n v="0"/>
    <n v="41001.376977054402"/>
    <n v="41001.376798842102"/>
    <n v="-1.7821136862039569E-4"/>
    <n v="4749532.4901782116"/>
    <n v="9096011.2316005789"/>
    <n v="10915213.477920691"/>
    <n v="12734415.72424081"/>
    <n v="14553617.970560931"/>
    <n v="16372820.21688104"/>
    <n v="20011224.709521279"/>
    <n v="21830426.955841389"/>
    <n v="23649629.20216151"/>
    <n v="25468831.448481619"/>
    <n v="27288033.69480174"/>
    <n v="0"/>
    <n v="0"/>
    <n v="0"/>
    <n v="0"/>
    <n v="0"/>
    <n v="0"/>
    <n v="0"/>
    <n v="0"/>
    <n v="0"/>
    <n v="0"/>
    <n v="3.830276453697564"/>
    <m/>
    <n v="1.4630000000000001"/>
    <n v="4.4311043433586488E-2"/>
    <m/>
    <m/>
    <n v="-201526.87437792201"/>
    <m/>
    <n v="-1111127.9975379801"/>
    <n v="-706860.83168906532"/>
    <n v="-201526.87437792221"/>
    <n v="448188.21359354822"/>
    <n v="1314474.9975555071"/>
    <n v="-1838808.8960660261"/>
    <n v="-1515395.1633868939"/>
    <n v="-1111127.9975379801"/>
    <n v="-591355.92716080369"/>
    <n v="101673.5000087637"/>
    <n v="0"/>
    <n v="0"/>
    <n v="0"/>
    <n v="0"/>
    <n v="0"/>
    <n v="0"/>
    <n v="0"/>
    <n v="0"/>
    <n v="0"/>
    <n v="0"/>
  </r>
  <r>
    <x v="4"/>
    <n v="4944069.6653537266"/>
    <n v="1716522.3546496469"/>
    <n v="305784.78993221611"/>
    <n v="0"/>
    <n v="77"/>
    <n v="1659871519"/>
    <n v="0"/>
    <n v="0"/>
    <n v="0"/>
    <n v="0"/>
    <n v="0"/>
    <n v="0"/>
    <n v="24272"/>
    <n v="0"/>
    <n v="24272"/>
    <n v="4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17804.41"/>
    <n v="7941754.7599999998"/>
    <n v="3923950.36"/>
    <n v="1"/>
    <n v="2"/>
    <n v="4017804.228673941"/>
    <n v="7941754.5869508842"/>
    <n v="3923950.3582769432"/>
    <n v="0"/>
    <n v="0"/>
    <n v="0"/>
    <n v="0.18132605869323021"/>
    <n v="0.17304911557585001"/>
    <n v="1.723057124763727E-3"/>
    <n v="3923950.3582769432"/>
    <n v="3970877.2934754421"/>
    <n v="4765052.7521705301"/>
    <n v="5559228.2108656187"/>
    <n v="6353403.6695607081"/>
    <n v="7147579.1282557957"/>
    <n v="8735930.0456459727"/>
    <n v="9530105.5043410603"/>
    <n v="10324280.96303615"/>
    <n v="11118456.421731239"/>
    <n v="11912631.88042633"/>
    <n v="0"/>
    <n v="0"/>
    <n v="0"/>
    <n v="0"/>
    <n v="0"/>
    <n v="0"/>
    <n v="0"/>
    <n v="0"/>
    <n v="0"/>
    <n v="0"/>
    <n v="2.0239182104327669"/>
    <m/>
    <n v="1.4630000000000001"/>
    <n v="0.97636444960129842"/>
    <m/>
    <m/>
    <n v="-1938511.7115392219"/>
    <m/>
    <n v="-2335599.4408867662"/>
    <n v="-2159116.0056211911"/>
    <n v="-1938511.7115392219"/>
    <n v="-1654877.6191481189"/>
    <n v="-1276698.8292933151"/>
    <n v="-2653269.6243648012"/>
    <n v="-2512082.8761523408"/>
    <n v="-2335599.4408867662"/>
    <n v="-2108692.1669738828"/>
    <n v="-1806149.13509004"/>
    <n v="0"/>
    <n v="0"/>
    <n v="0"/>
    <n v="0"/>
    <n v="0"/>
    <n v="0"/>
    <n v="0"/>
    <n v="0"/>
    <n v="0"/>
    <n v="0"/>
  </r>
  <r>
    <x v="5"/>
    <n v="6649590.1739348676"/>
    <n v="206.53554611213261"/>
    <n v="0"/>
    <n v="6"/>
    <n v="2"/>
    <n v="1671061595"/>
    <n v="0"/>
    <n v="0"/>
    <n v="0"/>
    <n v="0"/>
    <n v="0"/>
    <n v="0"/>
    <n v="1524718"/>
    <n v="0"/>
    <n v="1524718"/>
    <n v="1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31555.7999999998"/>
    <n v="9882180.8200000003"/>
    <n v="2850625.01"/>
    <n v="1"/>
    <n v="1"/>
    <n v="7031555.8007548824"/>
    <n v="9882180.8156473264"/>
    <n v="2850625.014892444"/>
    <n v="0"/>
    <n v="0"/>
    <n v="0"/>
    <n v="-7.548825815320015E-4"/>
    <n v="4.3526738882064819E-3"/>
    <n v="-4.8924442380666733E-3"/>
    <n v="2850625.014892444"/>
    <n v="4941090.4078236632"/>
    <n v="5929308.489388396"/>
    <n v="6917526.5709531279"/>
    <n v="7905744.6525178617"/>
    <n v="8893962.7340825945"/>
    <n v="10870398.89721206"/>
    <n v="11858616.97877679"/>
    <n v="12846835.06034152"/>
    <n v="13835053.14190626"/>
    <n v="14823271.22347099"/>
    <n v="0"/>
    <n v="0"/>
    <n v="0"/>
    <n v="0"/>
    <n v="0"/>
    <n v="0"/>
    <n v="0"/>
    <n v="0"/>
    <n v="0"/>
    <n v="0"/>
    <n v="3.4666716120219649"/>
    <m/>
    <n v="1.4630000000000001"/>
    <n v="0.1538445078352739"/>
    <m/>
    <m/>
    <n v="-380079.81098061241"/>
    <m/>
    <n v="-874188.85176297883"/>
    <n v="-654584.83363748249"/>
    <n v="-380079.81098061241"/>
    <n v="-27144.781850350559"/>
    <n v="443435.25698999828"/>
    <n v="-1269476.0843888719"/>
    <n v="-1093792.8698884749"/>
    <n v="-874188.85176297859"/>
    <n v="-591840.82845876925"/>
    <n v="-215376.7973864903"/>
    <n v="0"/>
    <n v="0"/>
    <n v="0"/>
    <n v="0"/>
    <n v="0"/>
    <n v="0"/>
    <n v="0"/>
    <n v="0"/>
    <n v="0"/>
    <n v="0"/>
  </r>
  <r>
    <x v="6"/>
    <n v="5634158.4517916171"/>
    <n v="3483736.6272628498"/>
    <n v="0"/>
    <n v="76"/>
    <n v="41"/>
    <n v="1672158023"/>
    <n v="0"/>
    <n v="0"/>
    <n v="0"/>
    <n v="0"/>
    <n v="0"/>
    <n v="0"/>
    <n v="341232"/>
    <n v="0"/>
    <n v="341272"/>
    <n v="4"/>
    <n v="19"/>
    <n v="28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"/>
    <n v="10999200.689999999"/>
    <n v="13230189.949999999"/>
    <n v="2230989.2599999998"/>
    <n v="1"/>
    <n v="6"/>
    <n v="6178471.135928819"/>
    <n v="8327366.1536098057"/>
    <n v="2148895.0176809859"/>
    <n v="0"/>
    <n v="0"/>
    <n v="0"/>
    <n v="4820729.5540711815"/>
    <n v="4902823.7963901944"/>
    <n v="82094.242319013458"/>
    <n v="2148895.0176809859"/>
    <n v="4163683.0768049029"/>
    <n v="4996419.6921658833"/>
    <n v="5829156.3075268641"/>
    <n v="6661892.922887845"/>
    <n v="7494629.5382488249"/>
    <n v="9160102.7689707875"/>
    <n v="9992839.3843317665"/>
    <n v="10825575.999692749"/>
    <n v="11658312.61505373"/>
    <n v="12491049.230414709"/>
    <n v="0"/>
    <n v="0"/>
    <n v="0"/>
    <n v="0"/>
    <n v="0"/>
    <n v="0"/>
    <n v="0"/>
    <n v="0"/>
    <n v="0"/>
    <n v="0"/>
    <n v="3.8751851928980749"/>
    <m/>
    <n v="1.4630000000000001"/>
    <n v="3.220873348986486E-2"/>
    <m/>
    <m/>
    <n v="-67053.479278534796"/>
    <m/>
    <n v="-483421.78695902508"/>
    <n v="-298369.20576769632"/>
    <n v="-67053.479278534884"/>
    <n v="230352.45477895811"/>
    <n v="626893.70018894877"/>
    <n v="-816516.43310341728"/>
    <n v="-668474.36815035413"/>
    <n v="-483421.78695902508"/>
    <n v="-245497.03971303071"/>
    <n v="71735.956614961848"/>
    <n v="0"/>
    <n v="0"/>
    <n v="0"/>
    <n v="0"/>
    <n v="0"/>
    <n v="0"/>
    <n v="0"/>
    <n v="0"/>
    <n v="0"/>
    <n v="0"/>
  </r>
  <r>
    <x v="7"/>
    <n v="3082127.531365335"/>
    <n v="1506101.112778994"/>
    <n v="0"/>
    <n v="150"/>
    <n v="115"/>
    <n v="1671619115"/>
    <n v="0"/>
    <n v="0"/>
    <n v="0"/>
    <n v="0"/>
    <n v="0"/>
    <n v="0"/>
    <n v="51214"/>
    <n v="0"/>
    <n v="56739"/>
    <n v="3"/>
    <n v="11"/>
    <n v="0"/>
    <n v="55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71253.86"/>
    <n v="4576544.5999999996"/>
    <n v="1305290.74"/>
    <n v="2"/>
    <n v="2"/>
    <n v="3255358.5392204761"/>
    <n v="4560649.2804548685"/>
    <n v="1305290.741234391"/>
    <n v="0"/>
    <n v="0"/>
    <n v="0"/>
    <n v="15895.32077952381"/>
    <n v="15895.31954513211"/>
    <n v="-1.2343914713710551E-3"/>
    <n v="1305290.741234391"/>
    <n v="2280324.6402274342"/>
    <n v="2736389.5682729199"/>
    <n v="3192454.4963184069"/>
    <n v="3648519.4243638939"/>
    <n v="4104584.352409381"/>
    <n v="5016714.2085003546"/>
    <n v="5472779.1365458407"/>
    <n v="5928844.0645913277"/>
    <n v="6384908.9926368138"/>
    <n v="6840973.9206823017"/>
    <n v="0"/>
    <n v="0"/>
    <n v="0"/>
    <n v="0"/>
    <n v="0"/>
    <n v="0"/>
    <n v="0"/>
    <n v="0"/>
    <n v="0"/>
    <n v="0"/>
    <n v="3.4939719836991552"/>
    <m/>
    <n v="1.4630000000000001"/>
    <n v="0.14482887059818389"/>
    <m/>
    <m/>
    <n v="-165128.42112067461"/>
    <m/>
    <n v="-393160.88514341798"/>
    <n v="-291813.12335553212"/>
    <n v="-165128.42112067461"/>
    <n v="-2248.0896758579179"/>
    <n v="214925.6855838976"/>
    <n v="-575586.85636161256"/>
    <n v="-494508.64693130378"/>
    <n v="-393160.88514341792"/>
    <n v="-262856.61998756451"/>
    <n v="-89117.599779759999"/>
    <n v="0"/>
    <n v="0"/>
    <n v="0"/>
    <n v="0"/>
    <n v="0"/>
    <n v="0"/>
    <n v="0"/>
    <n v="0"/>
    <n v="0"/>
    <n v="0"/>
  </r>
  <r>
    <x v="8"/>
    <n v="2928208.54"/>
    <n v="2928208.54"/>
    <n v="129713.4823817584"/>
    <n v="2"/>
    <n v="0"/>
    <n v="1671061667"/>
    <n v="0"/>
    <n v="0"/>
    <n v="0"/>
    <n v="0"/>
    <n v="0"/>
    <n v="0"/>
    <n v="113656"/>
    <n v="0"/>
    <n v="113656"/>
    <n v="1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55509.56"/>
    <n v="4353418.32"/>
    <n v="1297908.76"/>
    <n v="1"/>
    <n v="1"/>
    <n v="3055509.5591265499"/>
    <n v="4353418.3188774874"/>
    <n v="1297908.7597509371"/>
    <n v="0"/>
    <n v="0"/>
    <n v="0"/>
    <n v="8.7344972416758537E-4"/>
    <n v="1.1225128546357151E-3"/>
    <n v="2.490626648068428E-4"/>
    <n v="1297908.7597509371"/>
    <n v="2176709.1594387442"/>
    <n v="2612050.9913264918"/>
    <n v="3047392.8232142408"/>
    <n v="3482734.6551019899"/>
    <n v="3918076.4869897389"/>
    <n v="4788760.1507652355"/>
    <n v="5224101.9826529846"/>
    <n v="5659443.8145407336"/>
    <n v="6094785.6464284817"/>
    <n v="6530127.4783162307"/>
    <n v="0"/>
    <n v="0"/>
    <n v="0"/>
    <n v="0"/>
    <n v="0"/>
    <n v="0"/>
    <n v="0"/>
    <n v="0"/>
    <n v="0"/>
    <n v="0"/>
    <n v="3.3541790100198479"/>
    <m/>
    <n v="1.4630000000000001"/>
    <n v="0.1925421952885964"/>
    <m/>
    <m/>
    <n v="-209554.18003156551"/>
    <m/>
    <n v="-427225.09597543988"/>
    <n v="-330482.46666705119"/>
    <n v="-209554.18003156551"/>
    <n v="-54074.95435736957"/>
    <n v="153230.67987489191"/>
    <n v="-601361.8287305393"/>
    <n v="-523967.72528382827"/>
    <n v="-427225.09597543982"/>
    <n v="-302841.71543608292"/>
    <n v="-136997.2080502738"/>
    <n v="0"/>
    <n v="0"/>
    <n v="0"/>
    <n v="0"/>
    <n v="0"/>
    <n v="0"/>
    <n v="0"/>
    <n v="0"/>
    <n v="0"/>
    <n v="0"/>
  </r>
  <r>
    <x v="9"/>
    <n v="3133561.3690813929"/>
    <n v="2192580.81"/>
    <n v="0"/>
    <n v="11"/>
    <n v="0"/>
    <n v="1583911891"/>
    <n v="0"/>
    <n v="0"/>
    <n v="0"/>
    <n v="0"/>
    <n v="0"/>
    <n v="0"/>
    <n v="3812"/>
    <n v="0"/>
    <n v="3812"/>
    <n v="2"/>
    <n v="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38648.5"/>
    <n v="4819977.74"/>
    <n v="1181329.24"/>
    <n v="1"/>
    <n v="1"/>
    <n v="3638648.502538735"/>
    <n v="4819977.7398772249"/>
    <n v="1181329.2373384901"/>
    <n v="0"/>
    <n v="0"/>
    <n v="0"/>
    <n v="-2.5387345813214779E-3"/>
    <n v="1.2277532368898389E-4"/>
    <n v="2.6615096721798182E-3"/>
    <n v="1181329.2373384901"/>
    <n v="2409988.869938612"/>
    <n v="2891986.643926335"/>
    <n v="3373984.4179140572"/>
    <n v="3855982.1919017802"/>
    <n v="4337979.9658895023"/>
    <n v="5301975.5138649466"/>
    <n v="5783973.2878526701"/>
    <n v="6265971.0618403926"/>
    <n v="6747968.8358281143"/>
    <n v="7229966.6098158378"/>
    <n v="0"/>
    <n v="0"/>
    <n v="0"/>
    <n v="0"/>
    <n v="0"/>
    <n v="0"/>
    <n v="0"/>
    <n v="0"/>
    <n v="0"/>
    <n v="0"/>
    <n v="4.0801307438530294"/>
    <m/>
    <n v="1.4630000000000001"/>
    <n v="-1.9639258858003661E-2"/>
    <m/>
    <m/>
    <n v="23665.19763081603"/>
    <m/>
    <n v="-217333.68936304541"/>
    <n v="-110223.07292132921"/>
    <n v="23665.19763081591"/>
    <n v="195807.2597692881"/>
    <n v="425330.00928725139"/>
    <n v="-410132.79895813431"/>
    <n v="-324444.30580476142"/>
    <n v="-217333.6893630453"/>
    <n v="-79620.039652267471"/>
    <n v="103998.159962103"/>
    <n v="0"/>
    <n v="0"/>
    <n v="0"/>
    <n v="0"/>
    <n v="0"/>
    <n v="0"/>
    <n v="0"/>
    <n v="0"/>
    <n v="0"/>
    <n v="0"/>
  </r>
  <r>
    <x v="10"/>
    <n v="2523109.5746552679"/>
    <n v="1280806.226496954"/>
    <n v="0"/>
    <n v="70"/>
    <n v="81"/>
    <n v="1671793199"/>
    <n v="0"/>
    <n v="0"/>
    <n v="0"/>
    <n v="0"/>
    <n v="0"/>
    <n v="0"/>
    <n v="827452"/>
    <n v="0"/>
    <n v="847090"/>
    <n v="3"/>
    <n v="18"/>
    <n v="0"/>
    <n v="196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22385.33"/>
    <n v="3721014.87"/>
    <n v="998629.54"/>
    <n v="1"/>
    <n v="4"/>
    <n v="2710432.5634062029"/>
    <n v="3709062.102392829"/>
    <n v="998629.53898662655"/>
    <n v="0"/>
    <n v="0"/>
    <n v="0"/>
    <n v="11952.766593797131"/>
    <n v="11952.767607170619"/>
    <n v="1.0133734904229641E-3"/>
    <n v="998629.53898662655"/>
    <n v="1854531.051196415"/>
    <n v="2225437.2614356978"/>
    <n v="2596343.4716749811"/>
    <n v="2967249.6819142639"/>
    <n v="3338155.8921535471"/>
    <n v="4079968.3126321132"/>
    <n v="4450874.5228713956"/>
    <n v="4821780.7331106784"/>
    <n v="5192686.9433499612"/>
    <n v="5563593.153589244"/>
    <n v="0"/>
    <n v="0"/>
    <n v="0"/>
    <n v="0"/>
    <n v="0"/>
    <n v="0"/>
    <n v="0"/>
    <n v="0"/>
    <n v="0"/>
    <n v="0"/>
    <n v="3.71415220318503"/>
    <m/>
    <n v="1.4630000000000001"/>
    <n v="7.6961788633714168E-2"/>
    <m/>
    <m/>
    <n v="-71364.013388419204"/>
    <m/>
    <n v="-256817.1185080607"/>
    <n v="-174393.51623266449"/>
    <n v="-71364.013388419175"/>
    <n v="61102.490268467693"/>
    <n v="237724.49514431669"/>
    <n v="-405179.60260377382"/>
    <n v="-339240.72078345681"/>
    <n v="-256817.11850806061"/>
    <n v="-150843.91558255121"/>
    <n v="-9546.3116818718845"/>
    <n v="0"/>
    <n v="0"/>
    <n v="0"/>
    <n v="0"/>
    <n v="0"/>
    <n v="0"/>
    <n v="0"/>
    <n v="0"/>
    <n v="0"/>
    <n v="0"/>
  </r>
  <r>
    <x v="11"/>
    <n v="1173413.735381197"/>
    <n v="835772.26800552639"/>
    <n v="0"/>
    <n v="26"/>
    <n v="22"/>
    <n v="1671993851"/>
    <n v="0"/>
    <n v="0"/>
    <n v="0"/>
    <n v="0"/>
    <n v="0"/>
    <n v="0"/>
    <n v="632"/>
    <n v="0"/>
    <n v="989"/>
    <n v="4"/>
    <n v="13"/>
    <n v="0"/>
    <n v="119"/>
    <n v="0"/>
    <n v="0"/>
    <n v="0"/>
    <n v="0"/>
    <n v="0"/>
    <n v="0"/>
    <n v="0"/>
    <n v="2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"/>
    <n v="829167.65"/>
    <n v="1747659.55"/>
    <n v="918491.9"/>
    <n v="1"/>
    <n v="3"/>
    <n v="828664.79513113701"/>
    <n v="1747156.691349312"/>
    <n v="918491.89621817472"/>
    <n v="0"/>
    <n v="0"/>
    <n v="0"/>
    <n v="502.85486886301078"/>
    <n v="502.85865068831481"/>
    <n v="3.7818253040313721E-3"/>
    <n v="918491.89621817472"/>
    <n v="873578.34567465587"/>
    <n v="1048294.014809587"/>
    <n v="1223009.683944518"/>
    <n v="1397725.3530794489"/>
    <n v="1572441.022214381"/>
    <n v="1921872.3604842429"/>
    <n v="2096588.0296191741"/>
    <n v="2271303.6987541048"/>
    <n v="2446019.367889036"/>
    <n v="2620735.0370239681"/>
    <n v="0"/>
    <n v="0"/>
    <n v="0"/>
    <n v="0"/>
    <n v="0"/>
    <n v="0"/>
    <n v="0"/>
    <n v="0"/>
    <n v="0"/>
    <n v="0"/>
    <n v="1.9022015311654961"/>
    <m/>
    <n v="1.4630000000000001"/>
    <n v="1.1028266114101819"/>
    <m/>
    <m/>
    <n v="-481702.72338084679"/>
    <m/>
    <n v="-569060.55794831237"/>
    <n v="-530234.85369610542"/>
    <n v="-481702.72338084679"/>
    <n v="-419304.27011837141"/>
    <n v="-336106.33243507083"/>
    <n v="-638946.82560228487"/>
    <n v="-607886.26220051933"/>
    <n v="-569060.55794831237"/>
    <n v="-519141.79533833201"/>
    <n v="-452583.44519169157"/>
    <n v="0"/>
    <n v="0"/>
    <n v="0"/>
    <n v="0"/>
    <n v="0"/>
    <n v="0"/>
    <n v="0"/>
    <n v="0"/>
    <n v="0"/>
    <n v="0"/>
  </r>
  <r>
    <x v="12"/>
    <n v="1975521.081971989"/>
    <n v="1101598.8018463789"/>
    <n v="0"/>
    <n v="179"/>
    <n v="154"/>
    <n v="1669846871"/>
    <n v="0"/>
    <n v="0"/>
    <n v="0"/>
    <n v="0"/>
    <n v="0"/>
    <n v="0"/>
    <n v="782124"/>
    <n v="0"/>
    <n v="785923"/>
    <n v="5"/>
    <n v="18"/>
    <n v="0"/>
    <n v="3746"/>
    <n v="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3"/>
    <n v="2425325.3199999998"/>
    <n v="3286652.76"/>
    <n v="861327.44"/>
    <n v="2"/>
    <n v="5"/>
    <n v="2129371.749660525"/>
    <n v="2990699.1909860652"/>
    <n v="861327.44132553996"/>
    <n v="0"/>
    <n v="0"/>
    <n v="0"/>
    <n v="295953.57033947442"/>
    <n v="295953.56901393458"/>
    <n v="-1.325540011748672E-3"/>
    <n v="861327.44132553996"/>
    <n v="1495349.5954930331"/>
    <n v="1794419.5145916389"/>
    <n v="2093489.433690245"/>
    <n v="2392559.3527888521"/>
    <n v="2691629.2718874589"/>
    <n v="3289769.110084672"/>
    <n v="3588839.0291832779"/>
    <n v="3887908.9482818851"/>
    <n v="4186978.867380491"/>
    <n v="4486048.7864790978"/>
    <n v="0"/>
    <n v="0"/>
    <n v="0"/>
    <n v="0"/>
    <n v="0"/>
    <n v="0"/>
    <n v="0"/>
    <n v="0"/>
    <n v="0"/>
    <n v="0"/>
    <n v="3.4721977351418509"/>
    <m/>
    <n v="1.4630000000000001"/>
    <n v="0.15200812428287189"/>
    <m/>
    <m/>
    <n v="-113652.6435790236"/>
    <m/>
    <n v="-263187.60312832688"/>
    <n v="-196727.62110641439"/>
    <n v="-113652.6435790237"/>
    <n v="-6841.9581866641529"/>
    <n v="135572.28900314841"/>
    <n v="-382815.57076776947"/>
    <n v="-329647.58515023952"/>
    <n v="-263187.60312832688"/>
    <n v="-177739.05481443941"/>
    <n v="-63807.657062589307"/>
    <n v="0"/>
    <n v="0"/>
    <n v="0"/>
    <n v="0"/>
    <n v="0"/>
    <n v="0"/>
    <n v="0"/>
    <n v="0"/>
    <n v="0"/>
    <n v="0"/>
  </r>
  <r>
    <x v="13"/>
    <n v="1146186.5654600181"/>
    <n v="815922.80727015273"/>
    <n v="0"/>
    <n v="772"/>
    <n v="88"/>
    <n v="1672042247"/>
    <n v="0"/>
    <n v="0"/>
    <n v="0"/>
    <n v="0"/>
    <n v="0"/>
    <n v="0"/>
    <n v="4627"/>
    <n v="0"/>
    <n v="4856"/>
    <n v="6"/>
    <n v="19"/>
    <n v="5"/>
    <n v="156"/>
    <n v="0"/>
    <n v="62"/>
    <n v="0"/>
    <n v="0"/>
    <n v="0"/>
    <n v="0"/>
    <n v="0"/>
    <n v="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3"/>
    <n v="2479657.39"/>
    <n v="3709251.68"/>
    <n v="1229594.29"/>
    <n v="2"/>
    <n v="14"/>
    <n v="904294.10410285962"/>
    <n v="1704073.510647139"/>
    <n v="799779.40654427919"/>
    <n v="389.77760793408828"/>
    <n v="516.99555747232205"/>
    <n v="127.2179495382338"/>
    <n v="1574973.5082892061"/>
    <n v="2004661.173795389"/>
    <n v="429687.66550618259"/>
    <n v="799906.62449381745"/>
    <n v="852036.75532356941"/>
    <n v="1022444.106388283"/>
    <n v="1192851.4574529971"/>
    <n v="1363258.808517711"/>
    <n v="1533666.1595824249"/>
    <n v="1874480.861711853"/>
    <n v="2044888.2127765659"/>
    <n v="2215295.563841281"/>
    <n v="2385702.9149059942"/>
    <n v="2556110.2659707079"/>
    <n v="258.49777873616102"/>
    <n v="310.19733448339321"/>
    <n v="361.89689023062539"/>
    <n v="413.59644597785768"/>
    <n v="465.29600172508992"/>
    <n v="568.69511321955429"/>
    <n v="620.39466896678641"/>
    <n v="672.09422471401865"/>
    <n v="723.79378046125078"/>
    <n v="775.49333620848302"/>
    <n v="2.1306794057253509"/>
    <n v="4.0638570213470198"/>
    <n v="1.4630000000000001"/>
    <n v="0.87733545893933873"/>
    <n v="-1.5713402565982418E-2"/>
    <n v="1.440011292045968"/>
    <n v="-373761.02888249449"/>
    <n v="2.0309398298467691"/>
    <n v="-458964.70441485138"/>
    <n v="-421096.40417824843"/>
    <n v="-373761.02888249449"/>
    <n v="-312901.26064509671"/>
    <n v="-231754.90299523299"/>
    <n v="-527127.64484073687"/>
    <n v="-496833.00465145451"/>
    <n v="-458964.70441485138"/>
    <n v="-410276.88982493308"/>
    <n v="-345359.80370504211"/>
    <n v="-23.81883804376935"/>
    <n v="-12.33004787771775"/>
    <n v="2.030939829846758"/>
    <n v="20.4950668824297"/>
    <n v="45.113902952540272"/>
    <n v="-44.49866034266222"/>
    <n v="-35.307628209820933"/>
    <n v="-23.818838043769329"/>
    <n v="-9.0475364017029847"/>
    <n v="10.64753245438548"/>
  </r>
  <r>
    <x v="14"/>
    <n v="1555468.8893424219"/>
    <n v="924281.46378514753"/>
    <n v="0"/>
    <n v="232"/>
    <n v="168"/>
    <n v="1671049691"/>
    <n v="0"/>
    <n v="0"/>
    <n v="0"/>
    <n v="0"/>
    <n v="0"/>
    <n v="0"/>
    <n v="153348"/>
    <n v="0"/>
    <n v="153353"/>
    <n v="3"/>
    <n v="17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05454.38"/>
    <n v="2326928.79"/>
    <n v="721474.41"/>
    <n v="1"/>
    <n v="2"/>
    <n v="1605454.132624957"/>
    <n v="2326928.544879396"/>
    <n v="721474.41225443932"/>
    <n v="0"/>
    <n v="0"/>
    <n v="0"/>
    <n v="0.24737504264339799"/>
    <n v="0.24512060359120369"/>
    <n v="-2.254439285025001E-3"/>
    <n v="721474.41225443932"/>
    <n v="1163464.272439698"/>
    <n v="1396157.126927638"/>
    <n v="1628849.981415577"/>
    <n v="1861542.835903517"/>
    <n v="2094235.6903914569"/>
    <n v="2559621.3993673362"/>
    <n v="2792314.253855275"/>
    <n v="3025007.1083432161"/>
    <n v="3257699.9628311549"/>
    <n v="3490392.8173190951"/>
    <n v="0"/>
    <n v="0"/>
    <n v="0"/>
    <n v="0"/>
    <n v="0"/>
    <n v="0"/>
    <n v="0"/>
    <n v="0"/>
    <n v="0"/>
    <n v="0"/>
    <n v="3.225240570359643"/>
    <m/>
    <n v="1.4630000000000001"/>
    <n v="0.24021756291933419"/>
    <m/>
    <m/>
    <n v="-139742.27603459021"/>
    <m/>
    <n v="-256088.70327855999"/>
    <n v="-204379.1800590179"/>
    <n v="-139742.27603459021"/>
    <n v="-56637.685146040283"/>
    <n v="54168.436038692831"/>
    <n v="-349165.84507373592"/>
    <n v="-307798.22649810219"/>
    <n v="-256088.70327855999"/>
    <n v="-189605.0305677201"/>
    <n v="-100960.13361993359"/>
    <n v="0"/>
    <n v="0"/>
    <n v="0"/>
    <n v="0"/>
    <n v="0"/>
    <n v="0"/>
    <n v="0"/>
    <n v="0"/>
    <n v="0"/>
    <n v="0"/>
  </r>
  <r>
    <x v="15"/>
    <n v="1100012.8713025281"/>
    <n v="469805.15301505697"/>
    <n v="0"/>
    <n v="163"/>
    <n v="173"/>
    <n v="1669715867"/>
    <n v="0"/>
    <n v="0"/>
    <n v="0"/>
    <n v="0"/>
    <n v="0"/>
    <n v="0"/>
    <n v="8376"/>
    <n v="0"/>
    <n v="8467"/>
    <n v="4"/>
    <n v="12"/>
    <n v="5"/>
    <n v="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1221823.07"/>
    <n v="1696706.24"/>
    <n v="474883.18"/>
    <n v="2"/>
    <n v="5"/>
    <n v="1201055.036014935"/>
    <n v="1675938.2134517671"/>
    <n v="474883.17743683129"/>
    <n v="0"/>
    <n v="0"/>
    <n v="0"/>
    <n v="20768.033985064831"/>
    <n v="20768.026548233349"/>
    <n v="2.5631686439737682E-3"/>
    <n v="474883.17743683129"/>
    <n v="837969.10672588332"/>
    <n v="1005562.92807106"/>
    <n v="1173156.749416237"/>
    <n v="1340750.5707614131"/>
    <n v="1508344.3921065901"/>
    <n v="1843532.034796943"/>
    <n v="2011125.85614212"/>
    <n v="2178719.677487297"/>
    <n v="2346313.4988324731"/>
    <n v="2513907.3201776501"/>
    <n v="0"/>
    <n v="0"/>
    <n v="0"/>
    <n v="0"/>
    <n v="0"/>
    <n v="0"/>
    <n v="0"/>
    <n v="0"/>
    <n v="0"/>
    <n v="0"/>
    <n v="3.5291589449379872"/>
    <m/>
    <n v="1.4630000000000001"/>
    <n v="0.13341452238566889"/>
    <m/>
    <m/>
    <n v="-55898.624073889667"/>
    <m/>
    <n v="-139695.53474647799"/>
    <n v="-102452.4633364388"/>
    <n v="-55898.624073889689"/>
    <n v="3956.3121208162629"/>
    <n v="83762.89371375757"/>
    <n v="-206733.0632845487"/>
    <n v="-176938.60615651729"/>
    <n v="-139695.53474647799"/>
    <n v="-91811.585790713259"/>
    <n v="-27966.320516360229"/>
    <n v="0"/>
    <n v="0"/>
    <n v="0"/>
    <n v="0"/>
    <n v="0"/>
    <n v="0"/>
    <n v="0"/>
    <n v="0"/>
    <n v="0"/>
    <n v="0"/>
  </r>
  <r>
    <x v="16"/>
    <n v="0"/>
    <n v="0"/>
    <n v="0"/>
    <n v="0"/>
    <n v="0"/>
    <n v="0"/>
    <n v="693777.15047451819"/>
    <n v="405038.1678059983"/>
    <n v="0"/>
    <n v="37"/>
    <n v="51"/>
    <n v="1667574935"/>
    <n v="1461"/>
    <n v="0"/>
    <n v="36346"/>
    <n v="6"/>
    <n v="22"/>
    <n v="0"/>
    <n v="33445"/>
    <n v="0"/>
    <n v="0"/>
    <n v="0"/>
    <n v="0"/>
    <n v="0"/>
    <n v="0"/>
    <n v="0"/>
    <n v="1434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40"/>
    <n v="1773922.48"/>
    <n v="2489534.39"/>
    <n v="715611.91"/>
    <n v="2"/>
    <n v="11"/>
    <n v="0"/>
    <n v="0"/>
    <n v="0"/>
    <n v="591271.45484461321"/>
    <n v="1058847.7228042569"/>
    <n v="467576.26795964368"/>
    <n v="1182651.0251553869"/>
    <n v="1430686.6671957429"/>
    <n v="248035.6420403563"/>
    <n v="467576.26795964368"/>
    <n v="0"/>
    <n v="0"/>
    <n v="0"/>
    <n v="0"/>
    <n v="0"/>
    <n v="0"/>
    <n v="0"/>
    <n v="0"/>
    <n v="0"/>
    <n v="0"/>
    <n v="529423.86140212847"/>
    <n v="635308.63368255412"/>
    <n v="741193.40596297977"/>
    <n v="847078.17824340565"/>
    <n v="952962.9505238313"/>
    <n v="1164732.4950846829"/>
    <n v="1270617.267365108"/>
    <n v="1376502.039645534"/>
    <n v="1482386.81192596"/>
    <n v="1588271.584206386"/>
    <m/>
    <n v="2.2645454770934732"/>
    <n v="1.4630000000000001"/>
    <m/>
    <n v="0.76635887442365269"/>
    <n v="2.5841830332818039"/>
    <m/>
    <n v="-202864.3372585795"/>
    <n v="0"/>
    <n v="0"/>
    <n v="0"/>
    <n v="0"/>
    <n v="0"/>
    <n v="0"/>
    <n v="0"/>
    <n v="0"/>
    <n v="0"/>
    <n v="0"/>
    <n v="-255806.72339879241"/>
    <n v="-232276.7740031422"/>
    <n v="-202864.3372585795"/>
    <n v="-165048.3471584275"/>
    <n v="-114627.0270248914"/>
    <n v="-298160.6323109626"/>
    <n v="-279336.67279444251"/>
    <n v="-255806.7233987923"/>
    <n v="-225553.93131867069"/>
    <n v="-185216.87521184181"/>
  </r>
  <r>
    <x v="17"/>
    <n v="0"/>
    <n v="0"/>
    <n v="0"/>
    <n v="0"/>
    <n v="0"/>
    <n v="0"/>
    <n v="677120.35864217661"/>
    <n v="401986.3569483133"/>
    <n v="0"/>
    <n v="52"/>
    <n v="45"/>
    <n v="1668471906"/>
    <n v="26944"/>
    <n v="0"/>
    <n v="101639"/>
    <n v="7"/>
    <n v="19"/>
    <n v="274"/>
    <n v="73763"/>
    <n v="86"/>
    <n v="161"/>
    <n v="0"/>
    <n v="0"/>
    <n v="0"/>
    <n v="0"/>
    <n v="0"/>
    <n v="180"/>
    <n v="2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32"/>
    <n v="1385165.3"/>
    <n v="2036479.68"/>
    <n v="651314.37"/>
    <n v="3"/>
    <n v="14"/>
    <n v="0"/>
    <n v="0"/>
    <n v="0"/>
    <n v="573217.5454028165"/>
    <n v="1029892.137525511"/>
    <n v="456674.59212269448"/>
    <n v="811947.75459718355"/>
    <n v="1006587.542474489"/>
    <n v="194639.77787730549"/>
    <n v="456674.59212269448"/>
    <n v="0"/>
    <n v="0"/>
    <n v="0"/>
    <n v="0"/>
    <n v="0"/>
    <n v="0"/>
    <n v="0"/>
    <n v="0"/>
    <n v="0"/>
    <n v="0"/>
    <n v="514946.06876275549"/>
    <n v="617935.28251530661"/>
    <n v="720924.49626785761"/>
    <n v="823913.71002040885"/>
    <n v="926902.92377295985"/>
    <n v="1132881.351278062"/>
    <n v="1235870.565030613"/>
    <n v="1338859.778783164"/>
    <n v="1441848.992535715"/>
    <n v="1544838.206288266"/>
    <m/>
    <n v="2.2551991183446671"/>
    <n v="1.4630000000000001"/>
    <m/>
    <n v="0.77367930284401254"/>
    <n v="2.594892820060791"/>
    <m/>
    <n v="-199201.55774131679"/>
    <n v="0"/>
    <n v="0"/>
    <n v="0"/>
    <n v="0"/>
    <n v="0"/>
    <n v="0"/>
    <n v="0"/>
    <n v="0"/>
    <n v="0"/>
    <n v="0"/>
    <n v="-250696.16461759241"/>
    <n v="-227809.67267258099"/>
    <n v="-199201.55774131679"/>
    <n v="-162419.69568683431"/>
    <n v="-113377.2129475242"/>
    <n v="-291891.85011861281"/>
    <n v="-273582.65656260372"/>
    <n v="-250696.16461759229"/>
    <n v="-221270.67497400631"/>
    <n v="-182036.68878255831"/>
  </r>
  <r>
    <x v="18"/>
    <n v="0"/>
    <n v="0"/>
    <n v="0"/>
    <n v="0"/>
    <n v="0"/>
    <n v="0"/>
    <n v="1119803.4647684321"/>
    <n v="637285.93271868594"/>
    <n v="0"/>
    <n v="47"/>
    <n v="30"/>
    <n v="1671706560"/>
    <n v="887690"/>
    <n v="0"/>
    <n v="2829542"/>
    <n v="7"/>
    <n v="35"/>
    <n v="5"/>
    <n v="1920062"/>
    <n v="52"/>
    <n v="958"/>
    <n v="0"/>
    <n v="0"/>
    <n v="0"/>
    <n v="0"/>
    <n v="0"/>
    <n v="0"/>
    <n v="20533"/>
    <n v="0"/>
    <n v="0"/>
    <n v="0"/>
    <n v="0"/>
    <n v="2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790"/>
    <n v="5627312.8099999996"/>
    <n v="7080157"/>
    <n v="1452844.19"/>
    <n v="2"/>
    <n v="9"/>
    <n v="13.68226632758623"/>
    <n v="13.68226632758623"/>
    <n v="0"/>
    <n v="1209854.8594549829"/>
    <n v="1649876.618495066"/>
    <n v="440021.75904008228"/>
    <n v="4417444.2682786882"/>
    <n v="5430266.6992386067"/>
    <n v="1012822.430959918"/>
    <n v="440021.75904008228"/>
    <n v="6.8411331637931134"/>
    <n v="8.2093597965517358"/>
    <n v="9.5775864293103581"/>
    <n v="10.94581306206898"/>
    <n v="12.314039694827599"/>
    <n v="15.050492960344849"/>
    <n v="16.418719593103472"/>
    <n v="17.786946225862099"/>
    <n v="19.15517285862072"/>
    <n v="20.52339949137934"/>
    <n v="824938.30924753286"/>
    <n v="989925.97109703941"/>
    <n v="1154913.632946546"/>
    <n v="1319901.2947960531"/>
    <n v="1484888.9566455591"/>
    <n v="1814864.2803445719"/>
    <n v="1979851.942194079"/>
    <n v="2144839.6040435862"/>
    <n v="2309827.2658930919"/>
    <n v="2474814.927742599"/>
    <s v="inf"/>
    <n v="3.7495341641611311"/>
    <n v="1.4630000000000001"/>
    <n v="-1"/>
    <n v="6.6799187545182548E-2"/>
    <n v="1.5607272113786019"/>
    <m/>
    <n v="-27552.604416315899"/>
    <n v="2.736453265517246"/>
    <n v="3.0405036283524951"/>
    <n v="3.4205665818965572"/>
    <n v="3.9092189507389219"/>
    <n v="4.560755442528742"/>
    <n v="2.1891626124137971"/>
    <n v="2.432402902681996"/>
    <n v="2.736453265517246"/>
    <n v="3.127375160591138"/>
    <n v="3.6486043540229942"/>
    <n v="-110046.4353410692"/>
    <n v="-73382.510485623265"/>
    <n v="-27552.604416315909"/>
    <n v="31371.560529936451"/>
    <n v="109937.1137916063"/>
    <n v="-176041.5000808718"/>
    <n v="-146710.3601965151"/>
    <n v="-110046.4353410692"/>
    <n v="-62907.103384067297"/>
    <n v="-54.660774731484707"/>
  </r>
  <r>
    <x v="19"/>
    <n v="0"/>
    <n v="0"/>
    <n v="0"/>
    <n v="0"/>
    <n v="0"/>
    <n v="0"/>
    <n v="653296.81944902102"/>
    <n v="404844.26341449289"/>
    <n v="0"/>
    <n v="24"/>
    <n v="34"/>
    <n v="1667729551"/>
    <n v="432"/>
    <n v="0"/>
    <n v="39872"/>
    <n v="2"/>
    <n v="5"/>
    <n v="0"/>
    <n v="394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26432.59"/>
    <n v="1066109.8999999999"/>
    <n v="439677.3"/>
    <n v="2"/>
    <n v="4"/>
    <n v="0"/>
    <n v="0"/>
    <n v="0"/>
    <n v="557214.72868761513"/>
    <n v="996892.0311174345"/>
    <n v="439677.3024298193"/>
    <n v="69217.861312384834"/>
    <n v="69217.86888256541"/>
    <n v="-2.4298193166032429E-3"/>
    <n v="439677.3024298193"/>
    <n v="0"/>
    <n v="0"/>
    <n v="0"/>
    <n v="0"/>
    <n v="0"/>
    <n v="0"/>
    <n v="0"/>
    <n v="0"/>
    <n v="0"/>
    <n v="0"/>
    <n v="498446.01555871719"/>
    <n v="598135.21867046063"/>
    <n v="697824.42178220407"/>
    <n v="797513.62489394762"/>
    <n v="897202.82800569106"/>
    <n v="1096581.2342291779"/>
    <n v="1196270.437340921"/>
    <n v="1295959.640452665"/>
    <n v="1395648.8435644079"/>
    <n v="1495338.0466761519"/>
    <m/>
    <n v="2.2673265724845031"/>
    <n v="1.4630000000000001"/>
    <m/>
    <n v="0.76419226437983245"/>
    <n v="2.581013282787695"/>
    <m/>
    <n v="-190454.29465046071"/>
    <n v="0"/>
    <n v="0"/>
    <n v="0"/>
    <n v="0"/>
    <n v="0"/>
    <n v="0"/>
    <n v="0"/>
    <n v="0"/>
    <n v="0"/>
    <n v="0"/>
    <n v="-240298.8962063324"/>
    <n v="-218145.73995927829"/>
    <n v="-190454.29465046071"/>
    <n v="-154851.00782483799"/>
    <n v="-107379.9587240078"/>
    <n v="-280174.57745102979"/>
    <n v="-262452.05245338648"/>
    <n v="-240298.8962063324"/>
    <n v="-211816.26674583429"/>
    <n v="-173839.4274651701"/>
  </r>
  <r>
    <x v="20"/>
    <n v="980766.84951317555"/>
    <n v="99510.496448080827"/>
    <n v="0"/>
    <n v="282"/>
    <n v="178"/>
    <n v="1671111575"/>
    <n v="0"/>
    <n v="0"/>
    <n v="0"/>
    <n v="0"/>
    <n v="0"/>
    <n v="0"/>
    <n v="118754"/>
    <n v="0"/>
    <n v="204887"/>
    <n v="5"/>
    <n v="22"/>
    <n v="5"/>
    <n v="86057"/>
    <n v="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6"/>
    <n v="1035368.11"/>
    <n v="1460090.86"/>
    <n v="424722.75"/>
    <n v="1"/>
    <n v="2"/>
    <n v="1033014.813329292"/>
    <n v="1457737.5646699229"/>
    <n v="424722.75134063029"/>
    <n v="0"/>
    <n v="0"/>
    <n v="0"/>
    <n v="2353.2966707075252"/>
    <n v="2353.2953300774102"/>
    <n v="-1.340630289632827E-3"/>
    <n v="424722.75134063029"/>
    <n v="728868.78233496135"/>
    <n v="874642.53880195355"/>
    <n v="1020416.295268946"/>
    <n v="1166190.0517359381"/>
    <n v="1311963.80820293"/>
    <n v="1603511.3211369149"/>
    <n v="1749285.0776039071"/>
    <n v="1895058.8340709"/>
    <n v="2040832.590537892"/>
    <n v="2186606.3470048839"/>
    <n v="0"/>
    <n v="0"/>
    <n v="0"/>
    <n v="0"/>
    <n v="0"/>
    <n v="0"/>
    <n v="0"/>
    <n v="0"/>
    <n v="0"/>
    <n v="0"/>
    <n v="3.4322097416928998"/>
    <m/>
    <n v="1.4630000000000001"/>
    <n v="0.16542994194377039"/>
    <m/>
    <m/>
    <n v="-60288.360173149638"/>
    <m/>
    <n v="-133175.2384066458"/>
    <n v="-100781.0703028697"/>
    <n v="-60288.360173149616"/>
    <n v="-8226.3042920809239"/>
    <n v="61189.770216010627"/>
    <n v="-191484.7409934426"/>
    <n v="-165569.4065104218"/>
    <n v="-133175.23840664569"/>
    <n v="-91525.593701790785"/>
    <n v="-35992.734095317537"/>
    <n v="0"/>
    <n v="0"/>
    <n v="0"/>
    <n v="0"/>
    <n v="0"/>
    <n v="0"/>
    <n v="0"/>
    <n v="0"/>
    <n v="0"/>
    <n v="0"/>
  </r>
  <r>
    <x v="21"/>
    <n v="922472.23212857533"/>
    <n v="150284.80892925151"/>
    <n v="0"/>
    <n v="180"/>
    <n v="126"/>
    <n v="1671874595"/>
    <n v="0"/>
    <n v="0"/>
    <n v="0"/>
    <n v="0"/>
    <n v="0"/>
    <n v="0"/>
    <n v="30526"/>
    <n v="0"/>
    <n v="30693"/>
    <n v="4"/>
    <n v="14"/>
    <n v="0"/>
    <n v="97"/>
    <n v="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"/>
    <n v="5041446.68"/>
    <n v="9400134.75"/>
    <n v="4358688.07"/>
    <n v="2"/>
    <n v="6"/>
    <n v="980840.83902935334"/>
    <n v="1364830.1725736631"/>
    <n v="383989.33354430948"/>
    <n v="0"/>
    <n v="0"/>
    <n v="0"/>
    <n v="4060605.8409706471"/>
    <n v="8035304.5774263367"/>
    <n v="3974698.736455691"/>
    <n v="383989.33354430948"/>
    <n v="682415.08628683141"/>
    <n v="818898.10354419763"/>
    <n v="955381.12080156396"/>
    <n v="1091864.1380589299"/>
    <n v="1228347.155316296"/>
    <n v="1501313.1898310289"/>
    <n v="1637796.207088395"/>
    <n v="1774279.224345762"/>
    <n v="1910762.2416031279"/>
    <n v="2047245.258860494"/>
    <n v="0"/>
    <n v="0"/>
    <n v="0"/>
    <n v="0"/>
    <n v="0"/>
    <n v="0"/>
    <n v="0"/>
    <n v="0"/>
    <n v="0"/>
    <n v="0"/>
    <n v="3.5543439709013991"/>
    <m/>
    <n v="1.4630000000000001"/>
    <n v="0.1253834836321652"/>
    <m/>
    <m/>
    <n v="-42781.790400893791"/>
    <m/>
    <n v="-111023.2990295769"/>
    <n v="-80693.739639051084"/>
    <n v="-42781.790400893777"/>
    <n v="5962.1443338798708"/>
    <n v="70954.057313578145"/>
    <n v="-165616.5059325234"/>
    <n v="-141352.85842010271"/>
    <n v="-111023.2990295769"/>
    <n v="-72028.151241757965"/>
    <n v="-20034.620857999369"/>
    <n v="0"/>
    <n v="0"/>
    <n v="0"/>
    <n v="0"/>
    <n v="0"/>
    <n v="0"/>
    <n v="0"/>
    <n v="0"/>
    <n v="0"/>
    <n v="0"/>
  </r>
  <r>
    <x v="22"/>
    <n v="933102.46927088348"/>
    <n v="858413.98543594067"/>
    <n v="0"/>
    <n v="10"/>
    <n v="9"/>
    <n v="1671702923"/>
    <n v="0"/>
    <n v="0"/>
    <n v="0"/>
    <n v="0"/>
    <n v="0"/>
    <n v="0"/>
    <n v="210324"/>
    <n v="0"/>
    <n v="210324"/>
    <n v="1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14904.03"/>
    <n v="1380701.09"/>
    <n v="365797.06"/>
    <n v="1"/>
    <n v="1"/>
    <n v="1014904.027663218"/>
    <n v="1380701.091225208"/>
    <n v="365797.06356199068"/>
    <n v="0"/>
    <n v="0"/>
    <n v="0"/>
    <n v="2.3367822868749499E-3"/>
    <n v="-1.2252083979547019E-3"/>
    <n v="-3.5619907430373128E-3"/>
    <n v="365797.06356199068"/>
    <n v="690350.54561260424"/>
    <n v="828420.65473512502"/>
    <n v="966490.76385764591"/>
    <n v="1104560.8729801669"/>
    <n v="1242630.9821026879"/>
    <n v="1518771.200347729"/>
    <n v="1656841.30947025"/>
    <n v="1794911.418592771"/>
    <n v="1932981.5277152921"/>
    <n v="2071051.6368378131"/>
    <n v="0"/>
    <n v="0"/>
    <n v="0"/>
    <n v="0"/>
    <n v="0"/>
    <n v="0"/>
    <n v="0"/>
    <n v="0"/>
    <n v="0"/>
    <n v="0"/>
    <n v="3.7745002045136"/>
    <m/>
    <n v="1.4630000000000001"/>
    <n v="5.9742954899497443E-2"/>
    <m/>
    <m/>
    <n v="-20621.790755688598"/>
    <m/>
    <n v="-89656.845316949068"/>
    <n v="-58974.598845277738"/>
    <n v="-20621.79075568862"/>
    <n v="28688.96250235452"/>
    <n v="94436.633513078734"/>
    <n v="-144884.88896595739"/>
    <n v="-120339.0917886203"/>
    <n v="-89656.845316949009"/>
    <n v="-50208.24271051446"/>
    <n v="2389.8940980649199"/>
    <n v="0"/>
    <n v="0"/>
    <n v="0"/>
    <n v="0"/>
    <n v="0"/>
    <n v="0"/>
    <n v="0"/>
    <n v="0"/>
    <n v="0"/>
    <n v="0"/>
  </r>
  <r>
    <x v="23"/>
    <n v="0"/>
    <n v="0"/>
    <n v="0"/>
    <n v="0"/>
    <n v="0"/>
    <n v="0"/>
    <n v="723501.68512297433"/>
    <n v="231981.41559877509"/>
    <n v="0"/>
    <n v="77"/>
    <n v="14"/>
    <n v="1670436738"/>
    <n v="83"/>
    <n v="0"/>
    <n v="947"/>
    <n v="13"/>
    <n v="49"/>
    <n v="117"/>
    <n v="415"/>
    <n v="10"/>
    <n v="0"/>
    <n v="1"/>
    <n v="0"/>
    <n v="21"/>
    <n v="0"/>
    <n v="0"/>
    <n v="9"/>
    <n v="95"/>
    <n v="0"/>
    <n v="0"/>
    <n v="0"/>
    <n v="0"/>
    <n v="0"/>
    <n v="0"/>
    <n v="0"/>
    <n v="0"/>
    <n v="0"/>
    <n v="0"/>
    <n v="74"/>
    <n v="0"/>
    <n v="0"/>
    <n v="0"/>
    <n v="0"/>
    <n v="122"/>
    <n v="0"/>
    <n v="0"/>
    <n v="0"/>
    <n v="0"/>
    <n v="0"/>
    <n v="0"/>
    <n v="0"/>
    <n v="0"/>
    <n v="0"/>
    <n v="0"/>
    <n v="0"/>
    <n v="0"/>
    <n v="0"/>
    <n v="0"/>
    <n v="449"/>
    <n v="758345.12"/>
    <n v="1121270.8999999999"/>
    <n v="362925.78"/>
    <n v="6"/>
    <n v="13"/>
    <n v="0"/>
    <n v="0"/>
    <n v="0"/>
    <n v="718883.23408734729"/>
    <n v="1081809.01842823"/>
    <n v="362925.78434088238"/>
    <n v="39461.88591265271"/>
    <n v="39461.88157177018"/>
    <n v="-4.3408823548816136E-3"/>
    <n v="362925.78434088238"/>
    <n v="0"/>
    <n v="0"/>
    <n v="0"/>
    <n v="0"/>
    <n v="0"/>
    <n v="0"/>
    <n v="0"/>
    <n v="0"/>
    <n v="0"/>
    <n v="0"/>
    <n v="540904.50921411486"/>
    <n v="649085.41105693777"/>
    <n v="757266.31289976079"/>
    <n v="865447.2147425838"/>
    <n v="973628.11658540682"/>
    <n v="1189989.920271053"/>
    <n v="1298170.822113876"/>
    <n v="1406351.723956699"/>
    <n v="1514532.625799522"/>
    <n v="1622713.5276423451"/>
    <m/>
    <n v="2.9807995604195701"/>
    <n v="1.4630000000000001"/>
    <m/>
    <n v="0.34192182967075141"/>
    <n v="1.9632316368083089"/>
    <m/>
    <n v="-92473.529733824951"/>
    <n v="0"/>
    <n v="0"/>
    <n v="0"/>
    <n v="0"/>
    <n v="0"/>
    <n v="0"/>
    <n v="0"/>
    <n v="0"/>
    <n v="0"/>
    <n v="0"/>
    <n v="-146563.9806552364"/>
    <n v="-122523.78024572021"/>
    <n v="-92473.529733824951"/>
    <n v="-53837.493361388159"/>
    <n v="-2322.7781981391599"/>
    <n v="-189836.3413923656"/>
    <n v="-170604.18106475269"/>
    <n v="-146563.9806552364"/>
    <n v="-115655.151557287"/>
    <n v="-74443.379426687781"/>
  </r>
  <r>
    <x v="24"/>
    <n v="807969.02696092881"/>
    <n v="754509.23576201813"/>
    <n v="0"/>
    <n v="16"/>
    <n v="9"/>
    <n v="1671698843"/>
    <n v="114216.40735682521"/>
    <n v="0"/>
    <n v="0"/>
    <n v="12"/>
    <n v="27"/>
    <n v="1671711210"/>
    <n v="30616"/>
    <n v="11"/>
    <n v="39329"/>
    <n v="23"/>
    <n v="116"/>
    <n v="591"/>
    <n v="4450"/>
    <n v="5"/>
    <n v="371"/>
    <n v="3"/>
    <n v="0"/>
    <n v="72"/>
    <n v="6"/>
    <n v="0"/>
    <n v="788"/>
    <n v="21"/>
    <n v="1613"/>
    <n v="0"/>
    <n v="0"/>
    <n v="0"/>
    <n v="236"/>
    <n v="1"/>
    <n v="30"/>
    <n v="1"/>
    <n v="0"/>
    <n v="3"/>
    <n v="16"/>
    <n v="49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4263"/>
    <n v="6841901.0300000003"/>
    <n v="7398090.6500000004"/>
    <n v="556189.63"/>
    <n v="9"/>
    <n v="24"/>
    <n v="882086.62820213952"/>
    <n v="1195392.7411334291"/>
    <n v="313306.11293128959"/>
    <n v="123908.4462202054"/>
    <n v="168864.1714762047"/>
    <n v="44955.725255999307"/>
    <n v="5835905.9555776557"/>
    <n v="6033833.7373903664"/>
    <n v="197927.7918127111"/>
    <n v="358261.8381872889"/>
    <n v="597696.37056671456"/>
    <n v="717235.64468005742"/>
    <n v="836774.91879340028"/>
    <n v="956314.19290674338"/>
    <n v="1075853.467020086"/>
    <n v="1314932.015246772"/>
    <n v="1434471.2893601151"/>
    <n v="1554010.5634734579"/>
    <n v="1673549.837586801"/>
    <n v="1793089.1117001439"/>
    <n v="84432.085738102367"/>
    <n v="101318.5028857228"/>
    <n v="118204.9200333433"/>
    <n v="135091.3371809638"/>
    <n v="151977.7543285843"/>
    <n v="185750.5886238252"/>
    <n v="202637.00577144569"/>
    <n v="219523.42291906619"/>
    <n v="236409.84006668659"/>
    <n v="253296.25721430709"/>
    <n v="3.8154146752814491"/>
    <n v="3.7562328383006101"/>
    <n v="1.4630000000000001"/>
    <n v="4.8378837014599219E-2"/>
    <n v="6.4896712262830336E-2"/>
    <n v="1.5579438900405209"/>
    <n v="-14457.927647932311"/>
    <n v="-2739.6823869481282"/>
    <n v="-74227.564704603777"/>
    <n v="-47663.281568305327"/>
    <n v="-14457.92764793232"/>
    <n v="28234.670249690131"/>
    <n v="85158.134113186796"/>
    <n v="-122043.2743499409"/>
    <n v="-100791.84784090221"/>
    <n v="-74227.564704603748"/>
    <n v="-40073.48638650577"/>
    <n v="5465.2847042915528"/>
    <n v="-11182.89096075837"/>
    <n v="-7430.353816842704"/>
    <n v="-2739.68238694813"/>
    <n v="3291.180880059183"/>
    <n v="11332.331902735599"/>
    <n v="-17937.45781980655"/>
    <n v="-14935.428104674031"/>
    <n v="-11182.890960758359"/>
    <n v="-6358.2003471525086"/>
    <n v="74.720470988620946"/>
  </r>
  <r>
    <x v="25"/>
    <n v="0"/>
    <n v="0"/>
    <n v="0"/>
    <n v="0"/>
    <n v="0"/>
    <n v="0"/>
    <n v="852929.14438342932"/>
    <n v="399234.68269453198"/>
    <n v="0"/>
    <n v="109"/>
    <n v="58"/>
    <n v="1671708780"/>
    <n v="153495"/>
    <n v="0"/>
    <n v="216992"/>
    <n v="10"/>
    <n v="94"/>
    <n v="5"/>
    <n v="62811"/>
    <n v="35"/>
    <n v="104"/>
    <n v="0"/>
    <n v="0"/>
    <n v="0"/>
    <n v="0"/>
    <n v="0"/>
    <n v="446"/>
    <n v="40"/>
    <n v="0"/>
    <n v="0"/>
    <n v="0"/>
    <n v="0"/>
    <n v="0"/>
    <n v="0"/>
    <n v="0"/>
    <n v="0"/>
    <n v="0"/>
    <n v="0"/>
    <n v="0"/>
    <n v="0"/>
    <n v="0"/>
    <n v="0"/>
    <n v="56"/>
    <n v="0"/>
    <n v="0"/>
    <n v="0"/>
    <n v="0"/>
    <n v="0"/>
    <n v="0"/>
    <n v="0"/>
    <n v="0"/>
    <n v="0"/>
    <n v="0"/>
    <n v="0"/>
    <n v="0"/>
    <n v="0"/>
    <n v="0"/>
    <n v="0"/>
    <n v="686"/>
    <n v="1930591.68"/>
    <n v="2264821.64"/>
    <n v="334229.96000000002"/>
    <n v="5"/>
    <n v="32"/>
    <n v="0"/>
    <n v="0"/>
    <n v="0"/>
    <n v="929647.4195285181"/>
    <n v="1263877.3820505431"/>
    <n v="334229.96252202452"/>
    <n v="1000944.2604714819"/>
    <n v="1000944.257949458"/>
    <n v="-2.522024500649422E-3"/>
    <n v="334229.96252202452"/>
    <n v="0"/>
    <n v="0"/>
    <n v="0"/>
    <n v="0"/>
    <n v="0"/>
    <n v="0"/>
    <n v="0"/>
    <n v="0"/>
    <n v="0"/>
    <n v="0"/>
    <n v="631938.69102527131"/>
    <n v="758326.42923032551"/>
    <n v="884714.16743537982"/>
    <n v="1011101.905640434"/>
    <n v="1137489.6438454881"/>
    <n v="1390265.1202555969"/>
    <n v="1516652.858460651"/>
    <n v="1643040.596665706"/>
    <n v="1769428.3348707601"/>
    <n v="1895816.0730758139"/>
    <m/>
    <n v="3.7814604427251419"/>
    <n v="1.4630000000000001"/>
    <m/>
    <n v="5.7792369002639843E-2"/>
    <n v="1.5475502358508619"/>
    <m/>
    <n v="-18260.61700938888"/>
    <n v="0"/>
    <n v="0"/>
    <n v="0"/>
    <n v="0"/>
    <n v="0"/>
    <n v="0"/>
    <n v="0"/>
    <n v="0"/>
    <n v="0"/>
    <n v="0"/>
    <n v="-81454.48611191599"/>
    <n v="-53368.322066348403"/>
    <n v="-18260.617009388861"/>
    <n v="26877.86092098767"/>
    <n v="87062.498161489668"/>
    <n v="-132009.5813939377"/>
    <n v="-109540.6501574836"/>
    <n v="-81454.48611191599"/>
    <n v="-45343.703767614788"/>
    <n v="2804.0060247868528"/>
  </r>
  <r>
    <x v="26"/>
    <n v="0"/>
    <n v="0"/>
    <n v="0"/>
    <n v="0"/>
    <n v="0"/>
    <n v="0"/>
    <n v="808562.73750516342"/>
    <n v="457868.91825634928"/>
    <n v="0"/>
    <n v="48"/>
    <n v="55"/>
    <n v="1671650721"/>
    <n v="827"/>
    <n v="0"/>
    <n v="1904044"/>
    <n v="5"/>
    <n v="18"/>
    <n v="5"/>
    <n v="1903091"/>
    <n v="0"/>
    <n v="0"/>
    <n v="0"/>
    <n v="0"/>
    <n v="0"/>
    <n v="0"/>
    <n v="0"/>
    <n v="1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6"/>
    <n v="2910564.78"/>
    <n v="3229252.03"/>
    <n v="318687.25"/>
    <n v="2"/>
    <n v="9"/>
    <n v="0"/>
    <n v="0"/>
    <n v="0"/>
    <n v="878474.93103781843"/>
    <n v="1197162.1849746541"/>
    <n v="318687.25393683522"/>
    <n v="2032089.848962181"/>
    <n v="2032089.8450253459"/>
    <n v="-3.9368352154269806E-3"/>
    <n v="318687.25393683522"/>
    <n v="0"/>
    <n v="0"/>
    <n v="0"/>
    <n v="0"/>
    <n v="0"/>
    <n v="0"/>
    <n v="0"/>
    <n v="0"/>
    <n v="0"/>
    <n v="0"/>
    <n v="598581.09248732682"/>
    <n v="718297.31098479219"/>
    <n v="838013.52948225755"/>
    <n v="957729.74797972292"/>
    <n v="1077445.966477188"/>
    <n v="1316878.403472119"/>
    <n v="1436594.6219695839"/>
    <n v="1556310.84046705"/>
    <n v="1676027.0589645151"/>
    <n v="1795743.27746198"/>
    <m/>
    <n v="3.7565424101082341"/>
    <n v="1.4630000000000001"/>
    <m/>
    <n v="6.4808955500319287E-2"/>
    <n v="1.557815501896967"/>
    <m/>
    <n v="-19396.707693171811"/>
    <n v="0"/>
    <n v="0"/>
    <n v="0"/>
    <n v="0"/>
    <n v="0"/>
    <n v="0"/>
    <n v="0"/>
    <n v="0"/>
    <n v="0"/>
    <n v="0"/>
    <n v="-79254.816941904486"/>
    <n v="-52651.212831356621"/>
    <n v="-19396.7076931718"/>
    <n v="23359.084627351549"/>
    <n v="80366.807721382647"/>
    <n v="-127141.30434089059"/>
    <n v="-105858.4210524524"/>
    <n v="-79254.816941904486"/>
    <n v="-45050.183085485827"/>
    <n v="555.99538973910967"/>
  </r>
  <r>
    <x v="27"/>
    <n v="786883.59392338002"/>
    <n v="425209.98555748281"/>
    <n v="0"/>
    <n v="130"/>
    <n v="42"/>
    <n v="1671232703"/>
    <n v="0"/>
    <n v="0"/>
    <n v="0"/>
    <n v="0"/>
    <n v="0"/>
    <n v="0"/>
    <n v="1861"/>
    <n v="0"/>
    <n v="1986"/>
    <n v="4"/>
    <n v="13"/>
    <n v="111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1"/>
    <n v="1432437.96"/>
    <n v="1921083.9"/>
    <n v="488645.94"/>
    <n v="2"/>
    <n v="4"/>
    <n v="860584.44152173994"/>
    <n v="1174085.0461764541"/>
    <n v="313500.60465471412"/>
    <n v="0"/>
    <n v="0"/>
    <n v="0"/>
    <n v="571853.51847826003"/>
    <n v="746998.85382354585"/>
    <n v="175145.33534528589"/>
    <n v="313500.60465471412"/>
    <n v="587042.52308822703"/>
    <n v="704451.02770587243"/>
    <n v="821859.53232351784"/>
    <n v="939268.03694116324"/>
    <n v="1056676.5415588091"/>
    <n v="1291493.550794099"/>
    <n v="1408902.0554117451"/>
    <n v="1526310.56002939"/>
    <n v="1643719.0646470359"/>
    <n v="1761127.5692646811"/>
    <n v="0"/>
    <n v="0"/>
    <n v="0"/>
    <n v="0"/>
    <n v="0"/>
    <n v="0"/>
    <n v="0"/>
    <n v="0"/>
    <n v="0"/>
    <n v="0"/>
    <n v="3.7450806433677459"/>
    <m/>
    <n v="1.4630000000000001"/>
    <n v="6.8067788362233816E-2"/>
    <m/>
    <m/>
    <n v="-19979.343110600588"/>
    <m/>
    <n v="-78683.595419423305"/>
    <n v="-52592.816615502117"/>
    <n v="-19979.343110600599"/>
    <n v="21952.265681415622"/>
    <n v="77861.077404103882"/>
    <n v="-125646.9972664815"/>
    <n v="-104774.37422334449"/>
    <n v="-78683.595419423305"/>
    <n v="-45138.308385810349"/>
    <n v="-411.25900765968248"/>
    <n v="0"/>
    <n v="0"/>
    <n v="0"/>
    <n v="0"/>
    <n v="0"/>
    <n v="0"/>
    <n v="0"/>
    <n v="0"/>
    <n v="0"/>
    <n v="0"/>
  </r>
  <r>
    <x v="28"/>
    <n v="789332.88168809027"/>
    <n v="759163.60607562715"/>
    <n v="0"/>
    <n v="10"/>
    <n v="8"/>
    <n v="1671643247"/>
    <n v="0"/>
    <n v="0"/>
    <n v="0"/>
    <n v="0"/>
    <n v="0"/>
    <n v="0"/>
    <n v="204474"/>
    <n v="0"/>
    <n v="209372"/>
    <n v="3"/>
    <n v="18"/>
    <n v="0"/>
    <n v="0"/>
    <n v="48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711308.2300000004"/>
    <n v="10933752.93"/>
    <n v="3222444.7"/>
    <n v="2"/>
    <n v="4"/>
    <n v="854910.75161409855"/>
    <n v="1167482.029631427"/>
    <n v="312571.2780173287"/>
    <n v="0"/>
    <n v="0"/>
    <n v="0"/>
    <n v="6856397.478385902"/>
    <n v="9766270.9003685731"/>
    <n v="2909873.4219826721"/>
    <n v="312571.2780173287"/>
    <n v="583741.01481571363"/>
    <n v="700489.21777885628"/>
    <n v="817237.42074199906"/>
    <n v="933985.62370514183"/>
    <n v="1050733.8266682851"/>
    <n v="1284230.2325945699"/>
    <n v="1400978.435557713"/>
    <n v="1517726.638520855"/>
    <n v="1634474.8414839981"/>
    <n v="1751223.044447141"/>
    <n v="0"/>
    <n v="0"/>
    <n v="0"/>
    <n v="0"/>
    <n v="0"/>
    <n v="0"/>
    <n v="0"/>
    <n v="0"/>
    <n v="0"/>
    <n v="0"/>
    <n v="3.7350905593018151"/>
    <m/>
    <n v="1.4630000000000001"/>
    <n v="7.0924502764319497E-2"/>
    <m/>
    <m/>
    <n v="-20700.770609471889"/>
    <m/>
    <n v="-79074.872091043246"/>
    <n v="-53130.826988122659"/>
    <n v="-20700.770609471889"/>
    <n v="20995.016163079072"/>
    <n v="76589.398526480363"/>
    <n v="-125774.15327630031"/>
    <n v="-105018.91719396391"/>
    <n v="-79074.872091043246"/>
    <n v="-45718.242673002467"/>
    <n v="-1242.7367822814269"/>
    <n v="0"/>
    <n v="0"/>
    <n v="0"/>
    <n v="0"/>
    <n v="0"/>
    <n v="0"/>
    <n v="0"/>
    <n v="0"/>
    <n v="0"/>
    <n v="0"/>
  </r>
  <r>
    <x v="29"/>
    <n v="755686.13334528299"/>
    <n v="738141.61550002673"/>
    <n v="0"/>
    <n v="8"/>
    <n v="4"/>
    <n v="1671626303"/>
    <n v="18007.385010921269"/>
    <n v="0"/>
    <n v="0"/>
    <n v="17"/>
    <n v="28"/>
    <n v="1671649459"/>
    <n v="303445"/>
    <n v="0"/>
    <n v="311409"/>
    <n v="5"/>
    <n v="17"/>
    <n v="20"/>
    <n v="7937"/>
    <n v="1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"/>
    <n v="835418.33"/>
    <n v="1144707.69"/>
    <n v="309289.57"/>
    <n v="4"/>
    <n v="12"/>
    <n v="814922.74582213815"/>
    <n v="1117116.3565669151"/>
    <n v="302193.61074477679"/>
    <n v="19522.17658284853"/>
    <n v="26615.95928843979"/>
    <n v="7093.7827055912603"/>
    <n v="973.40759501327193"/>
    <n v="975.37414464509493"/>
    <n v="2.1765496319021622"/>
    <n v="309287.39345036808"/>
    <n v="558558.17828345753"/>
    <n v="670269.81394014903"/>
    <n v="781981.44959684054"/>
    <n v="893693.08525353204"/>
    <n v="1005404.720910224"/>
    <n v="1228827.9922236069"/>
    <n v="1340539.6278802981"/>
    <n v="1452251.2635369899"/>
    <n v="1563962.8991936811"/>
    <n v="1675674.534850372"/>
    <n v="13307.9796442199"/>
    <n v="15969.575573063879"/>
    <n v="18631.171501907851"/>
    <n v="21292.767430751839"/>
    <n v="23954.36335959582"/>
    <n v="29277.555217283771"/>
    <n v="31939.151146127751"/>
    <n v="34600.747074971732"/>
    <n v="37262.343003815709"/>
    <n v="39923.938932659687"/>
    <n v="3.696690852641475"/>
    <n v="3.7520122046396089"/>
    <n v="1.4630000000000001"/>
    <n v="8.2048826761316862E-2"/>
    <n v="6.6094613192819063E-2"/>
    <n v="1.559696419101094"/>
    <n v="-22914.52160304807"/>
    <n v="-439.79288348131172"/>
    <n v="-78770.339431393833"/>
    <n v="-53945.531507684616"/>
    <n v="-22914.521603048081"/>
    <n v="16982.491131484621"/>
    <n v="70178.508110861527"/>
    <n v="-123454.99369407041"/>
    <n v="-103595.14735510309"/>
    <n v="-78770.339431393833"/>
    <n v="-46852.729243767681"/>
    <n v="-4295.9156602661824"/>
    <n v="-1770.590847903301"/>
    <n v="-1179.125085937972"/>
    <n v="-439.79288348131189"/>
    <n v="510.77709110582327"/>
    <n v="1778.203723888671"/>
    <n v="-2835.2292194408928"/>
    <n v="-2362.0566098686299"/>
    <n v="-1770.590847903301"/>
    <n v="-1010.134868233593"/>
    <n v="3.80643799268455"/>
  </r>
  <r>
    <x v="30"/>
    <n v="0"/>
    <n v="0"/>
    <n v="0"/>
    <n v="0"/>
    <n v="0"/>
    <n v="0"/>
    <n v="783444.88121515536"/>
    <n v="462005.21145763132"/>
    <n v="0"/>
    <n v="48"/>
    <n v="58"/>
    <n v="1672040004"/>
    <n v="188"/>
    <n v="0"/>
    <n v="34551"/>
    <n v="8"/>
    <n v="47"/>
    <n v="21"/>
    <n v="34268"/>
    <n v="11"/>
    <n v="0"/>
    <n v="0"/>
    <n v="0"/>
    <n v="0"/>
    <n v="0"/>
    <n v="38"/>
    <n v="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5"/>
    <n v="1548419.84"/>
    <n v="1948026.7"/>
    <n v="399606.86"/>
    <n v="3"/>
    <n v="13"/>
    <n v="0"/>
    <n v="0"/>
    <n v="0"/>
    <n v="846957.80250119499"/>
    <n v="1153572.512153327"/>
    <n v="306614.70965213148"/>
    <n v="701462.03749880509"/>
    <n v="794454.18784667342"/>
    <n v="92992.150347868446"/>
    <n v="306614.70965213148"/>
    <n v="0"/>
    <n v="0"/>
    <n v="0"/>
    <n v="0"/>
    <n v="0"/>
    <n v="0"/>
    <n v="0"/>
    <n v="0"/>
    <n v="0"/>
    <n v="0"/>
    <n v="576786.25607666327"/>
    <n v="692143.50729199592"/>
    <n v="807500.75850732857"/>
    <n v="922858.00972266123"/>
    <n v="1038215.260937994"/>
    <n v="1268929.763368659"/>
    <n v="1384287.0145839921"/>
    <n v="1499644.265799324"/>
    <n v="1615001.5170146569"/>
    <n v="1730358.76822999"/>
    <m/>
    <n v="3.7622869217921981"/>
    <n v="1.4630000000000001"/>
    <m/>
    <n v="6.3183133862253493E-2"/>
    <n v="1.5554369248404769"/>
    <m/>
    <n v="-18221.581613799899"/>
    <n v="0"/>
    <n v="0"/>
    <n v="0"/>
    <n v="0"/>
    <n v="0"/>
    <n v="0"/>
    <n v="0"/>
    <n v="0"/>
    <n v="0"/>
    <n v="0"/>
    <n v="-75900.207221466233"/>
    <n v="-50265.262506947853"/>
    <n v="-18221.58161379991"/>
    <n v="22977.436677390298"/>
    <n v="77909.461065643991"/>
    <n v="-122043.10770759929"/>
    <n v="-101535.1519359846"/>
    <n v="-75900.207221466233"/>
    <n v="-42940.992588514047"/>
    <n v="1004.6269220888501"/>
  </r>
  <r>
    <x v="31"/>
    <n v="78997.821365751879"/>
    <n v="0"/>
    <n v="0"/>
    <n v="168"/>
    <n v="130"/>
    <n v="1649549804"/>
    <n v="742433.41096301575"/>
    <n v="421121.09581200581"/>
    <n v="0"/>
    <n v="42"/>
    <n v="37"/>
    <n v="1671707730"/>
    <n v="518650"/>
    <n v="0"/>
    <n v="843294"/>
    <n v="4"/>
    <n v="13"/>
    <n v="5"/>
    <n v="324603"/>
    <n v="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"/>
    <n v="873507.96"/>
    <n v="1164782.3400000001"/>
    <n v="291274.37"/>
    <n v="2"/>
    <n v="3"/>
    <n v="0"/>
    <n v="0"/>
    <n v="0"/>
    <n v="800702.17556391098"/>
    <n v="1091976.548945891"/>
    <n v="291274.37338198052"/>
    <n v="72805.784436088987"/>
    <n v="72805.791054108646"/>
    <n v="-3.3819804666563869E-3"/>
    <n v="291274.37338198052"/>
    <n v="0"/>
    <n v="0"/>
    <n v="0"/>
    <n v="0"/>
    <n v="0"/>
    <n v="0"/>
    <n v="0"/>
    <n v="0"/>
    <n v="0"/>
    <n v="0"/>
    <n v="545988.27447294572"/>
    <n v="655185.92936753482"/>
    <n v="764383.58426212391"/>
    <n v="873581.23915671324"/>
    <n v="982778.89405130234"/>
    <n v="1201174.2038404809"/>
    <n v="1310371.8587350701"/>
    <n v="1419569.5136296591"/>
    <n v="1528767.1685242481"/>
    <n v="1637964.823418837"/>
    <m/>
    <n v="3.748961971034305"/>
    <n v="1.4630000000000001"/>
    <m/>
    <n v="6.696200999244506E-2"/>
    <n v="1.5609654206189469"/>
    <m/>
    <n v="-18280.236145507599"/>
    <n v="0"/>
    <n v="0"/>
    <n v="0"/>
    <n v="0"/>
    <n v="0"/>
    <n v="0"/>
    <n v="0"/>
    <n v="0"/>
    <n v="0"/>
    <n v="0"/>
    <n v="-72879.06359280218"/>
    <n v="-48612.918060671247"/>
    <n v="-18280.236145507599"/>
    <n v="20718.926316845638"/>
    <n v="72717.809599983331"/>
    <n v="-116558.12555063779"/>
    <n v="-97145.209124933084"/>
    <n v="-72879.063592802151"/>
    <n v="-41679.733622919543"/>
    <n v="-80.626996409380808"/>
  </r>
  <r>
    <x v="32"/>
    <n v="0"/>
    <n v="0"/>
    <n v="0"/>
    <n v="0"/>
    <n v="0"/>
    <n v="0"/>
    <n v="722417.25722848868"/>
    <n v="349599.3907041527"/>
    <n v="0"/>
    <n v="80"/>
    <n v="58"/>
    <n v="1671798912"/>
    <n v="281"/>
    <n v="0"/>
    <n v="231864"/>
    <n v="4"/>
    <n v="12"/>
    <n v="0"/>
    <n v="231524"/>
    <n v="9"/>
    <n v="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9"/>
    <n v="928494.69"/>
    <n v="1215365.94"/>
    <n v="286871.25"/>
    <n v="1"/>
    <n v="5"/>
    <n v="0"/>
    <n v="0"/>
    <n v="0"/>
    <n v="783652.41210116446"/>
    <n v="1070523.6642284"/>
    <n v="286871.25212723552"/>
    <n v="144842.27789883551"/>
    <n v="144842.27577159999"/>
    <n v="-2.1272354642860591E-3"/>
    <n v="286871.25212723552"/>
    <n v="0"/>
    <n v="0"/>
    <n v="0"/>
    <n v="0"/>
    <n v="0"/>
    <n v="0"/>
    <n v="0"/>
    <n v="0"/>
    <n v="0"/>
    <n v="0"/>
    <n v="535261.83211419999"/>
    <n v="642314.19853703992"/>
    <n v="749366.56495987996"/>
    <n v="856418.93138272001"/>
    <n v="963471.29780556005"/>
    <n v="1177576.0306512399"/>
    <n v="1284628.3970740801"/>
    <n v="1391680.76349692"/>
    <n v="1498733.1299197599"/>
    <n v="1605785.4963426001"/>
    <m/>
    <n v="3.7317216566321978"/>
    <n v="1.4630000000000001"/>
    <m/>
    <n v="7.1891305958204255E-2"/>
    <n v="1.5681769806168531"/>
    <m/>
    <n v="-19240.336070135461"/>
    <n v="0"/>
    <n v="0"/>
    <n v="0"/>
    <n v="0"/>
    <n v="0"/>
    <n v="0"/>
    <n v="0"/>
    <n v="0"/>
    <n v="0"/>
    <n v="0"/>
    <n v="-72766.519281555462"/>
    <n v="-48977.10452092436"/>
    <n v="-19240.336070135469"/>
    <n v="18992.651938021649"/>
    <n v="69969.969282231177"/>
    <n v="-115587.4658506915"/>
    <n v="-96555.934042186564"/>
    <n v="-72766.519281555462"/>
    <n v="-42180.128875029739"/>
    <n v="-1398.274999662128"/>
  </r>
  <r>
    <x v="33"/>
    <n v="0"/>
    <n v="0"/>
    <n v="0"/>
    <n v="0"/>
    <n v="0"/>
    <n v="0"/>
    <n v="417285.30997117382"/>
    <n v="232376.6410010425"/>
    <n v="0"/>
    <n v="27"/>
    <n v="52"/>
    <n v="1667706926"/>
    <n v="4913"/>
    <n v="0"/>
    <n v="67913"/>
    <n v="4"/>
    <n v="19"/>
    <n v="24"/>
    <n v="629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"/>
    <n v="407443.6"/>
    <n v="688984.32"/>
    <n v="281540.71999999997"/>
    <n v="2"/>
    <n v="12"/>
    <n v="0"/>
    <n v="0"/>
    <n v="0"/>
    <n v="355311.63481848227"/>
    <n v="636852.35520971438"/>
    <n v="281540.72039123211"/>
    <n v="52131.965181517713"/>
    <n v="52131.964790285558"/>
    <n v="-3.9123214082792401E-4"/>
    <n v="281540.72039123211"/>
    <n v="0"/>
    <n v="0"/>
    <n v="0"/>
    <n v="0"/>
    <n v="0"/>
    <n v="0"/>
    <n v="0"/>
    <n v="0"/>
    <n v="0"/>
    <n v="0"/>
    <n v="318426.17760485719"/>
    <n v="382111.41312582861"/>
    <n v="445796.64864680002"/>
    <n v="509481.88416777161"/>
    <n v="573167.11968874291"/>
    <n v="700537.59073068586"/>
    <n v="764222.82625165721"/>
    <n v="827908.06177262869"/>
    <n v="891593.29729360004"/>
    <n v="955278.53281457163"/>
    <m/>
    <n v="2.2620257358322351"/>
    <n v="1.4630000000000001"/>
    <m/>
    <n v="0.76832647685519673"/>
    <n v="2.5870616356391531"/>
    <m/>
    <n v="-122327.6315888035"/>
    <n v="0"/>
    <n v="0"/>
    <n v="0"/>
    <n v="0"/>
    <n v="0"/>
    <n v="0"/>
    <n v="0"/>
    <n v="0"/>
    <n v="0"/>
    <n v="0"/>
    <n v="-154170.2493492892"/>
    <n v="-140017.9747890734"/>
    <n v="-122327.6315888035"/>
    <n v="-99582.904617027991"/>
    <n v="-69256.601987993985"/>
    <n v="-179644.34355767781"/>
    <n v="-168322.52390950511"/>
    <n v="-154170.2493492892"/>
    <n v="-135974.4677718688"/>
    <n v="-111713.4256686416"/>
  </r>
  <r>
    <x v="34"/>
    <n v="0"/>
    <n v="0"/>
    <n v="0"/>
    <n v="0"/>
    <n v="0"/>
    <n v="0"/>
    <n v="620796.31194114848"/>
    <n v="247954.31096309639"/>
    <n v="0"/>
    <n v="9"/>
    <n v="33"/>
    <n v="1669833610"/>
    <n v="134897"/>
    <n v="0"/>
    <n v="165046"/>
    <n v="4"/>
    <n v="25"/>
    <n v="5"/>
    <n v="30104"/>
    <n v="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"/>
    <n v="1115840.6100000001"/>
    <n v="1384715.55"/>
    <n v="268874.94"/>
    <n v="2"/>
    <n v="5"/>
    <n v="0"/>
    <n v="0"/>
    <n v="0"/>
    <n v="671889.3626322404"/>
    <n v="940764.30657646351"/>
    <n v="268874.94394422311"/>
    <n v="443951.2473677597"/>
    <n v="443951.24342353648"/>
    <n v="-3.9442231063731006E-3"/>
    <n v="268874.94394422311"/>
    <n v="0"/>
    <n v="0"/>
    <n v="0"/>
    <n v="0"/>
    <n v="0"/>
    <n v="0"/>
    <n v="0"/>
    <n v="0"/>
    <n v="0"/>
    <n v="0"/>
    <n v="470382.15328823181"/>
    <n v="564458.58394587808"/>
    <n v="658535.01460352447"/>
    <n v="752611.44526117085"/>
    <n v="846687.87591881712"/>
    <n v="1034840.73723411"/>
    <n v="1128917.1678917559"/>
    <n v="1222993.598549403"/>
    <n v="1317070.0292070489"/>
    <n v="1411146.4598646951"/>
    <m/>
    <n v="3.4988916883665468"/>
    <n v="1.4630000000000001"/>
    <m/>
    <n v="0.1432191551683597"/>
    <n v="1.6725296240113099"/>
    <m/>
    <n v="-33683.867300107217"/>
    <n v="0"/>
    <n v="0"/>
    <n v="0"/>
    <n v="0"/>
    <n v="0"/>
    <n v="0"/>
    <n v="0"/>
    <n v="0"/>
    <n v="0"/>
    <n v="0"/>
    <n v="-80722.082628930395"/>
    <n v="-59816.20914945344"/>
    <n v="-33683.867300107231"/>
    <n v="-85.142065233550966"/>
    <n v="44713.158247931387"/>
    <n v="-118352.6548919889"/>
    <n v="-101627.95610840739"/>
    <n v="-80722.082628930395"/>
    <n v="-53843.102441031428"/>
    <n v="-18004.4621904995"/>
  </r>
  <r>
    <x v="35"/>
    <n v="472044.95773817279"/>
    <n v="373790.96035066032"/>
    <n v="1125.5251769173749"/>
    <n v="93"/>
    <n v="67"/>
    <n v="1664929583"/>
    <n v="0"/>
    <n v="0"/>
    <n v="0"/>
    <n v="0"/>
    <n v="0"/>
    <n v="0"/>
    <n v="13774"/>
    <n v="0"/>
    <n v="13965"/>
    <n v="5"/>
    <n v="39"/>
    <n v="5"/>
    <n v="0"/>
    <n v="0"/>
    <n v="66"/>
    <n v="0"/>
    <n v="0"/>
    <n v="0"/>
    <n v="0"/>
    <n v="0"/>
    <n v="1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31762.99"/>
    <n v="796685.05"/>
    <n v="264922.06"/>
    <n v="1"/>
    <n v="11"/>
    <n v="457188.59792069712"/>
    <n v="722110.65841844433"/>
    <n v="264922.06049774733"/>
    <n v="0"/>
    <n v="0"/>
    <n v="0"/>
    <n v="74574.392079302925"/>
    <n v="74574.391581555712"/>
    <n v="-4.9774727085605264E-4"/>
    <n v="264922.06049774733"/>
    <n v="361055.32920922223"/>
    <n v="433266.39505106659"/>
    <n v="505477.46089291101"/>
    <n v="577688.52673475549"/>
    <n v="649899.59257659991"/>
    <n v="794321.72426028887"/>
    <n v="866532.79010213318"/>
    <n v="938743.85594397772"/>
    <n v="1010954.921785822"/>
    <n v="1083165.987627666"/>
    <n v="0"/>
    <n v="0"/>
    <n v="0"/>
    <n v="0"/>
    <n v="0"/>
    <n v="0"/>
    <n v="0"/>
    <n v="0"/>
    <n v="0"/>
    <n v="0"/>
    <n v="2.7257475540606579"/>
    <m/>
    <n v="1.4630000000000001"/>
    <n v="0.46748732986700658"/>
    <m/>
    <m/>
    <n v="-84394.39589313617"/>
    <m/>
    <n v="-120499.9288140584"/>
    <n v="-104453.0252936485"/>
    <n v="-84394.395893136185"/>
    <n v="-58604.729521048903"/>
    <n v="-24218.50769159917"/>
    <n v="-149384.35515079621"/>
    <n v="-136546.83233446829"/>
    <n v="-120499.9288140584"/>
    <n v="-99868.195716388553"/>
    <n v="-72359.218252828781"/>
    <n v="0"/>
    <n v="0"/>
    <n v="0"/>
    <n v="0"/>
    <n v="0"/>
    <n v="0"/>
    <n v="0"/>
    <n v="0"/>
    <n v="0"/>
    <n v="0"/>
  </r>
  <r>
    <x v="36"/>
    <n v="662458.15243340447"/>
    <n v="655756.84300275997"/>
    <n v="0"/>
    <n v="2"/>
    <n v="2"/>
    <n v="1671777527"/>
    <n v="0"/>
    <n v="0"/>
    <n v="0"/>
    <n v="0"/>
    <n v="0"/>
    <n v="0"/>
    <n v="1877327"/>
    <n v="0"/>
    <n v="1879469"/>
    <n v="6"/>
    <n v="17"/>
    <n v="5"/>
    <n v="0"/>
    <n v="9"/>
    <n v="1481"/>
    <n v="0"/>
    <n v="0"/>
    <n v="0"/>
    <n v="0"/>
    <n v="0"/>
    <n v="0"/>
    <n v="4"/>
    <n v="0"/>
    <n v="0"/>
    <n v="0"/>
    <n v="0"/>
    <n v="0"/>
    <n v="6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23285.85"/>
    <n v="2386105.0099999998"/>
    <n v="362819.16"/>
    <n v="2"/>
    <n v="7"/>
    <n v="718078.49504590256"/>
    <n v="980080.95955754002"/>
    <n v="262002.46451163749"/>
    <n v="0"/>
    <n v="0"/>
    <n v="0"/>
    <n v="1305207.354954097"/>
    <n v="1406024.05044246"/>
    <n v="100816.6954883625"/>
    <n v="262002.46451163749"/>
    <n v="490040.47977877001"/>
    <n v="588048.57573452394"/>
    <n v="686056.67169027799"/>
    <n v="784064.76764603204"/>
    <n v="882072.86360178608"/>
    <n v="1078089.0555132939"/>
    <n v="1176097.1514690481"/>
    <n v="1274105.247424802"/>
    <n v="1372113.343380556"/>
    <n v="1470121.4393363099"/>
    <n v="0"/>
    <n v="0"/>
    <n v="0"/>
    <n v="0"/>
    <n v="0"/>
    <n v="0"/>
    <n v="0"/>
    <n v="0"/>
    <n v="0"/>
    <n v="0"/>
    <n v="3.740731833894666"/>
    <m/>
    <n v="1.4630000000000001"/>
    <n v="6.9309476759630728E-2"/>
    <m/>
    <m/>
    <n v="-16982.224622252499"/>
    <m/>
    <n v="-65986.27260012948"/>
    <n v="-44206.695721073047"/>
    <n v="-16982.224622252481"/>
    <n v="18020.666790516789"/>
    <n v="64691.188674209203"/>
    <n v="-105189.51098243109"/>
    <n v="-87765.849479185912"/>
    <n v="-65986.27260012948"/>
    <n v="-37983.959469914058"/>
    <n v="-647.54196296015289"/>
    <n v="0"/>
    <n v="0"/>
    <n v="0"/>
    <n v="0"/>
    <n v="0"/>
    <n v="0"/>
    <n v="0"/>
    <n v="0"/>
    <n v="0"/>
    <n v="0"/>
  </r>
  <r>
    <x v="37"/>
    <n v="624948.79401498334"/>
    <n v="213050.47017713121"/>
    <n v="0"/>
    <n v="246"/>
    <n v="156"/>
    <n v="1671632123"/>
    <n v="0"/>
    <n v="0"/>
    <n v="0"/>
    <n v="0"/>
    <n v="0"/>
    <n v="0"/>
    <n v="8730"/>
    <n v="0"/>
    <n v="8970"/>
    <n v="4"/>
    <n v="10"/>
    <n v="5"/>
    <n v="2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699940.98"/>
    <n v="950630.99"/>
    <n v="250690.01"/>
    <n v="2"/>
    <n v="5"/>
    <n v="678970.79956050147"/>
    <n v="929660.8114322758"/>
    <n v="250690.0118717743"/>
    <n v="0"/>
    <n v="0"/>
    <n v="0"/>
    <n v="20970.180439498508"/>
    <n v="20970.17856772419"/>
    <n v="-1.871774322353303E-3"/>
    <n v="250690.0118717743"/>
    <n v="464830.4057161379"/>
    <n v="557796.48685936548"/>
    <n v="650762.56800259301"/>
    <n v="743728.64914582064"/>
    <n v="836694.73028904828"/>
    <n v="1022626.892575503"/>
    <n v="1115592.973718731"/>
    <n v="1208559.0548619591"/>
    <n v="1301525.136005186"/>
    <n v="1394491.2171484141"/>
    <n v="0"/>
    <n v="0"/>
    <n v="0"/>
    <n v="0"/>
    <n v="0"/>
    <n v="0"/>
    <n v="0"/>
    <n v="0"/>
    <n v="0"/>
    <n v="0"/>
    <n v="3.7084078639231501"/>
    <m/>
    <n v="1.4630000000000001"/>
    <n v="7.8630006940059838E-2"/>
    <m/>
    <m/>
    <n v="-18274.80901370538"/>
    <m/>
    <n v="-64757.849585319171"/>
    <n v="-44098.720442379708"/>
    <n v="-18274.80901370538"/>
    <n v="14927.362823161589"/>
    <n v="59196.925272317603"/>
    <n v="-101944.2820426102"/>
    <n v="-85416.978728258633"/>
    <n v="-64757.849585319171"/>
    <n v="-38196.112115825577"/>
    <n v="-2780.4621565007842"/>
    <n v="0"/>
    <n v="0"/>
    <n v="0"/>
    <n v="0"/>
    <n v="0"/>
    <n v="0"/>
    <n v="0"/>
    <n v="0"/>
    <n v="0"/>
    <n v="0"/>
  </r>
  <r>
    <x v="38"/>
    <n v="622679.17385620251"/>
    <n v="594212.55000000005"/>
    <n v="0"/>
    <n v="3"/>
    <n v="5"/>
    <n v="1583911891"/>
    <n v="0"/>
    <n v="0"/>
    <n v="0"/>
    <n v="0"/>
    <n v="0"/>
    <n v="0"/>
    <n v="148012"/>
    <n v="0"/>
    <n v="148012"/>
    <n v="2"/>
    <n v="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17238.58"/>
    <n v="959076.98"/>
    <n v="241838.4"/>
    <n v="1"/>
    <n v="1"/>
    <n v="717238.57905541849"/>
    <n v="959076.9806846698"/>
    <n v="241838.40162925131"/>
    <n v="0"/>
    <n v="0"/>
    <n v="0"/>
    <n v="9.445814648643136E-4"/>
    <n v="-6.8466982338577509E-4"/>
    <n v="-1.6292513173539189E-3"/>
    <n v="241838.40162925131"/>
    <n v="479538.4903423349"/>
    <n v="575446.18841080181"/>
    <n v="671353.88647926878"/>
    <n v="767261.58454773587"/>
    <n v="863169.28261620284"/>
    <n v="1054984.6787531369"/>
    <n v="1150892.3768216041"/>
    <n v="1246800.0748900711"/>
    <n v="1342707.772958538"/>
    <n v="1438615.471027005"/>
    <n v="0"/>
    <n v="0"/>
    <n v="0"/>
    <n v="0"/>
    <n v="0"/>
    <n v="0"/>
    <n v="0"/>
    <n v="0"/>
    <n v="0"/>
    <n v="0"/>
    <n v="3.9657762134690921"/>
    <m/>
    <n v="1.4630000000000001"/>
    <n v="8.6297825920365057E-3"/>
    <m/>
    <m/>
    <n v="-2069.156458083864"/>
    <m/>
    <n v="-50023.005492317337"/>
    <n v="-28710.183699324702"/>
    <n v="-2069.1564580838599"/>
    <n v="32183.592852082918"/>
    <n v="77853.925265638623"/>
    <n v="-88386.084719704144"/>
    <n v="-71335.827285310021"/>
    <n v="-50023.005492317337"/>
    <n v="-22620.80604418393"/>
    <n v="13915.45988666065"/>
    <n v="0"/>
    <n v="0"/>
    <n v="0"/>
    <n v="0"/>
    <n v="0"/>
    <n v="0"/>
    <n v="0"/>
    <n v="0"/>
    <n v="0"/>
    <n v="0"/>
  </r>
  <r>
    <x v="39"/>
    <n v="326770.81613901327"/>
    <n v="154419.4226228511"/>
    <n v="0"/>
    <n v="103"/>
    <n v="96"/>
    <n v="1665996971"/>
    <n v="0"/>
    <n v="0"/>
    <n v="0"/>
    <n v="0"/>
    <n v="0"/>
    <n v="0"/>
    <n v="694742"/>
    <n v="0"/>
    <n v="695007"/>
    <n v="3"/>
    <n v="9"/>
    <n v="0"/>
    <n v="240"/>
    <n v="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"/>
    <n v="290616.21999999997"/>
    <n v="525599.4"/>
    <n v="234983.18"/>
    <n v="1"/>
    <n v="1"/>
    <n v="290616.22018598428"/>
    <n v="525599.40103933355"/>
    <n v="234983.18085334919"/>
    <n v="0"/>
    <n v="0"/>
    <n v="0"/>
    <n v="-1.8598436145111921E-4"/>
    <n v="-1.039333525113761E-3"/>
    <n v="-8.5334922187030315E-4"/>
    <n v="234983.18085334919"/>
    <n v="262799.70051966677"/>
    <n v="315359.64062360011"/>
    <n v="367919.58072753338"/>
    <n v="420479.52083146689"/>
    <n v="473039.46093540022"/>
    <n v="578159.341143267"/>
    <n v="630719.28124720021"/>
    <n v="683279.22135113366"/>
    <n v="735839.16145506687"/>
    <n v="788399.10155900032"/>
    <n v="0"/>
    <n v="0"/>
    <n v="0"/>
    <n v="0"/>
    <n v="0"/>
    <n v="0"/>
    <n v="0"/>
    <n v="0"/>
    <n v="0"/>
    <n v="0"/>
    <n v="2.2367532822162079"/>
    <m/>
    <n v="1.4630000000000001"/>
    <n v="0.78830630619964581"/>
    <m/>
    <m/>
    <n v="-103583.3305935158"/>
    <m/>
    <n v="-129863.30064548249"/>
    <n v="-118183.3139557195"/>
    <n v="-103583.3305935158"/>
    <n v="-84811.923413539625"/>
    <n v="-59783.380506904708"/>
    <n v="-150887.2766870558"/>
    <n v="-141543.28733524549"/>
    <n v="-129863.30064548249"/>
    <n v="-114846.17490150149"/>
    <n v="-94823.340576193586"/>
    <n v="0"/>
    <n v="0"/>
    <n v="0"/>
    <n v="0"/>
    <n v="0"/>
    <n v="0"/>
    <n v="0"/>
    <n v="0"/>
    <n v="0"/>
    <n v="0"/>
  </r>
  <r>
    <x v="40"/>
    <n v="458046.60589951102"/>
    <n v="298501.20610903238"/>
    <n v="0"/>
    <n v="162"/>
    <n v="54"/>
    <n v="1670435399"/>
    <n v="0"/>
    <n v="0"/>
    <n v="0"/>
    <n v="0"/>
    <n v="0"/>
    <n v="0"/>
    <n v="154648"/>
    <n v="0"/>
    <n v="156973"/>
    <n v="6"/>
    <n v="19"/>
    <n v="5"/>
    <n v="2295"/>
    <n v="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"/>
    <n v="945698.02"/>
    <n v="1177235.33"/>
    <n v="231537.32"/>
    <n v="2"/>
    <n v="5"/>
    <n v="462800.59664463939"/>
    <n v="694337.91200859484"/>
    <n v="231537.31536395551"/>
    <n v="0"/>
    <n v="0"/>
    <n v="0"/>
    <n v="482897.42335536057"/>
    <n v="482897.41799140518"/>
    <n v="4.6360445267055184E-3"/>
    <n v="231537.31536395551"/>
    <n v="347168.95600429742"/>
    <n v="416602.74720515689"/>
    <n v="486036.53840601642"/>
    <n v="555470.32960687589"/>
    <n v="624904.12080773537"/>
    <n v="763771.70320945443"/>
    <n v="833205.49441031378"/>
    <n v="902639.28561117337"/>
    <n v="972073.07681203273"/>
    <n v="1041506.868012892"/>
    <n v="0"/>
    <n v="0"/>
    <n v="0"/>
    <n v="0"/>
    <n v="0"/>
    <n v="0"/>
    <n v="0"/>
    <n v="0"/>
    <n v="0"/>
    <n v="0"/>
    <n v="2.9988164582333479"/>
    <m/>
    <n v="1.4630000000000001"/>
    <n v="0.33385955949983859"/>
    <m/>
    <m/>
    <n v="-57952.837361806793"/>
    <m/>
    <n v="-92669.732962236507"/>
    <n v="-77240.001584267739"/>
    <n v="-57952.837361806771"/>
    <n v="-33155.054790071241"/>
    <n v="-91.344694423867622"/>
    <n v="-120443.2494425803"/>
    <n v="-108099.4643402053"/>
    <n v="-92669.732962236507"/>
    <n v="-72831.506904848095"/>
    <n v="-46380.538828330173"/>
    <n v="0"/>
    <n v="0"/>
    <n v="0"/>
    <n v="0"/>
    <n v="0"/>
    <n v="0"/>
    <n v="0"/>
    <n v="0"/>
    <n v="0"/>
    <n v="0"/>
  </r>
  <r>
    <x v="41"/>
    <n v="327012.15700000001"/>
    <n v="327012.15700000001"/>
    <n v="0"/>
    <n v="2"/>
    <n v="1"/>
    <n v="1671675131"/>
    <n v="239141.15763310599"/>
    <n v="0"/>
    <n v="0"/>
    <n v="30"/>
    <n v="29"/>
    <n v="1671675340"/>
    <n v="519761"/>
    <n v="0"/>
    <n v="1408594"/>
    <n v="6"/>
    <n v="60"/>
    <n v="16861"/>
    <n v="33125"/>
    <n v="31947"/>
    <n v="836"/>
    <n v="0"/>
    <n v="0"/>
    <n v="0"/>
    <n v="0"/>
    <n v="0"/>
    <n v="8060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55708"/>
    <n v="7107833.8499999996"/>
    <n v="9886413.3800000008"/>
    <n v="2778579.53"/>
    <n v="6"/>
    <n v="65"/>
    <n v="356726.29039064061"/>
    <n v="483387.88047737209"/>
    <n v="126661.59008673159"/>
    <n v="260753.18066364559"/>
    <n v="353449.03482034942"/>
    <n v="92695.854156703776"/>
    <n v="6490354.3789457139"/>
    <n v="9049576.4647022784"/>
    <n v="2559222.085756565"/>
    <n v="219357.4442434354"/>
    <n v="241693.9402386861"/>
    <n v="290032.72828642331"/>
    <n v="338371.51633416052"/>
    <n v="386710.30438189767"/>
    <n v="435049.09242963488"/>
    <n v="531726.66852510942"/>
    <n v="580065.45657284651"/>
    <n v="628404.24462058384"/>
    <n v="676743.03266832093"/>
    <n v="725081.82071605825"/>
    <n v="176724.51741017471"/>
    <n v="212069.4208922096"/>
    <n v="247414.32437424449"/>
    <n v="282759.22785627953"/>
    <n v="318104.13133831439"/>
    <n v="388793.93830238428"/>
    <n v="424138.8417844192"/>
    <n v="459483.74526645418"/>
    <n v="494828.6487484891"/>
    <n v="530173.55223052402"/>
    <n v="3.8163730626338421"/>
    <n v="3.8129972266379708"/>
    <n v="1.4630000000000001"/>
    <n v="4.8115562695914438E-2"/>
    <n v="4.9043511507327997E-2"/>
    <n v="1.534750657335221"/>
    <n v="-5814.6199673885567"/>
    <n v="-4333.5954516164365"/>
    <n v="-29984.013991257161"/>
    <n v="-19242.061091759999"/>
    <n v="-5814.6199673885567"/>
    <n v="11449.23290680331"/>
    <n v="34467.703405725799"/>
    <n v="-49319.529210352048"/>
    <n v="-40725.966890754316"/>
    <n v="-29984.013991257161"/>
    <n v="-16172.931691903659"/>
    <n v="2241.844707234311"/>
    <n v="-22006.047192633909"/>
    <n v="-14151.62419662614"/>
    <n v="-4333.5954516164347"/>
    <n v="8289.5843633960467"/>
    <n v="25120.490783412679"/>
    <n v="-36144.008585447868"/>
    <n v="-29860.470188641659"/>
    <n v="-22006.047192633891"/>
    <n v="-11907.503340623911"/>
    <n v="1557.2217953894001"/>
  </r>
  <r>
    <x v="42"/>
    <n v="0"/>
    <n v="0"/>
    <n v="0"/>
    <n v="0"/>
    <n v="0"/>
    <n v="0"/>
    <n v="533513.35091714642"/>
    <n v="296410.66088242672"/>
    <n v="0"/>
    <n v="51"/>
    <n v="58"/>
    <n v="1671706455"/>
    <n v="1120096"/>
    <n v="0"/>
    <n v="1128685"/>
    <n v="5"/>
    <n v="12"/>
    <n v="5"/>
    <n v="85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922150.23"/>
    <n v="1131546.79"/>
    <n v="209396.56"/>
    <n v="1"/>
    <n v="2"/>
    <n v="0"/>
    <n v="0"/>
    <n v="0"/>
    <n v="576662.45458067337"/>
    <n v="786059.00989543006"/>
    <n v="209396.5553147567"/>
    <n v="345487.77541932662"/>
    <n v="345487.78010456997"/>
    <n v="4.6852433297317484E-3"/>
    <n v="209396.5553147567"/>
    <n v="0"/>
    <n v="0"/>
    <n v="0"/>
    <n v="0"/>
    <n v="0"/>
    <n v="0"/>
    <n v="0"/>
    <n v="0"/>
    <n v="0"/>
    <n v="0"/>
    <n v="393029.50494771497"/>
    <n v="471635.40593725798"/>
    <n v="550241.30692680099"/>
    <n v="628847.20791634405"/>
    <n v="707453.10890588711"/>
    <n v="864664.91088497313"/>
    <n v="943270.81187451608"/>
    <n v="1021876.712864059"/>
    <n v="1100482.613853602"/>
    <n v="1179088.5148431449"/>
    <m/>
    <n v="3.7539252196095449"/>
    <n v="1.4630000000000001"/>
    <m/>
    <n v="6.5551327209456334E-2"/>
    <n v="1.5589015917074349"/>
    <m/>
    <n v="-12881.80284089915"/>
    <n v="0"/>
    <n v="0"/>
    <n v="0"/>
    <n v="0"/>
    <n v="0"/>
    <n v="0"/>
    <n v="0"/>
    <n v="0"/>
    <n v="0"/>
    <n v="0"/>
    <n v="-52184.753335670663"/>
    <n v="-34716.775337994419"/>
    <n v="-12881.80284089915"/>
    <n v="15191.73322679478"/>
    <n v="52623.114650386677"/>
    <n v="-83627.113731487858"/>
    <n v="-69652.731333346892"/>
    <n v="-52184.753335670663"/>
    <n v="-29725.924481515511"/>
    <n v="219.1806573580252"/>
  </r>
  <r>
    <x v="43"/>
    <n v="248950.1892397115"/>
    <n v="92665.179266565436"/>
    <n v="0"/>
    <n v="42"/>
    <n v="145"/>
    <n v="1671682859"/>
    <n v="47596.451088068039"/>
    <n v="31518"/>
    <n v="0"/>
    <n v="1"/>
    <n v="40"/>
    <n v="1671682231"/>
    <n v="73493"/>
    <n v="0"/>
    <n v="92410"/>
    <n v="5"/>
    <n v="24"/>
    <n v="5"/>
    <n v="18889"/>
    <n v="18"/>
    <n v="0"/>
    <n v="0"/>
    <n v="0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"/>
    <n v="237495.66"/>
    <n v="446062.76"/>
    <n v="208567.1"/>
    <n v="2"/>
    <n v="6"/>
    <n v="180577.44827149261"/>
    <n v="370647.21224211011"/>
    <n v="190069.76397061761"/>
    <n v="51874.197025968111"/>
    <n v="70371.534907323876"/>
    <n v="18497.337881355761"/>
    <n v="5044.014702539338"/>
    <n v="5044.012850566025"/>
    <n v="-1.851973309385357E-3"/>
    <n v="208567.1018519733"/>
    <n v="185323.60612105511"/>
    <n v="222388.32734526609"/>
    <n v="259453.04856947699"/>
    <n v="296517.76979368809"/>
    <n v="333582.49101789913"/>
    <n v="407711.93346632109"/>
    <n v="444776.65469053207"/>
    <n v="481841.37591474323"/>
    <n v="518906.09713895409"/>
    <n v="555970.81836316513"/>
    <n v="35185.767453661938"/>
    <n v="42222.920944394333"/>
    <n v="49260.074435126713"/>
    <n v="56297.227925859101"/>
    <n v="63334.381416591488"/>
    <n v="77408.688398056271"/>
    <n v="84445.841888788651"/>
    <n v="91482.995379521046"/>
    <n v="98520.148870253426"/>
    <n v="105557.30236098581"/>
    <n v="1.950058781045299"/>
    <n v="3.8044142005025638"/>
    <n v="1.4630000000000001"/>
    <n v="1.051220219041737"/>
    <n v="5.1410227485639837E-2"/>
    <n v="1.538213162811491"/>
    <n v="-97407.960910090012"/>
    <n v="-904.45415452479256"/>
    <n v="-115940.3215221955"/>
    <n v="-107703.7168057042"/>
    <n v="-97407.960910090027"/>
    <n v="-84170.560472871803"/>
    <n v="-66520.693223247523"/>
    <n v="-130766.2100118799"/>
    <n v="-124176.92623868689"/>
    <n v="-115940.3215221955"/>
    <n v="-105350.401172421"/>
    <n v="-91230.50737272152"/>
    <n v="-4423.0308998909859"/>
    <n v="-2859.2190130615668"/>
    <n v="-904.4541545247921"/>
    <n v="1608.8149493082019"/>
    <n v="4959.8404210855297"/>
    <n v="-7237.8922961839417"/>
    <n v="-5986.8427867204045"/>
    <n v="-4423.0308998909859"/>
    <n v="-2412.41561682459"/>
    <n v="268.40476059727371"/>
  </r>
  <r>
    <x v="44"/>
    <n v="0"/>
    <n v="0"/>
    <n v="0"/>
    <n v="0"/>
    <n v="0"/>
    <n v="0"/>
    <n v="516185.12423881138"/>
    <n v="307321.11449271138"/>
    <n v="0"/>
    <n v="0"/>
    <n v="46"/>
    <n v="1669819310"/>
    <n v="0"/>
    <n v="0"/>
    <n v="216415"/>
    <n v="1"/>
    <n v="5"/>
    <n v="0"/>
    <n v="2164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77698.14"/>
    <n v="780378.87"/>
    <n v="202680.74"/>
    <n v="1"/>
    <n v="1"/>
    <n v="0"/>
    <n v="0"/>
    <n v="0"/>
    <n v="577698.13570585556"/>
    <n v="780378.87306778389"/>
    <n v="202680.73736192839"/>
    <n v="4.2941444553434849E-3"/>
    <n v="-3.0677838949486609E-3"/>
    <n v="2.6380716299172491E-3"/>
    <n v="202680.73736192839"/>
    <n v="0"/>
    <n v="0"/>
    <n v="0"/>
    <n v="0"/>
    <n v="0"/>
    <n v="0"/>
    <n v="0"/>
    <n v="0"/>
    <n v="0"/>
    <n v="0"/>
    <n v="390189.43653389189"/>
    <n v="468227.32384067029"/>
    <n v="546265.21114744875"/>
    <n v="624303.09845422709"/>
    <n v="702340.98576100555"/>
    <n v="858416.76037456235"/>
    <n v="936454.64768134069"/>
    <n v="1014492.534988119"/>
    <n v="1092530.422294897"/>
    <n v="1170568.309601676"/>
    <m/>
    <n v="3.8502863332012458"/>
    <n v="1.4630000000000001"/>
    <m/>
    <n v="3.8883774826761419E-2"/>
    <n v="1.5198869625715521"/>
    <m/>
    <n v="-7586.0190949823882"/>
    <n v="0"/>
    <n v="0"/>
    <n v="0"/>
    <n v="0"/>
    <n v="0"/>
    <n v="0"/>
    <n v="0"/>
    <n v="0"/>
    <n v="0"/>
    <n v="0"/>
    <n v="-46604.962748371589"/>
    <n v="-29263.210013531931"/>
    <n v="-7586.0190949823882"/>
    <n v="20284.654943152738"/>
    <n v="57445.553660666279"/>
    <n v="-77820.117671082946"/>
    <n v="-63946.715483211243"/>
    <n v="-46604.962748371589"/>
    <n v="-24308.42351786347"/>
    <n v="5420.2954561473452"/>
  </r>
  <r>
    <x v="45"/>
    <n v="0"/>
    <n v="0"/>
    <n v="0"/>
    <n v="0"/>
    <n v="0"/>
    <n v="0"/>
    <n v="501887.89167666592"/>
    <n v="334516.53000169311"/>
    <n v="0"/>
    <n v="22"/>
    <n v="46"/>
    <n v="1668847488"/>
    <n v="21725465"/>
    <n v="0"/>
    <n v="21902297"/>
    <n v="8"/>
    <n v="49"/>
    <n v="25"/>
    <n v="143082"/>
    <n v="33"/>
    <n v="33686"/>
    <n v="0"/>
    <n v="0"/>
    <n v="0"/>
    <n v="0"/>
    <n v="0"/>
    <n v="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750"/>
    <n v="789780.84"/>
    <n v="992367.66"/>
    <n v="202586.82"/>
    <n v="3"/>
    <n v="10"/>
    <n v="0"/>
    <n v="0"/>
    <n v="0"/>
    <n v="562930.60294075508"/>
    <n v="765517.41952811414"/>
    <n v="202586.81658735909"/>
    <n v="226850.23705924489"/>
    <n v="226850.24047188589"/>
    <n v="3.412640915485099E-3"/>
    <n v="202586.81658735909"/>
    <n v="0"/>
    <n v="0"/>
    <n v="0"/>
    <n v="0"/>
    <n v="0"/>
    <n v="0"/>
    <n v="0"/>
    <n v="0"/>
    <n v="0"/>
    <n v="0"/>
    <n v="382758.70976405707"/>
    <n v="459310.4517168685"/>
    <n v="535862.19366967992"/>
    <n v="612413.93562249129"/>
    <n v="688965.67757530278"/>
    <n v="842069.16148092563"/>
    <n v="918620.903433737"/>
    <n v="995172.64538654836"/>
    <n v="1071724.3873393601"/>
    <n v="1148276.129292171"/>
    <m/>
    <n v="3.778712911449543"/>
    <n v="1.4630000000000001"/>
    <m/>
    <n v="5.8561497985188282E-2"/>
    <n v="1.548675471552331"/>
    <m/>
    <n v="-11207.46170533055"/>
    <n v="0"/>
    <n v="0"/>
    <n v="0"/>
    <n v="0"/>
    <n v="0"/>
    <n v="0"/>
    <n v="0"/>
    <n v="0"/>
    <n v="0"/>
    <n v="0"/>
    <n v="-49483.332681736269"/>
    <n v="-32471.83447000038"/>
    <n v="-11207.461705330559"/>
    <n v="16132.446134959229"/>
    <n v="52585.656588678947"/>
    <n v="-80104.029462860839"/>
    <n v="-66494.830893472128"/>
    <n v="-49483.332681736269"/>
    <n v="-27611.406409504449"/>
    <n v="1551.1619534713391"/>
  </r>
  <r>
    <x v="46"/>
    <n v="0"/>
    <n v="0"/>
    <n v="0"/>
    <n v="0"/>
    <n v="0"/>
    <n v="0"/>
    <n v="519984.15488512377"/>
    <n v="350098.82344318618"/>
    <n v="0"/>
    <n v="25"/>
    <n v="48"/>
    <n v="1671963537"/>
    <n v="1847"/>
    <n v="0"/>
    <n v="191428"/>
    <n v="7"/>
    <n v="36"/>
    <n v="26"/>
    <n v="189382"/>
    <n v="52"/>
    <n v="0"/>
    <n v="0"/>
    <n v="0"/>
    <n v="0"/>
    <n v="0"/>
    <n v="0"/>
    <n v="1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9"/>
    <n v="1423699.89"/>
    <n v="1811471.42"/>
    <n v="683610.66"/>
    <n v="3"/>
    <n v="18"/>
    <n v="0"/>
    <n v="0"/>
    <n v="0"/>
    <n v="577244.83074470493"/>
    <n v="769796.88197710726"/>
    <n v="192552.0512324023"/>
    <n v="846455.05925529497"/>
    <n v="1041674.538022893"/>
    <n v="491058.6087675977"/>
    <n v="192552.0512324023"/>
    <n v="0"/>
    <n v="0"/>
    <n v="0"/>
    <n v="0"/>
    <n v="0"/>
    <n v="0"/>
    <n v="0"/>
    <n v="0"/>
    <n v="0"/>
    <n v="0"/>
    <n v="384898.44098855357"/>
    <n v="461878.12918626441"/>
    <n v="538857.81738397502"/>
    <n v="615837.50558168581"/>
    <n v="692817.19377939659"/>
    <n v="846776.57017481804"/>
    <n v="923756.25837252871"/>
    <n v="1000735.946570239"/>
    <n v="1077715.63476795"/>
    <n v="1154695.3229656611"/>
    <m/>
    <n v="3.9978638350000981"/>
    <n v="1.4630000000000001"/>
    <m/>
    <n v="5.3432660242203056E-4"/>
    <n v="1.463781719819343"/>
    <m/>
    <n v="-102.8307381254928"/>
    <n v="0"/>
    <n v="0"/>
    <n v="0"/>
    <n v="0"/>
    <n v="0"/>
    <n v="0"/>
    <n v="0"/>
    <n v="0"/>
    <n v="0"/>
    <n v="0"/>
    <n v="-38592.674836980848"/>
    <n v="-21486.077459711789"/>
    <n v="-102.8307381254854"/>
    <n v="27389.915046771199"/>
    <n v="64046.909426633443"/>
    <n v="-69384.550116065133"/>
    <n v="-55699.272214249911"/>
    <n v="-38592.674836980848"/>
    <n v="-16598.478209063502"/>
    <n v="12727.11729482631"/>
  </r>
  <r>
    <x v="47"/>
    <n v="519969.65385920252"/>
    <n v="473677.59175981669"/>
    <n v="0"/>
    <n v="10"/>
    <n v="12"/>
    <n v="1672144619"/>
    <n v="0"/>
    <n v="0"/>
    <n v="0"/>
    <n v="0"/>
    <n v="0"/>
    <n v="0"/>
    <n v="533"/>
    <n v="0"/>
    <n v="533"/>
    <n v="2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77597.77"/>
    <n v="768199.98"/>
    <n v="190602.21"/>
    <n v="1"/>
    <n v="1"/>
    <n v="577597.77404111682"/>
    <n v="768199.97961008549"/>
    <n v="190602.20556896861"/>
    <n v="0"/>
    <n v="0"/>
    <n v="0"/>
    <n v="-4.0411168010905394E-3"/>
    <n v="3.8991449400782591E-4"/>
    <n v="4.4310313533060253E-3"/>
    <n v="190602.20556896861"/>
    <n v="384099.98980504269"/>
    <n v="460919.98776605132"/>
    <n v="537739.98572705977"/>
    <n v="614559.98368806846"/>
    <n v="691379.98164907692"/>
    <n v="845019.97757109406"/>
    <n v="921839.97553210251"/>
    <n v="998659.9734931112"/>
    <n v="1075479.97145412"/>
    <n v="1152299.969415128"/>
    <n v="0"/>
    <n v="0"/>
    <n v="0"/>
    <n v="0"/>
    <n v="0"/>
    <n v="0"/>
    <n v="0"/>
    <n v="0"/>
    <n v="0"/>
    <n v="0"/>
    <n v="4.0303834749284446"/>
    <m/>
    <n v="1.4630000000000001"/>
    <n v="-7.5386064669650246E-3"/>
    <m/>
    <m/>
    <n v="1447.789333552751"/>
    <m/>
    <n v="-36962.209646951553"/>
    <n v="-19891.098988949641"/>
    <n v="1447.7893335527331"/>
    <n v="28883.50289105577"/>
    <n v="65464.454301059857"/>
    <n v="-67690.208831354947"/>
    <n v="-54033.320304953428"/>
    <n v="-36962.209646951524"/>
    <n v="-15013.638800949089"/>
    <n v="14251.12232705418"/>
    <n v="0"/>
    <n v="0"/>
    <n v="0"/>
    <n v="0"/>
    <n v="0"/>
    <n v="0"/>
    <n v="0"/>
    <n v="0"/>
    <n v="0"/>
    <n v="0"/>
  </r>
  <r>
    <x v="48"/>
    <n v="276911.07123940729"/>
    <n v="179353.66078522589"/>
    <n v="0"/>
    <n v="166"/>
    <n v="112"/>
    <n v="1668382379"/>
    <n v="0"/>
    <n v="0"/>
    <n v="0"/>
    <n v="0"/>
    <n v="0"/>
    <n v="0"/>
    <n v="2366"/>
    <n v="0"/>
    <n v="45797"/>
    <n v="6"/>
    <n v="17"/>
    <n v="5"/>
    <n v="43394"/>
    <n v="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"/>
    <n v="628703.03"/>
    <n v="816811.84"/>
    <n v="188108.82"/>
    <n v="2"/>
    <n v="7"/>
    <n v="226903.62358703121"/>
    <n v="415012.4412113789"/>
    <n v="188108.81762434781"/>
    <n v="0"/>
    <n v="0"/>
    <n v="0"/>
    <n v="401799.40641296888"/>
    <n v="401799.39878862113"/>
    <n v="2.3756522568874061E-3"/>
    <n v="188108.81762434781"/>
    <n v="207506.22060568951"/>
    <n v="249007.46472682731"/>
    <n v="290508.70884796517"/>
    <n v="332009.95296910312"/>
    <n v="373511.19709024101"/>
    <n v="456513.68533251679"/>
    <n v="498014.92945365468"/>
    <n v="539516.17357479257"/>
    <n v="581017.41769593046"/>
    <n v="622518.66181706835"/>
    <n v="0"/>
    <n v="0"/>
    <n v="0"/>
    <n v="0"/>
    <n v="0"/>
    <n v="0"/>
    <n v="0"/>
    <n v="0"/>
    <n v="0"/>
    <n v="0"/>
    <n v="2.206235977944194"/>
    <m/>
    <n v="1.4630000000000001"/>
    <n v="0.81304268445810779"/>
    <m/>
    <m/>
    <n v="-84355.707321503025"/>
    <m/>
    <n v="-105106.329382072"/>
    <n v="-95883.830688485774"/>
    <n v="-84355.707321503025"/>
    <n v="-69533.834421096632"/>
    <n v="-49771.337220554793"/>
    <n v="-121706.8270305271"/>
    <n v="-114328.8280756582"/>
    <n v="-105106.329382072"/>
    <n v="-93248.831061746852"/>
    <n v="-77438.833301313382"/>
    <n v="0"/>
    <n v="0"/>
    <n v="0"/>
    <n v="0"/>
    <n v="0"/>
    <n v="0"/>
    <n v="0"/>
    <n v="0"/>
    <n v="0"/>
    <n v="0"/>
  </r>
  <r>
    <x v="49"/>
    <n v="0"/>
    <n v="0"/>
    <n v="0"/>
    <n v="0"/>
    <n v="0"/>
    <n v="0"/>
    <n v="474942.0298739631"/>
    <n v="259791.06437926271"/>
    <n v="0"/>
    <n v="120"/>
    <n v="42"/>
    <n v="1671650691"/>
    <n v="2364"/>
    <n v="0"/>
    <n v="24268"/>
    <n v="11"/>
    <n v="68"/>
    <n v="94"/>
    <n v="6978"/>
    <n v="3"/>
    <n v="1"/>
    <n v="0"/>
    <n v="0"/>
    <n v="1"/>
    <n v="0"/>
    <n v="1"/>
    <n v="14806"/>
    <n v="1"/>
    <n v="0"/>
    <n v="0"/>
    <n v="0"/>
    <n v="0"/>
    <n v="0"/>
    <n v="0"/>
    <n v="0"/>
    <n v="0"/>
    <n v="0"/>
    <n v="0"/>
    <n v="0"/>
    <n v="0"/>
    <n v="19"/>
    <n v="0"/>
    <n v="0"/>
    <n v="0"/>
    <n v="0"/>
    <n v="0"/>
    <n v="0"/>
    <n v="0"/>
    <n v="0"/>
    <n v="0"/>
    <n v="0"/>
    <n v="0"/>
    <n v="0"/>
    <n v="0"/>
    <n v="0"/>
    <n v="0"/>
    <n v="0"/>
    <n v="0"/>
    <n v="14926"/>
    <n v="569781.88"/>
    <n v="756843.8"/>
    <n v="187061.92"/>
    <n v="4"/>
    <n v="19"/>
    <n v="0"/>
    <n v="0"/>
    <n v="0"/>
    <n v="512701.99239218462"/>
    <n v="699763.91678600933"/>
    <n v="187061.92439382471"/>
    <n v="57079.887607815377"/>
    <n v="57079.883213990717"/>
    <n v="-4.3938246963080019E-3"/>
    <n v="187061.92439382471"/>
    <n v="0"/>
    <n v="0"/>
    <n v="0"/>
    <n v="0"/>
    <n v="0"/>
    <n v="0"/>
    <n v="0"/>
    <n v="0"/>
    <n v="0"/>
    <n v="0"/>
    <n v="349881.95839300472"/>
    <n v="419858.35007160559"/>
    <n v="489834.74175020651"/>
    <n v="559811.13342880749"/>
    <n v="629787.52510740841"/>
    <n v="769740.30846461037"/>
    <n v="839716.70014321117"/>
    <n v="909693.09182181221"/>
    <n v="979669.48350041301"/>
    <n v="1049645.8751790139"/>
    <m/>
    <n v="3.7408142734209462"/>
    <n v="1.4630000000000001"/>
    <m/>
    <n v="6.9285911471362649E-2"/>
    <n v="1.564365288482604"/>
    <m/>
    <n v="-12120.945197322369"/>
    <n v="0"/>
    <n v="0"/>
    <n v="0"/>
    <n v="0"/>
    <n v="0"/>
    <n v="0"/>
    <n v="0"/>
    <n v="0"/>
    <n v="0"/>
    <n v="0"/>
    <n v="-47109.141036622837"/>
    <n v="-31558.831774711522"/>
    <n v="-12120.94519732238"/>
    <n v="12870.62325932083"/>
    <n v="46192.714534845058"/>
    <n v="-75099.697708063206"/>
    <n v="-62659.450298534153"/>
    <n v="-47109.141036622837"/>
    <n v="-27115.886271308289"/>
    <n v="-458.21325088888989"/>
  </r>
  <r>
    <x v="50"/>
    <n v="0"/>
    <n v="0"/>
    <n v="0"/>
    <n v="0"/>
    <n v="0"/>
    <n v="0"/>
    <n v="463734.47663766402"/>
    <n v="258219.06952555181"/>
    <n v="0"/>
    <n v="53"/>
    <n v="58"/>
    <n v="1671705944"/>
    <n v="4983018"/>
    <n v="0"/>
    <n v="5146133"/>
    <n v="4"/>
    <n v="28"/>
    <n v="0"/>
    <n v="160906"/>
    <n v="30"/>
    <n v="21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9"/>
    <n v="915712.76"/>
    <n v="1096663.3799999999"/>
    <n v="180950.62"/>
    <n v="2"/>
    <n v="6"/>
    <n v="0"/>
    <n v="0"/>
    <n v="0"/>
    <n v="502296.25413954508"/>
    <n v="683246.87114812608"/>
    <n v="180950.617008581"/>
    <n v="413416.50586045493"/>
    <n v="413416.5088518738"/>
    <n v="2.9914190236013378E-3"/>
    <n v="180950.617008581"/>
    <n v="0"/>
    <n v="0"/>
    <n v="0"/>
    <n v="0"/>
    <n v="0"/>
    <n v="0"/>
    <n v="0"/>
    <n v="0"/>
    <n v="0"/>
    <n v="0"/>
    <n v="341623.43557406298"/>
    <n v="409948.12268887571"/>
    <n v="478272.8098036882"/>
    <n v="546597.49691850087"/>
    <n v="614922.18403331353"/>
    <n v="751571.55826293875"/>
    <n v="819896.2453777513"/>
    <n v="888220.93249256397"/>
    <n v="956545.6196073764"/>
    <n v="1024870.306722189"/>
    <m/>
    <n v="3.775874779778869"/>
    <n v="1.4630000000000001"/>
    <m/>
    <n v="5.93571644434292E-2"/>
    <n v="1.549839531580737"/>
    <m/>
    <n v="-10138.89922154946"/>
    <n v="0"/>
    <n v="0"/>
    <n v="0"/>
    <n v="0"/>
    <n v="0"/>
    <n v="0"/>
    <n v="0"/>
    <n v="0"/>
    <n v="0"/>
    <n v="0"/>
    <n v="-44301.242778955762"/>
    <n v="-29117.978975664071"/>
    <n v="-10138.899221549451"/>
    <n v="14262.774748026481"/>
    <n v="46798.340040794399"/>
    <n v="-71631.117624880804"/>
    <n v="-59484.506582247443"/>
    <n v="-44301.242778955762"/>
    <n v="-24779.90360329501"/>
    <n v="1248.548630919307"/>
  </r>
  <r>
    <x v="51"/>
    <n v="61718.044902999463"/>
    <n v="0"/>
    <n v="0"/>
    <n v="186"/>
    <n v="62"/>
    <n v="1649497954"/>
    <n v="449414.73618465842"/>
    <n v="266803.79311322508"/>
    <n v="0"/>
    <n v="49"/>
    <n v="37"/>
    <n v="1671680805"/>
    <n v="442"/>
    <n v="0"/>
    <n v="10308"/>
    <n v="3"/>
    <n v="7"/>
    <n v="0"/>
    <n v="9843"/>
    <n v="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"/>
    <n v="644013.94999999995"/>
    <n v="823128.35"/>
    <n v="179114.4"/>
    <n v="1"/>
    <n v="3"/>
    <n v="0"/>
    <n v="0"/>
    <n v="0"/>
    <n v="485702.76768147352"/>
    <n v="664817.1691913188"/>
    <n v="179114.40150984531"/>
    <n v="158311.18231852641"/>
    <n v="158311.18080868121"/>
    <n v="-1.5098452568054199E-3"/>
    <n v="179114.40150984531"/>
    <n v="0"/>
    <n v="0"/>
    <n v="0"/>
    <n v="0"/>
    <n v="0"/>
    <n v="0"/>
    <n v="0"/>
    <n v="0"/>
    <n v="0"/>
    <n v="0"/>
    <n v="332408.5845956594"/>
    <n v="398890.30151479132"/>
    <n v="465372.01843392308"/>
    <n v="531853.73535305506"/>
    <n v="598335.45227218699"/>
    <n v="731298.88611045072"/>
    <n v="797780.60302958253"/>
    <n v="864262.31994871446"/>
    <n v="930744.03686784627"/>
    <n v="997225.7537869782"/>
    <m/>
    <n v="3.7116902023915501"/>
    <n v="1.4630000000000001"/>
    <m/>
    <n v="7.7676148031612158E-2"/>
    <n v="1.576640204570249"/>
    <m/>
    <n v="-12910.10921201555"/>
    <n v="0"/>
    <n v="0"/>
    <n v="0"/>
    <n v="0"/>
    <n v="0"/>
    <n v="0"/>
    <n v="0"/>
    <n v="0"/>
    <n v="0"/>
    <n v="0"/>
    <n v="-46150.967671581493"/>
    <n v="-31377.252800663289"/>
    <n v="-12910.10921201555"/>
    <n v="10833.361116245829"/>
    <n v="42491.321553927672"/>
    <n v="-72743.654439234233"/>
    <n v="-60924.682542499679"/>
    <n v="-46150.967671581493"/>
    <n v="-27156.191408972369"/>
    <n v="-1829.8230588269071"/>
  </r>
  <r>
    <x v="52"/>
    <n v="175346.6008554057"/>
    <n v="120612.98729730419"/>
    <n v="0"/>
    <n v="74"/>
    <n v="137"/>
    <n v="1664951795"/>
    <n v="82211.328626504997"/>
    <n v="50375.883735779833"/>
    <n v="0"/>
    <n v="15"/>
    <n v="49"/>
    <n v="1670384569"/>
    <n v="8849"/>
    <n v="0"/>
    <n v="92645"/>
    <n v="6"/>
    <n v="26"/>
    <n v="0"/>
    <n v="83776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"/>
    <n v="252767.32"/>
    <n v="431121.1"/>
    <n v="178353.78"/>
    <n v="2"/>
    <n v="3"/>
    <n v="163327.07605665829"/>
    <n v="287687.47157465428"/>
    <n v="124360.3955179959"/>
    <n v="69766.98782960992"/>
    <n v="123760.3705319549"/>
    <n v="53993.382702345029"/>
    <n v="19673.256113731739"/>
    <n v="19673.25789339075"/>
    <n v="1.779659040039405E-3"/>
    <n v="178353.77822034099"/>
    <n v="143843.73578732711"/>
    <n v="172612.4829447926"/>
    <n v="201381.23010225801"/>
    <n v="230149.97725972341"/>
    <n v="258918.72441718879"/>
    <n v="316456.21873211971"/>
    <n v="345224.96588958509"/>
    <n v="373993.71304705058"/>
    <n v="402762.46020451601"/>
    <n v="431531.20736198139"/>
    <n v="61880.185265977467"/>
    <n v="74256.222319172972"/>
    <n v="86632.259372368455"/>
    <n v="99008.296425563967"/>
    <n v="111384.33347875949"/>
    <n v="136136.40758515039"/>
    <n v="148512.44463834591"/>
    <n v="160888.48169154141"/>
    <n v="173264.51874473691"/>
    <n v="185640.55579793241"/>
    <n v="2.3133367369599891"/>
    <n v="2.2921395981841268"/>
    <n v="1.4630000000000001"/>
    <n v="0.72910408419679351"/>
    <n v="0.74509441011745947"/>
    <n v="2.5530731220018432"/>
    <n v="-52438.527624332353"/>
    <n v="-23053.290069356291"/>
    <n v="-66822.901203065077"/>
    <n v="-60429.846279183868"/>
    <n v="-52438.527624332361"/>
    <n v="-42163.975068094704"/>
    <n v="-28464.571659777841"/>
    <n v="-78330.400066051239"/>
    <n v="-73215.956126946287"/>
    <n v="-66822.901203065063"/>
    <n v="-58603.259158074943"/>
    <n v="-47643.73643142145"/>
    <n v="-29241.30859595404"/>
    <n v="-26491.078139688369"/>
    <n v="-23053.290069356291"/>
    <n v="-18633.276836072189"/>
    <n v="-12739.925858360049"/>
    <n v="-34191.723417232242"/>
    <n v="-31991.539052219701"/>
    <n v="-29241.30859595404"/>
    <n v="-25705.298009326751"/>
    <n v="-20990.617227157039"/>
  </r>
  <r>
    <x v="53"/>
    <n v="0"/>
    <n v="0"/>
    <n v="0"/>
    <n v="0"/>
    <n v="0"/>
    <n v="0"/>
    <n v="439564.23792936502"/>
    <n v="275838.2962113875"/>
    <n v="0"/>
    <n v="61"/>
    <n v="37"/>
    <n v="1671648347"/>
    <n v="30951"/>
    <n v="0"/>
    <n v="226355"/>
    <n v="8"/>
    <n v="39"/>
    <n v="0"/>
    <n v="191021"/>
    <n v="753"/>
    <n v="339"/>
    <n v="0"/>
    <n v="0"/>
    <n v="0"/>
    <n v="0"/>
    <n v="0"/>
    <n v="40"/>
    <n v="20"/>
    <n v="0"/>
    <n v="0"/>
    <n v="0"/>
    <n v="0"/>
    <n v="32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83"/>
    <n v="2370753"/>
    <n v="2543012.06"/>
    <n v="172259.05"/>
    <n v="4"/>
    <n v="12"/>
    <n v="0"/>
    <n v="0"/>
    <n v="0"/>
    <n v="479103.34245793213"/>
    <n v="651362.3951651844"/>
    <n v="172259.0527072523"/>
    <n v="1891649.657542068"/>
    <n v="1891649.664834816"/>
    <n v="-2.7072523371316488E-3"/>
    <n v="172259.0527072523"/>
    <n v="0"/>
    <n v="0"/>
    <n v="0"/>
    <n v="0"/>
    <n v="0"/>
    <n v="0"/>
    <n v="0"/>
    <n v="0"/>
    <n v="0"/>
    <n v="0"/>
    <n v="325681.1975825922"/>
    <n v="390817.43709911063"/>
    <n v="455953.67661562911"/>
    <n v="521089.91613214748"/>
    <n v="586226.15564866597"/>
    <n v="716498.63468170294"/>
    <n v="781634.87419822125"/>
    <n v="846771.1137147398"/>
    <n v="911907.35323125811"/>
    <n v="977043.59274777654"/>
    <m/>
    <n v="3.7812955831827879"/>
    <n v="1.4630000000000001"/>
    <m/>
    <n v="5.7838487366577152E-2"/>
    <n v="1.5476177070173029"/>
    <m/>
    <n v="-9418.4539159562355"/>
    <n v="0"/>
    <n v="0"/>
    <n v="0"/>
    <n v="0"/>
    <n v="0"/>
    <n v="0"/>
    <n v="0"/>
    <n v="0"/>
    <n v="0"/>
    <n v="0"/>
    <n v="-41986.57367421544"/>
    <n v="-27511.85378165578"/>
    <n v="-9418.4539159562264"/>
    <n v="13844.48876851465"/>
    <n v="44861.745681142464"/>
    <n v="-68041.069480822815"/>
    <n v="-56461.293566775101"/>
    <n v="-41986.57367421544"/>
    <n v="-23376.219526638739"/>
    <n v="1437.586003463512"/>
  </r>
  <r>
    <x v="54"/>
    <n v="0"/>
    <n v="0"/>
    <n v="0"/>
    <n v="0"/>
    <n v="0"/>
    <n v="0"/>
    <n v="418519.41885518358"/>
    <n v="254990.4361797889"/>
    <n v="0"/>
    <n v="3"/>
    <n v="49"/>
    <n v="1671411774"/>
    <n v="183565"/>
    <n v="0"/>
    <n v="195083"/>
    <n v="6"/>
    <n v="32"/>
    <n v="1106"/>
    <n v="7767"/>
    <n v="448"/>
    <n v="24"/>
    <n v="0"/>
    <n v="0"/>
    <n v="0"/>
    <n v="0"/>
    <n v="0"/>
    <n v="21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51"/>
    <n v="1160376.49"/>
    <n v="1331410.3400000001"/>
    <n v="171033.85"/>
    <n v="5"/>
    <n v="12"/>
    <n v="0"/>
    <n v="0"/>
    <n v="0"/>
    <n v="452472.74103636248"/>
    <n v="623506.58714645449"/>
    <n v="171033.84611009201"/>
    <n v="707903.74896363751"/>
    <n v="707903.75285354559"/>
    <n v="3.8899079663678999E-3"/>
    <n v="171033.84611009201"/>
    <n v="0"/>
    <n v="0"/>
    <n v="0"/>
    <n v="0"/>
    <n v="0"/>
    <n v="0"/>
    <n v="0"/>
    <n v="0"/>
    <n v="0"/>
    <n v="0"/>
    <n v="311753.29357322719"/>
    <n v="374103.95228787267"/>
    <n v="436454.6110025181"/>
    <n v="498805.26971716358"/>
    <n v="561155.92843180906"/>
    <n v="685857.24586110003"/>
    <n v="748207.90457574534"/>
    <n v="810558.56329039088"/>
    <n v="872909.22200503619"/>
    <n v="935259.88071968174"/>
    <m/>
    <n v="3.6455157930852602"/>
    <n v="1.4630000000000001"/>
    <m/>
    <n v="9.7238423047602218E-2"/>
    <n v="1.6052598129186419"/>
    <m/>
    <n v="-15157.199323478409"/>
    <n v="0"/>
    <n v="0"/>
    <n v="0"/>
    <n v="0"/>
    <n v="0"/>
    <n v="0"/>
    <n v="0"/>
    <n v="0"/>
    <n v="0"/>
    <n v="0"/>
    <n v="-46332.528680801137"/>
    <n v="-32476.82674421326"/>
    <n v="-15157.19932347842"/>
    <n v="7110.8930746092519"/>
    <n v="36801.682938726117"/>
    <n v="-71272.792166659317"/>
    <n v="-60188.23061738901"/>
    <n v="-46332.52868080113"/>
    <n v="-28518.054762331009"/>
    <n v="-4765.4228710375028"/>
  </r>
  <r>
    <x v="55"/>
    <n v="263584.69502313831"/>
    <n v="258959.61947096771"/>
    <n v="0"/>
    <n v="20"/>
    <n v="12"/>
    <n v="1671678191"/>
    <n v="161481.42834653091"/>
    <n v="2.9583908837E-5"/>
    <n v="0"/>
    <n v="37"/>
    <n v="40"/>
    <n v="1670429882"/>
    <n v="41138"/>
    <n v="0"/>
    <n v="108780"/>
    <n v="7"/>
    <n v="27"/>
    <n v="950"/>
    <n v="65317"/>
    <n v="255"/>
    <n v="116"/>
    <n v="0"/>
    <n v="0"/>
    <n v="0"/>
    <n v="0"/>
    <n v="0"/>
    <n v="0"/>
    <n v="1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5"/>
    <n v="996267.35"/>
    <n v="1573913.49"/>
    <n v="577646.13"/>
    <n v="3"/>
    <n v="10"/>
    <n v="287706.81619080028"/>
    <n v="390019.45805459807"/>
    <n v="102312.64186379781"/>
    <n v="178063.3660647189"/>
    <n v="243193.80896655249"/>
    <n v="65130.442901833601"/>
    <n v="530497.16774448077"/>
    <n v="940700.22297884931"/>
    <n v="410203.04523436847"/>
    <n v="167443.08476563141"/>
    <n v="195009.72902729909"/>
    <n v="234011.6748327589"/>
    <n v="273013.62063821871"/>
    <n v="312015.56644367852"/>
    <n v="351017.51224913832"/>
    <n v="429021.403860058"/>
    <n v="468023.34966551769"/>
    <n v="507025.29547097761"/>
    <n v="546027.2412764373"/>
    <n v="585029.18708189717"/>
    <n v="121596.9044832762"/>
    <n v="145916.28537993151"/>
    <n v="170235.66627658671"/>
    <n v="194555.047173242"/>
    <n v="218874.4280698972"/>
    <n v="267513.18986320781"/>
    <n v="291832.57075986301"/>
    <n v="316151.95165651821"/>
    <n v="340471.33255317342"/>
    <n v="364790.71344982868"/>
    <n v="3.8120358437602042"/>
    <n v="3.7339498724598088"/>
    <n v="1.4630000000000001"/>
    <n v="4.9308076823954439E-2"/>
    <n v="7.1251660206387735E-2"/>
    <n v="1.5672411788819449"/>
    <n v="-4807.7773501483034"/>
    <n v="-4331.9906601954854"/>
    <n v="-24308.75025287821"/>
    <n v="-15641.651184998251"/>
    <n v="-4807.7773501483034"/>
    <n v="9121.4890089444816"/>
    <n v="27693.84415440154"/>
    <n v="-39909.528575062133"/>
    <n v="-32975.849320758163"/>
    <n v="-24308.75025287821"/>
    <n v="-13165.337165603971"/>
    <n v="1692.5469507616649"/>
    <n v="-16491.681108523109"/>
    <n v="-11087.374242599721"/>
    <n v="-4331.9906601954863"/>
    <n v="4353.5025171813832"/>
    <n v="15934.160087017221"/>
    <n v="-26219.433467185201"/>
    <n v="-21895.9879744465"/>
    <n v="-16491.681108523109"/>
    <n v="-9543.2865666216094"/>
    <n v="-278.76051075294532"/>
  </r>
  <r>
    <x v="56"/>
    <n v="0"/>
    <n v="0"/>
    <n v="0"/>
    <n v="0"/>
    <n v="0"/>
    <n v="0"/>
    <n v="258495.4905628761"/>
    <n v="153522.45481991529"/>
    <n v="0"/>
    <n v="19"/>
    <n v="49"/>
    <n v="1672051105"/>
    <n v="273"/>
    <n v="0"/>
    <n v="38655"/>
    <n v="2"/>
    <n v="7"/>
    <n v="0"/>
    <n v="383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1678.21"/>
    <n v="387301.95"/>
    <n v="165623.74"/>
    <n v="2"/>
    <n v="4"/>
    <n v="0"/>
    <n v="0"/>
    <n v="0"/>
    <n v="219528.7777296183"/>
    <n v="385152.52186011529"/>
    <n v="165623.74413049701"/>
    <n v="2149.4322703816579"/>
    <n v="2149.4281398846651"/>
    <n v="-4.1304970218334347E-3"/>
    <n v="165623.74413049701"/>
    <n v="0"/>
    <n v="0"/>
    <n v="0"/>
    <n v="0"/>
    <n v="0"/>
    <n v="0"/>
    <n v="0"/>
    <n v="0"/>
    <n v="0"/>
    <n v="0"/>
    <n v="192576.2609300577"/>
    <n v="231091.5131160692"/>
    <n v="269606.76530208072"/>
    <n v="308122.0174880923"/>
    <n v="346637.26967410382"/>
    <n v="423667.77404612693"/>
    <n v="462183.02623213839"/>
    <n v="500698.27841814997"/>
    <n v="539213.53060416144"/>
    <n v="577728.78279017308"/>
    <m/>
    <n v="2.3254668216934462"/>
    <n v="1.4630000000000001"/>
    <m/>
    <n v="0.72008474285052571"/>
    <n v="2.516483978790319"/>
    <m/>
    <n v="-69335.613665468161"/>
    <n v="0"/>
    <n v="0"/>
    <n v="0"/>
    <n v="0"/>
    <n v="0"/>
    <n v="0"/>
    <n v="0"/>
    <n v="0"/>
    <n v="0"/>
    <n v="0"/>
    <n v="-88593.239758473937"/>
    <n v="-80034.294828249156"/>
    <n v="-69335.613665468176"/>
    <n v="-55580.16645617834"/>
    <n v="-37239.570177125242"/>
    <n v="-103999.34063287851"/>
    <n v="-97152.184688698719"/>
    <n v="-88593.239758473937"/>
    <n v="-77588.881991042072"/>
    <n v="-62916.404967799579"/>
  </r>
  <r>
    <x v="57"/>
    <n v="0"/>
    <n v="0"/>
    <n v="0"/>
    <n v="0"/>
    <n v="0"/>
    <n v="0"/>
    <n v="418452.66020790621"/>
    <n v="315430.31320138852"/>
    <n v="0"/>
    <n v="12"/>
    <n v="55"/>
    <n v="1671712995"/>
    <n v="115126"/>
    <n v="0"/>
    <n v="152650"/>
    <n v="8"/>
    <n v="83"/>
    <n v="29018"/>
    <n v="6043"/>
    <n v="60"/>
    <n v="0"/>
    <n v="0"/>
    <n v="0"/>
    <n v="0"/>
    <n v="0"/>
    <n v="0"/>
    <n v="2401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481"/>
    <n v="1415673.23"/>
    <n v="1580334.84"/>
    <n v="164661.62"/>
    <n v="4"/>
    <n v="15"/>
    <n v="0"/>
    <n v="0"/>
    <n v="0"/>
    <n v="455133.22232404829"/>
    <n v="619794.84153616987"/>
    <n v="164661.61921212159"/>
    <n v="960540.0076759517"/>
    <n v="960539.99846383021"/>
    <n v="7.8787843813188374E-4"/>
    <n v="164661.61921212159"/>
    <n v="0"/>
    <n v="0"/>
    <n v="0"/>
    <n v="0"/>
    <n v="0"/>
    <n v="0"/>
    <n v="0"/>
    <n v="0"/>
    <n v="0"/>
    <n v="0"/>
    <n v="309897.42076808488"/>
    <n v="371876.90492170188"/>
    <n v="433856.38907531888"/>
    <n v="495835.87322893587"/>
    <n v="557815.35738255293"/>
    <n v="681774.32568978693"/>
    <n v="743753.80984340387"/>
    <n v="805733.29399702081"/>
    <n v="867712.77815063775"/>
    <n v="929692.26230425481"/>
    <m/>
    <n v="3.7640516624443809"/>
    <n v="1.4630000000000001"/>
    <m/>
    <n v="6.2684670327397551E-2"/>
    <n v="1.554707672688983"/>
    <m/>
    <n v="-9712.9088280790984"/>
    <n v="0"/>
    <n v="0"/>
    <n v="0"/>
    <n v="0"/>
    <n v="0"/>
    <n v="0"/>
    <n v="0"/>
    <n v="0"/>
    <n v="0"/>
    <n v="0"/>
    <n v="-40702.650904887589"/>
    <n v="-26929.432204083801"/>
    <n v="-9712.9088280790893"/>
    <n v="12422.621226784129"/>
    <n v="41936.661299935076"/>
    <n v="-65494.444566334358"/>
    <n v="-54475.869605691347"/>
    <n v="-40702.650904887567"/>
    <n v="-22994.226860997009"/>
    <n v="617.00519752374385"/>
  </r>
  <r>
    <x v="58"/>
    <n v="299314.4114255507"/>
    <n v="247212.535"/>
    <n v="0"/>
    <n v="8"/>
    <n v="10"/>
    <n v="1671649871"/>
    <n v="101724.8033335291"/>
    <n v="0.32561931689387957"/>
    <n v="0"/>
    <n v="24"/>
    <n v="28"/>
    <n v="1671649999"/>
    <n v="2389"/>
    <n v="0"/>
    <n v="45566"/>
    <n v="3"/>
    <n v="10"/>
    <n v="5"/>
    <n v="431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2516190.33"/>
    <n v="4399952.0599999996"/>
    <n v="1883761.73"/>
    <n v="3"/>
    <n v="6"/>
    <n v="324161.71852907271"/>
    <n v="442835.82234667469"/>
    <n v="118674.10381760199"/>
    <n v="110246.70049152929"/>
    <n v="150355.19704858321"/>
    <n v="40108.496557053928"/>
    <n v="2081781.9109793981"/>
    <n v="3806761.0406047418"/>
    <n v="1724979.129625344"/>
    <n v="158782.60037465591"/>
    <n v="221417.91117333731"/>
    <n v="265701.49340800481"/>
    <n v="309985.07564267231"/>
    <n v="354268.65787733969"/>
    <n v="398552.24011200719"/>
    <n v="487119.40458134218"/>
    <n v="531402.98681600962"/>
    <n v="575686.56905067712"/>
    <n v="619970.1512853445"/>
    <n v="664253.733520012"/>
    <n v="75177.598524291621"/>
    <n v="90213.118229149943"/>
    <n v="105248.63793400829"/>
    <n v="120284.1576388666"/>
    <n v="135319.67734372491"/>
    <n v="165390.71675344161"/>
    <n v="180426.23645829991"/>
    <n v="195461.75616315819"/>
    <n v="210497.2758680165"/>
    <n v="225532.79557287489"/>
    <n v="3.731528683185156"/>
    <n v="3.7487118679381188"/>
    <n v="1.4630000000000001"/>
    <n v="7.194673808206753E-2"/>
    <n v="6.7033194578407507E-2"/>
    <n v="1.5610695636682099"/>
    <n v="-7965.1482309332914"/>
    <n v="-2519.6972949081178"/>
    <n v="-30106.939348267031"/>
    <n v="-20266.143296118691"/>
    <n v="-7965.1482309332932"/>
    <n v="7850.4168528765149"/>
    <n v="28937.83696462294"/>
    <n v="-47820.372242134021"/>
    <n v="-39947.73540041536"/>
    <n v="-30106.939348267031"/>
    <n v="-17454.487281219179"/>
    <n v="-584.55119182204362"/>
    <n v="-10037.45714733728"/>
    <n v="-6696.2305462576551"/>
    <n v="-2519.6972949081169"/>
    <n v="2850.1311711127132"/>
    <n v="10009.90245914049"/>
    <n v="-16051.66502928061"/>
    <n v="-13378.683748416899"/>
    <n v="-10037.45714733728"/>
    <n v="-5741.5943745206168"/>
    <n v="-13.77734409839468"/>
  </r>
  <r>
    <x v="59"/>
    <n v="0"/>
    <n v="0"/>
    <n v="0"/>
    <n v="0"/>
    <n v="0"/>
    <n v="0"/>
    <n v="345702.91746251861"/>
    <n v="234331.09504604409"/>
    <n v="0"/>
    <n v="3"/>
    <n v="24"/>
    <n v="1669241603"/>
    <n v="2648"/>
    <n v="0"/>
    <n v="115294"/>
    <n v="2"/>
    <n v="20"/>
    <n v="0"/>
    <n v="1126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90238.03"/>
    <n v="644479.11"/>
    <n v="154241.07"/>
    <n v="2"/>
    <n v="5"/>
    <n v="0"/>
    <n v="0"/>
    <n v="0"/>
    <n v="376413.14538669272"/>
    <n v="530654.21888890502"/>
    <n v="154241.0735022123"/>
    <n v="113824.88461330729"/>
    <n v="113824.891111095"/>
    <n v="-3.502212319290265E-3"/>
    <n v="154241.0735022123"/>
    <n v="0"/>
    <n v="0"/>
    <n v="0"/>
    <n v="0"/>
    <n v="0"/>
    <n v="0"/>
    <n v="0"/>
    <n v="0"/>
    <n v="0"/>
    <n v="0"/>
    <n v="265327.10944445251"/>
    <n v="318392.53133334301"/>
    <n v="371457.95322223351"/>
    <n v="424523.37511112401"/>
    <n v="477588.79700001451"/>
    <n v="583719.64077779558"/>
    <n v="636785.06266668602"/>
    <n v="689850.48455557658"/>
    <n v="742915.90644446702"/>
    <n v="795981.32833335758"/>
    <m/>
    <n v="3.4404209387280602"/>
    <n v="1.4630000000000001"/>
    <m/>
    <n v="0.16264842914216751"/>
    <n v="1.7009546518349909"/>
    <m/>
    <n v="-21577.51877998608"/>
    <n v="0"/>
    <n v="0"/>
    <n v="0"/>
    <n v="0"/>
    <n v="0"/>
    <n v="0"/>
    <n v="0"/>
    <n v="0"/>
    <n v="0"/>
    <n v="0"/>
    <n v="-48110.229724431323"/>
    <n v="-36317.913749122323"/>
    <n v="-21577.518779986069"/>
    <n v="-2625.5823910965992"/>
    <n v="22643.666127422679"/>
    <n v="-69336.398479987518"/>
    <n v="-59902.545699740323"/>
    <n v="-48110.229724431323"/>
    <n v="-32948.680613319753"/>
    <n v="-12733.28179850432"/>
  </r>
  <r>
    <x v="60"/>
    <n v="0"/>
    <n v="0"/>
    <n v="0"/>
    <n v="0"/>
    <n v="0"/>
    <n v="0"/>
    <n v="220198.0569285065"/>
    <n v="124758.92238909331"/>
    <n v="0"/>
    <n v="12"/>
    <n v="48"/>
    <n v="1667578587"/>
    <n v="2541"/>
    <n v="0"/>
    <n v="15339"/>
    <n v="7"/>
    <n v="30"/>
    <n v="5"/>
    <n v="12710"/>
    <n v="4"/>
    <n v="61"/>
    <n v="0"/>
    <n v="0"/>
    <n v="0"/>
    <n v="0"/>
    <n v="0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8"/>
    <n v="484982.43"/>
    <n v="635034.07999999996"/>
    <n v="150051.65"/>
    <n v="2"/>
    <n v="11"/>
    <n v="0"/>
    <n v="0"/>
    <n v="0"/>
    <n v="188516.08681550869"/>
    <n v="338567.7341091056"/>
    <n v="150051.64729359691"/>
    <n v="296466.34318449133"/>
    <n v="296466.34589089442"/>
    <n v="2.7064030582550909E-3"/>
    <n v="150051.64729359691"/>
    <n v="0"/>
    <n v="0"/>
    <n v="0"/>
    <n v="0"/>
    <n v="0"/>
    <n v="0"/>
    <n v="0"/>
    <n v="0"/>
    <n v="0"/>
    <n v="0"/>
    <n v="169283.8670545528"/>
    <n v="203140.6404654634"/>
    <n v="236997.4138763739"/>
    <n v="270854.18728728453"/>
    <n v="304710.96069819498"/>
    <n v="372424.50752001622"/>
    <n v="406281.28093092667"/>
    <n v="440138.0543418373"/>
    <n v="473994.82775274781"/>
    <n v="507851.60116365837"/>
    <m/>
    <n v="2.2563413345716272"/>
    <n v="1.4630000000000001"/>
    <m/>
    <n v="0.77278142216873902"/>
    <n v="2.5935792206328649"/>
    <m/>
    <n v="-65409.713766320543"/>
    <n v="0"/>
    <n v="0"/>
    <n v="0"/>
    <n v="0"/>
    <n v="0"/>
    <n v="0"/>
    <n v="0"/>
    <n v="0"/>
    <n v="0"/>
    <n v="0"/>
    <n v="-82338.100471775819"/>
    <n v="-74814.373047129018"/>
    <n v="-65409.713766320543"/>
    <n v="-53318.008976709621"/>
    <n v="-37195.735923895067"/>
    <n v="-95880.809836140048"/>
    <n v="-89861.827896422619"/>
    <n v="-82338.100471775819"/>
    <n v="-72664.736640087081"/>
    <n v="-59766.918197835454"/>
  </r>
  <r>
    <x v="61"/>
    <n v="72941.743108880284"/>
    <n v="0"/>
    <n v="0"/>
    <n v="203"/>
    <n v="144"/>
    <n v="1654078082"/>
    <n v="375816.92911723081"/>
    <n v="216031.77847450721"/>
    <n v="0"/>
    <n v="31"/>
    <n v="30"/>
    <n v="1671706049"/>
    <n v="8636"/>
    <n v="0"/>
    <n v="191885"/>
    <n v="4"/>
    <n v="15"/>
    <n v="5"/>
    <n v="183229"/>
    <n v="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"/>
    <n v="406123.61"/>
    <n v="552763.98"/>
    <n v="146640.37"/>
    <n v="1"/>
    <n v="2"/>
    <n v="0"/>
    <n v="0"/>
    <n v="0"/>
    <n v="406112.07952647272"/>
    <n v="552752.44476620783"/>
    <n v="146640.3652397352"/>
    <n v="11.53047352732392"/>
    <n v="11.53523379215039"/>
    <n v="4.7602648264728487E-3"/>
    <n v="146640.3652397352"/>
    <n v="0"/>
    <n v="0"/>
    <n v="0"/>
    <n v="0"/>
    <n v="0"/>
    <n v="0"/>
    <n v="0"/>
    <n v="0"/>
    <n v="0"/>
    <n v="0"/>
    <n v="276376.22238310392"/>
    <n v="331651.46685972472"/>
    <n v="386926.71133634553"/>
    <n v="442201.95581296628"/>
    <n v="497477.20028958708"/>
    <n v="608027.68924282864"/>
    <n v="663302.93371944933"/>
    <n v="718578.17819607025"/>
    <n v="773853.42267269094"/>
    <n v="829128.66714931175"/>
    <m/>
    <n v="3.7694426351335109"/>
    <n v="1.4630000000000001"/>
    <m/>
    <n v="6.1164842440511791E-2"/>
    <n v="1.552484164490469"/>
    <m/>
    <n v="-8452.2540481832129"/>
    <n v="0"/>
    <n v="0"/>
    <n v="0"/>
    <n v="0"/>
    <n v="0"/>
    <n v="0"/>
    <n v="0"/>
    <n v="0"/>
    <n v="0"/>
    <n v="0"/>
    <n v="-36089.8762864936"/>
    <n v="-23806.488625022321"/>
    <n v="-8452.2540481832111"/>
    <n v="11288.904693467081"/>
    <n v="37610.449682334118"/>
    <n v="-58199.974077141916"/>
    <n v="-48373.263947964879"/>
    <n v="-36089.8762864936"/>
    <n v="-20296.949293173369"/>
    <n v="760.28669792026631"/>
  </r>
  <r>
    <x v="62"/>
    <n v="0"/>
    <n v="0"/>
    <n v="0"/>
    <n v="0"/>
    <n v="0"/>
    <n v="0"/>
    <n v="368774.21952286537"/>
    <n v="204873.0991480572"/>
    <n v="0"/>
    <n v="34"/>
    <n v="58"/>
    <n v="1671714934"/>
    <n v="1504"/>
    <n v="0"/>
    <n v="9456"/>
    <n v="3"/>
    <n v="11"/>
    <n v="0"/>
    <n v="7913"/>
    <n v="0"/>
    <n v="0"/>
    <n v="0"/>
    <n v="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9"/>
    <n v="644490.62"/>
    <n v="788335.1"/>
    <n v="143844.47"/>
    <n v="1"/>
    <n v="5"/>
    <n v="0"/>
    <n v="0"/>
    <n v="0"/>
    <n v="399491.56775865942"/>
    <n v="543336.04081113054"/>
    <n v="143844.47305247109"/>
    <n v="244999.0522413406"/>
    <n v="244999.0591888694"/>
    <n v="-3.052471147384495E-3"/>
    <n v="143844.47305247109"/>
    <n v="0"/>
    <n v="0"/>
    <n v="0"/>
    <n v="0"/>
    <n v="0"/>
    <n v="0"/>
    <n v="0"/>
    <n v="0"/>
    <n v="0"/>
    <n v="0"/>
    <n v="271668.02040556527"/>
    <n v="326001.62448667828"/>
    <n v="380335.22856779129"/>
    <n v="434668.83264890453"/>
    <n v="489002.43673001748"/>
    <n v="597669.64489224367"/>
    <n v="652003.24897335668"/>
    <n v="706336.85305446968"/>
    <n v="760670.45713558269"/>
    <n v="815004.06121669582"/>
    <m/>
    <n v="3.7772465586003721"/>
    <n v="1.4630000000000001"/>
    <m/>
    <n v="5.8972438770893421E-2"/>
    <n v="1.549276677921817"/>
    <m/>
    <n v="-8010.4628496885143"/>
    <n v="0"/>
    <n v="0"/>
    <n v="0"/>
    <n v="0"/>
    <n v="0"/>
    <n v="0"/>
    <n v="0"/>
    <n v="0"/>
    <n v="0"/>
    <n v="0"/>
    <n v="-35177.264890245053"/>
    <n v="-23103.130649997689"/>
    <n v="-8010.4628496885134"/>
    <n v="11394.395750708991"/>
    <n v="37267.540551239043"/>
    <n v="-56910.706522690249"/>
    <n v="-47251.399130492377"/>
    <n v="-35177.264890245031"/>
    <n v="-19653.378009927012"/>
    <n v="1045.137830496999"/>
  </r>
  <r>
    <x v="63"/>
    <n v="0"/>
    <n v="0"/>
    <n v="0"/>
    <n v="0"/>
    <n v="0"/>
    <n v="0"/>
    <n v="362059.46324420918"/>
    <n v="267498.41050186701"/>
    <n v="0"/>
    <n v="31"/>
    <n v="40"/>
    <n v="1671909706"/>
    <n v="23276"/>
    <n v="0"/>
    <n v="30185"/>
    <n v="5"/>
    <n v="29"/>
    <n v="20"/>
    <n v="6748"/>
    <n v="0"/>
    <n v="0"/>
    <n v="0"/>
    <n v="0"/>
    <n v="0"/>
    <n v="0"/>
    <n v="0"/>
    <n v="132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1"/>
    <n v="434011.5"/>
    <n v="571625.01"/>
    <n v="137613.51999999999"/>
    <n v="4"/>
    <n v="14"/>
    <n v="0"/>
    <n v="0"/>
    <n v="0"/>
    <n v="398415.81391825632"/>
    <n v="536029.33263686532"/>
    <n v="137613.518718609"/>
    <n v="35595.686081743683"/>
    <n v="35595.677363134688"/>
    <n v="1.28139101434499E-3"/>
    <n v="137613.518718609"/>
    <n v="0"/>
    <n v="0"/>
    <n v="0"/>
    <n v="0"/>
    <n v="0"/>
    <n v="0"/>
    <n v="0"/>
    <n v="0"/>
    <n v="0"/>
    <n v="0"/>
    <n v="268014.66631843272"/>
    <n v="321617.5995821192"/>
    <n v="375220.53284580569"/>
    <n v="428823.46610949229"/>
    <n v="482426.39937317878"/>
    <n v="589632.26590055192"/>
    <n v="643235.19916423841"/>
    <n v="696838.13242792489"/>
    <n v="750441.06569161138"/>
    <n v="804043.99895529798"/>
    <m/>
    <n v="3.8951793227010918"/>
    <n v="1.4630000000000001"/>
    <m/>
    <n v="2.6910359861486599E-2"/>
    <n v="1.5023698564773551"/>
    <m/>
    <n v="-3606.1855593926439"/>
    <n v="0"/>
    <n v="0"/>
    <n v="0"/>
    <n v="0"/>
    <n v="0"/>
    <n v="0"/>
    <n v="0"/>
    <n v="0"/>
    <n v="0"/>
    <n v="0"/>
    <n v="-30407.65219123592"/>
    <n v="-18495.889243750022"/>
    <n v="-3606.1855593926448"/>
    <n v="15537.71917763827"/>
    <n v="41062.925493679482"/>
    <n v="-51848.825496710517"/>
    <n v="-42319.415138721801"/>
    <n v="-30407.652191235898"/>
    <n v="-15092.52840161118"/>
    <n v="5327.6366512217792"/>
  </r>
  <r>
    <x v="64"/>
    <n v="264234.83020326798"/>
    <n v="0"/>
    <n v="0"/>
    <n v="4"/>
    <n v="35"/>
    <n v="1634906594"/>
    <n v="295037.88714400341"/>
    <n v="0"/>
    <n v="0"/>
    <n v="2"/>
    <n v="6"/>
    <n v="1655124983"/>
    <n v="741056"/>
    <n v="0"/>
    <n v="1896235"/>
    <n v="5"/>
    <n v="16"/>
    <n v="0"/>
    <n v="109238"/>
    <n v="0"/>
    <n v="998987"/>
    <n v="0"/>
    <n v="0"/>
    <n v="0"/>
    <n v="17954"/>
    <n v="0"/>
    <n v="0"/>
    <n v="0"/>
    <n v="0"/>
    <n v="0"/>
    <n v="0"/>
    <n v="0"/>
    <n v="0"/>
    <n v="0"/>
    <n v="0"/>
    <n v="0"/>
    <n v="0"/>
    <n v="0"/>
    <n v="0"/>
    <n v="0"/>
    <n v="29000"/>
    <n v="0"/>
    <n v="0"/>
    <n v="0"/>
    <n v="0"/>
    <n v="0"/>
    <n v="0"/>
    <n v="0"/>
    <n v="0"/>
    <n v="0"/>
    <n v="0"/>
    <n v="0"/>
    <n v="0"/>
    <n v="0"/>
    <n v="0"/>
    <n v="0"/>
    <n v="0"/>
    <n v="0"/>
    <n v="1045941"/>
    <n v="406828.24"/>
    <n v="543373.9"/>
    <n v="136545.66"/>
    <n v="2"/>
    <n v="2"/>
    <n v="0"/>
    <n v="0"/>
    <n v="0"/>
    <n v="312714.83082506218"/>
    <n v="449260.49145491899"/>
    <n v="136545.66062985681"/>
    <n v="94113.409174937755"/>
    <n v="94113.40854508098"/>
    <n v="-6.2985680415295064E-4"/>
    <n v="136545.66062985681"/>
    <n v="0"/>
    <n v="0"/>
    <n v="0"/>
    <n v="0"/>
    <n v="0"/>
    <n v="0"/>
    <n v="0"/>
    <n v="0"/>
    <n v="0"/>
    <n v="0"/>
    <n v="224630.24572745949"/>
    <n v="269556.2948729514"/>
    <n v="314482.34401844331"/>
    <n v="359408.39316393528"/>
    <n v="404334.44230942708"/>
    <n v="494186.54060041101"/>
    <n v="539112.58974590281"/>
    <n v="584038.63889139483"/>
    <n v="628964.68803688663"/>
    <n v="673890.73718237854"/>
    <m/>
    <n v="3.2901850515246962"/>
    <n v="1.4630000000000001"/>
    <m/>
    <n v="0.2157370899689581"/>
    <n v="1.778623362624586"/>
    <m/>
    <n v="-24230.53776612705"/>
    <n v="0"/>
    <n v="0"/>
    <n v="0"/>
    <n v="0"/>
    <n v="0"/>
    <n v="0"/>
    <n v="0"/>
    <n v="0"/>
    <n v="0"/>
    <n v="0"/>
    <n v="-46693.562338873002"/>
    <n v="-36709.995862097006"/>
    <n v="-24230.53776612705"/>
    <n v="-8185.5202141656482"/>
    <n v="13207.83652178288"/>
    <n v="-64663.981997069757"/>
    <n v="-56677.128815648961"/>
    <n v="-46693.562338872987"/>
    <n v="-33857.548297303867"/>
    <n v="-16742.862908545048"/>
  </r>
  <r>
    <x v="65"/>
    <n v="204162.14304590321"/>
    <n v="132755.17187934741"/>
    <n v="0"/>
    <n v="98"/>
    <n v="118"/>
    <n v="1672130615"/>
    <n v="28328.914226366491"/>
    <n v="17727.138989603962"/>
    <n v="0"/>
    <n v="9"/>
    <n v="41"/>
    <n v="1672129138"/>
    <n v="2853"/>
    <n v="0"/>
    <n v="12858"/>
    <n v="5"/>
    <n v="26"/>
    <n v="402"/>
    <n v="9580"/>
    <n v="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25"/>
    <n v="1267941.98"/>
    <n v="1406132.37"/>
    <n v="138190.39000000001"/>
    <n v="3"/>
    <n v="7"/>
    <n v="180780.3292760881"/>
    <n v="303231.53870198218"/>
    <n v="122451.20942589411"/>
    <n v="31248.054034330751"/>
    <n v="41639.310381014147"/>
    <n v="10391.2563466834"/>
    <n v="1055913.5966895809"/>
    <n v="1061261.520917004"/>
    <n v="5347.9242274225508"/>
    <n v="132842.4657725775"/>
    <n v="151615.76935099109"/>
    <n v="181938.9232211893"/>
    <n v="212262.0770913875"/>
    <n v="242585.2309615858"/>
    <n v="272908.38483178389"/>
    <n v="333554.69257218041"/>
    <n v="363877.84644237859"/>
    <n v="394201.00031257683"/>
    <n v="424524.154182775"/>
    <n v="454847.30805297318"/>
    <n v="20819.65519050707"/>
    <n v="24983.586228608488"/>
    <n v="29147.5172667099"/>
    <n v="33311.448304811318"/>
    <n v="37475.379342912733"/>
    <n v="45803.241419115569"/>
    <n v="49967.172457216977"/>
    <n v="54131.103495318392"/>
    <n v="58295.034533419799"/>
    <n v="62458.965571521221"/>
    <n v="2.4763458043711211"/>
    <n v="4.0071487981628184"/>
    <n v="1.4630000000000001"/>
    <n v="0.61528329078249167"/>
    <n v="-1.7840111567846151E-3"/>
    <n v="1.460389991677624"/>
    <n v="-46643.324750398519"/>
    <n v="18.571248570136429"/>
    <n v="-61804.901685497629"/>
    <n v="-55066.423047675788"/>
    <n v="-46643.324750398519"/>
    <n v="-35813.626939613438"/>
    <n v="-21374.029858566679"/>
    <n v="-73934.16323357691"/>
    <n v="-68543.380323319449"/>
    <n v="-61804.901685497622"/>
    <n v="-53141.143436869563"/>
    <n v="-41589.465772032141"/>
    <n v="-2063.39427048057"/>
    <n v="-1138.0762620135899"/>
    <n v="18.571248570136959"/>
    <n v="1505.6894764634999"/>
    <n v="3488.513780321317"/>
    <n v="-3728.9666857211359"/>
    <n v="-2988.712278947552"/>
    <n v="-2063.39427048057"/>
    <n v="-873.69968816587971"/>
    <n v="712.55975492037214"/>
  </r>
  <r>
    <x v="66"/>
    <n v="264334.16409062891"/>
    <n v="0"/>
    <n v="0"/>
    <n v="6"/>
    <n v="32"/>
    <n v="1635590243"/>
    <n v="274941.9065187021"/>
    <n v="249620.0040869519"/>
    <n v="118085.45049764329"/>
    <n v="0"/>
    <n v="7"/>
    <n v="1652252132"/>
    <n v="110362"/>
    <n v="0"/>
    <n v="132464"/>
    <n v="3"/>
    <n v="15"/>
    <n v="0"/>
    <n v="6956"/>
    <n v="0"/>
    <n v="0"/>
    <n v="0"/>
    <n v="0"/>
    <n v="0"/>
    <n v="0"/>
    <n v="0"/>
    <n v="0"/>
    <n v="0"/>
    <n v="0"/>
    <n v="0"/>
    <n v="0"/>
    <n v="0"/>
    <n v="151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146"/>
    <n v="629364.77"/>
    <n v="762187.59"/>
    <n v="132822.82"/>
    <n v="2"/>
    <n v="3"/>
    <n v="0"/>
    <n v="0"/>
    <n v="0"/>
    <n v="303797.73165868572"/>
    <n v="436620.55364743428"/>
    <n v="132822.82198874859"/>
    <n v="325567.03834131442"/>
    <n v="325567.03635256569"/>
    <n v="-1.9887486123479898E-3"/>
    <n v="132822.82198874859"/>
    <n v="0"/>
    <n v="0"/>
    <n v="0"/>
    <n v="0"/>
    <n v="0"/>
    <n v="0"/>
    <n v="0"/>
    <n v="0"/>
    <n v="0"/>
    <n v="0"/>
    <n v="218310.27682371711"/>
    <n v="261972.3321884606"/>
    <n v="305634.38755320403"/>
    <n v="349296.44291794742"/>
    <n v="392958.49828269088"/>
    <n v="480282.60901217768"/>
    <n v="523944.66437692108"/>
    <n v="567606.71974166459"/>
    <n v="611268.77510640793"/>
    <n v="654930.83047115139"/>
    <m/>
    <n v="3.2872404539366"/>
    <n v="1.4630000000000001"/>
    <m/>
    <n v="0.21682610568078209"/>
    <n v="1.7802165926109841"/>
    <m/>
    <n v="-23667.683576890049"/>
    <n v="0"/>
    <n v="0"/>
    <n v="0"/>
    <n v="0"/>
    <n v="0"/>
    <n v="0"/>
    <n v="0"/>
    <n v="0"/>
    <n v="0"/>
    <n v="0"/>
    <n v="-45498.711259261763"/>
    <n v="-35796.032289318777"/>
    <n v="-23667.683576890049"/>
    <n v="-8074.0923751959645"/>
    <n v="12717.362560396141"/>
    <n v="-62963.533405159127"/>
    <n v="-55201.390229204742"/>
    <n v="-45498.711259261763"/>
    <n v="-33023.838297906492"/>
    <n v="-16390.674349432811"/>
  </r>
  <r>
    <x v="67"/>
    <n v="288789.99847588473"/>
    <n v="188899.49093851831"/>
    <n v="0"/>
    <n v="167"/>
    <n v="150"/>
    <n v="1671585335"/>
    <n v="0"/>
    <n v="0"/>
    <n v="0"/>
    <n v="0"/>
    <n v="0"/>
    <n v="0"/>
    <n v="161980"/>
    <n v="0"/>
    <n v="167942"/>
    <n v="7"/>
    <n v="53"/>
    <n v="5"/>
    <n v="5936"/>
    <n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"/>
    <n v="1237707.54"/>
    <n v="1667272.3"/>
    <n v="429564.76"/>
    <n v="1"/>
    <n v="9"/>
    <n v="294977.66187846422"/>
    <n v="427566.24362168863"/>
    <n v="132588.58174322441"/>
    <n v="0"/>
    <n v="0"/>
    <n v="0"/>
    <n v="942729.87812153576"/>
    <n v="1239706.056378311"/>
    <n v="296976.1782567756"/>
    <n v="132588.58174322441"/>
    <n v="213783.12181084431"/>
    <n v="256539.74617301321"/>
    <n v="299296.37053518201"/>
    <n v="342052.9948973509"/>
    <n v="384809.61925951979"/>
    <n v="470322.86798385752"/>
    <n v="513079.49234602641"/>
    <n v="555836.11670819519"/>
    <n v="598592.74107036402"/>
    <n v="641349.36543253297"/>
    <n v="0"/>
    <n v="0"/>
    <n v="0"/>
    <n v="0"/>
    <n v="0"/>
    <n v="0"/>
    <n v="0"/>
    <n v="0"/>
    <n v="0"/>
    <n v="0"/>
    <n v="3.2247591610092639"/>
    <m/>
    <n v="1.4630000000000001"/>
    <n v="0.2404027092516596"/>
    <m/>
    <m/>
    <n v="-25697.020837802262"/>
    <m/>
    <n v="-47075.333018886682"/>
    <n v="-37573.860938404723"/>
    <n v="-25697.020837802251"/>
    <n v="-10426.797851313369"/>
    <n v="9933.4994640051445"/>
    <n v="-64177.982763754233"/>
    <n v="-56576.805099368648"/>
    <n v="-47075.333018886682"/>
    <n v="-34859.154629695578"/>
    <n v="-18570.916777440769"/>
    <n v="0"/>
    <n v="0"/>
    <n v="0"/>
    <n v="0"/>
    <n v="0"/>
    <n v="0"/>
    <n v="0"/>
    <n v="0"/>
    <n v="0"/>
    <n v="0"/>
  </r>
  <r>
    <x v="68"/>
    <n v="1370.0013551942129"/>
    <n v="5.0244302000000001E-11"/>
    <n v="5.0244302000000001E-11"/>
    <n v="12"/>
    <n v="11"/>
    <n v="1671461879"/>
    <n v="317496.50875253638"/>
    <n v="231277.18863909569"/>
    <n v="0"/>
    <n v="12"/>
    <n v="37"/>
    <n v="1671461301"/>
    <n v="750691"/>
    <n v="0"/>
    <n v="951970"/>
    <n v="3"/>
    <n v="31"/>
    <n v="0"/>
    <n v="201270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n v="976739.41"/>
    <n v="1106216.27"/>
    <n v="129476.86"/>
    <n v="2"/>
    <n v="8"/>
    <n v="0"/>
    <n v="0"/>
    <n v="0"/>
    <n v="343571.78946321929"/>
    <n v="473048.65150107152"/>
    <n v="129476.8620378521"/>
    <n v="633167.62053678068"/>
    <n v="633167.61849892861"/>
    <n v="-2.0378521439852189E-3"/>
    <n v="129476.8620378521"/>
    <n v="0"/>
    <n v="0"/>
    <n v="0"/>
    <n v="0"/>
    <n v="0"/>
    <n v="0"/>
    <n v="0"/>
    <n v="0"/>
    <n v="0"/>
    <n v="0"/>
    <n v="236524.3257505357"/>
    <n v="283829.19090064289"/>
    <n v="331134.05605075002"/>
    <n v="378438.92120085721"/>
    <n v="425743.78635096428"/>
    <n v="520353.51665117871"/>
    <n v="567658.38180128578"/>
    <n v="614963.24695139297"/>
    <n v="662268.11210150004"/>
    <n v="709572.97725160723"/>
    <m/>
    <n v="3.653538122995112"/>
    <n v="1.4630000000000001"/>
    <m/>
    <n v="9.4829139683607178E-2"/>
    <n v="1.601735031357117"/>
    <m/>
    <n v="-11214.69916258428"/>
    <n v="0"/>
    <n v="0"/>
    <n v="0"/>
    <n v="0"/>
    <n v="0"/>
    <n v="0"/>
    <n v="0"/>
    <n v="0"/>
    <n v="0"/>
    <n v="0"/>
    <n v="-34867.131737637857"/>
    <n v="-24354.939482058489"/>
    <n v="-11214.69916258428"/>
    <n v="5679.8955338825472"/>
    <n v="28206.02179583834"/>
    <n v="-53789.0777976807"/>
    <n v="-45379.323993217207"/>
    <n v="-34867.131737637843"/>
    <n v="-21351.455980464361"/>
    <n v="-3330.5549708997419"/>
  </r>
  <r>
    <x v="69"/>
    <n v="0"/>
    <n v="0"/>
    <n v="0"/>
    <n v="0"/>
    <n v="0"/>
    <n v="0"/>
    <n v="314105.33203824662"/>
    <n v="259330.63344706959"/>
    <n v="0"/>
    <n v="1"/>
    <n v="26"/>
    <n v="1668370984"/>
    <n v="5141341"/>
    <n v="0"/>
    <n v="6548130"/>
    <n v="7"/>
    <n v="42"/>
    <n v="5"/>
    <n v="122082"/>
    <n v="0"/>
    <n v="0"/>
    <n v="0"/>
    <n v="0"/>
    <n v="0"/>
    <n v="0"/>
    <n v="0"/>
    <n v="12847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84707"/>
    <n v="5894077.9900000002"/>
    <n v="6022062.3600000003"/>
    <n v="127984.36"/>
    <n v="3"/>
    <n v="7"/>
    <n v="0"/>
    <n v="0"/>
    <n v="0"/>
    <n v="357062.81480574567"/>
    <n v="485047.17887416721"/>
    <n v="127984.36406842151"/>
    <n v="5537015.1751942541"/>
    <n v="5537015.1811258327"/>
    <n v="-4.0684215491637588E-3"/>
    <n v="127984.36406842151"/>
    <n v="0"/>
    <n v="0"/>
    <n v="0"/>
    <n v="0"/>
    <n v="0"/>
    <n v="0"/>
    <n v="0"/>
    <n v="0"/>
    <n v="0"/>
    <n v="0"/>
    <n v="242523.5894370836"/>
    <n v="291028.30732450029"/>
    <n v="339533.025211917"/>
    <n v="388037.74309933378"/>
    <n v="436542.46098675049"/>
    <n v="533551.89676158398"/>
    <n v="582056.61464900058"/>
    <n v="630561.33253641741"/>
    <n v="679066.05042383401"/>
    <n v="727570.76831125084"/>
    <m/>
    <n v="3.7898940421726581"/>
    <n v="1.4630000000000001"/>
    <m/>
    <n v="5.5438478091829113E-2"/>
    <n v="1.5441064934483459"/>
    <m/>
    <n v="-6722.5693498797509"/>
    <n v="0"/>
    <n v="0"/>
    <n v="0"/>
    <n v="0"/>
    <n v="0"/>
    <n v="0"/>
    <n v="0"/>
    <n v="0"/>
    <n v="0"/>
    <n v="0"/>
    <n v="-30974.928293588109"/>
    <n v="-20196.102096384391"/>
    <n v="-6722.5693498797482"/>
    <n v="10600.54418134051"/>
    <n v="33698.028889634203"/>
    <n v="-50376.8154485548"/>
    <n v="-41753.75449079182"/>
    <n v="-30974.928293588109"/>
    <n v="-17116.437468611901"/>
    <n v="1361.5502980230381"/>
  </r>
  <r>
    <x v="70"/>
    <n v="346630.88539251318"/>
    <n v="321678.40343134181"/>
    <n v="0"/>
    <n v="43"/>
    <n v="59"/>
    <n v="1672066895"/>
    <n v="0"/>
    <n v="0"/>
    <n v="0"/>
    <n v="0"/>
    <n v="0"/>
    <n v="0"/>
    <n v="117805"/>
    <n v="0"/>
    <n v="117818"/>
    <n v="4"/>
    <n v="15"/>
    <n v="5"/>
    <n v="0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88498.98"/>
    <n v="514570.19"/>
    <n v="126071.21"/>
    <n v="1"/>
    <n v="2"/>
    <n v="386851.70081385633"/>
    <n v="512922.91238151758"/>
    <n v="126071.2115676613"/>
    <n v="0"/>
    <n v="0"/>
    <n v="0"/>
    <n v="1647.279186143714"/>
    <n v="1647.2776184824179"/>
    <n v="-1.567661325680092E-3"/>
    <n v="126071.2115676613"/>
    <n v="256461.45619075879"/>
    <n v="307753.74742891052"/>
    <n v="359046.0386670623"/>
    <n v="410338.32990521408"/>
    <n v="461630.62114336592"/>
    <n v="564215.20361966942"/>
    <n v="615507.49485782103"/>
    <n v="666799.78609597287"/>
    <n v="718092.07733412459"/>
    <n v="769384.36857227632"/>
    <n v="0"/>
    <n v="0"/>
    <n v="0"/>
    <n v="0"/>
    <n v="0"/>
    <n v="0"/>
    <n v="0"/>
    <n v="0"/>
    <n v="0"/>
    <n v="0"/>
    <n v="4.0685173562105117"/>
    <m/>
    <n v="1.4630000000000001"/>
    <n v="-1.684086614646518E-2"/>
    <m/>
    <m/>
    <n v="2159.516527718059"/>
    <m/>
    <n v="-23486.629091357809"/>
    <n v="-12088.34214954631"/>
    <n v="2159.516527718064"/>
    <n v="20478.191969915129"/>
    <n v="44903.092559511213"/>
    <n v="-44003.545586618522"/>
    <n v="-34884.916033169313"/>
    <n v="-23486.629091357809"/>
    <n v="-8831.6887376001687"/>
    <n v="10708.2317340767"/>
    <n v="0"/>
    <n v="0"/>
    <n v="0"/>
    <n v="0"/>
    <n v="0"/>
    <n v="0"/>
    <n v="0"/>
    <n v="0"/>
    <n v="0"/>
    <n v="0"/>
  </r>
  <r>
    <x v="71"/>
    <n v="0"/>
    <n v="0"/>
    <n v="0"/>
    <n v="0"/>
    <n v="0"/>
    <n v="0"/>
    <n v="315445.97332087648"/>
    <n v="0"/>
    <n v="0"/>
    <n v="47"/>
    <n v="52"/>
    <n v="1671777656"/>
    <n v="142456"/>
    <n v="0"/>
    <n v="304145"/>
    <n v="8"/>
    <n v="32"/>
    <n v="0"/>
    <n v="150906"/>
    <n v="69"/>
    <n v="8"/>
    <n v="0"/>
    <n v="0"/>
    <n v="0"/>
    <n v="0"/>
    <n v="0"/>
    <n v="0"/>
    <n v="10658"/>
    <n v="0"/>
    <n v="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783"/>
    <n v="694393.96"/>
    <n v="820344.56"/>
    <n v="125950.59"/>
    <n v="4"/>
    <n v="17"/>
    <n v="0"/>
    <n v="0"/>
    <n v="0"/>
    <n v="340258.19365034299"/>
    <n v="464767.49806408089"/>
    <n v="124509.3044137379"/>
    <n v="354135.76634965697"/>
    <n v="355577.06193591922"/>
    <n v="1441.285586262107"/>
    <n v="124509.3044137379"/>
    <n v="0"/>
    <n v="0"/>
    <n v="0"/>
    <n v="0"/>
    <n v="0"/>
    <n v="0"/>
    <n v="0"/>
    <n v="0"/>
    <n v="0"/>
    <n v="0"/>
    <n v="232383.74903204039"/>
    <n v="278860.49883844849"/>
    <n v="325337.24864485662"/>
    <n v="371813.99845126469"/>
    <n v="418290.74825767282"/>
    <n v="511244.24787048902"/>
    <n v="557720.9976768971"/>
    <n v="604197.74748330517"/>
    <n v="650674.49728971324"/>
    <n v="697151.24709612131"/>
    <m/>
    <n v="3.7327933061105449"/>
    <n v="1.4630000000000001"/>
    <m/>
    <n v="7.1583576152486339E-2"/>
    <n v="1.5677267719110879"/>
    <m/>
    <n v="-8317.4298977176586"/>
    <n v="0"/>
    <n v="0"/>
    <n v="0"/>
    <n v="0"/>
    <n v="0"/>
    <n v="0"/>
    <n v="0"/>
    <n v="0"/>
    <n v="0"/>
    <n v="0"/>
    <n v="-31555.80480092172"/>
    <n v="-21227.638177275468"/>
    <n v="-8317.4298977176659"/>
    <n v="8281.4093188566476"/>
    <n v="30413.194940955738"/>
    <n v="-50146.504723484933"/>
    <n v="-41883.97142456795"/>
    <n v="-31555.804800921698"/>
    <n v="-18276.733427662239"/>
    <n v="-571.30492998297268"/>
  </r>
  <r>
    <x v="72"/>
    <n v="0"/>
    <n v="0"/>
    <n v="0"/>
    <n v="0"/>
    <n v="0"/>
    <n v="0"/>
    <n v="96527.11511660782"/>
    <n v="66655.224860494389"/>
    <n v="0"/>
    <n v="30"/>
    <n v="49"/>
    <n v="1671688411"/>
    <n v="43450"/>
    <n v="0"/>
    <n v="133917"/>
    <n v="8"/>
    <n v="43"/>
    <n v="53"/>
    <n v="46088"/>
    <n v="4968"/>
    <n v="116"/>
    <n v="0"/>
    <n v="0"/>
    <n v="0"/>
    <n v="0"/>
    <n v="4"/>
    <n v="25554"/>
    <n v="136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379"/>
    <n v="300146.63"/>
    <n v="424222.47"/>
    <n v="124075.84"/>
    <n v="4"/>
    <n v="11"/>
    <n v="0"/>
    <n v="0"/>
    <n v="0"/>
    <n v="188744.16392783239"/>
    <n v="312817.23591277318"/>
    <n v="124073.07198494081"/>
    <n v="111402.4660721676"/>
    <n v="111405.23408722669"/>
    <n v="2.7680150592059358"/>
    <n v="124073.07198494081"/>
    <n v="0"/>
    <n v="0"/>
    <n v="0"/>
    <n v="0"/>
    <n v="0"/>
    <n v="0"/>
    <n v="0"/>
    <n v="0"/>
    <n v="0"/>
    <n v="0"/>
    <n v="156408.61795638659"/>
    <n v="187690.34154766391"/>
    <n v="218972.06513894131"/>
    <n v="250253.7887302186"/>
    <n v="281535.51232149592"/>
    <n v="344098.95950405061"/>
    <n v="375380.68309532793"/>
    <n v="406662.40668660519"/>
    <n v="437944.1302778825"/>
    <n v="469225.85386915982"/>
    <m/>
    <n v="2.5212339060222591"/>
    <n v="1.4630000000000001"/>
    <m/>
    <n v="0.58652475299714801"/>
    <n v="2.3210857136348282"/>
    <m/>
    <n v="-45868.763006747482"/>
    <n v="0"/>
    <n v="0"/>
    <n v="0"/>
    <n v="0"/>
    <n v="0"/>
    <n v="0"/>
    <n v="0"/>
    <n v="0"/>
    <n v="0"/>
    <n v="0"/>
    <n v="-61509.624802386141"/>
    <n v="-54558.130670991188"/>
    <n v="-45868.763006747482"/>
    <n v="-34696.718867005577"/>
    <n v="-19800.660014016379"/>
    <n v="-74022.314238897074"/>
    <n v="-68461.118933781108"/>
    <n v="-61509.624802386141"/>
    <n v="-52571.989490592619"/>
    <n v="-40655.142408201253"/>
  </r>
  <r>
    <x v="73"/>
    <n v="105636.95556712629"/>
    <n v="83046.722747009611"/>
    <n v="0"/>
    <n v="14"/>
    <n v="26"/>
    <n v="1672096199"/>
    <n v="214804.3844565787"/>
    <n v="165460.60319672691"/>
    <n v="0"/>
    <n v="15"/>
    <n v="28"/>
    <n v="1672095975"/>
    <n v="1614"/>
    <n v="0"/>
    <n v="226589"/>
    <n v="10"/>
    <n v="40"/>
    <n v="77"/>
    <n v="3739"/>
    <n v="18"/>
    <n v="3"/>
    <n v="0"/>
    <n v="0"/>
    <n v="16"/>
    <n v="0"/>
    <n v="0"/>
    <n v="221107"/>
    <n v="5"/>
    <n v="0"/>
    <n v="0"/>
    <n v="0"/>
    <n v="0"/>
    <n v="0"/>
    <n v="0"/>
    <n v="0"/>
    <n v="0"/>
    <n v="0"/>
    <n v="0"/>
    <n v="0"/>
    <n v="0"/>
    <n v="0"/>
    <n v="0"/>
    <n v="10"/>
    <n v="0"/>
    <n v="0"/>
    <n v="0"/>
    <n v="0"/>
    <n v="0"/>
    <n v="0"/>
    <n v="0"/>
    <n v="0"/>
    <n v="0"/>
    <n v="0"/>
    <n v="0"/>
    <n v="0"/>
    <n v="0"/>
    <n v="0"/>
    <n v="0"/>
    <n v="221236"/>
    <n v="735304.25"/>
    <n v="853043.27"/>
    <n v="117739.02"/>
    <n v="7"/>
    <n v="27"/>
    <n v="117565.1684738185"/>
    <n v="156288.9432685542"/>
    <n v="38723.774794735713"/>
    <n v="238550.84160887421"/>
    <n v="317540.79965095402"/>
    <n v="78989.958042079772"/>
    <n v="379188.23991730728"/>
    <n v="379213.52708049188"/>
    <n v="25.287163184519159"/>
    <n v="117713.7328368155"/>
    <n v="78144.471634277099"/>
    <n v="93773.365961132513"/>
    <n v="109402.2602879879"/>
    <n v="125031.1546148434"/>
    <n v="140660.0489416988"/>
    <n v="171917.8375954096"/>
    <n v="187546.731922265"/>
    <n v="203175.62624912051"/>
    <n v="218804.52057597591"/>
    <n v="234433.41490283131"/>
    <n v="158770.39982547701"/>
    <n v="190524.4797905724"/>
    <n v="222278.55975566781"/>
    <n v="254032.6397207632"/>
    <n v="285786.71968585858"/>
    <n v="349294.87961604941"/>
    <n v="381048.95958114468"/>
    <n v="412803.03954624018"/>
    <n v="444557.11951133551"/>
    <n v="476311.19947643089"/>
    <n v="4.035994530414448"/>
    <n v="4.0200147907635637"/>
    <n v="1.4630000000000001"/>
    <n v="-8.9183793841147718E-3"/>
    <n v="-4.9787853541111149E-3"/>
    <n v="1.455716037026936"/>
    <n v="348.46102240283739"/>
    <n v="395.24187065872587"/>
    <n v="-7465.9861410248741"/>
    <n v="-3992.8985128347781"/>
    <n v="348.46102240283648"/>
    <n v="5930.2089962797691"/>
    <n v="13372.53962811569"/>
    <n v="-13717.54387176704"/>
    <n v="-10939.07376921496"/>
    <n v="-7465.9861410248704"/>
    <n v="-3000.587761923322"/>
    <n v="2953.276743545408"/>
    <n v="-15481.79811188898"/>
    <n v="-8425.3358974233415"/>
    <n v="395.24187065871962"/>
    <n v="11735.98471533565"/>
    <n v="26856.975174904888"/>
    <n v="-28183.430097927139"/>
    <n v="-22538.260326354619"/>
    <n v="-15481.798111888969"/>
    <n v="-6409.203836147426"/>
    <n v="5687.5885315079649"/>
  </r>
  <r>
    <x v="74"/>
    <n v="0"/>
    <n v="0"/>
    <n v="0"/>
    <n v="0"/>
    <n v="0"/>
    <n v="0"/>
    <n v="300625.51223394362"/>
    <n v="187915.34905185809"/>
    <n v="0"/>
    <n v="63"/>
    <n v="58"/>
    <n v="1671845323"/>
    <n v="21106"/>
    <n v="0"/>
    <n v="23381"/>
    <n v="4"/>
    <n v="18"/>
    <n v="33"/>
    <n v="224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"/>
    <n v="1344299.76"/>
    <n v="1459309.16"/>
    <n v="115009.4"/>
    <n v="2"/>
    <n v="6"/>
    <n v="0"/>
    <n v="0"/>
    <n v="0"/>
    <n v="327913.09009931801"/>
    <n v="442922.49206952512"/>
    <n v="115009.40197020709"/>
    <n v="1016386.6699006821"/>
    <n v="1016386.667930475"/>
    <n v="-1.9702071440406139E-3"/>
    <n v="115009.40197020709"/>
    <n v="0"/>
    <n v="0"/>
    <n v="0"/>
    <n v="0"/>
    <n v="0"/>
    <n v="0"/>
    <n v="0"/>
    <n v="0"/>
    <n v="0"/>
    <n v="0"/>
    <n v="221461.24603476259"/>
    <n v="265753.49524171499"/>
    <n v="310045.74444866762"/>
    <n v="354337.99365562008"/>
    <n v="398630.2428625726"/>
    <n v="487214.7412764777"/>
    <n v="531506.9904834301"/>
    <n v="575799.23969038273"/>
    <n v="620091.48889733513"/>
    <n v="664383.73810428765"/>
    <m/>
    <n v="3.851185072540964"/>
    <n v="1.4630000000000001"/>
    <m/>
    <n v="3.86413336819591E-2"/>
    <n v="1.5195322711767061"/>
    <m/>
    <n v="-4278.77895282586"/>
    <n v="0"/>
    <n v="0"/>
    <n v="0"/>
    <n v="0"/>
    <n v="0"/>
    <n v="0"/>
    <n v="0"/>
    <n v="0"/>
    <n v="0"/>
    <n v="0"/>
    <n v="-26424.903556302121"/>
    <n v="-16582.181510312668"/>
    <n v="-4278.7789528258581"/>
    <n v="11539.88147822861"/>
    <n v="32631.428719634569"/>
    <n v="-44141.803239083107"/>
    <n v="-36267.625602291548"/>
    <n v="-26424.903556302099"/>
    <n v="-13769.97521145853"/>
    <n v="3103.262581666248"/>
  </r>
  <r>
    <x v="75"/>
    <n v="0"/>
    <n v="0"/>
    <n v="0"/>
    <n v="0"/>
    <n v="0"/>
    <n v="0"/>
    <n v="287723.06810591847"/>
    <n v="8.6562723396876E-5"/>
    <n v="0"/>
    <n v="58"/>
    <n v="34"/>
    <n v="1671710220"/>
    <n v="1603"/>
    <n v="0"/>
    <n v="16561"/>
    <n v="4"/>
    <n v="11"/>
    <n v="0"/>
    <n v="14654"/>
    <n v="292"/>
    <n v="0"/>
    <n v="0"/>
    <n v="0"/>
    <n v="0"/>
    <n v="0"/>
    <n v="0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4"/>
    <n v="360796.36"/>
    <n v="473662.82"/>
    <n v="112866.45"/>
    <n v="3"/>
    <n v="5"/>
    <n v="0"/>
    <n v="0"/>
    <n v="0"/>
    <n v="313477.48959247803"/>
    <n v="426343.94322589831"/>
    <n v="112866.4536334203"/>
    <n v="47318.870407521958"/>
    <n v="47318.876774101693"/>
    <n v="-3.6334203032311052E-3"/>
    <n v="112866.4536334203"/>
    <n v="0"/>
    <n v="0"/>
    <n v="0"/>
    <n v="0"/>
    <n v="0"/>
    <n v="0"/>
    <n v="0"/>
    <n v="0"/>
    <n v="0"/>
    <n v="0"/>
    <n v="213171.97161294919"/>
    <n v="255806.36593553901"/>
    <n v="298440.76025812881"/>
    <n v="341075.15458071872"/>
    <n v="383709.54890330852"/>
    <n v="468978.33754848823"/>
    <n v="511612.73187107802"/>
    <n v="554247.12619366788"/>
    <n v="596881.52051625762"/>
    <n v="639515.91483884747"/>
    <m/>
    <n v="3.777419503324023"/>
    <n v="1.4630000000000001"/>
    <m/>
    <n v="5.8923954959228857E-2"/>
    <n v="1.5492057461053521"/>
    <m/>
    <n v="-6280.4678269457181"/>
    <n v="0"/>
    <n v="0"/>
    <n v="0"/>
    <n v="0"/>
    <n v="0"/>
    <n v="0"/>
    <n v="0"/>
    <n v="0"/>
    <n v="0"/>
    <n v="0"/>
    <n v="-27597.664988240631"/>
    <n v="-18123.355138776231"/>
    <n v="-6280.4678269457218"/>
    <n v="8946.1015739792201"/>
    <n v="29248.194108545791"/>
    <n v="-44651.422717276568"/>
    <n v="-37071.974837705042"/>
    <n v="-27597.664988240631"/>
    <n v="-15416.40946750068"/>
    <n v="825.26456015258736"/>
  </r>
  <r>
    <x v="76"/>
    <n v="225271.46519177881"/>
    <n v="149294.6857757573"/>
    <n v="0"/>
    <n v="622"/>
    <n v="132"/>
    <n v="1671047543"/>
    <n v="0"/>
    <n v="0"/>
    <n v="0"/>
    <n v="0"/>
    <n v="0"/>
    <n v="0"/>
    <n v="737"/>
    <n v="0"/>
    <n v="1885"/>
    <n v="7"/>
    <n v="41"/>
    <n v="770"/>
    <n v="330"/>
    <n v="19"/>
    <n v="0"/>
    <n v="0"/>
    <n v="0"/>
    <n v="0"/>
    <n v="0"/>
    <n v="0"/>
    <n v="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18"/>
    <n v="348151.9"/>
    <n v="452375.99"/>
    <n v="104224.08"/>
    <n v="5"/>
    <n v="26"/>
    <n v="231526.40347963519"/>
    <n v="335090.79908048332"/>
    <n v="103564.395600848"/>
    <n v="398.14011483810179"/>
    <n v="398.14011483810179"/>
    <n v="0"/>
    <n v="116227.35640552671"/>
    <n v="116887.0508046786"/>
    <n v="659.68439915198542"/>
    <n v="103564.395600848"/>
    <n v="167545.3995402416"/>
    <n v="201054.47944828999"/>
    <n v="234563.55935633829"/>
    <n v="268072.63926438661"/>
    <n v="301581.71917243488"/>
    <n v="368599.87898853171"/>
    <n v="402108.95889657992"/>
    <n v="435618.03880462819"/>
    <n v="469127.11871267651"/>
    <n v="502636.1986207249"/>
    <n v="199.0700574190509"/>
    <n v="238.88406890286109"/>
    <n v="278.69808038667122"/>
    <n v="318.51209187048153"/>
    <n v="358.3261033542916"/>
    <n v="437.95412632191199"/>
    <n v="477.76813780572212"/>
    <n v="517.58214928953237"/>
    <n v="557.39616077334244"/>
    <n v="597.21017225715264"/>
    <n v="3.2355791499230211"/>
    <s v="inf"/>
    <n v="1.4630000000000001"/>
    <n v="0.23625472122824309"/>
    <n v="-1"/>
    <n v="0"/>
    <n v="-19791.695830727211"/>
    <m/>
    <n v="-36546.235784751363"/>
    <n v="-29099.773582962851"/>
    <n v="-19791.6958307272"/>
    <n v="-7824.167292138518"/>
    <n v="8132.5374259797391"/>
    <n v="-49949.867747970697"/>
    <n v="-43992.697986539883"/>
    <n v="-36546.235784751363"/>
    <n v="-26972.212953880411"/>
    <n v="-14206.84917938581"/>
    <n v="79.628022967620353"/>
    <n v="88.475581075133732"/>
    <n v="99.535028709525449"/>
    <n v="113.7543185251719"/>
    <n v="132.7133716127006"/>
    <n v="63.702418374096297"/>
    <n v="70.780464860106989"/>
    <n v="79.628022967620367"/>
    <n v="91.003454820137563"/>
    <n v="106.1706972901605"/>
  </r>
  <r>
    <x v="77"/>
    <n v="0"/>
    <n v="0"/>
    <n v="0"/>
    <n v="0"/>
    <n v="0"/>
    <n v="0"/>
    <n v="272238.28257404448"/>
    <n v="211343.80207099771"/>
    <n v="0"/>
    <n v="2"/>
    <n v="27"/>
    <n v="1672010241"/>
    <n v="1410658"/>
    <n v="0"/>
    <n v="1493862"/>
    <n v="9"/>
    <n v="34"/>
    <n v="5"/>
    <n v="81643"/>
    <n v="1"/>
    <n v="0"/>
    <n v="0"/>
    <n v="0"/>
    <n v="0"/>
    <n v="0"/>
    <n v="155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61"/>
    <n v="22202545.149999999"/>
    <n v="22303337"/>
    <n v="100791.85"/>
    <n v="2"/>
    <n v="15"/>
    <n v="0"/>
    <n v="0"/>
    <n v="0"/>
    <n v="300061.34421784658"/>
    <n v="400853.19635613961"/>
    <n v="100791.852138293"/>
    <n v="21902483.80578215"/>
    <n v="21902483.80364386"/>
    <n v="-2.138292984454893E-3"/>
    <n v="100791.852138293"/>
    <n v="0"/>
    <n v="0"/>
    <n v="0"/>
    <n v="0"/>
    <n v="0"/>
    <n v="0"/>
    <n v="0"/>
    <n v="0"/>
    <n v="0"/>
    <n v="0"/>
    <n v="200426.59817806981"/>
    <n v="240511.91781368371"/>
    <n v="280597.23744929768"/>
    <n v="320682.55708491168"/>
    <n v="360767.87672052562"/>
    <n v="440938.51599175349"/>
    <n v="481023.83562736743"/>
    <n v="521109.15526298143"/>
    <n v="561194.47489859536"/>
    <n v="601279.7945342093"/>
    <m/>
    <n v="3.977039689737448"/>
    <n v="1.4630000000000001"/>
    <m/>
    <n v="5.7732162748587168E-3"/>
    <n v="1.471446215410118"/>
    <m/>
    <n v="-578.55304925810594"/>
    <n v="0"/>
    <n v="0"/>
    <n v="0"/>
    <n v="0"/>
    <n v="0"/>
    <n v="0"/>
    <n v="0"/>
    <n v="0"/>
    <n v="0"/>
    <n v="0"/>
    <n v="-20621.212867065089"/>
    <n v="-11713.36405915087"/>
    <n v="-578.55304925810196"/>
    <n v="13737.632534889741"/>
    <n v="32825.879980420177"/>
    <n v="-36655.340721310647"/>
    <n v="-29529.061674979279"/>
    <n v="-20621.212867065071"/>
    <n v="-9168.2643997467967"/>
    <n v="6102.333556677564"/>
  </r>
  <r>
    <x v="78"/>
    <n v="0"/>
    <n v="0"/>
    <n v="0"/>
    <n v="0"/>
    <n v="0"/>
    <n v="0"/>
    <n v="249017.48211218609"/>
    <n v="178467.2028924998"/>
    <n v="0"/>
    <n v="5"/>
    <n v="40"/>
    <n v="1671339495"/>
    <n v="200"/>
    <n v="0"/>
    <n v="948"/>
    <n v="5"/>
    <n v="16"/>
    <n v="9"/>
    <n v="542"/>
    <n v="0"/>
    <n v="0"/>
    <n v="0"/>
    <n v="0"/>
    <n v="0"/>
    <n v="0"/>
    <n v="0"/>
    <n v="1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6"/>
    <n v="697212.42"/>
    <n v="797620.78"/>
    <n v="100408.36"/>
    <n v="3"/>
    <n v="11"/>
    <n v="0"/>
    <n v="0"/>
    <n v="0"/>
    <n v="270553.87990564603"/>
    <n v="370962.24083172862"/>
    <n v="100408.36092608261"/>
    <n v="426658.54009435402"/>
    <n v="426658.53916827141"/>
    <n v="-9.2608259001281112E-4"/>
    <n v="100408.36092608261"/>
    <n v="0"/>
    <n v="0"/>
    <n v="0"/>
    <n v="0"/>
    <n v="0"/>
    <n v="0"/>
    <n v="0"/>
    <n v="0"/>
    <n v="0"/>
    <n v="0"/>
    <n v="185481.12041586431"/>
    <n v="222577.34449903719"/>
    <n v="259673.56858220999"/>
    <n v="296769.79266538291"/>
    <n v="333866.01674855582"/>
    <n v="408058.46491490147"/>
    <n v="445154.68899807433"/>
    <n v="482250.91308124718"/>
    <n v="519347.13716441998"/>
    <n v="556443.36124759295"/>
    <m/>
    <n v="3.694535369468078"/>
    <n v="1.4630000000000001"/>
    <m/>
    <n v="8.2680120768718446E-2"/>
    <n v="1.583961016684635"/>
    <m/>
    <n v="-7667.8007181504336"/>
    <n v="0"/>
    <n v="0"/>
    <n v="0"/>
    <n v="0"/>
    <n v="0"/>
    <n v="0"/>
    <n v="0"/>
    <n v="0"/>
    <n v="0"/>
    <n v="0"/>
    <n v="-26215.912759736861"/>
    <n v="-17972.307407920671"/>
    <n v="-7667.8007181504363"/>
    <n v="5580.850740125592"/>
    <n v="23245.719351160282"/>
    <n v="-41054.402393006007"/>
    <n v="-34459.518111553058"/>
    <n v="-26215.912759736861"/>
    <n v="-15616.99159311605"/>
    <n v="-1485.0967042882839"/>
  </r>
  <r>
    <x v="79"/>
    <n v="134893.45324720559"/>
    <n v="104475.06281010339"/>
    <n v="0"/>
    <n v="78"/>
    <n v="45"/>
    <n v="1672162199"/>
    <n v="130236.93713486361"/>
    <n v="90203.223799447616"/>
    <n v="0"/>
    <n v="19"/>
    <n v="50"/>
    <n v="1672163802"/>
    <n v="30276"/>
    <n v="0"/>
    <n v="47563"/>
    <n v="9"/>
    <n v="65"/>
    <n v="443"/>
    <n v="8778"/>
    <n v="0"/>
    <n v="1"/>
    <n v="0"/>
    <n v="0"/>
    <n v="0"/>
    <n v="0"/>
    <n v="0"/>
    <n v="8057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509"/>
    <n v="19301041.350000001"/>
    <n v="25619551.129999999"/>
    <n v="6319092.2599999998"/>
    <n v="5"/>
    <n v="27"/>
    <n v="148483.82606483719"/>
    <n v="198273.39863222939"/>
    <n v="49789.572567392148"/>
    <n v="144488.12181130119"/>
    <n v="192517.06299495319"/>
    <n v="48028.941183651958"/>
    <n v="19008069.402123861"/>
    <n v="25228760.668372821"/>
    <n v="6221273.7462489558"/>
    <n v="97818.513751044113"/>
    <n v="99136.699316114682"/>
    <n v="118964.0391793376"/>
    <n v="138791.37904256061"/>
    <n v="158618.71890578349"/>
    <n v="178446.0587690064"/>
    <n v="218100.7384954523"/>
    <n v="237928.07835867521"/>
    <n v="257755.4182218982"/>
    <n v="277582.75808512111"/>
    <n v="297410.09794834408"/>
    <n v="96258.531497476579"/>
    <n v="115510.23779697189"/>
    <n v="134761.9440964672"/>
    <n v="154013.6503959625"/>
    <n v="173265.35669545789"/>
    <n v="211768.76929444849"/>
    <n v="231020.47559394379"/>
    <n v="250272.18189343909"/>
    <n v="269523.88819293439"/>
    <n v="288775.59449242981"/>
    <n v="3.9822273702763469"/>
    <n v="4.0083553426424876"/>
    <n v="1.4630000000000001"/>
    <n v="4.4629871855910164E-3"/>
    <n v="-2.0844815212863739E-3"/>
    <n v="1.459950403534358"/>
    <n v="-221.2229093348044"/>
    <n v="100.3245650863241"/>
    <n v="-10134.892840946281"/>
    <n v="-5728.8173157856218"/>
    <n v="-221.2229093348069"/>
    <n v="6859.9698989590979"/>
    <n v="16301.560310017639"/>
    <n v="-18065.828786235448"/>
    <n v="-14540.96836610693"/>
    <n v="-10134.892840946281"/>
    <n v="-4469.9385943111483"/>
    <n v="3083.3337345356849"/>
    <n v="-9525.5285846613333"/>
    <n v="-5247.3716292179306"/>
    <n v="100.3245650863246"/>
    <n v="6975.93395776322"/>
    <n v="16143.41314799909"/>
    <n v="-17226.21110445946"/>
    <n v="-13803.68554010474"/>
    <n v="-9525.5285846613333"/>
    <n v="-4025.041070519816"/>
    <n v="3308.9422816688748"/>
  </r>
  <r>
    <x v="80"/>
    <n v="0"/>
    <n v="0"/>
    <n v="0"/>
    <n v="0"/>
    <n v="0"/>
    <n v="0"/>
    <n v="249282.3833748078"/>
    <n v="199667.59836139251"/>
    <n v="0"/>
    <n v="12"/>
    <n v="57"/>
    <n v="1671701518"/>
    <n v="533"/>
    <n v="0"/>
    <n v="19003"/>
    <n v="4"/>
    <n v="11"/>
    <n v="0"/>
    <n v="184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1878.93"/>
    <n v="369178.06"/>
    <n v="97299.14"/>
    <n v="2"/>
    <n v="2"/>
    <n v="0"/>
    <n v="0"/>
    <n v="0"/>
    <n v="271878.87610345089"/>
    <n v="369178.01296067401"/>
    <n v="97299.136857223115"/>
    <n v="5.3896549099590629E-2"/>
    <n v="4.7039325989317149E-2"/>
    <n v="3.1427768844878301E-3"/>
    <n v="97299.136857223115"/>
    <n v="0"/>
    <n v="0"/>
    <n v="0"/>
    <n v="0"/>
    <n v="0"/>
    <n v="0"/>
    <n v="0"/>
    <n v="0"/>
    <n v="0"/>
    <n v="0"/>
    <n v="184589.006480337"/>
    <n v="221506.8077764044"/>
    <n v="258424.60907247179"/>
    <n v="295342.41036853922"/>
    <n v="332260.21166460658"/>
    <n v="406095.81425674137"/>
    <n v="443013.6155528088"/>
    <n v="479931.41684887622"/>
    <n v="516849.21814494359"/>
    <n v="553767.01944101101"/>
    <m/>
    <n v="3.794257841181123"/>
    <n v="1.4630000000000001"/>
    <m/>
    <n v="5.4224611882156992E-2"/>
    <n v="1.542330607183596"/>
    <m/>
    <n v="-5004.6336170546128"/>
    <n v="0"/>
    <n v="0"/>
    <n v="0"/>
    <n v="0"/>
    <n v="0"/>
    <n v="0"/>
    <n v="0"/>
    <n v="0"/>
    <n v="0"/>
    <n v="0"/>
    <n v="-23463.53426508831"/>
    <n v="-15259.578421517779"/>
    <n v="-5004.6336170546128"/>
    <n v="8180.295417255169"/>
    <n v="25760.200796334891"/>
    <n v="-38230.654783515267"/>
    <n v="-31667.490108658851"/>
    <n v="-23463.53426508831"/>
    <n v="-12915.591037640481"/>
    <n v="1148.333265623296"/>
  </r>
  <r>
    <x v="81"/>
    <n v="0"/>
    <n v="0"/>
    <n v="0"/>
    <n v="0"/>
    <n v="0"/>
    <n v="0"/>
    <n v="204124.04987880631"/>
    <n v="111716.9521703447"/>
    <n v="0"/>
    <n v="20"/>
    <n v="47"/>
    <n v="1671018034"/>
    <n v="125431"/>
    <n v="0"/>
    <n v="162529"/>
    <n v="5"/>
    <n v="31"/>
    <n v="0"/>
    <n v="24971"/>
    <n v="19"/>
    <n v="0"/>
    <n v="0"/>
    <n v="0"/>
    <n v="0"/>
    <n v="0"/>
    <n v="0"/>
    <n v="121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127"/>
    <n v="393178.87"/>
    <n v="489833.39"/>
    <n v="96654.52"/>
    <n v="2"/>
    <n v="11"/>
    <n v="0"/>
    <n v="0"/>
    <n v="0"/>
    <n v="211518.06989538731"/>
    <n v="308172.58881081792"/>
    <n v="96654.518915430643"/>
    <n v="181660.80010461269"/>
    <n v="181660.80118918209"/>
    <n v="1.084569361410104E-3"/>
    <n v="96654.518915430643"/>
    <n v="0"/>
    <n v="0"/>
    <n v="0"/>
    <n v="0"/>
    <n v="0"/>
    <n v="0"/>
    <n v="0"/>
    <n v="0"/>
    <n v="0"/>
    <n v="0"/>
    <n v="154086.29440540899"/>
    <n v="184903.55328649079"/>
    <n v="215720.8121675725"/>
    <n v="246538.07104865441"/>
    <n v="277355.32992973621"/>
    <n v="338989.84769189969"/>
    <n v="369807.10657298152"/>
    <n v="400624.36545406329"/>
    <n v="431441.62433514511"/>
    <n v="462258.88321622688"/>
    <m/>
    <n v="3.188392971884308"/>
    <n v="1.4630000000000001"/>
    <m/>
    <n v="0.25455050091772141"/>
    <n v="1.8354073828426269"/>
    <m/>
    <n v="-19611.371712726159"/>
    <n v="0"/>
    <n v="0"/>
    <n v="0"/>
    <n v="0"/>
    <n v="0"/>
    <n v="0"/>
    <n v="0"/>
    <n v="0"/>
    <n v="0"/>
    <n v="0"/>
    <n v="-35020.001153267061"/>
    <n v="-28171.721401915551"/>
    <n v="-19611.371712726159"/>
    <n v="-8605.2078266255266"/>
    <n v="6069.6773548420024"/>
    <n v="-47346.904705699773"/>
    <n v="-41868.280904618558"/>
    <n v="-35020.001153267047"/>
    <n v="-26215.070044386539"/>
    <n v="-14475.16189921253"/>
  </r>
  <r>
    <x v="82"/>
    <n v="0"/>
    <n v="0"/>
    <n v="0"/>
    <n v="0"/>
    <n v="0"/>
    <n v="0"/>
    <n v="207052.07380004309"/>
    <n v="106497.3482750627"/>
    <n v="0"/>
    <n v="43"/>
    <n v="55"/>
    <n v="1671054070"/>
    <n v="56970"/>
    <n v="0"/>
    <n v="154063"/>
    <n v="4"/>
    <n v="18"/>
    <n v="0"/>
    <n v="9709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63206.89"/>
    <n v="359761.12"/>
    <n v="96554.23"/>
    <n v="2"/>
    <n v="5"/>
    <n v="0"/>
    <n v="0"/>
    <n v="0"/>
    <n v="213984.99483570419"/>
    <n v="310538.99054357712"/>
    <n v="96553.995707872891"/>
    <n v="49221.895164295798"/>
    <n v="49222.129456422866"/>
    <n v="0.2342921271047089"/>
    <n v="96553.995707872891"/>
    <n v="0"/>
    <n v="0"/>
    <n v="0"/>
    <n v="0"/>
    <n v="0"/>
    <n v="0"/>
    <n v="0"/>
    <n v="0"/>
    <n v="0"/>
    <n v="0"/>
    <n v="155269.49527178859"/>
    <n v="186323.39432614631"/>
    <n v="217377.29338050401"/>
    <n v="248431.1924348617"/>
    <n v="279485.0914892194"/>
    <n v="341592.88959793479"/>
    <n v="372646.78865229251"/>
    <n v="403700.68770665029"/>
    <n v="434754.58676100802"/>
    <n v="465808.48581536568"/>
    <m/>
    <n v="3.216221019823172"/>
    <n v="1.4630000000000001"/>
    <m/>
    <n v="0.24369562145947299"/>
    <n v="1.8195266941952091"/>
    <m/>
    <n v="-18919.248071978611"/>
    <n v="0"/>
    <n v="0"/>
    <n v="0"/>
    <n v="0"/>
    <n v="0"/>
    <n v="0"/>
    <n v="0"/>
    <n v="0"/>
    <n v="0"/>
    <n v="0"/>
    <n v="-34446.197599157473"/>
    <n v="-27545.331142633531"/>
    <n v="-18919.248071978611"/>
    <n v="-7828.5698382794217"/>
    <n v="6959.0011399861542"/>
    <n v="-46867.757220900552"/>
    <n v="-41347.064055681403"/>
    <n v="-34446.197599157473"/>
    <n v="-25573.655012198109"/>
    <n v="-13743.59822958565"/>
  </r>
  <r>
    <x v="83"/>
    <n v="0"/>
    <n v="0"/>
    <n v="0"/>
    <n v="0"/>
    <n v="0"/>
    <n v="0"/>
    <n v="218595.69269287729"/>
    <n v="126956.6758633456"/>
    <n v="0"/>
    <n v="32"/>
    <n v="51"/>
    <n v="1668609665"/>
    <n v="533"/>
    <n v="0"/>
    <n v="18656"/>
    <n v="5"/>
    <n v="23"/>
    <n v="1111"/>
    <n v="17006"/>
    <n v="0"/>
    <n v="0"/>
    <n v="0"/>
    <n v="0"/>
    <n v="0"/>
    <n v="0"/>
    <n v="0"/>
    <n v="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17"/>
    <n v="247651.4"/>
    <n v="343861.32"/>
    <n v="96209.919999999998"/>
    <n v="2"/>
    <n v="3"/>
    <n v="0"/>
    <n v="0"/>
    <n v="0"/>
    <n v="243960.13142860509"/>
    <n v="340170.05502978747"/>
    <n v="96209.923601182454"/>
    <n v="3691.2685713949322"/>
    <n v="3691.2649702124759"/>
    <n v="-3.601182455895469E-3"/>
    <n v="96209.923601182454"/>
    <n v="0"/>
    <n v="0"/>
    <n v="0"/>
    <n v="0"/>
    <n v="0"/>
    <n v="0"/>
    <n v="0"/>
    <n v="0"/>
    <n v="0"/>
    <n v="0"/>
    <n v="170085.02751489379"/>
    <n v="204102.03301787251"/>
    <n v="238119.03852085129"/>
    <n v="272136.04402382998"/>
    <n v="306153.04952680878"/>
    <n v="374187.06053276628"/>
    <n v="408204.06603574503"/>
    <n v="442221.07153872377"/>
    <n v="476238.07704170252"/>
    <n v="510255.08254468133"/>
    <m/>
    <n v="3.5357065289843632"/>
    <n v="1.4630000000000001"/>
    <m/>
    <n v="0.1313156132188964"/>
    <n v="1.655114742139246"/>
    <m/>
    <n v="-11167.40984373557"/>
    <n v="0"/>
    <n v="0"/>
    <n v="0"/>
    <n v="0"/>
    <n v="0"/>
    <n v="0"/>
    <n v="0"/>
    <n v="0"/>
    <n v="0"/>
    <n v="0"/>
    <n v="-28175.912595224949"/>
    <n v="-20616.578039007451"/>
    <n v="-11167.40984373557"/>
    <n v="981.52069304254837"/>
    <n v="17180.094742080051"/>
    <n v="-41782.714796416447"/>
    <n v="-35735.247151442447"/>
    <n v="-28175.912595224949"/>
    <n v="-18456.768165802441"/>
    <n v="-5497.9089265724469"/>
  </r>
  <r>
    <x v="84"/>
    <n v="167421.9991978069"/>
    <n v="153510.22713536839"/>
    <n v="0"/>
    <n v="14"/>
    <n v="11"/>
    <n v="1671653927"/>
    <n v="77697.034729782114"/>
    <n v="0"/>
    <n v="0"/>
    <n v="7"/>
    <n v="12"/>
    <n v="1671653953"/>
    <n v="11420"/>
    <n v="0"/>
    <n v="32693"/>
    <n v="6"/>
    <n v="17"/>
    <n v="26"/>
    <n v="20760"/>
    <n v="5"/>
    <n v="362"/>
    <n v="0"/>
    <n v="0"/>
    <n v="0"/>
    <n v="0"/>
    <n v="0"/>
    <n v="1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13"/>
    <n v="2391251.31"/>
    <n v="2487188.11"/>
    <n v="95936.8"/>
    <n v="4"/>
    <n v="15"/>
    <n v="181872.17640427221"/>
    <n v="247502.98227799771"/>
    <n v="65630.805873725534"/>
    <n v="84536.121237209358"/>
    <n v="114842.1152138508"/>
    <n v="30305.99397664145"/>
    <n v="2124843.0123585179"/>
    <n v="2124843.0125081511"/>
    <n v="1.4963301873649471E-4"/>
    <n v="95936.799850366981"/>
    <n v="123751.4911389989"/>
    <n v="148501.78936679871"/>
    <n v="173252.08759459839"/>
    <n v="198002.38582239821"/>
    <n v="222752.684050198"/>
    <n v="272253.28050579748"/>
    <n v="297003.5787335973"/>
    <n v="321753.87696139712"/>
    <n v="346504.17518919677"/>
    <n v="371254.4734169966"/>
    <n v="57421.057606925402"/>
    <n v="68905.26912831048"/>
    <n v="80389.480649695557"/>
    <n v="91873.692171080649"/>
    <n v="103357.9036924657"/>
    <n v="126326.3267352359"/>
    <n v="137810.53825662099"/>
    <n v="149294.74977800611"/>
    <n v="160778.96129939111"/>
    <n v="172263.17282077621"/>
    <n v="3.7711403811526631"/>
    <n v="3.7894191922022471"/>
    <n v="1.4630000000000001"/>
    <n v="6.0687112044708558E-2"/>
    <n v="5.5570734489095219E-2"/>
    <n v="1.544299984557546"/>
    <n v="-3755.060304226095"/>
    <n v="-1595.465173178748"/>
    <n v="-16130.209418125991"/>
    <n v="-10630.14314528159"/>
    <n v="-3755.0603042260991"/>
    <n v="5084.331919988108"/>
    <n v="16870.18821894038"/>
    <n v="-26030.328709245889"/>
    <n v="-21630.275690970371"/>
    <n v="-16130.20941812598"/>
    <n v="-9058.6956387546161"/>
    <n v="369.98940040719748"/>
    <n v="-7337.5709338712877"/>
    <n v="-4785.5239291190483"/>
    <n v="-1595.465173178749"/>
    <n v="2506.0389416016369"/>
    <n v="7974.711094642149"/>
    <n v="-11931.255542425321"/>
    <n v="-9889.6179386235272"/>
    <n v="-7337.5709338712877"/>
    <n v="-4056.3676420469778"/>
    <n v="318.57008038543432"/>
  </r>
  <r>
    <x v="85"/>
    <n v="478782.76631553"/>
    <n v="365208.07680446038"/>
    <n v="118680.3213909343"/>
    <n v="64"/>
    <n v="111"/>
    <n v="1671244775"/>
    <n v="0"/>
    <n v="0"/>
    <n v="0"/>
    <n v="0"/>
    <n v="0"/>
    <n v="0"/>
    <n v="16232"/>
    <n v="0"/>
    <n v="17076"/>
    <n v="3"/>
    <n v="12"/>
    <n v="0"/>
    <n v="8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15466.41"/>
    <n v="710536.82"/>
    <n v="95070.41"/>
    <n v="2"/>
    <n v="4"/>
    <n v="611937.80162772257"/>
    <n v="707008.21404899086"/>
    <n v="95070.412421268353"/>
    <n v="0"/>
    <n v="0"/>
    <n v="0"/>
    <n v="3528.6083722774638"/>
    <n v="3528.6059510090849"/>
    <n v="-2.4212683492805809E-3"/>
    <n v="95070.412421268353"/>
    <n v="353504.10702449537"/>
    <n v="424204.92842939449"/>
    <n v="494905.74983429362"/>
    <n v="565606.57123919274"/>
    <n v="636307.39264409174"/>
    <n v="777709.03545388998"/>
    <n v="848409.85685878899"/>
    <n v="919110.67826368811"/>
    <n v="989811.49966858712"/>
    <n v="1060512.321073486"/>
    <n v="0"/>
    <n v="0"/>
    <n v="0"/>
    <n v="0"/>
    <n v="0"/>
    <n v="0"/>
    <n v="0"/>
    <n v="0"/>
    <n v="0"/>
    <n v="0"/>
    <n v="7.4366797833604954"/>
    <m/>
    <n v="1.4630000000000001"/>
    <n v="-0.46212555649498799"/>
    <m/>
    <m/>
    <n v="81681.641090979363"/>
    <m/>
    <n v="46331.230388529832"/>
    <n v="62042.524034062953"/>
    <n v="81681.641090979363"/>
    <n v="106931.9344498719"/>
    <n v="140598.99226172859"/>
    <n v="18050.901826570189"/>
    <n v="30619.936742996699"/>
    <n v="46331.230388529832"/>
    <n v="66531.46507564385"/>
    <n v="93465.111325129226"/>
    <n v="0"/>
    <n v="0"/>
    <n v="0"/>
    <n v="0"/>
    <n v="0"/>
    <n v="0"/>
    <n v="0"/>
    <n v="0"/>
    <n v="0"/>
    <n v="0"/>
  </r>
  <r>
    <x v="86"/>
    <n v="0"/>
    <n v="0"/>
    <n v="0"/>
    <n v="0"/>
    <n v="0"/>
    <n v="0"/>
    <n v="215846.8074963087"/>
    <n v="133601.12099497631"/>
    <n v="0"/>
    <n v="4"/>
    <n v="32"/>
    <n v="1669836124"/>
    <n v="115"/>
    <n v="0"/>
    <n v="4335"/>
    <n v="3"/>
    <n v="5"/>
    <n v="0"/>
    <n v="4201"/>
    <n v="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"/>
    <n v="233396.85"/>
    <n v="327108.43"/>
    <n v="93711.59"/>
    <n v="1"/>
    <n v="1"/>
    <n v="0"/>
    <n v="0"/>
    <n v="0"/>
    <n v="233396.84527682399"/>
    <n v="327108.43041930982"/>
    <n v="93711.585142485856"/>
    <n v="4.723176039988175E-3"/>
    <n v="-4.193098284304142E-4"/>
    <n v="4.8575141408946374E-3"/>
    <n v="93711.585142485856"/>
    <n v="0"/>
    <n v="0"/>
    <n v="0"/>
    <n v="0"/>
    <n v="0"/>
    <n v="0"/>
    <n v="0"/>
    <n v="0"/>
    <n v="0"/>
    <n v="0"/>
    <n v="163554.21520965491"/>
    <n v="196265.0582515859"/>
    <n v="228975.90129351689"/>
    <n v="261686.7443354479"/>
    <n v="294397.58737737878"/>
    <n v="359819.27346124081"/>
    <n v="392530.1165031718"/>
    <n v="425240.95954510279"/>
    <n v="457951.80258703372"/>
    <n v="490662.64562896482"/>
    <m/>
    <n v="3.4905868887176599"/>
    <n v="1.4630000000000001"/>
    <m/>
    <n v="0.14593910065063101"/>
    <n v="1.676508904251873"/>
    <m/>
    <n v="-11934.4775376584"/>
    <n v="0"/>
    <n v="0"/>
    <n v="0"/>
    <n v="0"/>
    <n v="0"/>
    <n v="0"/>
    <n v="0"/>
    <n v="0"/>
    <n v="0"/>
    <n v="0"/>
    <n v="-28289.899058623891"/>
    <n v="-21020.82282708367"/>
    <n v="-11934.4775376584"/>
    <n v="-252.03359411162091"/>
    <n v="15324.558330617419"/>
    <n v="-41374.236275396281"/>
    <n v="-35558.975290164097"/>
    <n v="-28289.899058623891"/>
    <n v="-18943.943903786461"/>
    <n v="-6482.6703640032356"/>
  </r>
  <r>
    <x v="87"/>
    <n v="139543.24112112331"/>
    <n v="99914.074413738519"/>
    <n v="0"/>
    <n v="88"/>
    <n v="108"/>
    <n v="1670199395"/>
    <n v="0"/>
    <n v="0"/>
    <n v="0"/>
    <n v="0"/>
    <n v="0"/>
    <n v="0"/>
    <n v="1437"/>
    <n v="0"/>
    <n v="1926"/>
    <n v="7"/>
    <n v="29"/>
    <n v="85"/>
    <n v="390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9"/>
    <n v="116746.01"/>
    <n v="208716.87"/>
    <n v="91970.86"/>
    <n v="1"/>
    <n v="1"/>
    <n v="116746.00869950801"/>
    <n v="208716.8671616631"/>
    <n v="91970.858462155025"/>
    <n v="0"/>
    <n v="0"/>
    <n v="0"/>
    <n v="1.300491945585236E-3"/>
    <n v="2.838336920831352E-3"/>
    <n v="1.537844975246117E-3"/>
    <n v="91970.858462155025"/>
    <n v="104358.43358083149"/>
    <n v="125230.1202969978"/>
    <n v="146101.8070131641"/>
    <n v="166973.49372933051"/>
    <n v="187845.18044549681"/>
    <n v="229588.5538778294"/>
    <n v="250460.2405939957"/>
    <n v="271331.92731016199"/>
    <n v="292203.61402632832"/>
    <n v="313075.30074249458"/>
    <n v="0"/>
    <n v="0"/>
    <n v="0"/>
    <n v="0"/>
    <n v="0"/>
    <n v="0"/>
    <n v="0"/>
    <n v="0"/>
    <n v="0"/>
    <n v="0"/>
    <n v="2.2693804391044989"/>
    <m/>
    <n v="1.4630000000000001"/>
    <n v="0.76259561027079537"/>
    <m/>
    <m/>
    <n v="-39791.641671739249"/>
    <m/>
    <n v="-50227.485029822412"/>
    <n v="-45589.332426229899"/>
    <n v="-39791.641671739257"/>
    <n v="-32337.467844537001"/>
    <n v="-22398.569408267329"/>
    <n v="-58576.15971628893"/>
    <n v="-54865.637633414917"/>
    <n v="-50227.485029822397"/>
    <n v="-44264.145968060599"/>
    <n v="-36313.027219044867"/>
    <n v="0"/>
    <n v="0"/>
    <n v="0"/>
    <n v="0"/>
    <n v="0"/>
    <n v="0"/>
    <n v="0"/>
    <n v="0"/>
    <n v="0"/>
    <n v="0"/>
  </r>
  <r>
    <x v="88"/>
    <n v="74806.290927894341"/>
    <n v="62800.811808925922"/>
    <n v="0"/>
    <n v="28"/>
    <n v="86"/>
    <n v="1617751584"/>
    <n v="0"/>
    <n v="0"/>
    <n v="0"/>
    <n v="0"/>
    <n v="0"/>
    <n v="0"/>
    <n v="131271"/>
    <n v="0"/>
    <n v="131287"/>
    <n v="3"/>
    <n v="7"/>
    <n v="0"/>
    <n v="0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0067.740000000005"/>
    <n v="171307.74"/>
    <n v="91240.01"/>
    <n v="1"/>
    <n v="1"/>
    <n v="80067.735977006363"/>
    <n v="171307.74326555399"/>
    <n v="91240.007288547597"/>
    <n v="0"/>
    <n v="0"/>
    <n v="0"/>
    <n v="4.0229936421383172E-3"/>
    <n v="-3.2655539689585571E-3"/>
    <n v="2.7114523982163519E-3"/>
    <n v="91240.007288547597"/>
    <n v="85653.87163277698"/>
    <n v="102784.6459593324"/>
    <n v="119915.4202858878"/>
    <n v="137046.19461244321"/>
    <n v="154176.96893899859"/>
    <n v="188438.51759210939"/>
    <n v="205569.29191866471"/>
    <n v="222700.06624522019"/>
    <n v="239830.84057177551"/>
    <n v="256961.61489833091"/>
    <n v="0"/>
    <n v="0"/>
    <n v="0"/>
    <n v="0"/>
    <n v="0"/>
    <n v="0"/>
    <n v="0"/>
    <n v="0"/>
    <n v="0"/>
    <n v="0"/>
    <n v="1.8775507406941689"/>
    <m/>
    <n v="1.4630000000000001"/>
    <n v="1.13043509999688"/>
    <m/>
    <m/>
    <n v="-48413.071472159107"/>
    <m/>
    <n v="-56978.458635436808"/>
    <n v="-53171.619896202283"/>
    <n v="-48413.071472159107"/>
    <n v="-42294.937784103611"/>
    <n v="-34137.426200029608"/>
    <n v="-63830.768366058961"/>
    <n v="-60785.297374671332"/>
    <n v="-56978.4586354368"/>
    <n v="-52083.951684992397"/>
    <n v="-45557.942417733197"/>
    <n v="0"/>
    <n v="0"/>
    <n v="0"/>
    <n v="0"/>
    <n v="0"/>
    <n v="0"/>
    <n v="0"/>
    <n v="0"/>
    <n v="0"/>
    <n v="0"/>
  </r>
  <r>
    <x v="89"/>
    <n v="36436.328284837589"/>
    <n v="0"/>
    <n v="0"/>
    <n v="32"/>
    <n v="70"/>
    <n v="1654097486"/>
    <n v="221564.0615286601"/>
    <n v="121184.3546701946"/>
    <n v="0"/>
    <n v="77"/>
    <n v="30"/>
    <n v="1672157495"/>
    <n v="11873"/>
    <n v="0"/>
    <n v="18182"/>
    <n v="6"/>
    <n v="46"/>
    <n v="11"/>
    <n v="6286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"/>
    <n v="339466.7"/>
    <n v="500049.52"/>
    <n v="160582.82"/>
    <n v="4"/>
    <n v="11"/>
    <n v="0"/>
    <n v="0"/>
    <n v="0"/>
    <n v="247214.76772667631"/>
    <n v="338399.76062244951"/>
    <n v="91184.99289577319"/>
    <n v="92251.932273323735"/>
    <n v="161649.7593775506"/>
    <n v="69397.827104226817"/>
    <n v="91184.99289577319"/>
    <n v="0"/>
    <n v="0"/>
    <n v="0"/>
    <n v="0"/>
    <n v="0"/>
    <n v="0"/>
    <n v="0"/>
    <n v="0"/>
    <n v="0"/>
    <n v="0"/>
    <n v="169199.8803112247"/>
    <n v="203039.85637346969"/>
    <n v="236879.8324357146"/>
    <n v="270719.80849795957"/>
    <n v="304559.78456020448"/>
    <n v="372239.73668469442"/>
    <n v="406079.71274693927"/>
    <n v="439919.6888091843"/>
    <n v="473759.66487142921"/>
    <n v="507599.64093367418"/>
    <m/>
    <n v="3.7111343640641521"/>
    <n v="1.4630000000000001"/>
    <m/>
    <n v="7.7837557899548493E-2"/>
    <n v="1.57687634720704"/>
    <m/>
    <n v="-6585.0527401608242"/>
    <n v="0"/>
    <n v="0"/>
    <n v="0"/>
    <n v="0"/>
    <n v="0"/>
    <n v="0"/>
    <n v="0"/>
    <n v="0"/>
    <n v="0"/>
    <n v="0"/>
    <n v="-23505.0407712833"/>
    <n v="-15985.046090784421"/>
    <n v="-6585.0527401608269"/>
    <n v="5500.6529963552312"/>
    <n v="21614.927311709969"/>
    <n v="-37041.031196181277"/>
    <n v="-31025.03545178218"/>
    <n v="-23505.0407712833"/>
    <n v="-13836.476182070461"/>
    <n v="-945.05672978666553"/>
  </r>
  <r>
    <x v="90"/>
    <n v="0"/>
    <n v="0"/>
    <n v="0"/>
    <n v="0"/>
    <n v="0"/>
    <n v="0"/>
    <n v="229705.320576706"/>
    <n v="166556.01380050549"/>
    <n v="0"/>
    <n v="17"/>
    <n v="31"/>
    <n v="1671646440"/>
    <n v="133"/>
    <n v="0"/>
    <n v="259"/>
    <n v="7"/>
    <n v="36"/>
    <n v="54"/>
    <n v="27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43"/>
    <n v="0"/>
    <n v="0"/>
    <n v="0"/>
    <n v="0"/>
    <n v="0"/>
    <n v="0"/>
    <n v="0"/>
    <n v="0"/>
    <n v="0"/>
    <n v="0"/>
    <n v="0"/>
    <n v="0"/>
    <n v="0"/>
    <n v="0"/>
    <n v="0"/>
    <n v="99"/>
    <n v="247703.57"/>
    <n v="338506.01"/>
    <n v="90802.43"/>
    <n v="4"/>
    <n v="6"/>
    <n v="0"/>
    <n v="0"/>
    <n v="0"/>
    <n v="247638.64815957309"/>
    <n v="338441.08212731307"/>
    <n v="90802.433967739984"/>
    <n v="64.921840426919516"/>
    <n v="64.927872686937917"/>
    <n v="-3.9677399909123778E-3"/>
    <n v="90802.433967739984"/>
    <n v="0"/>
    <n v="0"/>
    <n v="0"/>
    <n v="0"/>
    <n v="0"/>
    <n v="0"/>
    <n v="0"/>
    <n v="0"/>
    <n v="0"/>
    <n v="0"/>
    <n v="169220.54106365651"/>
    <n v="203064.64927638779"/>
    <n v="236908.7574891191"/>
    <n v="270752.86570185039"/>
    <n v="304596.97391458182"/>
    <n v="372285.19034004438"/>
    <n v="406129.2985527757"/>
    <n v="439973.40676550701"/>
    <n v="473817.51497823832"/>
    <n v="507661.62319096958"/>
    <m/>
    <n v="3.7272247817448751"/>
    <n v="1.4630000000000001"/>
    <m/>
    <n v="7.3184536546096801E-2"/>
    <n v="1.57006897696694"/>
    <m/>
    <n v="-6192.1634359117188"/>
    <n v="0"/>
    <n v="0"/>
    <n v="0"/>
    <n v="0"/>
    <n v="0"/>
    <n v="0"/>
    <n v="0"/>
    <n v="0"/>
    <n v="0"/>
    <n v="0"/>
    <n v="-23114.217542277369"/>
    <n v="-15593.30460611486"/>
    <n v="-6192.1634359117161"/>
    <n v="5895.0180686351814"/>
    <n v="22011.260074697711"/>
    <n v="-36651.860827369892"/>
    <n v="-30635.130478439882"/>
    <n v="-23114.217542277369"/>
    <n v="-13444.472338639849"/>
    <n v="-551.47873378983059"/>
  </r>
  <r>
    <x v="91"/>
    <n v="0"/>
    <n v="0"/>
    <n v="0"/>
    <n v="0"/>
    <n v="0"/>
    <n v="0"/>
    <n v="227796.79724403599"/>
    <n v="123313.1895515708"/>
    <n v="0"/>
    <n v="31"/>
    <n v="56"/>
    <n v="1671239861"/>
    <n v="1875"/>
    <n v="0"/>
    <n v="17356"/>
    <n v="7"/>
    <n v="44"/>
    <n v="44"/>
    <n v="14927"/>
    <n v="9"/>
    <n v="5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54"/>
    <n v="401256.29"/>
    <n v="491264.96"/>
    <n v="90008.67"/>
    <n v="5"/>
    <n v="19"/>
    <n v="0"/>
    <n v="0"/>
    <n v="0"/>
    <n v="250086.27800822569"/>
    <n v="339649.45483146259"/>
    <n v="89563.176823236878"/>
    <n v="151170.01199177431"/>
    <n v="151615.50516853741"/>
    <n v="445.49317676312057"/>
    <n v="89563.176823236878"/>
    <n v="0"/>
    <n v="0"/>
    <n v="0"/>
    <n v="0"/>
    <n v="0"/>
    <n v="0"/>
    <n v="0"/>
    <n v="0"/>
    <n v="0"/>
    <n v="0"/>
    <n v="169824.72741573129"/>
    <n v="203789.67289887759"/>
    <n v="237754.61838202379"/>
    <n v="271719.56386517012"/>
    <n v="305684.50934831641"/>
    <n v="373614.40031460888"/>
    <n v="407579.34579775512"/>
    <n v="441544.29128090141"/>
    <n v="475509.23676404759"/>
    <n v="509474.18224719388"/>
    <m/>
    <n v="3.792289050909833"/>
    <n v="1.4630000000000001"/>
    <m/>
    <n v="5.4771919097341248E-2"/>
    <n v="1.5431313176394099"/>
    <m/>
    <n v="-4650.8131153712338"/>
    <n v="0"/>
    <n v="0"/>
    <n v="0"/>
    <n v="0"/>
    <n v="0"/>
    <n v="0"/>
    <n v="0"/>
    <n v="0"/>
    <n v="0"/>
    <n v="0"/>
    <n v="-21633.28585694436"/>
    <n v="-14085.520194022971"/>
    <n v="-4650.8131153712311"/>
    <n v="7479.5245571810083"/>
    <n v="23653.308120583981"/>
    <n v="-35219.264050202873"/>
    <n v="-29181.051519865749"/>
    <n v="-21633.28585694436"/>
    <n v="-11929.015718902579"/>
    <n v="1010.011131819803"/>
  </r>
  <r>
    <x v="92"/>
    <n v="0"/>
    <n v="0"/>
    <n v="0"/>
    <n v="0"/>
    <n v="0"/>
    <n v="0"/>
    <n v="226720.54980966201"/>
    <n v="82306.935942789627"/>
    <n v="0"/>
    <n v="211"/>
    <n v="55"/>
    <n v="1671710655"/>
    <n v="1277"/>
    <n v="0"/>
    <n v="32073"/>
    <n v="6"/>
    <n v="21"/>
    <n v="5"/>
    <n v="30582"/>
    <n v="179"/>
    <n v="0"/>
    <n v="0"/>
    <n v="0"/>
    <n v="0"/>
    <n v="0"/>
    <n v="0"/>
    <n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4"/>
    <n v="591524.14"/>
    <n v="680681.48"/>
    <n v="89157.33"/>
    <n v="3"/>
    <n v="9"/>
    <n v="0"/>
    <n v="0"/>
    <n v="0"/>
    <n v="244884.7323629653"/>
    <n v="334042.06636154902"/>
    <n v="89157.333998583679"/>
    <n v="346639.40763703472"/>
    <n v="346639.41363845102"/>
    <n v="-3.9985836774576464E-3"/>
    <n v="89157.333998583679"/>
    <n v="0"/>
    <n v="0"/>
    <n v="0"/>
    <n v="0"/>
    <n v="0"/>
    <n v="0"/>
    <n v="0"/>
    <n v="0"/>
    <n v="0"/>
    <n v="0"/>
    <n v="167021.03318077451"/>
    <n v="200425.23981692939"/>
    <n v="233829.4464530843"/>
    <n v="267233.6530892392"/>
    <n v="300637.85972539411"/>
    <n v="367446.27299770393"/>
    <n v="400850.47963385872"/>
    <n v="434254.68627001368"/>
    <n v="467658.89290616848"/>
    <n v="501063.09954232338"/>
    <m/>
    <n v="3.7466583104296891"/>
    <n v="1.4630000000000001"/>
    <m/>
    <n v="6.7618039484699244E-2"/>
    <n v="1.561925191766115"/>
    <m/>
    <n v="-5646.817408196438"/>
    <n v="0"/>
    <n v="0"/>
    <n v="0"/>
    <n v="0"/>
    <n v="0"/>
    <n v="0"/>
    <n v="0"/>
    <n v="0"/>
    <n v="0"/>
    <n v="0"/>
    <n v="-22348.920726273889"/>
    <n v="-14925.76369601724"/>
    <n v="-5646.8174081964389"/>
    <n v="6283.2563904303097"/>
    <n v="22190.021455265971"/>
    <n v="-35710.60338073584"/>
    <n v="-29772.077756530529"/>
    <n v="-22348.920726273878"/>
    <n v="-12804.86168737248"/>
    <n v="-79.449635503944592"/>
  </r>
  <r>
    <x v="93"/>
    <n v="0"/>
    <n v="0"/>
    <n v="0"/>
    <n v="0"/>
    <n v="0"/>
    <n v="0"/>
    <n v="189300"/>
    <n v="189300"/>
    <n v="0"/>
    <n v="1"/>
    <n v="0"/>
    <n v="1671082696"/>
    <n v="2"/>
    <n v="0"/>
    <n v="2693"/>
    <n v="6"/>
    <n v="11"/>
    <n v="12"/>
    <n v="2310"/>
    <n v="0"/>
    <n v="3"/>
    <n v="0"/>
    <n v="0"/>
    <n v="0"/>
    <n v="0"/>
    <n v="0"/>
    <n v="3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81"/>
    <n v="193929.59"/>
    <n v="282637.40999999997"/>
    <n v="88707.82"/>
    <n v="1"/>
    <n v="1"/>
    <n v="0"/>
    <n v="0"/>
    <n v="0"/>
    <n v="193929.59115928749"/>
    <n v="282637.41162699391"/>
    <n v="88707.820467706362"/>
    <n v="-1.1592875525821E-3"/>
    <n v="-1.6269939369522039E-3"/>
    <n v="-4.6770635526627302E-4"/>
    <n v="88707.820467706362"/>
    <n v="0"/>
    <n v="0"/>
    <n v="0"/>
    <n v="0"/>
    <n v="0"/>
    <n v="0"/>
    <n v="0"/>
    <n v="0"/>
    <n v="0"/>
    <n v="0"/>
    <n v="141318.70581349701"/>
    <n v="169582.44697619631"/>
    <n v="197846.1881388957"/>
    <n v="226109.92930159511"/>
    <n v="254373.6704642945"/>
    <n v="310901.15278969333"/>
    <n v="339164.89395239268"/>
    <n v="367428.6351150921"/>
    <n v="395692.37627779151"/>
    <n v="423956.11744049093"/>
    <m/>
    <n v="3.1861611539637211"/>
    <n v="1.4630000000000001"/>
    <m/>
    <n v="0.25542927890631911"/>
    <n v="1.8366930350399451"/>
    <m/>
    <n v="-18048.467560957892"/>
    <n v="0"/>
    <n v="0"/>
    <n v="0"/>
    <n v="0"/>
    <n v="0"/>
    <n v="0"/>
    <n v="0"/>
    <n v="0"/>
    <n v="0"/>
    <n v="0"/>
    <n v="-32180.338142307581"/>
    <n v="-25899.50677281883"/>
    <n v="-18048.467560957881"/>
    <n v="-7954.2742885652406"/>
    <n v="5504.6500746249367"/>
    <n v="-43485.834607387333"/>
    <n v="-38461.169511796332"/>
    <n v="-32180.338142307581"/>
    <n v="-24104.983524393461"/>
    <n v="-13337.84403384132"/>
  </r>
  <r>
    <x v="94"/>
    <n v="3014.9070080303768"/>
    <n v="0"/>
    <n v="0"/>
    <n v="92"/>
    <n v="114"/>
    <n v="1655094229"/>
    <n v="204396.5839181614"/>
    <n v="129582.8463062778"/>
    <n v="0"/>
    <n v="1"/>
    <n v="51"/>
    <n v="1669685912"/>
    <n v="45400"/>
    <n v="0"/>
    <n v="76450"/>
    <n v="5"/>
    <n v="26"/>
    <n v="5"/>
    <n v="29116"/>
    <n v="8"/>
    <n v="0"/>
    <n v="0"/>
    <n v="0"/>
    <n v="0"/>
    <n v="0"/>
    <n v="0"/>
    <n v="19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34"/>
    <n v="649137"/>
    <n v="800460.68"/>
    <n v="151323.68"/>
    <n v="3"/>
    <n v="8"/>
    <n v="0"/>
    <n v="0"/>
    <n v="0"/>
    <n v="228492.0179629467"/>
    <n v="314252.78745474637"/>
    <n v="85760.769491799671"/>
    <n v="420644.98203705333"/>
    <n v="486207.89254525368"/>
    <n v="65562.910508200323"/>
    <n v="85760.769491799671"/>
    <n v="0"/>
    <n v="0"/>
    <n v="0"/>
    <n v="0"/>
    <n v="0"/>
    <n v="0"/>
    <n v="0"/>
    <n v="0"/>
    <n v="0"/>
    <n v="0"/>
    <n v="157126.39372737319"/>
    <n v="188551.6724728478"/>
    <n v="219976.95121832241"/>
    <n v="251402.22996379709"/>
    <n v="282827.50870927167"/>
    <n v="345678.06620022102"/>
    <n v="377103.34494569572"/>
    <n v="408528.6236911703"/>
    <n v="439953.90243664489"/>
    <n v="471379.18118211947"/>
    <m/>
    <n v="3.6642953335999948"/>
    <n v="1.4630000000000001"/>
    <m/>
    <n v="9.1615068065540095E-2"/>
    <n v="1.5970328445798849"/>
    <m/>
    <n v="-7197.5726281130783"/>
    <n v="0"/>
    <n v="0"/>
    <n v="0"/>
    <n v="0"/>
    <n v="0"/>
    <n v="0"/>
    <n v="0"/>
    <n v="0"/>
    <n v="0"/>
    <n v="0"/>
    <n v="-22910.212000850399"/>
    <n v="-15926.81672407825"/>
    <n v="-7197.5726281130774"/>
    <n v="4025.7412095564359"/>
    <n v="18990.15965978245"/>
    <n v="-35480.323499040249"/>
    <n v="-29893.60727762253"/>
    <n v="-22910.212000850392"/>
    <n v="-13931.560930714781"/>
    <n v="-1960.0261705339649"/>
  </r>
  <r>
    <x v="95"/>
    <n v="0"/>
    <n v="0"/>
    <n v="0"/>
    <n v="0"/>
    <n v="0"/>
    <n v="0"/>
    <n v="214456.0223989932"/>
    <n v="0"/>
    <n v="0"/>
    <n v="6"/>
    <n v="11"/>
    <n v="1671644982"/>
    <n v="0"/>
    <n v="0"/>
    <n v="108782"/>
    <n v="1"/>
    <n v="4"/>
    <n v="0"/>
    <n v="1087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674.67"/>
    <n v="317515.11"/>
    <n v="84840.44"/>
    <n v="1"/>
    <n v="1"/>
    <n v="0"/>
    <n v="0"/>
    <n v="0"/>
    <n v="232674.67366202149"/>
    <n v="317515.10986317549"/>
    <n v="84840.436201154051"/>
    <n v="-3.6620214814320211E-3"/>
    <n v="1.3682444114238021E-4"/>
    <n v="3.7988459516782309E-3"/>
    <n v="84840.436201154051"/>
    <n v="0"/>
    <n v="0"/>
    <n v="0"/>
    <n v="0"/>
    <n v="0"/>
    <n v="0"/>
    <n v="0"/>
    <n v="0"/>
    <n v="0"/>
    <n v="0"/>
    <n v="158757.5549315878"/>
    <n v="190509.0659179053"/>
    <n v="222260.57690422289"/>
    <n v="254012.08789054051"/>
    <n v="285763.59887685801"/>
    <n v="349266.62084949308"/>
    <n v="381018.13183581072"/>
    <n v="412769.6428221282"/>
    <n v="444521.15380844573"/>
    <n v="476272.66479476332"/>
    <m/>
    <n v="3.7424973760195792"/>
    <n v="1.4630000000000001"/>
    <m/>
    <n v="6.8805024588766361E-2"/>
    <n v="1.563661750973365"/>
    <m/>
    <n v="-5461.6587353601626"/>
    <n v="0"/>
    <n v="0"/>
    <n v="0"/>
    <n v="0"/>
    <n v="0"/>
    <n v="0"/>
    <n v="0"/>
    <n v="0"/>
    <n v="0"/>
    <n v="0"/>
    <n v="-21337.414228518941"/>
    <n v="-14281.522898226151"/>
    <n v="-5461.6587353601644"/>
    <n v="5878.1666168961092"/>
    <n v="20997.933753237801"/>
    <n v="-34038.018623045959"/>
    <n v="-28393.305558811731"/>
    <n v="-21337.414228518941"/>
    <n v="-12265.553946713921"/>
    <n v="-169.74023764056619"/>
  </r>
  <r>
    <x v="96"/>
    <n v="17942.257365116911"/>
    <n v="0"/>
    <n v="0"/>
    <n v="152"/>
    <n v="102"/>
    <n v="1637310173"/>
    <n v="221996.2752713029"/>
    <n v="3385.5482091905728"/>
    <n v="0"/>
    <n v="18"/>
    <n v="50"/>
    <n v="1671925263"/>
    <n v="97870"/>
    <n v="0"/>
    <n v="164417"/>
    <n v="7"/>
    <n v="72"/>
    <n v="5"/>
    <n v="64996"/>
    <n v="12"/>
    <n v="534"/>
    <n v="0"/>
    <n v="0"/>
    <n v="0"/>
    <n v="0"/>
    <n v="1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51"/>
    <n v="1122326.56"/>
    <n v="1206697.01"/>
    <n v="84370.45"/>
    <n v="2"/>
    <n v="12"/>
    <n v="0"/>
    <n v="0"/>
    <n v="0"/>
    <n v="243757.2041900102"/>
    <n v="328127.65013267333"/>
    <n v="84370.445942663064"/>
    <n v="878569.35580998985"/>
    <n v="878569.35986732668"/>
    <n v="4.0573369333287701E-3"/>
    <n v="84370.445942663064"/>
    <n v="0"/>
    <n v="0"/>
    <n v="0"/>
    <n v="0"/>
    <n v="0"/>
    <n v="0"/>
    <n v="0"/>
    <n v="0"/>
    <n v="0"/>
    <n v="0"/>
    <n v="164063.82506633661"/>
    <n v="196876.59007960389"/>
    <n v="229689.35509287129"/>
    <n v="262502.12010613858"/>
    <n v="295314.88511940592"/>
    <n v="360940.41514594061"/>
    <n v="393753.1801592079"/>
    <n v="426565.94517247519"/>
    <n v="459378.71018574247"/>
    <n v="492191.47519900987"/>
    <m/>
    <n v="3.889130209832766"/>
    <n v="1.4630000000000001"/>
    <m/>
    <n v="2.8507605604699119E-2"/>
    <n v="1.5047066269996749"/>
    <m/>
    <n v="-2338.533409494743"/>
    <n v="0"/>
    <n v="0"/>
    <n v="0"/>
    <n v="0"/>
    <n v="0"/>
    <n v="0"/>
    <n v="0"/>
    <n v="0"/>
    <n v="0"/>
    <n v="0"/>
    <n v="-18744.915916128401"/>
    <n v="-11453.19035762455"/>
    <n v="-2338.533409494747"/>
    <n v="9380.3112381007231"/>
    <n v="25005.437434894691"/>
    <n v="-31870.021921435331"/>
    <n v="-26036.641474632259"/>
    <n v="-18744.915916128401"/>
    <n v="-9369.8401980520284"/>
    <n v="3130.260759383149"/>
  </r>
  <r>
    <x v="97"/>
    <n v="0"/>
    <n v="0"/>
    <n v="0"/>
    <n v="0"/>
    <n v="0"/>
    <n v="0"/>
    <n v="90956.255981775728"/>
    <n v="50245.662666231779"/>
    <n v="0"/>
    <n v="48"/>
    <n v="56"/>
    <n v="1672042090"/>
    <n v="111613"/>
    <n v="0"/>
    <n v="115583"/>
    <n v="6"/>
    <n v="64"/>
    <n v="157"/>
    <n v="2319"/>
    <n v="0"/>
    <n v="0"/>
    <n v="0"/>
    <n v="0"/>
    <n v="0"/>
    <n v="0"/>
    <n v="0"/>
    <n v="1453"/>
    <n v="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51"/>
    <n v="358495.24"/>
    <n v="442793.1"/>
    <n v="84297.86"/>
    <n v="4"/>
    <n v="22"/>
    <n v="0"/>
    <n v="0"/>
    <n v="0"/>
    <n v="170899.95838543549"/>
    <n v="255197.81895714489"/>
    <n v="84297.860571709374"/>
    <n v="187595.28161456439"/>
    <n v="187595.28104285509"/>
    <n v="-5.7170937361661345E-4"/>
    <n v="84297.860571709374"/>
    <n v="0"/>
    <n v="0"/>
    <n v="0"/>
    <n v="0"/>
    <n v="0"/>
    <n v="0"/>
    <n v="0"/>
    <n v="0"/>
    <n v="0"/>
    <n v="0"/>
    <n v="127598.9094785725"/>
    <n v="153118.69137428701"/>
    <n v="178638.47327000141"/>
    <n v="204158.25516571591"/>
    <n v="229678.0370614304"/>
    <n v="280717.60085285938"/>
    <n v="306237.3827485739"/>
    <n v="331757.16464428842"/>
    <n v="357276.94654000289"/>
    <n v="382796.72843571741"/>
    <m/>
    <n v="3.027334468827434"/>
    <n v="1.4630000000000001"/>
    <m/>
    <n v="0.32129437337966288"/>
    <n v="1.933053668254447"/>
    <m/>
    <n v="-20498.405832423141"/>
    <n v="0"/>
    <n v="0"/>
    <n v="0"/>
    <n v="0"/>
    <n v="0"/>
    <n v="0"/>
    <n v="0"/>
    <n v="0"/>
    <n v="0"/>
    <n v="0"/>
    <n v="-33258.296780280391"/>
    <n v="-27587.23413678828"/>
    <n v="-20498.405832423141"/>
    <n v="-11384.19801252511"/>
    <n v="768.07908067226526"/>
    <n v="-43466.209538566189"/>
    <n v="-38929.359423772497"/>
    <n v="-33258.296780280391"/>
    <n v="-25966.930524361971"/>
    <n v="-16245.108849804061"/>
  </r>
  <r>
    <x v="98"/>
    <n v="0"/>
    <n v="0"/>
    <n v="0"/>
    <n v="0"/>
    <n v="0"/>
    <n v="0"/>
    <n v="214868.26177436049"/>
    <n v="173655.7234623789"/>
    <n v="0"/>
    <n v="18"/>
    <n v="27"/>
    <n v="1671680445"/>
    <n v="63727"/>
    <n v="0"/>
    <n v="65017"/>
    <n v="5"/>
    <n v="20"/>
    <n v="0"/>
    <n v="1278"/>
    <n v="6"/>
    <n v="0"/>
    <n v="0"/>
    <n v="0"/>
    <n v="0"/>
    <n v="0"/>
    <n v="0"/>
    <n v="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n v="464454.99"/>
    <n v="553893.57999999996"/>
    <n v="89438.59"/>
    <n v="2"/>
    <n v="7"/>
    <n v="0"/>
    <n v="0"/>
    <n v="0"/>
    <n v="235200.65268234719"/>
    <n v="318391.10167647869"/>
    <n v="83190.448994131511"/>
    <n v="229254.3373176528"/>
    <n v="235502.4783235213"/>
    <n v="6248.1410058684851"/>
    <n v="83190.448994131511"/>
    <n v="0"/>
    <n v="0"/>
    <n v="0"/>
    <n v="0"/>
    <n v="0"/>
    <n v="0"/>
    <n v="0"/>
    <n v="0"/>
    <n v="0"/>
    <n v="0"/>
    <n v="159195.55083823929"/>
    <n v="191034.6610058872"/>
    <n v="222873.77117353509"/>
    <n v="254712.88134118301"/>
    <n v="286551.9915088308"/>
    <n v="350230.21184412658"/>
    <n v="382069.32201177441"/>
    <n v="413908.43217942229"/>
    <n v="445747.54234707012"/>
    <n v="477586.65251471801"/>
    <m/>
    <n v="3.8272554785578681"/>
    <n v="1.4630000000000001"/>
    <m/>
    <n v="4.5135351535827928E-2"/>
    <n v="1.5290330192969159"/>
    <m/>
    <n v="-3592.6735750118419"/>
    <n v="0"/>
    <n v="0"/>
    <n v="0"/>
    <n v="0"/>
    <n v="0"/>
    <n v="0"/>
    <n v="0"/>
    <n v="0"/>
    <n v="0"/>
    <n v="0"/>
    <n v="-19512.228658835771"/>
    <n v="-12436.87084380291"/>
    <n v="-3592.6735750118391"/>
    <n v="7778.4371991481166"/>
    <n v="22939.918231361389"/>
    <n v="-32247.872725894911"/>
    <n v="-26587.586473868629"/>
    <n v="-19512.228658835771"/>
    <n v="-10415.34003950781"/>
    <n v="1713.8447862628091"/>
  </r>
  <r>
    <x v="99"/>
    <n v="0"/>
    <n v="0"/>
    <n v="0"/>
    <n v="0"/>
    <n v="0"/>
    <n v="0"/>
    <n v="212264.48544551109"/>
    <n v="166734.0165671763"/>
    <n v="0"/>
    <n v="11"/>
    <n v="37"/>
    <n v="1671667252"/>
    <n v="713325"/>
    <n v="0"/>
    <n v="1162798"/>
    <n v="7"/>
    <n v="34"/>
    <n v="245603"/>
    <n v="189309"/>
    <n v="5765"/>
    <n v="7178"/>
    <n v="0"/>
    <n v="0"/>
    <n v="0"/>
    <n v="0"/>
    <n v="0"/>
    <n v="1617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0164"/>
    <n v="5779732.46"/>
    <n v="5861908.79"/>
    <n v="82176.33"/>
    <n v="5"/>
    <n v="24"/>
    <n v="0"/>
    <n v="0"/>
    <n v="0"/>
    <n v="232354.25825416701"/>
    <n v="314530.58761166577"/>
    <n v="82176.329357498747"/>
    <n v="5547378.2017458333"/>
    <n v="5547378.2023883341"/>
    <n v="6.4250125433318317E-4"/>
    <n v="82176.329357498747"/>
    <n v="0"/>
    <n v="0"/>
    <n v="0"/>
    <n v="0"/>
    <n v="0"/>
    <n v="0"/>
    <n v="0"/>
    <n v="0"/>
    <n v="0"/>
    <n v="0"/>
    <n v="157265.29380583289"/>
    <n v="188718.3525669995"/>
    <n v="220171.411328166"/>
    <n v="251624.47008933261"/>
    <n v="283077.52885049919"/>
    <n v="345983.64637283242"/>
    <n v="377436.70513399888"/>
    <n v="408889.76389516552"/>
    <n v="440342.82265633199"/>
    <n v="471795.88141749869"/>
    <m/>
    <n v="3.8275083600210018"/>
    <n v="1.4630000000000001"/>
    <m/>
    <n v="4.5066299993150372E-2"/>
    <n v="1.5289319968899791"/>
    <m/>
    <n v="-3543.6824545823042"/>
    <n v="0"/>
    <n v="0"/>
    <n v="0"/>
    <n v="0"/>
    <n v="0"/>
    <n v="0"/>
    <n v="0"/>
    <n v="0"/>
    <n v="0"/>
    <n v="0"/>
    <n v="-19270.211835165599"/>
    <n v="-12280.64322157302"/>
    <n v="-3543.6824545823042"/>
    <n v="7689.5528172628983"/>
    <n v="22667.199846389849"/>
    <n v="-31851.435339632219"/>
    <n v="-26259.78044875816"/>
    <n v="-19270.211835165592"/>
    <n v="-10283.62361768942"/>
    <n v="1698.494005612127"/>
  </r>
  <r>
    <x v="100"/>
    <n v="0"/>
    <n v="0"/>
    <n v="0"/>
    <n v="0"/>
    <n v="0"/>
    <n v="0"/>
    <n v="209361.2491643384"/>
    <n v="116088.5370363542"/>
    <n v="0"/>
    <n v="23"/>
    <n v="29"/>
    <n v="1671707835"/>
    <n v="6827"/>
    <n v="0"/>
    <n v="109185"/>
    <n v="3"/>
    <n v="13"/>
    <n v="315"/>
    <n v="1020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5"/>
    <n v="231836.2"/>
    <n v="315040.14"/>
    <n v="83203.94"/>
    <n v="3"/>
    <n v="4"/>
    <n v="0"/>
    <n v="0"/>
    <n v="0"/>
    <n v="228067.5292375976"/>
    <n v="310204.95161156071"/>
    <n v="82137.422373963083"/>
    <n v="3768.6707624024421"/>
    <n v="4835.188388439361"/>
    <n v="1066.517626036919"/>
    <n v="82137.422373963083"/>
    <n v="0"/>
    <n v="0"/>
    <n v="0"/>
    <n v="0"/>
    <n v="0"/>
    <n v="0"/>
    <n v="0"/>
    <n v="0"/>
    <n v="0"/>
    <n v="0"/>
    <n v="155102.4758057803"/>
    <n v="186122.97096693641"/>
    <n v="217143.4661280924"/>
    <n v="248163.96128924849"/>
    <n v="279184.4564504046"/>
    <n v="341225.44677271682"/>
    <n v="372245.94193387282"/>
    <n v="403266.43709502887"/>
    <n v="434286.93225618493"/>
    <n v="465307.42741734098"/>
    <m/>
    <n v="3.7766579793462469"/>
    <n v="1.4630000000000001"/>
    <m/>
    <n v="5.9137476010579608E-2"/>
    <n v="1.5495181274034779"/>
    <m/>
    <n v="-4586.1844710729156"/>
    <n v="0"/>
    <n v="0"/>
    <n v="0"/>
    <n v="0"/>
    <n v="0"/>
    <n v="0"/>
    <n v="0"/>
    <n v="0"/>
    <n v="0"/>
    <n v="0"/>
    <n v="-20096.432051650951"/>
    <n v="-13202.988682505171"/>
    <n v="-4586.1844710729201"/>
    <n v="6492.5638007685338"/>
    <n v="21264.228163223801"/>
    <n v="-32504.630116113371"/>
    <n v="-26989.875420796739"/>
    <n v="-20096.432051650951"/>
    <n v="-11233.43343417779"/>
    <n v="583.89805578642699"/>
  </r>
  <r>
    <x v="101"/>
    <n v="125034.6910894399"/>
    <n v="77805.777740479112"/>
    <n v="0"/>
    <n v="119"/>
    <n v="115"/>
    <n v="1665595787"/>
    <n v="0"/>
    <n v="0"/>
    <n v="0"/>
    <n v="0"/>
    <n v="0"/>
    <n v="0"/>
    <n v="2272"/>
    <n v="0"/>
    <n v="2624"/>
    <n v="6"/>
    <n v="14"/>
    <n v="5"/>
    <n v="241"/>
    <n v="17"/>
    <n v="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1"/>
    <n v="122036.58"/>
    <n v="201796.57"/>
    <n v="79759.990000000005"/>
    <n v="1"/>
    <n v="3"/>
    <n v="121831.12563156809"/>
    <n v="201591.11565212451"/>
    <n v="79759.99002055639"/>
    <n v="0"/>
    <n v="0"/>
    <n v="0"/>
    <n v="205.45436843193599"/>
    <n v="205.45434787555129"/>
    <n v="-2.0556384697556499E-5"/>
    <n v="79759.99002055639"/>
    <n v="100795.5578260622"/>
    <n v="120954.6693912747"/>
    <n v="141113.78095648711"/>
    <n v="161272.8925216996"/>
    <n v="181432.004086912"/>
    <n v="221750.22721733691"/>
    <n v="241909.33878254931"/>
    <n v="262068.4503477618"/>
    <n v="282227.56191297423"/>
    <n v="302386.67347818671"/>
    <n v="0"/>
    <n v="0"/>
    <n v="0"/>
    <n v="0"/>
    <n v="0"/>
    <n v="0"/>
    <n v="0"/>
    <n v="0"/>
    <n v="0"/>
    <n v="0"/>
    <n v="2.5274716759639611"/>
    <m/>
    <n v="1.4630000000000001"/>
    <n v="0.58260922883514654"/>
    <m/>
    <m/>
    <n v="-29362.211107525269"/>
    <m/>
    <n v="-39441.766890131497"/>
    <n v="-34961.964320084291"/>
    <n v="-29362.21110752528"/>
    <n v="-22162.528405663688"/>
    <n v="-12562.95146984824"/>
    <n v="-47505.411516216467"/>
    <n v="-43921.569460178711"/>
    <n v="-39441.766890131497"/>
    <n v="-33682.02072864223"/>
    <n v="-26002.35917998986"/>
    <n v="0"/>
    <n v="0"/>
    <n v="0"/>
    <n v="0"/>
    <n v="0"/>
    <n v="0"/>
    <n v="0"/>
    <n v="0"/>
    <n v="0"/>
    <n v="0"/>
  </r>
  <r>
    <x v="102"/>
    <n v="0"/>
    <n v="0"/>
    <n v="0"/>
    <n v="0"/>
    <n v="0"/>
    <n v="0"/>
    <n v="129876.92040163239"/>
    <n v="72972.686433976152"/>
    <n v="0"/>
    <n v="175"/>
    <n v="48"/>
    <n v="1668457409"/>
    <n v="407"/>
    <n v="0"/>
    <n v="832"/>
    <n v="7"/>
    <n v="27"/>
    <n v="5"/>
    <n v="56"/>
    <n v="112"/>
    <n v="1"/>
    <n v="0"/>
    <n v="0"/>
    <n v="0"/>
    <n v="0"/>
    <n v="0"/>
    <n v="2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9"/>
    <n v="214780.81"/>
    <n v="294148.19"/>
    <n v="79367.38"/>
    <n v="3"/>
    <n v="12"/>
    <n v="0"/>
    <n v="0"/>
    <n v="0"/>
    <n v="117754.7616912052"/>
    <n v="197122.14012780599"/>
    <n v="79367.378436600789"/>
    <n v="97026.048308794765"/>
    <n v="97026.04987219398"/>
    <n v="1.563399215228856E-3"/>
    <n v="79367.378436600789"/>
    <n v="0"/>
    <n v="0"/>
    <n v="0"/>
    <n v="0"/>
    <n v="0"/>
    <n v="0"/>
    <n v="0"/>
    <n v="0"/>
    <n v="0"/>
    <n v="0"/>
    <n v="98561.070063903011"/>
    <n v="118273.2840766836"/>
    <n v="137985.49808946421"/>
    <n v="157697.71210224481"/>
    <n v="177409.92611502539"/>
    <n v="216834.35414058671"/>
    <n v="236546.5681533672"/>
    <n v="256258.78216614781"/>
    <n v="275970.99617892841"/>
    <n v="295683.21019170899"/>
    <m/>
    <n v="2.4836670179961731"/>
    <n v="1.4630000000000001"/>
    <m/>
    <n v="0.61052184975553114"/>
    <n v="2.3561934661923418"/>
    <m/>
    <n v="-30086.84340464928"/>
    <n v="0"/>
    <n v="0"/>
    <n v="0"/>
    <n v="0"/>
    <n v="0"/>
    <n v="0"/>
    <n v="0"/>
    <n v="0"/>
    <n v="0"/>
    <n v="0"/>
    <n v="-39942.950411039586"/>
    <n v="-35562.458408199447"/>
    <n v="-30086.84340464928"/>
    <n v="-23046.766971513349"/>
    <n v="-13659.998393998791"/>
    <n v="-47827.836016151821"/>
    <n v="-44323.442413879711"/>
    <n v="-39942.950411039579"/>
    <n v="-34310.889264530837"/>
    <n v="-26801.474402519179"/>
  </r>
  <r>
    <x v="103"/>
    <n v="0"/>
    <n v="0"/>
    <n v="0"/>
    <n v="0"/>
    <n v="0"/>
    <n v="0"/>
    <n v="164397.14321190561"/>
    <n v="126358.43021445"/>
    <n v="0"/>
    <n v="36"/>
    <n v="26"/>
    <n v="1671043547"/>
    <n v="302346"/>
    <n v="0"/>
    <n v="303545"/>
    <n v="2"/>
    <n v="2"/>
    <n v="0"/>
    <n v="11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9067.71"/>
    <n v="246611.24"/>
    <n v="77543.53"/>
    <n v="1"/>
    <n v="1"/>
    <n v="0"/>
    <n v="0"/>
    <n v="0"/>
    <n v="169067.70563398459"/>
    <n v="246611.23695199631"/>
    <n v="77543.531318011766"/>
    <n v="4.3660154042299837E-3"/>
    <n v="3.048003651201725E-3"/>
    <n v="-1.3180117675801739E-3"/>
    <n v="77543.531318011766"/>
    <n v="0"/>
    <n v="0"/>
    <n v="0"/>
    <n v="0"/>
    <n v="0"/>
    <n v="0"/>
    <n v="0"/>
    <n v="0"/>
    <n v="0"/>
    <n v="0"/>
    <n v="123305.6184759982"/>
    <n v="147966.74217119781"/>
    <n v="172627.86586639739"/>
    <n v="197288.98956159709"/>
    <n v="221950.1132567967"/>
    <n v="271272.36064719601"/>
    <n v="295933.48434239562"/>
    <n v="320594.60803759517"/>
    <n v="345255.73173279478"/>
    <n v="369916.85542799451"/>
    <m/>
    <n v="3.1802941233179771"/>
    <n v="1.4630000000000001"/>
    <m/>
    <n v="0.25774530433267923"/>
    <n v="1.8400813802387099"/>
    <m/>
    <n v="-15890.72208001268"/>
    <n v="0"/>
    <n v="0"/>
    <n v="0"/>
    <n v="0"/>
    <n v="0"/>
    <n v="0"/>
    <n v="0"/>
    <n v="0"/>
    <n v="0"/>
    <n v="0"/>
    <n v="-28221.283927612501"/>
    <n v="-22741.03421756814"/>
    <n v="-15890.72208001268"/>
    <n v="-7083.1779031556653"/>
    <n v="4660.2143326536752"/>
    <n v="-38085.73340569235"/>
    <n v="-33701.533637656859"/>
    <n v="-28221.283927612491"/>
    <n v="-21175.248586126891"/>
    <n v="-11780.5347974794"/>
  </r>
  <r>
    <x v="104"/>
    <n v="0"/>
    <n v="0"/>
    <n v="0"/>
    <n v="0"/>
    <n v="0"/>
    <n v="0"/>
    <n v="194078.15557070301"/>
    <n v="118970.1985363541"/>
    <n v="0"/>
    <n v="14"/>
    <n v="52"/>
    <n v="1671800292"/>
    <n v="1050973"/>
    <n v="0"/>
    <n v="1193458"/>
    <n v="11"/>
    <n v="125"/>
    <n v="1592"/>
    <n v="90229"/>
    <n v="43"/>
    <n v="15743"/>
    <n v="0"/>
    <n v="0"/>
    <n v="25"/>
    <n v="0"/>
    <n v="615"/>
    <n v="34231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52256"/>
    <n v="1828702.27"/>
    <n v="1905441.67"/>
    <n v="76739.399999999994"/>
    <n v="4"/>
    <n v="37"/>
    <n v="0"/>
    <n v="0"/>
    <n v="0"/>
    <n v="210842.3529765417"/>
    <n v="287581.75000142038"/>
    <n v="76739.397024878665"/>
    <n v="1617859.9170234581"/>
    <n v="1617859.9199985799"/>
    <n v="2.975121329654939E-3"/>
    <n v="76739.397024878665"/>
    <n v="0"/>
    <n v="0"/>
    <n v="0"/>
    <n v="0"/>
    <n v="0"/>
    <n v="0"/>
    <n v="0"/>
    <n v="0"/>
    <n v="0"/>
    <n v="0"/>
    <n v="143790.87500071019"/>
    <n v="172549.05000085221"/>
    <n v="201307.22500099431"/>
    <n v="230065.4000011363"/>
    <n v="258823.57500127831"/>
    <n v="316339.92500156251"/>
    <n v="345098.10000170447"/>
    <n v="373856.27500184649"/>
    <n v="402614.4500019885"/>
    <n v="431372.62500213058"/>
    <m/>
    <n v="3.7475112022080039"/>
    <n v="1.4630000000000001"/>
    <m/>
    <n v="6.7375061519023838E-2"/>
    <n v="1.561569715002332"/>
    <m/>
    <n v="-4843.9595245235651"/>
    <n v="0"/>
    <n v="0"/>
    <n v="0"/>
    <n v="0"/>
    <n v="0"/>
    <n v="0"/>
    <n v="0"/>
    <n v="0"/>
    <n v="0"/>
    <n v="0"/>
    <n v="-19223.047024594591"/>
    <n v="-12832.34146900747"/>
    <n v="-4843.9595245235687"/>
    <n v="5426.8172612414492"/>
    <n v="19121.186308928129"/>
    <n v="-30726.317024651398"/>
    <n v="-25613.752580181699"/>
    <n v="-19223.04702459458"/>
    <n v="-11006.42559598257"/>
    <n v="-50.930357833218302"/>
  </r>
  <r>
    <x v="105"/>
    <n v="0"/>
    <n v="0"/>
    <n v="0"/>
    <n v="0"/>
    <n v="0"/>
    <n v="0"/>
    <n v="193286.40862275759"/>
    <n v="128233.89622829189"/>
    <n v="0"/>
    <n v="29"/>
    <n v="56"/>
    <n v="1671705299"/>
    <n v="2136"/>
    <n v="0"/>
    <n v="9910"/>
    <n v="4"/>
    <n v="29"/>
    <n v="5"/>
    <n v="7766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585270.52"/>
    <n v="661839.69999999995"/>
    <n v="76569.179999999993"/>
    <n v="2"/>
    <n v="10"/>
    <n v="0"/>
    <n v="0"/>
    <n v="0"/>
    <n v="209723.5835962173"/>
    <n v="286292.76452806452"/>
    <n v="76569.180931847179"/>
    <n v="375546.93640378269"/>
    <n v="375546.93547193537"/>
    <n v="-9.3184718571137637E-4"/>
    <n v="76569.180931847179"/>
    <n v="0"/>
    <n v="0"/>
    <n v="0"/>
    <n v="0"/>
    <n v="0"/>
    <n v="0"/>
    <n v="0"/>
    <n v="0"/>
    <n v="0"/>
    <n v="0"/>
    <n v="143146.38226403229"/>
    <n v="171775.65871683869"/>
    <n v="200404.93516964509"/>
    <n v="229034.21162245161"/>
    <n v="257663.48807525809"/>
    <n v="314922.04098087101"/>
    <n v="343551.31743367738"/>
    <n v="372180.59388648393"/>
    <n v="400809.8703392903"/>
    <n v="429439.14679209678"/>
    <m/>
    <n v="3.739007797182635"/>
    <n v="1.4630000000000001"/>
    <m/>
    <n v="6.9802529701602722E-2"/>
    <n v="1.5651211009534449"/>
    <m/>
    <n v="-4995.9897998310444"/>
    <n v="0"/>
    <n v="0"/>
    <n v="0"/>
    <n v="0"/>
    <n v="0"/>
    <n v="0"/>
    <n v="0"/>
    <n v="0"/>
    <n v="0"/>
    <n v="0"/>
    <n v="-19310.628026234281"/>
    <n v="-12948.566592277281"/>
    <n v="-4995.989799831048"/>
    <n v="5228.7517904569686"/>
    <n v="18861.740577507659"/>
    <n v="-30762.338607356851"/>
    <n v="-25672.689460191261"/>
    <n v="-19310.62802623427"/>
    <n v="-11130.83475400385"/>
    <n v="-224.44372436330011"/>
  </r>
  <r>
    <x v="106"/>
    <n v="0"/>
    <n v="0"/>
    <n v="0"/>
    <n v="0"/>
    <n v="0"/>
    <n v="0"/>
    <n v="186835.21354792599"/>
    <n v="90221.617970932595"/>
    <n v="0"/>
    <n v="15"/>
    <n v="50"/>
    <n v="1671650931"/>
    <n v="627"/>
    <n v="0"/>
    <n v="51885"/>
    <n v="2"/>
    <n v="10"/>
    <n v="0"/>
    <n v="512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1783.06"/>
    <n v="335303.67999999999"/>
    <n v="73520.63"/>
    <n v="1"/>
    <n v="4"/>
    <n v="0"/>
    <n v="0"/>
    <n v="0"/>
    <n v="203293.28069302271"/>
    <n v="276813.90800290869"/>
    <n v="73520.627309886011"/>
    <n v="58489.77930697726"/>
    <n v="58489.771997091237"/>
    <n v="2.6901139935944229E-3"/>
    <n v="73520.627309886011"/>
    <n v="0"/>
    <n v="0"/>
    <n v="0"/>
    <n v="0"/>
    <n v="0"/>
    <n v="0"/>
    <n v="0"/>
    <n v="0"/>
    <n v="0"/>
    <n v="0"/>
    <n v="138406.9540014544"/>
    <n v="166088.3448017452"/>
    <n v="193769.73560203609"/>
    <n v="221451.12640232701"/>
    <n v="249132.51720261789"/>
    <n v="304495.29880319972"/>
    <n v="332176.68960349052"/>
    <n v="359858.08040378138"/>
    <n v="387539.47120407218"/>
    <n v="415220.86200436309"/>
    <m/>
    <n v="3.7651189622764112"/>
    <n v="1.4630000000000001"/>
    <m/>
    <n v="6.2383430663656592E-2"/>
    <n v="1.5542669590609299"/>
    <m/>
    <n v="-4317.1503091588211"/>
    <n v="0"/>
    <n v="0"/>
    <n v="0"/>
    <n v="0"/>
    <n v="0"/>
    <n v="0"/>
    <n v="0"/>
    <n v="0"/>
    <n v="0"/>
    <n v="0"/>
    <n v="-18157.84570930426"/>
    <n v="-12006.42553146184"/>
    <n v="-4317.1503091588238"/>
    <n v="5569.060690945058"/>
    <n v="18750.675357750239"/>
    <n v="-29230.402029420609"/>
    <n v="-24309.265887146681"/>
    <n v="-18157.84570930426"/>
    <n v="-10248.87690922115"/>
    <n v="296.41482422298583"/>
  </r>
  <r>
    <x v="107"/>
    <n v="0"/>
    <n v="0"/>
    <n v="0"/>
    <n v="0"/>
    <n v="0"/>
    <n v="0"/>
    <n v="185321.10123993771"/>
    <n v="60007.162031291213"/>
    <n v="0"/>
    <n v="28"/>
    <n v="58"/>
    <n v="1671703529"/>
    <n v="5582597"/>
    <n v="0"/>
    <n v="5667535"/>
    <n v="7"/>
    <n v="122"/>
    <n v="552"/>
    <n v="74725"/>
    <n v="0"/>
    <n v="673"/>
    <n v="0"/>
    <n v="0"/>
    <n v="0"/>
    <n v="0"/>
    <n v="0"/>
    <n v="8634"/>
    <n v="3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213"/>
    <n v="7679719.9699999997"/>
    <n v="8200195.5800000001"/>
    <n v="520475.62"/>
    <n v="4"/>
    <n v="20"/>
    <n v="0"/>
    <n v="0"/>
    <n v="0"/>
    <n v="201849.81903434571"/>
    <n v="274565.95659564482"/>
    <n v="72716.137561299052"/>
    <n v="7477870.1509656543"/>
    <n v="7925629.6234043557"/>
    <n v="447759.48243870097"/>
    <n v="72716.137561299052"/>
    <n v="0"/>
    <n v="0"/>
    <n v="0"/>
    <n v="0"/>
    <n v="0"/>
    <n v="0"/>
    <n v="0"/>
    <n v="0"/>
    <n v="0"/>
    <n v="0"/>
    <n v="137282.97829782241"/>
    <n v="164739.57395738689"/>
    <n v="192196.16961695129"/>
    <n v="219652.7652765158"/>
    <n v="247109.36093608031"/>
    <n v="302022.55225520919"/>
    <n v="329479.14791477373"/>
    <n v="356935.74357433821"/>
    <n v="384392.33923390257"/>
    <n v="411848.93489346711"/>
    <m/>
    <n v="3.775860019575271"/>
    <n v="1.4630000000000001"/>
    <m/>
    <n v="5.9361305573489183E-2"/>
    <n v="1.5498455900540149"/>
    <m/>
    <n v="-4074.6484123878599"/>
    <n v="0"/>
    <n v="0"/>
    <n v="0"/>
    <n v="0"/>
    <n v="0"/>
    <n v="0"/>
    <n v="0"/>
    <n v="0"/>
    <n v="0"/>
    <n v="0"/>
    <n v="-17802.946242170099"/>
    <n v="-11701.48054004466"/>
    <n v="-4074.6484123878622"/>
    <n v="5731.2786088851717"/>
    <n v="18805.84797058253"/>
    <n v="-28785.584505995888"/>
    <n v="-23904.411944295531"/>
    <n v="-17802.946242170099"/>
    <n v="-9958.2046251516731"/>
    <n v="501.45086420622829"/>
  </r>
  <r>
    <x v="108"/>
    <n v="0"/>
    <n v="0"/>
    <n v="0"/>
    <n v="0"/>
    <n v="0"/>
    <n v="0"/>
    <n v="193152.9812779371"/>
    <n v="159866.80032432199"/>
    <n v="0"/>
    <n v="18"/>
    <n v="40"/>
    <n v="1671831157"/>
    <n v="21"/>
    <n v="0"/>
    <n v="5421"/>
    <n v="5"/>
    <n v="13"/>
    <n v="0"/>
    <n v="5399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38178.81"/>
    <n v="310861.08"/>
    <n v="72682.27"/>
    <n v="2"/>
    <n v="6"/>
    <n v="0"/>
    <n v="0"/>
    <n v="0"/>
    <n v="211893.8666270627"/>
    <n v="284576.13210784091"/>
    <n v="72682.265480778209"/>
    <n v="26284.943372937301"/>
    <n v="26284.947892159111"/>
    <n v="4.519221794907935E-3"/>
    <n v="72682.265480778209"/>
    <n v="0"/>
    <n v="0"/>
    <n v="0"/>
    <n v="0"/>
    <n v="0"/>
    <n v="0"/>
    <n v="0"/>
    <n v="0"/>
    <n v="0"/>
    <n v="0"/>
    <n v="142288.06605392051"/>
    <n v="170745.67926470461"/>
    <n v="199203.29247548859"/>
    <n v="227660.90568627269"/>
    <n v="256118.51889705681"/>
    <n v="313033.74531862501"/>
    <n v="341491.3585294091"/>
    <n v="369948.9717401932"/>
    <n v="398406.58495097718"/>
    <n v="426864.19816176139"/>
    <m/>
    <n v="3.9153448262162498"/>
    <n v="1.4630000000000001"/>
    <m/>
    <n v="2.162138394986779E-2"/>
    <n v="1.4946320847186569"/>
    <m/>
    <n v="-1538.2324538179789"/>
    <n v="0"/>
    <n v="0"/>
    <n v="0"/>
    <n v="0"/>
    <n v="0"/>
    <n v="0"/>
    <n v="0"/>
    <n v="0"/>
    <n v="0"/>
    <n v="0"/>
    <n v="-15767.03905921003"/>
    <n v="-9443.1250123691207"/>
    <n v="-1538.2324538179821"/>
    <n v="8625.2008357477607"/>
    <n v="22176.445221835431"/>
    <n v="-27150.08434352366"/>
    <n v="-22090.953106050929"/>
    <n v="-15767.039059210019"/>
    <n v="-7636.292427557426"/>
    <n v="3204.7030813127062"/>
  </r>
  <r>
    <x v="109"/>
    <n v="2233.1653508358759"/>
    <n v="0"/>
    <n v="0"/>
    <n v="134"/>
    <n v="84"/>
    <n v="1621691806"/>
    <n v="179872.15339652481"/>
    <n v="100538.77020491099"/>
    <n v="0"/>
    <n v="37"/>
    <n v="57"/>
    <n v="1671707550"/>
    <n v="7362812"/>
    <n v="0"/>
    <n v="7461248"/>
    <n v="4"/>
    <n v="10"/>
    <n v="5"/>
    <n v="984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197093.05"/>
    <n v="267265.94"/>
    <n v="70172.89"/>
    <n v="2"/>
    <n v="3"/>
    <n v="0"/>
    <n v="0"/>
    <n v="0"/>
    <n v="194843.01397040911"/>
    <n v="265015.90080432041"/>
    <n v="70172.886833911311"/>
    <n v="2250.0360295908758"/>
    <n v="2250.0391956795938"/>
    <n v="3.1660886888857931E-3"/>
    <n v="70172.886833911311"/>
    <n v="0"/>
    <n v="0"/>
    <n v="0"/>
    <n v="0"/>
    <n v="0"/>
    <n v="0"/>
    <n v="0"/>
    <n v="0"/>
    <n v="0"/>
    <n v="0"/>
    <n v="132507.9504021602"/>
    <n v="159009.54048259219"/>
    <n v="185511.13056302429"/>
    <n v="212012.7206434563"/>
    <n v="238514.3107238884"/>
    <n v="291517.49088475248"/>
    <n v="318019.08096518449"/>
    <n v="344520.67104561662"/>
    <n v="371022.26112604857"/>
    <n v="397523.85120648058"/>
    <m/>
    <n v="3.7766139140259871"/>
    <n v="1.4630000000000001"/>
    <m/>
    <n v="5.9149833967506948E-2"/>
    <n v="1.5495362070944629"/>
    <m/>
    <n v="-3918.9116328312052"/>
    <n v="0"/>
    <n v="0"/>
    <n v="0"/>
    <n v="0"/>
    <n v="0"/>
    <n v="0"/>
    <n v="0"/>
    <n v="0"/>
    <n v="0"/>
    <n v="0"/>
    <n v="-17169.706673047229"/>
    <n v="-11280.464432951219"/>
    <n v="-3918.911632831208"/>
    <n v="5545.9419673230877"/>
    <n v="18165.746767528821"/>
    <n v="-27770.342705220039"/>
    <n v="-23058.948913143231"/>
    <n v="-17169.706673047229"/>
    <n v="-9597.8237929237876"/>
    <n v="498.02004724080331"/>
  </r>
  <r>
    <x v="110"/>
    <n v="12129.382858992931"/>
    <n v="0"/>
    <n v="0"/>
    <n v="196"/>
    <n v="52"/>
    <n v="1611428897"/>
    <n v="187211.2965760791"/>
    <n v="95437.738907023624"/>
    <n v="0"/>
    <n v="85"/>
    <n v="58"/>
    <n v="1672143375"/>
    <n v="18955"/>
    <n v="0"/>
    <n v="73369"/>
    <n v="7"/>
    <n v="43"/>
    <n v="7"/>
    <n v="54245"/>
    <n v="0"/>
    <n v="1"/>
    <n v="0"/>
    <n v="0"/>
    <n v="0"/>
    <n v="0"/>
    <n v="0"/>
    <n v="4"/>
    <n v="1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9"/>
    <n v="431387.86"/>
    <n v="501316.21"/>
    <n v="69928.350000000006"/>
    <n v="3"/>
    <n v="9"/>
    <n v="0"/>
    <n v="0"/>
    <n v="0"/>
    <n v="207086.5380283233"/>
    <n v="277014.88344216888"/>
    <n v="69928.345413845615"/>
    <n v="224301.32197167669"/>
    <n v="224301.32655783111"/>
    <n v="4.58615439129062E-3"/>
    <n v="69928.345413845615"/>
    <n v="0"/>
    <n v="0"/>
    <n v="0"/>
    <n v="0"/>
    <n v="0"/>
    <n v="0"/>
    <n v="0"/>
    <n v="0"/>
    <n v="0"/>
    <n v="0"/>
    <n v="138507.44172108441"/>
    <n v="166208.93006530131"/>
    <n v="193910.4184095182"/>
    <n v="221611.90675373509"/>
    <n v="249313.39509795199"/>
    <n v="304716.37178638577"/>
    <n v="332417.86013060273"/>
    <n v="360119.34847481962"/>
    <n v="387820.8368190364"/>
    <n v="415522.32516325341"/>
    <m/>
    <n v="3.961410523912106"/>
    <n v="1.4630000000000001"/>
    <m/>
    <n v="9.7413473950649365E-3"/>
    <n v="1.4772515912389801"/>
    <m/>
    <n v="-674.62455330339651"/>
    <n v="0"/>
    <n v="0"/>
    <n v="0"/>
    <n v="0"/>
    <n v="0"/>
    <n v="0"/>
    <n v="0"/>
    <n v="0"/>
    <n v="0"/>
    <n v="0"/>
    <n v="-14525.368725411839"/>
    <n v="-8369.4824266969736"/>
    <n v="-674.62455330339435"/>
    <n v="9218.7641410597862"/>
    <n v="22409.949066877351"/>
    <n v="-25605.964063098589"/>
    <n v="-20681.255024126702"/>
    <n v="-14525.36872541183"/>
    <n v="-6610.6577699212939"/>
    <n v="3942.2901707327551"/>
  </r>
  <r>
    <x v="111"/>
    <n v="0"/>
    <n v="0"/>
    <n v="0"/>
    <n v="0"/>
    <n v="0"/>
    <n v="0"/>
    <n v="182294.63375670789"/>
    <n v="163034.76063830839"/>
    <n v="0"/>
    <n v="2"/>
    <n v="19"/>
    <n v="1671291354"/>
    <n v="1315881"/>
    <n v="0"/>
    <n v="1784949"/>
    <n v="3"/>
    <n v="14"/>
    <n v="0"/>
    <n v="302670"/>
    <n v="0"/>
    <n v="0"/>
    <n v="0"/>
    <n v="0"/>
    <n v="0"/>
    <n v="0"/>
    <n v="0"/>
    <n v="1663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6398"/>
    <n v="7154777.9400000004"/>
    <n v="7224112.9900000002"/>
    <n v="69335.05"/>
    <n v="3"/>
    <n v="15"/>
    <n v="0"/>
    <n v="0"/>
    <n v="0"/>
    <n v="200506.36381057609"/>
    <n v="269841.41793866619"/>
    <n v="69335.05412809008"/>
    <n v="6954271.5761894239"/>
    <n v="6954271.5720613338"/>
    <n v="-4.1280900768470019E-3"/>
    <n v="69335.05412809008"/>
    <n v="0"/>
    <n v="0"/>
    <n v="0"/>
    <n v="0"/>
    <n v="0"/>
    <n v="0"/>
    <n v="0"/>
    <n v="0"/>
    <n v="0"/>
    <n v="0"/>
    <n v="134920.70896933309"/>
    <n v="161904.85076319971"/>
    <n v="188888.99255706629"/>
    <n v="215873.13435093299"/>
    <n v="242857.2761447996"/>
    <n v="296825.55973253283"/>
    <n v="323809.70152639941"/>
    <n v="350793.84332026611"/>
    <n v="377777.98511413258"/>
    <n v="404762.12690799928"/>
    <m/>
    <n v="3.8918469356086351"/>
    <n v="1.4630000000000001"/>
    <m/>
    <n v="2.778965005067735E-2"/>
    <n v="1.503656258024141"/>
    <m/>
    <n v="-1874.6996434235309"/>
    <n v="0"/>
    <n v="0"/>
    <n v="0"/>
    <n v="0"/>
    <n v="0"/>
    <n v="0"/>
    <n v="0"/>
    <n v="0"/>
    <n v="0"/>
    <n v="0"/>
    <n v="-15366.77054035684"/>
    <n v="-9370.2945861642584"/>
    <n v="-1874.699643423533"/>
    <n v="7762.4938543859753"/>
    <n v="20612.085184798649"/>
    <n v="-26160.427257903491"/>
    <n v="-21363.246494549421"/>
    <n v="-15366.77054035684"/>
    <n v="-7657.0157421092372"/>
    <n v="2622.6573222209122"/>
  </r>
  <r>
    <x v="112"/>
    <n v="0"/>
    <n v="0"/>
    <n v="0"/>
    <n v="0"/>
    <n v="0"/>
    <n v="0"/>
    <n v="129634.94564825619"/>
    <n v="113695.07063072899"/>
    <n v="0"/>
    <n v="14"/>
    <n v="32"/>
    <n v="1665525221"/>
    <n v="1112"/>
    <n v="0"/>
    <n v="34379"/>
    <n v="9"/>
    <n v="32"/>
    <n v="0"/>
    <n v="21626"/>
    <n v="0"/>
    <n v="6"/>
    <n v="0"/>
    <n v="0"/>
    <n v="0"/>
    <n v="11474"/>
    <n v="0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7"/>
    <n v="0"/>
    <n v="0"/>
    <n v="0"/>
    <n v="0"/>
    <n v="0"/>
    <n v="0"/>
    <n v="0"/>
    <n v="0"/>
    <n v="0"/>
    <n v="0"/>
    <n v="0"/>
    <n v="0"/>
    <n v="11641"/>
    <n v="252013.77"/>
    <n v="320498.07"/>
    <n v="68484.3"/>
    <n v="4"/>
    <n v="15"/>
    <n v="0"/>
    <n v="0"/>
    <n v="0"/>
    <n v="135548.61259828691"/>
    <n v="204032.90820407181"/>
    <n v="68484.295605784864"/>
    <n v="116465.15740171311"/>
    <n v="116465.1617959282"/>
    <n v="4.3942151387454942E-3"/>
    <n v="68484.295605784864"/>
    <n v="0"/>
    <n v="0"/>
    <n v="0"/>
    <n v="0"/>
    <n v="0"/>
    <n v="0"/>
    <n v="0"/>
    <n v="0"/>
    <n v="0"/>
    <n v="0"/>
    <n v="102016.4541020359"/>
    <n v="122419.7449224431"/>
    <n v="142823.03574285019"/>
    <n v="163226.3265632574"/>
    <n v="183629.61738366459"/>
    <n v="224436.19902447899"/>
    <n v="244839.48984488609"/>
    <n v="265242.78066529328"/>
    <n v="285646.07148570049"/>
    <n v="306049.36230610771"/>
    <m/>
    <n v="2.979265631620764"/>
    <n v="1.4630000000000001"/>
    <m/>
    <n v="0.34261274239717299"/>
    <n v="1.9642424421270639"/>
    <m/>
    <n v="-17476.06855476692"/>
    <n v="0"/>
    <n v="0"/>
    <n v="0"/>
    <n v="0"/>
    <n v="0"/>
    <n v="0"/>
    <n v="0"/>
    <n v="0"/>
    <n v="0"/>
    <n v="0"/>
    <n v="-27677.71396497051"/>
    <n v="-23143.649338213359"/>
    <n v="-17476.06855476692"/>
    <n v="-10189.178976050071"/>
    <n v="-473.32620442760532"/>
    <n v="-35839.030293133379"/>
    <n v="-32211.77859172766"/>
    <n v="-27677.71396497051"/>
    <n v="-21848.202301997029"/>
    <n v="-14075.520084699059"/>
  </r>
  <r>
    <x v="113"/>
    <n v="172507.9349404629"/>
    <n v="170269.89635739001"/>
    <n v="0"/>
    <n v="8"/>
    <n v="7"/>
    <n v="1671644543"/>
    <n v="319162.66238469293"/>
    <n v="237650.36943413"/>
    <n v="237650.36943413"/>
    <n v="3"/>
    <n v="6"/>
    <n v="1671646155"/>
    <n v="67721"/>
    <n v="0"/>
    <n v="420214"/>
    <n v="2"/>
    <n v="6"/>
    <n v="0"/>
    <n v="3524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9116.02"/>
    <n v="377506.69"/>
    <n v="68390.67"/>
    <n v="2"/>
    <n v="2"/>
    <n v="186610.42703943289"/>
    <n v="255001.09328692601"/>
    <n v="68390.666247493093"/>
    <n v="122505.5968203565"/>
    <n v="122505.5968203565"/>
    <n v="0"/>
    <n v="-3.8597893726546322E-3"/>
    <n v="-1.0728248162195091E-4"/>
    <n v="3.7525069055845961E-3"/>
    <n v="68390.666247493093"/>
    <n v="127500.54664346301"/>
    <n v="153000.6559721556"/>
    <n v="178500.7653008482"/>
    <n v="204000.87462954081"/>
    <n v="229500.98395823341"/>
    <n v="280501.20261561859"/>
    <n v="306001.31194431119"/>
    <n v="331501.42127300391"/>
    <n v="357001.5306016964"/>
    <n v="382501.63993038901"/>
    <n v="61252.798410178228"/>
    <n v="73503.358092213879"/>
    <n v="85753.917774249523"/>
    <n v="98004.477456285182"/>
    <n v="110255.0371383208"/>
    <n v="134756.15650239211"/>
    <n v="147006.71618442779"/>
    <n v="159257.2758664634"/>
    <n v="171507.83554849899"/>
    <n v="183758.39523053469"/>
    <n v="3.7285949571557691"/>
    <s v="inf"/>
    <n v="1.4630000000000001"/>
    <n v="7.2790165186315425E-2"/>
    <n v="-1"/>
    <n v="0"/>
    <n v="-4640.392925761591"/>
    <m/>
    <n v="-17390.447590107891"/>
    <n v="-11723.756628176199"/>
    <n v="-4640.3929257615891"/>
    <n v="4466.7889773429051"/>
    <n v="16609.69818148225"/>
    <n v="-27590.491321584919"/>
    <n v="-23057.138552039571"/>
    <n v="-17390.44759010788"/>
    <n v="-10104.702067624279"/>
    <n v="-390.37470431280963"/>
    <n v="24501.119364071299"/>
    <n v="27223.465960079211"/>
    <n v="30626.399205089121"/>
    <n v="35001.599091530421"/>
    <n v="40835.198940118833"/>
    <n v="19600.895491257041"/>
    <n v="21778.772768063369"/>
    <n v="24501.119364071299"/>
    <n v="28001.27927322434"/>
    <n v="32668.159152095061"/>
  </r>
  <r>
    <x v="114"/>
    <n v="0"/>
    <n v="0"/>
    <n v="0"/>
    <n v="0"/>
    <n v="0"/>
    <n v="0"/>
    <n v="174330.31197736171"/>
    <n v="104639.70362190979"/>
    <n v="0"/>
    <n v="31"/>
    <n v="55"/>
    <n v="1671714049"/>
    <n v="1177"/>
    <n v="0"/>
    <n v="3464"/>
    <n v="5"/>
    <n v="22"/>
    <n v="5"/>
    <n v="2235"/>
    <n v="31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2"/>
    <n v="377153.94"/>
    <n v="496008.72"/>
    <n v="118854.79"/>
    <n v="2"/>
    <n v="9"/>
    <n v="1.3241071977414569"/>
    <n v="1.3241071977414569"/>
    <n v="0"/>
    <n v="188716.29204693809"/>
    <n v="256850.86494472221"/>
    <n v="68134.572897784048"/>
    <n v="188436.3238458641"/>
    <n v="239156.53094808001"/>
    <n v="50720.217102215953"/>
    <n v="68134.572897784048"/>
    <n v="0.66205359887072857"/>
    <n v="0.79446431864487421"/>
    <n v="0.92687503841901997"/>
    <n v="1.0592857581931661"/>
    <n v="1.1916964779673109"/>
    <n v="1.4565179175156029"/>
    <n v="1.588928637289748"/>
    <n v="1.721339357063894"/>
    <n v="1.8537500768380399"/>
    <n v="1.9861607966121859"/>
    <n v="128425.43247236111"/>
    <n v="154110.5189668333"/>
    <n v="179795.6054613055"/>
    <n v="205480.69195577779"/>
    <n v="231165.77845025001"/>
    <n v="282535.95143919438"/>
    <n v="308221.03793366661"/>
    <n v="333906.12442813878"/>
    <n v="359591.21092261112"/>
    <n v="385276.29741708329"/>
    <s v="inf"/>
    <n v="3.7697582008777188"/>
    <n v="1.4630000000000001"/>
    <n v="-1"/>
    <n v="6.1076012532759627E-2"/>
    <n v="1.552354206335427"/>
    <m/>
    <n v="-3921.8566616035041"/>
    <n v="0.2648214395482914"/>
    <n v="0.29424604394254611"/>
    <n v="0.33102679943536428"/>
    <n v="0.3783163422118449"/>
    <n v="0.44136906591381903"/>
    <n v="0.2118571516386332"/>
    <n v="0.23539683515403689"/>
    <n v="0.26482143954829152"/>
    <n v="0.30265307376947598"/>
    <n v="0.3530952527310553"/>
    <n v="-16764.399908839609"/>
    <n v="-11056.60291006801"/>
    <n v="-3921.8566616035018"/>
    <n v="5251.3885149937123"/>
    <n v="17482.382083790009"/>
    <n v="-27038.434506628499"/>
    <n v="-22472.196907611211"/>
    <n v="-16764.399908839609"/>
    <n v="-9425.8037675618325"/>
    <n v="358.9910874752095"/>
  </r>
  <r>
    <x v="115"/>
    <n v="175574.76002659899"/>
    <n v="98208.521569533405"/>
    <n v="0"/>
    <n v="172"/>
    <n v="177"/>
    <n v="1671739763"/>
    <n v="0"/>
    <n v="0"/>
    <n v="0"/>
    <n v="0"/>
    <n v="0"/>
    <n v="0"/>
    <n v="1764"/>
    <n v="0"/>
    <n v="4976"/>
    <n v="4"/>
    <n v="13"/>
    <n v="5"/>
    <n v="3193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"/>
    <n v="202044.33"/>
    <n v="269364.62"/>
    <n v="67320.289999999994"/>
    <n v="2"/>
    <n v="2"/>
    <n v="192314.11325785189"/>
    <n v="259634.39906489689"/>
    <n v="67320.285807045017"/>
    <n v="0"/>
    <n v="0"/>
    <n v="0"/>
    <n v="9730.2167421480699"/>
    <n v="9730.220935103076"/>
    <n v="4.192954977042973E-3"/>
    <n v="67320.285807045017"/>
    <n v="129817.1995324485"/>
    <n v="155780.63943893809"/>
    <n v="181744.0793454278"/>
    <n v="207707.51925191749"/>
    <n v="233670.9591584072"/>
    <n v="285597.83897138661"/>
    <n v="311561.27887787629"/>
    <n v="337524.71878436598"/>
    <n v="363488.15869085572"/>
    <n v="389451.59859734541"/>
    <n v="0"/>
    <n v="0"/>
    <n v="0"/>
    <n v="0"/>
    <n v="0"/>
    <n v="0"/>
    <n v="0"/>
    <n v="0"/>
    <n v="0"/>
    <n v="0"/>
    <n v="3.8567037550771421"/>
    <m/>
    <n v="1.4630000000000001"/>
    <n v="3.7155108098260392E-2"/>
    <m/>
    <m/>
    <n v="-2411.6860408207858"/>
    <m/>
    <n v="-15393.40599406563"/>
    <n v="-9623.7526815123711"/>
    <n v="-2411.6860408207872"/>
    <n v="6860.9710686398184"/>
    <n v="19224.513881253952"/>
    <n v="-25778.781956661511"/>
    <n v="-21163.059306618899"/>
    <n v="-15393.40599406563"/>
    <n v="-7975.2803064971449"/>
    <n v="1915.553943594161"/>
    <n v="0"/>
    <n v="0"/>
    <n v="0"/>
    <n v="0"/>
    <n v="0"/>
    <n v="0"/>
    <n v="0"/>
    <n v="0"/>
    <n v="0"/>
    <n v="0"/>
  </r>
  <r>
    <x v="116"/>
    <n v="102956.3572206283"/>
    <n v="70330.144573078214"/>
    <n v="0"/>
    <n v="111"/>
    <n v="124"/>
    <n v="1665577487"/>
    <n v="0"/>
    <n v="0"/>
    <n v="0"/>
    <n v="0"/>
    <n v="0"/>
    <n v="0"/>
    <n v="885"/>
    <n v="0"/>
    <n v="1628"/>
    <n v="4"/>
    <n v="10"/>
    <n v="5"/>
    <n v="723"/>
    <n v="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"/>
    <n v="100606.74"/>
    <n v="167115.07"/>
    <n v="66508.33"/>
    <n v="1"/>
    <n v="3"/>
    <n v="100606.4418203508"/>
    <n v="167114.7702045801"/>
    <n v="66508.32838422936"/>
    <n v="0"/>
    <n v="0"/>
    <n v="0"/>
    <n v="0.29817964923859108"/>
    <n v="0.29979541987995623"/>
    <n v="1.615770641365089E-3"/>
    <n v="66508.32838422936"/>
    <n v="83557.385102290064"/>
    <n v="100268.86212274811"/>
    <n v="116980.3391432061"/>
    <n v="133691.8161636641"/>
    <n v="150403.2931841221"/>
    <n v="183826.24722503821"/>
    <n v="200537.72424549621"/>
    <n v="217249.20126595421"/>
    <n v="233960.67828641209"/>
    <n v="250672.15530687021"/>
    <n v="0"/>
    <n v="0"/>
    <n v="0"/>
    <n v="0"/>
    <n v="0"/>
    <n v="0"/>
    <n v="0"/>
    <n v="0"/>
    <n v="0"/>
    <n v="0"/>
    <n v="2.5126893768721881"/>
    <m/>
    <n v="1.4630000000000001"/>
    <n v="0.59191981182299025"/>
    <m/>
    <m/>
    <n v="-24729.635833084329"/>
    <m/>
    <n v="-33085.374343313328"/>
    <n v="-29371.712783211551"/>
    <n v="-24729.635833084329"/>
    <n v="-18761.251182920751"/>
    <n v="-10803.40498270265"/>
    <n v="-39769.965151496537"/>
    <n v="-36799.035903415119"/>
    <n v="-33085.374343313328"/>
    <n v="-28310.666623182471"/>
    <n v="-21944.389663007991"/>
    <n v="0"/>
    <n v="0"/>
    <n v="0"/>
    <n v="0"/>
    <n v="0"/>
    <n v="0"/>
    <n v="0"/>
    <n v="0"/>
    <n v="0"/>
    <n v="0"/>
  </r>
  <r>
    <x v="117"/>
    <n v="163280.80265312109"/>
    <n v="162480.355644"/>
    <n v="0"/>
    <n v="4"/>
    <n v="2"/>
    <n v="1671613979"/>
    <n v="0"/>
    <n v="0"/>
    <n v="0"/>
    <n v="0"/>
    <n v="0"/>
    <n v="0"/>
    <n v="419196"/>
    <n v="4"/>
    <n v="419306"/>
    <n v="12"/>
    <n v="33"/>
    <n v="18"/>
    <n v="9"/>
    <n v="5"/>
    <n v="2"/>
    <n v="2"/>
    <n v="0"/>
    <n v="0"/>
    <n v="4"/>
    <n v="0"/>
    <n v="60"/>
    <n v="0"/>
    <n v="0"/>
    <n v="0"/>
    <n v="0"/>
    <n v="0"/>
    <n v="0"/>
    <n v="0"/>
    <n v="0"/>
    <n v="0"/>
    <n v="1"/>
    <n v="0"/>
    <n v="0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101"/>
    <n v="177151.3"/>
    <n v="242481.9"/>
    <n v="65330.59"/>
    <n v="7"/>
    <n v="12"/>
    <n v="176739.13520881021"/>
    <n v="242069.72862030621"/>
    <n v="65330.59341149604"/>
    <n v="0"/>
    <n v="0"/>
    <n v="0"/>
    <n v="412.16479118983261"/>
    <n v="412.17137969378382"/>
    <n v="-3.4114960435545072E-3"/>
    <n v="65330.59341149604"/>
    <n v="121034.86431015311"/>
    <n v="145241.8371721837"/>
    <n v="169448.81003421429"/>
    <n v="193655.78289624499"/>
    <n v="217862.7557582756"/>
    <n v="266276.70148233691"/>
    <n v="290483.67434436752"/>
    <n v="314690.64720639808"/>
    <n v="338897.62006842869"/>
    <n v="363104.5929304593"/>
    <n v="0"/>
    <n v="0"/>
    <n v="0"/>
    <n v="0"/>
    <n v="0"/>
    <n v="0"/>
    <n v="0"/>
    <n v="0"/>
    <n v="0"/>
    <n v="0"/>
    <n v="3.7053042989459501"/>
    <m/>
    <n v="1.4630000000000001"/>
    <n v="7.953346804414485E-2"/>
    <m/>
    <m/>
    <n v="-4813.1612564194866"/>
    <m/>
    <n v="-16916.647687434801"/>
    <n v="-11537.320384761329"/>
    <n v="-4813.1612564194866"/>
    <n v="3832.1861943057302"/>
    <n v="15359.316128606029"/>
    <n v="-26599.43683224704"/>
    <n v="-22295.974990108269"/>
    <n v="-16916.64768743479"/>
    <n v="-10000.36972685462"/>
    <n v="-778.66577941437572"/>
    <n v="0"/>
    <n v="0"/>
    <n v="0"/>
    <n v="0"/>
    <n v="0"/>
    <n v="0"/>
    <n v="0"/>
    <n v="0"/>
    <n v="0"/>
    <n v="0"/>
  </r>
  <r>
    <x v="118"/>
    <n v="0"/>
    <n v="0"/>
    <n v="0"/>
    <n v="0"/>
    <n v="0"/>
    <n v="0"/>
    <n v="160801.36942657951"/>
    <n v="83097.83904561284"/>
    <n v="0"/>
    <n v="4"/>
    <n v="39"/>
    <n v="1671577771"/>
    <n v="1255902"/>
    <n v="0"/>
    <n v="1275496"/>
    <n v="4"/>
    <n v="16"/>
    <n v="0"/>
    <n v="19577"/>
    <n v="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"/>
    <n v="313934.96999999997"/>
    <n v="379120.36"/>
    <n v="65185.39"/>
    <n v="2"/>
    <n v="5"/>
    <n v="0"/>
    <n v="0"/>
    <n v="0"/>
    <n v="174539.99110608059"/>
    <n v="239725.37942891609"/>
    <n v="65185.388322835403"/>
    <n v="139394.97889391929"/>
    <n v="139394.9805710839"/>
    <n v="1.6771646041888739E-3"/>
    <n v="65185.388322835403"/>
    <n v="0"/>
    <n v="0"/>
    <n v="0"/>
    <n v="0"/>
    <n v="0"/>
    <n v="0"/>
    <n v="0"/>
    <n v="0"/>
    <n v="0"/>
    <n v="0"/>
    <n v="119862.689714458"/>
    <n v="143835.22765734961"/>
    <n v="167807.7656002412"/>
    <n v="191780.30354313279"/>
    <n v="215752.8414860245"/>
    <n v="263697.91737180768"/>
    <n v="287670.45531469933"/>
    <n v="311642.99325759092"/>
    <n v="335615.53120048251"/>
    <n v="359588.0691433741"/>
    <m/>
    <n v="3.677593792057487"/>
    <n v="1.4630000000000001"/>
    <m/>
    <n v="8.7667705073576796E-2"/>
    <n v="1.5912578525226431"/>
    <m/>
    <n v="-5254.0434656063808"/>
    <n v="0"/>
    <n v="0"/>
    <n v="0"/>
    <n v="0"/>
    <n v="0"/>
    <n v="0"/>
    <n v="0"/>
    <n v="0"/>
    <n v="0"/>
    <n v="0"/>
    <n v="-17240.31243705218"/>
    <n v="-11913.08178307627"/>
    <n v="-5254.0434656063808"/>
    <n v="3307.577228283481"/>
    <n v="14723.071486803299"/>
    <n v="-26829.327614208829"/>
    <n v="-22567.543091028099"/>
    <n v="-17240.31243705218"/>
    <n v="-10391.01588194029"/>
    <n v="-1258.6204751244441"/>
  </r>
  <r>
    <x v="119"/>
    <n v="161154.52849835859"/>
    <n v="156798.91308"/>
    <n v="0"/>
    <n v="16"/>
    <n v="7"/>
    <n v="1671647399"/>
    <n v="2878.6859317267081"/>
    <n v="2781.5319603200001"/>
    <n v="0"/>
    <n v="3"/>
    <n v="6"/>
    <n v="1671647626"/>
    <n v="56534"/>
    <n v="0"/>
    <n v="58254"/>
    <n v="6"/>
    <n v="18"/>
    <n v="22"/>
    <n v="1287"/>
    <n v="203"/>
    <n v="1"/>
    <n v="0"/>
    <n v="0"/>
    <n v="0"/>
    <n v="0"/>
    <n v="0"/>
    <n v="2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3"/>
    <n v="2468103.12"/>
    <n v="2999969.86"/>
    <n v="531866.74"/>
    <n v="5"/>
    <n v="14"/>
    <n v="174457.17431524649"/>
    <n v="238322.5053707865"/>
    <n v="63865.33105554006"/>
    <n v="3127.5328796778249"/>
    <n v="4258.358005956783"/>
    <n v="1130.8251262789579"/>
    <n v="2290518.4128050762"/>
    <n v="2757388.9966232572"/>
    <n v="466870.58381818101"/>
    <n v="64996.156181819017"/>
    <n v="119161.25268539329"/>
    <n v="142993.50322247189"/>
    <n v="166825.7537595506"/>
    <n v="190658.00429662919"/>
    <n v="214490.25483370791"/>
    <n v="262154.75590786518"/>
    <n v="285987.00644494378"/>
    <n v="309819.25698202249"/>
    <n v="333651.50751910108"/>
    <n v="357483.75805617979"/>
    <n v="2129.179002978392"/>
    <n v="2555.0148035740699"/>
    <n v="2980.8506041697478"/>
    <n v="3406.6864047654271"/>
    <n v="3832.5222053611051"/>
    <n v="4684.1938065524619"/>
    <n v="5110.0296071481398"/>
    <n v="5535.8654077438177"/>
    <n v="5961.7012083394957"/>
    <n v="6387.5370089351754"/>
    <n v="3.731641274411166"/>
    <n v="3.7657086909353898"/>
    <n v="1.4630000000000001"/>
    <n v="7.1914395263295905E-2"/>
    <n v="6.221705614897477E-2"/>
    <n v="1.5540235531459501"/>
    <n v="-4284.7047128434288"/>
    <n v="-66.235624789762426"/>
    <n v="-16200.829981382751"/>
    <n v="-10904.774306476391"/>
    <n v="-4284.7047128434278"/>
    <n v="4226.8133361132277"/>
    <n v="15575.504068055439"/>
    <n v="-25733.730196214219"/>
    <n v="-21496.88565628912"/>
    <n v="-16200.829981382751"/>
    <n v="-9391.615542217427"/>
    <n v="-312.66295666365482"/>
    <n v="-279.15352508760162"/>
    <n v="-184.5233471774508"/>
    <n v="-66.235624789762369"/>
    <n v="85.848589708694135"/>
    <n v="288.62754237330302"/>
    <n v="-449.48784532587268"/>
    <n v="-373.78370299775219"/>
    <n v="-279.15352508760151"/>
    <n v="-157.48615348883621"/>
    <n v="4.7370086428506966"/>
  </r>
  <r>
    <x v="120"/>
    <n v="145235.90729420309"/>
    <n v="138089.15917144861"/>
    <n v="1153.062683017323"/>
    <n v="14"/>
    <n v="18"/>
    <n v="1671540995"/>
    <n v="17616.47204685961"/>
    <n v="17616.47204685961"/>
    <n v="1800.8837620221709"/>
    <n v="1"/>
    <n v="0"/>
    <n v="1670539434"/>
    <n v="436854"/>
    <n v="0"/>
    <n v="515952"/>
    <n v="3"/>
    <n v="30"/>
    <n v="0"/>
    <n v="790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89404.5"/>
    <n v="1352414.54"/>
    <n v="63010.04"/>
    <n v="2"/>
    <n v="7"/>
    <n v="159485.58025994559"/>
    <n v="214761.84122395539"/>
    <n v="55276.260964009882"/>
    <n v="18511.3564942558"/>
    <n v="26245.13085753419"/>
    <n v="7733.774363278395"/>
    <n v="1111407.5632457989"/>
    <n v="1111407.5679185099"/>
    <n v="4.6727117241971428E-3"/>
    <n v="63010.035327288278"/>
    <n v="107380.92061197769"/>
    <n v="128857.10473437329"/>
    <n v="150333.28885676881"/>
    <n v="171809.47297916439"/>
    <n v="193285.65710155989"/>
    <n v="236238.025346351"/>
    <n v="257714.2094687465"/>
    <n v="279190.39359114208"/>
    <n v="300666.57771353761"/>
    <n v="322142.7618359332"/>
    <n v="13122.5654287671"/>
    <n v="15747.078514520519"/>
    <n v="18371.59160027394"/>
    <n v="20996.10468602736"/>
    <n v="23620.61777178077"/>
    <n v="28869.64394328761"/>
    <n v="31494.157029041031"/>
    <n v="34118.670114794462"/>
    <n v="36743.183200547872"/>
    <n v="39367.696286301289"/>
    <n v="3.8852454467530988"/>
    <n v="3.3935733866443858"/>
    <n v="1.4630000000000001"/>
    <n v="2.9535985517414879E-2"/>
    <n v="0.17869854111369521"/>
    <n v="1.724435965649336"/>
    <n v="-1585.8006580210199"/>
    <n v="-1172.4916488948461"/>
    <n v="-12323.892719218789"/>
    <n v="-7551.407358686447"/>
    <n v="-1585.8006580210199"/>
    <n v="6084.2650999773896"/>
    <n v="16311.01944397527"/>
    <n v="-20914.366368177009"/>
    <n v="-17096.378079751139"/>
    <n v="-12323.892719218789"/>
    <n v="-6187.840112820064"/>
    <n v="1993.563362378241"/>
    <n v="-2484.7481917715559"/>
    <n v="-1901.5230616041299"/>
    <n v="-1172.491648894847"/>
    <n v="-235.16554684005399"/>
    <n v="1014.602589233004"/>
    <n v="-3534.5534260729241"/>
    <n v="-3067.9733219389832"/>
    <n v="-2484.7481917715559"/>
    <n v="-1734.8873101277211"/>
    <n v="-735.07280126927617"/>
  </r>
  <r>
    <x v="121"/>
    <n v="0"/>
    <n v="0"/>
    <n v="0"/>
    <n v="0"/>
    <n v="0"/>
    <n v="0"/>
    <n v="160524.68555285721"/>
    <n v="68704.750187982179"/>
    <n v="0"/>
    <n v="32"/>
    <n v="57"/>
    <n v="1671671558"/>
    <n v="1420"/>
    <n v="54"/>
    <n v="92333"/>
    <n v="15"/>
    <n v="58"/>
    <n v="858"/>
    <n v="88482"/>
    <n v="20"/>
    <n v="842"/>
    <n v="0"/>
    <n v="0"/>
    <n v="0"/>
    <n v="8"/>
    <n v="0"/>
    <n v="0"/>
    <n v="107"/>
    <n v="0"/>
    <n v="0"/>
    <n v="1"/>
    <n v="431"/>
    <n v="12"/>
    <n v="60"/>
    <n v="0"/>
    <n v="0"/>
    <n v="0"/>
    <n v="0"/>
    <n v="0"/>
    <n v="0"/>
    <n v="38"/>
    <n v="0"/>
    <n v="0"/>
    <n v="0"/>
    <n v="0"/>
    <n v="0"/>
    <n v="0"/>
    <n v="0"/>
    <n v="0"/>
    <n v="0"/>
    <n v="0"/>
    <n v="0"/>
    <n v="0"/>
    <n v="0"/>
    <n v="0"/>
    <n v="0"/>
    <n v="0"/>
    <n v="0"/>
    <n v="2431"/>
    <n v="199647"/>
    <n v="261959.36"/>
    <n v="62312.36"/>
    <n v="6"/>
    <n v="14"/>
    <n v="0"/>
    <n v="0"/>
    <n v="0"/>
    <n v="175545.5167821392"/>
    <n v="237857.5813657853"/>
    <n v="62312.06458364617"/>
    <n v="24101.48321786083"/>
    <n v="24101.778634214661"/>
    <n v="0.29541635383066023"/>
    <n v="62312.06458364617"/>
    <n v="0"/>
    <n v="0"/>
    <n v="0"/>
    <n v="0"/>
    <n v="0"/>
    <n v="0"/>
    <n v="0"/>
    <n v="0"/>
    <n v="0"/>
    <n v="0"/>
    <n v="118928.79068289269"/>
    <n v="142714.54881947121"/>
    <n v="166500.3069560497"/>
    <n v="190286.0650926283"/>
    <n v="214071.82322920681"/>
    <n v="261643.3395023639"/>
    <n v="285429.09763894242"/>
    <n v="309214.85577552102"/>
    <n v="333000.61391209939"/>
    <n v="356786.37204867799"/>
    <m/>
    <n v="3.817199493470341"/>
    <n v="1.4630000000000001"/>
    <m/>
    <n v="4.7888643714418137E-2"/>
    <n v="1.533061085754194"/>
    <m/>
    <n v="-2847.669242199835"/>
    <n v="0"/>
    <n v="0"/>
    <n v="0"/>
    <n v="0"/>
    <n v="0"/>
    <n v="0"/>
    <n v="0"/>
    <n v="0"/>
    <n v="0"/>
    <n v="0"/>
    <n v="-14740.548310489099"/>
    <n v="-9454.8242801383167"/>
    <n v="-2847.6692421998382"/>
    <n v="5647.244378006777"/>
    <n v="16973.79587161561"/>
    <n v="-24254.85156512052"/>
    <n v="-20026.272340839889"/>
    <n v="-14740.548310489099"/>
    <n v="-7944.6174143238086"/>
    <n v="1116.623780563255"/>
  </r>
  <r>
    <x v="122"/>
    <n v="0"/>
    <n v="0"/>
    <n v="0"/>
    <n v="0"/>
    <n v="0"/>
    <n v="0"/>
    <n v="158651.446624901"/>
    <n v="95686.860531341765"/>
    <n v="0"/>
    <n v="12"/>
    <n v="51"/>
    <n v="1671647461"/>
    <n v="1173128"/>
    <n v="0"/>
    <n v="2884600"/>
    <n v="8"/>
    <n v="64"/>
    <n v="0"/>
    <n v="1625349"/>
    <n v="0"/>
    <n v="62"/>
    <n v="0"/>
    <n v="0"/>
    <n v="0"/>
    <n v="0"/>
    <n v="0"/>
    <n v="78091"/>
    <n v="75"/>
    <n v="0"/>
    <n v="0"/>
    <n v="0"/>
    <n v="0"/>
    <n v="0"/>
    <n v="78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6123"/>
    <n v="4098219.69"/>
    <n v="4954581.33"/>
    <n v="856361.64"/>
    <n v="5"/>
    <n v="38"/>
    <n v="0"/>
    <n v="0"/>
    <n v="0"/>
    <n v="172752.3182883421"/>
    <n v="235062.7919381129"/>
    <n v="62310.473649770858"/>
    <n v="3925467.3717116578"/>
    <n v="4719518.538061887"/>
    <n v="794051.16635022918"/>
    <n v="62310.473649770858"/>
    <n v="0"/>
    <n v="0"/>
    <n v="0"/>
    <n v="0"/>
    <n v="0"/>
    <n v="0"/>
    <n v="0"/>
    <n v="0"/>
    <n v="0"/>
    <n v="0"/>
    <n v="117531.3959690565"/>
    <n v="141037.67516286779"/>
    <n v="164543.95435667911"/>
    <n v="188050.23355049029"/>
    <n v="211556.51274430161"/>
    <n v="258569.07113192431"/>
    <n v="282075.35032573552"/>
    <n v="305581.62951954681"/>
    <n v="329087.90871335811"/>
    <n v="352594.1879071694"/>
    <m/>
    <n v="3.772444312642091"/>
    <n v="1.4630000000000001"/>
    <m/>
    <n v="6.0320489449064103E-2"/>
    <n v="1.5512488760639811"/>
    <m/>
    <n v="-3544.7756652426278"/>
    <n v="0"/>
    <n v="0"/>
    <n v="0"/>
    <n v="0"/>
    <n v="0"/>
    <n v="0"/>
    <n v="0"/>
    <n v="0"/>
    <n v="0"/>
    <n v="0"/>
    <n v="-15297.91526214827"/>
    <n v="-10074.297663523541"/>
    <n v="-3544.7756652426251"/>
    <n v="4850.3240468328368"/>
    <n v="16043.79032960012"/>
    <n v="-24700.42693967279"/>
    <n v="-20521.532860773001"/>
    <n v="-15297.91526214827"/>
    <n v="-8581.8354924879022"/>
    <n v="372.93753372592619"/>
  </r>
  <r>
    <x v="123"/>
    <n v="0"/>
    <n v="0"/>
    <n v="0"/>
    <n v="0"/>
    <n v="0"/>
    <n v="0"/>
    <n v="131489.08297944939"/>
    <n v="74609.993040785572"/>
    <n v="0"/>
    <n v="5"/>
    <n v="27"/>
    <n v="1670961419"/>
    <n v="1317425"/>
    <n v="0"/>
    <n v="1348865"/>
    <n v="2"/>
    <n v="5"/>
    <n v="0"/>
    <n v="314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09010.2200000002"/>
    <n v="3818882.31"/>
    <n v="1509872.08"/>
    <n v="2"/>
    <n v="8"/>
    <n v="0"/>
    <n v="0"/>
    <n v="0"/>
    <n v="137606.0713379019"/>
    <n v="198033.93781034069"/>
    <n v="60427.866472438742"/>
    <n v="2171404.1486620982"/>
    <n v="3620848.3721896601"/>
    <n v="1449444.2135275609"/>
    <n v="60427.866472438742"/>
    <n v="0"/>
    <n v="0"/>
    <n v="0"/>
    <n v="0"/>
    <n v="0"/>
    <n v="0"/>
    <n v="0"/>
    <n v="0"/>
    <n v="0"/>
    <n v="0"/>
    <n v="99016.968905170332"/>
    <n v="118820.3626862044"/>
    <n v="138623.75646723839"/>
    <n v="158427.15024827249"/>
    <n v="178230.54402930659"/>
    <n v="217837.33159137471"/>
    <n v="237640.72537240881"/>
    <n v="257444.11915344291"/>
    <n v="277247.51293447689"/>
    <n v="297050.906715511"/>
    <m/>
    <n v="3.2771955948612601"/>
    <n v="1.4630000000000001"/>
    <m/>
    <n v="0.22055577221943021"/>
    <n v="1.785673094757027"/>
    <m/>
    <n v="-10919.38201985358"/>
    <n v="0"/>
    <n v="0"/>
    <n v="0"/>
    <n v="0"/>
    <n v="0"/>
    <n v="0"/>
    <n v="0"/>
    <n v="0"/>
    <n v="0"/>
    <n v="0"/>
    <n v="-20821.078910370608"/>
    <n v="-16420.324736807481"/>
    <n v="-10919.38201985358"/>
    <n v="-3846.7413837699792"/>
    <n v="5583.446131008146"/>
    <n v="-28742.436422784231"/>
    <n v="-25221.833083933729"/>
    <n v="-20821.078910370601"/>
    <n v="-15162.966401503731"/>
    <n v="-7618.8163896812257"/>
  </r>
  <r>
    <x v="124"/>
    <n v="0"/>
    <n v="0"/>
    <n v="0"/>
    <n v="0"/>
    <n v="0"/>
    <n v="0"/>
    <n v="156210.58945185301"/>
    <n v="82379.50433479053"/>
    <n v="0"/>
    <n v="20"/>
    <n v="55"/>
    <n v="1671493014"/>
    <n v="708410"/>
    <n v="0"/>
    <n v="779764"/>
    <n v="7"/>
    <n v="70"/>
    <n v="21464"/>
    <n v="28368"/>
    <n v="0"/>
    <n v="0"/>
    <n v="0"/>
    <n v="0"/>
    <n v="0"/>
    <n v="0"/>
    <n v="0"/>
    <n v="19"/>
    <n v="7"/>
    <n v="0"/>
    <n v="0"/>
    <n v="0"/>
    <n v="0"/>
    <n v="0"/>
    <n v="214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2986"/>
    <n v="1175360.17"/>
    <n v="1235740.8500000001"/>
    <n v="60380.68"/>
    <n v="4"/>
    <n v="13"/>
    <n v="0"/>
    <n v="0"/>
    <n v="0"/>
    <n v="172410.860483881"/>
    <n v="232791.537722062"/>
    <n v="60380.677238180971"/>
    <n v="1002949.309516119"/>
    <n v="1002949.312277938"/>
    <n v="2.761819028819446E-3"/>
    <n v="60380.677238180971"/>
    <n v="0"/>
    <n v="0"/>
    <n v="0"/>
    <n v="0"/>
    <n v="0"/>
    <n v="0"/>
    <n v="0"/>
    <n v="0"/>
    <n v="0"/>
    <n v="0"/>
    <n v="116395.768861031"/>
    <n v="139674.92263323721"/>
    <n v="162954.0764054434"/>
    <n v="186233.23017764959"/>
    <n v="209512.38394985581"/>
    <n v="256070.69149426819"/>
    <n v="279349.84526647441"/>
    <n v="302628.99903868057"/>
    <n v="325908.15281088668"/>
    <n v="349187.30658309301"/>
    <m/>
    <n v="3.8553979247993451"/>
    <n v="1.4630000000000001"/>
    <m/>
    <n v="3.7506394416649158E-2"/>
    <n v="1.517871855031558"/>
    <m/>
    <n v="-2182.7928076654798"/>
    <n v="0"/>
    <n v="0"/>
    <n v="0"/>
    <n v="0"/>
    <n v="0"/>
    <n v="0"/>
    <n v="0"/>
    <n v="0"/>
    <n v="0"/>
    <n v="0"/>
    <n v="-13822.369693768571"/>
    <n v="-8649.224411056086"/>
    <n v="-2182.7928076654789"/>
    <n v="6131.190682408167"/>
    <n v="17216.50200250636"/>
    <n v="-23134.031202651051"/>
    <n v="-18995.514976481059"/>
    <n v="-13822.369693768571"/>
    <n v="-7171.1829017096607"/>
    <n v="1697.0661543688909"/>
  </r>
  <r>
    <x v="125"/>
    <n v="0"/>
    <n v="0"/>
    <n v="0"/>
    <n v="0"/>
    <n v="0"/>
    <n v="0"/>
    <n v="174368.36780857251"/>
    <n v="140414.5550318016"/>
    <n v="0"/>
    <n v="7"/>
    <n v="56"/>
    <n v="1672170390"/>
    <n v="12370"/>
    <n v="0"/>
    <n v="26373"/>
    <n v="7"/>
    <n v="22"/>
    <n v="26"/>
    <n v="3860"/>
    <n v="0"/>
    <n v="162"/>
    <n v="0"/>
    <n v="0"/>
    <n v="0"/>
    <n v="0"/>
    <n v="0"/>
    <n v="99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143"/>
    <n v="929881.29"/>
    <n v="989669.84"/>
    <n v="59788.54"/>
    <n v="3"/>
    <n v="6"/>
    <n v="0"/>
    <n v="0"/>
    <n v="0"/>
    <n v="198287.053474227"/>
    <n v="258075.59784873319"/>
    <n v="59788.544374506229"/>
    <n v="731594.23652577307"/>
    <n v="731594.24215126666"/>
    <n v="-4.3745062284870073E-3"/>
    <n v="59788.544374506229"/>
    <n v="0"/>
    <n v="0"/>
    <n v="0"/>
    <n v="0"/>
    <n v="0"/>
    <n v="0"/>
    <n v="0"/>
    <n v="0"/>
    <n v="0"/>
    <n v="0"/>
    <n v="129037.79892436659"/>
    <n v="154845.35870924001"/>
    <n v="180652.91849411331"/>
    <n v="206460.47827898659"/>
    <n v="232268.03806385989"/>
    <n v="283883.15763360658"/>
    <n v="309690.71741847991"/>
    <n v="335498.27720335318"/>
    <n v="361305.83698822651"/>
    <n v="387113.3967730999"/>
    <m/>
    <n v="4.3164723367772169"/>
    <n v="1.4630000000000001"/>
    <m/>
    <n v="-7.3317355489761482E-2"/>
    <n v="1.3557367089184791"/>
    <m/>
    <n v="4730.3550876770778"/>
    <n v="0"/>
    <n v="0"/>
    <n v="0"/>
    <n v="0"/>
    <n v="0"/>
    <n v="0"/>
    <n v="0"/>
    <n v="0"/>
    <n v="0"/>
    <n v="0"/>
    <n v="-8173.4248047595829"/>
    <n v="-2438.4115192321769"/>
    <n v="4730.3550876770823"/>
    <n v="13947.340725131829"/>
    <n v="26236.654908404849"/>
    <n v="-18496.4487187089"/>
    <n v="-13908.43809028698"/>
    <n v="-8173.4248047595756"/>
    <n v="-799.83629479576484"/>
    <n v="9031.6150518226423"/>
  </r>
  <r>
    <x v="126"/>
    <n v="0"/>
    <n v="0"/>
    <n v="0"/>
    <n v="0"/>
    <n v="0"/>
    <n v="0"/>
    <n v="142113.40647594479"/>
    <n v="105610.1143097662"/>
    <n v="0"/>
    <n v="23"/>
    <n v="40"/>
    <n v="1671710415"/>
    <n v="47821"/>
    <n v="0"/>
    <n v="47985"/>
    <n v="9"/>
    <n v="91"/>
    <n v="5"/>
    <n v="11"/>
    <n v="0"/>
    <n v="82"/>
    <n v="0"/>
    <n v="0"/>
    <n v="0"/>
    <n v="0"/>
    <n v="56"/>
    <n v="9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53"/>
    <n v="233727.78"/>
    <n v="293101.37"/>
    <n v="59373.58"/>
    <n v="4"/>
    <n v="19"/>
    <n v="0"/>
    <n v="0"/>
    <n v="0"/>
    <n v="151574.24831678561"/>
    <n v="210947.8317238054"/>
    <n v="59373.583407019811"/>
    <n v="82153.531683214445"/>
    <n v="82153.538276194624"/>
    <n v="-3.407019808946643E-3"/>
    <n v="59373.583407019811"/>
    <n v="0"/>
    <n v="0"/>
    <n v="0"/>
    <n v="0"/>
    <n v="0"/>
    <n v="0"/>
    <n v="0"/>
    <n v="0"/>
    <n v="0"/>
    <n v="0"/>
    <n v="105473.9158619027"/>
    <n v="126568.6990342832"/>
    <n v="147663.48220666379"/>
    <n v="168758.26537904429"/>
    <n v="189853.04855142481"/>
    <n v="232042.6148961859"/>
    <n v="253137.3980685664"/>
    <n v="274232.18124094699"/>
    <n v="295326.96441332751"/>
    <n v="316421.74758570798"/>
    <m/>
    <n v="3.5528903532351861"/>
    <n v="1.4630000000000001"/>
    <m/>
    <n v="0.1258439192635612"/>
    <n v="1.64710965388259"/>
    <m/>
    <n v="-6636.6254760684678"/>
    <n v="0"/>
    <n v="0"/>
    <n v="0"/>
    <n v="0"/>
    <n v="0"/>
    <n v="0"/>
    <n v="0"/>
    <n v="0"/>
    <n v="0"/>
    <n v="0"/>
    <n v="-17184.017062258739"/>
    <n v="-12496.2874683964"/>
    <n v="-6636.6254760684678"/>
    <n v="897.22565692458011"/>
    <n v="10942.36050091532"/>
    <n v="-25621.930331210951"/>
    <n v="-21871.746656121071"/>
    <n v="-17184.017062258728"/>
    <n v="-11156.93615586429"/>
    <n v="-3120.8282806717029"/>
  </r>
  <r>
    <x v="127"/>
    <n v="153185.53999432549"/>
    <n v="150845.62"/>
    <n v="0"/>
    <n v="6"/>
    <n v="3"/>
    <n v="1671674507"/>
    <n v="0"/>
    <n v="0"/>
    <n v="0"/>
    <n v="0"/>
    <n v="0"/>
    <n v="0"/>
    <n v="251047"/>
    <n v="23"/>
    <n v="251486"/>
    <n v="17"/>
    <n v="41"/>
    <n v="44"/>
    <n v="236"/>
    <n v="1"/>
    <n v="5"/>
    <n v="0"/>
    <n v="0"/>
    <n v="2"/>
    <n v="68"/>
    <n v="0"/>
    <n v="29"/>
    <n v="0"/>
    <n v="5"/>
    <n v="2"/>
    <n v="0"/>
    <n v="0"/>
    <n v="0"/>
    <n v="22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03"/>
    <n v="245298.6"/>
    <n v="304669.82"/>
    <n v="59371.22"/>
    <n v="6"/>
    <n v="17"/>
    <n v="167099.94052819809"/>
    <n v="226471.1640660339"/>
    <n v="59371.223537835867"/>
    <n v="0"/>
    <n v="0"/>
    <n v="0"/>
    <n v="78198.659471801948"/>
    <n v="78198.655933966074"/>
    <n v="-3.5378358734305948E-3"/>
    <n v="59371.223537835867"/>
    <n v="113235.582033017"/>
    <n v="135882.69843962029"/>
    <n v="158529.81484622369"/>
    <n v="181176.9312528272"/>
    <n v="203824.04765943051"/>
    <n v="249118.28047263739"/>
    <n v="271765.3968792407"/>
    <n v="294412.51328584412"/>
    <n v="317059.62969244749"/>
    <n v="339706.74609905091"/>
    <n v="0"/>
    <n v="0"/>
    <n v="0"/>
    <n v="0"/>
    <n v="0"/>
    <n v="0"/>
    <n v="0"/>
    <n v="0"/>
    <n v="0"/>
    <n v="0"/>
    <n v="3.8144937997060011"/>
    <m/>
    <n v="1.4630000000000001"/>
    <n v="4.8631931269175643E-2"/>
    <m/>
    <m/>
    <n v="-2753.432521327391"/>
    <m/>
    <n v="-14076.99072462909"/>
    <n v="-9044.2981898283324"/>
    <n v="-2753.432521327391"/>
    <n v="5334.8233381738173"/>
    <n v="16119.16448417543"/>
    <n v="-23135.837287270439"/>
    <n v="-19109.683259429839"/>
    <n v="-14076.99072462908"/>
    <n v="-7606.3860370281109"/>
    <n v="1021.086879773182"/>
    <n v="0"/>
    <n v="0"/>
    <n v="0"/>
    <n v="0"/>
    <n v="0"/>
    <n v="0"/>
    <n v="0"/>
    <n v="0"/>
    <n v="0"/>
    <n v="0"/>
  </r>
  <r>
    <x v="128"/>
    <n v="250350.48204232499"/>
    <n v="249052.96"/>
    <n v="95121.942546179824"/>
    <n v="4"/>
    <n v="0"/>
    <n v="1671724523"/>
    <n v="0"/>
    <n v="0"/>
    <n v="0"/>
    <n v="0"/>
    <n v="0"/>
    <n v="0"/>
    <n v="59079"/>
    <n v="0"/>
    <n v="59079"/>
    <n v="1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1456.02"/>
    <n v="370730.31"/>
    <n v="59274.29"/>
    <n v="1"/>
    <n v="1"/>
    <n v="311456.01832514949"/>
    <n v="370730.31188199332"/>
    <n v="59274.293556843848"/>
    <n v="0"/>
    <n v="0"/>
    <n v="0"/>
    <n v="1.674850529525429E-3"/>
    <n v="-1.8819933175109329E-3"/>
    <n v="-3.5568438470363621E-3"/>
    <n v="59274.293556843848"/>
    <n v="185365.15594099669"/>
    <n v="222438.18712919601"/>
    <n v="259511.21831739531"/>
    <n v="296584.24950559472"/>
    <n v="333657.28069379402"/>
    <n v="407803.34307019273"/>
    <n v="444876.37425839202"/>
    <n v="481949.40544659132"/>
    <n v="519022.43663479062"/>
    <n v="556095.46782298991"/>
    <n v="0"/>
    <n v="0"/>
    <n v="0"/>
    <n v="0"/>
    <n v="0"/>
    <n v="0"/>
    <n v="0"/>
    <n v="0"/>
    <n v="0"/>
    <n v="0"/>
    <n v="6.2544872260090996"/>
    <m/>
    <n v="1.4630000000000001"/>
    <n v="-0.36045916228494018"/>
    <m/>
    <m/>
    <n v="33408.284413654481"/>
    <m/>
    <n v="14871.76881955482"/>
    <n v="23110.220194710218"/>
    <n v="33408.284413654481"/>
    <n v="46648.65269515424"/>
    <n v="64302.477070487257"/>
    <n v="42.556344275086303"/>
    <n v="6633.3174443994139"/>
    <n v="14871.76881955482"/>
    <n v="25464.063444754629"/>
    <n v="39587.122945021038"/>
    <n v="0"/>
    <n v="0"/>
    <n v="0"/>
    <n v="0"/>
    <n v="0"/>
    <n v="0"/>
    <n v="0"/>
    <n v="0"/>
    <n v="0"/>
    <n v="0"/>
  </r>
  <r>
    <x v="129"/>
    <n v="0"/>
    <n v="0"/>
    <n v="0"/>
    <n v="0"/>
    <n v="0"/>
    <n v="0"/>
    <n v="126011.585337071"/>
    <n v="77321.16360654372"/>
    <n v="0"/>
    <n v="167"/>
    <n v="56"/>
    <n v="1671629919"/>
    <n v="21717"/>
    <n v="0"/>
    <n v="25020"/>
    <n v="9"/>
    <n v="74"/>
    <n v="5"/>
    <n v="3024"/>
    <n v="0"/>
    <n v="143"/>
    <n v="0"/>
    <n v="0"/>
    <n v="0"/>
    <n v="5"/>
    <n v="0"/>
    <n v="27"/>
    <n v="0"/>
    <n v="0"/>
    <n v="0"/>
    <n v="0"/>
    <n v="0"/>
    <n v="0"/>
    <n v="0"/>
    <n v="0"/>
    <n v="0"/>
    <n v="0"/>
    <n v="0"/>
    <n v="0"/>
    <n v="0"/>
    <n v="99"/>
    <n v="0"/>
    <n v="0"/>
    <n v="0"/>
    <n v="0"/>
    <n v="0"/>
    <n v="0"/>
    <n v="0"/>
    <n v="0"/>
    <n v="0"/>
    <n v="0"/>
    <n v="0"/>
    <n v="0"/>
    <n v="0"/>
    <n v="0"/>
    <n v="0"/>
    <n v="0"/>
    <n v="0"/>
    <n v="279"/>
    <n v="333792.38"/>
    <n v="408845.31"/>
    <n v="75052.94"/>
    <n v="4"/>
    <n v="31"/>
    <n v="0"/>
    <n v="0"/>
    <n v="0"/>
    <n v="129035.42863744361"/>
    <n v="187205.32728020329"/>
    <n v="58169.898642759712"/>
    <n v="204756.9513625564"/>
    <n v="221639.98271979671"/>
    <n v="16883.04135724029"/>
    <n v="58169.898642759712"/>
    <n v="0"/>
    <n v="0"/>
    <n v="0"/>
    <n v="0"/>
    <n v="0"/>
    <n v="0"/>
    <n v="0"/>
    <n v="0"/>
    <n v="0"/>
    <n v="0"/>
    <n v="93602.663640101644"/>
    <n v="112323.19636812199"/>
    <n v="131043.7290961423"/>
    <n v="149764.26182416259"/>
    <n v="168484.79455218301"/>
    <n v="205925.86000822359"/>
    <n v="224646.3927362439"/>
    <n v="243366.92546426429"/>
    <n v="262087.4581922846"/>
    <n v="280807.9909203049"/>
    <m/>
    <n v="3.218250876280397"/>
    <n v="1.4630000000000001"/>
    <m/>
    <n v="0.24291118181039281"/>
    <n v="1.8183790589886051"/>
    <m/>
    <n v="-11368.56682270889"/>
    <n v="0"/>
    <n v="0"/>
    <n v="0"/>
    <n v="0"/>
    <n v="0"/>
    <n v="0"/>
    <n v="0"/>
    <n v="0"/>
    <n v="0"/>
    <n v="0"/>
    <n v="-20728.833186719061"/>
    <n v="-16568.714802714541"/>
    <n v="-11368.56682270889"/>
    <n v="-4682.6622769873429"/>
    <n v="4231.8771173080531"/>
    <n v="-28217.04627792718"/>
    <n v="-24888.95157072357"/>
    <n v="-20728.83318671905"/>
    <n v="-15380.109550141809"/>
    <n v="-8248.4780347054984"/>
  </r>
  <r>
    <x v="130"/>
    <n v="0"/>
    <n v="0"/>
    <n v="0"/>
    <n v="0"/>
    <n v="0"/>
    <n v="0"/>
    <n v="148215.29112061209"/>
    <n v="97518.436088975766"/>
    <n v="0"/>
    <n v="3"/>
    <n v="25"/>
    <n v="1671783087"/>
    <n v="1772019"/>
    <n v="0"/>
    <n v="1921341"/>
    <n v="5"/>
    <n v="29"/>
    <n v="91089"/>
    <n v="58216"/>
    <n v="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1106"/>
    <n v="160243.39000000001"/>
    <n v="218374.68"/>
    <n v="58131.29"/>
    <n v="1"/>
    <n v="1"/>
    <n v="0"/>
    <n v="0"/>
    <n v="0"/>
    <n v="160243.38723573121"/>
    <n v="218374.68050930559"/>
    <n v="58131.293273574433"/>
    <n v="2.764268807368353E-3"/>
    <n v="-5.0930565339513123E-4"/>
    <n v="-3.2735744316596542E-3"/>
    <n v="58131.293273574433"/>
    <n v="0"/>
    <n v="0"/>
    <n v="0"/>
    <n v="0"/>
    <n v="0"/>
    <n v="0"/>
    <n v="0"/>
    <n v="0"/>
    <n v="0"/>
    <n v="0"/>
    <n v="109187.34025465279"/>
    <n v="131024.8083055834"/>
    <n v="152862.2763565139"/>
    <n v="174699.74440744449"/>
    <n v="196537.21245837511"/>
    <n v="240212.14856023621"/>
    <n v="262049.6166111668"/>
    <n v="283887.08466209727"/>
    <n v="305724.55271302792"/>
    <n v="327562.02076395851"/>
    <m/>
    <n v="3.756577020944678"/>
    <n v="1.4630000000000001"/>
    <m/>
    <n v="6.479914499240258E-2"/>
    <n v="1.557801149123885"/>
    <m/>
    <n v="-3537.6231462480218"/>
    <n v="0"/>
    <n v="0"/>
    <n v="0"/>
    <n v="0"/>
    <n v="0"/>
    <n v="0"/>
    <n v="0"/>
    <n v="0"/>
    <n v="0"/>
    <n v="0"/>
    <n v="-14456.3571717133"/>
    <n v="-9603.5864937287333"/>
    <n v="-3537.6231462480209"/>
    <n v="4261.4725862271807"/>
    <n v="14660.26689619412"/>
    <n v="-23191.344392085532"/>
    <n v="-19309.12784969787"/>
    <n v="-14456.3571717133"/>
    <n v="-8217.0805857331434"/>
    <n v="101.9548622404109"/>
  </r>
  <r>
    <x v="131"/>
    <n v="161355.04206785871"/>
    <n v="156922.28522261881"/>
    <n v="93297.429733609242"/>
    <n v="0"/>
    <n v="11"/>
    <n v="1671470867"/>
    <n v="0"/>
    <n v="0"/>
    <n v="0"/>
    <n v="0"/>
    <n v="0"/>
    <n v="0"/>
    <n v="61128"/>
    <n v="0"/>
    <n v="61128"/>
    <n v="2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2941.17"/>
    <n v="238954.08"/>
    <n v="56012.91"/>
    <n v="1"/>
    <n v="1"/>
    <n v="182941.16607927819"/>
    <n v="238954.08035865839"/>
    <n v="56012.914279380173"/>
    <n v="0"/>
    <n v="0"/>
    <n v="0"/>
    <n v="3.9207217923831186E-3"/>
    <n v="-3.5865840618498618E-4"/>
    <n v="-4.2793801621883176E-3"/>
    <n v="56012.914279380173"/>
    <n v="119477.0401793292"/>
    <n v="143372.44821519501"/>
    <n v="167267.8562510609"/>
    <n v="191163.26428692669"/>
    <n v="215058.67232279261"/>
    <n v="262849.48839452432"/>
    <n v="286744.89643039007"/>
    <n v="310640.30446625588"/>
    <n v="334535.71250212181"/>
    <n v="358431.12053798762"/>
    <n v="0"/>
    <n v="0"/>
    <n v="0"/>
    <n v="0"/>
    <n v="0"/>
    <n v="0"/>
    <n v="0"/>
    <n v="0"/>
    <n v="0"/>
    <n v="0"/>
    <n v="4.2660533456054024"/>
    <m/>
    <n v="1.4630000000000001"/>
    <n v="-6.2365217696931152E-2"/>
    <m/>
    <m/>
    <n v="3725.6058102844281"/>
    <m/>
    <n v="-8222.098207648487"/>
    <n v="-2912.007533011631"/>
    <n v="3725.6058102844331"/>
    <n v="12259.680108807939"/>
    <n v="23638.445840172641"/>
    <n v="-17780.261421994819"/>
    <n v="-13532.18888228534"/>
    <n v="-8222.098207648487"/>
    <n v="-1394.8387688296791"/>
    <n v="7708.173816262075"/>
    <n v="0"/>
    <n v="0"/>
    <n v="0"/>
    <n v="0"/>
    <n v="0"/>
    <n v="0"/>
    <n v="0"/>
    <n v="0"/>
    <n v="0"/>
    <n v="0"/>
  </r>
  <r>
    <x v="132"/>
    <n v="88663.123031919095"/>
    <n v="55360.13308085208"/>
    <n v="0"/>
    <n v="30"/>
    <n v="119"/>
    <n v="1671956567"/>
    <n v="0"/>
    <n v="0"/>
    <n v="0"/>
    <n v="0"/>
    <n v="0"/>
    <n v="0"/>
    <n v="32386"/>
    <n v="0"/>
    <n v="32400"/>
    <n v="4"/>
    <n v="24"/>
    <n v="0"/>
    <n v="0"/>
    <n v="13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8394.62"/>
    <n v="1111731.72"/>
    <n v="703337.1"/>
    <n v="1"/>
    <n v="4"/>
    <n v="75795.418004471168"/>
    <n v="131736.7361350806"/>
    <n v="55941.318130609427"/>
    <n v="0"/>
    <n v="0"/>
    <n v="0"/>
    <n v="332599.20199552883"/>
    <n v="979994.9838649194"/>
    <n v="647395.78186939051"/>
    <n v="55941.318130609427"/>
    <n v="65868.368067540301"/>
    <n v="79042.041681048358"/>
    <n v="92215.715294556416"/>
    <n v="105389.3889080645"/>
    <n v="118563.0625215725"/>
    <n v="144910.40974858869"/>
    <n v="158084.08336209669"/>
    <n v="171257.7569756048"/>
    <n v="184431.4305891128"/>
    <n v="197605.10420262089"/>
    <n v="0"/>
    <n v="0"/>
    <n v="0"/>
    <n v="0"/>
    <n v="0"/>
    <n v="0"/>
    <n v="0"/>
    <n v="0"/>
    <n v="0"/>
    <n v="0"/>
    <n v="2.3549094039491032"/>
    <m/>
    <n v="1.4630000000000001"/>
    <n v="0.69857914418794009"/>
    <m/>
    <m/>
    <n v="-23007.13409683928"/>
    <m/>
    <n v="-29593.970903593301"/>
    <n v="-26666.487878369291"/>
    <n v="-23007.13409683928"/>
    <n v="-18302.250663443541"/>
    <n v="-12029.07275224922"/>
    <n v="-34863.440348996533"/>
    <n v="-32521.453928817318"/>
    <n v="-29593.970903593301"/>
    <n v="-25830.064156876721"/>
    <n v="-20811.52182792126"/>
    <n v="0"/>
    <n v="0"/>
    <n v="0"/>
    <n v="0"/>
    <n v="0"/>
    <n v="0"/>
    <n v="0"/>
    <n v="0"/>
    <n v="0"/>
    <n v="0"/>
  </r>
  <r>
    <x v="133"/>
    <n v="0"/>
    <n v="0"/>
    <n v="0"/>
    <n v="0"/>
    <n v="0"/>
    <n v="0"/>
    <n v="88790.294327627867"/>
    <n v="77283.859593833578"/>
    <n v="0"/>
    <n v="3"/>
    <n v="32"/>
    <n v="1667441524"/>
    <n v="305665"/>
    <n v="0"/>
    <n v="317313"/>
    <n v="7"/>
    <n v="37"/>
    <n v="24"/>
    <n v="11435"/>
    <n v="9"/>
    <n v="95"/>
    <n v="0"/>
    <n v="0"/>
    <n v="0"/>
    <n v="0"/>
    <n v="0"/>
    <n v="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3"/>
    <n v="117150.04"/>
    <n v="172818.81"/>
    <n v="55668.77"/>
    <n v="3"/>
    <n v="5"/>
    <n v="0"/>
    <n v="0"/>
    <n v="0"/>
    <n v="80614.436497892282"/>
    <n v="136283.20515046889"/>
    <n v="55668.768652576633"/>
    <n v="36535.603502107711"/>
    <n v="36535.604849531082"/>
    <n v="1.34742336376803E-3"/>
    <n v="55668.768652576633"/>
    <n v="0"/>
    <n v="0"/>
    <n v="0"/>
    <n v="0"/>
    <n v="0"/>
    <n v="0"/>
    <n v="0"/>
    <n v="0"/>
    <n v="0"/>
    <n v="0"/>
    <n v="68141.602575234458"/>
    <n v="81769.923090281343"/>
    <n v="95398.243605328229"/>
    <n v="109026.5641203751"/>
    <n v="122654.884635422"/>
    <n v="149911.5256655158"/>
    <n v="163539.84618056269"/>
    <n v="177168.1666956096"/>
    <n v="190796.48721065649"/>
    <n v="204424.8077257034"/>
    <m/>
    <n v="2.4481088489849512"/>
    <n v="1.4630000000000001"/>
    <m/>
    <n v="0.63391427699732494"/>
    <n v="2.3904165872470871"/>
    <m/>
    <n v="-21597.967364959401"/>
    <n v="0"/>
    <n v="0"/>
    <n v="0"/>
    <n v="0"/>
    <n v="0"/>
    <n v="0"/>
    <n v="0"/>
    <n v="0"/>
    <n v="0"/>
    <n v="0"/>
    <n v="-28412.127622482851"/>
    <n v="-25383.611952472431"/>
    <n v="-21597.967364959401"/>
    <n v="-16730.71003815694"/>
    <n v="-10241.03360242033"/>
    <n v="-33863.455828501603"/>
    <n v="-31440.643292493271"/>
    <n v="-28412.127622482851"/>
    <n v="-24518.321761040879"/>
    <n v="-19326.580612451591"/>
  </r>
  <r>
    <x v="134"/>
    <n v="24696.42014824475"/>
    <n v="799.42197308399307"/>
    <n v="0"/>
    <n v="99"/>
    <n v="148"/>
    <n v="1668616439"/>
    <n v="96420.152086548012"/>
    <n v="60432.623247349104"/>
    <n v="0"/>
    <n v="11"/>
    <n v="53"/>
    <n v="1668615495"/>
    <n v="1071"/>
    <n v="0"/>
    <n v="3728"/>
    <n v="7"/>
    <n v="17"/>
    <n v="258"/>
    <n v="2397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0"/>
    <n v="385796.33"/>
    <n v="440822.96"/>
    <n v="55026.63"/>
    <n v="2"/>
    <n v="13"/>
    <n v="26901.633140429371"/>
    <n v="38149.686088648748"/>
    <n v="11248.05294821938"/>
    <n v="105820.5143675181"/>
    <n v="149599.09456468039"/>
    <n v="43778.580197162388"/>
    <n v="253074.18249205261"/>
    <n v="253074.1793466708"/>
    <n v="-3.1453817646251991E-3"/>
    <n v="55026.633145381769"/>
    <n v="19074.843044324371"/>
    <n v="22889.811653189248"/>
    <n v="26704.780262054119"/>
    <n v="30519.748870919"/>
    <n v="34334.717479783867"/>
    <n v="41964.65469751363"/>
    <n v="45779.623306378497"/>
    <n v="49594.591915243378"/>
    <n v="53409.560524108238"/>
    <n v="57224.529132973134"/>
    <n v="74799.547282340223"/>
    <n v="89759.456738808265"/>
    <n v="104719.36619527631"/>
    <n v="119679.27565174441"/>
    <n v="134639.1851082124"/>
    <n v="164559.00402114849"/>
    <n v="179518.9134776165"/>
    <n v="194478.8229340846"/>
    <n v="209438.73239055261"/>
    <n v="224398.64184702071"/>
    <n v="3.3916702085482302"/>
    <n v="3.4171755660174901"/>
    <n v="1.4630000000000001"/>
    <n v="0.17935994776808209"/>
    <n v="0.17055735730363919"/>
    <n v="1.7125254137352239"/>
    <n v="-1710.631426057191"/>
    <n v="-6378.806555992277"/>
    <n v="-3618.1157304896278"/>
    <n v="-2770.3449285196571"/>
    <n v="-1710.631426057191"/>
    <n v="-348.14263717687749"/>
    <n v="1468.5090813302049"/>
    <n v="-5144.1031740355766"/>
    <n v="-4465.8865324595999"/>
    <n v="-3618.1157304896278"/>
    <n v="-2528.1246993853779"/>
    <n v="-1074.803324579711"/>
    <n v="-13858.761284226301"/>
    <n v="-10534.33696056673"/>
    <n v="-6378.8065559922761"/>
    <n v="-1035.9817501108339"/>
    <n v="6087.784657731092"/>
    <n v="-19842.72506681352"/>
    <n v="-17183.185607885858"/>
    <n v="-13858.761284226301"/>
    <n v="-9584.5014395211401"/>
    <n v="-3885.488313247602"/>
  </r>
  <r>
    <x v="135"/>
    <n v="76198.36604144967"/>
    <n v="911.17522277191313"/>
    <n v="0"/>
    <n v="92"/>
    <n v="84"/>
    <n v="1665996899"/>
    <n v="0"/>
    <n v="0"/>
    <n v="0"/>
    <n v="0"/>
    <n v="0"/>
    <n v="0"/>
    <n v="49188"/>
    <n v="0"/>
    <n v="49194"/>
    <n v="2"/>
    <n v="6"/>
    <n v="0"/>
    <n v="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8267.88"/>
    <n v="122469.56"/>
    <n v="54201.68"/>
    <n v="1"/>
    <n v="1"/>
    <n v="68267.879803111515"/>
    <n v="122469.55861290039"/>
    <n v="54201.678809788929"/>
    <n v="0"/>
    <n v="0"/>
    <n v="0"/>
    <n v="1.968884898815304E-4"/>
    <n v="1.387099560815841E-3"/>
    <n v="1.190211070934311E-3"/>
    <n v="54201.678809788929"/>
    <n v="61234.779306450218"/>
    <n v="73481.735167740262"/>
    <n v="85728.691029030306"/>
    <n v="97975.646890320349"/>
    <n v="110222.60275161039"/>
    <n v="134716.51447419051"/>
    <n v="146963.4703354805"/>
    <n v="159210.4261967706"/>
    <n v="171457.38205806061"/>
    <n v="183704.33791935071"/>
    <n v="0"/>
    <n v="0"/>
    <n v="0"/>
    <n v="0"/>
    <n v="0"/>
    <n v="0"/>
    <n v="0"/>
    <n v="0"/>
    <n v="0"/>
    <n v="0"/>
    <n v="2.2595159652284091"/>
    <m/>
    <n v="1.4630000000000001"/>
    <n v="0.77029065585542322"/>
    <m/>
    <m/>
    <n v="-23584.28915656382"/>
    <m/>
    <n v="-29707.767087208838"/>
    <n v="-26986.221340255499"/>
    <n v="-23584.28915656382"/>
    <n v="-19210.376348960239"/>
    <n v="-13378.49260548878"/>
    <n v="-34606.549431724859"/>
    <n v="-32429.312834162189"/>
    <n v="-29707.767087208838"/>
    <n v="-26208.636841125968"/>
    <n v="-21543.129846348809"/>
    <n v="0"/>
    <n v="0"/>
    <n v="0"/>
    <n v="0"/>
    <n v="0"/>
    <n v="0"/>
    <n v="0"/>
    <n v="0"/>
    <n v="0"/>
    <n v="0"/>
  </r>
  <r>
    <x v="136"/>
    <n v="0"/>
    <n v="0"/>
    <n v="0"/>
    <n v="0"/>
    <n v="0"/>
    <n v="0"/>
    <n v="144401.56935337259"/>
    <n v="80156.436846022305"/>
    <n v="0"/>
    <n v="65"/>
    <n v="59"/>
    <n v="1672021601"/>
    <n v="2258"/>
    <n v="0"/>
    <n v="5780"/>
    <n v="8"/>
    <n v="49"/>
    <n v="590"/>
    <n v="1949"/>
    <n v="8"/>
    <n v="167"/>
    <n v="0"/>
    <n v="0"/>
    <n v="0"/>
    <n v="0"/>
    <n v="0"/>
    <n v="796"/>
    <n v="0"/>
    <n v="0"/>
    <n v="0"/>
    <n v="0"/>
    <n v="0"/>
    <n v="0"/>
    <n v="0"/>
    <n v="0"/>
    <n v="0"/>
    <n v="0"/>
    <n v="0"/>
    <n v="0"/>
    <n v="0"/>
    <n v="0"/>
    <n v="0"/>
    <n v="12"/>
    <n v="0"/>
    <n v="0"/>
    <n v="0"/>
    <n v="0"/>
    <n v="0"/>
    <n v="0"/>
    <n v="0"/>
    <n v="0"/>
    <n v="0"/>
    <n v="0"/>
    <n v="0"/>
    <n v="0"/>
    <n v="0"/>
    <n v="0"/>
    <n v="0"/>
    <n v="1573"/>
    <n v="1995843.03"/>
    <n v="2049878.78"/>
    <n v="54035.75"/>
    <n v="4"/>
    <n v="28"/>
    <n v="0"/>
    <n v="0"/>
    <n v="0"/>
    <n v="158696.1390092854"/>
    <n v="212621.88931674519"/>
    <n v="53925.750307459733"/>
    <n v="1837146.890990715"/>
    <n v="1837256.8906832549"/>
    <n v="109.9996925402738"/>
    <n v="53925.750307459733"/>
    <n v="0"/>
    <n v="0"/>
    <n v="0"/>
    <n v="0"/>
    <n v="0"/>
    <n v="0"/>
    <n v="0"/>
    <n v="0"/>
    <n v="0"/>
    <n v="0"/>
    <n v="106310.94465837259"/>
    <n v="127573.1335900471"/>
    <n v="148835.32252172159"/>
    <n v="170097.51145339609"/>
    <n v="191359.70038507061"/>
    <n v="233884.07824841971"/>
    <n v="255146.2671800942"/>
    <n v="276408.45611176873"/>
    <n v="297670.64504344319"/>
    <n v="318932.83397511783"/>
    <m/>
    <n v="3.942863810043872"/>
    <n v="1.4630000000000001"/>
    <m/>
    <n v="1.449103816636566E-2"/>
    <n v="1.4842003888373929"/>
    <m/>
    <n v="-770.27797827343693"/>
    <n v="0"/>
    <n v="0"/>
    <n v="0"/>
    <n v="0"/>
    <n v="0"/>
    <n v="0"/>
    <n v="0"/>
    <n v="0"/>
    <n v="0"/>
    <n v="0"/>
    <n v="-11401.372444110701"/>
    <n v="-6676.4415704052444"/>
    <n v="-770.27797827343602"/>
    <n v="6823.360925896035"/>
    <n v="16948.212798121989"/>
    <n v="-19906.248016780501"/>
    <n v="-16126.303317816129"/>
    <n v="-11401.37244411069"/>
    <n v="-5326.4613207751099"/>
    <n v="2773.4201770056529"/>
  </r>
  <r>
    <x v="137"/>
    <n v="0"/>
    <n v="0"/>
    <n v="0"/>
    <n v="0"/>
    <n v="0"/>
    <n v="0"/>
    <n v="132845.02085037011"/>
    <n v="80175.335102571757"/>
    <n v="0"/>
    <n v="17"/>
    <n v="56"/>
    <n v="1671609427"/>
    <n v="143"/>
    <n v="0"/>
    <n v="715"/>
    <n v="6"/>
    <n v="31"/>
    <n v="5"/>
    <n v="413"/>
    <n v="0"/>
    <n v="7"/>
    <n v="0"/>
    <n v="0"/>
    <n v="0"/>
    <n v="0"/>
    <n v="0"/>
    <n v="1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9"/>
    <n v="768270.76"/>
    <n v="821629.81"/>
    <n v="53359.05"/>
    <n v="4"/>
    <n v="20"/>
    <n v="0"/>
    <n v="0"/>
    <n v="0"/>
    <n v="144677.68472804831"/>
    <n v="198036.73560248781"/>
    <n v="53359.05087443949"/>
    <n v="623593.07527195173"/>
    <n v="623593.07439751225"/>
    <n v="-8.7443948723375797E-4"/>
    <n v="53359.05087443949"/>
    <n v="0"/>
    <n v="0"/>
    <n v="0"/>
    <n v="0"/>
    <n v="0"/>
    <n v="0"/>
    <n v="0"/>
    <n v="0"/>
    <n v="0"/>
    <n v="0"/>
    <n v="99018.36780124392"/>
    <n v="118822.04136149269"/>
    <n v="138625.71492174151"/>
    <n v="158429.38848199029"/>
    <n v="178233.06204223909"/>
    <n v="217840.40916273661"/>
    <n v="237644.08272298539"/>
    <n v="257447.75628323419"/>
    <n v="277251.42984348303"/>
    <n v="297055.10340373177"/>
    <m/>
    <n v="3.7113991414220062"/>
    <n v="1.4630000000000001"/>
    <m/>
    <n v="7.7760663184132328E-2"/>
    <n v="1.5767638502383861"/>
    <m/>
    <n v="-3849.8669738175281"/>
    <n v="0"/>
    <n v="0"/>
    <n v="0"/>
    <n v="0"/>
    <n v="0"/>
    <n v="0"/>
    <n v="0"/>
    <n v="0"/>
    <n v="0"/>
    <n v="0"/>
    <n v="-13751.703753941931"/>
    <n v="-9350.8874072199687"/>
    <n v="-3849.8669738175299"/>
    <n v="3222.8735834141771"/>
    <n v="12653.194326389779"/>
    <n v="-21673.17317804143"/>
    <n v="-18152.520100663871"/>
    <n v="-13751.70375394192"/>
    <n v="-8093.5113081565514"/>
    <n v="-549.254713776063"/>
  </r>
  <r>
    <x v="138"/>
    <n v="0"/>
    <n v="0"/>
    <n v="0"/>
    <n v="0"/>
    <n v="0"/>
    <n v="0"/>
    <n v="133473.65337822441"/>
    <n v="76409.542240605311"/>
    <n v="0"/>
    <n v="6"/>
    <n v="34"/>
    <n v="1671645103"/>
    <n v="981905"/>
    <n v="0"/>
    <n v="1115940"/>
    <n v="9"/>
    <n v="77"/>
    <n v="5"/>
    <n v="127546"/>
    <n v="24"/>
    <n v="147"/>
    <n v="0"/>
    <n v="0"/>
    <n v="0"/>
    <n v="0"/>
    <n v="0"/>
    <n v="6279"/>
    <n v="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489"/>
    <n v="481239.48"/>
    <n v="534034.79"/>
    <n v="52795.31"/>
    <n v="4"/>
    <n v="12"/>
    <n v="0"/>
    <n v="0"/>
    <n v="0"/>
    <n v="145587.6541189873"/>
    <n v="198382.96133256709"/>
    <n v="52795.307213579777"/>
    <n v="335651.82588101272"/>
    <n v="335651.828667433"/>
    <n v="2.786420212942176E-3"/>
    <n v="52795.307213579777"/>
    <n v="0"/>
    <n v="0"/>
    <n v="0"/>
    <n v="0"/>
    <n v="0"/>
    <n v="0"/>
    <n v="0"/>
    <n v="0"/>
    <n v="0"/>
    <n v="0"/>
    <n v="99191.480666283533"/>
    <n v="119029.7767995402"/>
    <n v="138868.0729327969"/>
    <n v="158706.36906605371"/>
    <n v="178544.6651993104"/>
    <n v="218221.25746582379"/>
    <n v="238059.55359908051"/>
    <n v="257897.8497323372"/>
    <n v="277736.14586559392"/>
    <n v="297574.44199885061"/>
    <m/>
    <n v="3.7575870243546921"/>
    <n v="1.4630000000000001"/>
    <m/>
    <n v="6.451293717859774E-2"/>
    <n v="1.557382427092288"/>
    <m/>
    <n v="-3199.5668804380171"/>
    <n v="0"/>
    <n v="0"/>
    <n v="0"/>
    <n v="0"/>
    <n v="0"/>
    <n v="0"/>
    <n v="0"/>
    <n v="0"/>
    <n v="0"/>
    <n v="0"/>
    <n v="-13118.71494706637"/>
    <n v="-8710.2046952315504"/>
    <n v="-3199.566880438018"/>
    <n v="3885.5388814393741"/>
    <n v="13332.34656394257"/>
    <n v="-21054.033400369059"/>
    <n v="-17527.225198901189"/>
    <n v="-13118.71494706637"/>
    <n v="-7450.6303375644566"/>
    <n v="106.8158084380993"/>
  </r>
  <r>
    <x v="139"/>
    <n v="0"/>
    <n v="0"/>
    <n v="0"/>
    <n v="0"/>
    <n v="0"/>
    <n v="0"/>
    <n v="134127.24060694169"/>
    <n v="61697.029133243661"/>
    <n v="0"/>
    <n v="23"/>
    <n v="58"/>
    <n v="1671647161"/>
    <n v="2966"/>
    <n v="0"/>
    <n v="74665"/>
    <n v="7"/>
    <n v="49"/>
    <n v="19"/>
    <n v="12828"/>
    <n v="0"/>
    <n v="0"/>
    <n v="0"/>
    <n v="0"/>
    <n v="0"/>
    <n v="0"/>
    <n v="0"/>
    <n v="58846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8871"/>
    <n v="750235.72"/>
    <n v="802914.3"/>
    <n v="52678.57"/>
    <n v="3"/>
    <n v="17"/>
    <n v="0"/>
    <n v="0"/>
    <n v="0"/>
    <n v="146062.693491023"/>
    <n v="198741.26698878"/>
    <n v="52678.573497757017"/>
    <n v="604173.02650897694"/>
    <n v="604173.03301122005"/>
    <n v="-3.4977570248884149E-3"/>
    <n v="52678.573497757017"/>
    <n v="0"/>
    <n v="0"/>
    <n v="0"/>
    <n v="0"/>
    <n v="0"/>
    <n v="0"/>
    <n v="0"/>
    <n v="0"/>
    <n v="0"/>
    <n v="0"/>
    <n v="99370.633494390015"/>
    <n v="119244.760193268"/>
    <n v="139118.88689214599"/>
    <n v="158993.01359102401"/>
    <n v="178867.14028990199"/>
    <n v="218615.39368765801"/>
    <n v="238489.52038653599"/>
    <n v="258363.64708541401"/>
    <n v="278237.77378429199"/>
    <n v="298111.90048317012"/>
    <m/>
    <n v="3.7727154285459559"/>
    <n v="1.4630000000000001"/>
    <m/>
    <n v="6.0244292409205702E-2"/>
    <n v="1.551137399794668"/>
    <m/>
    <n v="-2993.2567505620182"/>
    <n v="0"/>
    <n v="0"/>
    <n v="0"/>
    <n v="0"/>
    <n v="0"/>
    <n v="0"/>
    <n v="0"/>
    <n v="0"/>
    <n v="0"/>
    <n v="0"/>
    <n v="-12930.320100001019"/>
    <n v="-8513.8475002503546"/>
    <n v="-2993.2567505620168"/>
    <n v="4104.6456418944144"/>
    <n v="13568.51549850298"/>
    <n v="-20879.970779552219"/>
    <n v="-17346.792699751681"/>
    <n v="-12930.320100001019"/>
    <n v="-7251.9981860358748"/>
    <n v="319.09769925098948"/>
  </r>
  <r>
    <x v="140"/>
    <n v="0"/>
    <n v="0"/>
    <n v="0"/>
    <n v="0"/>
    <n v="0"/>
    <n v="0"/>
    <n v="135380.0965314635"/>
    <n v="99898.823133401762"/>
    <n v="0"/>
    <n v="17"/>
    <n v="29"/>
    <n v="1671661077"/>
    <n v="50123"/>
    <n v="0"/>
    <n v="61219"/>
    <n v="8"/>
    <n v="50"/>
    <n v="87"/>
    <n v="10164"/>
    <n v="59"/>
    <n v="0"/>
    <n v="0"/>
    <n v="0"/>
    <n v="0"/>
    <n v="0"/>
    <n v="0"/>
    <n v="774"/>
    <n v="1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932"/>
    <n v="332760.26"/>
    <n v="385064.89"/>
    <n v="52304.63"/>
    <n v="5"/>
    <n v="31"/>
    <n v="0"/>
    <n v="0"/>
    <n v="0"/>
    <n v="148299.5057303556"/>
    <n v="200604.13675365091"/>
    <n v="52304.631023295333"/>
    <n v="184460.75426964441"/>
    <n v="184460.75324634911"/>
    <n v="-1.0232953354716301E-3"/>
    <n v="52304.631023295333"/>
    <n v="0"/>
    <n v="0"/>
    <n v="0"/>
    <n v="0"/>
    <n v="0"/>
    <n v="0"/>
    <n v="0"/>
    <n v="0"/>
    <n v="0"/>
    <n v="0"/>
    <n v="100302.0683768255"/>
    <n v="120362.48205219051"/>
    <n v="140422.89572755559"/>
    <n v="160483.30940292071"/>
    <n v="180543.72307828581"/>
    <n v="220664.550429016"/>
    <n v="240724.9641043811"/>
    <n v="260785.3777797462"/>
    <n v="280845.79145511118"/>
    <n v="300906.20513047639"/>
    <m/>
    <n v="3.8353035444281449"/>
    <n v="1.4630000000000001"/>
    <m/>
    <n v="4.2942221825212012E-2"/>
    <n v="1.525824470530285"/>
    <m/>
    <n v="-2153.5968348826082"/>
    <n v="0"/>
    <n v="0"/>
    <n v="0"/>
    <n v="0"/>
    <n v="0"/>
    <n v="0"/>
    <n v="0"/>
    <n v="0"/>
    <n v="0"/>
    <n v="0"/>
    <n v="-12183.803672565149"/>
    <n v="-7725.9339669284673"/>
    <n v="-2153.5968348826059"/>
    <n v="5010.836620604925"/>
    <n v="14563.414561254969"/>
    <n v="-20207.969142711179"/>
    <n v="-16641.673378201831"/>
    <n v="-12183.803672565149"/>
    <n v="-6452.2569081751208"/>
    <n v="1189.805444344915"/>
  </r>
  <r>
    <x v="141"/>
    <n v="131109.53062220791"/>
    <n v="57113.160284495607"/>
    <n v="0"/>
    <n v="91"/>
    <n v="172"/>
    <n v="1671704231"/>
    <n v="0"/>
    <n v="0"/>
    <n v="0"/>
    <n v="0"/>
    <n v="0"/>
    <n v="0"/>
    <n v="23517"/>
    <n v="0"/>
    <n v="25089"/>
    <n v="8"/>
    <n v="27"/>
    <n v="135"/>
    <n v="1084"/>
    <n v="35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8"/>
    <n v="153587.84"/>
    <n v="204877.65"/>
    <n v="51289.81"/>
    <n v="3"/>
    <n v="7"/>
    <n v="142687.14168703399"/>
    <n v="193976.95335630889"/>
    <n v="51289.811669274939"/>
    <n v="0"/>
    <n v="0"/>
    <n v="0"/>
    <n v="10900.69831296604"/>
    <n v="10900.696643691101"/>
    <n v="-1.669274941377807E-3"/>
    <n v="51289.811669274939"/>
    <n v="96988.476678154446"/>
    <n v="116386.1720137853"/>
    <n v="135783.86734941619"/>
    <n v="155181.5626850471"/>
    <n v="174579.25802067801"/>
    <n v="213374.6486919398"/>
    <n v="232772.34402757071"/>
    <n v="252170.03936320159"/>
    <n v="271567.73469883238"/>
    <n v="290965.43003446341"/>
    <n v="0"/>
    <n v="0"/>
    <n v="0"/>
    <n v="0"/>
    <n v="0"/>
    <n v="0"/>
    <n v="0"/>
    <n v="0"/>
    <n v="0"/>
    <n v="0"/>
    <n v="3.7819782729385691"/>
    <m/>
    <n v="1.4630000000000001"/>
    <n v="5.7647535582490361E-2"/>
    <m/>
    <m/>
    <n v="-2795.5733301977189"/>
    <m/>
    <n v="-12494.42099801316"/>
    <n v="-8183.822034539633"/>
    <n v="-2795.5733301977161"/>
    <n v="4132.1750039561739"/>
    <n v="13369.172782828031"/>
    <n v="-20253.499132265511"/>
    <n v="-16805.019961486691"/>
    <n v="-12494.42099801316"/>
    <n v="-6952.2223306900414"/>
    <n v="437.37589240743551"/>
    <n v="0"/>
    <n v="0"/>
    <n v="0"/>
    <n v="0"/>
    <n v="0"/>
    <n v="0"/>
    <n v="0"/>
    <n v="0"/>
    <n v="0"/>
    <n v="0"/>
  </r>
  <r>
    <x v="142"/>
    <n v="0"/>
    <n v="0"/>
    <n v="0"/>
    <n v="0"/>
    <n v="0"/>
    <n v="0"/>
    <n v="114739.9103018381"/>
    <n v="51452.408220737532"/>
    <n v="0"/>
    <n v="34"/>
    <n v="49"/>
    <n v="1669219334"/>
    <n v="112894"/>
    <n v="0"/>
    <n v="116851"/>
    <n v="12"/>
    <n v="116"/>
    <n v="248"/>
    <n v="2863"/>
    <n v="17"/>
    <n v="18"/>
    <n v="0"/>
    <n v="0"/>
    <n v="8"/>
    <n v="116"/>
    <n v="0"/>
    <n v="109"/>
    <n v="14"/>
    <n v="0"/>
    <n v="56"/>
    <n v="0"/>
    <n v="0"/>
    <n v="0"/>
    <n v="0"/>
    <n v="0"/>
    <n v="0"/>
    <n v="0"/>
    <n v="0"/>
    <n v="0"/>
    <n v="0"/>
    <n v="508"/>
    <n v="0"/>
    <n v="0"/>
    <n v="0"/>
    <n v="0"/>
    <n v="0"/>
    <n v="0"/>
    <n v="0"/>
    <n v="0"/>
    <n v="0"/>
    <n v="0"/>
    <n v="0"/>
    <n v="0"/>
    <n v="0"/>
    <n v="0"/>
    <n v="0"/>
    <n v="0"/>
    <n v="0"/>
    <n v="1094"/>
    <n v="1908253.76"/>
    <n v="2708893.07"/>
    <n v="800639.38"/>
    <n v="10"/>
    <n v="56"/>
    <n v="1674.4773637710839"/>
    <n v="1674.4773637710839"/>
    <n v="0"/>
    <n v="126560.9283172624"/>
    <n v="177734.30662232669"/>
    <n v="51173.378305064252"/>
    <n v="1780018.3543189671"/>
    <n v="2529484.2860139022"/>
    <n v="749466.00169493572"/>
    <n v="51173.378305064252"/>
    <n v="837.23868188554195"/>
    <n v="1004.68641826265"/>
    <n v="1172.1341546397589"/>
    <n v="1339.5818910168671"/>
    <n v="1507.029627393975"/>
    <n v="1841.925100148193"/>
    <n v="2009.3728365253"/>
    <n v="2176.8205729024089"/>
    <n v="2344.2683092795169"/>
    <n v="2511.7160456566262"/>
    <n v="88867.153311163333"/>
    <n v="106640.583973396"/>
    <n v="124414.0146356287"/>
    <n v="142187.4452978613"/>
    <n v="159960.87596009401"/>
    <n v="195507.73728455929"/>
    <n v="213281.167946792"/>
    <n v="231054.59860902469"/>
    <n v="248828.02927125731"/>
    <n v="266601.45993349003"/>
    <s v="inf"/>
    <n v="3.4731790729700101"/>
    <n v="1.4630000000000001"/>
    <n v="-1"/>
    <n v="0.1516826273456415"/>
    <n v="1.684911683806674"/>
    <m/>
    <n v="-6739.801649482587"/>
    <n v="334.89547275421683"/>
    <n v="372.10608083801873"/>
    <n v="418.61934094277098"/>
    <n v="478.42210393459538"/>
    <n v="558.159121257028"/>
    <n v="267.91637820337348"/>
    <n v="297.68486467041498"/>
    <n v="334.89547275421683"/>
    <n v="382.73768314767642"/>
    <n v="446.52729700562242"/>
    <n v="-15626.516980598921"/>
    <n v="-11676.86572232499"/>
    <n v="-6739.8016494825861"/>
    <n v="-392.14784154234798"/>
    <n v="8071.3905690446336"/>
    <n v="-22735.889245491991"/>
    <n v="-19576.168238872851"/>
    <n v="-15626.516980598921"/>
    <n v="-10548.393934246729"/>
    <n v="-3777.563205777144"/>
  </r>
  <r>
    <x v="143"/>
    <n v="0"/>
    <n v="0"/>
    <n v="0"/>
    <n v="0"/>
    <n v="0"/>
    <n v="0"/>
    <n v="98161.263078311677"/>
    <n v="80180.505912773573"/>
    <n v="0"/>
    <n v="0"/>
    <n v="42"/>
    <n v="1654856184"/>
    <n v="0"/>
    <n v="0"/>
    <n v="1081042"/>
    <n v="2"/>
    <n v="10"/>
    <n v="0"/>
    <n v="10810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3384.2"/>
    <n v="284449.27"/>
    <n v="51065.07"/>
    <n v="1"/>
    <n v="3"/>
    <n v="0"/>
    <n v="0"/>
    <n v="0"/>
    <n v="141360.00641080961"/>
    <n v="192425.07272346219"/>
    <n v="51065.066312652598"/>
    <n v="92024.1935891904"/>
    <n v="92024.197276537801"/>
    <n v="3.6873474018648271E-3"/>
    <n v="51065.066312652598"/>
    <n v="0"/>
    <n v="0"/>
    <n v="0"/>
    <n v="0"/>
    <n v="0"/>
    <n v="0"/>
    <n v="0"/>
    <n v="0"/>
    <n v="0"/>
    <n v="0"/>
    <n v="96212.536361731109"/>
    <n v="115455.0436340773"/>
    <n v="134697.55090642351"/>
    <n v="153940.0581787698"/>
    <n v="173182.56545111601"/>
    <n v="211667.57999580851"/>
    <n v="230910.08726815469"/>
    <n v="250152.5945405009"/>
    <n v="269395.10181284708"/>
    <n v="288637.60908519331"/>
    <m/>
    <n v="3.768233091979444"/>
    <n v="1.4630000000000001"/>
    <m/>
    <n v="6.1505459551816077E-2"/>
    <n v="1.552982487324307"/>
    <m/>
    <n v="-2958.7981317870431"/>
    <n v="0"/>
    <n v="0"/>
    <n v="0"/>
    <n v="0"/>
    <n v="0"/>
    <n v="0"/>
    <n v="0"/>
    <n v="0"/>
    <n v="0"/>
    <n v="0"/>
    <n v="-12580.051767960151"/>
    <n v="-8303.9390407721075"/>
    <n v="-2958.798131787044"/>
    <n v="3913.5258940508938"/>
    <n v="13076.624595168139"/>
    <n v="-20277.054676898639"/>
    <n v="-16856.164495148201"/>
    <n v="-12580.051767960151"/>
    <n v="-7082.1925472898074"/>
    <n v="248.2864136039934"/>
  </r>
  <r>
    <x v="144"/>
    <n v="0"/>
    <n v="0"/>
    <n v="0"/>
    <n v="0"/>
    <n v="0"/>
    <n v="0"/>
    <n v="108629.867967735"/>
    <n v="81882.672956235154"/>
    <n v="0"/>
    <n v="61"/>
    <n v="58"/>
    <n v="1671041432"/>
    <n v="185"/>
    <n v="0"/>
    <n v="2904"/>
    <n v="8"/>
    <n v="40"/>
    <n v="27"/>
    <n v="1870"/>
    <n v="6"/>
    <n v="162"/>
    <n v="0"/>
    <n v="0"/>
    <n v="0"/>
    <n v="0"/>
    <n v="0"/>
    <n v="6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49"/>
    <n v="471771.27"/>
    <n v="522805.98"/>
    <n v="51034.71"/>
    <n v="5"/>
    <n v="14"/>
    <n v="0"/>
    <n v="0"/>
    <n v="0"/>
    <n v="111916.5621050865"/>
    <n v="162951.26887423551"/>
    <n v="51034.706769148986"/>
    <n v="359854.7078949135"/>
    <n v="359854.71112576447"/>
    <n v="3.2308510053553618E-3"/>
    <n v="51034.706769148986"/>
    <n v="0"/>
    <n v="0"/>
    <n v="0"/>
    <n v="0"/>
    <n v="0"/>
    <n v="0"/>
    <n v="0"/>
    <n v="0"/>
    <n v="0"/>
    <n v="0"/>
    <n v="81475.634437117755"/>
    <n v="97770.761324541309"/>
    <n v="114065.8882119648"/>
    <n v="130361.0150993884"/>
    <n v="146656.141986812"/>
    <n v="179246.39576165911"/>
    <n v="195541.52264908259"/>
    <n v="211836.64953650619"/>
    <n v="228131.7764239297"/>
    <n v="244426.90331135329"/>
    <m/>
    <n v="3.192950037144942"/>
    <n v="1.4630000000000001"/>
    <m/>
    <n v="0.25275997227213193"/>
    <n v="1.832787839434129"/>
    <m/>
    <n v="-10296.88955059012"/>
    <n v="0"/>
    <n v="0"/>
    <n v="0"/>
    <n v="0"/>
    <n v="0"/>
    <n v="0"/>
    <n v="0"/>
    <n v="0"/>
    <n v="0"/>
    <n v="0"/>
    <n v="-18444.45299430189"/>
    <n v="-14823.31368598554"/>
    <n v="-10296.88955059012"/>
    <n v="-4477.2013765102747"/>
    <n v="3282.3828555961741"/>
    <n v="-24962.503749271309"/>
    <n v="-22065.592302618239"/>
    <n v="-18444.45299430189"/>
    <n v="-13788.702455038019"/>
    <n v="-7581.0350693528526"/>
  </r>
  <r>
    <x v="145"/>
    <n v="126704.8651847311"/>
    <n v="119801.79623586711"/>
    <n v="0"/>
    <n v="8"/>
    <n v="7"/>
    <n v="1671646535"/>
    <n v="0"/>
    <n v="0"/>
    <n v="0"/>
    <n v="0"/>
    <n v="0"/>
    <n v="0"/>
    <n v="51191"/>
    <n v="0"/>
    <n v="51191"/>
    <n v="2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7177.29"/>
    <n v="187438.9"/>
    <n v="50261.61"/>
    <n v="1"/>
    <n v="1"/>
    <n v="137177.29098361009"/>
    <n v="187438.90041660221"/>
    <n v="50261.609432992067"/>
    <n v="0"/>
    <n v="0"/>
    <n v="0"/>
    <n v="-9.8361013806425035E-4"/>
    <n v="-4.166022408753633E-4"/>
    <n v="5.6700792629271746E-4"/>
    <n v="50261.609432992067"/>
    <n v="93719.450208301118"/>
    <n v="112463.3402499613"/>
    <n v="131207.23029162161"/>
    <n v="149951.12033328181"/>
    <n v="168695.01037494201"/>
    <n v="206182.79045826249"/>
    <n v="224926.68049992269"/>
    <n v="243670.57054158291"/>
    <n v="262414.46058324311"/>
    <n v="281158.35062490328"/>
    <n v="0"/>
    <n v="0"/>
    <n v="0"/>
    <n v="0"/>
    <n v="0"/>
    <n v="0"/>
    <n v="0"/>
    <n v="0"/>
    <n v="0"/>
    <n v="0"/>
    <n v="3.7292657861760792"/>
    <m/>
    <n v="1.4630000000000001"/>
    <n v="7.259718919136815E-2"/>
    <m/>
    <m/>
    <n v="-3401.8843288415178"/>
    <m/>
    <n v="-12773.829349671631"/>
    <n v="-8608.5204515249134"/>
    <n v="-3401.884328841516"/>
    <n v="3292.3621146085638"/>
    <n v="12218.024039208671"/>
    <n v="-20271.385366335719"/>
    <n v="-16939.13824781834"/>
    <n v="-12773.829349671631"/>
    <n v="-7418.432194911562"/>
    <n v="-277.90265523148258"/>
    <n v="0"/>
    <n v="0"/>
    <n v="0"/>
    <n v="0"/>
    <n v="0"/>
    <n v="0"/>
    <n v="0"/>
    <n v="0"/>
    <n v="0"/>
    <n v="0"/>
  </r>
  <r>
    <x v="146"/>
    <n v="0"/>
    <n v="0"/>
    <n v="0"/>
    <n v="0"/>
    <n v="0"/>
    <n v="0"/>
    <n v="132138.12547843269"/>
    <n v="110242.76106999999"/>
    <n v="0"/>
    <n v="3"/>
    <n v="46"/>
    <n v="1669724346"/>
    <n v="11105"/>
    <n v="0"/>
    <n v="76961"/>
    <n v="2"/>
    <n v="6"/>
    <n v="0"/>
    <n v="658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1321.99"/>
    <n v="201297.72"/>
    <n v="49975.73"/>
    <n v="1"/>
    <n v="1"/>
    <n v="0"/>
    <n v="0"/>
    <n v="0"/>
    <n v="151321.98642230639"/>
    <n v="201297.7155443955"/>
    <n v="49975.729122089142"/>
    <n v="3.577693627448753E-3"/>
    <n v="4.4556045031640679E-3"/>
    <n v="8.7791086116340011E-4"/>
    <n v="49975.729122089142"/>
    <n v="0"/>
    <n v="0"/>
    <n v="0"/>
    <n v="0"/>
    <n v="0"/>
    <n v="0"/>
    <n v="0"/>
    <n v="0"/>
    <n v="0"/>
    <n v="0"/>
    <n v="100648.85777219771"/>
    <n v="120778.6293266373"/>
    <n v="140908.40088107681"/>
    <n v="161038.1724355164"/>
    <n v="181167.94398995599"/>
    <n v="221427.48709883509"/>
    <n v="241557.25865327459"/>
    <n v="261687.03020771421"/>
    <n v="281816.80176215369"/>
    <n v="301946.57331659319"/>
    <m/>
    <n v="4.0279095288961466"/>
    <n v="1.4630000000000001"/>
    <m/>
    <n v="-6.9290356935587383E-3"/>
    <n v="1.452862820780324"/>
    <m/>
    <n v="348.69976400973582"/>
    <n v="0"/>
    <n v="0"/>
    <n v="0"/>
    <n v="0"/>
    <n v="0"/>
    <n v="0"/>
    <n v="0"/>
    <n v="0"/>
    <n v="0"/>
    <n v="0"/>
    <n v="-9716.186013210041"/>
    <n v="-5242.9034455568108"/>
    <n v="348.69976400973252"/>
    <n v="7537.9038905952839"/>
    <n v="17123.509392709359"/>
    <n v="-17768.09463498586"/>
    <n v="-14189.468580863269"/>
    <n v="-9716.186013210041"/>
    <n v="-3964.8227119415969"/>
    <n v="3703.6616897496569"/>
  </r>
  <r>
    <x v="147"/>
    <n v="0"/>
    <n v="0"/>
    <n v="0"/>
    <n v="0"/>
    <n v="0"/>
    <n v="0"/>
    <n v="125881.106407158"/>
    <n v="70828.702533592266"/>
    <n v="0"/>
    <n v="119"/>
    <n v="59"/>
    <n v="1671646200"/>
    <n v="123148"/>
    <n v="0"/>
    <n v="123995"/>
    <n v="10"/>
    <n v="46"/>
    <n v="6"/>
    <n v="733"/>
    <n v="11"/>
    <n v="4"/>
    <n v="0"/>
    <n v="0"/>
    <n v="0"/>
    <n v="0"/>
    <n v="0"/>
    <n v="91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14"/>
    <n v="1309360.76"/>
    <n v="1359246"/>
    <n v="49885.24"/>
    <n v="6"/>
    <n v="27"/>
    <n v="0"/>
    <n v="0"/>
    <n v="0"/>
    <n v="135584.56128336981"/>
    <n v="185469.799424803"/>
    <n v="49885.238141433212"/>
    <n v="1173776.19871663"/>
    <n v="1173776.2005751971"/>
    <n v="1.858566785813309E-3"/>
    <n v="49885.238141433212"/>
    <n v="0"/>
    <n v="0"/>
    <n v="0"/>
    <n v="0"/>
    <n v="0"/>
    <n v="0"/>
    <n v="0"/>
    <n v="0"/>
    <n v="0"/>
    <n v="0"/>
    <n v="92734.899712401515"/>
    <n v="111281.87965488181"/>
    <n v="129828.8595973621"/>
    <n v="148375.83953984239"/>
    <n v="166922.81948232269"/>
    <n v="204016.77936728331"/>
    <n v="222563.75930976361"/>
    <n v="241110.73925224389"/>
    <n v="259657.7191947242"/>
    <n v="278204.69913720462"/>
    <m/>
    <n v="3.7179295185273911"/>
    <n v="1.4630000000000001"/>
    <m/>
    <n v="7.5867624726875471E-2"/>
    <n v="1.5739943349754191"/>
    <m/>
    <n v="-3517.788285232456"/>
    <n v="0"/>
    <n v="0"/>
    <n v="0"/>
    <n v="0"/>
    <n v="0"/>
    <n v="0"/>
    <n v="0"/>
    <n v="0"/>
    <n v="0"/>
    <n v="0"/>
    <n v="-12791.278256472609"/>
    <n v="-8669.7271581436507"/>
    <n v="-3517.7882852324551"/>
    <n v="3106.1331227962219"/>
    <n v="11938.02833350113"/>
    <n v="-20210.070233464729"/>
    <n v="-16912.829354801561"/>
    <n v="-12791.278256472609"/>
    <n v="-7492.141130049662"/>
    <n v="-426.624961485737"/>
  </r>
  <r>
    <x v="148"/>
    <n v="86623.071285839484"/>
    <n v="79000"/>
    <n v="0"/>
    <n v="2"/>
    <n v="8"/>
    <n v="1671612863"/>
    <n v="44243.195331324307"/>
    <n v="5295.2362367308606"/>
    <n v="0"/>
    <n v="27"/>
    <n v="43"/>
    <n v="1671612892"/>
    <n v="893"/>
    <n v="0"/>
    <n v="6260"/>
    <n v="4"/>
    <n v="11"/>
    <n v="0"/>
    <n v="5142"/>
    <n v="2"/>
    <n v="0"/>
    <n v="0"/>
    <n v="0"/>
    <n v="0"/>
    <n v="0"/>
    <n v="0"/>
    <n v="2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873540.51"/>
    <n v="978925.75"/>
    <n v="105385.24"/>
    <n v="3"/>
    <n v="11"/>
    <n v="94704.375986055064"/>
    <n v="128757.6228770439"/>
    <n v="34053.246890988798"/>
    <n v="50442.063714189833"/>
    <n v="65731.969141641544"/>
    <n v="15289.905427451709"/>
    <n v="728394.0702997552"/>
    <n v="784436.15798131458"/>
    <n v="56042.087681559497"/>
    <n v="49343.152318440523"/>
    <n v="64378.811438521938"/>
    <n v="77254.573726226328"/>
    <n v="90130.336013930704"/>
    <n v="103006.09830163509"/>
    <n v="115881.8605893395"/>
    <n v="141633.3851647483"/>
    <n v="154509.14745245269"/>
    <n v="167384.90974015699"/>
    <n v="180260.67202786141"/>
    <n v="193136.4343155658"/>
    <n v="32865.984570820772"/>
    <n v="39439.181484984932"/>
    <n v="46012.378399149078"/>
    <n v="52585.575313313238"/>
    <n v="59158.772227477391"/>
    <n v="72305.166055805705"/>
    <n v="78878.36296996985"/>
    <n v="85451.559884134011"/>
    <n v="92024.756798298156"/>
    <n v="98597.953712462317"/>
    <n v="3.7810674350443749"/>
    <n v="4.2990435391199622"/>
    <n v="1.4630000000000001"/>
    <n v="5.7902316929466791E-2"/>
    <n v="-6.9560481627775728E-2"/>
    <n v="1.3612330153785639"/>
    <n v="-1863.8411717278359"/>
    <n v="1143.08685795867"/>
    <n v="-8301.7223155800311"/>
    <n v="-5440.4418072012777"/>
    <n v="-1863.8411717278359"/>
    <n v="2734.6453595951612"/>
    <n v="8865.9607346924895"/>
    <n v="-13452.027230661781"/>
    <n v="-11163.002823958779"/>
    <n v="-8301.7223155800275"/>
    <n v="-4622.9330905216302"/>
    <n v="282.11920955622918"/>
    <n v="-2143.5115991234052"/>
    <n v="-682.80117375359441"/>
    <n v="1143.0868579586711"/>
    <n v="3490.6571844458699"/>
    <n v="6620.7509530954667"/>
    <n v="-4772.7903647890671"/>
    <n v="-3604.2220244932182"/>
    <n v="-2143.5115991234052"/>
    <n v="-265.45533793364672"/>
    <n v="2238.619676986033"/>
  </r>
  <r>
    <x v="149"/>
    <n v="201069.0937492229"/>
    <n v="199991.15"/>
    <n v="72372.048235849623"/>
    <n v="2"/>
    <n v="0"/>
    <n v="1671723599"/>
    <n v="0"/>
    <n v="0"/>
    <n v="0"/>
    <n v="0"/>
    <n v="0"/>
    <n v="0"/>
    <n v="49018"/>
    <n v="0"/>
    <n v="49018"/>
    <n v="1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786.93"/>
    <n v="297828.15999999997"/>
    <n v="49041.23"/>
    <n v="1"/>
    <n v="1"/>
    <n v="248786.9341499712"/>
    <n v="297828.16184057348"/>
    <n v="49041.227690602253"/>
    <n v="0"/>
    <n v="0"/>
    <n v="0"/>
    <n v="-4.1499712388031176E-3"/>
    <n v="-1.8405735027045009E-3"/>
    <n v="2.309397750650533E-3"/>
    <n v="49041.227690602253"/>
    <n v="148914.08092028671"/>
    <n v="178696.8971043441"/>
    <n v="208479.7132884014"/>
    <n v="238262.52947245879"/>
    <n v="268045.34565651609"/>
    <n v="327610.97802463092"/>
    <n v="357393.79420868808"/>
    <n v="387176.61039274553"/>
    <n v="416959.42657680291"/>
    <n v="446742.24276086019"/>
    <n v="0"/>
    <n v="0"/>
    <n v="0"/>
    <n v="0"/>
    <n v="0"/>
    <n v="0"/>
    <n v="0"/>
    <n v="0"/>
    <n v="0"/>
    <n v="0"/>
    <n v="6.0730160288716863"/>
    <m/>
    <n v="1.4630000000000001"/>
    <n v="-0.34134868391856282"/>
    <m/>
    <m/>
    <n v="25415.81276954112"/>
    <m/>
    <n v="10524.404677512441"/>
    <n v="17142.808273969629"/>
    <n v="25415.81276954112"/>
    <n v="36052.532835275888"/>
    <n v="50234.826256255568"/>
    <n v="-1388.721796110498"/>
    <n v="3906.0010810552558"/>
    <n v="10524.404677512441"/>
    <n v="19033.78073010025"/>
    <n v="30379.61546688401"/>
    <n v="0"/>
    <n v="0"/>
    <n v="0"/>
    <n v="0"/>
    <n v="0"/>
    <n v="0"/>
    <n v="0"/>
    <n v="0"/>
    <n v="0"/>
    <n v="0"/>
  </r>
  <r>
    <x v="150"/>
    <n v="12502.587145426611"/>
    <n v="12502.587145426611"/>
    <n v="0"/>
    <n v="64"/>
    <n v="81"/>
    <n v="1670789975"/>
    <n v="34270.382668181177"/>
    <n v="21995.062650403881"/>
    <n v="0"/>
    <n v="106"/>
    <n v="35"/>
    <n v="1671604252"/>
    <n v="436342"/>
    <n v="0"/>
    <n v="436387"/>
    <n v="9"/>
    <n v="29"/>
    <n v="6"/>
    <n v="33"/>
    <n v="0"/>
    <n v="1"/>
    <n v="0"/>
    <n v="0"/>
    <n v="0"/>
    <n v="1"/>
    <n v="1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n v="356675.8"/>
    <n v="484606.17"/>
    <n v="127930.38"/>
    <n v="6"/>
    <n v="17"/>
    <n v="12467.98363990623"/>
    <n v="18651.426787363249"/>
    <n v="6183.4431474570238"/>
    <n v="49136.020647743862"/>
    <n v="90728.772614328249"/>
    <n v="41592.751966584387"/>
    <n v="295071.79571234988"/>
    <n v="375225.97059830849"/>
    <n v="80154.184885958588"/>
    <n v="47776.195114041409"/>
    <n v="9325.7133936816244"/>
    <n v="11190.85607241795"/>
    <n v="13055.998751154269"/>
    <n v="14921.1414298906"/>
    <n v="16786.284108626929"/>
    <n v="20516.56946609958"/>
    <n v="22381.712144835899"/>
    <n v="24246.854823572219"/>
    <n v="26111.99750230855"/>
    <n v="27977.14018104487"/>
    <n v="45364.386307164117"/>
    <n v="54437.263568596951"/>
    <n v="63510.14083002977"/>
    <n v="72583.018091462596"/>
    <n v="81655.89535289543"/>
    <n v="99801.649875761083"/>
    <n v="108874.5271371939"/>
    <n v="117947.40439862671"/>
    <n v="127020.2816600595"/>
    <n v="136093.1589214924"/>
    <n v="3.0163496845659128"/>
    <n v="2.1813601727344158"/>
    <n v="1.4630000000000001"/>
    <n v="0.32610619400901641"/>
    <n v="0.83371826899445534"/>
    <n v="2.6827298275388878"/>
    <n v="-1520.586450616212"/>
    <n v="-18910.558813002321"/>
    <n v="-2453.1577899843742"/>
    <n v="-2038.6816391540799"/>
    <n v="-1520.586450616212"/>
    <n v="-854.46406535323877"/>
    <n v="33.699114997392833"/>
    <n v="-3199.2148614789039"/>
    <n v="-2867.6339408146682"/>
    <n v="-2453.1577899843742"/>
    <n v="-1920.2598817739949"/>
    <n v="-1209.7293374934909"/>
    <n v="-23446.997443718741"/>
    <n v="-21430.802496733661"/>
    <n v="-18910.558813002321"/>
    <n v="-15670.245505347741"/>
    <n v="-11349.827761808299"/>
    <n v="-27076.14834829187"/>
    <n v="-25463.192390703811"/>
    <n v="-23446.997443718741"/>
    <n v="-20854.746797595071"/>
    <n v="-17398.412602763521"/>
  </r>
  <r>
    <x v="151"/>
    <n v="120440.63862338731"/>
    <n v="67164.956426489996"/>
    <n v="0"/>
    <n v="79"/>
    <n v="126"/>
    <n v="1671611519"/>
    <n v="0"/>
    <n v="0"/>
    <n v="0"/>
    <n v="0"/>
    <n v="0"/>
    <n v="0"/>
    <n v="328832"/>
    <n v="0"/>
    <n v="328836"/>
    <n v="2"/>
    <n v="4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1376.20000000001"/>
    <n v="179095.51"/>
    <n v="47719.31"/>
    <n v="1"/>
    <n v="1"/>
    <n v="131376.20360606161"/>
    <n v="179095.51446776229"/>
    <n v="47719.31086170076"/>
    <n v="0"/>
    <n v="0"/>
    <n v="0"/>
    <n v="-3.6060615675523881E-3"/>
    <n v="-4.4677623372990638E-3"/>
    <n v="-8.6170076247071847E-4"/>
    <n v="47719.31086170076"/>
    <n v="89547.757233881173"/>
    <n v="107457.3086806574"/>
    <n v="125366.8601274336"/>
    <n v="143276.41157420989"/>
    <n v="161185.96302098609"/>
    <n v="197005.0659145386"/>
    <n v="214914.6173613148"/>
    <n v="232824.16880809111"/>
    <n v="250733.72025486731"/>
    <n v="268643.27170164348"/>
    <n v="0"/>
    <n v="0"/>
    <n v="0"/>
    <n v="0"/>
    <n v="0"/>
    <n v="0"/>
    <n v="0"/>
    <n v="0"/>
    <n v="0"/>
    <n v="0"/>
    <n v="3.753103538875775"/>
    <m/>
    <n v="1.4630000000000001"/>
    <n v="6.5784612272695497E-2"/>
    <m/>
    <m/>
    <n v="-2945.432244760173"/>
    <m/>
    <n v="-11900.20796814829"/>
    <n v="-7920.3076466424609"/>
    <n v="-2945.432244760173"/>
    <n v="3450.8361290884791"/>
    <n v="11979.193960886691"/>
    <n v="-19064.028546858779"/>
    <n v="-15880.108289654119"/>
    <n v="-11900.20796814829"/>
    <n v="-6783.1932690693648"/>
    <n v="39.492996369204768"/>
    <n v="0"/>
    <n v="0"/>
    <n v="0"/>
    <n v="0"/>
    <n v="0"/>
    <n v="0"/>
    <n v="0"/>
    <n v="0"/>
    <n v="0"/>
    <n v="0"/>
  </r>
  <r>
    <x v="152"/>
    <n v="55367.262962154258"/>
    <n v="54479.007494960002"/>
    <n v="1109.5959601266029"/>
    <n v="2"/>
    <n v="4"/>
    <n v="1671566159"/>
    <n v="60036.113435618077"/>
    <n v="48517.58197309477"/>
    <n v="0"/>
    <n v="18"/>
    <n v="23"/>
    <n v="1671569916"/>
    <n v="4010"/>
    <n v="0"/>
    <n v="5572"/>
    <n v="8"/>
    <n v="52"/>
    <n v="271"/>
    <n v="1083"/>
    <n v="22"/>
    <n v="81"/>
    <n v="0"/>
    <n v="16"/>
    <n v="0"/>
    <n v="0"/>
    <n v="0"/>
    <n v="59"/>
    <n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79"/>
    <n v="558450.24"/>
    <n v="605960.9"/>
    <n v="47510.66"/>
    <n v="6"/>
    <n v="26"/>
    <n v="60621.84980982267"/>
    <n v="82201.710367143038"/>
    <n v="21579.86055732036"/>
    <n v="63054.055561704488"/>
    <n v="88984.853307749087"/>
    <n v="25930.797746044591"/>
    <n v="434774.3346284728"/>
    <n v="434774.3363251079"/>
    <n v="1.6966350449365559E-3"/>
    <n v="47510.658303364959"/>
    <n v="41100.855183571519"/>
    <n v="49321.026220285821"/>
    <n v="57541.197257000123"/>
    <n v="65761.368293714433"/>
    <n v="73981.539330428743"/>
    <n v="90421.881403857347"/>
    <n v="98642.052440571642"/>
    <n v="106862.223477286"/>
    <n v="115082.3945140002"/>
    <n v="123302.5655507146"/>
    <n v="44492.426653874543"/>
    <n v="53390.91198464945"/>
    <n v="62289.397315424358"/>
    <n v="71187.882646199272"/>
    <n v="80086.367976974187"/>
    <n v="97883.338638524001"/>
    <n v="106781.8239692989"/>
    <n v="115680.3093000738"/>
    <n v="124578.7946308487"/>
    <n v="133477.2799616236"/>
    <n v="3.809186354508598"/>
    <n v="3.4316280655624092"/>
    <n v="1.4630000000000001"/>
    <n v="5.0093019278395927E-2"/>
    <n v="0.16562748747202599"/>
    <n v="1.705313014171574"/>
    <n v="-1029.4329655346039"/>
    <n v="-3684.584419107322"/>
    <n v="-5139.5184838917557"/>
    <n v="-3312.813809066356"/>
    <n v="-1029.432965534605"/>
    <n v="1906.342404720504"/>
    <n v="5820.7095650606498"/>
    <n v="-8427.5868985774778"/>
    <n v="-6966.2231587171573"/>
    <n v="-5139.5184838917557"/>
    <n v="-2790.8981876876678"/>
    <n v="340.59554058444701"/>
    <n v="-8133.8270844947756"/>
    <n v="-6156.3858998781316"/>
    <n v="-3684.5844191073229"/>
    <n v="-506.55394383057143"/>
    <n v="3730.8200232051022"/>
    <n v="-11693.221216804741"/>
    <n v="-10111.268269111421"/>
    <n v="-8133.8270844947756"/>
    <n v="-5591.4027042733724"/>
    <n v="-2201.5035306448372"/>
  </r>
  <r>
    <x v="153"/>
    <n v="0"/>
    <n v="0"/>
    <n v="0"/>
    <n v="0"/>
    <n v="0"/>
    <n v="0"/>
    <n v="69035.725934834132"/>
    <n v="52873.452136565371"/>
    <n v="0"/>
    <n v="6"/>
    <n v="16"/>
    <n v="1667592262"/>
    <n v="2043553"/>
    <n v="0"/>
    <n v="2045013"/>
    <n v="8"/>
    <n v="45"/>
    <n v="2"/>
    <n v="1235"/>
    <n v="5"/>
    <n v="16"/>
    <n v="0"/>
    <n v="0"/>
    <n v="0"/>
    <n v="0"/>
    <n v="0"/>
    <n v="191"/>
    <n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"/>
    <n v="8529005.9700000007"/>
    <n v="8602169.0800000001"/>
    <n v="73163.11"/>
    <n v="7"/>
    <n v="20"/>
    <n v="0"/>
    <n v="0"/>
    <n v="0"/>
    <n v="58349.657297807469"/>
    <n v="105393.6738605673"/>
    <n v="47044.016562759803"/>
    <n v="8470656.3127021939"/>
    <n v="8496775.4061394334"/>
    <n v="26119.093437240201"/>
    <n v="47044.016562759803"/>
    <n v="0"/>
    <n v="0"/>
    <n v="0"/>
    <n v="0"/>
    <n v="0"/>
    <n v="0"/>
    <n v="0"/>
    <n v="0"/>
    <n v="0"/>
    <n v="0"/>
    <n v="52696.836930283644"/>
    <n v="63236.204316340358"/>
    <n v="73775.571702397079"/>
    <n v="84314.93908845383"/>
    <n v="94854.306474510551"/>
    <n v="115933.04124662399"/>
    <n v="126472.4086326807"/>
    <n v="137011.7760187375"/>
    <n v="147551.14340479419"/>
    <n v="158090.51079085091"/>
    <m/>
    <n v="2.2403204819887179"/>
    <n v="1.4630000000000001"/>
    <m/>
    <n v="0.7854588359827992"/>
    <n v="2.6121262770428348"/>
    <m/>
    <n v="-20695.598097617989"/>
    <n v="0"/>
    <n v="0"/>
    <n v="0"/>
    <n v="0"/>
    <n v="0"/>
    <n v="0"/>
    <n v="0"/>
    <n v="0"/>
    <n v="0"/>
    <n v="0"/>
    <n v="-25965.28179064635"/>
    <n v="-23623.20014930041"/>
    <n v="-20695.598097617989"/>
    <n v="-16931.538316883441"/>
    <n v="-11912.79194257072"/>
    <n v="-30181.028745069041"/>
    <n v="-28307.363431992289"/>
    <n v="-25965.28179064635"/>
    <n v="-22954.033966058709"/>
    <n v="-18939.036866608531"/>
  </r>
  <r>
    <x v="154"/>
    <n v="33435.221940431104"/>
    <n v="0"/>
    <n v="0"/>
    <n v="44"/>
    <n v="90"/>
    <n v="1657651958"/>
    <n v="119383.822170188"/>
    <n v="99894.605294049557"/>
    <n v="0"/>
    <n v="2"/>
    <n v="22"/>
    <n v="1671752838"/>
    <n v="99121"/>
    <n v="0"/>
    <n v="292668"/>
    <n v="8"/>
    <n v="15"/>
    <n v="5"/>
    <n v="957"/>
    <n v="34389"/>
    <n v="129869"/>
    <n v="0"/>
    <n v="0"/>
    <n v="0"/>
    <n v="0"/>
    <n v="1"/>
    <n v="0"/>
    <n v="28084"/>
    <n v="0"/>
    <n v="0"/>
    <n v="0"/>
    <n v="0"/>
    <n v="2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2590"/>
    <n v="172541.37"/>
    <n v="219558.06"/>
    <n v="47016.69"/>
    <n v="2"/>
    <n v="4"/>
    <n v="0"/>
    <n v="0"/>
    <n v="0"/>
    <n v="129560.5068414149"/>
    <n v="176577.1990601946"/>
    <n v="47016.692218779703"/>
    <n v="42980.863158585104"/>
    <n v="42980.860939805403"/>
    <n v="-2.2187796930666082E-3"/>
    <n v="47016.692218779703"/>
    <n v="0"/>
    <n v="0"/>
    <n v="0"/>
    <n v="0"/>
    <n v="0"/>
    <n v="0"/>
    <n v="0"/>
    <n v="0"/>
    <n v="0"/>
    <n v="0"/>
    <n v="88288.599530097301"/>
    <n v="105946.3194361168"/>
    <n v="123604.0393421362"/>
    <n v="141261.75924815569"/>
    <n v="158919.47915417509"/>
    <n v="194234.91896621411"/>
    <n v="211892.63887223351"/>
    <n v="229550.35877825299"/>
    <n v="247208.07868427239"/>
    <n v="264865.79859029187"/>
    <m/>
    <n v="3.7556278574115649"/>
    <n v="1.4630000000000001"/>
    <m/>
    <n v="6.5068252730679177E-2"/>
    <n v="1.5581948537449839"/>
    <m/>
    <n v="-2872.392453731044"/>
    <n v="0"/>
    <n v="0"/>
    <n v="0"/>
    <n v="0"/>
    <n v="0"/>
    <n v="0"/>
    <n v="0"/>
    <n v="0"/>
    <n v="0"/>
    <n v="0"/>
    <n v="-11701.25240674077"/>
    <n v="-7777.3146498475617"/>
    <n v="-2872.392453731045"/>
    <n v="3433.936084133049"/>
    <n v="11842.374134618511"/>
    <n v="-18764.340369148558"/>
    <n v="-15625.19016363399"/>
    <n v="-11701.25240674077"/>
    <n v="-6656.1895764494984"/>
    <n v="70.560863938866532"/>
  </r>
  <r>
    <x v="155"/>
    <n v="0"/>
    <n v="0"/>
    <n v="0"/>
    <n v="0"/>
    <n v="0"/>
    <n v="0"/>
    <n v="100846.7960310084"/>
    <n v="59289.871486901342"/>
    <n v="0"/>
    <n v="22"/>
    <n v="35"/>
    <n v="1671278931"/>
    <n v="456"/>
    <n v="0"/>
    <n v="3206"/>
    <n v="7"/>
    <n v="44"/>
    <n v="5"/>
    <n v="2714"/>
    <n v="13"/>
    <n v="2"/>
    <n v="0"/>
    <n v="0"/>
    <n v="0"/>
    <n v="0"/>
    <n v="0"/>
    <n v="1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"/>
    <n v="151048.46"/>
    <n v="211858.59"/>
    <n v="60810.13"/>
    <n v="2"/>
    <n v="9"/>
    <n v="0"/>
    <n v="0"/>
    <n v="0"/>
    <n v="102847.7267060157"/>
    <n v="149830.62459000721"/>
    <n v="46982.897883991522"/>
    <n v="48200.733293984333"/>
    <n v="62027.965409992823"/>
    <n v="13827.232116008479"/>
    <n v="46982.897883991522"/>
    <n v="0"/>
    <n v="0"/>
    <n v="0"/>
    <n v="0"/>
    <n v="0"/>
    <n v="0"/>
    <n v="0"/>
    <n v="0"/>
    <n v="0"/>
    <n v="0"/>
    <n v="74915.31229500359"/>
    <n v="89898.374754004311"/>
    <n v="104881.437213005"/>
    <n v="119864.4996720058"/>
    <n v="134847.5621310065"/>
    <n v="164813.68704900789"/>
    <n v="179796.74950800859"/>
    <n v="194779.8119670093"/>
    <n v="209762.87442601001"/>
    <n v="224745.9368850108"/>
    <m/>
    <n v="3.189046043093458"/>
    <n v="1.4630000000000001"/>
    <m/>
    <n v="0.25429358684326009"/>
    <n v="1.83503151755169"/>
    <m/>
    <n v="-9525.2417364897265"/>
    <n v="0"/>
    <n v="0"/>
    <n v="0"/>
    <n v="0"/>
    <n v="0"/>
    <n v="0"/>
    <n v="0"/>
    <n v="0"/>
    <n v="0"/>
    <n v="0"/>
    <n v="-17016.772965990091"/>
    <n v="-13687.203530656599"/>
    <n v="-9525.2417364897265"/>
    <n v="-4174.1480011323292"/>
    <n v="2960.6436460108739"/>
    <n v="-23009.997949590372"/>
    <n v="-20346.342401323582"/>
    <n v="-17016.77296599008"/>
    <n v="-12735.89797770416"/>
    <n v="-7028.0646599896063"/>
  </r>
  <r>
    <x v="156"/>
    <n v="6201.0424205003683"/>
    <n v="2.3220040381367E-5"/>
    <n v="2.3220040381367E-5"/>
    <n v="20"/>
    <n v="27"/>
    <n v="1637534537"/>
    <n v="121776.6586510511"/>
    <n v="74357.161198586691"/>
    <n v="0"/>
    <n v="8"/>
    <n v="55"/>
    <n v="1671901892"/>
    <n v="1097"/>
    <n v="0"/>
    <n v="2933"/>
    <n v="6"/>
    <n v="18"/>
    <n v="19"/>
    <n v="1263"/>
    <n v="0"/>
    <n v="119"/>
    <n v="0"/>
    <n v="0"/>
    <n v="0"/>
    <n v="0"/>
    <n v="0"/>
    <n v="4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73"/>
    <n v="494587.9"/>
    <n v="541402.88"/>
    <n v="46814.98"/>
    <n v="2"/>
    <n v="10"/>
    <n v="0"/>
    <n v="0"/>
    <n v="0"/>
    <n v="133513.39523255351"/>
    <n v="180328.37579966779"/>
    <n v="46814.980567114311"/>
    <n v="361074.50476744649"/>
    <n v="361074.50420033222"/>
    <n v="-5.6711430806899443E-4"/>
    <n v="46814.980567114311"/>
    <n v="0"/>
    <n v="0"/>
    <n v="0"/>
    <n v="0"/>
    <n v="0"/>
    <n v="0"/>
    <n v="0"/>
    <n v="0"/>
    <n v="0"/>
    <n v="0"/>
    <n v="90164.187899833923"/>
    <n v="108197.02547980069"/>
    <n v="126229.86305976749"/>
    <n v="144262.70063973431"/>
    <n v="162295.53821970109"/>
    <n v="198361.21337963469"/>
    <n v="216394.05095960139"/>
    <n v="234426.8885395682"/>
    <n v="252459.72611953499"/>
    <n v="270492.5636995018"/>
    <m/>
    <n v="3.8519374271905922"/>
    <n v="1.4630000000000001"/>
    <m/>
    <n v="3.8438467812131012E-2"/>
    <n v="1.519235478409148"/>
    <m/>
    <n v="-1732.8866171973491"/>
    <n v="0"/>
    <n v="0"/>
    <n v="0"/>
    <n v="0"/>
    <n v="0"/>
    <n v="0"/>
    <n v="0"/>
    <n v="0"/>
    <n v="0"/>
    <n v="0"/>
    <n v="-10749.30540718074"/>
    <n v="-6742.0081671881198"/>
    <n v="-1732.88661719735"/>
    <n v="4707.4125185050734"/>
    <n v="13294.47803277497"/>
    <n v="-17962.440439167451"/>
    <n v="-14756.60264717336"/>
    <n v="-10749.30540718074"/>
    <n v="-5597.0660986188013"/>
    <n v="1272.586312797117"/>
  </r>
  <r>
    <x v="157"/>
    <n v="76762.905247866074"/>
    <n v="35551.671808693187"/>
    <n v="0"/>
    <n v="96"/>
    <n v="135"/>
    <n v="1667435519"/>
    <n v="0"/>
    <n v="0"/>
    <n v="0"/>
    <n v="0"/>
    <n v="0"/>
    <n v="0"/>
    <n v="720"/>
    <n v="0"/>
    <n v="770"/>
    <n v="5"/>
    <n v="26"/>
    <n v="16"/>
    <n v="12"/>
    <n v="0"/>
    <n v="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8"/>
    <n v="71948.240000000005"/>
    <n v="118668.92"/>
    <n v="46720.68"/>
    <n v="2"/>
    <n v="5"/>
    <n v="71320.124533022055"/>
    <n v="118040.8056862955"/>
    <n v="46720.681153273406"/>
    <n v="0"/>
    <n v="0"/>
    <n v="0"/>
    <n v="628.11546697794984"/>
    <n v="628.1143137045292"/>
    <n v="-1.153273406089284E-3"/>
    <n v="46720.681153273406"/>
    <n v="59020.402843147727"/>
    <n v="70824.483411777284"/>
    <n v="82628.56398040682"/>
    <n v="94432.644549036384"/>
    <n v="106236.7251176659"/>
    <n v="129844.886254925"/>
    <n v="141648.9668235546"/>
    <n v="153453.04739218409"/>
    <n v="165257.12796081361"/>
    <n v="177061.20852944319"/>
    <n v="0"/>
    <n v="0"/>
    <n v="0"/>
    <n v="0"/>
    <n v="0"/>
    <n v="0"/>
    <n v="0"/>
    <n v="0"/>
    <n v="0"/>
    <n v="0"/>
    <n v="2.5265215055201549"/>
    <m/>
    <n v="1.4630000000000001"/>
    <n v="0.58320441415616919"/>
    <m/>
    <m/>
    <n v="-17210.479731699539"/>
    <m/>
    <n v="-23112.52001601431"/>
    <n v="-20489.391000763299"/>
    <n v="-17210.479731699539"/>
    <n v="-12994.7366714747"/>
    <n v="-7373.74592450825"/>
    <n v="-27834.152243466131"/>
    <n v="-25735.649031265319"/>
    <n v="-23112.52001601431"/>
    <n v="-19739.925567834442"/>
    <n v="-15243.13297026128"/>
    <n v="0"/>
    <n v="0"/>
    <n v="0"/>
    <n v="0"/>
    <n v="0"/>
    <n v="0"/>
    <n v="0"/>
    <n v="0"/>
    <n v="0"/>
    <n v="0"/>
  </r>
  <r>
    <x v="158"/>
    <n v="18666.495800745332"/>
    <n v="0"/>
    <n v="0"/>
    <n v="138"/>
    <n v="133"/>
    <n v="1671842951"/>
    <n v="102644.70387383649"/>
    <n v="65651.633562559742"/>
    <n v="0"/>
    <n v="14"/>
    <n v="36"/>
    <n v="1671842996"/>
    <n v="523005"/>
    <n v="0"/>
    <n v="533322"/>
    <n v="6"/>
    <n v="39"/>
    <n v="5"/>
    <n v="8749"/>
    <n v="10"/>
    <n v="0"/>
    <n v="0"/>
    <n v="0"/>
    <n v="0"/>
    <n v="0"/>
    <n v="0"/>
    <n v="0"/>
    <n v="15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68"/>
    <n v="928471.93"/>
    <n v="976977.29"/>
    <n v="48505.37"/>
    <n v="3"/>
    <n v="17"/>
    <n v="20444.78325851764"/>
    <n v="27683.58308895685"/>
    <n v="7238.7998304392186"/>
    <n v="112336.59927553441"/>
    <n v="151812.22576609621"/>
    <n v="39475.626490561823"/>
    <n v="795690.54746594804"/>
    <n v="797481.481144947"/>
    <n v="1790.94367899897"/>
    <n v="46714.426321001032"/>
    <n v="13841.79154447843"/>
    <n v="16610.149853374111"/>
    <n v="19378.508162269791"/>
    <n v="22146.866471165489"/>
    <n v="24915.224780061169"/>
    <n v="30451.941397852541"/>
    <n v="33220.299706748221"/>
    <n v="35988.658015643909"/>
    <n v="38757.016324539589"/>
    <n v="41525.374633435284"/>
    <n v="75906.112883048103"/>
    <n v="91087.335459657726"/>
    <n v="106268.55803626731"/>
    <n v="121449.780612877"/>
    <n v="136631.0031894866"/>
    <n v="166993.44834270579"/>
    <n v="182174.67091931551"/>
    <n v="197355.89349592509"/>
    <n v="212537.1160725347"/>
    <n v="227718.33864914431"/>
    <n v="3.8243332786392492"/>
    <n v="3.8457204929323372"/>
    <n v="1.4630000000000001"/>
    <n v="4.5933946798500713E-2"/>
    <n v="4.0117191915324479E-2"/>
    <n v="1.5216914517721201"/>
    <n v="-317.9040582000049"/>
    <n v="-1522.5700490377619"/>
    <n v="-1702.0832126478481"/>
    <n v="-1086.8924773376959"/>
    <n v="-317.90405820000518"/>
    <n v="670.79533783416809"/>
    <n v="1989.061199213065"/>
    <n v="-2809.426536206121"/>
    <n v="-2317.273947958"/>
    <n v="-1702.0832126478469"/>
    <n v="-911.12369582050815"/>
    <n v="143.48899328261001"/>
    <n v="-9113.1813373425757"/>
    <n v="-5739.5763203182141"/>
    <n v="-1522.570049037764"/>
    <n v="3899.295156894244"/>
    <n v="11128.44876480359"/>
    <n v="-15185.67036798642"/>
    <n v="-12486.78635436693"/>
    <n v="-9113.1813373425721"/>
    <n v="-4775.689172596969"/>
    <n v="1007.633713730509"/>
  </r>
  <r>
    <x v="159"/>
    <n v="0"/>
    <n v="0"/>
    <n v="0"/>
    <n v="0"/>
    <n v="0"/>
    <n v="0"/>
    <n v="127981.3428744869"/>
    <n v="72699.511413985223"/>
    <n v="0"/>
    <n v="14"/>
    <n v="58"/>
    <n v="1672048705"/>
    <n v="146914"/>
    <n v="0"/>
    <n v="238560"/>
    <n v="8"/>
    <n v="34"/>
    <n v="2837"/>
    <n v="87312"/>
    <n v="0"/>
    <n v="686"/>
    <n v="0"/>
    <n v="0"/>
    <n v="0"/>
    <n v="0"/>
    <n v="309"/>
    <n v="37"/>
    <n v="0"/>
    <n v="0"/>
    <n v="132"/>
    <n v="0"/>
    <n v="0"/>
    <n v="0"/>
    <n v="3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34"/>
    <n v="540817.06000000006"/>
    <n v="608923.44999999995"/>
    <n v="68106.39"/>
    <n v="3"/>
    <n v="16"/>
    <n v="0"/>
    <n v="0"/>
    <n v="0"/>
    <n v="141961.3646956853"/>
    <n v="188444.1461337322"/>
    <n v="46482.781438046914"/>
    <n v="398855.69530431472"/>
    <n v="420479.30386626773"/>
    <n v="21623.60856195309"/>
    <n v="46482.781438046914"/>
    <n v="0"/>
    <n v="0"/>
    <n v="0"/>
    <n v="0"/>
    <n v="0"/>
    <n v="0"/>
    <n v="0"/>
    <n v="0"/>
    <n v="0"/>
    <n v="0"/>
    <n v="94222.073066866113"/>
    <n v="113066.4876802393"/>
    <n v="131910.90229361251"/>
    <n v="150755.3169069858"/>
    <n v="169599.731520359"/>
    <n v="207288.56074710551"/>
    <n v="226132.97536047871"/>
    <n v="244977.38997385191"/>
    <n v="263821.80458722508"/>
    <n v="282666.21920059831"/>
    <m/>
    <n v="4.0540634683166283"/>
    <n v="1.4630000000000001"/>
    <m/>
    <n v="-1.333562455031745E-2"/>
    <n v="1.4434899812828861"/>
    <m/>
    <n v="628.25509538615222"/>
    <n v="0"/>
    <n v="0"/>
    <n v="0"/>
    <n v="0"/>
    <n v="0"/>
    <n v="0"/>
    <n v="0"/>
    <n v="0"/>
    <n v="0"/>
    <n v="0"/>
    <n v="-8793.9522113004641"/>
    <n v="-4606.3045194397419"/>
    <n v="628.25509538615006"/>
    <n v="7358.4031715908714"/>
    <n v="16331.933939863829"/>
    <n v="-16331.71805664975"/>
    <n v="-12981.59990316117"/>
    <n v="-8793.9522113004568"/>
    <n v="-3409.8337503366779"/>
    <n v="3768.9908642816949"/>
  </r>
  <r>
    <x v="160"/>
    <n v="0"/>
    <n v="0"/>
    <n v="0"/>
    <n v="0"/>
    <n v="0"/>
    <n v="0"/>
    <n v="115467.2561983028"/>
    <n v="67011.101431062663"/>
    <n v="0"/>
    <n v="22"/>
    <n v="59"/>
    <n v="1671616447"/>
    <n v="18250"/>
    <n v="0"/>
    <n v="50964"/>
    <n v="16"/>
    <n v="178"/>
    <n v="9"/>
    <n v="999"/>
    <n v="55"/>
    <n v="103"/>
    <n v="0"/>
    <n v="0"/>
    <n v="40"/>
    <n v="0"/>
    <n v="9"/>
    <n v="2568"/>
    <n v="28874"/>
    <n v="0"/>
    <n v="0"/>
    <n v="0"/>
    <n v="0"/>
    <n v="2"/>
    <n v="5"/>
    <n v="0"/>
    <n v="0"/>
    <n v="0"/>
    <n v="0"/>
    <n v="0"/>
    <n v="0"/>
    <n v="0"/>
    <n v="0"/>
    <n v="50"/>
    <n v="0"/>
    <n v="0"/>
    <n v="0"/>
    <n v="0"/>
    <n v="0"/>
    <n v="0"/>
    <n v="0"/>
    <n v="0"/>
    <n v="0"/>
    <n v="0"/>
    <n v="0"/>
    <n v="0"/>
    <n v="0"/>
    <n v="0"/>
    <n v="0"/>
    <n v="31715"/>
    <n v="1253638.8"/>
    <n v="1952901.3"/>
    <n v="699262.73"/>
    <n v="8"/>
    <n v="50"/>
    <n v="0"/>
    <n v="0"/>
    <n v="0"/>
    <n v="125421.0436954928"/>
    <n v="171746.42046978619"/>
    <n v="46325.376774293363"/>
    <n v="1128217.7563045069"/>
    <n v="1781154.879530214"/>
    <n v="652937.35322570661"/>
    <n v="46325.376774293363"/>
    <n v="0"/>
    <n v="0"/>
    <n v="0"/>
    <n v="0"/>
    <n v="0"/>
    <n v="0"/>
    <n v="0"/>
    <n v="0"/>
    <n v="0"/>
    <n v="0"/>
    <n v="85873.210234893078"/>
    <n v="103047.8522818717"/>
    <n v="120222.4943288503"/>
    <n v="137397.13637582891"/>
    <n v="154571.77842280749"/>
    <n v="188921.0625167648"/>
    <n v="206095.70456374341"/>
    <n v="223270.34661072199"/>
    <n v="240444.9886577006"/>
    <n v="257619.63070467921"/>
    <m/>
    <n v="3.7073939259376041"/>
    <n v="1.4630000000000001"/>
    <m/>
    <n v="7.8925002281325041E-2"/>
    <n v="1.578467278337579"/>
    <m/>
    <n v="-3388.771656846825"/>
    <n v="0"/>
    <n v="0"/>
    <n v="0"/>
    <n v="0"/>
    <n v="0"/>
    <n v="0"/>
    <n v="0"/>
    <n v="0"/>
    <n v="0"/>
    <n v="0"/>
    <n v="-11976.092680336131"/>
    <n v="-8159.5055587853276"/>
    <n v="-3388.771656846824"/>
    <n v="2745.0290742169668"/>
    <n v="10923.43004896869"/>
    <n v="-18845.949499127579"/>
    <n v="-15792.67980188693"/>
    <n v="-11976.092680336131"/>
    <n v="-7069.0520954850936"/>
    <n v="-526.33131568371755"/>
  </r>
  <r>
    <x v="161"/>
    <n v="87216.865089636107"/>
    <n v="75842.419253568456"/>
    <n v="0"/>
    <n v="29"/>
    <n v="84"/>
    <n v="1628179454"/>
    <n v="0"/>
    <n v="0"/>
    <n v="0"/>
    <n v="0"/>
    <n v="0"/>
    <n v="0"/>
    <n v="97040"/>
    <n v="0"/>
    <n v="97158"/>
    <n v="2"/>
    <n v="5"/>
    <n v="0"/>
    <n v="1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3945.74"/>
    <n v="189949.87"/>
    <n v="46004.13"/>
    <n v="2"/>
    <n v="2"/>
    <n v="143163.5892480404"/>
    <n v="189167.72157496959"/>
    <n v="46004.132326929182"/>
    <n v="0"/>
    <n v="0"/>
    <n v="0"/>
    <n v="782.15075195959071"/>
    <n v="782.14842503043474"/>
    <n v="-2.3269291777978651E-3"/>
    <n v="46004.132326929182"/>
    <n v="94583.86078748478"/>
    <n v="113500.6329449817"/>
    <n v="132417.40510247869"/>
    <n v="151334.1772599757"/>
    <n v="170250.94941747261"/>
    <n v="208084.49373246651"/>
    <n v="227001.26588996351"/>
    <n v="245918.0380474604"/>
    <n v="264834.81020495738"/>
    <n v="283751.58236245433"/>
    <n v="0"/>
    <n v="0"/>
    <n v="0"/>
    <n v="0"/>
    <n v="0"/>
    <n v="0"/>
    <n v="0"/>
    <n v="0"/>
    <n v="0"/>
    <n v="0"/>
    <n v="4.1119723817557476"/>
    <m/>
    <n v="1.4630000000000001"/>
    <n v="-2.7230820482295411E-2"/>
    <m/>
    <m/>
    <n v="1287.7980668132111"/>
    <m/>
    <n v="-8170.588011935266"/>
    <n v="-3966.8608658248272"/>
    <n v="1287.798066813215"/>
    <n v="8043.7881230621279"/>
    <n v="17051.774864727351"/>
    <n v="-15737.29687493404"/>
    <n v="-12374.315158045691"/>
    <n v="-8170.5880119352587"/>
    <n v="-2765.7959669361298"/>
    <n v="4440.5934263960444"/>
    <n v="0"/>
    <n v="0"/>
    <n v="0"/>
    <n v="0"/>
    <n v="0"/>
    <n v="0"/>
    <n v="0"/>
    <n v="0"/>
    <n v="0"/>
    <n v="0"/>
  </r>
  <r>
    <x v="162"/>
    <n v="0"/>
    <n v="0"/>
    <n v="0"/>
    <n v="0"/>
    <n v="0"/>
    <n v="0"/>
    <n v="152947.69098127561"/>
    <n v="120755.2513815233"/>
    <n v="12887.62046100077"/>
    <n v="7"/>
    <n v="35"/>
    <n v="1669787971"/>
    <n v="23912"/>
    <n v="0"/>
    <n v="37364"/>
    <n v="3"/>
    <n v="10"/>
    <n v="0"/>
    <n v="134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5809.81"/>
    <n v="401776.43"/>
    <n v="45966.63"/>
    <n v="2"/>
    <n v="4"/>
    <n v="0"/>
    <n v="0"/>
    <n v="0"/>
    <n v="182489.39995825241"/>
    <n v="228456.028016917"/>
    <n v="45966.628058664603"/>
    <n v="173320.41004174759"/>
    <n v="173320.40198308299"/>
    <n v="1.9413353948039001E-3"/>
    <n v="45966.628058664603"/>
    <n v="0"/>
    <n v="0"/>
    <n v="0"/>
    <n v="0"/>
    <n v="0"/>
    <n v="0"/>
    <n v="0"/>
    <n v="0"/>
    <n v="0"/>
    <n v="0"/>
    <n v="114228.0140084585"/>
    <n v="137073.61681015021"/>
    <n v="159919.21961184189"/>
    <n v="182764.82241353361"/>
    <n v="205610.42521522529"/>
    <n v="251301.63081860871"/>
    <n v="274147.23362030042"/>
    <n v="296992.83642199211"/>
    <n v="319838.43922368379"/>
    <n v="342684.04202537547"/>
    <m/>
    <n v="4.9700410420653762"/>
    <n v="1.4630000000000001"/>
    <m/>
    <n v="-0.19517767234820679"/>
    <n v="1.177455065354573"/>
    <m/>
    <n v="11147.37894556464"/>
    <n v="0"/>
    <n v="0"/>
    <n v="0"/>
    <n v="0"/>
    <n v="0"/>
    <n v="0"/>
    <n v="0"/>
    <n v="0"/>
    <n v="0"/>
    <n v="0"/>
    <n v="-275.42245528120111"/>
    <n v="4801.3781673169506"/>
    <n v="11147.378945564649"/>
    <n v="19306.52280331168"/>
    <n v="30185.381280307731"/>
    <n v="-9413.6635759578785"/>
    <n v="-5352.2230778793601"/>
    <n v="-275.42245528120111"/>
    <n v="6251.8926309164308"/>
    <n v="14954.97941251327"/>
  </r>
  <r>
    <x v="163"/>
    <n v="107812.8246858443"/>
    <n v="10790.418543327691"/>
    <n v="10790.418543327691"/>
    <n v="134"/>
    <n v="152"/>
    <n v="1661355821"/>
    <n v="106517.91688501681"/>
    <n v="0"/>
    <n v="0"/>
    <n v="3"/>
    <n v="16"/>
    <n v="1669716286"/>
    <n v="18903"/>
    <n v="0"/>
    <n v="21234"/>
    <n v="2"/>
    <n v="9"/>
    <n v="0"/>
    <n v="23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7448.25"/>
    <n v="213146.22"/>
    <n v="45697.98"/>
    <n v="1"/>
    <n v="2"/>
    <n v="0"/>
    <n v="0"/>
    <n v="0"/>
    <n v="117344.3054675381"/>
    <n v="163042.28291079809"/>
    <n v="45697.977443259981"/>
    <n v="50103.944532461857"/>
    <n v="50103.937089201878"/>
    <n v="2.5567400225554589E-3"/>
    <n v="45697.977443259981"/>
    <n v="0"/>
    <n v="0"/>
    <n v="0"/>
    <n v="0"/>
    <n v="0"/>
    <n v="0"/>
    <n v="0"/>
    <n v="0"/>
    <n v="0"/>
    <n v="0"/>
    <n v="81521.141455399062"/>
    <n v="97825.369746478871"/>
    <n v="114129.5980375587"/>
    <n v="130433.8263286385"/>
    <n v="146738.05461971831"/>
    <n v="179346.51120187799"/>
    <n v="195650.73949295771"/>
    <n v="211954.96778403761"/>
    <n v="228259.19607511739"/>
    <n v="244563.4243661972"/>
    <m/>
    <n v="3.567822735989497"/>
    <n v="1.4630000000000001"/>
    <m/>
    <n v="0.12113193283147899"/>
    <n v="1.6402160177324541"/>
    <m/>
    <n v="-4937.4067155604507"/>
    <n v="0"/>
    <n v="0"/>
    <n v="0"/>
    <n v="0"/>
    <n v="0"/>
    <n v="0"/>
    <n v="0"/>
    <n v="0"/>
    <n v="0"/>
    <n v="0"/>
    <n v="-13089.520861100351"/>
    <n v="-9466.3590186381771"/>
    <n v="-4937.4067155604498"/>
    <n v="885.53195982519537"/>
    <n v="8649.4501936727247"/>
    <n v="-19611.212177532281"/>
    <n v="-16712.682703562539"/>
    <n v="-13089.520861100351"/>
    <n v="-8431.1699207918355"/>
    <n v="-2220.0353337138149"/>
  </r>
  <r>
    <x v="164"/>
    <n v="0"/>
    <n v="0"/>
    <n v="0"/>
    <n v="0"/>
    <n v="0"/>
    <n v="0"/>
    <n v="114523.7064998108"/>
    <n v="61571.683617964052"/>
    <n v="0"/>
    <n v="171"/>
    <n v="58"/>
    <n v="1671765457"/>
    <n v="11792"/>
    <n v="0"/>
    <n v="26459"/>
    <n v="6"/>
    <n v="57"/>
    <n v="22"/>
    <n v="13156"/>
    <n v="0"/>
    <n v="259"/>
    <n v="0"/>
    <n v="0"/>
    <n v="0"/>
    <n v="0"/>
    <n v="15"/>
    <n v="12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11"/>
    <n v="256658.21"/>
    <n v="302261.32"/>
    <n v="45603.11"/>
    <n v="4"/>
    <n v="26"/>
    <n v="0"/>
    <n v="0"/>
    <n v="0"/>
    <n v="123133.2182302358"/>
    <n v="168736.32917953041"/>
    <n v="45603.110949294598"/>
    <n v="133524.99176976419"/>
    <n v="133524.9908204696"/>
    <n v="-9.4929459737613797E-4"/>
    <n v="45603.110949294598"/>
    <n v="0"/>
    <n v="0"/>
    <n v="0"/>
    <n v="0"/>
    <n v="0"/>
    <n v="0"/>
    <n v="0"/>
    <n v="0"/>
    <n v="0"/>
    <n v="0"/>
    <n v="84368.164589765191"/>
    <n v="101241.79750771821"/>
    <n v="118115.43042567129"/>
    <n v="134989.06334362429"/>
    <n v="151862.69626157731"/>
    <n v="185609.9620974834"/>
    <n v="202483.59501543641"/>
    <n v="219357.22793338951"/>
    <n v="236230.8608513425"/>
    <n v="253104.4937692956"/>
    <m/>
    <n v="3.700105665316249"/>
    <n v="1.4630000000000001"/>
    <m/>
    <n v="8.1050208239963784E-2"/>
    <n v="1.581576454655067"/>
    <m/>
    <n v="-3419.0286544120008"/>
    <n v="0"/>
    <n v="0"/>
    <n v="0"/>
    <n v="0"/>
    <n v="0"/>
    <n v="0"/>
    <n v="0"/>
    <n v="0"/>
    <n v="0"/>
    <n v="0"/>
    <n v="-11855.845113388519"/>
    <n v="-8106.1489093989576"/>
    <n v="-3419.0286544120031"/>
    <n v="2607.268816285512"/>
    <n v="10642.332110548859"/>
    <n v="-18605.298280569728"/>
    <n v="-15605.54131737808"/>
    <n v="-11855.845113388519"/>
    <n v="-7034.8071368305027"/>
    <n v="-606.75650141982624"/>
  </r>
  <r>
    <x v="165"/>
    <n v="71884.565282932788"/>
    <n v="29923.96531497762"/>
    <n v="0"/>
    <n v="104"/>
    <n v="162"/>
    <n v="1668279095"/>
    <n v="0"/>
    <n v="0"/>
    <n v="0"/>
    <n v="0"/>
    <n v="0"/>
    <n v="0"/>
    <n v="791"/>
    <n v="0"/>
    <n v="1293"/>
    <n v="4"/>
    <n v="13"/>
    <n v="0"/>
    <n v="397"/>
    <n v="11"/>
    <n v="0"/>
    <n v="0"/>
    <n v="0"/>
    <n v="0"/>
    <n v="0"/>
    <n v="0"/>
    <n v="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5"/>
    <n v="94422.27"/>
    <n v="140004.07"/>
    <n v="45581.8"/>
    <n v="2"/>
    <n v="9"/>
    <n v="62084.387548770173"/>
    <n v="107666.1886428587"/>
    <n v="45581.801094088529"/>
    <n v="0"/>
    <n v="0"/>
    <n v="0"/>
    <n v="32337.882451229831"/>
    <n v="32337.881357141301"/>
    <n v="-1.0940885258605699E-3"/>
    <n v="45581.801094088529"/>
    <n v="53833.094321429351"/>
    <n v="64599.71318571522"/>
    <n v="75366.332050001089"/>
    <n v="86132.950914286965"/>
    <n v="96899.569778572841"/>
    <n v="118432.80750714459"/>
    <n v="129199.4263714304"/>
    <n v="139966.0452357163"/>
    <n v="150732.66410000221"/>
    <n v="161499.28296428811"/>
    <n v="0"/>
    <n v="0"/>
    <n v="0"/>
    <n v="0"/>
    <n v="0"/>
    <n v="0"/>
    <n v="0"/>
    <n v="0"/>
    <n v="0"/>
    <n v="0"/>
    <n v="2.362043316818867"/>
    <m/>
    <n v="1.4630000000000001"/>
    <n v="0.69344904537444618"/>
    <m/>
    <m/>
    <n v="-18665.25393337385"/>
    <m/>
    <n v="-24048.563365516791"/>
    <n v="-21655.981395675481"/>
    <n v="-18665.25393337385"/>
    <n v="-14820.032910414609"/>
    <n v="-9693.0715464689638"/>
    <n v="-28355.210911231141"/>
    <n v="-26441.145335358091"/>
    <n v="-24048.563365516791"/>
    <n v="-20972.386547149399"/>
    <n v="-16870.81745599287"/>
    <n v="0"/>
    <n v="0"/>
    <n v="0"/>
    <n v="0"/>
    <n v="0"/>
    <n v="0"/>
    <n v="0"/>
    <n v="0"/>
    <n v="0"/>
    <n v="0"/>
  </r>
  <r>
    <x v="166"/>
    <n v="114898.09012288399"/>
    <n v="86735.559335037236"/>
    <n v="0"/>
    <n v="122"/>
    <n v="120"/>
    <n v="1671676991"/>
    <n v="0"/>
    <n v="0"/>
    <n v="0"/>
    <n v="0"/>
    <n v="0"/>
    <n v="0"/>
    <n v="104562"/>
    <n v="0"/>
    <n v="130919"/>
    <n v="8"/>
    <n v="42"/>
    <n v="5"/>
    <n v="25263"/>
    <n v="974"/>
    <n v="0"/>
    <n v="0"/>
    <n v="0"/>
    <n v="0"/>
    <n v="0"/>
    <n v="0"/>
    <n v="102"/>
    <n v="12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094"/>
    <n v="126118.15"/>
    <n v="170636.76"/>
    <n v="44518.6"/>
    <n v="3"/>
    <n v="7"/>
    <n v="125493.146069977"/>
    <n v="170011.75033157089"/>
    <n v="44518.60426159393"/>
    <n v="0"/>
    <n v="0"/>
    <n v="0"/>
    <n v="625.00393002296914"/>
    <n v="625.009668429062"/>
    <n v="-4.2615939310053363E-3"/>
    <n v="44518.60426159393"/>
    <n v="85005.875165785474"/>
    <n v="102007.0501989426"/>
    <n v="119008.2252320996"/>
    <n v="136009.40026525679"/>
    <n v="153010.5752984139"/>
    <n v="187012.92536472809"/>
    <n v="204014.10039788511"/>
    <n v="221015.27543104219"/>
    <n v="238016.4504641993"/>
    <n v="255017.62549735641"/>
    <n v="0"/>
    <n v="0"/>
    <n v="0"/>
    <n v="0"/>
    <n v="0"/>
    <n v="0"/>
    <n v="0"/>
    <n v="0"/>
    <n v="0"/>
    <n v="0"/>
    <n v="3.8188921946557879"/>
    <m/>
    <n v="1.4630000000000001"/>
    <n v="4.7424173323786567E-2"/>
    <m/>
    <m/>
    <n v="-2015.6666787011909"/>
    <m/>
    <n v="-10516.25419527974"/>
    <n v="-6738.2152990226105"/>
    <n v="-2015.666678701193"/>
    <n v="4056.1815474263421"/>
    <n v="12151.97918226305"/>
    <n v="-17316.724208542579"/>
    <n v="-14294.293091536871"/>
    <n v="-10516.25419527974"/>
    <n v="-5658.7756143777151"/>
    <n v="817.86249349165882"/>
    <n v="0"/>
    <n v="0"/>
    <n v="0"/>
    <n v="0"/>
    <n v="0"/>
    <n v="0"/>
    <n v="0"/>
    <n v="0"/>
    <n v="0"/>
    <n v="0"/>
  </r>
  <r>
    <x v="167"/>
    <n v="0"/>
    <n v="0"/>
    <n v="0"/>
    <n v="0"/>
    <n v="0"/>
    <n v="0"/>
    <n v="113092.0808367623"/>
    <n v="62166.056863034173"/>
    <n v="0"/>
    <n v="33"/>
    <n v="57"/>
    <n v="1671652027"/>
    <n v="56703"/>
    <n v="0"/>
    <n v="58349"/>
    <n v="3"/>
    <n v="18"/>
    <n v="0"/>
    <n v="1006"/>
    <n v="0"/>
    <n v="0"/>
    <n v="0"/>
    <n v="0"/>
    <n v="0"/>
    <n v="0"/>
    <n v="6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40"/>
    <n v="1062039.58"/>
    <n v="1945720.49"/>
    <n v="883680.91"/>
    <n v="2"/>
    <n v="7"/>
    <n v="0"/>
    <n v="0"/>
    <n v="0"/>
    <n v="123052.29527115441"/>
    <n v="167567.53991802791"/>
    <n v="44515.244646873492"/>
    <n v="938987.2847288457"/>
    <n v="1778152.9500819719"/>
    <n v="839165.66535312659"/>
    <n v="44515.244646873492"/>
    <n v="0"/>
    <n v="0"/>
    <n v="0"/>
    <n v="0"/>
    <n v="0"/>
    <n v="0"/>
    <n v="0"/>
    <n v="0"/>
    <n v="0"/>
    <n v="0"/>
    <n v="83783.769959013938"/>
    <n v="100540.5239508167"/>
    <n v="117297.2779426195"/>
    <n v="134054.0319344223"/>
    <n v="150810.7859262251"/>
    <n v="184324.29390983071"/>
    <n v="201081.04790163349"/>
    <n v="217837.8018934362"/>
    <n v="234594.55588523901"/>
    <n v="251351.30987704179"/>
    <m/>
    <n v="3.764273143892447"/>
    <n v="1.4630000000000001"/>
    <m/>
    <n v="6.2622144328187579E-2"/>
    <n v="1.5546161971521391"/>
    <m/>
    <n v="-2623.3596673665161"/>
    <n v="0"/>
    <n v="0"/>
    <n v="0"/>
    <n v="0"/>
    <n v="0"/>
    <n v="0"/>
    <n v="0"/>
    <n v="0"/>
    <n v="0"/>
    <n v="0"/>
    <n v="-11001.73666326791"/>
    <n v="-7278.0135539784023"/>
    <n v="-2623.3596673665161"/>
    <n v="3361.1953297059081"/>
    <n v="11340.601992469141"/>
    <n v="-17704.43825998903"/>
    <n v="-14725.45977255742"/>
    <n v="-11001.73666326791"/>
    <n v="-6214.0926656099691"/>
    <n v="169.43266460061571"/>
  </r>
  <r>
    <x v="168"/>
    <n v="0"/>
    <n v="0"/>
    <n v="0"/>
    <n v="0"/>
    <n v="0"/>
    <n v="0"/>
    <n v="82155.347965616136"/>
    <n v="67807.369286830581"/>
    <n v="0"/>
    <n v="16"/>
    <n v="40"/>
    <n v="1665524808"/>
    <n v="217"/>
    <n v="0"/>
    <n v="2784"/>
    <n v="12"/>
    <n v="56"/>
    <n v="13"/>
    <n v="317"/>
    <n v="0"/>
    <n v="4"/>
    <n v="0"/>
    <n v="0"/>
    <n v="0"/>
    <n v="31"/>
    <n v="1392"/>
    <n v="5"/>
    <n v="1"/>
    <n v="0"/>
    <n v="0"/>
    <n v="0"/>
    <n v="0"/>
    <n v="0"/>
    <n v="0"/>
    <n v="0"/>
    <n v="0"/>
    <n v="0"/>
    <n v="0"/>
    <n v="0"/>
    <n v="0"/>
    <n v="804"/>
    <n v="0"/>
    <n v="0"/>
    <n v="0"/>
    <n v="0"/>
    <n v="0"/>
    <n v="0"/>
    <n v="0"/>
    <n v="0"/>
    <n v="0"/>
    <n v="0"/>
    <n v="0"/>
    <n v="0"/>
    <n v="0"/>
    <n v="0"/>
    <n v="0"/>
    <n v="0"/>
    <n v="0"/>
    <n v="2250"/>
    <n v="94536"/>
    <n v="138489.82999999999"/>
    <n v="43953.83"/>
    <n v="6"/>
    <n v="18"/>
    <n v="0"/>
    <n v="0"/>
    <n v="0"/>
    <n v="86609.266462595071"/>
    <n v="130563.07830327839"/>
    <n v="43953.81184068328"/>
    <n v="7926.7335374049289"/>
    <n v="7926.7516967216361"/>
    <n v="1.8159316721721549E-2"/>
    <n v="43953.81184068328"/>
    <n v="0"/>
    <n v="0"/>
    <n v="0"/>
    <n v="0"/>
    <n v="0"/>
    <n v="0"/>
    <n v="0"/>
    <n v="0"/>
    <n v="0"/>
    <n v="0"/>
    <n v="65281.539151639183"/>
    <n v="78337.846981967014"/>
    <n v="91394.154812294844"/>
    <n v="104450.4626426227"/>
    <n v="117506.77047295051"/>
    <n v="143619.3861336062"/>
    <n v="156675.693963934"/>
    <n v="169732.00179426189"/>
    <n v="182788.30962458969"/>
    <n v="195844.61745491749"/>
    <m/>
    <n v="2.9704608732576472"/>
    <n v="1.4630000000000001"/>
    <m/>
    <n v="0.34659238773721918"/>
    <n v="1.970064663259552"/>
    <m/>
    <n v="-11313.04226486369"/>
    <n v="0"/>
    <n v="0"/>
    <n v="0"/>
    <n v="0"/>
    <n v="0"/>
    <n v="0"/>
    <n v="0"/>
    <n v="0"/>
    <n v="0"/>
    <n v="0"/>
    <n v="-17841.196180027611"/>
    <n v="-14939.79443995476"/>
    <n v="-11313.04226486369"/>
    <n v="-6650.0751826037522"/>
    <n v="-432.7857395904939"/>
    <n v="-23063.719312158741"/>
    <n v="-20742.597920100459"/>
    <n v="-17841.196180027611"/>
    <n v="-14110.82251421965"/>
    <n v="-9136.9909598090526"/>
  </r>
  <r>
    <x v="169"/>
    <n v="0"/>
    <n v="0"/>
    <n v="0"/>
    <n v="0"/>
    <n v="0"/>
    <n v="0"/>
    <n v="150066.8668199337"/>
    <n v="128121.9943721469"/>
    <n v="9415.5185637535033"/>
    <n v="11"/>
    <n v="27"/>
    <n v="1672097167"/>
    <n v="833"/>
    <n v="0"/>
    <n v="275174"/>
    <n v="4"/>
    <n v="10"/>
    <n v="0"/>
    <n v="3714"/>
    <n v="0"/>
    <n v="0"/>
    <n v="0"/>
    <n v="0"/>
    <n v="0"/>
    <n v="0"/>
    <n v="0"/>
    <n v="2706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0627"/>
    <n v="279721.59999999998"/>
    <n v="323555.43"/>
    <n v="43833.83"/>
    <n v="2"/>
    <n v="2"/>
    <n v="0"/>
    <n v="0"/>
    <n v="0"/>
    <n v="177125.48323008881"/>
    <n v="220959.31035213469"/>
    <n v="43833.827122045979"/>
    <n v="102596.1167699112"/>
    <n v="102596.1196478653"/>
    <n v="2.8779540225514211E-3"/>
    <n v="43833.827122045979"/>
    <n v="0"/>
    <n v="0"/>
    <n v="0"/>
    <n v="0"/>
    <n v="0"/>
    <n v="0"/>
    <n v="0"/>
    <n v="0"/>
    <n v="0"/>
    <n v="0"/>
    <n v="110479.6551760674"/>
    <n v="132575.58621128081"/>
    <n v="154671.5172464943"/>
    <n v="176767.4482817078"/>
    <n v="198863.37931692129"/>
    <n v="243055.24138734819"/>
    <n v="265151.17242256168"/>
    <n v="287247.10345777508"/>
    <n v="309343.03449298861"/>
    <n v="331438.96552820213"/>
    <m/>
    <n v="5.0408400283397672"/>
    <n v="1.4630000000000001"/>
    <m/>
    <n v="-0.20648146390048691"/>
    <n v="1.1609176183135881"/>
    <m/>
    <n v="11406.000465987699"/>
    <n v="0"/>
    <n v="0"/>
    <n v="0"/>
    <n v="0"/>
    <n v="0"/>
    <n v="0"/>
    <n v="0"/>
    <n v="0"/>
    <n v="0"/>
    <n v="0"/>
    <n v="358.03494838096231"/>
    <n v="5268.2418450950718"/>
    <n v="11406.000465987699"/>
    <n v="19297.404407135371"/>
    <n v="29819.27632866559"/>
    <n v="-8480.3374657044187"/>
    <n v="-4552.1719483331326"/>
    <n v="358.03494838096958"/>
    <n v="6671.1581012991082"/>
    <n v="15088.65563852328"/>
  </r>
  <r>
    <x v="170"/>
    <n v="7102.7349579640877"/>
    <n v="0"/>
    <n v="0"/>
    <n v="2"/>
    <n v="5"/>
    <n v="1662731872"/>
    <n v="119608.7866534959"/>
    <n v="101714.804215393"/>
    <n v="0"/>
    <n v="1"/>
    <n v="15"/>
    <n v="1672061262"/>
    <n v="579781"/>
    <n v="0"/>
    <n v="582533"/>
    <n v="5"/>
    <n v="14"/>
    <n v="0"/>
    <n v="1495"/>
    <n v="48"/>
    <n v="0"/>
    <n v="0"/>
    <n v="0"/>
    <n v="0"/>
    <n v="0"/>
    <n v="0"/>
    <n v="12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57"/>
    <n v="13048299.140000001"/>
    <n v="13665913.439999999"/>
    <n v="617614.30000000005"/>
    <n v="3"/>
    <n v="7"/>
    <n v="0"/>
    <n v="0"/>
    <n v="0"/>
    <n v="133313.30440584"/>
    <n v="176990.88923163831"/>
    <n v="43677.584825798243"/>
    <n v="12914985.83559416"/>
    <n v="13488922.55076836"/>
    <n v="573936.71517420176"/>
    <n v="43677.584825798243"/>
    <n v="0"/>
    <n v="0"/>
    <n v="0"/>
    <n v="0"/>
    <n v="0"/>
    <n v="0"/>
    <n v="0"/>
    <n v="0"/>
    <n v="0"/>
    <n v="0"/>
    <n v="88495.444615819128"/>
    <n v="106194.533538983"/>
    <n v="123893.6224621468"/>
    <n v="141592.7113853106"/>
    <n v="159291.8003084744"/>
    <n v="194689.97815480211"/>
    <n v="212389.06707796591"/>
    <n v="230088.15600112971"/>
    <n v="247787.24492429351"/>
    <n v="265486.33384745743"/>
    <m/>
    <n v="4.052213279134846"/>
    <n v="1.4630000000000001"/>
    <m/>
    <n v="-1.2885126112116559E-2"/>
    <n v="1.4441490604979741"/>
    <m/>
    <n v="570.13748211132895"/>
    <n v="0"/>
    <n v="0"/>
    <n v="0"/>
    <n v="0"/>
    <n v="0"/>
    <n v="0"/>
    <n v="0"/>
    <n v="0"/>
    <n v="0"/>
    <n v="0"/>
    <n v="-8279.4069794705865"/>
    <n v="-4346.2761076563984"/>
    <n v="570.1374821113277"/>
    <n v="6891.2406689555501"/>
    <n v="15319.37825141451"/>
    <n v="-15359.042548736121"/>
    <n v="-12212.537851284769"/>
    <n v="-8279.4069794705865"/>
    <n v="-3222.5244299952101"/>
    <n v="3519.9856359719629"/>
  </r>
  <r>
    <x v="171"/>
    <n v="175259.72815661391"/>
    <n v="174320.15"/>
    <n v="61563.65330474652"/>
    <n v="2"/>
    <n v="0"/>
    <n v="1671723359"/>
    <n v="0"/>
    <n v="0"/>
    <n v="0"/>
    <n v="0"/>
    <n v="0"/>
    <n v="0"/>
    <n v="43326"/>
    <n v="0"/>
    <n v="43326"/>
    <n v="1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222.04"/>
    <n v="259599.01"/>
    <n v="43376.97"/>
    <n v="1"/>
    <n v="1"/>
    <n v="216222.03818528721"/>
    <n v="259599.00821407"/>
    <n v="43376.970028782816"/>
    <n v="0"/>
    <n v="0"/>
    <n v="0"/>
    <n v="1.8147127993870531E-3"/>
    <n v="1.7859299841802569E-3"/>
    <n v="-2.8782815206795931E-5"/>
    <n v="43376.970028782816"/>
    <n v="129799.504107035"/>
    <n v="155759.404928442"/>
    <n v="181719.30574984901"/>
    <n v="207679.20657125601"/>
    <n v="233639.10739266299"/>
    <n v="285558.90903547697"/>
    <n v="311518.80985688401"/>
    <n v="337478.71067829098"/>
    <n v="363438.61149969802"/>
    <n v="389398.51232110511"/>
    <n v="0"/>
    <n v="0"/>
    <n v="0"/>
    <n v="0"/>
    <n v="0"/>
    <n v="0"/>
    <n v="0"/>
    <n v="0"/>
    <n v="0"/>
    <n v="0"/>
    <n v="5.9847197266617043"/>
    <m/>
    <n v="1.4630000000000001"/>
    <n v="-0.33163119031620669"/>
    <m/>
    <m/>
    <n v="21522.78202473469"/>
    <m/>
    <n v="8542.8316140311872"/>
    <n v="14311.69846323274"/>
    <n v="21522.78202473469"/>
    <n v="30794.175175237189"/>
    <n v="43156.03270924052"/>
    <n v="-1841.1287145316089"/>
    <n v="2773.9647648296382"/>
    <n v="8542.8316140311945"/>
    <n v="15959.94613443319"/>
    <n v="25849.432161635861"/>
    <n v="0"/>
    <n v="0"/>
    <n v="0"/>
    <n v="0"/>
    <n v="0"/>
    <n v="0"/>
    <n v="0"/>
    <n v="0"/>
    <n v="0"/>
    <n v="0"/>
  </r>
  <r>
    <x v="172"/>
    <n v="0"/>
    <n v="0"/>
    <n v="0"/>
    <n v="0"/>
    <n v="0"/>
    <n v="0"/>
    <n v="61975.815168817877"/>
    <n v="55022.171000000002"/>
    <n v="0"/>
    <n v="5"/>
    <n v="14"/>
    <n v="1667666593"/>
    <n v="6922"/>
    <n v="0"/>
    <n v="7309"/>
    <n v="2"/>
    <n v="3"/>
    <n v="0"/>
    <n v="3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2150.84"/>
    <n v="94640.34"/>
    <n v="42489.5"/>
    <n v="1"/>
    <n v="1"/>
    <n v="0"/>
    <n v="0"/>
    <n v="0"/>
    <n v="52150.836147875707"/>
    <n v="94640.335367983294"/>
    <n v="42489.499220107587"/>
    <n v="3.8521242895512842E-3"/>
    <n v="4.6320167020894587E-3"/>
    <n v="7.7989241253817454E-4"/>
    <n v="42489.499220107587"/>
    <n v="0"/>
    <n v="0"/>
    <n v="0"/>
    <n v="0"/>
    <n v="0"/>
    <n v="0"/>
    <n v="0"/>
    <n v="0"/>
    <n v="0"/>
    <n v="0"/>
    <n v="47320.167683991647"/>
    <n v="56784.201220789982"/>
    <n v="66248.234757588303"/>
    <n v="75712.268294386638"/>
    <n v="85176.301831184974"/>
    <n v="104104.3689047816"/>
    <n v="113568.40244157999"/>
    <n v="123032.4359783783"/>
    <n v="132496.46951517661"/>
    <n v="141960.5030519749"/>
    <m/>
    <n v="2.2273817556125972"/>
    <n v="1.4630000000000001"/>
    <m/>
    <n v="0.79583045875307534"/>
    <n v="2.627299961155749"/>
    <m/>
    <n v="-18829.41537811176"/>
    <n v="0"/>
    <n v="0"/>
    <n v="0"/>
    <n v="0"/>
    <n v="0"/>
    <n v="0"/>
    <n v="0"/>
    <n v="0"/>
    <n v="0"/>
    <n v="0"/>
    <n v="-23561.432146510931"/>
    <n v="-21458.31358277797"/>
    <n v="-18829.41537811176"/>
    <n v="-15449.40340068379"/>
    <n v="-10942.720764113161"/>
    <n v="-27347.045561230261"/>
    <n v="-25664.55071024389"/>
    <n v="-23561.432146510931"/>
    <n v="-20857.422564568551"/>
    <n v="-17252.076455312039"/>
  </r>
  <r>
    <x v="173"/>
    <n v="172659.72145197031"/>
    <n v="171744.81"/>
    <n v="62284.816112192253"/>
    <n v="2"/>
    <n v="0"/>
    <n v="1671724151"/>
    <n v="0"/>
    <n v="0"/>
    <n v="0"/>
    <n v="0"/>
    <n v="0"/>
    <n v="0"/>
    <n v="42131"/>
    <n v="0"/>
    <n v="42131"/>
    <n v="1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3616.18"/>
    <n v="255725"/>
    <n v="42108.82"/>
    <n v="1"/>
    <n v="1"/>
    <n v="213616.1781218909"/>
    <n v="255724.9968009131"/>
    <n v="42108.818679022137"/>
    <n v="0"/>
    <n v="0"/>
    <n v="0"/>
    <n v="1.8781090620905161E-3"/>
    <n v="3.1990869319997728E-3"/>
    <n v="1.3209778626332991E-3"/>
    <n v="42108.818679022137"/>
    <n v="127862.4984004565"/>
    <n v="153434.99808054781"/>
    <n v="179007.49776063909"/>
    <n v="204579.99744073051"/>
    <n v="230152.49712082179"/>
    <n v="281297.4964810044"/>
    <n v="306869.99616109568"/>
    <n v="332442.49584118702"/>
    <n v="358014.9955212783"/>
    <n v="383587.49520136957"/>
    <n v="0"/>
    <n v="0"/>
    <n v="0"/>
    <n v="0"/>
    <n v="0"/>
    <n v="0"/>
    <n v="0"/>
    <n v="0"/>
    <n v="0"/>
    <n v="0"/>
    <n v="6.0729558516043269"/>
    <m/>
    <n v="1.4630000000000001"/>
    <n v="-0.34134215730494782"/>
    <m/>
    <m/>
    <n v="21822.43052120613"/>
    <m/>
    <n v="9036.1806811604765"/>
    <n v="14718.95838784744"/>
    <n v="21822.43052120613"/>
    <n v="30955.46612123874"/>
    <n v="43132.846921282216"/>
    <n v="-1192.8191908760491"/>
    <n v="3353.4029744735162"/>
    <n v="9036.1806811604765"/>
    <n v="16342.60916118656"/>
    <n v="26084.513801221339"/>
    <n v="0"/>
    <n v="0"/>
    <n v="0"/>
    <n v="0"/>
    <n v="0"/>
    <n v="0"/>
    <n v="0"/>
    <n v="0"/>
    <n v="0"/>
    <n v="0"/>
  </r>
  <r>
    <x v="174"/>
    <n v="0"/>
    <n v="0"/>
    <n v="0"/>
    <n v="0"/>
    <n v="0"/>
    <n v="0"/>
    <n v="108878.6456162156"/>
    <n v="87330.712166880243"/>
    <n v="0"/>
    <n v="21"/>
    <n v="36"/>
    <n v="1671837385"/>
    <n v="188"/>
    <n v="0"/>
    <n v="8641"/>
    <n v="4"/>
    <n v="9"/>
    <n v="0"/>
    <n v="845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30784.34"/>
    <n v="172737.11"/>
    <n v="41952.78"/>
    <n v="2"/>
    <n v="6"/>
    <n v="0"/>
    <n v="0"/>
    <n v="0"/>
    <n v="119240.81653536551"/>
    <n v="161193.59290761579"/>
    <n v="41952.77637225033"/>
    <n v="11543.523464634531"/>
    <n v="11543.517092384191"/>
    <n v="3.62774966924917E-3"/>
    <n v="41952.77637225033"/>
    <n v="0"/>
    <n v="0"/>
    <n v="0"/>
    <n v="0"/>
    <n v="0"/>
    <n v="0"/>
    <n v="0"/>
    <n v="0"/>
    <n v="0"/>
    <n v="0"/>
    <n v="80596.796453807896"/>
    <n v="96716.155744569478"/>
    <n v="112835.515035331"/>
    <n v="128954.8743260926"/>
    <n v="145074.23361685421"/>
    <n v="177312.9521983774"/>
    <n v="193432.31148913901"/>
    <n v="209551.67077990051"/>
    <n v="225671.03007066209"/>
    <n v="241790.3893614237"/>
    <m/>
    <n v="3.8422628213525649"/>
    <n v="1.4630000000000001"/>
    <m/>
    <n v="4.1053198591945339E-2"/>
    <n v="1.5230608295400161"/>
    <m/>
    <n v="-1654.378145346381"/>
    <n v="0"/>
    <n v="0"/>
    <n v="0"/>
    <n v="0"/>
    <n v="0"/>
    <n v="0"/>
    <n v="0"/>
    <n v="0"/>
    <n v="0"/>
    <n v="0"/>
    <n v="-9714.0577907271727"/>
    <n v="-6131.9779483357124"/>
    <n v="-1654.3781453463821"/>
    <n v="4102.5358870684649"/>
    <n v="11778.4212636216"/>
    <n v="-16161.8015070318"/>
    <n v="-13296.137633118629"/>
    <n v="-9714.057790727169"/>
    <n v="-5108.5265647952911"/>
    <n v="1032.1817364472149"/>
  </r>
  <r>
    <x v="175"/>
    <n v="0"/>
    <n v="0"/>
    <n v="0"/>
    <n v="0"/>
    <n v="0"/>
    <n v="0"/>
    <n v="102413.7481957062"/>
    <n v="37495.214751730004"/>
    <n v="0"/>
    <n v="12"/>
    <n v="27"/>
    <n v="1671567544"/>
    <n v="5604"/>
    <n v="0"/>
    <n v="102777"/>
    <n v="6"/>
    <n v="29"/>
    <n v="21"/>
    <n v="97081"/>
    <n v="52"/>
    <n v="7"/>
    <n v="0"/>
    <n v="0"/>
    <n v="0"/>
    <n v="0"/>
    <n v="0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2"/>
    <n v="1300183.2"/>
    <n v="1342007.1599999999"/>
    <n v="41823.96"/>
    <n v="3"/>
    <n v="14"/>
    <n v="0"/>
    <n v="0"/>
    <n v="0"/>
    <n v="110837.2249538155"/>
    <n v="152661.185219437"/>
    <n v="41823.960265621477"/>
    <n v="1189345.9750461839"/>
    <n v="1189345.974780563"/>
    <n v="-2.6562147832009941E-4"/>
    <n v="41823.960265621477"/>
    <n v="0"/>
    <n v="0"/>
    <n v="0"/>
    <n v="0"/>
    <n v="0"/>
    <n v="0"/>
    <n v="0"/>
    <n v="0"/>
    <n v="0"/>
    <n v="0"/>
    <n v="76330.592609718486"/>
    <n v="91596.711131662174"/>
    <n v="106862.82965360591"/>
    <n v="122128.94817554959"/>
    <n v="137395.06669749331"/>
    <n v="167927.30374138069"/>
    <n v="183193.42226332429"/>
    <n v="198459.54078526809"/>
    <n v="213725.65930721181"/>
    <n v="228991.77782915541"/>
    <m/>
    <n v="3.6500891893042859"/>
    <n v="1.4630000000000001"/>
    <m/>
    <n v="9.586363306437673E-2"/>
    <n v="1.6032484951731829"/>
    <m/>
    <n v="-3658.663960762236"/>
    <n v="0"/>
    <n v="0"/>
    <n v="0"/>
    <n v="0"/>
    <n v="0"/>
    <n v="0"/>
    <n v="0"/>
    <n v="0"/>
    <n v="0"/>
    <n v="0"/>
    <n v="-11291.723221734081"/>
    <n v="-7899.2524390799299"/>
    <n v="-3658.6639607622351"/>
    <n v="1793.521225646226"/>
    <n v="9063.1014741908439"/>
    <n v="-17398.170630511559"/>
    <n v="-14684.194004388241"/>
    <n v="-11291.723221734081"/>
    <n v="-6929.9750726073107"/>
    <n v="-1114.310873771617"/>
  </r>
  <r>
    <x v="176"/>
    <n v="0"/>
    <n v="0"/>
    <n v="0"/>
    <n v="0"/>
    <n v="0"/>
    <n v="0"/>
    <n v="64226.047275515411"/>
    <n v="36003.99799854109"/>
    <n v="0"/>
    <n v="87"/>
    <n v="59"/>
    <n v="1671677426"/>
    <n v="68"/>
    <n v="0"/>
    <n v="29438"/>
    <n v="5"/>
    <n v="14"/>
    <n v="0"/>
    <n v="29326"/>
    <n v="0"/>
    <n v="17"/>
    <n v="0"/>
    <n v="0"/>
    <n v="0"/>
    <n v="0"/>
    <n v="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"/>
    <n v="194151.55"/>
    <n v="235695.7"/>
    <n v="41544.15"/>
    <n v="2"/>
    <n v="7"/>
    <n v="0"/>
    <n v="0"/>
    <n v="0"/>
    <n v="89990.466861379799"/>
    <n v="131534.6176804181"/>
    <n v="41544.150819038266"/>
    <n v="104161.0831386202"/>
    <n v="104161.0823195819"/>
    <n v="-8.1903826503548771E-4"/>
    <n v="41544.150819038266"/>
    <n v="0"/>
    <n v="0"/>
    <n v="0"/>
    <n v="0"/>
    <n v="0"/>
    <n v="0"/>
    <n v="0"/>
    <n v="0"/>
    <n v="0"/>
    <n v="0"/>
    <n v="65767.308840209036"/>
    <n v="78920.770608250838"/>
    <n v="92074.232376292639"/>
    <n v="105227.6941443345"/>
    <n v="118381.1559123763"/>
    <n v="144688.0794484599"/>
    <n v="157841.5412165017"/>
    <n v="170995.00298454351"/>
    <n v="184148.46475258531"/>
    <n v="197301.92652062711"/>
    <m/>
    <n v="3.1661404815654639"/>
    <n v="1.4630000000000001"/>
    <m/>
    <n v="0.26336782062880659"/>
    <n v="1.848307121579944"/>
    <m/>
    <n v="-8660.4963989337466"/>
    <n v="0"/>
    <n v="0"/>
    <n v="0"/>
    <n v="0"/>
    <n v="0"/>
    <n v="0"/>
    <n v="0"/>
    <n v="0"/>
    <n v="0"/>
    <n v="0"/>
    <n v="-15237.227282954649"/>
    <n v="-12314.23577894536"/>
    <n v="-8660.4963989337484"/>
    <n v="-3962.8314817759601"/>
    <n v="2300.7217411010929"/>
    <n v="-20498.611990171368"/>
    <n v="-18160.218786963938"/>
    <n v="-15237.227282954649"/>
    <n v="-11479.095349228421"/>
    <n v="-6468.2527709267742"/>
  </r>
  <r>
    <x v="177"/>
    <n v="0"/>
    <n v="0"/>
    <n v="0"/>
    <n v="0"/>
    <n v="0"/>
    <n v="0"/>
    <n v="108081.19093343661"/>
    <n v="55143.117742189483"/>
    <n v="0"/>
    <n v="20"/>
    <n v="35"/>
    <n v="1671900045"/>
    <n v="1902528"/>
    <n v="0"/>
    <n v="2032735"/>
    <n v="14"/>
    <n v="596"/>
    <n v="48666"/>
    <n v="2450"/>
    <n v="29454"/>
    <n v="38093"/>
    <n v="0"/>
    <n v="0"/>
    <n v="0"/>
    <n v="1608"/>
    <n v="0"/>
    <n v="5028"/>
    <n v="2929"/>
    <n v="0"/>
    <n v="0"/>
    <n v="0"/>
    <n v="0"/>
    <n v="0"/>
    <n v="0"/>
    <n v="0"/>
    <n v="0"/>
    <n v="0"/>
    <n v="0"/>
    <n v="0"/>
    <n v="30"/>
    <n v="0"/>
    <n v="0"/>
    <n v="121"/>
    <n v="0"/>
    <n v="0"/>
    <n v="0"/>
    <n v="0"/>
    <n v="0"/>
    <n v="0"/>
    <n v="1828"/>
    <n v="0"/>
    <n v="0"/>
    <n v="0"/>
    <n v="0"/>
    <n v="0"/>
    <n v="0"/>
    <n v="0"/>
    <n v="0"/>
    <n v="127757"/>
    <n v="4794991.7"/>
    <n v="4862459.08"/>
    <n v="67467.38"/>
    <n v="7"/>
    <n v="67"/>
    <n v="0"/>
    <n v="0"/>
    <n v="0"/>
    <n v="118661.2292575414"/>
    <n v="160143.602665774"/>
    <n v="41482.373408232517"/>
    <n v="4676330.4707424575"/>
    <n v="4702315.4773342256"/>
    <n v="25985.006591767491"/>
    <n v="41482.373408232517"/>
    <n v="0"/>
    <n v="0"/>
    <n v="0"/>
    <n v="0"/>
    <n v="0"/>
    <n v="0"/>
    <n v="0"/>
    <n v="0"/>
    <n v="0"/>
    <n v="0"/>
    <n v="80071.801332886986"/>
    <n v="96086.16159946438"/>
    <n v="112100.5218660418"/>
    <n v="128114.8821326192"/>
    <n v="144129.24239919661"/>
    <n v="176157.96293235139"/>
    <n v="192172.32319892879"/>
    <n v="208186.68346550621"/>
    <n v="224201.04373208349"/>
    <n v="240215.403998661"/>
    <m/>
    <n v="3.8605216989342308"/>
    <n v="1.4630000000000001"/>
    <m/>
    <n v="3.612939181361785E-2"/>
    <n v="1.5158573002233231"/>
    <m/>
    <n v="-1446.472741789024"/>
    <n v="0"/>
    <n v="0"/>
    <n v="0"/>
    <n v="0"/>
    <n v="0"/>
    <n v="0"/>
    <n v="0"/>
    <n v="0"/>
    <n v="0"/>
    <n v="0"/>
    <n v="-9453.6528750777215"/>
    <n v="-5894.9061491716348"/>
    <n v="-1446.472741789024"/>
    <n v="4272.9416391314726"/>
    <n v="11898.82748035881"/>
    <n v="-15859.39698170868"/>
    <n v="-13012.39960098381"/>
    <n v="-9453.6528750777215"/>
    <n v="-4878.1213703413232"/>
    <n v="1222.5873026405461"/>
  </r>
  <r>
    <x v="178"/>
    <n v="0"/>
    <n v="0"/>
    <n v="0"/>
    <n v="0"/>
    <n v="0"/>
    <n v="0"/>
    <n v="62560.653843958207"/>
    <n v="56250"/>
    <n v="0"/>
    <n v="10"/>
    <n v="12"/>
    <n v="1670465037"/>
    <n v="152"/>
    <n v="0"/>
    <n v="545"/>
    <n v="2"/>
    <n v="2"/>
    <n v="0"/>
    <n v="3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8435.839999999997"/>
    <n v="107424.44"/>
    <n v="48988.6"/>
    <n v="1"/>
    <n v="2"/>
    <n v="0"/>
    <n v="0"/>
    <n v="0"/>
    <n v="52551.329336797302"/>
    <n v="94003.968594605758"/>
    <n v="41452.639257808463"/>
    <n v="5884.5106632026946"/>
    <n v="13420.471405394241"/>
    <n v="7535.9607421915434"/>
    <n v="41452.639257808463"/>
    <n v="0"/>
    <n v="0"/>
    <n v="0"/>
    <n v="0"/>
    <n v="0"/>
    <n v="0"/>
    <n v="0"/>
    <n v="0"/>
    <n v="0"/>
    <n v="0"/>
    <n v="47001.984297302879"/>
    <n v="56402.381156763448"/>
    <n v="65802.778016224023"/>
    <n v="75203.174875684606"/>
    <n v="84603.571735145189"/>
    <n v="103404.3654540663"/>
    <n v="112804.7623135269"/>
    <n v="122205.15917298751"/>
    <n v="131605.55603244799"/>
    <n v="141005.95289190859"/>
    <m/>
    <n v="2.2677438705401172"/>
    <n v="1.4630000000000001"/>
    <m/>
    <n v="0.76386762718812018"/>
    <n v="2.5805383385762202"/>
    <m/>
    <n v="-17951.64710915702"/>
    <n v="0"/>
    <n v="0"/>
    <n v="0"/>
    <n v="0"/>
    <n v="0"/>
    <n v="0"/>
    <n v="0"/>
    <n v="0"/>
    <n v="0"/>
    <n v="0"/>
    <n v="-22651.845538887301"/>
    <n v="-20562.868459007179"/>
    <n v="-17951.64710915702"/>
    <n v="-14594.362516492531"/>
    <n v="-10117.98305960654"/>
    <n v="-26412.00428267154"/>
    <n v="-24740.82261876743"/>
    <n v="-22651.845538887301"/>
    <n v="-19966.017864755711"/>
    <n v="-16384.914299246921"/>
  </r>
  <r>
    <x v="179"/>
    <n v="0"/>
    <n v="0"/>
    <n v="0"/>
    <n v="0"/>
    <n v="0"/>
    <n v="0"/>
    <n v="104954.9497562816"/>
    <n v="11220.34712043855"/>
    <n v="0"/>
    <n v="49"/>
    <n v="52"/>
    <n v="1671794142"/>
    <n v="1086"/>
    <n v="0"/>
    <n v="55572"/>
    <n v="3"/>
    <n v="6"/>
    <n v="0"/>
    <n v="54462"/>
    <n v="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"/>
    <n v="114554.73"/>
    <n v="155822.32"/>
    <n v="41267.599999999999"/>
    <n v="2"/>
    <n v="3"/>
    <n v="0"/>
    <n v="0"/>
    <n v="0"/>
    <n v="113369.1096804374"/>
    <n v="154636.70547544479"/>
    <n v="41267.595795007481"/>
    <n v="1185.620319562629"/>
    <n v="1185.61452455516"/>
    <n v="4.2049925177707337E-3"/>
    <n v="41267.595795007481"/>
    <n v="0"/>
    <n v="0"/>
    <n v="0"/>
    <n v="0"/>
    <n v="0"/>
    <n v="0"/>
    <n v="0"/>
    <n v="0"/>
    <n v="0"/>
    <n v="0"/>
    <n v="77318.352737722424"/>
    <n v="92782.0232852669"/>
    <n v="108245.6938328114"/>
    <n v="123709.3643803559"/>
    <n v="139173.03492790039"/>
    <n v="170100.37602298931"/>
    <n v="185564.0465705338"/>
    <n v="201027.71711807829"/>
    <n v="216491.38766562281"/>
    <n v="231955.0582131673"/>
    <m/>
    <n v="3.7471702069484909"/>
    <n v="1.4630000000000001"/>
    <m/>
    <n v="6.7472193438846029E-2"/>
    <n v="1.561711819001032"/>
    <m/>
    <n v="-2608.4194261462671"/>
    <n v="0"/>
    <n v="0"/>
    <n v="0"/>
    <n v="0"/>
    <n v="0"/>
    <n v="0"/>
    <n v="0"/>
    <n v="0"/>
    <n v="0"/>
    <n v="0"/>
    <n v="-10340.254699918511"/>
    <n v="-6903.8834671308496"/>
    <n v="-2608.419426146269"/>
    <n v="2914.320055119621"/>
    <n v="10277.97269680747"/>
    <n v="-16525.72291893631"/>
    <n v="-13776.625932706171"/>
    <n v="-10340.254699918511"/>
    <n v="-5922.0631149058026"/>
    <n v="-31.141001555522958"/>
  </r>
  <r>
    <x v="180"/>
    <n v="0"/>
    <n v="0"/>
    <n v="0"/>
    <n v="0"/>
    <n v="0"/>
    <n v="0"/>
    <n v="104921.6106944503"/>
    <n v="75636.585966469182"/>
    <n v="0"/>
    <n v="25"/>
    <n v="57"/>
    <n v="1671743395"/>
    <n v="13711"/>
    <n v="0"/>
    <n v="229729"/>
    <n v="17"/>
    <n v="188"/>
    <n v="4439"/>
    <n v="47000"/>
    <n v="10243"/>
    <n v="117689"/>
    <n v="0"/>
    <n v="0"/>
    <n v="990"/>
    <n v="36"/>
    <n v="0"/>
    <n v="5522"/>
    <n v="29488"/>
    <n v="0"/>
    <n v="1"/>
    <n v="0"/>
    <n v="0"/>
    <n v="314"/>
    <n v="0"/>
    <n v="0"/>
    <n v="0"/>
    <n v="2"/>
    <n v="0"/>
    <n v="0"/>
    <n v="0"/>
    <n v="293"/>
    <n v="0"/>
    <n v="0"/>
    <n v="0"/>
    <n v="0"/>
    <n v="0"/>
    <n v="0"/>
    <n v="0"/>
    <n v="0"/>
    <n v="1"/>
    <n v="0"/>
    <n v="0"/>
    <n v="0"/>
    <n v="0"/>
    <n v="0"/>
    <n v="0"/>
    <n v="0"/>
    <n v="0"/>
    <n v="169018"/>
    <n v="2213696.5299999998"/>
    <n v="2291584.67"/>
    <n v="78805.52"/>
    <n v="8"/>
    <n v="67"/>
    <n v="0"/>
    <n v="0"/>
    <n v="0"/>
    <n v="114285.0941363384"/>
    <n v="155446.7850273597"/>
    <n v="41161.690891021302"/>
    <n v="2099411.435863662"/>
    <n v="2136137.8849726398"/>
    <n v="37643.829108978702"/>
    <n v="41161.690891021302"/>
    <n v="0"/>
    <n v="0"/>
    <n v="0"/>
    <n v="0"/>
    <n v="0"/>
    <n v="0"/>
    <n v="0"/>
    <n v="0"/>
    <n v="0"/>
    <n v="0"/>
    <n v="77723.39251367985"/>
    <n v="93268.071016415823"/>
    <n v="108812.7495191518"/>
    <n v="124357.4280218878"/>
    <n v="139902.1065246237"/>
    <n v="170991.4635300957"/>
    <n v="186536.14203283159"/>
    <n v="202080.82053556759"/>
    <n v="217625.49903830359"/>
    <n v="233170.17754103951"/>
    <m/>
    <n v="3.7764917247670131"/>
    <n v="1.4630000000000001"/>
    <m/>
    <n v="5.9184103004164879E-2"/>
    <n v="1.5495863426950931"/>
    <m/>
    <n v="-2299.9946341813802"/>
    <n v="0"/>
    <n v="0"/>
    <n v="0"/>
    <n v="0"/>
    <n v="0"/>
    <n v="0"/>
    <n v="0"/>
    <n v="0"/>
    <n v="0"/>
    <n v="0"/>
    <n v="-10072.33388554936"/>
    <n v="-6617.9608849413708"/>
    <n v="-2299.994634181377"/>
    <n v="3251.6762596529011"/>
    <n v="10653.904118098601"/>
    <n v="-16290.20528664375"/>
    <n v="-13526.70688615735"/>
    <n v="-10072.33388554936"/>
    <n v="-5630.99717048194"/>
    <n v="290.78511627462291"/>
  </r>
  <r>
    <x v="181"/>
    <n v="4018.9600630442278"/>
    <n v="22.877593315919391"/>
    <n v="22.877593315919391"/>
    <n v="12"/>
    <n v="41"/>
    <n v="1671572987"/>
    <n v="101553.420975353"/>
    <n v="79598.419620249755"/>
    <n v="0"/>
    <n v="20"/>
    <n v="57"/>
    <n v="1671573040"/>
    <n v="9679"/>
    <n v="0"/>
    <n v="11486"/>
    <n v="5"/>
    <n v="22"/>
    <n v="13"/>
    <n v="1784"/>
    <n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"/>
    <n v="163899.13"/>
    <n v="205052.52"/>
    <n v="41153.39"/>
    <n v="2"/>
    <n v="6"/>
    <n v="302.25722947104379"/>
    <n v="302.25722947104379"/>
    <n v="0"/>
    <n v="114538.7420936766"/>
    <n v="155692.13028845671"/>
    <n v="41153.388194780091"/>
    <n v="49058.130676852357"/>
    <n v="49058.132482072251"/>
    <n v="1.8052199084195311E-3"/>
    <n v="41153.388194780091"/>
    <n v="151.12861473552189"/>
    <n v="181.35433768262629"/>
    <n v="211.5800606297307"/>
    <n v="241.8057835768351"/>
    <n v="272.03150652393953"/>
    <n v="332.48295241814827"/>
    <n v="362.70867536525259"/>
    <n v="392.93439831235702"/>
    <n v="423.16012125946128"/>
    <n v="453.38584420656582"/>
    <n v="77846.065144228342"/>
    <n v="93415.27817307401"/>
    <n v="108984.49120191971"/>
    <n v="124553.7042307653"/>
    <n v="140122.91725961099"/>
    <n v="171261.34331730241"/>
    <n v="186830.55634614799"/>
    <n v="202399.76937499369"/>
    <n v="217968.98240383941"/>
    <n v="233538.195432685"/>
    <s v="inf"/>
    <n v="3.783215358880335"/>
    <n v="1.4630000000000001"/>
    <n v="-1"/>
    <n v="5.7301691961787922E-2"/>
    <n v="1.5468323753400961"/>
    <m/>
    <n v="-2230.3556226659198"/>
    <n v="60.451445894208767"/>
    <n v="67.168273215787522"/>
    <n v="75.564307367760961"/>
    <n v="86.359208420298245"/>
    <n v="100.7524098236813"/>
    <n v="48.361156715367017"/>
    <n v="53.734618572630019"/>
    <n v="60.451445894208767"/>
    <n v="69.087366736238593"/>
    <n v="80.601927858945032"/>
    <n v="-10014.962137088751"/>
    <n v="-6555.1370195674972"/>
    <n v="-2230.3556226659198"/>
    <n v="3330.0776019218169"/>
    <n v="10743.9885680388"/>
    <n v="-16242.647348627021"/>
    <n v="-13474.787254610021"/>
    <n v="-10014.962137088751"/>
    <n v="-5566.6155574185614"/>
    <n v="364.51321547502448"/>
  </r>
  <r>
    <x v="182"/>
    <n v="0"/>
    <n v="0"/>
    <n v="0"/>
    <n v="0"/>
    <n v="0"/>
    <n v="0"/>
    <n v="116042.0937438894"/>
    <n v="68981.989911180295"/>
    <n v="0"/>
    <n v="20"/>
    <n v="58"/>
    <n v="1672103830"/>
    <n v="772"/>
    <n v="0"/>
    <n v="821"/>
    <n v="5"/>
    <n v="15"/>
    <n v="5"/>
    <n v="41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274430.94"/>
    <n v="330578.17"/>
    <n v="56147.23"/>
    <n v="2"/>
    <n v="10"/>
    <n v="0"/>
    <n v="0"/>
    <n v="0"/>
    <n v="129715.3066862118"/>
    <n v="170861.11571256339"/>
    <n v="41145.809026351599"/>
    <n v="144715.63331378819"/>
    <n v="159717.05428743651"/>
    <n v="15001.420973648401"/>
    <n v="41145.809026351599"/>
    <n v="0"/>
    <n v="0"/>
    <n v="0"/>
    <n v="0"/>
    <n v="0"/>
    <n v="0"/>
    <n v="0"/>
    <n v="0"/>
    <n v="0"/>
    <n v="0"/>
    <n v="85430.557856281725"/>
    <n v="102516.6694275381"/>
    <n v="119602.78099879441"/>
    <n v="136688.89257005081"/>
    <n v="153775.00414130709"/>
    <n v="187947.22728381981"/>
    <n v="205033.33885507609"/>
    <n v="222119.45042633251"/>
    <n v="239205.56199758881"/>
    <n v="256291.6735688452"/>
    <m/>
    <n v="4.1525764046378679"/>
    <n v="1.4630000000000001"/>
    <m/>
    <n v="-3.6742588159837553E-2"/>
    <n v="1.4092455935221579"/>
    <m/>
    <n v="1569.4699017892649"/>
    <n v="0"/>
    <n v="0"/>
    <n v="0"/>
    <n v="0"/>
    <n v="0"/>
    <n v="0"/>
    <n v="0"/>
    <n v="0"/>
    <n v="0"/>
    <n v="0"/>
    <n v="-6973.5858838389104"/>
    <n v="-3176.672201337497"/>
    <n v="1569.469901789264"/>
    <n v="7671.6526058093878"/>
    <n v="15807.896211169549"/>
    <n v="-13808.030512341449"/>
    <n v="-10770.499566340321"/>
    <n v="-6973.5858838389104"/>
    <n v="-2091.839720622811"/>
    <n v="4417.1551636653166"/>
  </r>
  <r>
    <x v="183"/>
    <n v="102470.7226659633"/>
    <n v="100041.105970084"/>
    <n v="0"/>
    <n v="8"/>
    <n v="4"/>
    <n v="1671643523"/>
    <n v="0"/>
    <n v="0"/>
    <n v="0"/>
    <n v="0"/>
    <n v="0"/>
    <n v="0"/>
    <n v="40333"/>
    <n v="0"/>
    <n v="40333"/>
    <n v="1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76469.94"/>
    <n v="667275.03"/>
    <n v="190805.09"/>
    <n v="1"/>
    <n v="3"/>
    <n v="110891.81187360179"/>
    <n v="151472.14137564311"/>
    <n v="40580.329502041342"/>
    <n v="0"/>
    <n v="0"/>
    <n v="0"/>
    <n v="365578.12812639819"/>
    <n v="515802.88862435688"/>
    <n v="150224.76049795869"/>
    <n v="40580.329502041342"/>
    <n v="75736.070687821557"/>
    <n v="90883.284825385868"/>
    <n v="106030.49896295019"/>
    <n v="121177.71310051451"/>
    <n v="136324.92723807879"/>
    <n v="166619.35551320741"/>
    <n v="181766.56965077171"/>
    <n v="196913.78378833609"/>
    <n v="212060.99792590039"/>
    <n v="227208.21206346471"/>
    <n v="0"/>
    <n v="0"/>
    <n v="0"/>
    <n v="0"/>
    <n v="0"/>
    <n v="0"/>
    <n v="0"/>
    <n v="0"/>
    <n v="0"/>
    <n v="0"/>
    <n v="3.7326493706273021"/>
    <m/>
    <n v="1.4630000000000001"/>
    <n v="7.1624897713810087E-2"/>
    <m/>
    <m/>
    <n v="-2712.2941581305581"/>
    <m/>
    <n v="-10285.901226912711"/>
    <n v="-6919.8536407873107"/>
    <n v="-2712.2941581305572"/>
    <n v="2697.4251767138412"/>
    <n v="9910.3842898397052"/>
    <n v="-16344.78688193844"/>
    <n v="-13651.948813038111"/>
    <n v="-10285.901226912711"/>
    <n v="-5958.125759037197"/>
    <n v="-187.75846853650731"/>
    <n v="0"/>
    <n v="0"/>
    <n v="0"/>
    <n v="0"/>
    <n v="0"/>
    <n v="0"/>
    <n v="0"/>
    <n v="0"/>
    <n v="0"/>
    <n v="0"/>
  </r>
  <r>
    <x v="184"/>
    <n v="0"/>
    <n v="0"/>
    <n v="0"/>
    <n v="0"/>
    <n v="0"/>
    <n v="0"/>
    <n v="102550.42519362269"/>
    <n v="98572.749513804723"/>
    <n v="0"/>
    <n v="3"/>
    <n v="7"/>
    <n v="1671650541"/>
    <n v="772062"/>
    <n v="0"/>
    <n v="838914"/>
    <n v="13"/>
    <n v="82"/>
    <n v="772"/>
    <n v="61830"/>
    <n v="232"/>
    <n v="1734"/>
    <n v="6"/>
    <n v="0"/>
    <n v="0"/>
    <n v="0"/>
    <n v="0"/>
    <n v="2155"/>
    <n v="2"/>
    <n v="0"/>
    <n v="0"/>
    <n v="0"/>
    <n v="0"/>
    <n v="108"/>
    <n v="9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22"/>
    <n v="231561.87"/>
    <n v="271983.43"/>
    <n v="40421.56"/>
    <n v="8"/>
    <n v="26"/>
    <n v="0.60773208128949063"/>
    <n v="0.60773208128949063"/>
    <n v="0"/>
    <n v="111543.2200895842"/>
    <n v="151964.77645435609"/>
    <n v="40421.556364771983"/>
    <n v="120018.04217833449"/>
    <n v="120018.0458135626"/>
    <n v="3.6352280149003491E-3"/>
    <n v="40421.556364771983"/>
    <n v="0.30386604064474532"/>
    <n v="0.36463924877369441"/>
    <n v="0.4254124569026434"/>
    <n v="0.48618566503159261"/>
    <n v="0.54695887316054159"/>
    <n v="0.66850528941843979"/>
    <n v="0.72927849754738872"/>
    <n v="0.79005170567633787"/>
    <n v="0.8508249138052868"/>
    <n v="0.91159812193423595"/>
    <n v="75982.388227178075"/>
    <n v="91178.865872613693"/>
    <n v="106375.3435180493"/>
    <n v="121571.8211634849"/>
    <n v="136768.29880892049"/>
    <n v="167161.25409979181"/>
    <n v="182357.73174522739"/>
    <n v="197554.20939066299"/>
    <n v="212750.68703609859"/>
    <n v="227947.1646815342"/>
    <s v="inf"/>
    <n v="3.7594983993935429"/>
    <n v="1.4630000000000001"/>
    <n v="-1"/>
    <n v="6.3971725761408305E-2"/>
    <n v="1.55659063478894"/>
    <m/>
    <n v="-2430.3622511829458"/>
    <n v="0.1215464162578981"/>
    <n v="0.13505157361988679"/>
    <n v="0.15193302032237271"/>
    <n v="0.173637737511283"/>
    <n v="0.20257736042983021"/>
    <n v="9.7237133006318505E-2"/>
    <n v="0.1080412588959095"/>
    <n v="0.1215464162578981"/>
    <n v="0.13891019000902641"/>
    <n v="0.1620618883438642"/>
    <n v="-10028.601073900751"/>
    <n v="-6651.6060415817255"/>
    <n v="-2430.3622511829449"/>
    <n v="2996.951193615489"/>
    <n v="10233.3691200134"/>
    <n v="-16107.192132075001"/>
    <n v="-13405.596106219769"/>
    <n v="-10028.601073900751"/>
    <n v="-5686.7503180620042"/>
    <n v="102.3840230563292"/>
  </r>
  <r>
    <x v="185"/>
    <n v="0"/>
    <n v="0"/>
    <n v="0"/>
    <n v="0"/>
    <n v="0"/>
    <n v="0"/>
    <n v="100972.8088016632"/>
    <n v="0.1599110195252765"/>
    <n v="0"/>
    <n v="79"/>
    <n v="53"/>
    <n v="1671793842"/>
    <n v="510"/>
    <n v="0"/>
    <n v="1843"/>
    <n v="3"/>
    <n v="8"/>
    <n v="0"/>
    <n v="1331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09997.35"/>
    <n v="149698.37"/>
    <n v="39701.019999999997"/>
    <n v="2"/>
    <n v="3"/>
    <n v="0"/>
    <n v="0"/>
    <n v="0"/>
    <n v="109923.4914152328"/>
    <n v="149624.50764975001"/>
    <n v="39701.016234517192"/>
    <n v="73.858584767207503"/>
    <n v="73.862350250012241"/>
    <n v="3.7654828047379851E-3"/>
    <n v="39701.016234517192"/>
    <n v="0"/>
    <n v="0"/>
    <n v="0"/>
    <n v="0"/>
    <n v="0"/>
    <n v="0"/>
    <n v="0"/>
    <n v="0"/>
    <n v="0"/>
    <n v="0"/>
    <n v="74812.253824874992"/>
    <n v="89774.704589849993"/>
    <n v="104737.15535482499"/>
    <n v="119699.6061198"/>
    <n v="134662.056884775"/>
    <n v="164586.958414725"/>
    <n v="179549.40917969999"/>
    <n v="194511.859944675"/>
    <n v="209474.31070964999"/>
    <n v="224436.761474625"/>
    <m/>
    <n v="3.768782813162908"/>
    <n v="1.4630000000000001"/>
    <m/>
    <n v="6.1350626528421603E-2"/>
    <n v="1.5527559666110811"/>
    <m/>
    <n v="-2294.8893220796958"/>
    <n v="0"/>
    <n v="0"/>
    <n v="0"/>
    <n v="0"/>
    <n v="0"/>
    <n v="0"/>
    <n v="0"/>
    <n v="0"/>
    <n v="0"/>
    <n v="0"/>
    <n v="-9776.1147045671969"/>
    <n v="-6451.1256456838601"/>
    <n v="-2294.8893220796958"/>
    <n v="3048.8430939828031"/>
    <n v="10173.8196487328"/>
    <n v="-15761.09501055719"/>
    <n v="-13101.10376345053"/>
    <n v="-9776.1147045671933"/>
    <n v="-5501.1287717171936"/>
    <n v="198.85247208280629"/>
  </r>
  <r>
    <x v="186"/>
    <n v="163290.46841966809"/>
    <n v="162424.15"/>
    <n v="59379.890140712931"/>
    <n v="2"/>
    <n v="1"/>
    <n v="1671722903"/>
    <n v="0"/>
    <n v="0"/>
    <n v="0"/>
    <n v="0"/>
    <n v="0"/>
    <n v="0"/>
    <n v="39750"/>
    <n v="0"/>
    <n v="39750"/>
    <n v="1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2079.05"/>
    <n v="241674.25"/>
    <n v="39595.199999999997"/>
    <n v="1"/>
    <n v="1"/>
    <n v="202079.04613817381"/>
    <n v="241674.24768209201"/>
    <n v="39595.201543918149"/>
    <n v="0"/>
    <n v="0"/>
    <n v="0"/>
    <n v="3.8618261751253158E-3"/>
    <n v="2.3179080453701322E-3"/>
    <n v="-1.5439181515830569E-3"/>
    <n v="39595.201543918149"/>
    <n v="120837.12384104601"/>
    <n v="145004.5486092552"/>
    <n v="169171.9733774644"/>
    <n v="193339.39814567359"/>
    <n v="217506.82291388279"/>
    <n v="265841.67245030118"/>
    <n v="290009.09721851029"/>
    <n v="314176.52198671963"/>
    <n v="338343.94675492868"/>
    <n v="362511.3715231379"/>
    <n v="0"/>
    <n v="0"/>
    <n v="0"/>
    <n v="0"/>
    <n v="0"/>
    <n v="0"/>
    <n v="0"/>
    <n v="0"/>
    <n v="0"/>
    <n v="0"/>
    <n v="6.1036246377994079"/>
    <m/>
    <n v="1.4630000000000001"/>
    <n v="-0.34465170495114938"/>
    <m/>
    <m/>
    <n v="20823.36037660484"/>
    <m/>
    <n v="8739.6479925002423"/>
    <n v="14110.18682988006"/>
    <n v="20823.36037660484"/>
    <n v="29454.58350810812"/>
    <n v="40962.881016779167"/>
    <n v="-927.32191478343884"/>
    <n v="3369.1091551204231"/>
    <n v="8739.6479925002423"/>
    <n v="15644.62649770287"/>
    <n v="24851.264504639708"/>
    <n v="0"/>
    <n v="0"/>
    <n v="0"/>
    <n v="0"/>
    <n v="0"/>
    <n v="0"/>
    <n v="0"/>
    <n v="0"/>
    <n v="0"/>
    <n v="0"/>
  </r>
  <r>
    <x v="187"/>
    <n v="0"/>
    <n v="0"/>
    <n v="0"/>
    <n v="0"/>
    <n v="0"/>
    <n v="0"/>
    <n v="100482.39703908"/>
    <n v="9.6546094144730629E-2"/>
    <n v="0"/>
    <n v="58"/>
    <n v="24"/>
    <n v="1671793692"/>
    <n v="360"/>
    <n v="0"/>
    <n v="1069"/>
    <n v="5"/>
    <n v="11"/>
    <n v="5"/>
    <n v="263"/>
    <n v="29"/>
    <n v="0"/>
    <n v="0"/>
    <n v="0"/>
    <n v="0"/>
    <n v="0"/>
    <n v="0"/>
    <n v="4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6"/>
    <n v="1125624.6399999999"/>
    <n v="1165161.6299999999"/>
    <n v="39536.99"/>
    <n v="2"/>
    <n v="3"/>
    <n v="0"/>
    <n v="0"/>
    <n v="0"/>
    <n v="109360.8771387937"/>
    <n v="148897.87105996831"/>
    <n v="39536.993921174573"/>
    <n v="1016263.762861206"/>
    <n v="1016263.758940032"/>
    <n v="-3.9211745679494916E-3"/>
    <n v="39536.993921174573"/>
    <n v="0"/>
    <n v="0"/>
    <n v="0"/>
    <n v="0"/>
    <n v="0"/>
    <n v="0"/>
    <n v="0"/>
    <n v="0"/>
    <n v="0"/>
    <n v="0"/>
    <n v="74448.935529984155"/>
    <n v="89338.722635980987"/>
    <n v="104228.5097419778"/>
    <n v="119118.29684797461"/>
    <n v="134008.08395397151"/>
    <n v="163787.65816596511"/>
    <n v="178677.445271962"/>
    <n v="193567.2323779588"/>
    <n v="208457.01948395561"/>
    <n v="223346.8065899525"/>
    <m/>
    <n v="3.7660392531821709"/>
    <n v="1.4630000000000001"/>
    <m/>
    <n v="6.2123820568290578E-2"/>
    <n v="1.553887149491409"/>
    <m/>
    <n v="-2312.5261561824882"/>
    <n v="0"/>
    <n v="0"/>
    <n v="0"/>
    <n v="0"/>
    <n v="0"/>
    <n v="0"/>
    <n v="0"/>
    <n v="0"/>
    <n v="0"/>
    <n v="0"/>
    <n v="-9757.4197091809037"/>
    <n v="-6448.5781300704984"/>
    <n v="-2312.5261561824882"/>
    <n v="3005.2549531020918"/>
    <n v="10095.629765481541"/>
    <n v="-15713.334551579641"/>
    <n v="-13066.261288291311"/>
    <n v="-9757.4197091809037"/>
    <n v="-5503.1948217532408"/>
    <n v="169.10502815031941"/>
  </r>
  <r>
    <x v="188"/>
    <n v="100626.0753362757"/>
    <n v="98370.564597949342"/>
    <n v="0"/>
    <n v="12"/>
    <n v="4"/>
    <n v="1671655787"/>
    <n v="0"/>
    <n v="0"/>
    <n v="0"/>
    <n v="0"/>
    <n v="0"/>
    <n v="0"/>
    <n v="333966"/>
    <n v="0"/>
    <n v="370227"/>
    <n v="10"/>
    <n v="44"/>
    <n v="26"/>
    <n v="550"/>
    <n v="6989"/>
    <n v="1317"/>
    <n v="4"/>
    <n v="0"/>
    <n v="0"/>
    <n v="0"/>
    <n v="83"/>
    <n v="27174"/>
    <n v="1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711"/>
    <n v="446067.05"/>
    <n v="570135"/>
    <n v="124067.95"/>
    <n v="5"/>
    <n v="22"/>
    <n v="109402.24476494671"/>
    <n v="148875.75609793331"/>
    <n v="39473.5113329866"/>
    <n v="9.8306970248649748"/>
    <n v="9.8306970248649748"/>
    <n v="0"/>
    <n v="336654.97453802841"/>
    <n v="421249.41320504178"/>
    <n v="84594.438667013397"/>
    <n v="39473.5113329866"/>
    <n v="74437.878048966639"/>
    <n v="89325.453658759958"/>
    <n v="104213.02926855331"/>
    <n v="119100.6048783466"/>
    <n v="133988.18048813989"/>
    <n v="163763.33170772661"/>
    <n v="178650.90731751989"/>
    <n v="193538.48292731331"/>
    <n v="208426.05853710661"/>
    <n v="223313.63414689989"/>
    <n v="4.9153485124324874"/>
    <n v="5.8984182149189843"/>
    <n v="6.8814879174054822"/>
    <n v="7.86455761989198"/>
    <n v="8.8476273223784769"/>
    <n v="10.813766727351471"/>
    <n v="11.79683642983797"/>
    <n v="12.77990613232447"/>
    <n v="13.762975834810961"/>
    <n v="14.74604553729746"/>
    <n v="3.7715356721641111"/>
    <s v="inf"/>
    <n v="1.4630000000000001"/>
    <n v="6.0575942452851361E-2"/>
    <n v="-1"/>
    <n v="0"/>
    <n v="-2254.572308503281"/>
    <m/>
    <n v="-9698.3601133999437"/>
    <n v="-6390.0099778903168"/>
    <n v="-2254.572308503281"/>
    <n v="3062.4189807086218"/>
    <n v="10151.74069965783"/>
    <n v="-15653.390357317279"/>
    <n v="-13006.710248909571"/>
    <n v="-9698.3601133999437"/>
    <n v="-5444.7670820304193"/>
    <n v="226.69029312894421"/>
    <n v="1.966139404972995"/>
    <n v="2.1845993388588831"/>
    <n v="2.4576742562162441"/>
    <n v="2.8087705785328501"/>
    <n v="3.2768990082883249"/>
    <n v="1.572911523978396"/>
    <n v="1.7476794710871071"/>
    <n v="1.966139404972995"/>
    <n v="2.2470164628262799"/>
    <n v="2.6215192066306598"/>
  </r>
  <r>
    <x v="189"/>
    <n v="0"/>
    <n v="0"/>
    <n v="0"/>
    <n v="0"/>
    <n v="0"/>
    <n v="0"/>
    <n v="105538.02526279639"/>
    <n v="59483.234612721397"/>
    <n v="0"/>
    <n v="36"/>
    <n v="59"/>
    <n v="1672143735"/>
    <n v="181412"/>
    <n v="0"/>
    <n v="186105"/>
    <n v="6"/>
    <n v="65"/>
    <n v="43"/>
    <n v="1884"/>
    <n v="0"/>
    <n v="0"/>
    <n v="0"/>
    <n v="0"/>
    <n v="0"/>
    <n v="0"/>
    <n v="0"/>
    <n v="2713"/>
    <n v="0"/>
    <n v="0"/>
    <n v="0"/>
    <n v="0"/>
    <n v="0"/>
    <n v="0"/>
    <n v="0"/>
    <n v="0"/>
    <n v="0"/>
    <n v="0"/>
    <n v="0"/>
    <n v="0"/>
    <n v="0"/>
    <n v="0"/>
    <n v="0"/>
    <n v="53"/>
    <n v="0"/>
    <n v="0"/>
    <n v="0"/>
    <n v="0"/>
    <n v="0"/>
    <n v="0"/>
    <n v="0"/>
    <n v="0"/>
    <n v="0"/>
    <n v="0"/>
    <n v="0"/>
    <n v="0"/>
    <n v="0"/>
    <n v="0"/>
    <n v="0"/>
    <n v="2809"/>
    <n v="1546532.53"/>
    <n v="1597467.37"/>
    <n v="50934.84"/>
    <n v="3"/>
    <n v="26"/>
    <n v="0"/>
    <n v="0"/>
    <n v="0"/>
    <n v="116840.32364292241"/>
    <n v="156261.55312985601"/>
    <n v="39421.229486933538"/>
    <n v="1429692.2063570779"/>
    <n v="1441205.8168701441"/>
    <n v="11513.61051306646"/>
    <n v="39421.229486933538"/>
    <n v="0"/>
    <n v="0"/>
    <n v="0"/>
    <n v="0"/>
    <n v="0"/>
    <n v="0"/>
    <n v="0"/>
    <n v="0"/>
    <n v="0"/>
    <n v="0"/>
    <n v="78130.776564927975"/>
    <n v="93756.931877913565"/>
    <n v="109383.0871908992"/>
    <n v="125009.2425038848"/>
    <n v="140635.39781687039"/>
    <n v="171887.7084428416"/>
    <n v="187513.8637558271"/>
    <n v="203140.01906881269"/>
    <n v="218766.17438179831"/>
    <n v="234392.3296947839"/>
    <m/>
    <n v="3.9638934443089862"/>
    <n v="1.4630000000000001"/>
    <m/>
    <n v="9.1088613249310502E-3"/>
    <n v="1.4763262641183741"/>
    <m/>
    <n v="-355.84120446955069"/>
    <n v="0"/>
    <n v="0"/>
    <n v="0"/>
    <n v="0"/>
    <n v="0"/>
    <n v="0"/>
    <n v="0"/>
    <n v="0"/>
    <n v="0"/>
    <n v="0"/>
    <n v="-8168.9188609623488"/>
    <n v="-4696.4399025211023"/>
    <n v="-355.84120446955058"/>
    <n v="5224.9285501681588"/>
    <n v="12665.95488968511"/>
    <n v="-14419.380986156581"/>
    <n v="-11641.39781940359"/>
    <n v="-8168.9188609623452"/>
    <n v="-3704.3030572521752"/>
    <n v="2248.5180143613829"/>
  </r>
  <r>
    <x v="190"/>
    <n v="0"/>
    <n v="0"/>
    <n v="0"/>
    <n v="0"/>
    <n v="0"/>
    <n v="0"/>
    <n v="104311.3468410004"/>
    <n v="59814.445263460279"/>
    <n v="0"/>
    <n v="24"/>
    <n v="57"/>
    <n v="1672144545"/>
    <n v="11748"/>
    <n v="0"/>
    <n v="44592"/>
    <n v="4"/>
    <n v="18"/>
    <n v="0"/>
    <n v="32682"/>
    <n v="0"/>
    <n v="1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2"/>
    <n v="909077.59"/>
    <n v="1303874.48"/>
    <n v="394796.89"/>
    <n v="2"/>
    <n v="10"/>
    <n v="0"/>
    <n v="0"/>
    <n v="0"/>
    <n v="115509.1282669026"/>
    <n v="154451.77673677611"/>
    <n v="38942.648469873529"/>
    <n v="793568.46173309744"/>
    <n v="1149422.7032632241"/>
    <n v="355854.24153012648"/>
    <n v="38942.648469873529"/>
    <n v="0"/>
    <n v="0"/>
    <n v="0"/>
    <n v="0"/>
    <n v="0"/>
    <n v="0"/>
    <n v="0"/>
    <n v="0"/>
    <n v="0"/>
    <n v="0"/>
    <n v="77225.888368388041"/>
    <n v="92671.06604206565"/>
    <n v="108116.2437157433"/>
    <n v="123561.4213894209"/>
    <n v="139006.59906309849"/>
    <n v="169896.95441045371"/>
    <n v="185342.1320841313"/>
    <n v="200787.30975780889"/>
    <n v="216232.48743148649"/>
    <n v="231677.66510516411"/>
    <m/>
    <n v="3.966134374662825"/>
    <n v="1.4630000000000001"/>
    <m/>
    <n v="8.5386984247233233E-3"/>
    <n v="1.47549211579537"/>
    <m/>
    <n v="-329.70428567950739"/>
    <n v="0"/>
    <n v="0"/>
    <n v="0"/>
    <n v="0"/>
    <n v="0"/>
    <n v="0"/>
    <n v="0"/>
    <n v="0"/>
    <n v="0"/>
    <n v="0"/>
    <n v="-8052.2931225183129"/>
    <n v="-4620.0314172566214"/>
    <n v="-329.70428567950881"/>
    <n v="5186.4305977767799"/>
    <n v="12541.277109051831"/>
    <n v="-14230.36419198936"/>
    <n v="-11484.554827780001"/>
    <n v="-8052.2931225183129"/>
    <n v="-3639.385215753282"/>
    <n v="2244.4919932667622"/>
  </r>
  <r>
    <x v="191"/>
    <n v="1887.8039664870639"/>
    <n v="0"/>
    <n v="0"/>
    <n v="16"/>
    <n v="38"/>
    <n v="1670445851"/>
    <n v="78784.678391213674"/>
    <n v="54338.914503828048"/>
    <n v="0"/>
    <n v="35"/>
    <n v="50"/>
    <n v="1671594861"/>
    <n v="1085"/>
    <n v="0"/>
    <n v="4870"/>
    <n v="8"/>
    <n v="43"/>
    <n v="26"/>
    <n v="3695"/>
    <n v="1"/>
    <n v="7"/>
    <n v="0"/>
    <n v="0"/>
    <n v="0"/>
    <n v="0"/>
    <n v="0"/>
    <n v="5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0"/>
    <n v="89475.45"/>
    <n v="128080.37"/>
    <n v="38604.92"/>
    <n v="2"/>
    <n v="10"/>
    <n v="1875.0765419541431"/>
    <n v="2816.6415941985961"/>
    <n v="941.56505224445277"/>
    <n v="79436.858806490927"/>
    <n v="117079.1160644551"/>
    <n v="37642.257257964156"/>
    <n v="8163.5146515549277"/>
    <n v="8184.6123413463056"/>
    <n v="21.097689791378802"/>
    <n v="38583.822310208619"/>
    <n v="1408.320797099298"/>
    <n v="1689.984956519158"/>
    <n v="1971.6491159390171"/>
    <n v="2253.313275358877"/>
    <n v="2534.977434778737"/>
    <n v="3098.305753618456"/>
    <n v="3379.9699130383151"/>
    <n v="3661.6340724581751"/>
    <n v="3943.2982318780341"/>
    <n v="4224.9623912978941"/>
    <n v="58539.558032227549"/>
    <n v="70247.46963867305"/>
    <n v="81955.381245118566"/>
    <n v="93663.292851564082"/>
    <n v="105371.2044580096"/>
    <n v="128787.0276709006"/>
    <n v="140494.9392773461"/>
    <n v="152202.8508837916"/>
    <n v="163910.7624902371"/>
    <n v="175618.6740966826"/>
    <n v="2.9914466212232869"/>
    <n v="3.1103107144214648"/>
    <n v="1.4630000000000001"/>
    <n v="0.33714570456359549"/>
    <n v="0.28604514701805978"/>
    <n v="1.8814840500874219"/>
    <n v="-237.4046536948037"/>
    <n v="-8372.4782418503873"/>
    <n v="-378.23673340473351"/>
    <n v="-315.64469797809812"/>
    <n v="-237.40465369480381"/>
    <n v="-136.81031104485379"/>
    <n v="-2.6845208449207121"/>
    <n v="-490.90239717267741"/>
    <n v="-440.82876883136902"/>
    <n v="-378.23673340473351"/>
    <n v="-297.76125928477359"/>
    <n v="-190.46062712482711"/>
    <n v="-14226.43404507314"/>
    <n v="-11624.67591030748"/>
    <n v="-8372.4782418503892"/>
    <n v="-4191.0812395484236"/>
    <n v="1384.114763520869"/>
    <n v="-18909.598687651349"/>
    <n v="-16828.19217983881"/>
    <n v="-14226.43404507314"/>
    <n v="-10881.31644323157"/>
    <n v="-6421.1596407761353"/>
  </r>
  <r>
    <x v="192"/>
    <n v="60610.26126784736"/>
    <n v="38422.397348241007"/>
    <n v="0"/>
    <n v="132"/>
    <n v="132"/>
    <n v="1667497883"/>
    <n v="0"/>
    <n v="0"/>
    <n v="0"/>
    <n v="0"/>
    <n v="0"/>
    <n v="0"/>
    <n v="7960"/>
    <n v="0"/>
    <n v="12360"/>
    <n v="6"/>
    <n v="53"/>
    <n v="139"/>
    <n v="4258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"/>
    <n v="175566.75"/>
    <n v="214121.5"/>
    <n v="38555.089999999997"/>
    <n v="3"/>
    <n v="13"/>
    <n v="54030.296673079887"/>
    <n v="92583.732250276254"/>
    <n v="38553.43557719636"/>
    <n v="0"/>
    <n v="0"/>
    <n v="0"/>
    <n v="121536.45332692011"/>
    <n v="121537.7677497237"/>
    <n v="1.654422803636407"/>
    <n v="38553.43557719636"/>
    <n v="46291.866125138127"/>
    <n v="55550.23935016575"/>
    <n v="64808.612575193372"/>
    <n v="74066.985800221009"/>
    <n v="83325.359025248632"/>
    <n v="101842.10547530391"/>
    <n v="111100.4787003315"/>
    <n v="120358.85192535909"/>
    <n v="129617.2251503867"/>
    <n v="138875.59837541441"/>
    <n v="0"/>
    <n v="0"/>
    <n v="0"/>
    <n v="0"/>
    <n v="0"/>
    <n v="0"/>
    <n v="0"/>
    <n v="0"/>
    <n v="0"/>
    <n v="0"/>
    <n v="2.4014392197264471"/>
    <m/>
    <n v="1.4630000000000001"/>
    <n v="0.66566780751404941"/>
    <m/>
    <m/>
    <n v="-15407.5025146273"/>
    <m/>
    <n v="-20036.689127141111"/>
    <n v="-17979.27285491275"/>
    <n v="-15407.5025146273"/>
    <n v="-12100.940648546"/>
    <n v="-7692.1914937709407"/>
    <n v="-23740.038417152158"/>
    <n v="-22094.10539936947"/>
    <n v="-20036.689127141111"/>
    <n v="-17391.43963427607"/>
    <n v="-13864.440310456021"/>
    <n v="0"/>
    <n v="0"/>
    <n v="0"/>
    <n v="0"/>
    <n v="0"/>
    <n v="0"/>
    <n v="0"/>
    <n v="0"/>
    <n v="0"/>
    <n v="0"/>
  </r>
  <r>
    <x v="193"/>
    <n v="101191.47100094899"/>
    <n v="70593.669902225607"/>
    <n v="0"/>
    <n v="48"/>
    <n v="73"/>
    <n v="1671696083"/>
    <n v="0"/>
    <n v="0"/>
    <n v="0"/>
    <n v="0"/>
    <n v="0"/>
    <n v="0"/>
    <n v="48439"/>
    <n v="0"/>
    <n v="48686"/>
    <n v="5"/>
    <n v="30"/>
    <n v="0"/>
    <n v="0"/>
    <n v="18"/>
    <n v="10"/>
    <n v="0"/>
    <n v="0"/>
    <n v="0"/>
    <n v="0"/>
    <n v="0"/>
    <n v="2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94598.89"/>
    <n v="532741.13"/>
    <n v="38142.239999999998"/>
    <n v="2"/>
    <n v="4"/>
    <n v="110611.9802219741"/>
    <n v="148754.22495362099"/>
    <n v="38142.244731646853"/>
    <n v="0"/>
    <n v="0"/>
    <n v="0"/>
    <n v="383986.90977802587"/>
    <n v="383986.90504637908"/>
    <n v="-4.731646848085802E-3"/>
    <n v="38142.244731646853"/>
    <n v="74377.112476810478"/>
    <n v="89252.534972172565"/>
    <n v="104127.9574675347"/>
    <n v="119003.3799628968"/>
    <n v="133878.8024582589"/>
    <n v="163629.6474489831"/>
    <n v="178505.0699443451"/>
    <n v="193380.49243970719"/>
    <n v="208255.9149350693"/>
    <n v="223131.33743043139"/>
    <n v="0"/>
    <n v="0"/>
    <n v="0"/>
    <n v="0"/>
    <n v="0"/>
    <n v="0"/>
    <n v="0"/>
    <n v="0"/>
    <n v="0"/>
    <n v="0"/>
    <n v="3.8999861177598358"/>
    <m/>
    <n v="1.4630000000000001"/>
    <n v="2.5644676473261852E-2"/>
    <m/>
    <m/>
    <n v="-953.68849324160817"/>
    <m/>
    <n v="-8391.399740922654"/>
    <n v="-5085.7502975088573"/>
    <n v="-953.68849324160692"/>
    <n v="4358.9623979591424"/>
    <n v="11442.496919560141"/>
    <n v="-14341.56873906749"/>
    <n v="-11697.049184336451"/>
    <n v="-8391.399740922654"/>
    <n v="-4141.2790279620531"/>
    <n v="1525.5485893187431"/>
    <n v="0"/>
    <n v="0"/>
    <n v="0"/>
    <n v="0"/>
    <n v="0"/>
    <n v="0"/>
    <n v="0"/>
    <n v="0"/>
    <n v="0"/>
    <n v="0"/>
  </r>
  <r>
    <x v="194"/>
    <n v="0"/>
    <n v="0"/>
    <n v="0"/>
    <n v="0"/>
    <n v="0"/>
    <n v="0"/>
    <n v="95915.062919801567"/>
    <n v="52938.206982393443"/>
    <n v="0"/>
    <n v="41"/>
    <n v="58"/>
    <n v="1671649384"/>
    <n v="478617"/>
    <n v="2"/>
    <n v="492405"/>
    <n v="8"/>
    <n v="66"/>
    <n v="10016"/>
    <n v="2562"/>
    <n v="0"/>
    <n v="226"/>
    <n v="0"/>
    <n v="0"/>
    <n v="0"/>
    <n v="0"/>
    <n v="0"/>
    <n v="907"/>
    <n v="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226"/>
    <n v="1554914.5"/>
    <n v="1592692.03"/>
    <n v="37777.54"/>
    <n v="6"/>
    <n v="17"/>
    <n v="0"/>
    <n v="0"/>
    <n v="0"/>
    <n v="104344.4875412344"/>
    <n v="142122.0248564932"/>
    <n v="37777.537315258727"/>
    <n v="1450570.0124587661"/>
    <n v="1450570.0051435069"/>
    <n v="2.6847412664210419E-3"/>
    <n v="37777.537315258727"/>
    <n v="0"/>
    <n v="0"/>
    <n v="0"/>
    <n v="0"/>
    <n v="0"/>
    <n v="0"/>
    <n v="0"/>
    <n v="0"/>
    <n v="0"/>
    <n v="0"/>
    <n v="71061.012428246584"/>
    <n v="85273.214913895892"/>
    <n v="99485.417399545215"/>
    <n v="113697.61988519449"/>
    <n v="127909.8223708439"/>
    <n v="156334.22734214249"/>
    <n v="170546.42982779181"/>
    <n v="184758.63231344111"/>
    <n v="198970.8347990904"/>
    <n v="213183.03728473981"/>
    <m/>
    <n v="3.7620775454594981"/>
    <n v="1.4630000000000001"/>
    <m/>
    <n v="6.3242304728049481E-2"/>
    <n v="1.555523491817137"/>
    <m/>
    <n v="-2247.0311011354438"/>
    <n v="0"/>
    <n v="0"/>
    <n v="0"/>
    <n v="0"/>
    <n v="0"/>
    <n v="0"/>
    <n v="0"/>
    <n v="0"/>
    <n v="0"/>
    <n v="0"/>
    <n v="-9353.1323439601001"/>
    <n v="-6194.8651249269215"/>
    <n v="-2247.031101135442"/>
    <n v="2828.7555008821728"/>
    <n v="9596.4709702389882"/>
    <n v="-15038.013338219829"/>
    <n v="-12511.39956299328"/>
    <n v="-9353.1323439601001"/>
    <n v="-5292.5030623460079"/>
    <n v="121.6693131394422"/>
  </r>
  <r>
    <x v="195"/>
    <n v="111929.74003518349"/>
    <n v="62345.806154721882"/>
    <n v="0"/>
    <n v="20"/>
    <n v="100"/>
    <n v="1672167275"/>
    <n v="0"/>
    <n v="0"/>
    <n v="0"/>
    <n v="0"/>
    <n v="0"/>
    <n v="0"/>
    <n v="12304"/>
    <n v="0"/>
    <n v="145636"/>
    <n v="9"/>
    <n v="28"/>
    <n v="87"/>
    <n v="65"/>
    <n v="17"/>
    <n v="121538"/>
    <n v="0"/>
    <n v="0"/>
    <n v="0"/>
    <n v="0"/>
    <n v="0"/>
    <n v="116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3267"/>
    <n v="2294882.14"/>
    <n v="2332205.52"/>
    <n v="37323.39"/>
    <n v="3"/>
    <n v="11"/>
    <n v="128179.9750619805"/>
    <n v="165503.3601809208"/>
    <n v="37323.385118940292"/>
    <n v="0"/>
    <n v="0"/>
    <n v="0"/>
    <n v="2166702.1649380201"/>
    <n v="2166702.1598190791"/>
    <n v="4.881059707258828E-3"/>
    <n v="37323.385118940292"/>
    <n v="82751.680090460417"/>
    <n v="99302.016108552503"/>
    <n v="115852.3521266446"/>
    <n v="132402.68814473669"/>
    <n v="148953.02416282869"/>
    <n v="182053.69619901289"/>
    <n v="198604.03221710501"/>
    <n v="215154.36823519709"/>
    <n v="231704.70425328921"/>
    <n v="248255.04027138129"/>
    <n v="0"/>
    <n v="0"/>
    <n v="0"/>
    <n v="0"/>
    <n v="0"/>
    <n v="0"/>
    <n v="0"/>
    <n v="0"/>
    <n v="0"/>
    <n v="0"/>
    <n v="4.4343073291316699"/>
    <m/>
    <n v="1.4630000000000001"/>
    <n v="-9.7942541392753713E-2"/>
    <m/>
    <m/>
    <n v="4052.4549262899181"/>
    <m/>
    <n v="-4222.7130827561268"/>
    <n v="-544.86063429121714"/>
    <n v="4052.4549262899159"/>
    <n v="9963.2892184656594"/>
    <n v="17844.40160803332"/>
    <n v="-10842.847489992961"/>
    <n v="-7900.5655312210329"/>
    <n v="-4222.7130827561268"/>
    <n v="505.95435098446609"/>
    <n v="6810.844262638595"/>
    <n v="0"/>
    <n v="0"/>
    <n v="0"/>
    <n v="0"/>
    <n v="0"/>
    <n v="0"/>
    <n v="0"/>
    <n v="0"/>
    <n v="0"/>
    <n v="0"/>
  </r>
  <r>
    <x v="196"/>
    <n v="51231.06254517319"/>
    <n v="34026.679061979303"/>
    <n v="0"/>
    <n v="46"/>
    <n v="47"/>
    <n v="1671663359"/>
    <n v="0"/>
    <n v="0"/>
    <n v="0"/>
    <n v="0"/>
    <n v="0"/>
    <n v="0"/>
    <n v="210"/>
    <n v="0"/>
    <n v="506"/>
    <n v="7"/>
    <n v="19"/>
    <n v="0"/>
    <n v="0"/>
    <n v="12"/>
    <n v="46"/>
    <n v="0"/>
    <n v="0"/>
    <n v="0"/>
    <n v="0"/>
    <n v="0"/>
    <n v="2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6"/>
    <n v="95411.09"/>
    <n v="132669.89000000001"/>
    <n v="37258.800000000003"/>
    <n v="3"/>
    <n v="5"/>
    <n v="39002.401889515029"/>
    <n v="76261.199552216625"/>
    <n v="37258.797662701603"/>
    <n v="0"/>
    <n v="0"/>
    <n v="0"/>
    <n v="56408.688110484967"/>
    <n v="56408.690447783389"/>
    <n v="2.337298406928312E-3"/>
    <n v="37258.797662701603"/>
    <n v="38130.599776108313"/>
    <n v="45756.719731329977"/>
    <n v="53382.839686551633"/>
    <n v="61008.959641773297"/>
    <n v="68635.079596994969"/>
    <n v="83887.319507438297"/>
    <n v="91513.439462659953"/>
    <n v="99139.55941788161"/>
    <n v="106765.6793731033"/>
    <n v="114391.79932832489"/>
    <n v="0"/>
    <n v="0"/>
    <n v="0"/>
    <n v="0"/>
    <n v="0"/>
    <n v="0"/>
    <n v="0"/>
    <n v="0"/>
    <n v="0"/>
    <n v="0"/>
    <n v="2.0467971146733732"/>
    <m/>
    <n v="1.4630000000000001"/>
    <n v="0.95427283501829585"/>
    <m/>
    <m/>
    <n v="-18193.49777464744"/>
    <m/>
    <n v="-22006.557752258272"/>
    <n v="-20311.86442887568"/>
    <n v="-18193.49777464744"/>
    <n v="-15469.883504925419"/>
    <n v="-11838.397811962721"/>
    <n v="-25057.005734346931"/>
    <n v="-23701.251075640859"/>
    <n v="-22006.557752258272"/>
    <n v="-19827.666336480652"/>
    <n v="-16922.477782110491"/>
    <n v="0"/>
    <n v="0"/>
    <n v="0"/>
    <n v="0"/>
    <n v="0"/>
    <n v="0"/>
    <n v="0"/>
    <n v="0"/>
    <n v="0"/>
    <n v="0"/>
  </r>
  <r>
    <x v="197"/>
    <n v="0"/>
    <n v="0"/>
    <n v="0"/>
    <n v="0"/>
    <n v="0"/>
    <n v="0"/>
    <n v="96361.008426493994"/>
    <n v="76214.121550979165"/>
    <n v="0"/>
    <n v="5"/>
    <n v="22"/>
    <n v="1671729459"/>
    <n v="448519"/>
    <n v="0"/>
    <n v="504605"/>
    <n v="9"/>
    <n v="33"/>
    <n v="5"/>
    <n v="49459"/>
    <n v="1460"/>
    <n v="0"/>
    <n v="0"/>
    <n v="0"/>
    <n v="0"/>
    <n v="0"/>
    <n v="0"/>
    <n v="5156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627"/>
    <n v="251135.39"/>
    <n v="288346.51"/>
    <n v="37211.120000000003"/>
    <n v="3"/>
    <n v="5"/>
    <n v="0"/>
    <n v="0"/>
    <n v="0"/>
    <n v="105452.04496714741"/>
    <n v="142663.16242564289"/>
    <n v="37211.117458495457"/>
    <n v="145683.34503285261"/>
    <n v="145683.34757435709"/>
    <n v="2.541504538385198E-3"/>
    <n v="37211.117458495457"/>
    <n v="0"/>
    <n v="0"/>
    <n v="0"/>
    <n v="0"/>
    <n v="0"/>
    <n v="0"/>
    <n v="0"/>
    <n v="0"/>
    <n v="0"/>
    <n v="0"/>
    <n v="71331.581212821446"/>
    <n v="85597.897455385726"/>
    <n v="99864.213697950021"/>
    <n v="114130.5299405143"/>
    <n v="128396.8461830786"/>
    <n v="156929.47866820719"/>
    <n v="171195.79491077151"/>
    <n v="185462.11115333581"/>
    <n v="199728.42739590001"/>
    <n v="213994.74363846431"/>
    <m/>
    <n v="3.83388546674973"/>
    <n v="1.4630000000000001"/>
    <m/>
    <n v="4.3327985327401557E-2"/>
    <n v="1.5263888425339891"/>
    <m/>
    <n v="-1545.3268520847409"/>
    <n v="0"/>
    <n v="0"/>
    <n v="0"/>
    <n v="0"/>
    <n v="0"/>
    <n v="0"/>
    <n v="0"/>
    <n v="0"/>
    <n v="0"/>
    <n v="0"/>
    <n v="-8678.4849733668852"/>
    <n v="-5508.1924750192666"/>
    <n v="-1545.3268520847409"/>
    <n v="3549.78609168822"/>
    <n v="10343.27001671883"/>
    <n v="-14385.011470392599"/>
    <n v="-11848.7774717145"/>
    <n v="-8678.4849733668852"/>
    <n v="-4602.3946183485168"/>
    <n v="832.39252167597442"/>
  </r>
  <r>
    <x v="198"/>
    <n v="0"/>
    <n v="0"/>
    <n v="0"/>
    <n v="0"/>
    <n v="0"/>
    <n v="0"/>
    <n v="69914.657476201523"/>
    <n v="62918.106153745037"/>
    <n v="0"/>
    <n v="3"/>
    <n v="16"/>
    <n v="1671835012"/>
    <n v="38"/>
    <n v="0"/>
    <n v="3064"/>
    <n v="3"/>
    <n v="11"/>
    <n v="0"/>
    <n v="2967"/>
    <n v="0"/>
    <n v="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9"/>
    <n v="90248.45"/>
    <n v="127251.31"/>
    <n v="37002.85"/>
    <n v="2"/>
    <n v="3"/>
    <n v="0"/>
    <n v="0"/>
    <n v="0"/>
    <n v="90198.978173223324"/>
    <n v="127201.8320906071"/>
    <n v="37002.853917383763"/>
    <n v="49.47182677667297"/>
    <n v="49.477909392910078"/>
    <n v="-3.9173837649286716E-3"/>
    <n v="37002.853917383763"/>
    <n v="0"/>
    <n v="0"/>
    <n v="0"/>
    <n v="0"/>
    <n v="0"/>
    <n v="0"/>
    <n v="0"/>
    <n v="0"/>
    <n v="0"/>
    <n v="0"/>
    <n v="63600.916045303537"/>
    <n v="76321.09925436425"/>
    <n v="89041.282463424955"/>
    <n v="101761.4656724857"/>
    <n v="114481.6488815464"/>
    <n v="139922.01529966781"/>
    <n v="152642.1985087285"/>
    <n v="165362.38171778919"/>
    <n v="178082.56492684991"/>
    <n v="190802.7481359106"/>
    <m/>
    <n v="3.437622200023017"/>
    <n v="1.4630000000000001"/>
    <m/>
    <n v="0.16359499888417561"/>
    <n v="1.7023394833675489"/>
    <m/>
    <n v="-5202.3958947319916"/>
    <n v="0"/>
    <n v="0"/>
    <n v="0"/>
    <n v="0"/>
    <n v="0"/>
    <n v="0"/>
    <n v="0"/>
    <n v="0"/>
    <n v="0"/>
    <n v="0"/>
    <n v="-11562.487499262341"/>
    <n v="-8735.7801194710773"/>
    <n v="-5202.3958947319916"/>
    <n v="-659.47332006745273"/>
    <n v="5397.7567794852657"/>
    <n v="-16650.56078288663"/>
    <n v="-14389.19487905361"/>
    <n v="-11562.487499262341"/>
    <n v="-7928.1494395307127"/>
    <n v="-3082.3653598885362"/>
  </r>
  <r>
    <x v="199"/>
    <n v="0"/>
    <n v="0"/>
    <n v="0"/>
    <n v="0"/>
    <n v="0"/>
    <n v="0"/>
    <n v="94044.574752562898"/>
    <n v="51717.88867408871"/>
    <n v="0"/>
    <n v="123"/>
    <n v="59"/>
    <n v="1671783192"/>
    <n v="9074"/>
    <n v="0"/>
    <n v="43130"/>
    <n v="6"/>
    <n v="18"/>
    <n v="0"/>
    <n v="27997"/>
    <n v="0"/>
    <n v="0"/>
    <n v="0"/>
    <n v="0"/>
    <n v="0"/>
    <n v="0"/>
    <n v="1"/>
    <n v="60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059"/>
    <n v="436113.29"/>
    <n v="473037.1"/>
    <n v="36923.81"/>
    <n v="2"/>
    <n v="5"/>
    <n v="0"/>
    <n v="0"/>
    <n v="0"/>
    <n v="101637.926058339"/>
    <n v="138561.7354620909"/>
    <n v="36923.80940375186"/>
    <n v="334475.36394166102"/>
    <n v="334475.36453790899"/>
    <n v="5.9624813729897141E-4"/>
    <n v="36923.80940375186"/>
    <n v="0"/>
    <n v="0"/>
    <n v="0"/>
    <n v="0"/>
    <n v="0"/>
    <n v="0"/>
    <n v="0"/>
    <n v="0"/>
    <n v="0"/>
    <n v="0"/>
    <n v="69280.867731045451"/>
    <n v="83137.041277254539"/>
    <n v="96993.214823463626"/>
    <n v="110849.3883696727"/>
    <n v="124705.5619158818"/>
    <n v="152417.90900829999"/>
    <n v="166274.08255450911"/>
    <n v="180130.25610071819"/>
    <n v="193986.42964692731"/>
    <n v="207842.60319313631"/>
    <m/>
    <n v="3.7526392238394428"/>
    <n v="1.4630000000000001"/>
    <m/>
    <n v="6.5916482082568617E-2"/>
    <n v="1.559435813286798"/>
    <m/>
    <n v="-2283.3755382291351"/>
    <n v="0"/>
    <n v="0"/>
    <n v="0"/>
    <n v="0"/>
    <n v="0"/>
    <n v="0"/>
    <n v="0"/>
    <n v="0"/>
    <n v="0"/>
    <n v="0"/>
    <n v="-9211.4623113336784"/>
    <n v="-6132.3126343983276"/>
    <n v="-2283.3755382291351"/>
    <n v="2665.2578711312531"/>
    <n v="9263.4357502784405"/>
    <n v="-14753.931729817319"/>
    <n v="-12290.611988269029"/>
    <n v="-9211.4623113336784"/>
    <n v="-5252.5555838453656"/>
    <n v="25.986719472384721"/>
  </r>
  <r>
    <x v="200"/>
    <n v="0"/>
    <n v="0"/>
    <n v="0"/>
    <n v="0"/>
    <n v="0"/>
    <n v="0"/>
    <n v="102781.34114142079"/>
    <n v="95037.969838266203"/>
    <n v="0"/>
    <n v="2"/>
    <n v="11"/>
    <n v="1672071001"/>
    <n v="112131"/>
    <n v="0"/>
    <n v="151290"/>
    <n v="2"/>
    <n v="5"/>
    <n v="0"/>
    <n v="391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5298.51"/>
    <n v="152141.99"/>
    <n v="36843.480000000003"/>
    <n v="1"/>
    <n v="1"/>
    <n v="0"/>
    <n v="0"/>
    <n v="0"/>
    <n v="115298.5102668256"/>
    <n v="152141.988541853"/>
    <n v="36843.478275027388"/>
    <n v="-2.6682562020141631E-4"/>
    <n v="1.458146987715736E-3"/>
    <n v="1.72497261519311E-3"/>
    <n v="36843.478275027388"/>
    <n v="0"/>
    <n v="0"/>
    <n v="0"/>
    <n v="0"/>
    <n v="0"/>
    <n v="0"/>
    <n v="0"/>
    <n v="0"/>
    <n v="0"/>
    <n v="0"/>
    <n v="76070.994270926501"/>
    <n v="91285.193125111793"/>
    <n v="106499.3919792971"/>
    <n v="121713.59083348241"/>
    <n v="136927.78968766771"/>
    <n v="167356.18739603829"/>
    <n v="182570.38625022359"/>
    <n v="197784.58510440891"/>
    <n v="212998.7839585942"/>
    <n v="228212.98281277949"/>
    <m/>
    <n v="4.1294143676161887"/>
    <n v="1.4630000000000001"/>
    <m/>
    <n v="-3.1339641918981531E-2"/>
    <n v="1.41715010387253"/>
    <m/>
    <n v="1192.018860435865"/>
    <n v="0"/>
    <n v="0"/>
    <n v="0"/>
    <n v="0"/>
    <n v="0"/>
    <n v="0"/>
    <n v="0"/>
    <n v="0"/>
    <n v="0"/>
    <n v="0"/>
    <n v="-6415.0805666567867"/>
    <n v="-3034.1474879489401"/>
    <n v="1192.018860435863"/>
    <n v="6625.6613083591874"/>
    <n v="13870.517905590281"/>
    <n v="-12500.760108330909"/>
    <n v="-9796.0136453646301"/>
    <n v="-6415.0805666567867"/>
    <n v="-2068.1666083181258"/>
    <n v="3727.7186694667471"/>
  </r>
  <r>
    <x v="201"/>
    <n v="0"/>
    <n v="0"/>
    <n v="0"/>
    <n v="0"/>
    <n v="0"/>
    <n v="0"/>
    <n v="93844.582314441403"/>
    <n v="50551.86254895071"/>
    <n v="0"/>
    <n v="29"/>
    <n v="38"/>
    <n v="1671654601"/>
    <n v="8580"/>
    <n v="0"/>
    <n v="41836"/>
    <n v="6"/>
    <n v="29"/>
    <n v="5"/>
    <n v="33243"/>
    <n v="0"/>
    <n v="2"/>
    <n v="0"/>
    <n v="0"/>
    <n v="0"/>
    <n v="0"/>
    <n v="0"/>
    <n v="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"/>
    <n v="153658.10999999999"/>
    <n v="190218.36"/>
    <n v="36560.25"/>
    <n v="2"/>
    <n v="8"/>
    <n v="0"/>
    <n v="0"/>
    <n v="0"/>
    <n v="101706.2830728643"/>
    <n v="138266.53052848461"/>
    <n v="36560.247455620301"/>
    <n v="51951.826927135669"/>
    <n v="51951.829471515382"/>
    <n v="2.5443796985200611E-3"/>
    <n v="36560.247455620301"/>
    <n v="0"/>
    <n v="0"/>
    <n v="0"/>
    <n v="0"/>
    <n v="0"/>
    <n v="0"/>
    <n v="0"/>
    <n v="0"/>
    <n v="0"/>
    <n v="0"/>
    <n v="69133.265264242305"/>
    <n v="82959.918317090764"/>
    <n v="96786.571369939222"/>
    <n v="110613.22442278769"/>
    <n v="124439.8774756362"/>
    <n v="152093.18358133311"/>
    <n v="165919.8366341815"/>
    <n v="179746.48968703"/>
    <n v="193573.14273987841"/>
    <n v="207399.79579272689"/>
    <m/>
    <n v="3.7818816925767091"/>
    <n v="1.4630000000000001"/>
    <m/>
    <n v="5.7674545412519367E-2"/>
    <n v="1.547377859938516"/>
    <m/>
    <n v="-1993.6148234991481"/>
    <n v="0"/>
    <n v="0"/>
    <n v="0"/>
    <n v="0"/>
    <n v="0"/>
    <n v="0"/>
    <n v="0"/>
    <n v="0"/>
    <n v="0"/>
    <n v="0"/>
    <n v="-8906.9413499233779"/>
    <n v="-5834.3517826237221"/>
    <n v="-1993.614823499149"/>
    <n v="2944.4755525181608"/>
    <n v="9528.5960538745712"/>
    <n v="-14437.60257106276"/>
    <n v="-11979.530917223041"/>
    <n v="-8906.9413499233779"/>
    <n v="-4956.4690491095316"/>
    <n v="310.82735197559668"/>
  </r>
  <r>
    <x v="202"/>
    <n v="77258.858467537735"/>
    <n v="75909.617399652823"/>
    <n v="0"/>
    <n v="4"/>
    <n v="3"/>
    <n v="1671664727"/>
    <n v="16745.20073817459"/>
    <n v="0"/>
    <n v="0"/>
    <n v="57"/>
    <n v="26"/>
    <n v="1671665559"/>
    <n v="577"/>
    <n v="0"/>
    <n v="1230"/>
    <n v="9"/>
    <n v="36"/>
    <n v="30"/>
    <n v="220"/>
    <n v="12"/>
    <n v="1"/>
    <n v="0"/>
    <n v="0"/>
    <n v="0"/>
    <n v="3"/>
    <n v="0"/>
    <n v="0"/>
    <n v="0"/>
    <n v="0"/>
    <n v="0"/>
    <n v="0"/>
    <n v="0"/>
    <n v="239"/>
    <n v="1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3"/>
    <n v="311965.11"/>
    <n v="348402.58"/>
    <n v="36437.47"/>
    <n v="4"/>
    <n v="14"/>
    <n v="84349.735851043952"/>
    <n v="114304.0190647891"/>
    <n v="29954.28321374517"/>
    <n v="18286.02201307923"/>
    <n v="24769.156291999279"/>
    <n v="6483.1342789200426"/>
    <n v="209329.3521358768"/>
    <n v="209329.4046432116"/>
    <n v="5.2507334785332198E-2"/>
    <n v="36437.417492665219"/>
    <n v="57152.009532394557"/>
    <n v="68582.411438873474"/>
    <n v="80012.813345352391"/>
    <n v="91443.215251831309"/>
    <n v="102873.6171583102"/>
    <n v="125734.420971268"/>
    <n v="137164.82287774689"/>
    <n v="148595.22478422589"/>
    <n v="160025.62669070481"/>
    <n v="171456.0285971837"/>
    <n v="12384.57814599964"/>
    <n v="14861.49377519956"/>
    <n v="17338.409404399488"/>
    <n v="19815.32503359942"/>
    <n v="22292.240662799351"/>
    <n v="27246.071921199211"/>
    <n v="29722.987550399132"/>
    <n v="32199.90317959906"/>
    <n v="34676.818808798977"/>
    <n v="37153.734437998923"/>
    <n v="3.8159490664205999"/>
    <n v="3.820552718233273"/>
    <n v="1.4630000000000001"/>
    <n v="4.8232020494980647E-2"/>
    <n v="4.6968932246460149E-2"/>
    <n v="1.5317155478765709"/>
    <n v="-1378.2784475478909"/>
    <n v="-290.84520592022352"/>
    <n v="-7093.4794007873461"/>
    <n v="-4553.3900882364796"/>
    <n v="-1378.2784475478909"/>
    <n v="2704.0079476231481"/>
    <n v="8147.0564745178672"/>
    <n v="-11665.64016337891"/>
    <n v="-9633.5687133382162"/>
    <n v="-7093.4794007873461"/>
    <n v="-3827.6502846505141"/>
    <n v="526.78853686526418"/>
    <n v="-1529.3030205201881"/>
    <n v="-978.87732514242543"/>
    <n v="-290.84520592022358"/>
    <n v="593.76751879403582"/>
    <n v="1773.2511517463829"/>
    <n v="-2520.0692722001581"/>
    <n v="-2079.7287158979489"/>
    <n v="-1529.3030205201869"/>
    <n v="-821.61284074877858"/>
    <n v="121.9740656130989"/>
  </r>
  <r>
    <x v="203"/>
    <n v="0"/>
    <n v="0"/>
    <n v="0"/>
    <n v="0"/>
    <n v="0"/>
    <n v="0"/>
    <n v="90889.941101548669"/>
    <n v="69922.780415787536"/>
    <n v="0"/>
    <n v="62"/>
    <n v="57"/>
    <n v="1671646215"/>
    <n v="7506"/>
    <n v="0"/>
    <n v="22350"/>
    <n v="5"/>
    <n v="15"/>
    <n v="0"/>
    <n v="12874"/>
    <n v="0"/>
    <n v="0"/>
    <n v="0"/>
    <n v="0"/>
    <n v="0"/>
    <n v="0"/>
    <n v="0"/>
    <n v="19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70"/>
    <n v="148001.54999999999"/>
    <n v="184009.93"/>
    <n v="36008.379999999997"/>
    <n v="3"/>
    <n v="10"/>
    <n v="0"/>
    <n v="0"/>
    <n v="0"/>
    <n v="98680.335272747441"/>
    <n v="134688.71185494881"/>
    <n v="36008.376582201367"/>
    <n v="49321.214727252547"/>
    <n v="49321.218145051193"/>
    <n v="3.4177986308350232E-3"/>
    <n v="36008.376582201367"/>
    <n v="0"/>
    <n v="0"/>
    <n v="0"/>
    <n v="0"/>
    <n v="0"/>
    <n v="0"/>
    <n v="0"/>
    <n v="0"/>
    <n v="0"/>
    <n v="0"/>
    <n v="67344.355927474404"/>
    <n v="80813.227112969282"/>
    <n v="94282.09829846416"/>
    <n v="107750.9694839591"/>
    <n v="121219.8406694539"/>
    <n v="148157.58304044369"/>
    <n v="161626.45422593859"/>
    <n v="175095.3254114335"/>
    <n v="188564.19659692829"/>
    <n v="202033.0677824232"/>
    <m/>
    <n v="3.7404827609341398"/>
    <n v="1.4630000000000001"/>
    <m/>
    <n v="6.9380680423467123E-2"/>
    <n v="1.564503935459532"/>
    <m/>
    <n v="-2336.1986184641651"/>
    <n v="0"/>
    <n v="0"/>
    <n v="0"/>
    <n v="0"/>
    <n v="0"/>
    <n v="0"/>
    <n v="0"/>
    <n v="0"/>
    <n v="0"/>
    <n v="0"/>
    <n v="-9070.6342112116035"/>
    <n v="-6077.5517255460763"/>
    <n v="-2336.1986184641651"/>
    <n v="2474.112519212576"/>
    <n v="8887.8607027815669"/>
    <n v="-14458.18268540956"/>
    <n v="-12063.716696877131"/>
    <n v="-9070.6342112116035"/>
    <n v="-5222.3853010702078"/>
    <n v="-91.3867542150183"/>
  </r>
  <r>
    <x v="204"/>
    <n v="104948.5242063914"/>
    <n v="93670.127524051713"/>
    <n v="15180.939653670221"/>
    <n v="4"/>
    <n v="25"/>
    <n v="1668558059"/>
    <n v="0"/>
    <n v="0"/>
    <n v="0"/>
    <n v="0"/>
    <n v="0"/>
    <n v="0"/>
    <n v="376"/>
    <n v="0"/>
    <n v="21951"/>
    <n v="6"/>
    <n v="16"/>
    <n v="0"/>
    <n v="33"/>
    <n v="0"/>
    <n v="215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542"/>
    <n v="128024.51"/>
    <n v="163933.13"/>
    <n v="35908.620000000003"/>
    <n v="2"/>
    <n v="3"/>
    <n v="123418.06649509849"/>
    <n v="159326.6851282694"/>
    <n v="35908.618633170932"/>
    <n v="0"/>
    <n v="0"/>
    <n v="0"/>
    <n v="4606.4435049015301"/>
    <n v="4606.4448717306077"/>
    <n v="1.366829070320819E-3"/>
    <n v="35908.618633170932"/>
    <n v="79663.342564134698"/>
    <n v="95596.011076961629"/>
    <n v="111528.6795897886"/>
    <n v="127461.34810261551"/>
    <n v="143394.0166154425"/>
    <n v="175259.35364109639"/>
    <n v="191192.02215392329"/>
    <n v="207124.69066675019"/>
    <n v="223057.35917957709"/>
    <n v="238990.02769240411"/>
    <n v="0"/>
    <n v="0"/>
    <n v="0"/>
    <n v="0"/>
    <n v="0"/>
    <n v="0"/>
    <n v="0"/>
    <n v="0"/>
    <n v="0"/>
    <n v="0"/>
    <n v="4.4370040172219234"/>
    <m/>
    <n v="1.4630000000000001"/>
    <n v="-9.8490786919669615E-2"/>
    <m/>
    <m/>
    <n v="3923.0526488964192"/>
    <m/>
    <n v="-4043.2816075170522"/>
    <n v="-502.68860466661857"/>
    <n v="3923.0526488964169"/>
    <n v="9613.2914034774658"/>
    <n v="17200.276409585531"/>
    <n v="-10416.34901264783"/>
    <n v="-7583.8746103674821"/>
    <n v="-4043.2816075170522"/>
    <n v="508.90939614778472"/>
    <n v="6578.4974010342412"/>
    <n v="0"/>
    <n v="0"/>
    <n v="0"/>
    <n v="0"/>
    <n v="0"/>
    <n v="0"/>
    <n v="0"/>
    <n v="0"/>
    <n v="0"/>
    <n v="0"/>
  </r>
  <r>
    <x v="205"/>
    <n v="79668.212900944476"/>
    <n v="70302.136261314197"/>
    <n v="0"/>
    <n v="60"/>
    <n v="107"/>
    <n v="1668535391"/>
    <n v="0"/>
    <n v="0"/>
    <n v="0"/>
    <n v="0"/>
    <n v="0"/>
    <n v="0"/>
    <n v="18882"/>
    <n v="0"/>
    <n v="18884"/>
    <n v="3"/>
    <n v="6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6918.39"/>
    <n v="122751.91"/>
    <n v="35833.51"/>
    <n v="1"/>
    <n v="1"/>
    <n v="86918.392446455109"/>
    <n v="122751.9060671659"/>
    <n v="35833.513620710837"/>
    <n v="0"/>
    <n v="0"/>
    <n v="0"/>
    <n v="-2.446455109748058E-3"/>
    <n v="3.9328340644715354E-3"/>
    <n v="-3.6207108350936319E-3"/>
    <n v="35833.513620710837"/>
    <n v="61375.95303358297"/>
    <n v="73651.143640299561"/>
    <n v="85926.334247016159"/>
    <n v="98201.524853732757"/>
    <n v="110476.7154604493"/>
    <n v="135027.09667388251"/>
    <n v="147302.28728059909"/>
    <n v="159577.4778873157"/>
    <n v="171852.66849403229"/>
    <n v="184127.8591007489"/>
    <n v="0"/>
    <n v="0"/>
    <n v="0"/>
    <n v="0"/>
    <n v="0"/>
    <n v="0"/>
    <n v="0"/>
    <n v="0"/>
    <n v="0"/>
    <n v="0"/>
    <n v="3.425617352695733"/>
    <m/>
    <n v="1.4630000000000001"/>
    <n v="0.16767273987921241"/>
    <m/>
    <m/>
    <n v="-5145.5371039193542"/>
    <m/>
    <n v="-11283.13240727765"/>
    <n v="-8555.312272451738"/>
    <n v="-5145.5371039193524"/>
    <n v="-761.54045866342494"/>
    <n v="5083.7884016778116"/>
    <n v="-16193.20864996429"/>
    <n v="-14010.95254210356"/>
    <n v="-11283.13240727765"/>
    <n v="-7775.9350910729081"/>
    <n v="-3099.6720027999181"/>
    <n v="0"/>
    <n v="0"/>
    <n v="0"/>
    <n v="0"/>
    <n v="0"/>
    <n v="0"/>
    <n v="0"/>
    <n v="0"/>
    <n v="0"/>
    <n v="0"/>
  </r>
  <r>
    <x v="206"/>
    <n v="96759.278293646945"/>
    <n v="85955.327550108181"/>
    <n v="0"/>
    <n v="18"/>
    <n v="13"/>
    <n v="1672064735"/>
    <n v="0"/>
    <n v="0"/>
    <n v="0"/>
    <n v="0"/>
    <n v="0"/>
    <n v="0"/>
    <n v="1308"/>
    <n v="0"/>
    <n v="1394"/>
    <n v="8"/>
    <n v="42"/>
    <n v="45"/>
    <n v="0"/>
    <n v="6"/>
    <n v="33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6"/>
    <n v="361830.02"/>
    <n v="397183.73"/>
    <n v="35355.379999999997"/>
    <n v="5"/>
    <n v="29"/>
    <n v="107952.3786340517"/>
    <n v="143133.69505644229"/>
    <n v="35181.316422390657"/>
    <n v="0"/>
    <n v="0"/>
    <n v="0"/>
    <n v="253877.64136594831"/>
    <n v="254050.03494355761"/>
    <n v="174.06357760933321"/>
    <n v="35181.316422390657"/>
    <n v="71566.847528221173"/>
    <n v="85880.21703386541"/>
    <n v="100193.5865395096"/>
    <n v="114506.9560451539"/>
    <n v="128820.32555079809"/>
    <n v="157447.0645620866"/>
    <n v="171760.43406773079"/>
    <n v="186073.80357337499"/>
    <n v="200387.1730790193"/>
    <n v="214700.54258466349"/>
    <n v="0"/>
    <n v="0"/>
    <n v="0"/>
    <n v="0"/>
    <n v="0"/>
    <n v="0"/>
    <n v="0"/>
    <n v="0"/>
    <n v="0"/>
    <n v="0"/>
    <n v="4.0684576250065181"/>
    <m/>
    <n v="1.4630000000000001"/>
    <n v="-1.682643186099508E-2"/>
    <m/>
    <m/>
    <n v="602.10734171991908"/>
    <m/>
    <n v="-6554.5774111021956"/>
    <n v="-3373.828632070145"/>
    <n v="602.10734171992226"/>
    <n v="5714.0250223071489"/>
    <n v="12529.915263090121"/>
    <n v="-12279.925213359889"/>
    <n v="-9735.3261901342448"/>
    <n v="-6554.5774111021929"/>
    <n v="-2465.0432666324118"/>
    <n v="2987.6689259939672"/>
    <n v="0"/>
    <n v="0"/>
    <n v="0"/>
    <n v="0"/>
    <n v="0"/>
    <n v="0"/>
    <n v="0"/>
    <n v="0"/>
    <n v="0"/>
    <n v="0"/>
  </r>
  <r>
    <x v="207"/>
    <n v="0"/>
    <n v="0"/>
    <n v="0"/>
    <n v="0"/>
    <n v="0"/>
    <n v="0"/>
    <n v="83990.026398881615"/>
    <n v="71877.674202999027"/>
    <n v="0"/>
    <n v="33"/>
    <n v="30"/>
    <n v="1671222660"/>
    <n v="156266"/>
    <n v="0"/>
    <n v="466463"/>
    <n v="7"/>
    <n v="37"/>
    <n v="0"/>
    <n v="303837"/>
    <n v="6333"/>
    <n v="21"/>
    <n v="0"/>
    <n v="0"/>
    <n v="0"/>
    <n v="0"/>
    <n v="0"/>
    <n v="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360"/>
    <n v="98727.49"/>
    <n v="135275.03"/>
    <n v="36547.54"/>
    <n v="4"/>
    <n v="14"/>
    <n v="0"/>
    <n v="0"/>
    <n v="0"/>
    <n v="90613.23851043082"/>
    <n v="125662.1753336508"/>
    <n v="35048.936823219963"/>
    <n v="8114.2514895691857"/>
    <n v="9612.8546663492161"/>
    <n v="1498.603176780045"/>
    <n v="35048.936823219963"/>
    <n v="0"/>
    <n v="0"/>
    <n v="0"/>
    <n v="0"/>
    <n v="0"/>
    <n v="0"/>
    <n v="0"/>
    <n v="0"/>
    <n v="0"/>
    <n v="0"/>
    <n v="62831.087666825391"/>
    <n v="75397.305200190473"/>
    <n v="87963.522733555539"/>
    <n v="100529.74026692061"/>
    <n v="113095.9578002857"/>
    <n v="138228.39286701591"/>
    <n v="150794.61040038089"/>
    <n v="163360.82793374601"/>
    <n v="175927.04546711111"/>
    <n v="188493.2630004762"/>
    <m/>
    <n v="3.585334869570123"/>
    <n v="1.4630000000000001"/>
    <m/>
    <n v="0.11565589980151431"/>
    <n v="1.6322045814096151"/>
    <m/>
    <n v="-3633.3929898072588"/>
    <n v="0"/>
    <n v="0"/>
    <n v="0"/>
    <n v="0"/>
    <n v="0"/>
    <n v="0"/>
    <n v="0"/>
    <n v="0"/>
    <n v="0"/>
    <n v="0"/>
    <n v="-9916.5017564898008"/>
    <n v="-7124.0089712975596"/>
    <n v="-3633.3929898072602"/>
    <n v="854.54184353740857"/>
    <n v="6838.4549546636408"/>
    <n v="-14942.988769835831"/>
    <n v="-12708.994541682039"/>
    <n v="-9916.5017564897971"/>
    <n v="-6326.1538898140607"/>
    <n v="-1539.02340091308"/>
  </r>
  <r>
    <x v="208"/>
    <n v="0"/>
    <n v="0"/>
    <n v="0"/>
    <n v="0"/>
    <n v="0"/>
    <n v="0"/>
    <n v="90682.743378195519"/>
    <n v="67001.282120244199"/>
    <n v="0"/>
    <n v="26"/>
    <n v="53"/>
    <n v="1671669616"/>
    <n v="73931"/>
    <n v="0"/>
    <n v="83669"/>
    <n v="7"/>
    <n v="33"/>
    <n v="0"/>
    <n v="9203"/>
    <n v="406"/>
    <n v="32"/>
    <n v="0"/>
    <n v="0"/>
    <n v="0"/>
    <n v="0"/>
    <n v="0"/>
    <n v="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35"/>
    <n v="1104460.44"/>
    <n v="1139415.97"/>
    <n v="34955.53"/>
    <n v="3"/>
    <n v="12"/>
    <n v="0"/>
    <n v="0"/>
    <n v="0"/>
    <n v="99313.500623951084"/>
    <n v="134269.0264188578"/>
    <n v="34955.525794906724"/>
    <n v="1005146.939376049"/>
    <n v="1005146.943581142"/>
    <n v="4.2050932752317749E-3"/>
    <n v="34955.525794906724"/>
    <n v="0"/>
    <n v="0"/>
    <n v="0"/>
    <n v="0"/>
    <n v="0"/>
    <n v="0"/>
    <n v="0"/>
    <n v="0"/>
    <n v="0"/>
    <n v="0"/>
    <n v="67134.5132094289"/>
    <n v="80561.415851314683"/>
    <n v="93988.318493200451"/>
    <n v="107415.22113508621"/>
    <n v="120842.123776972"/>
    <n v="147695.9290607436"/>
    <n v="161122.8317026294"/>
    <n v="174549.73434451511"/>
    <n v="187976.6369864009"/>
    <n v="201403.5396282867"/>
    <m/>
    <n v="3.8411388003902309"/>
    <n v="1.4630000000000001"/>
    <m/>
    <n v="4.1357838876749042E-2"/>
    <n v="1.523506518276684"/>
    <m/>
    <n v="-1388.2691901922731"/>
    <n v="0"/>
    <n v="0"/>
    <n v="0"/>
    <n v="0"/>
    <n v="0"/>
    <n v="0"/>
    <n v="0"/>
    <n v="0"/>
    <n v="0"/>
    <n v="0"/>
    <n v="-8101.720511135165"/>
    <n v="-5117.9643684938783"/>
    <n v="-1388.269190192274"/>
    <n v="3407.0531819097891"/>
    <n v="9800.8163447125407"/>
    <n v="-13472.48156788947"/>
    <n v="-11085.476653776441"/>
    <n v="-8101.7205111351614"/>
    <n v="-4265.4626134535101"/>
    <n v="849.54791678869515"/>
  </r>
  <r>
    <x v="209"/>
    <n v="7993.8356796105736"/>
    <n v="0"/>
    <n v="0"/>
    <n v="10"/>
    <n v="32"/>
    <n v="1629220522"/>
    <n v="88483.99129202051"/>
    <n v="54895.610739606404"/>
    <n v="0"/>
    <n v="9"/>
    <n v="53"/>
    <n v="1671557533"/>
    <n v="165408"/>
    <n v="0"/>
    <n v="272272"/>
    <n v="3"/>
    <n v="20"/>
    <n v="0"/>
    <n v="103345"/>
    <n v="0"/>
    <n v="0"/>
    <n v="0"/>
    <n v="0"/>
    <n v="0"/>
    <n v="0"/>
    <n v="0"/>
    <n v="35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19"/>
    <n v="142774.42000000001"/>
    <n v="177219.56"/>
    <n v="34445.14"/>
    <n v="1"/>
    <n v="5"/>
    <n v="0"/>
    <n v="0"/>
    <n v="0"/>
    <n v="96823.831661157135"/>
    <n v="131268.97142839001"/>
    <n v="34445.139767232868"/>
    <n v="45950.588338842877"/>
    <n v="45950.588571609987"/>
    <n v="2.3276713181985539E-4"/>
    <n v="34445.139767232868"/>
    <n v="0"/>
    <n v="0"/>
    <n v="0"/>
    <n v="0"/>
    <n v="0"/>
    <n v="0"/>
    <n v="0"/>
    <n v="0"/>
    <n v="0"/>
    <n v="0"/>
    <n v="65634.485714195005"/>
    <n v="78761.382857033997"/>
    <n v="91888.279999873004"/>
    <n v="105015.177142712"/>
    <n v="118142.074285551"/>
    <n v="144395.86857122899"/>
    <n v="157522.76571406799"/>
    <n v="170649.662856907"/>
    <n v="183776.55999974601"/>
    <n v="196903.45714258499"/>
    <m/>
    <n v="3.810957723366946"/>
    <n v="1.4630000000000001"/>
    <m/>
    <n v="4.960492620370438E-2"/>
    <n v="1.535572007036019"/>
    <m/>
    <n v="-1627.896910135365"/>
    <n v="0"/>
    <n v="0"/>
    <n v="0"/>
    <n v="0"/>
    <n v="0"/>
    <n v="0"/>
    <n v="0"/>
    <n v="0"/>
    <n v="0"/>
    <n v="0"/>
    <n v="-8191.3454815548648"/>
    <n v="-5274.2572275906423"/>
    <n v="-1627.896910135365"/>
    <n v="3060.2806408785618"/>
    <n v="9311.1840422304667"/>
    <n v="-13442.10433869046"/>
    <n v="-11108.433735519089"/>
    <n v="-8191.3454815548648"/>
    <n v="-4440.8034407437226"/>
    <n v="559.91928033780277"/>
  </r>
  <r>
    <x v="210"/>
    <n v="85780.227381011617"/>
    <n v="70529.142246533418"/>
    <n v="0"/>
    <n v="16"/>
    <n v="21"/>
    <n v="1671591875"/>
    <n v="0"/>
    <n v="0"/>
    <n v="0"/>
    <n v="0"/>
    <n v="0"/>
    <n v="0"/>
    <n v="127729"/>
    <n v="0"/>
    <n v="135161"/>
    <n v="6"/>
    <n v="30"/>
    <n v="7288"/>
    <n v="60"/>
    <n v="0"/>
    <n v="23"/>
    <n v="0"/>
    <n v="0"/>
    <n v="0"/>
    <n v="0"/>
    <n v="0"/>
    <n v="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372"/>
    <n v="1005679.71"/>
    <n v="1040048.46"/>
    <n v="34368.75"/>
    <n v="2"/>
    <n v="10"/>
    <n v="92438.586680040666"/>
    <n v="126807.3330684903"/>
    <n v="34368.746388449603"/>
    <n v="0"/>
    <n v="0"/>
    <n v="0"/>
    <n v="913241.12331995927"/>
    <n v="913241.1269315097"/>
    <n v="3.6115503971814178E-3"/>
    <n v="34368.746388449603"/>
    <n v="63403.666534245138"/>
    <n v="76084.399841094157"/>
    <n v="88765.133147943183"/>
    <n v="101445.86645479219"/>
    <n v="114126.59976164121"/>
    <n v="139488.06637533929"/>
    <n v="152168.79968218831"/>
    <n v="164849.5329890374"/>
    <n v="177530.26629588639"/>
    <n v="190210.99960273539"/>
    <n v="0"/>
    <n v="0"/>
    <n v="0"/>
    <n v="0"/>
    <n v="0"/>
    <n v="0"/>
    <n v="0"/>
    <n v="0"/>
    <n v="0"/>
    <n v="0"/>
    <n v="3.6896118245123639"/>
    <m/>
    <n v="1.4630000000000001"/>
    <n v="8.4124886370304797E-2"/>
    <m/>
    <m/>
    <n v="-2666.9131213270348"/>
    <m/>
    <n v="-9007.2797747515469"/>
    <n v="-6189.3390398962074"/>
    <n v="-2666.9131213270339"/>
    <n v="1861.9202025476191"/>
    <n v="7900.3646343804867"/>
    <n v="-14079.57309749116"/>
    <n v="-11825.22050960689"/>
    <n v="-9007.2797747515469"/>
    <n v="-5384.2131156518262"/>
    <n v="-553.45757018552831"/>
    <n v="0"/>
    <n v="0"/>
    <n v="0"/>
    <n v="0"/>
    <n v="0"/>
    <n v="0"/>
    <n v="0"/>
    <n v="0"/>
    <n v="0"/>
    <n v="0"/>
  </r>
  <r>
    <x v="211"/>
    <n v="0"/>
    <n v="0"/>
    <n v="0"/>
    <n v="0"/>
    <n v="0"/>
    <n v="0"/>
    <n v="88497.344799908693"/>
    <n v="47478.150928418967"/>
    <n v="0"/>
    <n v="13"/>
    <n v="48"/>
    <n v="1671727493"/>
    <n v="4655120"/>
    <n v="0"/>
    <n v="4721360"/>
    <n v="9"/>
    <n v="95"/>
    <n v="5"/>
    <n v="3689"/>
    <n v="2825"/>
    <n v="3105"/>
    <n v="0"/>
    <n v="0"/>
    <n v="0"/>
    <n v="0"/>
    <n v="0"/>
    <n v="56605"/>
    <n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2551"/>
    <n v="2403873.2799999998"/>
    <n v="2438044.5"/>
    <n v="34171.22"/>
    <n v="4"/>
    <n v="26"/>
    <n v="0"/>
    <n v="0"/>
    <n v="0"/>
    <n v="96861.039998454187"/>
    <n v="131032.25989940359"/>
    <n v="34171.2199009494"/>
    <n v="2307012.2400015462"/>
    <n v="2307012.240100597"/>
    <n v="9.9050601420458406E-5"/>
    <n v="34171.2199009494"/>
    <n v="0"/>
    <n v="0"/>
    <n v="0"/>
    <n v="0"/>
    <n v="0"/>
    <n v="0"/>
    <n v="0"/>
    <n v="0"/>
    <n v="0"/>
    <n v="0"/>
    <n v="65516.129949701797"/>
    <n v="78619.355939642148"/>
    <n v="91722.581929582506"/>
    <n v="104825.80791952289"/>
    <n v="117929.03390946321"/>
    <n v="144135.48588934401"/>
    <n v="157238.7118792843"/>
    <n v="170341.9378692247"/>
    <n v="183445.16385916501"/>
    <n v="196548.38984910541"/>
    <m/>
    <n v="3.834579516892314"/>
    <n v="1.4630000000000001"/>
    <m/>
    <n v="4.3139145342785401E-2"/>
    <n v="1.526112569636495"/>
    <m/>
    <n v="-1413.1549260985021"/>
    <n v="0"/>
    <n v="0"/>
    <n v="0"/>
    <n v="0"/>
    <n v="0"/>
    <n v="0"/>
    <n v="0"/>
    <n v="0"/>
    <n v="0"/>
    <n v="0"/>
    <n v="-7964.7679210686802"/>
    <n v="-5052.9399233041549"/>
    <n v="-1413.1549260985009"/>
    <n v="3266.568641737344"/>
    <n v="9506.2000655184675"/>
    <n v="-13206.058317044821"/>
    <n v="-10876.595918833211"/>
    <n v="-7964.7679210686802"/>
    <n v="-4220.9890668000044"/>
    <n v="770.71607222489547"/>
  </r>
  <r>
    <x v="212"/>
    <n v="47113.856378537792"/>
    <n v="32340.342743237288"/>
    <n v="0"/>
    <n v="71"/>
    <n v="141"/>
    <n v="1672177403"/>
    <n v="0"/>
    <n v="0"/>
    <n v="0"/>
    <n v="0"/>
    <n v="0"/>
    <n v="0"/>
    <n v="6064"/>
    <n v="0"/>
    <n v="6064"/>
    <n v="1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428.19"/>
    <n v="69438.19"/>
    <n v="34010"/>
    <n v="1"/>
    <n v="1"/>
    <n v="35428.192232920272"/>
    <n v="69438.190178180812"/>
    <n v="34009.99794526054"/>
    <n v="0"/>
    <n v="0"/>
    <n v="0"/>
    <n v="-2.2329202693072152E-3"/>
    <n v="-1.7818080959841609E-4"/>
    <n v="2.0547394597087991E-3"/>
    <n v="34009.99794526054"/>
    <n v="34719.095089090413"/>
    <n v="41662.914106908487"/>
    <n v="48606.733124726568"/>
    <n v="55550.55214254465"/>
    <n v="62494.371160362731"/>
    <n v="76382.009195998893"/>
    <n v="83325.828213816974"/>
    <n v="90269.647231635056"/>
    <n v="97213.466249453137"/>
    <n v="104157.2852672712"/>
    <n v="0"/>
    <n v="0"/>
    <n v="0"/>
    <n v="0"/>
    <n v="0"/>
    <n v="0"/>
    <n v="0"/>
    <n v="0"/>
    <n v="0"/>
    <n v="0"/>
    <n v="2.041699334705704"/>
    <m/>
    <n v="1.4630000000000001"/>
    <n v="0.95915232571526987"/>
    <m/>
    <m/>
    <n v="-16650.45040071533"/>
    <m/>
    <n v="-20122.359909624382"/>
    <n v="-18579.289016775921"/>
    <n v="-16650.450400715341"/>
    <n v="-14170.515037208879"/>
    <n v="-10863.934552533599"/>
    <n v="-22899.887516751609"/>
    <n v="-21665.430802472842"/>
    <n v="-20122.359909624382"/>
    <n v="-18138.411618819209"/>
    <n v="-15493.14723107899"/>
    <n v="0"/>
    <n v="0"/>
    <n v="0"/>
    <n v="0"/>
    <n v="0"/>
    <n v="0"/>
    <n v="0"/>
    <n v="0"/>
    <n v="0"/>
    <n v="0"/>
  </r>
  <r>
    <x v="213"/>
    <n v="0"/>
    <n v="0"/>
    <n v="0"/>
    <n v="0"/>
    <n v="0"/>
    <n v="0"/>
    <n v="85098.986348716484"/>
    <n v="47343.22948035373"/>
    <n v="0"/>
    <n v="81"/>
    <n v="56"/>
    <n v="1671781602"/>
    <n v="667"/>
    <n v="0"/>
    <n v="1252"/>
    <n v="4"/>
    <n v="23"/>
    <n v="233"/>
    <n v="119"/>
    <n v="0"/>
    <n v="0"/>
    <n v="0"/>
    <n v="0"/>
    <n v="0"/>
    <n v="0"/>
    <n v="0"/>
    <n v="2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66"/>
    <n v="142530.89000000001"/>
    <n v="176717.2"/>
    <n v="34186.32"/>
    <n v="4"/>
    <n v="17"/>
    <n v="0"/>
    <n v="0"/>
    <n v="0"/>
    <n v="92527.246601009858"/>
    <n v="126121.92382341649"/>
    <n v="33594.677222406674"/>
    <n v="50003.643398990163"/>
    <n v="50595.276176583488"/>
    <n v="591.64277759333345"/>
    <n v="33594.677222406674"/>
    <n v="0"/>
    <n v="0"/>
    <n v="0"/>
    <n v="0"/>
    <n v="0"/>
    <n v="0"/>
    <n v="0"/>
    <n v="0"/>
    <n v="0"/>
    <n v="0"/>
    <n v="63060.961911708262"/>
    <n v="75673.154294049906"/>
    <n v="88285.346676391564"/>
    <n v="100897.53905873319"/>
    <n v="113509.73144107489"/>
    <n v="138734.11620575821"/>
    <n v="151346.30858809981"/>
    <n v="163958.5009704415"/>
    <n v="176570.6933527831"/>
    <n v="189182.88573512479"/>
    <m/>
    <n v="3.7542234142763808"/>
    <n v="1.4630000000000001"/>
    <m/>
    <n v="6.5466691403871069E-2"/>
    <n v="1.5587777695238629"/>
    <m/>
    <n v="-2064.1962665525371"/>
    <n v="0"/>
    <n v="0"/>
    <n v="0"/>
    <n v="0"/>
    <n v="0"/>
    <n v="0"/>
    <n v="0"/>
    <n v="0"/>
    <n v="0"/>
    <n v="0"/>
    <n v="-8370.2924577233607"/>
    <n v="-5567.5830394252152"/>
    <n v="-2064.1962665525348"/>
    <n v="2440.1581557123432"/>
    <n v="8445.9640520655084"/>
    <n v="-13415.169410660021"/>
    <n v="-11173.00187602151"/>
    <n v="-8370.2924577233607"/>
    <n v="-4766.8089199114584"/>
    <n v="37.835797171072038"/>
  </r>
  <r>
    <x v="214"/>
    <n v="29968.961783580089"/>
    <n v="0"/>
    <n v="0"/>
    <n v="114"/>
    <n v="39"/>
    <n v="1635841648"/>
    <n v="83265.241923255206"/>
    <n v="0"/>
    <n v="0"/>
    <n v="74"/>
    <n v="59"/>
    <n v="1671680670"/>
    <n v="358"/>
    <n v="0"/>
    <n v="38566"/>
    <n v="2"/>
    <n v="11"/>
    <n v="0"/>
    <n v="382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5256.21"/>
    <n v="208251.4"/>
    <n v="32995.199999999997"/>
    <n v="1"/>
    <n v="4"/>
    <n v="0"/>
    <n v="0"/>
    <n v="0"/>
    <n v="89472.757460241453"/>
    <n v="122467.956314938"/>
    <n v="32995.198854696508"/>
    <n v="85783.452539758538"/>
    <n v="85783.443685062026"/>
    <n v="1.1453034821897749E-3"/>
    <n v="32995.198854696508"/>
    <n v="0"/>
    <n v="0"/>
    <n v="0"/>
    <n v="0"/>
    <n v="0"/>
    <n v="0"/>
    <n v="0"/>
    <n v="0"/>
    <n v="0"/>
    <n v="0"/>
    <n v="61233.978157468977"/>
    <n v="73480.773788962775"/>
    <n v="85727.569420456566"/>
    <n v="97974.365051950386"/>
    <n v="110221.16068344421"/>
    <n v="134714.75194643179"/>
    <n v="146961.54757792561"/>
    <n v="159208.3432094194"/>
    <n v="171455.1388409131"/>
    <n v="183701.93447240701"/>
    <m/>
    <n v="3.711690202391551"/>
    <n v="1.4630000000000001"/>
    <m/>
    <n v="7.7676148031611936E-2"/>
    <n v="1.5766402045702479"/>
    <m/>
    <n v="-2378.2097759620242"/>
    <n v="0"/>
    <n v="0"/>
    <n v="0"/>
    <n v="0"/>
    <n v="0"/>
    <n v="0"/>
    <n v="0"/>
    <n v="0"/>
    <n v="0"/>
    <n v="0"/>
    <n v="-8501.607591708922"/>
    <n v="-5780.0974513769652"/>
    <n v="-2378.2097759620228"/>
    <n v="1995.6458067143319"/>
    <n v="7827.4532502828079"/>
    <n v="-13400.325844306441"/>
    <n v="-11223.117732040881"/>
    <n v="-8501.6075917089183"/>
    <n v="-5002.5231255678336"/>
    <n v="-337.0771707130516"/>
  </r>
  <r>
    <x v="215"/>
    <n v="0"/>
    <n v="0"/>
    <n v="0"/>
    <n v="0"/>
    <n v="0"/>
    <n v="0"/>
    <n v="82590.84609853405"/>
    <n v="55536.174518605018"/>
    <n v="0"/>
    <n v="15"/>
    <n v="31"/>
    <n v="1671748771"/>
    <n v="14899"/>
    <n v="0"/>
    <n v="16151"/>
    <n v="4"/>
    <n v="49"/>
    <n v="826"/>
    <n v="412"/>
    <n v="0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40"/>
    <n v="89531.69"/>
    <n v="122436.48"/>
    <n v="32904.79"/>
    <n v="3"/>
    <n v="5"/>
    <n v="0"/>
    <n v="0"/>
    <n v="0"/>
    <n v="89458.941445765493"/>
    <n v="122363.7304669959"/>
    <n v="32904.789021230448"/>
    <n v="72.748554234509356"/>
    <n v="72.749533004054683"/>
    <n v="9.7876955260289833E-4"/>
    <n v="32904.789021230448"/>
    <n v="0"/>
    <n v="0"/>
    <n v="0"/>
    <n v="0"/>
    <n v="0"/>
    <n v="0"/>
    <n v="0"/>
    <n v="0"/>
    <n v="0"/>
    <n v="0"/>
    <n v="61181.865233497971"/>
    <n v="73418.238280197562"/>
    <n v="85654.611326897153"/>
    <n v="97890.984373596759"/>
    <n v="110127.35742029639"/>
    <n v="134600.1035136955"/>
    <n v="146836.47656039509"/>
    <n v="159072.84960709469"/>
    <n v="171309.22265379431"/>
    <n v="183545.5957004939"/>
    <m/>
    <n v="3.7187210162036242"/>
    <n v="1.4630000000000001"/>
    <m/>
    <n v="7.5638635587546243E-2"/>
    <n v="1.57365932386458"/>
    <m/>
    <n v="-2313.8564044814611"/>
    <n v="0"/>
    <n v="0"/>
    <n v="0"/>
    <n v="0"/>
    <n v="0"/>
    <n v="0"/>
    <n v="0"/>
    <n v="0"/>
    <n v="0"/>
    <n v="0"/>
    <n v="-8432.0429278312586"/>
    <n v="-5712.8489174535716"/>
    <n v="-2313.856404481463"/>
    <n v="2056.2768264826809"/>
    <n v="7883.1211344348631"/>
    <n v="-13326.592146511101"/>
    <n v="-11151.236938208949"/>
    <n v="-8432.0429278312586"/>
    <n v="-4935.9363430599442"/>
    <n v="-274.46089669819412"/>
  </r>
  <r>
    <x v="216"/>
    <n v="0"/>
    <n v="0"/>
    <n v="0"/>
    <n v="0"/>
    <n v="0"/>
    <n v="0"/>
    <n v="83620.183567729269"/>
    <n v="38768.423708274393"/>
    <n v="0"/>
    <n v="26"/>
    <n v="55"/>
    <n v="1671239996"/>
    <n v="1762"/>
    <n v="0"/>
    <n v="7753"/>
    <n v="6"/>
    <n v="19"/>
    <n v="0"/>
    <n v="5987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95802.33"/>
    <n v="128611.48"/>
    <n v="32809.15"/>
    <n v="2"/>
    <n v="7"/>
    <n v="0"/>
    <n v="0"/>
    <n v="0"/>
    <n v="91867.189309259615"/>
    <n v="124676.33707818481"/>
    <n v="32809.147768925199"/>
    <n v="3935.1406907403871"/>
    <n v="3935.1429218151752"/>
    <n v="2.2310748026939109E-3"/>
    <n v="32809.147768925199"/>
    <n v="0"/>
    <n v="0"/>
    <n v="0"/>
    <n v="0"/>
    <n v="0"/>
    <n v="0"/>
    <n v="0"/>
    <n v="0"/>
    <n v="0"/>
    <n v="0"/>
    <n v="62338.16853909241"/>
    <n v="74805.802246910884"/>
    <n v="87273.435954729372"/>
    <n v="99741.069662547859"/>
    <n v="112208.7033703663"/>
    <n v="137143.97078600331"/>
    <n v="149611.6044938218"/>
    <n v="162079.23820164031"/>
    <n v="174546.87190945871"/>
    <n v="187014.5056172772"/>
    <m/>
    <n v="3.80004802185903"/>
    <n v="1.4630000000000001"/>
    <m/>
    <n v="5.2618276661448693E-2"/>
    <n v="1.5399805387557"/>
    <m/>
    <n v="-1640.0634993789929"/>
    <n v="0"/>
    <n v="0"/>
    <n v="0"/>
    <n v="0"/>
    <n v="0"/>
    <n v="0"/>
    <n v="0"/>
    <n v="0"/>
    <n v="0"/>
    <n v="0"/>
    <n v="-7873.8803532882339"/>
    <n v="-5103.2950848841283"/>
    <n v="-1640.063499378994"/>
    <n v="2812.6628248418929"/>
    <n v="8749.6312571364106"/>
    <n v="-12860.93383641563"/>
    <n v="-10644.465621692339"/>
    <n v="-7873.8803532882339"/>
    <n v="-4311.6992939115262"/>
    <n v="437.87545192409021"/>
  </r>
  <r>
    <x v="217"/>
    <n v="132196.8655076081"/>
    <n v="131488.15"/>
    <n v="46607.792601896777"/>
    <n v="2"/>
    <n v="0"/>
    <n v="1671722987"/>
    <n v="0"/>
    <n v="0"/>
    <n v="0"/>
    <n v="0"/>
    <n v="0"/>
    <n v="0"/>
    <n v="32669"/>
    <n v="0"/>
    <n v="32669"/>
    <n v="1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3160.07999999999"/>
    <n v="195813.21"/>
    <n v="32653.13"/>
    <n v="1"/>
    <n v="1"/>
    <n v="163160.07767110769"/>
    <n v="195813.20921385891"/>
    <n v="32653.131542751151"/>
    <n v="0"/>
    <n v="0"/>
    <n v="0"/>
    <n v="2.328892238438129E-3"/>
    <n v="7.8614108497276902E-4"/>
    <n v="-1.54275115346536E-3"/>
    <n v="32653.131542751151"/>
    <n v="97906.604606929453"/>
    <n v="117487.9255283153"/>
    <n v="137069.2464497012"/>
    <n v="156650.56737108709"/>
    <n v="176231.88829247301"/>
    <n v="215394.5301352448"/>
    <n v="234975.85105663069"/>
    <n v="254557.17197801659"/>
    <n v="274138.49289940251"/>
    <n v="293719.81382078829"/>
    <n v="0"/>
    <n v="0"/>
    <n v="0"/>
    <n v="0"/>
    <n v="0"/>
    <n v="0"/>
    <n v="0"/>
    <n v="0"/>
    <n v="0"/>
    <n v="0"/>
    <n v="5.9967666181569816"/>
    <m/>
    <n v="1.4630000000000001"/>
    <n v="-0.3329738749730865"/>
    <m/>
    <m/>
    <n v="16300.17076071357"/>
    <m/>
    <n v="6509.5103000206254"/>
    <n v="10860.914949217489"/>
    <n v="16300.17076071357"/>
    <n v="23293.499661208531"/>
    <n v="32617.938195201808"/>
    <n v="-1323.0180685337291"/>
    <n v="2158.105650823763"/>
    <n v="6509.5103000206254"/>
    <n v="12104.1734204166"/>
    <n v="19563.724247611219"/>
    <n v="0"/>
    <n v="0"/>
    <n v="0"/>
    <n v="0"/>
    <n v="0"/>
    <n v="0"/>
    <n v="0"/>
    <n v="0"/>
    <n v="0"/>
    <n v="0"/>
  </r>
  <r>
    <x v="218"/>
    <n v="0"/>
    <n v="0"/>
    <n v="0"/>
    <n v="0"/>
    <n v="0"/>
    <n v="0"/>
    <n v="82153.750196113091"/>
    <n v="42662.343751531153"/>
    <n v="0"/>
    <n v="29"/>
    <n v="49"/>
    <n v="1671471406"/>
    <n v="645"/>
    <n v="0"/>
    <n v="12685"/>
    <n v="9"/>
    <n v="63"/>
    <n v="220"/>
    <n v="10787"/>
    <n v="8"/>
    <n v="790"/>
    <n v="0"/>
    <n v="0"/>
    <n v="0"/>
    <n v="0"/>
    <n v="2"/>
    <n v="227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53"/>
    <n v="142539.79999999999"/>
    <n v="175048.9"/>
    <n v="32509.11"/>
    <n v="3"/>
    <n v="10"/>
    <n v="0"/>
    <n v="0"/>
    <n v="0"/>
    <n v="89930.437310569047"/>
    <n v="122439.54514015569"/>
    <n v="32509.10782958661"/>
    <n v="52609.362689430942"/>
    <n v="52609.35485984433"/>
    <n v="2.1704133869206998E-3"/>
    <n v="32509.10782958661"/>
    <n v="0"/>
    <n v="0"/>
    <n v="0"/>
    <n v="0"/>
    <n v="0"/>
    <n v="0"/>
    <n v="0"/>
    <n v="0"/>
    <n v="0"/>
    <n v="0"/>
    <n v="61219.772570077832"/>
    <n v="73463.727084093392"/>
    <n v="85707.68159810896"/>
    <n v="97951.636112124543"/>
    <n v="110195.5906261401"/>
    <n v="134683.4996541712"/>
    <n v="146927.45416818681"/>
    <n v="159171.4086822024"/>
    <n v="171415.36319621789"/>
    <n v="183659.3177102335"/>
    <m/>
    <n v="3.766315144112419"/>
    <n v="1.4630000000000001"/>
    <m/>
    <n v="6.2046017644827867E-2"/>
    <n v="1.5537733238143829"/>
    <m/>
    <n v="-1899.2215445476991"/>
    <n v="0"/>
    <n v="0"/>
    <n v="0"/>
    <n v="0"/>
    <n v="0"/>
    <n v="0"/>
    <n v="0"/>
    <n v="0"/>
    <n v="0"/>
    <n v="0"/>
    <n v="-8021.1988015554816"/>
    <n v="-5300.3200206631336"/>
    <n v="-1899.2215445476979"/>
    <n v="2473.619353315004"/>
    <n v="8304.07388379861"/>
    <n v="-12918.780607161711"/>
    <n v="-10742.07758244783"/>
    <n v="-8021.198801555478"/>
    <n v="-4522.9260832653163"/>
    <n v="141.437541121566"/>
  </r>
  <r>
    <x v="219"/>
    <n v="0"/>
    <n v="0"/>
    <n v="0"/>
    <n v="0"/>
    <n v="0"/>
    <n v="0"/>
    <n v="80438.516781864353"/>
    <n v="1811.4508005031851"/>
    <n v="0"/>
    <n v="23"/>
    <n v="51"/>
    <n v="1671557984"/>
    <n v="896"/>
    <n v="0"/>
    <n v="36723"/>
    <n v="3"/>
    <n v="11"/>
    <n v="0"/>
    <n v="35819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90781.32"/>
    <n v="123160.11"/>
    <n v="32378.79"/>
    <n v="2"/>
    <n v="3"/>
    <n v="0.68651682985743334"/>
    <n v="0.68651682985743334"/>
    <n v="0"/>
    <n v="87508.53035436236"/>
    <n v="119887.3184277471"/>
    <n v="32378.788073384709"/>
    <n v="3272.1031288077938"/>
    <n v="3272.1050554230751"/>
    <n v="1.926615288539324E-3"/>
    <n v="32378.788073384709"/>
    <n v="0.34325841492871673"/>
    <n v="0.41191009791445998"/>
    <n v="0.48056178090020329"/>
    <n v="0.54921346388594672"/>
    <n v="0.61786514687169003"/>
    <n v="0.75516851284317676"/>
    <n v="0.82382019582891997"/>
    <n v="0.89247187881466339"/>
    <n v="0.96112356180040659"/>
    <n v="1.0297752447861499"/>
    <n v="59943.659213873543"/>
    <n v="71932.391056648237"/>
    <n v="83921.122899422946"/>
    <n v="95909.854742197669"/>
    <n v="107898.58658497241"/>
    <n v="131876.05027052181"/>
    <n v="143864.7821132965"/>
    <n v="155853.5139560712"/>
    <n v="167842.24579884589"/>
    <n v="179830.97764162059"/>
    <s v="inf"/>
    <n v="3.7026499619451219"/>
    <n v="1.4630000000000001"/>
    <n v="-1"/>
    <n v="8.0307358543466156E-2"/>
    <n v="1.580489665549091"/>
    <m/>
    <n v="-2406.9584664479448"/>
    <n v="0.13730336597148671"/>
    <n v="0.15255929552387409"/>
    <n v="0.17162920746435831"/>
    <n v="0.19614766567355241"/>
    <n v="0.22883894328581109"/>
    <n v="0.1098426927771893"/>
    <n v="0.12204743641909931"/>
    <n v="0.13730336597148671"/>
    <n v="0.1569181325388419"/>
    <n v="0.1830711546286489"/>
    <n v="-8401.3243878352987"/>
    <n v="-5737.1617561075836"/>
    <n v="-2406.9584664479439"/>
    <n v="1874.7314774001641"/>
    <n v="7583.6514025309807"/>
    <n v="-13196.817124945181"/>
    <n v="-11065.48701956301"/>
    <n v="-8401.3243878352951"/>
    <n v="-4975.9724327568074"/>
    <n v="-408.83649265215718"/>
  </r>
  <r>
    <x v="220"/>
    <n v="0"/>
    <n v="0"/>
    <n v="0"/>
    <n v="0"/>
    <n v="0"/>
    <n v="0"/>
    <n v="86893.078466756881"/>
    <n v="47955.790882520072"/>
    <n v="0"/>
    <n v="81"/>
    <n v="59"/>
    <n v="1672150126"/>
    <n v="144"/>
    <n v="0"/>
    <n v="1938"/>
    <n v="5"/>
    <n v="34"/>
    <n v="0"/>
    <n v="1600"/>
    <n v="0"/>
    <n v="24"/>
    <n v="0"/>
    <n v="0"/>
    <n v="0"/>
    <n v="0"/>
    <n v="0"/>
    <n v="1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4"/>
    <n v="154126.23000000001"/>
    <n v="186328.25"/>
    <n v="32202.02"/>
    <n v="3"/>
    <n v="12"/>
    <n v="0"/>
    <n v="0"/>
    <n v="0"/>
    <n v="95739.80003018654"/>
    <n v="127941.8191264396"/>
    <n v="32202.019096253091"/>
    <n v="58386.429969813471"/>
    <n v="58386.43087356037"/>
    <n v="9.0374690989847295E-4"/>
    <n v="32202.019096253091"/>
    <n v="0"/>
    <n v="0"/>
    <n v="0"/>
    <n v="0"/>
    <n v="0"/>
    <n v="0"/>
    <n v="0"/>
    <n v="0"/>
    <n v="0"/>
    <n v="0"/>
    <n v="63970.909563219822"/>
    <n v="76765.091475863781"/>
    <n v="89559.273388507732"/>
    <n v="102353.4553011517"/>
    <n v="115147.63721379569"/>
    <n v="140736.00103908361"/>
    <n v="153530.18295172759"/>
    <n v="166324.36486437151"/>
    <n v="179118.54677701549"/>
    <n v="191912.72868965939"/>
    <m/>
    <n v="3.973099287470657"/>
    <n v="1.4630000000000001"/>
    <m/>
    <n v="6.7707123791684856E-3"/>
    <n v="1.4729055522107239"/>
    <m/>
    <n v="-216.56431464318311"/>
    <n v="0"/>
    <n v="0"/>
    <n v="0"/>
    <n v="0"/>
    <n v="0"/>
    <n v="0"/>
    <n v="0"/>
    <n v="0"/>
    <n v="0"/>
    <n v="0"/>
    <n v="-6613.655270965166"/>
    <n v="-3770.5037348220608"/>
    <n v="-216.564314643183"/>
    <n v="4352.7863684439444"/>
    <n v="10445.253945893461"/>
    <n v="-11731.328036022751"/>
    <n v="-9456.8068071082671"/>
    <n v="-6613.6552709651623"/>
    <n v="-2958.1747244954572"/>
    <n v="1915.7993374641451"/>
  </r>
  <r>
    <x v="221"/>
    <n v="0"/>
    <n v="0"/>
    <n v="0"/>
    <n v="0"/>
    <n v="0"/>
    <n v="0"/>
    <n v="80014.248658422483"/>
    <n v="54442.43092799592"/>
    <n v="0"/>
    <n v="110"/>
    <n v="57"/>
    <n v="1671800607"/>
    <n v="1407"/>
    <n v="0"/>
    <n v="126059"/>
    <n v="5"/>
    <n v="13"/>
    <n v="5"/>
    <n v="1246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126884.84"/>
    <n v="158539.29"/>
    <n v="31654.45"/>
    <n v="2"/>
    <n v="5"/>
    <n v="0"/>
    <n v="0"/>
    <n v="0"/>
    <n v="86236.025583679671"/>
    <n v="117890.4739100693"/>
    <n v="31654.448326389651"/>
    <n v="40648.814416320332"/>
    <n v="40648.816089930682"/>
    <n v="1.6736103534640281E-3"/>
    <n v="31654.448326389651"/>
    <n v="0"/>
    <n v="0"/>
    <n v="0"/>
    <n v="0"/>
    <n v="0"/>
    <n v="0"/>
    <n v="0"/>
    <n v="0"/>
    <n v="0"/>
    <n v="0"/>
    <n v="58945.236955034663"/>
    <n v="70734.28434604159"/>
    <n v="82523.331737048517"/>
    <n v="94312.379128055472"/>
    <n v="106101.4265190624"/>
    <n v="129679.5213010763"/>
    <n v="141468.56869208321"/>
    <n v="153257.61608309011"/>
    <n v="165046.663474097"/>
    <n v="176835.71086510399"/>
    <m/>
    <n v="3.7242940611220989"/>
    <n v="1.4630000000000001"/>
    <m/>
    <n v="7.4029046673836696E-2"/>
    <n v="1.5713044952838231"/>
    <m/>
    <n v="-2181.8298488723149"/>
    <n v="0"/>
    <n v="0"/>
    <n v="0"/>
    <n v="0"/>
    <n v="0"/>
    <n v="0"/>
    <n v="0"/>
    <n v="0"/>
    <n v="0"/>
    <n v="0"/>
    <n v="-8076.3535443757828"/>
    <n v="-5456.5652352631296"/>
    <n v="-2181.8298488723158"/>
    <n v="2028.5442193444469"/>
    <n v="7642.3763103001256"/>
    <n v="-12791.972500778549"/>
    <n v="-10696.141853488431"/>
    <n v="-8076.3535443757792"/>
    <n v="-4708.0542898023696"/>
    <n v="-216.9886170378231"/>
  </r>
  <r>
    <x v="222"/>
    <n v="0"/>
    <n v="0"/>
    <n v="0"/>
    <n v="0"/>
    <n v="0"/>
    <n v="0"/>
    <n v="81446.887342313625"/>
    <n v="55838.303841244247"/>
    <n v="0"/>
    <n v="10"/>
    <n v="54"/>
    <n v="1671667267"/>
    <n v="16795"/>
    <n v="0"/>
    <n v="78967"/>
    <n v="10"/>
    <n v="47"/>
    <n v="906"/>
    <n v="60620"/>
    <n v="2"/>
    <n v="183"/>
    <n v="0"/>
    <n v="0"/>
    <n v="0"/>
    <n v="0"/>
    <n v="0"/>
    <n v="119"/>
    <n v="1"/>
    <n v="0"/>
    <n v="0"/>
    <n v="0"/>
    <n v="0"/>
    <n v="0"/>
    <n v="0"/>
    <n v="0"/>
    <n v="0"/>
    <n v="0"/>
    <n v="0"/>
    <n v="0"/>
    <n v="0"/>
    <n v="274"/>
    <n v="0"/>
    <n v="0"/>
    <n v="0"/>
    <n v="0"/>
    <n v="0"/>
    <n v="0"/>
    <n v="67"/>
    <n v="0"/>
    <n v="0"/>
    <n v="0"/>
    <n v="0"/>
    <n v="0"/>
    <n v="0"/>
    <n v="0"/>
    <n v="0"/>
    <n v="0"/>
    <n v="0"/>
    <n v="1552"/>
    <n v="614573.79"/>
    <n v="646108.49"/>
    <n v="31534.7"/>
    <n v="4"/>
    <n v="16"/>
    <n v="0"/>
    <n v="0"/>
    <n v="0"/>
    <n v="89062.753901765303"/>
    <n v="120597.45753514289"/>
    <n v="31534.70363337754"/>
    <n v="525511.0360982347"/>
    <n v="525511.0324648571"/>
    <n v="-3.6333775387902278E-3"/>
    <n v="31534.70363337754"/>
    <n v="0"/>
    <n v="0"/>
    <n v="0"/>
    <n v="0"/>
    <n v="0"/>
    <n v="0"/>
    <n v="0"/>
    <n v="0"/>
    <n v="0"/>
    <n v="0"/>
    <n v="60298.728767571432"/>
    <n v="72358.474521085707"/>
    <n v="84418.220274599997"/>
    <n v="96477.966028114286"/>
    <n v="108537.7117816286"/>
    <n v="132657.20328865721"/>
    <n v="144716.94904217141"/>
    <n v="156776.6947956857"/>
    <n v="168836.44054919999"/>
    <n v="180896.18630271431"/>
    <m/>
    <n v="3.8242774987584749"/>
    <n v="1.4630000000000001"/>
    <m/>
    <n v="4.5949202509120379E-2"/>
    <n v="1.5302236832708429"/>
    <m/>
    <n v="-1385.3392495918281"/>
    <n v="0"/>
    <n v="0"/>
    <n v="0"/>
    <n v="0"/>
    <n v="0"/>
    <n v="0"/>
    <n v="0"/>
    <n v="0"/>
    <n v="0"/>
    <n v="0"/>
    <n v="-7415.212126348968"/>
    <n v="-4735.2686255680164"/>
    <n v="-1385.339249591827"/>
    <n v="2921.712805234703"/>
    <n v="8664.4488783367415"/>
    <n v="-12239.11042775468"/>
    <n v="-10095.15562712992"/>
    <n v="-7415.212126348968"/>
    <n v="-3969.570482487743"/>
    <n v="624.61837599389037"/>
  </r>
  <r>
    <x v="223"/>
    <n v="127208.88071422929"/>
    <n v="126534.81"/>
    <n v="44730.500915218698"/>
    <n v="2"/>
    <n v="0"/>
    <n v="1671723695"/>
    <n v="0"/>
    <n v="0"/>
    <n v="0"/>
    <n v="0"/>
    <n v="0"/>
    <n v="0"/>
    <n v="31531"/>
    <n v="0"/>
    <n v="31531"/>
    <n v="1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6938.51999999999"/>
    <n v="188408.31"/>
    <n v="31469.79"/>
    <n v="1"/>
    <n v="1"/>
    <n v="156938.52231978049"/>
    <n v="188408.3104685393"/>
    <n v="31469.788148758769"/>
    <n v="0"/>
    <n v="0"/>
    <n v="0"/>
    <n v="-2.3197805276140571E-3"/>
    <n v="-4.6853927779011428E-4"/>
    <n v="1.851241235272028E-3"/>
    <n v="31469.788148758769"/>
    <n v="94204.155234269638"/>
    <n v="113044.98628112359"/>
    <n v="131885.81732797751"/>
    <n v="150726.64837483139"/>
    <n v="169567.47942168539"/>
    <n v="207249.14151539319"/>
    <n v="226089.9725622471"/>
    <n v="244930.8036091011"/>
    <n v="263771.63465595501"/>
    <n v="282612.46570280893"/>
    <n v="0"/>
    <n v="0"/>
    <n v="0"/>
    <n v="0"/>
    <n v="0"/>
    <n v="0"/>
    <n v="0"/>
    <n v="0"/>
    <n v="0"/>
    <n v="0"/>
    <n v="5.9869583353382216"/>
    <m/>
    <n v="1.4630000000000001"/>
    <n v="-0.33188110289830042"/>
    <m/>
    <m/>
    <n v="15632.28946837605"/>
    <m/>
    <n v="6211.8739449490886"/>
    <n v="10398.725288694401"/>
    <n v="15632.28946837605"/>
    <n v="22361.157699395309"/>
    <n v="31332.982007420989"/>
    <n v="-1324.458473792482"/>
    <n v="2025.0226012037749"/>
    <n v="6211.8739449490886"/>
    <n v="11594.968529764499"/>
    <n v="18772.427976185041"/>
    <n v="0"/>
    <n v="0"/>
    <n v="0"/>
    <n v="0"/>
    <n v="0"/>
    <n v="0"/>
    <n v="0"/>
    <n v="0"/>
    <n v="0"/>
    <n v="0"/>
  </r>
  <r>
    <x v="224"/>
    <n v="20000"/>
    <n v="20000"/>
    <n v="20000"/>
    <n v="0"/>
    <n v="0"/>
    <n v="1671582839"/>
    <n v="79841.036211679195"/>
    <n v="57720.142530082587"/>
    <n v="0"/>
    <n v="36"/>
    <n v="57"/>
    <n v="1671759919"/>
    <n v="29519"/>
    <n v="0"/>
    <n v="44409"/>
    <n v="2"/>
    <n v="10"/>
    <n v="0"/>
    <n v="148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8107.29"/>
    <n v="139514.01999999999"/>
    <n v="31406.73"/>
    <n v="1"/>
    <n v="3"/>
    <n v="0"/>
    <n v="0"/>
    <n v="0"/>
    <n v="86703.719179327774"/>
    <n v="118110.4490701445"/>
    <n v="31406.729890816761"/>
    <n v="21403.570820672219"/>
    <n v="21403.570929855439"/>
    <n v="1.0918323459918609E-4"/>
    <n v="31406.729890816761"/>
    <n v="0"/>
    <n v="0"/>
    <n v="0"/>
    <n v="0"/>
    <n v="0"/>
    <n v="0"/>
    <n v="0"/>
    <n v="0"/>
    <n v="0"/>
    <n v="0"/>
    <n v="59055.224535072273"/>
    <n v="70866.269442086719"/>
    <n v="82677.314349101172"/>
    <n v="94488.35925611564"/>
    <n v="106299.40416313009"/>
    <n v="129921.493977159"/>
    <n v="141732.53888417341"/>
    <n v="153543.58379118791"/>
    <n v="165354.62869820229"/>
    <n v="177165.67360521681"/>
    <m/>
    <n v="3.7606732531768521"/>
    <n v="1.4630000000000001"/>
    <m/>
    <n v="6.3639335488924864E-2"/>
    <n v="1.5561043478202969"/>
    <m/>
    <n v="-1879.117623280627"/>
    <n v="0"/>
    <n v="0"/>
    <n v="0"/>
    <n v="0"/>
    <n v="0"/>
    <n v="0"/>
    <n v="0"/>
    <n v="0"/>
    <n v="0"/>
    <n v="0"/>
    <n v="-7784.6400767878549"/>
    <n v="-5159.9634307846427"/>
    <n v="-1879.1176232806281"/>
    <n v="2339.1127006531019"/>
    <n v="7963.4197992314148"/>
    <n v="-12509.058039593639"/>
    <n v="-10409.316722791071"/>
    <n v="-7784.6400767878549"/>
    <n v="-4410.0558176408667"/>
    <n v="89.389861221781757"/>
  </r>
  <r>
    <x v="225"/>
    <n v="0"/>
    <n v="0"/>
    <n v="0"/>
    <n v="0"/>
    <n v="0"/>
    <n v="0"/>
    <n v="75991.342401795642"/>
    <n v="45888.064652776331"/>
    <n v="0"/>
    <n v="6"/>
    <n v="57"/>
    <n v="1668293541"/>
    <n v="14298"/>
    <n v="0"/>
    <n v="20084"/>
    <n v="9"/>
    <n v="20"/>
    <n v="0"/>
    <n v="5660"/>
    <n v="27"/>
    <n v="19"/>
    <n v="0"/>
    <n v="0"/>
    <n v="0"/>
    <n v="0"/>
    <n v="0"/>
    <n v="0"/>
    <n v="4"/>
    <n v="0"/>
    <n v="0"/>
    <n v="0"/>
    <n v="4"/>
    <n v="0"/>
    <n v="0"/>
    <n v="0"/>
    <n v="0"/>
    <n v="0"/>
    <n v="0"/>
    <n v="0"/>
    <n v="0"/>
    <n v="72"/>
    <n v="0"/>
    <n v="0"/>
    <n v="0"/>
    <n v="0"/>
    <n v="0"/>
    <n v="0"/>
    <n v="0"/>
    <n v="0"/>
    <n v="0"/>
    <n v="0"/>
    <n v="0"/>
    <n v="0"/>
    <n v="0"/>
    <n v="0"/>
    <n v="0"/>
    <n v="0"/>
    <n v="0"/>
    <n v="126"/>
    <n v="602656.75"/>
    <n v="633924.55000000005"/>
    <n v="31267.8"/>
    <n v="4"/>
    <n v="8"/>
    <n v="0"/>
    <n v="0"/>
    <n v="0"/>
    <n v="86357.541800061663"/>
    <n v="117625.3438396623"/>
    <n v="31267.802039600661"/>
    <n v="516299.20819993841"/>
    <n v="516299.20616033772"/>
    <n v="-2.039600662101293E-3"/>
    <n v="31267.802039600661"/>
    <n v="0"/>
    <n v="0"/>
    <n v="0"/>
    <n v="0"/>
    <n v="0"/>
    <n v="0"/>
    <n v="0"/>
    <n v="0"/>
    <n v="0"/>
    <n v="0"/>
    <n v="58812.671919831162"/>
    <n v="70575.206303797386"/>
    <n v="82337.740687763624"/>
    <n v="94100.275071729862"/>
    <n v="105862.8094556961"/>
    <n v="129387.87822362861"/>
    <n v="141150.4126075948"/>
    <n v="152912.94699156101"/>
    <n v="164675.48137552719"/>
    <n v="176438.01575949349"/>
    <m/>
    <n v="3.7618679973312439"/>
    <n v="1.4630000000000001"/>
    <m/>
    <n v="6.3301530738902212E-2"/>
    <n v="1.555610139471014"/>
    <m/>
    <n v="-1861.466079685081"/>
    <n v="0"/>
    <n v="0"/>
    <n v="0"/>
    <n v="0"/>
    <n v="0"/>
    <n v="0"/>
    <n v="0"/>
    <n v="0"/>
    <n v="0"/>
    <n v="0"/>
    <n v="-7742.7332716681958"/>
    <n v="-5128.8367418979205"/>
    <n v="-1861.4660796850801"/>
    <n v="2339.4390574457138"/>
    <n v="7940.6459069534467"/>
    <n v="-12447.74702525469"/>
    <n v="-10356.62980143847"/>
    <n v="-7742.7332716681958"/>
    <n v="-4382.0091619635568"/>
    <n v="98.956317642627255"/>
  </r>
  <r>
    <x v="226"/>
    <n v="30386.000305355301"/>
    <n v="24996"/>
    <n v="0"/>
    <n v="20"/>
    <n v="21"/>
    <n v="1671606791"/>
    <n v="47852.726398649444"/>
    <n v="36850.571884519763"/>
    <n v="0"/>
    <n v="22"/>
    <n v="31"/>
    <n v="1671607027"/>
    <n v="31793"/>
    <n v="0"/>
    <n v="36692"/>
    <n v="8"/>
    <n v="68"/>
    <n v="127"/>
    <n v="3131"/>
    <n v="3"/>
    <n v="1028"/>
    <n v="0"/>
    <n v="0"/>
    <n v="210"/>
    <n v="0"/>
    <n v="0"/>
    <n v="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68"/>
    <n v="116313.35"/>
    <n v="147444.48000000001"/>
    <n v="31131.13"/>
    <n v="3"/>
    <n v="10"/>
    <n v="33128.116214912989"/>
    <n v="45169.527758749631"/>
    <n v="12041.411543836641"/>
    <n v="52068.763970710737"/>
    <n v="71158.478738428137"/>
    <n v="19089.714767717389"/>
    <n v="31116.469814376269"/>
    <n v="31116.473502822231"/>
    <n v="3.6884459696011622E-3"/>
    <n v="31131.126311554039"/>
    <n v="22584.763879374819"/>
    <n v="27101.71665524978"/>
    <n v="31618.669431124741"/>
    <n v="36135.622206999709"/>
    <n v="40652.57498287467"/>
    <n v="49686.480534624599"/>
    <n v="54203.433310499553"/>
    <n v="58720.386086374521"/>
    <n v="63237.338862249482"/>
    <n v="67754.291638124443"/>
    <n v="35579.239369214069"/>
    <n v="42695.087243056878"/>
    <n v="49810.935116899687"/>
    <n v="56926.782990742511"/>
    <n v="64042.630864585328"/>
    <n v="78274.326612270961"/>
    <n v="85390.174486113756"/>
    <n v="92506.02235995658"/>
    <n v="99621.870233799389"/>
    <n v="106737.7181076422"/>
    <n v="3.7511821263072358"/>
    <n v="3.7275820830368929"/>
    <n v="1.4630000000000001"/>
    <n v="6.6330523369630967E-2"/>
    <n v="7.3081668195262406E-2"/>
    <n v="1.5699184805696691"/>
    <n v="-749.02960414923314"/>
    <n v="-1300.0950831103589"/>
    <n v="-3007.5059920867152"/>
    <n v="-2003.7387085589451"/>
    <n v="-749.02960414923291"/>
    <n v="864.16781580611132"/>
    <n v="3015.097709079902"/>
    <n v="-4814.2871024366987"/>
    <n v="-4011.2732756144828"/>
    <n v="-3007.5059920867129"/>
    <n v="-1716.948056122437"/>
    <n v="3.7958584965963378"/>
    <n v="-4858.0190200317647"/>
    <n v="-3276.7194925111398"/>
    <n v="-1300.095083110358"/>
    <n v="1241.27915754779"/>
    <n v="4629.7781450919874"/>
    <n v="-7704.3581695688899"/>
    <n v="-6439.3185475523896"/>
    <n v="-4858.0190200317647"/>
    <n v="-2824.9196275052468"/>
    <n v="-114.12043746989001"/>
  </r>
  <r>
    <x v="227"/>
    <n v="0"/>
    <n v="0"/>
    <n v="0"/>
    <n v="0"/>
    <n v="0"/>
    <n v="0"/>
    <n v="76857.325045471807"/>
    <n v="62119.004487216996"/>
    <n v="0"/>
    <n v="24"/>
    <n v="48"/>
    <n v="1671703529"/>
    <n v="1097448"/>
    <n v="0"/>
    <n v="1128289"/>
    <n v="3"/>
    <n v="16"/>
    <n v="0"/>
    <n v="308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166.79"/>
    <n v="239342.88"/>
    <n v="30176.09"/>
    <n v="2"/>
    <n v="9"/>
    <n v="0"/>
    <n v="0"/>
    <n v="0"/>
    <n v="83703.323494103272"/>
    <n v="113879.41065908151"/>
    <n v="30176.087164978289"/>
    <n v="125463.46650589669"/>
    <n v="125463.4693409185"/>
    <n v="2.8350217144179619E-3"/>
    <n v="30176.087164978289"/>
    <n v="0"/>
    <n v="0"/>
    <n v="0"/>
    <n v="0"/>
    <n v="0"/>
    <n v="0"/>
    <n v="0"/>
    <n v="0"/>
    <n v="0"/>
    <n v="0"/>
    <n v="56939.705329540768"/>
    <n v="68327.64639544893"/>
    <n v="79715.587461357078"/>
    <n v="91103.52852726524"/>
    <n v="102491.4695931734"/>
    <n v="125267.3517249897"/>
    <n v="136655.29279089789"/>
    <n v="148043.23385680601"/>
    <n v="159431.17492271421"/>
    <n v="170819.1159886223"/>
    <m/>
    <n v="3.7738295901811791"/>
    <n v="1.4630000000000001"/>
    <m/>
    <n v="5.9931272574489158E-2"/>
    <n v="1.5506794517764779"/>
    <m/>
    <n v="-1706.2345002079001"/>
    <n v="0"/>
    <n v="0"/>
    <n v="0"/>
    <n v="0"/>
    <n v="0"/>
    <n v="0"/>
    <n v="0"/>
    <n v="0"/>
    <n v="0"/>
    <n v="0"/>
    <n v="-7400.2050331619757"/>
    <n v="-4869.5514629601639"/>
    <n v="-1706.234500207898"/>
    <n v="2360.8873090450138"/>
    <n v="7783.7163880488952"/>
    <n v="-11955.381459525241"/>
    <n v="-9930.8586033637876"/>
    <n v="-7400.2050331619757"/>
    <n v="-4146.5075857596457"/>
    <n v="191.75567744345969"/>
  </r>
  <r>
    <x v="228"/>
    <n v="30627.045503507241"/>
    <n v="30492.684286672331"/>
    <n v="1884.919755611746"/>
    <n v="10"/>
    <n v="0"/>
    <n v="1671302543"/>
    <n v="48977.668428493816"/>
    <n v="48977.462728112827"/>
    <n v="5574.2988903134437"/>
    <n v="8"/>
    <n v="0"/>
    <n v="1669391904"/>
    <n v="133754"/>
    <n v="0"/>
    <n v="496667"/>
    <n v="8"/>
    <n v="44"/>
    <n v="13"/>
    <n v="20179"/>
    <n v="13"/>
    <n v="304176"/>
    <n v="113"/>
    <n v="0"/>
    <n v="0"/>
    <n v="0"/>
    <n v="0"/>
    <n v="376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64"/>
    <n v="0"/>
    <n v="0"/>
    <n v="0"/>
    <n v="0"/>
    <n v="0"/>
    <n v="0"/>
    <n v="0"/>
    <n v="0"/>
    <n v="342734"/>
    <n v="5892468.0999999996"/>
    <n v="5922267.3499999996"/>
    <n v="29799.26"/>
    <n v="7"/>
    <n v="26"/>
    <n v="33876.472065186317"/>
    <n v="45283.051309908929"/>
    <n v="11406.57924472261"/>
    <n v="54633.077677009023"/>
    <n v="73025.755101513249"/>
    <n v="18392.677424504229"/>
    <n v="5803958.5502578048"/>
    <n v="5803958.5435885778"/>
    <n v="3.330773160996614E-3"/>
    <n v="29799.256669226841"/>
    <n v="22641.525654954461"/>
    <n v="27169.83078594536"/>
    <n v="31698.135916936251"/>
    <n v="36226.441047927146"/>
    <n v="40754.746178918038"/>
    <n v="49811.356440899828"/>
    <n v="54339.661571890712"/>
    <n v="58867.966702881611"/>
    <n v="63396.271833872503"/>
    <n v="67924.576964863401"/>
    <n v="36512.877550756617"/>
    <n v="43815.453060907937"/>
    <n v="51118.028571059273"/>
    <n v="58420.6040812106"/>
    <n v="65723.179591361928"/>
    <n v="80328.330611664584"/>
    <n v="87630.906121815889"/>
    <n v="94933.481631967225"/>
    <n v="102236.0571421185"/>
    <n v="109538.63265226989"/>
    <n v="3.9699063442582649"/>
    <n v="3.970371111071755"/>
    <n v="1.4630000000000001"/>
    <n v="7.580444759171634E-3"/>
    <n v="7.4624986177291852E-3"/>
    <n v="1.4739176354777379"/>
    <n v="-85.816417245375618"/>
    <n v="-136.23864912591671"/>
    <n v="-2349.968982740822"/>
    <n v="-1343.678953631736"/>
    <n v="-85.816417245376215"/>
    <n v="1531.435415251372"/>
    <n v="3687.7711919137018"/>
    <n v="-4161.2910351371793"/>
    <n v="-3356.2590118499088"/>
    <n v="-2349.968982740822"/>
    <n v="-1056.1675167434239"/>
    <n v="668.90110458644085"/>
    <n v="-3787.5264042015792"/>
    <n v="-2164.7318463901738"/>
    <n v="-136.23864912591671"/>
    <n v="2471.824033070985"/>
    <n v="5949.2409426668528"/>
    <n v="-6708.5566082621081"/>
    <n v="-5410.3209620129837"/>
    <n v="-3787.5264042015792"/>
    <n v="-1701.0762584440561"/>
    <n v="1080.8572692326379"/>
  </r>
  <r>
    <x v="229"/>
    <n v="0"/>
    <n v="0"/>
    <n v="0"/>
    <n v="0"/>
    <n v="0"/>
    <n v="0"/>
    <n v="76149.936038689702"/>
    <n v="50102.346539779501"/>
    <n v="0"/>
    <n v="13"/>
    <n v="37"/>
    <n v="1671898755"/>
    <n v="1089"/>
    <n v="0"/>
    <n v="33037"/>
    <n v="5"/>
    <n v="23"/>
    <n v="0"/>
    <n v="31071"/>
    <n v="1"/>
    <n v="0"/>
    <n v="0"/>
    <n v="0"/>
    <n v="0"/>
    <n v="0"/>
    <n v="0"/>
    <n v="0"/>
    <n v="8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77"/>
    <n v="96887.89"/>
    <n v="126198.67"/>
    <n v="29310.78"/>
    <n v="2"/>
    <n v="3"/>
    <n v="0"/>
    <n v="0"/>
    <n v="0"/>
    <n v="83437.698298043542"/>
    <n v="112748.48035236121"/>
    <n v="29310.782054317689"/>
    <n v="13450.191701956461"/>
    <n v="13450.189647638759"/>
    <n v="-2.0543176906357981E-3"/>
    <n v="29310.782054317689"/>
    <n v="0"/>
    <n v="0"/>
    <n v="0"/>
    <n v="0"/>
    <n v="0"/>
    <n v="0"/>
    <n v="0"/>
    <n v="0"/>
    <n v="0"/>
    <n v="0"/>
    <n v="56374.240176180618"/>
    <n v="67649.088211416733"/>
    <n v="78923.936246652855"/>
    <n v="90198.784281888991"/>
    <n v="101473.6323171251"/>
    <n v="124023.3283875974"/>
    <n v="135298.17642283349"/>
    <n v="146573.02445806959"/>
    <n v="157847.87249330571"/>
    <n v="169122.72052854189"/>
    <m/>
    <n v="3.8466554779541471"/>
    <n v="1.4630000000000001"/>
    <m/>
    <n v="3.9864376449801009E-2"/>
    <n v="1.5213215827460591"/>
    <m/>
    <n v="-1123.6619662273799"/>
    <n v="0"/>
    <n v="0"/>
    <n v="0"/>
    <n v="0"/>
    <n v="0"/>
    <n v="0"/>
    <n v="0"/>
    <n v="0"/>
    <n v="0"/>
    <n v="0"/>
    <n v="-6761.0859838454417"/>
    <n v="-4255.5641982374154"/>
    <n v="-1123.6619662273811"/>
    <n v="2903.0694749283789"/>
    <n v="8272.0447298027248"/>
    <n v="-11271.025197939891"/>
    <n v="-9266.6077694534688"/>
    <n v="-6761.0859838454417"/>
    <n v="-3539.7008309208359"/>
    <n v="755.47937297863973"/>
  </r>
  <r>
    <x v="230"/>
    <n v="0"/>
    <n v="0"/>
    <n v="0"/>
    <n v="0"/>
    <n v="0"/>
    <n v="0"/>
    <n v="74835.986663108226"/>
    <n v="55374.144098000383"/>
    <n v="0"/>
    <n v="2"/>
    <n v="38"/>
    <n v="1669339283"/>
    <n v="175"/>
    <n v="2010"/>
    <n v="11242"/>
    <n v="10"/>
    <n v="47"/>
    <n v="63"/>
    <n v="8963"/>
    <n v="0"/>
    <n v="0"/>
    <n v="0"/>
    <n v="0"/>
    <n v="0"/>
    <n v="0"/>
    <n v="11"/>
    <n v="18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04"/>
    <n v="966070.36"/>
    <n v="995379"/>
    <n v="29308.639999999999"/>
    <n v="7"/>
    <n v="19"/>
    <n v="0"/>
    <n v="0"/>
    <n v="0"/>
    <n v="84748.776895392075"/>
    <n v="114057.3434732809"/>
    <n v="29308.56657788884"/>
    <n v="881321.58310460788"/>
    <n v="881321.6565267191"/>
    <n v="7.3422111159743508E-2"/>
    <n v="29308.56657788884"/>
    <n v="0"/>
    <n v="0"/>
    <n v="0"/>
    <n v="0"/>
    <n v="0"/>
    <n v="0"/>
    <n v="0"/>
    <n v="0"/>
    <n v="0"/>
    <n v="0"/>
    <n v="57028.671736640463"/>
    <n v="68434.406083968541"/>
    <n v="79840.140431296633"/>
    <n v="91245.87477862474"/>
    <n v="102651.6091259528"/>
    <n v="125463.077820609"/>
    <n v="136868.81216793711"/>
    <n v="148274.54651526519"/>
    <n v="159680.2808625933"/>
    <n v="171086.0152099214"/>
    <m/>
    <n v="3.8916042915360038"/>
    <n v="1.4630000000000001"/>
    <m/>
    <n v="2.785373340751773E-2"/>
    <n v="1.503750011975199"/>
    <m/>
    <n v="-794.23070956861181"/>
    <n v="0"/>
    <n v="0"/>
    <n v="0"/>
    <n v="0"/>
    <n v="0"/>
    <n v="0"/>
    <n v="0"/>
    <n v="0"/>
    <n v="0"/>
    <n v="0"/>
    <n v="-6497.0978832326582"/>
    <n v="-3962.4902504930828"/>
    <n v="-794.23070956861193"/>
    <n v="3279.245843048564"/>
    <n v="8710.5479132047949"/>
    <n v="-11059.39162216389"/>
    <n v="-9031.7055159722295"/>
    <n v="-6497.0978832326546"/>
    <n v="-3238.3166411389138"/>
    <n v="1106.725014986074"/>
  </r>
  <r>
    <x v="231"/>
    <n v="0"/>
    <n v="0"/>
    <n v="0"/>
    <n v="0"/>
    <n v="0"/>
    <n v="0"/>
    <n v="75820.983072144314"/>
    <n v="44244.505489795971"/>
    <n v="0"/>
    <n v="78"/>
    <n v="59"/>
    <n v="1671723621"/>
    <n v="4773"/>
    <n v="0"/>
    <n v="11584"/>
    <n v="3"/>
    <n v="22"/>
    <n v="0"/>
    <n v="6736"/>
    <n v="0"/>
    <n v="0"/>
    <n v="0"/>
    <n v="0"/>
    <n v="0"/>
    <n v="0"/>
    <n v="0"/>
    <n v="0"/>
    <n v="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5"/>
    <n v="91409.87"/>
    <n v="120595.33"/>
    <n v="29185.46"/>
    <n v="1"/>
    <n v="5"/>
    <n v="0"/>
    <n v="0"/>
    <n v="0"/>
    <n v="83146.394340608866"/>
    <n v="112331.85490210079"/>
    <n v="29185.46056149196"/>
    <n v="8263.4756593911297"/>
    <n v="8263.4750978991797"/>
    <n v="-5.6149195734178647E-4"/>
    <n v="29185.46056149196"/>
    <n v="0"/>
    <n v="0"/>
    <n v="0"/>
    <n v="0"/>
    <n v="0"/>
    <n v="0"/>
    <n v="0"/>
    <n v="0"/>
    <n v="0"/>
    <n v="0"/>
    <n v="56165.927451050411"/>
    <n v="67399.112941260493"/>
    <n v="78632.298431470568"/>
    <n v="89865.483921680658"/>
    <n v="101098.6694118907"/>
    <n v="123565.0403923109"/>
    <n v="134798.22588252099"/>
    <n v="146031.41137273109"/>
    <n v="157264.59686294111"/>
    <n v="168497.78235315121"/>
    <m/>
    <n v="3.8488977984577142"/>
    <n v="1.4630000000000001"/>
    <m/>
    <n v="3.9258564257755653E-2"/>
    <n v="1.520435279509097"/>
    <m/>
    <n v="-1102.496835966751"/>
    <n v="0"/>
    <n v="0"/>
    <n v="0"/>
    <n v="0"/>
    <n v="0"/>
    <n v="0"/>
    <n v="0"/>
    <n v="0"/>
    <n v="0"/>
    <n v="0"/>
    <n v="-6719.0895810717921"/>
    <n v="-4222.8261388028841"/>
    <n v="-1102.496835966751"/>
    <n v="2909.3551248225631"/>
    <n v="8258.4910725416485"/>
    <n v="-11212.363777155821"/>
    <n v="-9215.3530233407"/>
    <n v="-6719.0895810717921"/>
    <n v="-3509.608012440342"/>
    <n v="769.7007457349282"/>
  </r>
  <r>
    <x v="232"/>
    <n v="7461.3651585342259"/>
    <n v="0"/>
    <n v="0"/>
    <n v="96"/>
    <n v="60"/>
    <n v="1630865787"/>
    <n v="57710.380058895717"/>
    <n v="33586.993616770917"/>
    <n v="0"/>
    <n v="22"/>
    <n v="41"/>
    <n v="1670436377"/>
    <n v="86"/>
    <n v="0"/>
    <n v="382"/>
    <n v="6"/>
    <n v="27"/>
    <n v="11"/>
    <n v="180"/>
    <n v="0"/>
    <n v="44"/>
    <n v="0"/>
    <n v="0"/>
    <n v="0"/>
    <n v="0"/>
    <n v="0"/>
    <n v="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6"/>
    <n v="84642.33"/>
    <n v="113722.87"/>
    <n v="29080.54"/>
    <n v="2"/>
    <n v="8"/>
    <n v="0"/>
    <n v="0"/>
    <n v="0"/>
    <n v="58288.506305705567"/>
    <n v="87369.049773093997"/>
    <n v="29080.54346738843"/>
    <n v="26353.823694294431"/>
    <n v="26353.820226905998"/>
    <n v="-3.4673884256335441E-3"/>
    <n v="29080.54346738843"/>
    <n v="0"/>
    <n v="0"/>
    <n v="0"/>
    <n v="0"/>
    <n v="0"/>
    <n v="0"/>
    <n v="0"/>
    <n v="0"/>
    <n v="0"/>
    <n v="0"/>
    <n v="43684.524886546998"/>
    <n v="52421.4298638564"/>
    <n v="61158.334841165793"/>
    <n v="69895.239818475195"/>
    <n v="78632.144795784596"/>
    <n v="96105.954750403398"/>
    <n v="104842.8597277128"/>
    <n v="113579.7647050222"/>
    <n v="122316.6696823316"/>
    <n v="131053.574659641"/>
    <m/>
    <n v="3.004381602120731"/>
    <n v="1.4630000000000001"/>
    <m/>
    <n v="0.33138879467790727"/>
    <n v="1.947821806613778"/>
    <m/>
    <n v="-7238.2810241149264"/>
    <n v="0"/>
    <n v="0"/>
    <n v="0"/>
    <n v="0"/>
    <n v="0"/>
    <n v="0"/>
    <n v="0"/>
    <n v="0"/>
    <n v="0"/>
    <n v="0"/>
    <n v="-11606.73351276963"/>
    <n v="-9665.1990733675375"/>
    <n v="-7238.2810241149273"/>
    <n v="-4117.9578179329983"/>
    <n v="42.473123642907012"/>
    <n v="-15101.49550369339"/>
    <n v="-13548.26795217172"/>
    <n v="-11606.73351276963"/>
    <n v="-9110.4749478240847"/>
    <n v="-5782.1301945633604"/>
  </r>
  <r>
    <x v="233"/>
    <n v="0"/>
    <n v="0"/>
    <n v="0"/>
    <n v="0"/>
    <n v="0"/>
    <n v="0"/>
    <n v="73217.90866546976"/>
    <n v="41983.882772429497"/>
    <n v="0"/>
    <n v="29"/>
    <n v="56"/>
    <n v="1671707190"/>
    <n v="32729"/>
    <n v="0"/>
    <n v="75338"/>
    <n v="3"/>
    <n v="13"/>
    <n v="5"/>
    <n v="426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79757.86"/>
    <n v="108483.75"/>
    <n v="28725.88"/>
    <n v="1"/>
    <n v="1"/>
    <n v="0"/>
    <n v="0"/>
    <n v="0"/>
    <n v="79757.864606741365"/>
    <n v="108483.7471096642"/>
    <n v="28725.882502922839"/>
    <n v="-4.6067413641139856E-3"/>
    <n v="2.8903357888339092E-3"/>
    <n v="-2.5029228418134149E-3"/>
    <n v="28725.882502922839"/>
    <n v="0"/>
    <n v="0"/>
    <n v="0"/>
    <n v="0"/>
    <n v="0"/>
    <n v="0"/>
    <n v="0"/>
    <n v="0"/>
    <n v="0"/>
    <n v="0"/>
    <n v="54241.873554832113"/>
    <n v="65090.248265798517"/>
    <n v="75938.622976764949"/>
    <n v="86786.997687731375"/>
    <n v="97635.372398697786"/>
    <n v="119332.12182063059"/>
    <n v="130180.496531597"/>
    <n v="141028.8712425635"/>
    <n v="151877.2459535299"/>
    <n v="162725.62066449629"/>
    <m/>
    <n v="3.7765157292774569"/>
    <n v="1.4630000000000001"/>
    <m/>
    <n v="5.9177370556139808E-2"/>
    <n v="1.5495764931236331"/>
    <m/>
    <n v="-1604.94572550679"/>
    <n v="0"/>
    <n v="0"/>
    <n v="0"/>
    <n v="0"/>
    <n v="0"/>
    <n v="0"/>
    <n v="0"/>
    <n v="0"/>
    <n v="0"/>
    <n v="0"/>
    <n v="-7029.1330809899991"/>
    <n v="-4618.3831452196864"/>
    <n v="-1604.94572550679"/>
    <n v="2269.4738141240741"/>
    <n v="7435.3665336318918"/>
    <n v="-11368.48296537657"/>
    <n v="-9439.8830167603155"/>
    <n v="-7029.1330809899991"/>
    <n v="-3929.5974492853061"/>
    <n v="203.11672632094999"/>
  </r>
  <r>
    <x v="234"/>
    <n v="0"/>
    <n v="0"/>
    <n v="0"/>
    <n v="0"/>
    <n v="0"/>
    <n v="0"/>
    <n v="77299.259885590029"/>
    <n v="31000"/>
    <n v="0"/>
    <n v="11"/>
    <n v="34"/>
    <n v="1672122447"/>
    <n v="3883571"/>
    <n v="0"/>
    <n v="3925658"/>
    <n v="11"/>
    <n v="57"/>
    <n v="0"/>
    <n v="32306"/>
    <n v="1492"/>
    <n v="7491"/>
    <n v="748"/>
    <n v="0"/>
    <n v="0"/>
    <n v="0"/>
    <n v="1"/>
    <n v="48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9781"/>
    <n v="234147.85"/>
    <n v="262862.26"/>
    <n v="28714.41"/>
    <n v="6"/>
    <n v="13"/>
    <n v="0"/>
    <n v="0"/>
    <n v="0"/>
    <n v="85660.156563875222"/>
    <n v="114374.5695374707"/>
    <n v="28714.412973595521"/>
    <n v="148487.6934361248"/>
    <n v="148487.69046252931"/>
    <n v="-2.9735955213254779E-3"/>
    <n v="28714.412973595521"/>
    <n v="0"/>
    <n v="0"/>
    <n v="0"/>
    <n v="0"/>
    <n v="0"/>
    <n v="0"/>
    <n v="0"/>
    <n v="0"/>
    <n v="0"/>
    <n v="0"/>
    <n v="57187.284768735371"/>
    <n v="68624.741722482446"/>
    <n v="80062.198676229513"/>
    <n v="91499.655629976594"/>
    <n v="102937.11258372371"/>
    <n v="125812.0264912178"/>
    <n v="137249.48344496489"/>
    <n v="148686.940398712"/>
    <n v="160124.397352459"/>
    <n v="171561.85430620611"/>
    <m/>
    <n v="3.9831763108876519"/>
    <n v="1.4630000000000001"/>
    <m/>
    <n v="4.2236867763956187E-3"/>
    <n v="1.469179253753867"/>
    <m/>
    <n v="-120.7705892278365"/>
    <n v="0"/>
    <n v="0"/>
    <n v="0"/>
    <n v="0"/>
    <n v="0"/>
    <n v="0"/>
    <n v="0"/>
    <n v="0"/>
    <n v="0"/>
    <n v="0"/>
    <n v="-5839.4990661013726"/>
    <n v="-3297.8419652686898"/>
    <n v="-120.7705892278354"/>
    <n v="3964.035465681834"/>
    <n v="9410.443538894724"/>
    <n v="-10414.4818476002"/>
    <n v="-8381.1561669340554"/>
    <n v="-5839.4990661013726"/>
    <n v="-2571.6542221736381"/>
    <n v="1785.472236396676"/>
  </r>
  <r>
    <x v="235"/>
    <n v="0"/>
    <n v="0"/>
    <n v="0"/>
    <n v="0"/>
    <n v="0"/>
    <n v="0"/>
    <n v="73684.355426253038"/>
    <n v="100"/>
    <n v="0"/>
    <n v="37"/>
    <n v="56"/>
    <n v="1671685336"/>
    <n v="89454"/>
    <n v="0"/>
    <n v="139224"/>
    <n v="5"/>
    <n v="36"/>
    <n v="5"/>
    <n v="49644"/>
    <n v="0"/>
    <n v="0"/>
    <n v="0"/>
    <n v="0"/>
    <n v="0"/>
    <n v="0"/>
    <n v="0"/>
    <n v="1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6"/>
    <n v="280074.34999999998"/>
    <n v="308731.84999999998"/>
    <n v="28657.5"/>
    <n v="3"/>
    <n v="9"/>
    <n v="0"/>
    <n v="0"/>
    <n v="0"/>
    <n v="80533.554740825115"/>
    <n v="109186.2276323499"/>
    <n v="28652.67289152482"/>
    <n v="199540.79525917489"/>
    <n v="199545.62236765001"/>
    <n v="4.827108475179557"/>
    <n v="28652.67289152482"/>
    <n v="0"/>
    <n v="0"/>
    <n v="0"/>
    <n v="0"/>
    <n v="0"/>
    <n v="0"/>
    <n v="0"/>
    <n v="0"/>
    <n v="0"/>
    <n v="0"/>
    <n v="54593.11381617497"/>
    <n v="65511.736579409961"/>
    <n v="76430.359342644952"/>
    <n v="87348.982105879957"/>
    <n v="98267.604869114948"/>
    <n v="120104.8503955849"/>
    <n v="131023.47315881991"/>
    <n v="141942.0959220549"/>
    <n v="152860.7186852899"/>
    <n v="163779.34144852491"/>
    <m/>
    <n v="3.810682097468336"/>
    <n v="1.4630000000000001"/>
    <m/>
    <n v="4.9680843924881479E-2"/>
    <n v="1.535683074662102"/>
    <m/>
    <n v="-1356.115983437337"/>
    <n v="0"/>
    <n v="0"/>
    <n v="0"/>
    <n v="0"/>
    <n v="0"/>
    <n v="0"/>
    <n v="0"/>
    <n v="0"/>
    <n v="0"/>
    <n v="0"/>
    <n v="-6815.4273650548312"/>
    <n v="-4389.0667510026115"/>
    <n v="-1356.1159834373359"/>
    <n v="2543.3921462894468"/>
    <n v="7742.7363192584926"/>
    <n v="-11182.87647034883"/>
    <n v="-9241.7879791070518"/>
    <n v="-6815.4273650548312"/>
    <n v="-3695.8208612734052"/>
    <n v="463.65447710183071"/>
  </r>
  <r>
    <x v="236"/>
    <n v="44378.625048062873"/>
    <n v="29866.495910331028"/>
    <n v="0"/>
    <n v="36"/>
    <n v="99"/>
    <n v="1665632147"/>
    <n v="0"/>
    <n v="0"/>
    <n v="0"/>
    <n v="0"/>
    <n v="0"/>
    <n v="0"/>
    <n v="53442"/>
    <n v="0"/>
    <n v="103815"/>
    <n v="12"/>
    <n v="129"/>
    <n v="5"/>
    <n v="452"/>
    <n v="130"/>
    <n v="18782"/>
    <n v="0"/>
    <n v="3491"/>
    <n v="0"/>
    <n v="0"/>
    <n v="25263"/>
    <n v="390"/>
    <n v="1858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9921"/>
    <n v="64790.04"/>
    <n v="93028.39"/>
    <n v="28238.36"/>
    <n v="7"/>
    <n v="15"/>
    <n v="42498.59862892724"/>
    <n v="70736.955114819531"/>
    <n v="28238.356485892291"/>
    <n v="0"/>
    <n v="0"/>
    <n v="0"/>
    <n v="22291.44137107276"/>
    <n v="22291.434885180472"/>
    <n v="3.514107705996139E-3"/>
    <n v="28238.356485892291"/>
    <n v="35368.477557409773"/>
    <n v="42442.173068891723"/>
    <n v="49515.868580373673"/>
    <n v="56589.564091855631"/>
    <n v="63663.259603337581"/>
    <n v="77810.650626301489"/>
    <n v="84884.346137783432"/>
    <n v="91958.041649265389"/>
    <n v="99031.737160747332"/>
    <n v="106105.4326722293"/>
    <n v="0"/>
    <n v="0"/>
    <n v="0"/>
    <n v="0"/>
    <n v="0"/>
    <n v="0"/>
    <n v="0"/>
    <n v="0"/>
    <n v="0"/>
    <n v="0"/>
    <n v="2.5049954713249432"/>
    <m/>
    <n v="1.4630000000000001"/>
    <n v="0.59680927402408379"/>
    <m/>
    <m/>
    <n v="-10554.11770718741"/>
    <m/>
    <n v="-14090.96546292839"/>
    <n v="-12519.033127043511"/>
    <n v="-10554.11770718741"/>
    <n v="-8027.7978816581417"/>
    <n v="-4659.3714476191162"/>
    <n v="-16920.443667521169"/>
    <n v="-15662.897798813259"/>
    <n v="-14090.96546292839"/>
    <n v="-12069.909602504969"/>
    <n v="-9375.1684552737497"/>
    <n v="0"/>
    <n v="0"/>
    <n v="0"/>
    <n v="0"/>
    <n v="0"/>
    <n v="0"/>
    <n v="0"/>
    <n v="0"/>
    <n v="0"/>
    <n v="0"/>
  </r>
  <r>
    <x v="237"/>
    <n v="0"/>
    <n v="0"/>
    <n v="0"/>
    <n v="0"/>
    <n v="0"/>
    <n v="0"/>
    <n v="71073.233599929488"/>
    <n v="58750"/>
    <n v="0"/>
    <n v="9"/>
    <n v="28"/>
    <n v="1671790857"/>
    <n v="231"/>
    <n v="0"/>
    <n v="1510"/>
    <n v="2"/>
    <n v="3"/>
    <n v="0"/>
    <n v="12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7237.649999999994"/>
    <n v="105235.03"/>
    <n v="27997.38"/>
    <n v="1"/>
    <n v="1"/>
    <n v="0"/>
    <n v="0"/>
    <n v="0"/>
    <n v="77237.648800014562"/>
    <n v="105235.029133003"/>
    <n v="27997.380332988439"/>
    <n v="1.1999854323221371E-3"/>
    <n v="8.6699699750170112E-4"/>
    <n v="-3.3298843845841469E-4"/>
    <n v="27997.380332988439"/>
    <n v="0"/>
    <n v="0"/>
    <n v="0"/>
    <n v="0"/>
    <n v="0"/>
    <n v="0"/>
    <n v="0"/>
    <n v="0"/>
    <n v="0"/>
    <n v="0"/>
    <n v="52617.514566501501"/>
    <n v="63141.017479801798"/>
    <n v="73664.520393102095"/>
    <n v="84188.023306402407"/>
    <n v="94711.526219702704"/>
    <n v="115758.5320463033"/>
    <n v="126282.0349596036"/>
    <n v="136805.53787290389"/>
    <n v="147329.04078620419"/>
    <n v="157852.54369950449"/>
    <m/>
    <n v="3.7587455640986471"/>
    <n v="1.4630000000000001"/>
    <m/>
    <n v="6.4184827567387082E-2"/>
    <n v="1.5569024027310869"/>
    <m/>
    <n v="-1688.6230497376889"/>
    <n v="0"/>
    <n v="0"/>
    <n v="0"/>
    <n v="0"/>
    <n v="0"/>
    <n v="0"/>
    <n v="0"/>
    <n v="0"/>
    <n v="0"/>
    <n v="0"/>
    <n v="-6950.3745063878378"/>
    <n v="-4611.8183034322174"/>
    <n v="-1688.6230497376889"/>
    <n v="2069.7708478695599"/>
    <n v="7080.9627113458919"/>
    <n v="-11159.775671707959"/>
    <n v="-9288.9307093434618"/>
    <n v="-6950.3745063878378"/>
    <n v="-3943.6593883020359"/>
    <n v="65.294102479030698"/>
  </r>
  <r>
    <x v="238"/>
    <n v="0"/>
    <n v="0"/>
    <n v="0"/>
    <n v="0"/>
    <n v="0"/>
    <n v="0"/>
    <n v="70994.091211590916"/>
    <n v="50967.653861080631"/>
    <n v="0"/>
    <n v="24"/>
    <n v="39"/>
    <n v="1671650556"/>
    <n v="4405"/>
    <n v="0"/>
    <n v="7543"/>
    <n v="4"/>
    <n v="11"/>
    <n v="0"/>
    <n v="1732"/>
    <n v="0"/>
    <n v="12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2"/>
    <n v="0"/>
    <n v="0"/>
    <n v="0"/>
    <n v="0"/>
    <n v="0"/>
    <n v="0"/>
    <n v="0"/>
    <n v="0"/>
    <n v="0"/>
    <n v="0"/>
    <n v="0"/>
    <n v="0"/>
    <n v="0"/>
    <n v="0"/>
    <n v="0"/>
    <n v="0"/>
    <n v="0"/>
    <n v="1406"/>
    <n v="147364.24"/>
    <n v="175344.27"/>
    <n v="27980.04"/>
    <n v="2"/>
    <n v="3"/>
    <n v="0"/>
    <n v="0"/>
    <n v="0"/>
    <n v="77218.227246234586"/>
    <n v="105198.26559946319"/>
    <n v="27980.0383532286"/>
    <n v="70146.012753765404"/>
    <n v="70146.004400536811"/>
    <n v="1.64677140492131E-3"/>
    <n v="27980.0383532286"/>
    <n v="0"/>
    <n v="0"/>
    <n v="0"/>
    <n v="0"/>
    <n v="0"/>
    <n v="0"/>
    <n v="0"/>
    <n v="0"/>
    <n v="0"/>
    <n v="0"/>
    <n v="52599.132799731589"/>
    <n v="63118.959359677901"/>
    <n v="73638.785919624221"/>
    <n v="84158.612479570555"/>
    <n v="94678.439039516859"/>
    <n v="115718.0921594095"/>
    <n v="126237.9187193558"/>
    <n v="136757.74527930221"/>
    <n v="147277.57183924841"/>
    <n v="157797.39839919479"/>
    <m/>
    <n v="3.7597613080942911"/>
    <n v="1.4630000000000001"/>
    <m/>
    <n v="6.3897325446832243E-2"/>
    <n v="1.556481787128716"/>
    <m/>
    <n v="-1680.4719533628011"/>
    <n v="0"/>
    <n v="0"/>
    <n v="0"/>
    <n v="0"/>
    <n v="0"/>
    <n v="0"/>
    <n v="0"/>
    <n v="0"/>
    <n v="0"/>
    <n v="0"/>
    <n v="-6940.3852333359609"/>
    <n v="-4602.6459977923332"/>
    <n v="-1680.4719533628011"/>
    <n v="2076.6089609037408"/>
    <n v="7086.0501799257954"/>
    <n v="-11148.31585731449"/>
    <n v="-9278.124468879585"/>
    <n v="-6940.3852333359573"/>
    <n v="-3934.7205019227222"/>
    <n v="72.832473294922238"/>
  </r>
  <r>
    <x v="239"/>
    <n v="0"/>
    <n v="0"/>
    <n v="0"/>
    <n v="0"/>
    <n v="0"/>
    <n v="0"/>
    <n v="72424.518143100984"/>
    <n v="57265.306342709999"/>
    <n v="0"/>
    <n v="9"/>
    <n v="27"/>
    <n v="1671898875"/>
    <n v="851"/>
    <n v="0"/>
    <n v="34430"/>
    <n v="4"/>
    <n v="8"/>
    <n v="0"/>
    <n v="27606"/>
    <n v="0"/>
    <n v="0"/>
    <n v="0"/>
    <n v="0"/>
    <n v="0"/>
    <n v="0"/>
    <n v="0"/>
    <n v="59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973"/>
    <n v="88824.63"/>
    <n v="116696.82"/>
    <n v="27872.19"/>
    <n v="2"/>
    <n v="2"/>
    <n v="0"/>
    <n v="0"/>
    <n v="0"/>
    <n v="79360.401159457091"/>
    <n v="107232.5957318037"/>
    <n v="27872.19457234662"/>
    <n v="9464.2288405429135"/>
    <n v="9464.2242681962962"/>
    <n v="-4.5723466173512861E-3"/>
    <n v="27872.19457234662"/>
    <n v="0"/>
    <n v="0"/>
    <n v="0"/>
    <n v="0"/>
    <n v="0"/>
    <n v="0"/>
    <n v="0"/>
    <n v="0"/>
    <n v="0"/>
    <n v="0"/>
    <n v="53616.297865901863"/>
    <n v="64339.557439082222"/>
    <n v="75062.817012262589"/>
    <n v="85786.076585442977"/>
    <n v="96509.336158623337"/>
    <n v="117955.8553049841"/>
    <n v="128679.1148781644"/>
    <n v="139402.3744513448"/>
    <n v="150125.63402452521"/>
    <n v="160848.89359770561"/>
    <m/>
    <n v="3.8472964679356281"/>
    <n v="1.4630000000000001"/>
    <m/>
    <n v="3.9691126830761148E-2"/>
    <n v="1.5210681185534041"/>
    <m/>
    <n v="-1064.045639395689"/>
    <n v="0"/>
    <n v="0"/>
    <n v="0"/>
    <n v="0"/>
    <n v="0"/>
    <n v="0"/>
    <n v="0"/>
    <n v="0"/>
    <n v="0"/>
    <n v="0"/>
    <n v="-6425.6754259858753"/>
    <n v="-4042.7288541680141"/>
    <n v="-1064.0456393956881"/>
    <n v="2765.6899224544431"/>
    <n v="7872.0040049212876"/>
    <n v="-10714.97925525802"/>
    <n v="-8808.6219978037334"/>
    <n v="-6425.6754259858717"/>
    <n v="-3361.8869765057639"/>
    <n v="723.16428946770975"/>
  </r>
  <r>
    <x v="240"/>
    <n v="49363.510304062358"/>
    <n v="48476.942349523182"/>
    <n v="0"/>
    <n v="12"/>
    <n v="4"/>
    <n v="1671698783"/>
    <n v="22447.58773784402"/>
    <n v="605.8315102092248"/>
    <n v="0"/>
    <n v="31"/>
    <n v="36"/>
    <n v="1671698710"/>
    <n v="106178"/>
    <n v="0"/>
    <n v="326463"/>
    <n v="19"/>
    <n v="172"/>
    <n v="1736"/>
    <n v="23008"/>
    <n v="30970"/>
    <n v="128796"/>
    <n v="1"/>
    <n v="0"/>
    <n v="16"/>
    <n v="33"/>
    <n v="0"/>
    <n v="33076"/>
    <n v="1121"/>
    <n v="0"/>
    <n v="0"/>
    <n v="0"/>
    <n v="0"/>
    <n v="1418"/>
    <n v="8"/>
    <n v="0"/>
    <n v="0"/>
    <n v="16"/>
    <n v="0"/>
    <n v="0"/>
    <n v="54"/>
    <n v="15"/>
    <n v="0"/>
    <n v="2"/>
    <n v="0"/>
    <n v="0"/>
    <n v="0"/>
    <n v="0"/>
    <n v="15"/>
    <n v="0"/>
    <n v="0"/>
    <n v="0"/>
    <n v="0"/>
    <n v="0"/>
    <n v="0"/>
    <n v="0"/>
    <n v="0"/>
    <n v="0"/>
    <n v="0"/>
    <n v="197277"/>
    <n v="2232599.36"/>
    <n v="2489153.31"/>
    <n v="256571.74"/>
    <n v="9"/>
    <n v="59"/>
    <n v="53913.461448323971"/>
    <n v="73037.876986789124"/>
    <n v="19124.415538465149"/>
    <n v="24483.142270776949"/>
    <n v="33204.179615275592"/>
    <n v="8721.037344498638"/>
    <n v="2154202.756280899"/>
    <n v="2382911.253397936"/>
    <n v="228726.28711703621"/>
    <n v="27845.452882963789"/>
    <n v="36518.938493394562"/>
    <n v="43822.726192073467"/>
    <n v="51126.513890752387"/>
    <n v="58430.301589431299"/>
    <n v="65734.089288110219"/>
    <n v="80341.664685468044"/>
    <n v="87645.452384146949"/>
    <n v="94949.240082825869"/>
    <n v="102253.0277815048"/>
    <n v="109556.81548018369"/>
    <n v="16602.089807637789"/>
    <n v="19922.50776916535"/>
    <n v="23242.92573069291"/>
    <n v="26563.343692220471"/>
    <n v="29883.761653748032"/>
    <n v="36524.597576803149"/>
    <n v="39845.015538330699"/>
    <n v="43165.433499858264"/>
    <n v="46485.851461385813"/>
    <n v="49806.269422913378"/>
    <n v="3.8190906718109749"/>
    <n v="3.8073658331736508"/>
    <n v="1.4630000000000001"/>
    <n v="4.7369738960201253E-2"/>
    <n v="5.0595129353718349E-2"/>
    <n v="1.5370206742444901"/>
    <n v="-864.94629176787282"/>
    <n v="-419.99244067974189"/>
    <n v="-4516.8401411073282"/>
    <n v="-2893.7762080675689"/>
    <n v="-864.94629176787203"/>
    <n v="1743.5493149031679"/>
    <n v="5221.5434571312217"/>
    <n v="-7438.3552205788928"/>
    <n v="-6139.9040741470872"/>
    <n v="-4516.8401411073282"/>
    <n v="-2430.0436557704961"/>
    <n v="352.35165801194671"/>
    <n v="-2080.2014214435212"/>
    <n v="-1342.3307633262859"/>
    <n v="-419.99244067974178"/>
    <n v="765.87111700867172"/>
    <n v="2347.0225272598909"/>
    <n v="-3408.3686060545442"/>
    <n v="-2818.0720795607558"/>
    <n v="-2080.2014214435198"/>
    <n v="-1131.5105752927891"/>
    <n v="133.41055290818619"/>
  </r>
  <r>
    <x v="241"/>
    <n v="0"/>
    <n v="0"/>
    <n v="0"/>
    <n v="0"/>
    <n v="0"/>
    <n v="0"/>
    <n v="68035.621829158146"/>
    <n v="40915.481710082917"/>
    <n v="0"/>
    <n v="17"/>
    <n v="35"/>
    <n v="1672174735"/>
    <n v="349"/>
    <n v="0"/>
    <n v="693"/>
    <n v="6"/>
    <n v="28"/>
    <n v="5"/>
    <n v="194"/>
    <n v="0"/>
    <n v="4"/>
    <n v="0"/>
    <n v="0"/>
    <n v="0"/>
    <n v="0"/>
    <n v="0"/>
    <n v="1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0"/>
    <n v="149519"/>
    <n v="177272.47"/>
    <n v="27753.48"/>
    <n v="4"/>
    <n v="25"/>
    <n v="0"/>
    <n v="0"/>
    <n v="0"/>
    <n v="73149.034704750404"/>
    <n v="100902.5097802044"/>
    <n v="27753.47507545404"/>
    <n v="76369.965295249596"/>
    <n v="76369.960219795554"/>
    <n v="4.9245459595113061E-3"/>
    <n v="27753.47507545404"/>
    <n v="0"/>
    <n v="0"/>
    <n v="0"/>
    <n v="0"/>
    <n v="0"/>
    <n v="0"/>
    <n v="0"/>
    <n v="0"/>
    <n v="0"/>
    <n v="0"/>
    <n v="50451.254890102216"/>
    <n v="60541.505868122673"/>
    <n v="70631.756846143107"/>
    <n v="80722.007824163564"/>
    <n v="90812.258802184006"/>
    <n v="110992.7607582249"/>
    <n v="121083.0117362453"/>
    <n v="131173.26271426579"/>
    <n v="141263.51369228619"/>
    <n v="151353.7646703067"/>
    <m/>
    <n v="3.6356711909365722"/>
    <n v="1.4630000000000001"/>
    <m/>
    <n v="0.100209504636082"/>
    <n v="1.6096065052825881"/>
    <m/>
    <n v="-2527.8476304029268"/>
    <n v="0"/>
    <n v="0"/>
    <n v="0"/>
    <n v="0"/>
    <n v="0"/>
    <n v="0"/>
    <n v="0"/>
    <n v="0"/>
    <n v="0"/>
    <n v="0"/>
    <n v="-7572.9731194131491"/>
    <n v="-5330.6951242974974"/>
    <n v="-2527.8476304029282"/>
    <n v="1075.813433175801"/>
    <n v="5880.6948512807758"/>
    <n v="-11609.073510621331"/>
    <n v="-9815.2511145288045"/>
    <n v="-7572.9731194131491"/>
    <n v="-4690.0442685501657"/>
    <n v="-846.13913406618667"/>
  </r>
  <r>
    <x v="242"/>
    <n v="0"/>
    <n v="0"/>
    <n v="0"/>
    <n v="0"/>
    <n v="0"/>
    <n v="0"/>
    <n v="69345.709748979876"/>
    <n v="28561.134120019578"/>
    <n v="0"/>
    <n v="55"/>
    <n v="56"/>
    <n v="1671637869"/>
    <n v="3492"/>
    <n v="0"/>
    <n v="4140"/>
    <n v="4"/>
    <n v="25"/>
    <n v="0"/>
    <n v="645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06064.34999999998"/>
    <n v="333624"/>
    <n v="27559.66"/>
    <n v="3"/>
    <n v="12"/>
    <n v="0"/>
    <n v="0"/>
    <n v="0"/>
    <n v="75113.464353998672"/>
    <n v="102673.11975385289"/>
    <n v="27559.6553998542"/>
    <n v="230950.88564600129"/>
    <n v="230950.88024614711"/>
    <n v="4.6001458031241782E-3"/>
    <n v="27559.6553998542"/>
    <n v="0"/>
    <n v="0"/>
    <n v="0"/>
    <n v="0"/>
    <n v="0"/>
    <n v="0"/>
    <n v="0"/>
    <n v="0"/>
    <n v="0"/>
    <n v="0"/>
    <n v="51336.559876926432"/>
    <n v="61603.871852311713"/>
    <n v="71871.183827696994"/>
    <n v="82138.495803082304"/>
    <n v="92405.807778467584"/>
    <n v="112940.4317292382"/>
    <n v="123207.7437046234"/>
    <n v="133475.05568000869"/>
    <n v="143742.36765539399"/>
    <n v="154009.67963077931"/>
    <m/>
    <n v="3.7254863409647729"/>
    <n v="1.4630000000000001"/>
    <m/>
    <n v="7.3685321569086026E-2"/>
    <n v="1.570801625455573"/>
    <m/>
    <n v="-1891.3754613909789"/>
    <n v="0"/>
    <n v="0"/>
    <n v="0"/>
    <n v="0"/>
    <n v="0"/>
    <n v="0"/>
    <n v="0"/>
    <n v="0"/>
    <n v="0"/>
    <n v="0"/>
    <n v="-7025.0314490836236"/>
    <n v="-4743.4065656646708"/>
    <n v="-1891.37546139098"/>
    <n v="1775.521672675193"/>
    <n v="6664.717851430094"/>
    <n v="-11131.956239237739"/>
    <n v="-9306.6563325025745"/>
    <n v="-7025.0314490836208"/>
    <n v="-4091.5137418306799"/>
    <n v="-180.15679882676341"/>
  </r>
  <r>
    <x v="243"/>
    <n v="0"/>
    <n v="0"/>
    <n v="0"/>
    <n v="0"/>
    <n v="0"/>
    <n v="0"/>
    <n v="74992.920322347083"/>
    <n v="46781"/>
    <n v="0"/>
    <n v="10"/>
    <n v="54"/>
    <n v="1672092454"/>
    <n v="574"/>
    <n v="0"/>
    <n v="37629"/>
    <n v="2"/>
    <n v="4"/>
    <n v="0"/>
    <n v="370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3571.62"/>
    <n v="111005"/>
    <n v="27433.37"/>
    <n v="1"/>
    <n v="1"/>
    <n v="0"/>
    <n v="0"/>
    <n v="0"/>
    <n v="83571.621453313186"/>
    <n v="111004.9957749624"/>
    <n v="27433.374321649211"/>
    <n v="-1.453313190722838E-3"/>
    <n v="4.2250376136507839E-3"/>
    <n v="-4.3216492085775826E-3"/>
    <n v="27433.374321649211"/>
    <n v="0"/>
    <n v="0"/>
    <n v="0"/>
    <n v="0"/>
    <n v="0"/>
    <n v="0"/>
    <n v="0"/>
    <n v="0"/>
    <n v="0"/>
    <n v="0"/>
    <n v="55502.497887481193"/>
    <n v="66602.997464977423"/>
    <n v="77703.497042473668"/>
    <n v="88803.996619969912"/>
    <n v="99904.496197466156"/>
    <n v="122105.4953524586"/>
    <n v="133205.99492995479"/>
    <n v="144306.49450745111"/>
    <n v="155406.99408494731"/>
    <n v="166507.49366244359"/>
    <m/>
    <n v="4.0463485998279891"/>
    <n v="1.4630000000000001"/>
    <m/>
    <n v="-1.145442580749456E-2"/>
    <n v="1.4462421750436361"/>
    <m/>
    <n v="317.87462209138778"/>
    <n v="0"/>
    <n v="0"/>
    <n v="0"/>
    <n v="0"/>
    <n v="0"/>
    <n v="0"/>
    <n v="0"/>
    <n v="0"/>
    <n v="0"/>
    <n v="0"/>
    <n v="-5232.3751666567296"/>
    <n v="-2765.5974827686769"/>
    <n v="317.87462209138903"/>
    <n v="4282.3387569114748"/>
    <n v="9568.2909366715903"/>
    <n v="-9672.5749976552252"/>
    <n v="-7699.1528505447823"/>
    <n v="-5232.3751666567296"/>
    <n v="-2060.8038588006598"/>
    <n v="2167.957885007429"/>
  </r>
  <r>
    <x v="244"/>
    <n v="9275.5392991581339"/>
    <n v="0"/>
    <n v="0"/>
    <n v="93"/>
    <n v="116"/>
    <n v="1653695220"/>
    <n v="74794.695384978259"/>
    <n v="44029.699676349963"/>
    <n v="0"/>
    <n v="17"/>
    <n v="55"/>
    <n v="1672036614"/>
    <n v="46611"/>
    <n v="0"/>
    <n v="68854"/>
    <n v="12"/>
    <n v="174"/>
    <n v="8786"/>
    <n v="3408"/>
    <n v="18"/>
    <n v="4703"/>
    <n v="2887"/>
    <n v="0"/>
    <n v="0"/>
    <n v="0"/>
    <n v="134"/>
    <n v="1704"/>
    <n v="20"/>
    <n v="0"/>
    <n v="0"/>
    <n v="0"/>
    <n v="0"/>
    <n v="0"/>
    <n v="0"/>
    <n v="0"/>
    <n v="0"/>
    <n v="200"/>
    <n v="0"/>
    <n v="0"/>
    <n v="0"/>
    <n v="0"/>
    <n v="0"/>
    <n v="0"/>
    <n v="383"/>
    <n v="0"/>
    <n v="0"/>
    <n v="0"/>
    <n v="0"/>
    <n v="0"/>
    <n v="0"/>
    <n v="0"/>
    <n v="0"/>
    <n v="0"/>
    <n v="0"/>
    <n v="0"/>
    <n v="0"/>
    <n v="0"/>
    <n v="0"/>
    <n v="18835"/>
    <n v="1525042.72"/>
    <n v="2030239.55"/>
    <n v="505196.83"/>
    <n v="11"/>
    <n v="78"/>
    <n v="0"/>
    <n v="0"/>
    <n v="0"/>
    <n v="82778.987130606984"/>
    <n v="110130.30553188339"/>
    <n v="27351.318401276429"/>
    <n v="1442263.732869393"/>
    <n v="1920109.2444681169"/>
    <n v="477845.51159872359"/>
    <n v="27351.318401276429"/>
    <n v="0"/>
    <n v="0"/>
    <n v="0"/>
    <n v="0"/>
    <n v="0"/>
    <n v="0"/>
    <n v="0"/>
    <n v="0"/>
    <n v="0"/>
    <n v="0"/>
    <n v="55065.152765941697"/>
    <n v="66078.183319130039"/>
    <n v="77091.213872318374"/>
    <n v="88104.244425506738"/>
    <n v="99117.274978695074"/>
    <n v="121143.3360850718"/>
    <n v="132156.36663826011"/>
    <n v="143169.3971914484"/>
    <n v="154182.42774463669"/>
    <n v="165195.4582978251"/>
    <m/>
    <n v="4.0265081162136536"/>
    <n v="1.4630000000000001"/>
    <m/>
    <n v="-6.5834006659302169E-3"/>
    <n v="1.453368484825744"/>
    <m/>
    <n v="181.2579816944253"/>
    <n v="0"/>
    <n v="0"/>
    <n v="0"/>
    <n v="0"/>
    <n v="0"/>
    <n v="0"/>
    <n v="0"/>
    <n v="0"/>
    <n v="0"/>
    <n v="0"/>
    <n v="-5325.2572948997476"/>
    <n v="-2877.9171719690062"/>
    <n v="181.25798169442351"/>
    <n v="4114.4831792616897"/>
    <n v="9358.7834426847076"/>
    <n v="-9730.4695161750824"/>
    <n v="-7772.5974178304859"/>
    <n v="-5325.257294899744"/>
    <n v="-2178.6771368459299"/>
    <n v="2016.763073892485"/>
  </r>
  <r>
    <x v="245"/>
    <n v="57351.278930818124"/>
    <n v="31084.974532074859"/>
    <n v="0"/>
    <n v="34"/>
    <n v="53"/>
    <n v="1671023903"/>
    <n v="0"/>
    <n v="0"/>
    <n v="0"/>
    <n v="0"/>
    <n v="0"/>
    <n v="0"/>
    <n v="134263"/>
    <n v="0"/>
    <n v="134263"/>
    <n v="3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92595.04"/>
    <n v="519747.39"/>
    <n v="27152.35"/>
    <n v="1"/>
    <n v="3"/>
    <n v="58877.740170422461"/>
    <n v="86030.088414090656"/>
    <n v="27152.348243668192"/>
    <n v="0"/>
    <n v="0"/>
    <n v="0"/>
    <n v="433717.2998295775"/>
    <n v="433717.30158590933"/>
    <n v="1.7563318069733209E-3"/>
    <n v="27152.348243668192"/>
    <n v="43015.044207045328"/>
    <n v="51618.053048454392"/>
    <n v="60221.061889863457"/>
    <n v="68824.070731272528"/>
    <n v="77427.0795726816"/>
    <n v="94633.097255499728"/>
    <n v="103236.1060969088"/>
    <n v="111839.1149383179"/>
    <n v="120442.1237797269"/>
    <n v="129045.132621136"/>
    <n v="0"/>
    <n v="0"/>
    <n v="0"/>
    <n v="0"/>
    <n v="0"/>
    <n v="0"/>
    <n v="0"/>
    <n v="0"/>
    <n v="0"/>
    <n v="0"/>
    <n v="3.1684216643822878"/>
    <m/>
    <n v="1.4630000000000001"/>
    <n v="0.26245822800856139"/>
    <m/>
    <m/>
    <n v="-5644.8261401455266"/>
    <m/>
    <n v="-9946.3305608500596"/>
    <n v="-8034.550818314714"/>
    <n v="-5644.8261401455266"/>
    <n v="-2572.3229824994341"/>
    <n v="1524.347894362028"/>
    <n v="-13387.534097413691"/>
    <n v="-11858.110303385411"/>
    <n v="-9946.3305608500596"/>
    <n v="-7488.328034733182"/>
    <n v="-4210.9913332440156"/>
    <n v="0"/>
    <n v="0"/>
    <n v="0"/>
    <n v="0"/>
    <n v="0"/>
    <n v="0"/>
    <n v="0"/>
    <n v="0"/>
    <n v="0"/>
    <n v="0"/>
  </r>
  <r>
    <x v="246"/>
    <n v="10090.668607075901"/>
    <n v="0"/>
    <n v="0"/>
    <n v="67"/>
    <n v="111"/>
    <n v="1639073307"/>
    <n v="57713.595255404369"/>
    <n v="32409.816488686469"/>
    <n v="0"/>
    <n v="7"/>
    <n v="50"/>
    <n v="1668632646"/>
    <n v="14122"/>
    <n v="0"/>
    <n v="17690"/>
    <n v="4"/>
    <n v="12"/>
    <n v="5"/>
    <n v="3556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n v="61421.09"/>
    <n v="88486.25"/>
    <n v="27065.17"/>
    <n v="2"/>
    <n v="2"/>
    <n v="0"/>
    <n v="0"/>
    <n v="0"/>
    <n v="61413.481250822391"/>
    <n v="88478.646474615554"/>
    <n v="27065.165223793159"/>
    <n v="7.6087491776052047"/>
    <n v="7.6035253844456747"/>
    <n v="4.7762068352312781E-3"/>
    <n v="27065.165223793159"/>
    <n v="0"/>
    <n v="0"/>
    <n v="0"/>
    <n v="0"/>
    <n v="0"/>
    <n v="0"/>
    <n v="0"/>
    <n v="0"/>
    <n v="0"/>
    <n v="0"/>
    <n v="44239.323237307777"/>
    <n v="53087.18788476933"/>
    <n v="61935.052532230882"/>
    <n v="70782.917179692449"/>
    <n v="79630.781827154002"/>
    <n v="97326.511122077121"/>
    <n v="106174.3757695387"/>
    <n v="115022.2404170002"/>
    <n v="123870.10506446179"/>
    <n v="132717.9697119233"/>
    <m/>
    <n v="3.2690968535759541"/>
    <n v="1.4630000000000001"/>
    <m/>
    <n v="0.22357953256249849"/>
    <n v="1.790096856138935"/>
    <m/>
    <n v="-4945.5036051392754"/>
    <n v="0"/>
    <n v="0"/>
    <n v="0"/>
    <n v="0"/>
    <n v="0"/>
    <n v="0"/>
    <n v="0"/>
    <n v="0"/>
    <n v="0"/>
    <n v="0"/>
    <n v="-9369.4359288700507"/>
    <n v="-7403.2437849897069"/>
    <n v="-4945.5036051392744"/>
    <n v="-1785.551945331576"/>
    <n v="2427.716934412023"/>
    <n v="-12908.58178785467"/>
    <n v="-11335.6280727504"/>
    <n v="-9369.4359288700507"/>
    <n v="-6841.4746010238923"/>
    <n v="-3470.859497229012"/>
  </r>
  <r>
    <x v="247"/>
    <n v="0"/>
    <n v="0"/>
    <n v="0"/>
    <n v="0"/>
    <n v="0"/>
    <n v="0"/>
    <n v="72957.192411905067"/>
    <n v="61749.300800703153"/>
    <n v="0"/>
    <n v="19"/>
    <n v="25"/>
    <n v="1672170105"/>
    <n v="17447"/>
    <n v="0"/>
    <n v="56434"/>
    <n v="8"/>
    <n v="33"/>
    <n v="172"/>
    <n v="27113"/>
    <n v="6768"/>
    <n v="4"/>
    <n v="0"/>
    <n v="0"/>
    <n v="643"/>
    <n v="0"/>
    <n v="0"/>
    <n v="3387"/>
    <n v="9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74"/>
    <n v="3009688.26"/>
    <n v="3036702.11"/>
    <n v="27013.85"/>
    <n v="7"/>
    <n v="15"/>
    <n v="0"/>
    <n v="0"/>
    <n v="0"/>
    <n v="80408.695504412535"/>
    <n v="107422.5482655431"/>
    <n v="27013.85276113054"/>
    <n v="2929279.5644955868"/>
    <n v="2929279.561734457"/>
    <n v="-2.761130537692225E-3"/>
    <n v="27013.85276113054"/>
    <n v="0"/>
    <n v="0"/>
    <n v="0"/>
    <n v="0"/>
    <n v="0"/>
    <n v="0"/>
    <n v="0"/>
    <n v="0"/>
    <n v="0"/>
    <n v="0"/>
    <n v="53711.274132771527"/>
    <n v="64453.528959325828"/>
    <n v="75195.783785880136"/>
    <n v="85938.038612434466"/>
    <n v="96680.293438988767"/>
    <n v="118164.8030920974"/>
    <n v="128907.0579186517"/>
    <n v="139649.312745206"/>
    <n v="150391.5675717603"/>
    <n v="161133.8223983146"/>
    <m/>
    <n v="3.9765726575703528"/>
    <n v="1.4630000000000001"/>
    <m/>
    <n v="5.8913402185793986E-3"/>
    <n v="1.4716190307397821"/>
    <m/>
    <n v="-158.21569474476871"/>
    <n v="0"/>
    <n v="0"/>
    <n v="0"/>
    <n v="0"/>
    <n v="0"/>
    <n v="0"/>
    <n v="0"/>
    <n v="0"/>
    <n v="0"/>
    <n v="0"/>
    <n v="-5529.3431080219234"/>
    <n v="-3142.175368787633"/>
    <n v="-158.21569474476931"/>
    <n v="3678.3038861674831"/>
    <n v="8793.6633273838197"/>
    <n v="-9826.2450386436431"/>
    <n v="-7916.5108472562097"/>
    <n v="-5529.3431080219198"/>
    <n v="-2460.1274432921159"/>
    <n v="1632.1601096809541"/>
  </r>
  <r>
    <x v="248"/>
    <n v="0"/>
    <n v="0"/>
    <n v="0"/>
    <n v="0"/>
    <n v="0"/>
    <n v="0"/>
    <n v="38261.530042618659"/>
    <n v="27965.531033972049"/>
    <n v="0"/>
    <n v="12"/>
    <n v="37"/>
    <n v="1667834688"/>
    <n v="6380"/>
    <n v="0"/>
    <n v="9070"/>
    <n v="9"/>
    <n v="42"/>
    <n v="1321"/>
    <n v="110"/>
    <n v="0"/>
    <n v="0"/>
    <n v="0"/>
    <n v="0"/>
    <n v="0"/>
    <n v="0"/>
    <n v="0"/>
    <n v="0"/>
    <n v="1253"/>
    <n v="0"/>
    <n v="0"/>
    <n v="0"/>
    <n v="0"/>
    <n v="0"/>
    <n v="0"/>
    <n v="0"/>
    <n v="0"/>
    <n v="0"/>
    <n v="0"/>
    <n v="0"/>
    <n v="0"/>
    <n v="0"/>
    <n v="0"/>
    <n v="6"/>
    <n v="0"/>
    <n v="0"/>
    <n v="0"/>
    <n v="0"/>
    <n v="0"/>
    <n v="0"/>
    <n v="0"/>
    <n v="0"/>
    <n v="0"/>
    <n v="0"/>
    <n v="0"/>
    <n v="0"/>
    <n v="0"/>
    <n v="0"/>
    <n v="0"/>
    <n v="2580"/>
    <n v="31480.99"/>
    <n v="58487.71"/>
    <n v="27006.720000000001"/>
    <n v="2"/>
    <n v="3"/>
    <n v="0"/>
    <n v="0"/>
    <n v="0"/>
    <n v="31480.81845906283"/>
    <n v="58487.534277632527"/>
    <n v="27006.715818569701"/>
    <n v="0.1715409371718124"/>
    <n v="0.17572236747218989"/>
    <n v="4.181430304015521E-3"/>
    <n v="27006.715818569701"/>
    <n v="0"/>
    <n v="0"/>
    <n v="0"/>
    <n v="0"/>
    <n v="0"/>
    <n v="0"/>
    <n v="0"/>
    <n v="0"/>
    <n v="0"/>
    <n v="0"/>
    <n v="29243.76713881626"/>
    <n v="35092.520566579507"/>
    <n v="40941.273994342773"/>
    <n v="46790.027422106017"/>
    <n v="52638.780849869283"/>
    <n v="64336.287705395793"/>
    <n v="70185.041133159029"/>
    <n v="76033.794560922281"/>
    <n v="81882.547988685532"/>
    <n v="87731.301416448783"/>
    <m/>
    <n v="2.1656662983588979"/>
    <n v="1.4630000000000001"/>
    <m/>
    <n v="0.84700662471920363"/>
    <n v="2.702170691964195"/>
    <m/>
    <n v="-12384.832249161571"/>
    <n v="0"/>
    <n v="0"/>
    <n v="0"/>
    <n v="0"/>
    <n v="0"/>
    <n v="0"/>
    <n v="0"/>
    <n v="0"/>
    <n v="0"/>
    <n v="0"/>
    <n v="-15309.208963043189"/>
    <n v="-14009.4859790958"/>
    <n v="-12384.832249161571"/>
    <n v="-10295.991739246119"/>
    <n v="-7510.8710593588548"/>
    <n v="-17648.710334148491"/>
    <n v="-16608.931946990579"/>
    <n v="-15309.208963043189"/>
    <n v="-13638.13655511083"/>
    <n v="-11410.040011201019"/>
  </r>
  <r>
    <x v="249"/>
    <n v="0"/>
    <n v="0"/>
    <n v="0"/>
    <n v="0"/>
    <n v="0"/>
    <n v="0"/>
    <n v="67177.453390308743"/>
    <n v="56566.093802577569"/>
    <n v="0"/>
    <n v="10"/>
    <n v="25"/>
    <n v="1671351796"/>
    <n v="4520"/>
    <n v="0"/>
    <n v="44073"/>
    <n v="6"/>
    <n v="28"/>
    <n v="7327"/>
    <n v="32019"/>
    <n v="1"/>
    <n v="0"/>
    <n v="0"/>
    <n v="0"/>
    <n v="0"/>
    <n v="0"/>
    <n v="0"/>
    <n v="2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534"/>
    <n v="99552.44"/>
    <n v="126558.43"/>
    <n v="27005.99"/>
    <n v="2"/>
    <n v="4"/>
    <n v="0"/>
    <n v="0"/>
    <n v="0"/>
    <n v="73060.132505671994"/>
    <n v="100066.1227401957"/>
    <n v="27005.99023452375"/>
    <n v="26492.307494328012"/>
    <n v="26492.307259804249"/>
    <n v="-2.3452374443877491E-4"/>
    <n v="27005.99023452375"/>
    <n v="0"/>
    <n v="0"/>
    <n v="0"/>
    <n v="0"/>
    <n v="0"/>
    <n v="0"/>
    <n v="0"/>
    <n v="0"/>
    <n v="0"/>
    <n v="0"/>
    <n v="50033.061370097872"/>
    <n v="60039.673644117443"/>
    <n v="70046.285918137015"/>
    <n v="80052.898192156601"/>
    <n v="90059.510466176172"/>
    <n v="110072.7350142153"/>
    <n v="120079.3472882349"/>
    <n v="130085.9595622545"/>
    <n v="140092.571836274"/>
    <n v="150099.1841102936"/>
    <m/>
    <n v="3.7053306274351629"/>
    <n v="1.4630000000000001"/>
    <m/>
    <n v="7.952579734262688E-2"/>
    <n v="1.579346241512263"/>
    <m/>
    <n v="-1989.45954947481"/>
    <n v="0"/>
    <n v="0"/>
    <n v="0"/>
    <n v="0"/>
    <n v="0"/>
    <n v="0"/>
    <n v="0"/>
    <n v="0"/>
    <n v="0"/>
    <n v="0"/>
    <n v="-6992.7656864845958"/>
    <n v="-4769.0740700358037"/>
    <n v="-1989.45954947481"/>
    <n v="1584.3305483893239"/>
    <n v="6349.384012208171"/>
    <n v="-10995.41059609243"/>
    <n v="-9216.4573029333915"/>
    <n v="-6992.7656864845958"/>
    <n v="-4133.7336081932881"/>
    <n v="-321.69083713821237"/>
  </r>
  <r>
    <x v="250"/>
    <n v="0"/>
    <n v="0"/>
    <n v="0"/>
    <n v="0"/>
    <n v="0"/>
    <n v="0"/>
    <n v="70317.842174479243"/>
    <n v="47014.047985018129"/>
    <n v="0"/>
    <n v="12"/>
    <n v="52"/>
    <n v="1672056012"/>
    <n v="150"/>
    <n v="0"/>
    <n v="4772"/>
    <n v="5"/>
    <n v="30"/>
    <n v="5"/>
    <n v="4584"/>
    <n v="11"/>
    <n v="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8"/>
    <n v="125812.05"/>
    <n v="152751.54"/>
    <n v="26939.49"/>
    <n v="2"/>
    <n v="8"/>
    <n v="0"/>
    <n v="0"/>
    <n v="0"/>
    <n v="76598.997861209515"/>
    <n v="103538.4888252401"/>
    <n v="26939.490964030589"/>
    <n v="49213.052138790488"/>
    <n v="49213.051174759908"/>
    <n v="-9.6403058341820724E-4"/>
    <n v="26939.490964030589"/>
    <n v="0"/>
    <n v="0"/>
    <n v="0"/>
    <n v="0"/>
    <n v="0"/>
    <n v="0"/>
    <n v="0"/>
    <n v="0"/>
    <n v="0"/>
    <n v="0"/>
    <n v="51769.24441262005"/>
    <n v="62123.093295144063"/>
    <n v="72476.942177668068"/>
    <n v="82830.791060192088"/>
    <n v="93184.639942716094"/>
    <n v="113892.33770776411"/>
    <n v="124246.1865902881"/>
    <n v="134600.0354728121"/>
    <n v="144953.88435533611"/>
    <n v="155307.73323786011"/>
    <m/>
    <n v="3.8433721321417669"/>
    <n v="1.4630000000000001"/>
    <m/>
    <n v="4.0752719870232879E-2"/>
    <n v="1.5226212291701511"/>
    <m/>
    <n v="-1054.868757720559"/>
    <n v="0"/>
    <n v="0"/>
    <n v="0"/>
    <n v="0"/>
    <n v="0"/>
    <n v="0"/>
    <n v="0"/>
    <n v="0"/>
    <n v="0"/>
    <n v="0"/>
    <n v="-6231.7931989825674"/>
    <n v="-3930.9378917550061"/>
    <n v="-1054.8687577205601"/>
    <n v="2642.934414609445"/>
    <n v="7573.338644382784"/>
    <n v="-10373.33275199217"/>
    <n v="-8532.6485062101201"/>
    <n v="-6231.7931989825629"/>
    <n v="-3273.5506611185592"/>
    <n v="670.77272270011235"/>
  </r>
  <r>
    <x v="251"/>
    <n v="47872.948873901012"/>
    <n v="37156.939198513443"/>
    <n v="0"/>
    <n v="10"/>
    <n v="32"/>
    <n v="1671722807"/>
    <n v="21996.820365373951"/>
    <n v="369.61948966309359"/>
    <n v="0"/>
    <n v="24"/>
    <n v="48"/>
    <n v="1671722436"/>
    <n v="936"/>
    <n v="0"/>
    <n v="2274"/>
    <n v="5"/>
    <n v="11"/>
    <n v="0"/>
    <n v="1318"/>
    <n v="0"/>
    <n v="8"/>
    <n v="0"/>
    <n v="0"/>
    <n v="0"/>
    <n v="0"/>
    <n v="0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"/>
    <n v="108914.05"/>
    <n v="135811.9"/>
    <n v="26897.85"/>
    <n v="2"/>
    <n v="4"/>
    <n v="52358.6854480779"/>
    <n v="70775.216019305473"/>
    <n v="18416.530571227569"/>
    <n v="24032.34408262424"/>
    <n v="32513.662469988321"/>
    <n v="8481.3183873640792"/>
    <n v="32523.020469297859"/>
    <n v="32523.021510706199"/>
    <n v="1.041408346281969E-3"/>
    <n v="26897.84895859165"/>
    <n v="35387.608009652737"/>
    <n v="42465.129611583281"/>
    <n v="49542.651213513833"/>
    <n v="56620.172815444377"/>
    <n v="63697.694417374929"/>
    <n v="77852.737621236025"/>
    <n v="84930.259223166562"/>
    <n v="92007.780825097114"/>
    <n v="99085.302427027651"/>
    <n v="106162.8240289582"/>
    <n v="16256.831234994161"/>
    <n v="19508.197481992989"/>
    <n v="22759.56372899182"/>
    <n v="26010.929975990661"/>
    <n v="29262.296222989491"/>
    <n v="35765.028716987159"/>
    <n v="39016.394963985993"/>
    <n v="42267.76121098482"/>
    <n v="45519.127457983654"/>
    <n v="48770.49370498248"/>
    <n v="3.843026554082813"/>
    <n v="3.8335623054110211"/>
    <n v="1.4630000000000001"/>
    <n v="4.0846307905528123E-2"/>
    <n v="4.3415935709210762E-2"/>
    <n v="1.526517513942576"/>
    <n v="-722.7265664012051"/>
    <n v="-352.90276986699848"/>
    <n v="-4261.4873673664788"/>
    <n v="-2688.7047891596899"/>
    <n v="-722.72656640120476"/>
    <n v="1804.9597200025639"/>
    <n v="5175.2081018742501"/>
    <n v="-7092.4960081386962"/>
    <n v="-5834.2699455732654"/>
    <n v="-4261.487367366477"/>
    <n v="-2239.338338243464"/>
    <n v="456.8603672538884"/>
    <n v="-1978.5858933664149"/>
    <n v="-1256.0600607000081"/>
    <n v="-352.90276986699882"/>
    <n v="808.29946120401291"/>
    <n v="2356.5691026320269"/>
    <n v="-3279.1323921659482"/>
    <n v="-2701.1117260328219"/>
    <n v="-1978.5858933664149"/>
    <n v="-1049.6241085096051"/>
    <n v="188.99160463280711"/>
  </r>
  <r>
    <x v="252"/>
    <n v="9444.5771398897396"/>
    <n v="0"/>
    <n v="0"/>
    <n v="14"/>
    <n v="33"/>
    <n v="1635760163"/>
    <n v="40159.711301052303"/>
    <n v="3612.5377969483088"/>
    <n v="0"/>
    <n v="23"/>
    <n v="26"/>
    <n v="1669788872"/>
    <n v="122"/>
    <n v="0"/>
    <n v="175"/>
    <n v="3"/>
    <n v="4"/>
    <n v="0"/>
    <n v="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156.639999999999"/>
    <n v="61024.79"/>
    <n v="26868.15"/>
    <n v="1"/>
    <n v="3"/>
    <n v="0"/>
    <n v="0"/>
    <n v="0"/>
    <n v="33718.035633988009"/>
    <n v="60586.183239767837"/>
    <n v="26868.147605779832"/>
    <n v="438.60436601199041"/>
    <n v="438.60676023216371"/>
    <n v="2.3942201696627312E-3"/>
    <n v="26868.147605779832"/>
    <n v="0"/>
    <n v="0"/>
    <n v="0"/>
    <n v="0"/>
    <n v="0"/>
    <n v="0"/>
    <n v="0"/>
    <n v="0"/>
    <n v="0"/>
    <n v="0"/>
    <n v="30293.091619883919"/>
    <n v="36351.709943860697"/>
    <n v="42410.328267837482"/>
    <n v="48468.946591814267"/>
    <n v="54527.564915791052"/>
    <n v="66644.801563744622"/>
    <n v="72703.419887721408"/>
    <n v="78762.038211698193"/>
    <n v="84820.656535674963"/>
    <n v="90879.274859651749"/>
    <m/>
    <n v="2.2549445584679839"/>
    <n v="1.4630000000000001"/>
    <m/>
    <n v="0.77387953285982825"/>
    <n v="2.5951857565739291"/>
    <m/>
    <n v="-11721.601795837871"/>
    <n v="0"/>
    <n v="0"/>
    <n v="0"/>
    <n v="0"/>
    <n v="0"/>
    <n v="0"/>
    <n v="0"/>
    <n v="0"/>
    <n v="0"/>
    <n v="0"/>
    <n v="-14750.910957826271"/>
    <n v="-13404.55133027587"/>
    <n v="-11721.601795837871"/>
    <n v="-9557.8095372747339"/>
    <n v="-6672.7531925238873"/>
    <n v="-17174.358287416981"/>
    <n v="-16097.27058537666"/>
    <n v="-14750.91095782626"/>
    <n v="-13019.87715097575"/>
    <n v="-10711.832075175071"/>
  </r>
  <r>
    <x v="253"/>
    <n v="23668.755435365922"/>
    <n v="23668.755435365922"/>
    <n v="23668.755435365922"/>
    <n v="0"/>
    <n v="0"/>
    <n v="1668611315"/>
    <n v="62526.183620215081"/>
    <n v="35812.087702035897"/>
    <n v="0"/>
    <n v="18"/>
    <n v="54"/>
    <n v="1669833490"/>
    <n v="1311226"/>
    <n v="0"/>
    <n v="1767257"/>
    <n v="7"/>
    <n v="37"/>
    <n v="0"/>
    <n v="155325"/>
    <n v="0"/>
    <n v="0"/>
    <n v="0"/>
    <n v="0"/>
    <n v="0"/>
    <n v="0"/>
    <n v="0"/>
    <n v="3007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0706"/>
    <n v="2668087.71"/>
    <n v="2694922.14"/>
    <n v="26834.43"/>
    <n v="2"/>
    <n v="16"/>
    <n v="0"/>
    <n v="0"/>
    <n v="0"/>
    <n v="67736.974320023088"/>
    <n v="94571.400323444876"/>
    <n v="26834.42600342178"/>
    <n v="2600350.7356799771"/>
    <n v="2600350.7396765552"/>
    <n v="3.9965782161743846E-3"/>
    <n v="26834.42600342178"/>
    <n v="0"/>
    <n v="0"/>
    <n v="0"/>
    <n v="0"/>
    <n v="0"/>
    <n v="0"/>
    <n v="0"/>
    <n v="0"/>
    <n v="0"/>
    <n v="0"/>
    <n v="47285.700161722438"/>
    <n v="56742.840194066921"/>
    <n v="66199.980226411411"/>
    <n v="75657.120258755909"/>
    <n v="85114.260291100392"/>
    <n v="104028.5403557894"/>
    <n v="113485.6803881338"/>
    <n v="122942.8204204783"/>
    <n v="132399.96045282279"/>
    <n v="141857.10048516729"/>
    <m/>
    <n v="3.524256502128484"/>
    <n v="1.4630000000000001"/>
    <m/>
    <n v="0.1349911669551265"/>
    <n v="1.66049207725535"/>
    <m/>
    <n v="-3191.5759225605639"/>
    <n v="0"/>
    <n v="0"/>
    <n v="0"/>
    <n v="0"/>
    <n v="0"/>
    <n v="0"/>
    <n v="0"/>
    <n v="0"/>
    <n v="0"/>
    <n v="0"/>
    <n v="-7920.1459387328096"/>
    <n v="-5818.5592648784768"/>
    <n v="-3191.5759225605648"/>
    <n v="185.974088991039"/>
    <n v="4689.3741043931732"/>
    <n v="-11703.0019516706"/>
    <n v="-10021.73261258714"/>
    <n v="-7920.1459387328068"/>
    <n v="-5218.1059294915249"/>
    <n v="-1615.385917169813"/>
  </r>
  <r>
    <x v="254"/>
    <n v="66504.483518998779"/>
    <n v="26592.71363789777"/>
    <n v="0"/>
    <n v="220"/>
    <n v="173"/>
    <n v="1671440327"/>
    <n v="0"/>
    <n v="0"/>
    <n v="0"/>
    <n v="0"/>
    <n v="0"/>
    <n v="0"/>
    <n v="2589"/>
    <n v="0"/>
    <n v="2658"/>
    <n v="5"/>
    <n v="9"/>
    <n v="5"/>
    <n v="53"/>
    <n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"/>
    <n v="72207.48"/>
    <n v="98933.28"/>
    <n v="26725.79"/>
    <n v="1"/>
    <n v="2"/>
    <n v="72207.45035164617"/>
    <n v="98933.244928515574"/>
    <n v="26725.794576869401"/>
    <n v="0"/>
    <n v="0"/>
    <n v="0"/>
    <n v="2.964835382590536E-2"/>
    <n v="3.5071484424406663E-2"/>
    <n v="-4.576869399897987E-3"/>
    <n v="26725.794576869401"/>
    <n v="49466.622464257787"/>
    <n v="59359.946957109343"/>
    <n v="69253.271449960899"/>
    <n v="79146.595942812462"/>
    <n v="89039.920435664026"/>
    <n v="108826.56942136709"/>
    <n v="118719.8939142187"/>
    <n v="128613.21840707021"/>
    <n v="138506.5428999218"/>
    <n v="148399.86739277339"/>
    <n v="0"/>
    <n v="0"/>
    <n v="0"/>
    <n v="0"/>
    <n v="0"/>
    <n v="0"/>
    <n v="0"/>
    <n v="0"/>
    <n v="0"/>
    <n v="0"/>
    <n v="3.7017887211533149"/>
    <m/>
    <n v="1.4630000000000001"/>
    <n v="8.0558697783750244E-2"/>
    <m/>
    <m/>
    <n v="-1992.483344740506"/>
    <m/>
    <n v="-6939.1455911662852"/>
    <n v="-4740.6290371992727"/>
    <n v="-1992.4833447405069"/>
    <n v="1540.846831277908"/>
    <n v="6251.9537326357931"/>
    <n v="-10896.47538830691"/>
    <n v="-9137.6621451332976"/>
    <n v="-6939.1455911662852"/>
    <n v="-4112.4814503515554"/>
    <n v="-343.59592926524778"/>
    <n v="0"/>
    <n v="0"/>
    <n v="0"/>
    <n v="0"/>
    <n v="0"/>
    <n v="0"/>
    <n v="0"/>
    <n v="0"/>
    <n v="0"/>
    <n v="0"/>
  </r>
  <r>
    <x v="255"/>
    <n v="0"/>
    <n v="0"/>
    <n v="0"/>
    <n v="0"/>
    <n v="0"/>
    <n v="0"/>
    <n v="69018.042093031268"/>
    <n v="0"/>
    <n v="0"/>
    <n v="23"/>
    <n v="35"/>
    <n v="1671695647"/>
    <n v="308243"/>
    <n v="0"/>
    <n v="358993"/>
    <n v="12"/>
    <n v="52"/>
    <n v="11"/>
    <n v="28102"/>
    <n v="9699"/>
    <n v="4984"/>
    <n v="175"/>
    <n v="0"/>
    <n v="0"/>
    <n v="4"/>
    <n v="0"/>
    <n v="5009"/>
    <n v="2628"/>
    <n v="0"/>
    <n v="0"/>
    <n v="0"/>
    <n v="0"/>
    <n v="0"/>
    <n v="130"/>
    <n v="0"/>
    <n v="0"/>
    <n v="0"/>
    <n v="0"/>
    <n v="0"/>
    <n v="0"/>
    <n v="0"/>
    <n v="0"/>
    <n v="8"/>
    <n v="0"/>
    <n v="0"/>
    <n v="0"/>
    <n v="0"/>
    <n v="0"/>
    <n v="0"/>
    <n v="0"/>
    <n v="0"/>
    <n v="0"/>
    <n v="0"/>
    <n v="0"/>
    <n v="0"/>
    <n v="0"/>
    <n v="0"/>
    <n v="0"/>
    <n v="22648"/>
    <n v="1782665.17"/>
    <n v="1809293.66"/>
    <n v="26628.49"/>
    <n v="6"/>
    <n v="21"/>
    <n v="0"/>
    <n v="0"/>
    <n v="0"/>
    <n v="75637.546861323703"/>
    <n v="102266.0332916909"/>
    <n v="26628.48643036716"/>
    <n v="1707027.6231386759"/>
    <n v="1707027.6267083089"/>
    <n v="3.569632845028536E-3"/>
    <n v="26628.48643036716"/>
    <n v="0"/>
    <n v="0"/>
    <n v="0"/>
    <n v="0"/>
    <n v="0"/>
    <n v="0"/>
    <n v="0"/>
    <n v="0"/>
    <n v="0"/>
    <n v="0"/>
    <n v="51133.016645845433"/>
    <n v="61359.619975014517"/>
    <n v="71586.223304183601"/>
    <n v="81812.826633352699"/>
    <n v="92039.429962521783"/>
    <n v="112492.63662085999"/>
    <n v="122719.239950029"/>
    <n v="132945.8432791981"/>
    <n v="143172.4466083672"/>
    <n v="153399.0499375363"/>
    <m/>
    <n v="3.8404748823825958"/>
    <n v="1.4630000000000001"/>
    <m/>
    <n v="4.1537862504762879E-2"/>
    <n v="1.5237698928444681"/>
    <m/>
    <n v="-1061.97810744444"/>
    <n v="0"/>
    <n v="0"/>
    <n v="0"/>
    <n v="0"/>
    <n v="0"/>
    <n v="0"/>
    <n v="0"/>
    <n v="0"/>
    <n v="0"/>
    <n v="0"/>
    <n v="-6175.2797720289818"/>
    <n v="-3902.7012544358508"/>
    <n v="-1061.97810744444"/>
    <n v="2590.380224401662"/>
    <n v="7460.1913335298013"/>
    <n v="-10265.921103696621"/>
    <n v="-8447.8582896221124"/>
    <n v="-6175.2797720289818"/>
    <n v="-3253.3931065520992"/>
    <n v="642.45578075040976"/>
  </r>
  <r>
    <x v="256"/>
    <n v="0"/>
    <n v="0"/>
    <n v="0"/>
    <n v="0"/>
    <n v="0"/>
    <n v="0"/>
    <n v="68820.34452989939"/>
    <n v="39132.072860541273"/>
    <n v="0"/>
    <n v="30"/>
    <n v="57"/>
    <n v="1671855093"/>
    <n v="7793"/>
    <n v="0"/>
    <n v="11618"/>
    <n v="9"/>
    <n v="89"/>
    <n v="239"/>
    <n v="3078"/>
    <n v="37"/>
    <n v="259"/>
    <n v="0"/>
    <n v="0"/>
    <n v="0"/>
    <n v="0"/>
    <n v="0"/>
    <n v="191"/>
    <n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47"/>
    <n v="775001.22"/>
    <n v="948701.44"/>
    <n v="173700.23"/>
    <n v="6"/>
    <n v="26"/>
    <n v="0"/>
    <n v="0"/>
    <n v="0"/>
    <n v="74890.504827373545"/>
    <n v="101395.82304429691"/>
    <n v="26505.31821692333"/>
    <n v="700110.71517262643"/>
    <n v="847305.61695570312"/>
    <n v="147194.91178307671"/>
    <n v="26505.31821692333"/>
    <n v="0"/>
    <n v="0"/>
    <n v="0"/>
    <n v="0"/>
    <n v="0"/>
    <n v="0"/>
    <n v="0"/>
    <n v="0"/>
    <n v="0"/>
    <n v="0"/>
    <n v="50697.911522148439"/>
    <n v="60837.493826578117"/>
    <n v="70977.076131007809"/>
    <n v="81116.658435437508"/>
    <n v="91256.240739867193"/>
    <n v="111535.40534872661"/>
    <n v="121674.9876531562"/>
    <n v="131814.56995758589"/>
    <n v="141954.15226201559"/>
    <n v="152093.73456644529"/>
    <m/>
    <n v="3.8254897456600561"/>
    <n v="1.4630000000000001"/>
    <m/>
    <n v="4.5617755096042822E-2"/>
    <n v="1.529738775705511"/>
    <m/>
    <n v="-1156.3624558491099"/>
    <n v="0"/>
    <n v="0"/>
    <n v="0"/>
    <n v="0"/>
    <n v="0"/>
    <n v="0"/>
    <n v="0"/>
    <n v="0"/>
    <n v="0"/>
    <n v="0"/>
    <n v="-6226.1536080639526"/>
    <n v="-3972.9130959684662"/>
    <n v="-1156.3624558491099"/>
    <n v="2464.9169385900641"/>
    <n v="7293.2894645089646"/>
    <n v="-10281.986529835831"/>
    <n v="-8479.3941201594389"/>
    <n v="-6226.1536080639526"/>
    <n v="-3329.130092512612"/>
    <n v="533.56792822250645"/>
  </r>
  <r>
    <x v="257"/>
    <n v="0"/>
    <n v="0"/>
    <n v="0"/>
    <n v="0"/>
    <n v="0"/>
    <n v="0"/>
    <n v="67361.26199281447"/>
    <n v="57402.442583463737"/>
    <n v="0"/>
    <n v="10"/>
    <n v="20"/>
    <n v="1671648317"/>
    <n v="9790"/>
    <n v="0"/>
    <n v="39649"/>
    <n v="7"/>
    <n v="40"/>
    <n v="639"/>
    <n v="1751"/>
    <n v="5087"/>
    <n v="4046"/>
    <n v="0"/>
    <n v="0"/>
    <n v="0"/>
    <n v="0"/>
    <n v="0"/>
    <n v="18222"/>
    <n v="1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108"/>
    <n v="480030.7"/>
    <n v="583794.04"/>
    <n v="118960.19"/>
    <n v="5"/>
    <n v="19"/>
    <n v="0"/>
    <n v="0"/>
    <n v="0"/>
    <n v="73344.301273395773"/>
    <n v="99818.557829849364"/>
    <n v="26474.256556453591"/>
    <n v="406686.39872660418"/>
    <n v="483975.48217015067"/>
    <n v="92485.933443546412"/>
    <n v="26474.256556453591"/>
    <n v="0"/>
    <n v="0"/>
    <n v="0"/>
    <n v="0"/>
    <n v="0"/>
    <n v="0"/>
    <n v="0"/>
    <n v="0"/>
    <n v="0"/>
    <n v="0"/>
    <n v="49909.278914924682"/>
    <n v="59891.134697909612"/>
    <n v="69872.990480894543"/>
    <n v="79854.846263879503"/>
    <n v="89836.702046864433"/>
    <n v="109800.41361283429"/>
    <n v="119782.2693958192"/>
    <n v="129764.1251788042"/>
    <n v="139745.98096178909"/>
    <n v="149727.83674477399"/>
    <m/>
    <n v="3.7704007898010921"/>
    <n v="1.4630000000000001"/>
    <m/>
    <n v="6.0895173483936471E-2"/>
    <n v="1.5520896388069989"/>
    <m/>
    <n v="-1519.6170989912539"/>
    <n v="0"/>
    <n v="0"/>
    <n v="0"/>
    <n v="0"/>
    <n v="0"/>
    <n v="0"/>
    <n v="0"/>
    <n v="0"/>
    <n v="0"/>
    <n v="0"/>
    <n v="-6510.5449904837224"/>
    <n v="-4292.3548164870699"/>
    <n v="-1519.617098991253"/>
    <n v="2045.3313949319379"/>
    <n v="6798.596053496196"/>
    <n v="-10503.287303677689"/>
    <n v="-8728.7351644803712"/>
    <n v="-6510.5449904837187"/>
    <n v="-3658.586195345164"/>
    <n v="144.02553150623859"/>
  </r>
  <r>
    <x v="258"/>
    <n v="0"/>
    <n v="0"/>
    <n v="0"/>
    <n v="0"/>
    <n v="0"/>
    <n v="0"/>
    <n v="53596.213704716727"/>
    <n v="45256.574872270947"/>
    <n v="0"/>
    <n v="5"/>
    <n v="14"/>
    <n v="1670464572"/>
    <n v="128836"/>
    <n v="0"/>
    <n v="139029"/>
    <n v="7"/>
    <n v="62"/>
    <n v="8088"/>
    <n v="174"/>
    <n v="1211"/>
    <n v="77"/>
    <n v="0"/>
    <n v="0"/>
    <n v="0"/>
    <n v="0"/>
    <n v="0"/>
    <n v="6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19"/>
    <n v="123605.99"/>
    <n v="191657.2"/>
    <n v="68533.490000000005"/>
    <n v="5"/>
    <n v="14"/>
    <n v="0"/>
    <n v="0"/>
    <n v="0"/>
    <n v="53699.399752118326"/>
    <n v="80119.530047405147"/>
    <n v="26420.13029528681"/>
    <n v="69906.590247881672"/>
    <n v="111537.66995259489"/>
    <n v="42113.359704713192"/>
    <n v="26420.13029528681"/>
    <n v="0"/>
    <n v="0"/>
    <n v="0"/>
    <n v="0"/>
    <n v="0"/>
    <n v="0"/>
    <n v="0"/>
    <n v="0"/>
    <n v="0"/>
    <n v="0"/>
    <n v="40059.765023702566"/>
    <n v="48071.718028443087"/>
    <n v="56083.6710331836"/>
    <n v="64095.624037924121"/>
    <n v="72107.577042664634"/>
    <n v="88131.483052145675"/>
    <n v="96143.436056886174"/>
    <n v="104155.3890616267"/>
    <n v="112167.3420663672"/>
    <n v="120179.2950711077"/>
    <m/>
    <n v="3.0325183544495231"/>
    <n v="1.4630000000000001"/>
    <m/>
    <n v="0.31903570975289242"/>
    <n v="1.929749243368482"/>
    <m/>
    <n v="-6390.2477834355223"/>
    <n v="0"/>
    <n v="0"/>
    <n v="0"/>
    <n v="0"/>
    <n v="0"/>
    <n v="0"/>
    <n v="0"/>
    <n v="0"/>
    <n v="0"/>
    <n v="0"/>
    <n v="-10396.22428580578"/>
    <n v="-8615.7902847523328"/>
    <n v="-6390.2477834355232"/>
    <n v="-3528.835996028196"/>
    <n v="286.37972051490578"/>
    <n v="-13601.00548770199"/>
    <n v="-12176.65828685923"/>
    <n v="-10396.22428580578"/>
    <n v="-8107.0948558799173"/>
    <n v="-5054.9222826454352"/>
  </r>
  <r>
    <x v="259"/>
    <n v="0"/>
    <n v="0"/>
    <n v="0"/>
    <n v="0"/>
    <n v="0"/>
    <n v="0"/>
    <n v="78169.579525118679"/>
    <n v="43765.405675537259"/>
    <n v="0"/>
    <n v="8"/>
    <n v="45"/>
    <n v="1671095451"/>
    <n v="28330"/>
    <n v="0"/>
    <n v="46513"/>
    <n v="4"/>
    <n v="16"/>
    <n v="5"/>
    <n v="18166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"/>
    <n v="103214.23"/>
    <n v="129632.12"/>
    <n v="26417.89"/>
    <n v="2"/>
    <n v="4"/>
    <n v="0"/>
    <n v="0"/>
    <n v="0"/>
    <n v="89843.320490466824"/>
    <n v="116261.2103654838"/>
    <n v="26417.889875016928"/>
    <n v="13370.90950953317"/>
    <n v="13370.90963451624"/>
    <n v="1.249830711458344E-4"/>
    <n v="26417.889875016928"/>
    <n v="0"/>
    <n v="0"/>
    <n v="0"/>
    <n v="0"/>
    <n v="0"/>
    <n v="0"/>
    <n v="0"/>
    <n v="0"/>
    <n v="0"/>
    <n v="0"/>
    <n v="58130.605182741878"/>
    <n v="69756.726219290256"/>
    <n v="81382.847255838627"/>
    <n v="93008.968292387013"/>
    <n v="104635.0893289354"/>
    <n v="127887.3314020321"/>
    <n v="139513.45243858051"/>
    <n v="151139.57347512891"/>
    <n v="162765.69451167731"/>
    <n v="174391.8155482256"/>
    <m/>
    <n v="4.4008515031107969"/>
    <n v="1.4630000000000001"/>
    <m/>
    <n v="-9.1084987263816974E-2"/>
    <n v="1.3297426636330361"/>
    <m/>
    <n v="2647.4127163540088"/>
    <n v="0"/>
    <n v="0"/>
    <n v="0"/>
    <n v="0"/>
    <n v="0"/>
    <n v="0"/>
    <n v="0"/>
    <n v="0"/>
    <n v="0"/>
    <n v="0"/>
    <n v="-3165.6478019201791"/>
    <n v="-582.06534935387026"/>
    <n v="2647.4127163540111"/>
    <n v="6799.5988008355744"/>
    <n v="12335.846913477661"/>
    <n v="-7816.0962165395249"/>
    <n v="-5749.2302544864797"/>
    <n v="-3165.647801920175"/>
    <n v="156.10106566507599"/>
    <n v="4585.0995557787428"/>
  </r>
  <r>
    <x v="260"/>
    <n v="0"/>
    <n v="0"/>
    <n v="0"/>
    <n v="0"/>
    <n v="0"/>
    <n v="0"/>
    <n v="43990.942620291702"/>
    <n v="31094.161498746711"/>
    <n v="0"/>
    <n v="3"/>
    <n v="27"/>
    <n v="1666345131"/>
    <n v="22608"/>
    <n v="0"/>
    <n v="69874"/>
    <n v="5"/>
    <n v="31"/>
    <n v="17"/>
    <n v="536"/>
    <n v="467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6730"/>
    <n v="212744.87"/>
    <n v="238997.26"/>
    <n v="26252.39"/>
    <n v="3"/>
    <n v="14"/>
    <n v="0"/>
    <n v="0"/>
    <n v="0"/>
    <n v="41037.976779022298"/>
    <n v="67290.367384230354"/>
    <n v="26252.39060520806"/>
    <n v="171706.89322097771"/>
    <n v="171706.89261576961"/>
    <n v="-6.0520806073327549E-4"/>
    <n v="26252.39060520806"/>
    <n v="0"/>
    <n v="0"/>
    <n v="0"/>
    <n v="0"/>
    <n v="0"/>
    <n v="0"/>
    <n v="0"/>
    <n v="0"/>
    <n v="0"/>
    <n v="0"/>
    <n v="33645.183692115177"/>
    <n v="40374.220430538211"/>
    <n v="47103.257168961252"/>
    <n v="53832.293907384294"/>
    <n v="60561.33064580732"/>
    <n v="74019.404122653403"/>
    <n v="80748.440861076422"/>
    <n v="87477.477599499471"/>
    <n v="94206.51433792249"/>
    <n v="100935.55107634549"/>
    <m/>
    <n v="2.5632091338333591"/>
    <n v="1.4630000000000001"/>
    <m/>
    <n v="0.56054375243969101"/>
    <n v="2.2830755098192679"/>
    <m/>
    <n v="-9429.7987591504716"/>
    <n v="0"/>
    <n v="0"/>
    <n v="0"/>
    <n v="0"/>
    <n v="0"/>
    <n v="0"/>
    <n v="0"/>
    <n v="0"/>
    <n v="0"/>
    <n v="0"/>
    <n v="-12794.31712836199"/>
    <n v="-11298.97563093465"/>
    <n v="-9429.7987591504716"/>
    <n v="-7026.5713525708161"/>
    <n v="-3822.2681437979409"/>
    <n v="-15485.9318237312"/>
    <n v="-14289.65862578933"/>
    <n v="-12794.31712836199"/>
    <n v="-10871.73520309826"/>
    <n v="-8308.2926360799647"/>
  </r>
  <r>
    <x v="261"/>
    <n v="0"/>
    <n v="0"/>
    <n v="0"/>
    <n v="0"/>
    <n v="0"/>
    <n v="0"/>
    <n v="66205.399436728898"/>
    <n v="56562.520902467397"/>
    <n v="0"/>
    <n v="57"/>
    <n v="24"/>
    <n v="1671659756"/>
    <n v="581"/>
    <n v="0"/>
    <n v="4098"/>
    <n v="3"/>
    <n v="7"/>
    <n v="2719"/>
    <n v="7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19"/>
    <n v="90967.17"/>
    <n v="116543.7"/>
    <n v="25576.53"/>
    <n v="3"/>
    <n v="4"/>
    <n v="0"/>
    <n v="0"/>
    <n v="0"/>
    <n v="71966.992991505467"/>
    <n v="97543.523527821031"/>
    <n v="25576.53053631556"/>
    <n v="19000.177008494531"/>
    <n v="19000.17647217897"/>
    <n v="-5.3631556511390954E-4"/>
    <n v="25576.53053631556"/>
    <n v="0"/>
    <n v="0"/>
    <n v="0"/>
    <n v="0"/>
    <n v="0"/>
    <n v="0"/>
    <n v="0"/>
    <n v="0"/>
    <n v="0"/>
    <n v="0"/>
    <n v="48771.761763910523"/>
    <n v="58526.114116692617"/>
    <n v="68280.466469474719"/>
    <n v="78034.818822256828"/>
    <n v="87789.171175038937"/>
    <n v="107297.8758806031"/>
    <n v="117052.22823338521"/>
    <n v="126806.5805861673"/>
    <n v="136560.93293894941"/>
    <n v="146315.2852917315"/>
    <m/>
    <n v="3.8137902789168798"/>
    <n v="1.4630000000000001"/>
    <m/>
    <n v="4.8825369898421338E-2"/>
    <n v="1.5344315161613911"/>
    <m/>
    <n v="-1190.6496543603071"/>
    <n v="0"/>
    <n v="0"/>
    <n v="0"/>
    <n v="0"/>
    <n v="0"/>
    <n v="0"/>
    <n v="0"/>
    <n v="0"/>
    <n v="0"/>
    <n v="0"/>
    <n v="-6067.825830751357"/>
    <n v="-3900.1919745775558"/>
    <n v="-1190.6496543603059"/>
    <n v="2293.047614490446"/>
    <n v="6937.9773062914464"/>
    <n v="-9969.566771864198"/>
    <n v="-8235.4596869251582"/>
    <n v="-6067.825830751357"/>
    <n v="-3280.868015670756"/>
    <n v="435.07573777004649"/>
  </r>
  <r>
    <x v="262"/>
    <n v="0"/>
    <n v="0"/>
    <n v="0"/>
    <n v="0"/>
    <n v="0"/>
    <n v="0"/>
    <n v="57573.705373913341"/>
    <n v="42332.254579981731"/>
    <n v="0"/>
    <n v="4"/>
    <n v="36"/>
    <n v="1670436753"/>
    <n v="5320"/>
    <n v="0"/>
    <n v="7782"/>
    <n v="10"/>
    <n v="105"/>
    <n v="68"/>
    <n v="293"/>
    <n v="9"/>
    <n v="1367"/>
    <n v="0"/>
    <n v="0"/>
    <n v="0"/>
    <n v="0"/>
    <n v="73"/>
    <n v="531"/>
    <n v="78"/>
    <n v="0"/>
    <n v="0"/>
    <n v="0"/>
    <n v="0"/>
    <n v="0"/>
    <n v="0"/>
    <n v="0"/>
    <n v="0"/>
    <n v="0"/>
    <n v="0"/>
    <n v="0"/>
    <n v="0"/>
    <n v="43"/>
    <n v="0"/>
    <n v="0"/>
    <n v="0"/>
    <n v="0"/>
    <n v="0"/>
    <n v="0"/>
    <n v="0"/>
    <n v="0"/>
    <n v="0"/>
    <n v="0"/>
    <n v="0"/>
    <n v="0"/>
    <n v="0"/>
    <n v="0"/>
    <n v="0"/>
    <n v="0"/>
    <n v="0"/>
    <n v="2169"/>
    <n v="114407.3"/>
    <n v="141182.96"/>
    <n v="26775.66"/>
    <n v="9"/>
    <n v="44"/>
    <n v="0"/>
    <n v="0"/>
    <n v="0"/>
    <n v="61546.910749780967"/>
    <n v="87007.182886145893"/>
    <n v="25460.272136364922"/>
    <n v="52860.389250219028"/>
    <n v="54175.777113854099"/>
    <n v="1315.387863635078"/>
    <n v="25460.272136364922"/>
    <n v="0"/>
    <n v="0"/>
    <n v="0"/>
    <n v="0"/>
    <n v="0"/>
    <n v="0"/>
    <n v="0"/>
    <n v="0"/>
    <n v="0"/>
    <n v="0"/>
    <n v="43503.591443072954"/>
    <n v="52204.309731687543"/>
    <n v="60905.028020302118"/>
    <n v="69605.746308916714"/>
    <n v="78306.464597531303"/>
    <n v="95707.901174760496"/>
    <n v="104408.6194633751"/>
    <n v="113109.3377519897"/>
    <n v="121810.05604060421"/>
    <n v="130510.7743292188"/>
    <m/>
    <n v="3.4173704986394662"/>
    <n v="1.4630000000000001"/>
    <m/>
    <n v="0.17049058672230369"/>
    <n v="1.71242772837473"/>
    <m/>
    <n v="-3708.4764148284498"/>
    <n v="0"/>
    <n v="0"/>
    <n v="0"/>
    <n v="0"/>
    <n v="0"/>
    <n v="0"/>
    <n v="0"/>
    <n v="0"/>
    <n v="0"/>
    <n v="0"/>
    <n v="-8058.8355591357431"/>
    <n v="-6125.34260611028"/>
    <n v="-3708.476414828448"/>
    <n v="-601.07702603752477"/>
    <n v="3542.122159017043"/>
    <n v="-11539.122874581581"/>
    <n v="-9992.328512161208"/>
    <n v="-8058.8355591357431"/>
    <n v="-5572.9160481030049"/>
    <n v="-2258.3567000593498"/>
  </r>
  <r>
    <x v="263"/>
    <n v="0"/>
    <n v="0"/>
    <n v="0"/>
    <n v="0"/>
    <n v="0"/>
    <n v="0"/>
    <n v="65860.589771511688"/>
    <n v="50554.905544000438"/>
    <n v="0"/>
    <n v="17"/>
    <n v="27"/>
    <n v="1671695557"/>
    <n v="10767"/>
    <n v="0"/>
    <n v="40123"/>
    <n v="6"/>
    <n v="21"/>
    <n v="1628"/>
    <n v="25476"/>
    <n v="0"/>
    <n v="0"/>
    <n v="0"/>
    <n v="0"/>
    <n v="0"/>
    <n v="0"/>
    <n v="0"/>
    <n v="2206"/>
    <n v="0"/>
    <n v="0"/>
    <n v="0"/>
    <n v="0"/>
    <n v="0"/>
    <n v="0"/>
    <n v="0"/>
    <n v="0"/>
    <n v="0"/>
    <n v="0"/>
    <n v="0"/>
    <n v="0"/>
    <n v="0"/>
    <n v="0"/>
    <n v="0"/>
    <n v="0"/>
    <n v="0"/>
    <n v="46"/>
    <n v="0"/>
    <n v="0"/>
    <n v="0"/>
    <n v="0"/>
    <n v="0"/>
    <n v="0"/>
    <n v="0"/>
    <n v="0"/>
    <n v="0"/>
    <n v="0"/>
    <n v="0"/>
    <n v="0"/>
    <n v="0"/>
    <n v="3880"/>
    <n v="198455.8"/>
    <n v="223880.78"/>
    <n v="25424.98"/>
    <n v="4"/>
    <n v="10"/>
    <n v="0"/>
    <n v="0"/>
    <n v="0"/>
    <n v="72162.564923831334"/>
    <n v="97587.544675711266"/>
    <n v="25424.979751879931"/>
    <n v="126293.2350761687"/>
    <n v="126293.2353242887"/>
    <n v="2.4812007177388301E-4"/>
    <n v="25424.979751879931"/>
    <n v="0"/>
    <n v="0"/>
    <n v="0"/>
    <n v="0"/>
    <n v="0"/>
    <n v="0"/>
    <n v="0"/>
    <n v="0"/>
    <n v="0"/>
    <n v="0"/>
    <n v="48793.772337855633"/>
    <n v="58552.526805426758"/>
    <n v="68311.281272997876"/>
    <n v="78070.035740569016"/>
    <n v="87828.790208140141"/>
    <n v="107346.29914328241"/>
    <n v="117105.0536108535"/>
    <n v="126863.8080784247"/>
    <n v="136622.56254599581"/>
    <n v="146381.31701356691"/>
    <m/>
    <n v="3.8382545680688551"/>
    <n v="1.4630000000000001"/>
    <m/>
    <n v="4.2140360693304617E-2"/>
    <n v="1.5246513476943051"/>
    <m/>
    <n v="-1028.0935829521111"/>
    <n v="0"/>
    <n v="0"/>
    <n v="0"/>
    <n v="0"/>
    <n v="0"/>
    <n v="0"/>
    <n v="0"/>
    <n v="0"/>
    <n v="0"/>
    <n v="0"/>
    <n v="-5907.4708167376739"/>
    <n v="-3738.8587128329782"/>
    <n v="-1028.0935829521111"/>
    <n v="2457.175869751864"/>
    <n v="7104.201806690493"/>
    <n v="-9810.9726037661239"/>
    <n v="-8076.0829206423696"/>
    <n v="-5907.4708167376739"/>
    <n v="-3119.2552545744952"/>
    <n v="598.36549497640954"/>
  </r>
  <r>
    <x v="264"/>
    <n v="0"/>
    <n v="0"/>
    <n v="0"/>
    <n v="0"/>
    <n v="0"/>
    <n v="0"/>
    <n v="53251.886392854169"/>
    <n v="38087.910329076883"/>
    <n v="0"/>
    <n v="22"/>
    <n v="43"/>
    <n v="1670940391"/>
    <n v="489"/>
    <n v="0"/>
    <n v="648"/>
    <n v="9"/>
    <n v="27"/>
    <n v="0"/>
    <n v="82"/>
    <n v="2"/>
    <n v="16"/>
    <n v="0"/>
    <n v="0"/>
    <n v="0"/>
    <n v="0"/>
    <n v="0"/>
    <n v="27"/>
    <n v="28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7"/>
    <n v="70463.73"/>
    <n v="95608.77"/>
    <n v="25145.040000000001"/>
    <n v="2"/>
    <n v="9"/>
    <n v="0"/>
    <n v="0"/>
    <n v="0"/>
    <n v="55245.333475231637"/>
    <n v="80390.369955174785"/>
    <n v="25145.036479943141"/>
    <n v="15218.39652476835"/>
    <n v="15218.400044825221"/>
    <n v="3.5200568599975668E-3"/>
    <n v="25145.036479943141"/>
    <n v="0"/>
    <n v="0"/>
    <n v="0"/>
    <n v="0"/>
    <n v="0"/>
    <n v="0"/>
    <n v="0"/>
    <n v="0"/>
    <n v="0"/>
    <n v="0"/>
    <n v="40195.184977587392"/>
    <n v="48234.221973104868"/>
    <n v="56273.258968622336"/>
    <n v="64312.295964139827"/>
    <n v="72351.332959657302"/>
    <n v="88429.406950692268"/>
    <n v="96468.443946209736"/>
    <n v="104507.4809417272"/>
    <n v="112546.5179372447"/>
    <n v="120585.5549327622"/>
    <m/>
    <n v="3.197067143620886"/>
    <n v="1.4630000000000001"/>
    <m/>
    <n v="0.25114669799200429"/>
    <n v="1.8304276191623019"/>
    <m/>
    <n v="-5047.4439911494464"/>
    <n v="0"/>
    <n v="0"/>
    <n v="0"/>
    <n v="0"/>
    <n v="0"/>
    <n v="0"/>
    <n v="0"/>
    <n v="0"/>
    <n v="0"/>
    <n v="0"/>
    <n v="-9066.9624889081842"/>
    <n v="-7280.5098232376331"/>
    <n v="-5047.4439911494446"/>
    <n v="-2176.3593498932019"/>
    <n v="1651.753505115121"/>
    <n v="-12282.577287115169"/>
    <n v="-10853.41515457873"/>
    <n v="-9066.9624889081824"/>
    <n v="-6770.0947759031878"/>
    <n v="-3707.6044918965308"/>
  </r>
  <r>
    <x v="265"/>
    <n v="0"/>
    <n v="0"/>
    <n v="0"/>
    <n v="0"/>
    <n v="0"/>
    <n v="0"/>
    <n v="59006.220688643101"/>
    <n v="50760"/>
    <n v="0"/>
    <n v="35"/>
    <n v="58"/>
    <n v="1671653878"/>
    <n v="1410"/>
    <n v="0"/>
    <n v="24887"/>
    <n v="7"/>
    <n v="18"/>
    <n v="5"/>
    <n v="21400"/>
    <n v="0"/>
    <n v="28"/>
    <n v="0"/>
    <n v="0"/>
    <n v="0"/>
    <n v="0"/>
    <n v="839"/>
    <n v="12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7"/>
    <n v="76113.009999999995"/>
    <n v="101237.22"/>
    <n v="25124.21"/>
    <n v="3"/>
    <n v="5"/>
    <n v="0"/>
    <n v="0"/>
    <n v="0"/>
    <n v="75559.285949393365"/>
    <n v="100683.4969277304"/>
    <n v="25124.210978337029"/>
    <n v="553.72405060663004"/>
    <n v="553.72307226961129"/>
    <n v="-9.7833702602656558E-4"/>
    <n v="25124.210978337029"/>
    <n v="0"/>
    <n v="0"/>
    <n v="0"/>
    <n v="0"/>
    <n v="0"/>
    <n v="0"/>
    <n v="0"/>
    <n v="0"/>
    <n v="0"/>
    <n v="0"/>
    <n v="50341.748463865188"/>
    <n v="60410.098156638232"/>
    <n v="70478.44784941127"/>
    <n v="80546.797542184315"/>
    <n v="90615.14723495736"/>
    <n v="110751.84662050341"/>
    <n v="120820.19631327649"/>
    <n v="130888.5460060495"/>
    <n v="140956.89569882251"/>
    <n v="151025.24539159561"/>
    <m/>
    <n v="4.0074292090025523"/>
    <n v="1.4630000000000001"/>
    <m/>
    <n v="-1.8538590740075911E-3"/>
    <n v="1.4602878041747269"/>
    <m/>
    <n v="46.663253595571078"/>
    <n v="0"/>
    <n v="0"/>
    <n v="0"/>
    <n v="0"/>
    <n v="0"/>
    <n v="0"/>
    <n v="0"/>
    <n v="0"/>
    <n v="0"/>
    <n v="0"/>
    <n v="-4987.5115927909465"/>
    <n v="-2750.100549952494"/>
    <n v="46.663253595572307"/>
    <n v="3642.5024295859439"/>
    <n v="8436.954664239769"/>
    <n v="-9014.8514699001626"/>
    <n v="-7224.9226356293984"/>
    <n v="-4987.5115927909465"/>
    <n v="-2110.840251998648"/>
    <n v="1724.7215357244129"/>
  </r>
  <r>
    <x v="266"/>
    <n v="0"/>
    <n v="0"/>
    <n v="0"/>
    <n v="0"/>
    <n v="0"/>
    <n v="0"/>
    <n v="50035.914260615456"/>
    <n v="42422.38478244267"/>
    <n v="0"/>
    <n v="17"/>
    <n v="16"/>
    <n v="1670429352"/>
    <n v="75"/>
    <n v="0"/>
    <n v="237"/>
    <n v="3"/>
    <n v="13"/>
    <n v="0"/>
    <n v="142"/>
    <n v="0"/>
    <n v="0"/>
    <n v="0"/>
    <n v="0"/>
    <n v="0"/>
    <n v="0"/>
    <n v="0"/>
    <n v="0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"/>
    <n v="54960.76"/>
    <n v="79988.45"/>
    <n v="25027.69"/>
    <n v="1"/>
    <n v="4"/>
    <n v="0"/>
    <n v="0"/>
    <n v="0"/>
    <n v="50883.352035357573"/>
    <n v="75911.046259604307"/>
    <n v="25027.694224246741"/>
    <n v="4077.4079646424289"/>
    <n v="4077.40374039569"/>
    <n v="-4.224246738885995E-3"/>
    <n v="25027.694224246741"/>
    <n v="0"/>
    <n v="0"/>
    <n v="0"/>
    <n v="0"/>
    <n v="0"/>
    <n v="0"/>
    <n v="0"/>
    <n v="0"/>
    <n v="0"/>
    <n v="0"/>
    <n v="37955.523129802154"/>
    <n v="45546.62775576258"/>
    <n v="53137.732381723014"/>
    <n v="60728.837007683447"/>
    <n v="68319.941633643874"/>
    <n v="83502.150885564741"/>
    <n v="91093.25551152516"/>
    <n v="98684.360137485608"/>
    <n v="106275.464763446"/>
    <n v="113866.5693894065"/>
    <m/>
    <n v="3.0330818963762942"/>
    <n v="1.4630000000000001"/>
    <m/>
    <n v="0.3187906349574372"/>
    <n v="1.929390698942731"/>
    <m/>
    <n v="-6049.9326593456599"/>
    <n v="0"/>
    <n v="0"/>
    <n v="0"/>
    <n v="0"/>
    <n v="0"/>
    <n v="0"/>
    <n v="0"/>
    <n v="0"/>
    <n v="0"/>
    <n v="0"/>
    <n v="-9845.4849723258758"/>
    <n v="-8158.5728332235594"/>
    <n v="-6049.9326593456608"/>
    <n v="-3338.8238643597938"/>
    <n v="275.98786228803152"/>
    <n v="-12881.926822710049"/>
    <n v="-11532.39711142819"/>
    <n v="-9845.4849723258758"/>
    <n v="-7676.5979363371807"/>
    <n v="-4784.7485550189231"/>
  </r>
  <r>
    <x v="267"/>
    <n v="0"/>
    <n v="0"/>
    <n v="0"/>
    <n v="0"/>
    <n v="0"/>
    <n v="0"/>
    <n v="64210.134878200457"/>
    <n v="34256.890380684861"/>
    <n v="0"/>
    <n v="13"/>
    <n v="58"/>
    <n v="1671674440"/>
    <n v="931696"/>
    <n v="0"/>
    <n v="1238251"/>
    <n v="11"/>
    <n v="114"/>
    <n v="1495"/>
    <n v="172445"/>
    <n v="588"/>
    <n v="38487"/>
    <n v="0"/>
    <n v="0"/>
    <n v="0"/>
    <n v="6"/>
    <n v="360"/>
    <n v="85652"/>
    <n v="73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4"/>
    <n v="0"/>
    <n v="0"/>
    <n v="0"/>
    <n v="0"/>
    <n v="134110"/>
    <n v="1079418.3"/>
    <n v="1411968.98"/>
    <n v="332550.67"/>
    <n v="9"/>
    <n v="45"/>
    <n v="411.29732441960891"/>
    <n v="411.29732441960891"/>
    <n v="0"/>
    <n v="70256.566572315904"/>
    <n v="95131.723427591729"/>
    <n v="24875.156855275829"/>
    <n v="1008750.436103264"/>
    <n v="1316425.9592479891"/>
    <n v="307675.51314472419"/>
    <n v="24875.156855275829"/>
    <n v="205.64866220980451"/>
    <n v="246.7783946517653"/>
    <n v="287.90812709372619"/>
    <n v="329.03785953568718"/>
    <n v="370.16759197764799"/>
    <n v="452.42705686156978"/>
    <n v="493.55678930353059"/>
    <n v="534.68652174549163"/>
    <n v="575.81625418745239"/>
    <n v="616.94598662941337"/>
    <n v="47565.861713795857"/>
    <n v="57079.034056555043"/>
    <n v="66592.206399314207"/>
    <n v="76105.378742073386"/>
    <n v="85618.551084832565"/>
    <n v="104644.89577035089"/>
    <n v="114158.0681131101"/>
    <n v="123671.24045586929"/>
    <n v="133184.41279862839"/>
    <n v="142697.58514138759"/>
    <s v="inf"/>
    <n v="3.8243667760999478"/>
    <n v="1.4630000000000001"/>
    <n v="-1"/>
    <n v="4.5924785508978161E-2"/>
    <n v="1.530187961199635"/>
    <m/>
    <n v="-1092.225998377894"/>
    <n v="82.25946488392178"/>
    <n v="91.399405426579762"/>
    <n v="102.8243311049022"/>
    <n v="117.5135212627454"/>
    <n v="137.0991081398696"/>
    <n v="65.807571907137429"/>
    <n v="73.119524341263812"/>
    <n v="82.259464883921794"/>
    <n v="94.010817010196334"/>
    <n v="109.6792865118957"/>
    <n v="-5848.8121697574788"/>
    <n v="-3734.7738713665531"/>
    <n v="-1092.2259983778929"/>
    <n v="2305.3355526075252"/>
    <n v="6835.4176205880831"/>
    <n v="-9654.0811068611474"/>
    <n v="-7962.8504681484046"/>
    <n v="-5848.8121697574788"/>
    <n v="-3130.7629289691431"/>
    <n v="493.30272541530212"/>
  </r>
  <r>
    <x v="268"/>
    <n v="54940.239440599471"/>
    <n v="48533.01831110561"/>
    <n v="0"/>
    <n v="14"/>
    <n v="24"/>
    <n v="1669562471"/>
    <n v="0"/>
    <n v="0"/>
    <n v="0"/>
    <n v="0"/>
    <n v="0"/>
    <n v="0"/>
    <n v="1027977"/>
    <n v="0"/>
    <n v="1028048"/>
    <n v="5"/>
    <n v="24"/>
    <n v="0"/>
    <n v="0"/>
    <n v="0"/>
    <n v="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77402.99"/>
    <n v="502130.11"/>
    <n v="24727.119999999999"/>
    <n v="1"/>
    <n v="6"/>
    <n v="58517.295874222284"/>
    <n v="83244.414011182846"/>
    <n v="24727.118136960569"/>
    <n v="0"/>
    <n v="0"/>
    <n v="0"/>
    <n v="418885.69412577769"/>
    <n v="418885.69598881708"/>
    <n v="1.863039429736091E-3"/>
    <n v="24727.118136960569"/>
    <n v="41622.207005591423"/>
    <n v="49946.648406709697"/>
    <n v="58271.089807827993"/>
    <n v="66595.531208946282"/>
    <n v="74919.972610064564"/>
    <n v="91568.855412301142"/>
    <n v="99893.296813419409"/>
    <n v="108217.73821453771"/>
    <n v="116542.179615656"/>
    <n v="124866.6210167743"/>
    <n v="0"/>
    <n v="0"/>
    <n v="0"/>
    <n v="0"/>
    <n v="0"/>
    <n v="0"/>
    <n v="0"/>
    <n v="0"/>
    <n v="0"/>
    <n v="0"/>
    <n v="3.3665230840934202"/>
    <m/>
    <n v="1.4630000000000001"/>
    <n v="0.18816948527687599"/>
    <m/>
    <m/>
    <n v="-3916.0146341648592"/>
    <m/>
    <n v="-8078.2353347239987"/>
    <n v="-6228.3594678088266"/>
    <n v="-3916.0146341648579"/>
    <n v="-942.99984805118584"/>
    <n v="3021.0198667670452"/>
    <n v="-11408.01189517131"/>
    <n v="-9928.1112016391726"/>
    <n v="-8078.2353347239987"/>
    <n v="-5699.8235058330611"/>
    <n v="-2528.6077339784752"/>
    <n v="0"/>
    <n v="0"/>
    <n v="0"/>
    <n v="0"/>
    <n v="0"/>
    <n v="0"/>
    <n v="0"/>
    <n v="0"/>
    <n v="0"/>
    <n v="0"/>
  </r>
  <r>
    <x v="269"/>
    <n v="0"/>
    <n v="0"/>
    <n v="0"/>
    <n v="0"/>
    <n v="0"/>
    <n v="0"/>
    <n v="50253.913881397908"/>
    <n v="50002.952871264977"/>
    <n v="0"/>
    <n v="3"/>
    <n v="2"/>
    <n v="1670325710"/>
    <n v="16354"/>
    <n v="0"/>
    <n v="441140"/>
    <n v="2"/>
    <n v="4"/>
    <n v="0"/>
    <n v="4247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1584.28"/>
    <n v="76199.97"/>
    <n v="24615.68"/>
    <n v="1"/>
    <n v="2"/>
    <n v="0"/>
    <n v="0"/>
    <n v="0"/>
    <n v="51070.272906382437"/>
    <n v="75685.956461266891"/>
    <n v="24615.68355488445"/>
    <n v="514.00709361756162"/>
    <n v="514.01353873311018"/>
    <n v="-3.5548844498407561E-3"/>
    <n v="24615.68355488445"/>
    <n v="0"/>
    <n v="0"/>
    <n v="0"/>
    <n v="0"/>
    <n v="0"/>
    <n v="0"/>
    <n v="0"/>
    <n v="0"/>
    <n v="0"/>
    <n v="0"/>
    <n v="37842.978230633453"/>
    <n v="45411.573876760143"/>
    <n v="52980.169522886819"/>
    <n v="60548.765169013517"/>
    <n v="68117.3608151402"/>
    <n v="83254.552107393582"/>
    <n v="90823.147753520272"/>
    <n v="98391.743399646963"/>
    <n v="105960.33904577359"/>
    <n v="113528.9346919003"/>
    <m/>
    <n v="3.0747046407431031"/>
    <n v="1.4630000000000001"/>
    <m/>
    <n v="0.30093796555147151"/>
    <n v="1.903272243601803"/>
    <m/>
    <n v="-5694.1944395677256"/>
    <n v="0"/>
    <n v="0"/>
    <n v="0"/>
    <n v="0"/>
    <n v="0"/>
    <n v="0"/>
    <n v="0"/>
    <n v="0"/>
    <n v="0"/>
    <n v="0"/>
    <n v="-9478.4922626310727"/>
    <n v="-7796.5821190473616"/>
    <n v="-5694.1944395677274"/>
    <n v="-2991.1245659510528"/>
    <n v="612.96859887117898"/>
    <n v="-12505.930521081749"/>
    <n v="-11160.40240621478"/>
    <n v="-9478.4922626310708"/>
    <n v="-7316.0363637377304"/>
    <n v="-4432.7618318799432"/>
  </r>
  <r>
    <x v="270"/>
    <n v="36214.069346963843"/>
    <n v="35952.531517094198"/>
    <n v="0"/>
    <n v="24"/>
    <n v="38"/>
    <n v="1671041291"/>
    <n v="15855.61021987688"/>
    <n v="2213.9978346316211"/>
    <n v="0"/>
    <n v="20"/>
    <n v="43"/>
    <n v="1671039147"/>
    <n v="9165"/>
    <n v="0"/>
    <n v="11975"/>
    <n v="3"/>
    <n v="15"/>
    <n v="0"/>
    <n v="964"/>
    <n v="0"/>
    <n v="0"/>
    <n v="0"/>
    <n v="0"/>
    <n v="0"/>
    <n v="0"/>
    <n v="0"/>
    <n v="18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46"/>
    <n v="57100.4"/>
    <n v="81694.31"/>
    <n v="24593.91"/>
    <n v="2"/>
    <n v="12"/>
    <n v="37051.537967756682"/>
    <n v="54194.764288804923"/>
    <n v="17143.226321048242"/>
    <n v="16402.39956053533"/>
    <n v="23853.086934878109"/>
    <n v="7450.6873743427786"/>
    <n v="3646.4624717079901"/>
    <n v="3646.4587763169661"/>
    <n v="-3.6953910203010309E-3"/>
    <n v="24593.91369539102"/>
    <n v="27097.382144402462"/>
    <n v="32516.858573282949"/>
    <n v="37936.335002163447"/>
    <n v="43355.811431043941"/>
    <n v="48775.287859924429"/>
    <n v="59614.240717685418"/>
    <n v="65033.717146565898"/>
    <n v="70453.193575446407"/>
    <n v="75872.670004326894"/>
    <n v="81292.146433207381"/>
    <n v="11926.543467439051"/>
    <n v="14311.852160926859"/>
    <n v="16697.16085441468"/>
    <n v="19082.469547902489"/>
    <n v="21467.778241390301"/>
    <n v="26238.395628365921"/>
    <n v="28623.704321853729"/>
    <n v="31009.013015341541"/>
    <n v="33394.321708829353"/>
    <n v="35779.630402317161"/>
    <n v="3.1612931704847909"/>
    <n v="3.2014612526917601"/>
    <n v="1.4630000000000001"/>
    <n v="0.26530498257666851"/>
    <n v="0.24942945870009711"/>
    <n v="1.827915298078242"/>
    <n v="-3594.5352488470121"/>
    <n v="-1487.415640623251"/>
    <n v="-6304.2734632872562"/>
    <n v="-5099.945367980481"/>
    <n v="-3594.5352488470112"/>
    <n v="-1659.007952818263"/>
    <n v="921.69510855339831"/>
    <n v="-8472.0640348394536"/>
    <n v="-7508.6015585940331"/>
    <n v="-6304.2734632872562"/>
    <n v="-4755.8516264642594"/>
    <n v="-2691.2891773669271"/>
    <n v="-2680.069987367157"/>
    <n v="-2150.0013888143098"/>
    <n v="-1487.415640623251"/>
    <n v="-635.5196786633187"/>
    <n v="500.34160394992432"/>
    <n v="-3634.1934647622811"/>
    <n v="-3210.1385859200041"/>
    <n v="-2680.069987367157"/>
    <n v="-1998.5532177992111"/>
    <n v="-1089.8641917086161"/>
  </r>
  <r>
    <x v="271"/>
    <n v="100529.7561914651"/>
    <n v="99990.81"/>
    <n v="36187.408542042467"/>
    <n v="2"/>
    <n v="0"/>
    <n v="1671724031"/>
    <n v="0"/>
    <n v="0"/>
    <n v="0"/>
    <n v="0"/>
    <n v="0"/>
    <n v="0"/>
    <n v="24640"/>
    <n v="0"/>
    <n v="24640"/>
    <n v="1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4362.07"/>
    <n v="148906.98000000001"/>
    <n v="24544.91"/>
    <n v="1"/>
    <n v="1"/>
    <n v="124362.0727910464"/>
    <n v="148906.98429407229"/>
    <n v="24544.911503025829"/>
    <n v="0"/>
    <n v="0"/>
    <n v="0"/>
    <n v="-2.7910464268643409E-3"/>
    <n v="-4.2940722487401217E-3"/>
    <n v="-1.503025832789717E-3"/>
    <n v="24544.911503025829"/>
    <n v="74453.49214703613"/>
    <n v="89344.190576443347"/>
    <n v="104234.88900585059"/>
    <n v="119125.5874352578"/>
    <n v="134016.285864665"/>
    <n v="163797.68272347949"/>
    <n v="178688.38115288669"/>
    <n v="193579.07958229401"/>
    <n v="208469.77801170119"/>
    <n v="223360.47644110839"/>
    <n v="0"/>
    <n v="0"/>
    <n v="0"/>
    <n v="0"/>
    <n v="0"/>
    <n v="0"/>
    <n v="0"/>
    <n v="0"/>
    <n v="0"/>
    <n v="0"/>
    <n v="6.0667150613158816"/>
    <m/>
    <n v="1.4630000000000001"/>
    <n v="-0.34066460027011841"/>
    <m/>
    <m/>
    <n v="12681.83457049223"/>
    <m/>
    <n v="5236.4853557886199"/>
    <n v="8545.5294512124456"/>
    <n v="12681.83457049223"/>
    <n v="17999.941152423391"/>
    <n v="25090.749928331581"/>
    <n v="-719.79401597427204"/>
    <n v="1927.4412603647911"/>
    <n v="5236.4853557886199"/>
    <n v="9490.9706213335448"/>
    <n v="15163.6176420601"/>
    <n v="0"/>
    <n v="0"/>
    <n v="0"/>
    <n v="0"/>
    <n v="0"/>
    <n v="0"/>
    <n v="0"/>
    <n v="0"/>
    <n v="0"/>
    <n v="0"/>
  </r>
  <r>
    <x v="272"/>
    <n v="25182.95624577186"/>
    <n v="20165.045894679999"/>
    <n v="0"/>
    <n v="4"/>
    <n v="24"/>
    <n v="1671439703"/>
    <n v="36073.356902214728"/>
    <n v="23839.575531030001"/>
    <n v="0"/>
    <n v="6"/>
    <n v="33"/>
    <n v="1671597891"/>
    <n v="332"/>
    <n v="0"/>
    <n v="695"/>
    <n v="8"/>
    <n v="23"/>
    <n v="0"/>
    <n v="237"/>
    <n v="0"/>
    <n v="6"/>
    <n v="0"/>
    <n v="0"/>
    <n v="0"/>
    <n v="0"/>
    <n v="0"/>
    <n v="118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6"/>
    <n v="321919.83"/>
    <n v="346407.5"/>
    <n v="24487.67"/>
    <n v="5"/>
    <n v="15"/>
    <n v="27296.155051140391"/>
    <n v="37432.219177777239"/>
    <n v="10136.064126636849"/>
    <n v="39322.520387332203"/>
    <n v="53674.124024484263"/>
    <n v="14351.603637152069"/>
    <n v="255301.15456152739"/>
    <n v="255301.15679773851"/>
    <n v="2.236211079434725E-3"/>
    <n v="24487.667763788919"/>
    <n v="18716.109588888619"/>
    <n v="22459.331506666342"/>
    <n v="26202.553424444061"/>
    <n v="29945.77534222179"/>
    <n v="33688.997259999524"/>
    <n v="41175.441095554968"/>
    <n v="44918.663013332683"/>
    <n v="48661.884931110413"/>
    <n v="52405.106848888128"/>
    <n v="56148.328766665858"/>
    <n v="26837.062012242131"/>
    <n v="32204.474414690561"/>
    <n v="37571.886817138977"/>
    <n v="42939.29921958741"/>
    <n v="48306.711622035837"/>
    <n v="59041.536426932696"/>
    <n v="64408.948829381123"/>
    <n v="69776.361231829549"/>
    <n v="75143.773634277968"/>
    <n v="80511.186036726402"/>
    <n v="3.692973792402126"/>
    <n v="3.739939130254252"/>
    <n v="1.4630000000000001"/>
    <n v="8.3137932965986705E-2"/>
    <n v="6.9536123634201585E-2"/>
    <n v="1.5647313488768371"/>
    <n v="-778.00933219254125"/>
    <n v="-933.07263103100195"/>
    <n v="-2649.620291081404"/>
    <n v="-1817.7931982419091"/>
    <n v="-778.00933219254148"/>
    <n v="558.85563844235912"/>
    <n v="2341.3422659555622"/>
    <n v="-4146.909058192492"/>
    <n v="-3481.4473839208972"/>
    <n v="-2649.6202910814031"/>
    <n v="-1580.128314573481"/>
    <n v="-154.1390125629205"/>
    <n v="-3616.7788322552151"/>
    <n v="-2424.0205206000101"/>
    <n v="-933.07263103100195"/>
    <n v="983.86036984343627"/>
    <n v="3539.7710376760192"/>
    <n v="-5763.7437932345856"/>
    <n v="-4809.5371439104201"/>
    <n v="-3616.7788322552151"/>
    <n v="-2083.2324315556648"/>
    <n v="-38.503897289598171"/>
  </r>
  <r>
    <x v="273"/>
    <n v="0"/>
    <n v="0"/>
    <n v="0"/>
    <n v="0"/>
    <n v="0"/>
    <n v="0"/>
    <n v="62054.229802526999"/>
    <n v="42801.249601782612"/>
    <n v="0"/>
    <n v="1"/>
    <n v="33"/>
    <n v="1672162526"/>
    <n v="10410"/>
    <n v="0"/>
    <n v="15940"/>
    <n v="4"/>
    <n v="9"/>
    <n v="0"/>
    <n v="4912"/>
    <n v="0"/>
    <n v="0"/>
    <n v="0"/>
    <n v="0"/>
    <n v="0"/>
    <n v="0"/>
    <n v="0"/>
    <n v="6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18"/>
    <n v="211819.1"/>
    <n v="236110.83"/>
    <n v="24291.73"/>
    <n v="2"/>
    <n v="3"/>
    <n v="0"/>
    <n v="0"/>
    <n v="0"/>
    <n v="67077.278883002"/>
    <n v="91369.006387976988"/>
    <n v="24291.727504974981"/>
    <n v="144741.82111699801"/>
    <n v="144741.823612023"/>
    <n v="2.495025019015884E-3"/>
    <n v="24291.727504974981"/>
    <n v="0"/>
    <n v="0"/>
    <n v="0"/>
    <n v="0"/>
    <n v="0"/>
    <n v="0"/>
    <n v="0"/>
    <n v="0"/>
    <n v="0"/>
    <n v="0"/>
    <n v="45684.503193988487"/>
    <n v="54821.403832786193"/>
    <n v="63958.304471583877"/>
    <n v="73095.20511038159"/>
    <n v="82232.105749179289"/>
    <n v="100505.9070267747"/>
    <n v="109642.8076655724"/>
    <n v="118779.7083043701"/>
    <n v="127916.6089431678"/>
    <n v="137053.50958196551"/>
    <m/>
    <n v="3.761321889077855"/>
    <n v="1.4630000000000001"/>
    <m/>
    <n v="6.3455912033272055E-2"/>
    <n v="1.5558359993046771"/>
    <m/>
    <n v="-1449.475907980735"/>
    <n v="0"/>
    <n v="0"/>
    <n v="0"/>
    <n v="0"/>
    <n v="0"/>
    <n v="0"/>
    <n v="0"/>
    <n v="0"/>
    <n v="0"/>
    <n v="0"/>
    <n v="-6017.926227379583"/>
    <n v="-3987.503863202317"/>
    <n v="-1449.4759079807341"/>
    <n v="1813.7028915898741"/>
    <n v="6164.6079576840166"/>
    <n v="-9672.6864828986618"/>
    <n v="-8048.348591556849"/>
    <n v="-6017.926227379583"/>
    <n v="-3407.3831877230991"/>
    <n v="73.340865152214974"/>
  </r>
  <r>
    <x v="274"/>
    <n v="0"/>
    <n v="0"/>
    <n v="0"/>
    <n v="0"/>
    <n v="0"/>
    <n v="0"/>
    <n v="51608.723264354208"/>
    <n v="36441.18975761062"/>
    <n v="0"/>
    <n v="13"/>
    <n v="45"/>
    <n v="1671075056"/>
    <n v="707"/>
    <n v="0"/>
    <n v="4498"/>
    <n v="3"/>
    <n v="24"/>
    <n v="172"/>
    <n v="36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2"/>
    <n v="53258.51"/>
    <n v="77390.66"/>
    <n v="24132.15"/>
    <n v="1"/>
    <n v="1"/>
    <n v="0"/>
    <n v="0"/>
    <n v="0"/>
    <n v="53258.513684375881"/>
    <n v="77390.66039324562"/>
    <n v="24132.146708869739"/>
    <n v="-3.6843758789473209E-3"/>
    <n v="-3.9324561657849699E-4"/>
    <n v="3.2911302623688239E-3"/>
    <n v="24132.146708869739"/>
    <n v="0"/>
    <n v="0"/>
    <n v="0"/>
    <n v="0"/>
    <n v="0"/>
    <n v="0"/>
    <n v="0"/>
    <n v="0"/>
    <n v="0"/>
    <n v="0"/>
    <n v="38695.33019662281"/>
    <n v="46434.396235947373"/>
    <n v="54173.46227527193"/>
    <n v="61912.5283145965"/>
    <n v="69651.594353921057"/>
    <n v="85129.726432570184"/>
    <n v="92868.792471894747"/>
    <n v="100607.8585112193"/>
    <n v="108346.9245505439"/>
    <n v="116085.99058986839"/>
    <m/>
    <n v="3.2069530045083301"/>
    <n v="1.4630000000000001"/>
    <m/>
    <n v="0.24728987121944271"/>
    <n v="1.824785081594045"/>
    <m/>
    <n v="-4784.4816105583341"/>
    <n v="0"/>
    <n v="0"/>
    <n v="0"/>
    <n v="0"/>
    <n v="0"/>
    <n v="0"/>
    <n v="0"/>
    <n v="0"/>
    <n v="0"/>
    <n v="0"/>
    <n v="-8654.0146302206158"/>
    <n v="-6934.2221770373799"/>
    <n v="-4784.4816105583341"/>
    <n v="-2020.5294536567051"/>
    <n v="1664.7400888788"/>
    <n v="-11749.64104595044"/>
    <n v="-10373.80708340385"/>
    <n v="-8654.014630220614"/>
    <n v="-6442.8529046993099"/>
    <n v="-3494.6372706709039"/>
  </r>
  <r>
    <x v="275"/>
    <n v="5140.5603505436029"/>
    <n v="0"/>
    <n v="0"/>
    <n v="22"/>
    <n v="39"/>
    <n v="1637312149"/>
    <n v="61772.323306147322"/>
    <n v="32876.620313485109"/>
    <n v="0"/>
    <n v="9"/>
    <n v="47"/>
    <n v="1671654631"/>
    <n v="104583"/>
    <n v="0"/>
    <n v="116005"/>
    <n v="4"/>
    <n v="15"/>
    <n v="86"/>
    <n v="11317"/>
    <n v="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5"/>
    <n v="73020.479999999996"/>
    <n v="97085.92"/>
    <n v="24065.439999999999"/>
    <n v="2"/>
    <n v="4"/>
    <n v="0"/>
    <n v="0"/>
    <n v="0"/>
    <n v="67465.955981477222"/>
    <n v="91531.39876233117"/>
    <n v="24065.44278085394"/>
    <n v="5554.524018522774"/>
    <n v="5554.5212376688287"/>
    <n v="-2.7808539416582789E-3"/>
    <n v="24065.44278085394"/>
    <n v="0"/>
    <n v="0"/>
    <n v="0"/>
    <n v="0"/>
    <n v="0"/>
    <n v="0"/>
    <n v="0"/>
    <n v="0"/>
    <n v="0"/>
    <n v="0"/>
    <n v="45765.699381165578"/>
    <n v="54918.8392573987"/>
    <n v="64071.979133631823"/>
    <n v="73225.119009864939"/>
    <n v="82378.258886098061"/>
    <n v="100684.53863856431"/>
    <n v="109837.6785147974"/>
    <n v="118990.81839103049"/>
    <n v="128143.9582672636"/>
    <n v="137297.09814349681"/>
    <m/>
    <n v="3.8034371358067012"/>
    <n v="1.4630000000000001"/>
    <m/>
    <n v="5.168032418435331E-2"/>
    <n v="1.5386083142817091"/>
    <m/>
    <n v="-1182.5930902711491"/>
    <n v="0"/>
    <n v="0"/>
    <n v="0"/>
    <n v="0"/>
    <n v="0"/>
    <n v="0"/>
    <n v="0"/>
    <n v="0"/>
    <n v="0"/>
    <n v="0"/>
    <n v="-5759.1630283877057"/>
    <n v="-3725.1319447803471"/>
    <n v="-1182.593090271148"/>
    <n v="2086.3854369549658"/>
    <n v="6445.0234732564504"/>
    <n v="-9420.4189788809526"/>
    <n v="-7793.1941119950643"/>
    <n v="-5759.1630283877057"/>
    <n v="-3143.980206606815"/>
    <n v="342.93022243437372"/>
  </r>
  <r>
    <x v="276"/>
    <n v="56898.813785391227"/>
    <n v="54056.394328366499"/>
    <n v="0"/>
    <n v="6"/>
    <n v="7"/>
    <n v="1669625171"/>
    <n v="0"/>
    <n v="0"/>
    <n v="0"/>
    <n v="0"/>
    <n v="0"/>
    <n v="0"/>
    <n v="1449682"/>
    <n v="0"/>
    <n v="1450934"/>
    <n v="3"/>
    <n v="16"/>
    <n v="0"/>
    <n v="0"/>
    <n v="0"/>
    <n v="1"/>
    <n v="0"/>
    <n v="0"/>
    <n v="0"/>
    <n v="0"/>
    <n v="0"/>
    <n v="12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91720.66"/>
    <n v="3215782.23"/>
    <n v="24061.57"/>
    <n v="2"/>
    <n v="8"/>
    <n v="62144.554480521612"/>
    <n v="86206.123839642867"/>
    <n v="24061.569359121251"/>
    <n v="0"/>
    <n v="0"/>
    <n v="0"/>
    <n v="3129576.1055194791"/>
    <n v="3129576.1061603571"/>
    <n v="6.4087874488905072E-4"/>
    <n v="24061.569359121251"/>
    <n v="43103.061919821434"/>
    <n v="51723.674303785723"/>
    <n v="60344.286687750013"/>
    <n v="68964.899071714302"/>
    <n v="77585.511455678585"/>
    <n v="94826.736223607164"/>
    <n v="103447.3486075714"/>
    <n v="112067.9609915357"/>
    <n v="120688.5733755"/>
    <n v="129309.18575946429"/>
    <n v="0"/>
    <n v="0"/>
    <n v="0"/>
    <n v="0"/>
    <n v="0"/>
    <n v="0"/>
    <n v="0"/>
    <n v="0"/>
    <n v="0"/>
    <n v="0"/>
    <n v="3.5827307252078251"/>
    <m/>
    <n v="1.4630000000000001"/>
    <n v="0.1164668256691188"/>
    <m/>
    <m/>
    <n v="-2510.038399210539"/>
    <m/>
    <n v="-6820.3445911926829"/>
    <n v="-4904.6529503117272"/>
    <n v="-2510.038399210538"/>
    <n v="568.75173791956331"/>
    <n v="4673.805254093033"/>
    <n v="-10268.589544778401"/>
    <n v="-8736.0362320736313"/>
    <n v="-6820.3445911926792"/>
    <n v="-4357.3124814885959"/>
    <n v="-1073.269668549819"/>
    <n v="0"/>
    <n v="0"/>
    <n v="0"/>
    <n v="0"/>
    <n v="0"/>
    <n v="0"/>
    <n v="0"/>
    <n v="0"/>
    <n v="0"/>
    <n v="0"/>
  </r>
  <r>
    <x v="277"/>
    <n v="0"/>
    <n v="0"/>
    <n v="0"/>
    <n v="0"/>
    <n v="0"/>
    <n v="0"/>
    <n v="51923.519937706697"/>
    <n v="23389.961810856781"/>
    <n v="0"/>
    <n v="26"/>
    <n v="56"/>
    <n v="1671108714"/>
    <n v="8058"/>
    <n v="0"/>
    <n v="12264"/>
    <n v="8"/>
    <n v="89"/>
    <n v="119"/>
    <n v="2736"/>
    <n v="0"/>
    <n v="152"/>
    <n v="7"/>
    <n v="0"/>
    <n v="0"/>
    <n v="0"/>
    <n v="1"/>
    <n v="437"/>
    <n v="7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70"/>
    <n v="199286.05"/>
    <n v="227281.59"/>
    <n v="27995.54"/>
    <n v="6"/>
    <n v="47"/>
    <n v="0"/>
    <n v="0"/>
    <n v="0"/>
    <n v="53908.934443707192"/>
    <n v="77861.036608765615"/>
    <n v="23952.102165058419"/>
    <n v="145377.11555629279"/>
    <n v="149420.5533912344"/>
    <n v="4043.4378349415779"/>
    <n v="23952.102165058419"/>
    <n v="0"/>
    <n v="0"/>
    <n v="0"/>
    <n v="0"/>
    <n v="0"/>
    <n v="0"/>
    <n v="0"/>
    <n v="0"/>
    <n v="0"/>
    <n v="0"/>
    <n v="38930.518304382807"/>
    <n v="46716.621965259357"/>
    <n v="54502.725626135929"/>
    <n v="62288.829287012493"/>
    <n v="70074.932947889058"/>
    <n v="85647.140269642186"/>
    <n v="93433.243930518729"/>
    <n v="101219.3475913953"/>
    <n v="109005.4512522719"/>
    <n v="116791.5549131484"/>
    <m/>
    <n v="3.2506974157095119"/>
    <n v="1.4630000000000001"/>
    <m/>
    <n v="0.2305051773411344"/>
    <n v="1.80022907445008"/>
    <m/>
    <n v="-4486.8430128670179"/>
    <n v="0"/>
    <n v="0"/>
    <n v="0"/>
    <n v="0"/>
    <n v="0"/>
    <n v="0"/>
    <n v="0"/>
    <n v="0"/>
    <n v="0"/>
    <n v="0"/>
    <n v="-8379.8948433052992"/>
    <n v="-6649.6495853327287"/>
    <n v="-4486.8430128670188"/>
    <n v="-1706.0917054111051"/>
    <n v="2001.576704530115"/>
    <n v="-11494.33630765592"/>
    <n v="-10110.14010127787"/>
    <n v="-8379.8948433052992"/>
    <n v="-6155.2937973405678"/>
    <n v="-3189.159069387591"/>
  </r>
  <r>
    <x v="278"/>
    <n v="100511.7445032676"/>
    <n v="99990.81"/>
    <n v="37890.472673707271"/>
    <n v="2"/>
    <n v="0"/>
    <n v="1671724379"/>
    <n v="0"/>
    <n v="0"/>
    <n v="0"/>
    <n v="0"/>
    <n v="0"/>
    <n v="0"/>
    <n v="24052"/>
    <n v="0"/>
    <n v="24052"/>
    <n v="1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4952.63"/>
    <n v="148842.38"/>
    <n v="23889.75"/>
    <n v="1"/>
    <n v="1"/>
    <n v="124952.6333285555"/>
    <n v="148842.3829210799"/>
    <n v="23889.749592524331"/>
    <n v="0"/>
    <n v="0"/>
    <n v="0"/>
    <n v="-3.3285555400652811E-3"/>
    <n v="-2.9210798675194378E-3"/>
    <n v="4.0747566890786402E-4"/>
    <n v="23889.749592524331"/>
    <n v="74421.191460539936"/>
    <n v="89305.42975264792"/>
    <n v="104189.6680447559"/>
    <n v="119073.9063368639"/>
    <n v="133958.1446289719"/>
    <n v="163726.6212131879"/>
    <n v="178610.85950529581"/>
    <n v="193495.09779740381"/>
    <n v="208379.33608951181"/>
    <n v="223263.57438161981"/>
    <n v="0"/>
    <n v="0"/>
    <n v="0"/>
    <n v="0"/>
    <n v="0"/>
    <n v="0"/>
    <n v="0"/>
    <n v="0"/>
    <n v="0"/>
    <n v="0"/>
    <n v="6.2303869006503181"/>
    <m/>
    <n v="1.4630000000000001"/>
    <n v="-0.35798529629315862"/>
    <m/>
    <m/>
    <n v="13320.846137745641"/>
    <m/>
    <n v="5878.7269916916448"/>
    <n v="9186.3355010489722"/>
    <n v="13320.846137745641"/>
    <n v="18636.645527784211"/>
    <n v="25724.37804783562"/>
    <n v="-74.968325151548925"/>
    <n v="2571.1184823343142"/>
    <n v="5878.7269916916448"/>
    <n v="10131.3665037225"/>
    <n v="15801.552519763631"/>
    <n v="0"/>
    <n v="0"/>
    <n v="0"/>
    <n v="0"/>
    <n v="0"/>
    <n v="0"/>
    <n v="0"/>
    <n v="0"/>
    <n v="0"/>
    <n v="0"/>
  </r>
  <r>
    <x v="279"/>
    <n v="0"/>
    <n v="0"/>
    <n v="0"/>
    <n v="0"/>
    <n v="0"/>
    <n v="0"/>
    <n v="56079.645867855113"/>
    <n v="25224.91787548309"/>
    <n v="0"/>
    <n v="25"/>
    <n v="56"/>
    <n v="1671205223"/>
    <n v="48284"/>
    <n v="0"/>
    <n v="48936"/>
    <n v="6"/>
    <n v="40"/>
    <n v="5"/>
    <n v="641"/>
    <n v="1"/>
    <n v="0"/>
    <n v="0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n v="146946.93"/>
    <n v="170758.57"/>
    <n v="23811.64"/>
    <n v="2"/>
    <n v="13"/>
    <n v="0"/>
    <n v="0"/>
    <n v="0"/>
    <n v="60156.305634926219"/>
    <n v="83967.948148901734"/>
    <n v="23811.642513975519"/>
    <n v="86790.624365073774"/>
    <n v="86790.621851098273"/>
    <n v="-2.5139755161944781E-3"/>
    <n v="23811.642513975519"/>
    <n v="0"/>
    <n v="0"/>
    <n v="0"/>
    <n v="0"/>
    <n v="0"/>
    <n v="0"/>
    <n v="0"/>
    <n v="0"/>
    <n v="0"/>
    <n v="0"/>
    <n v="41983.974074450867"/>
    <n v="50380.768889341038"/>
    <n v="58777.563704231208"/>
    <n v="67174.358519121393"/>
    <n v="75571.153334011557"/>
    <n v="92364.742963791912"/>
    <n v="100761.5377786821"/>
    <n v="109158.3325935723"/>
    <n v="117555.1274084624"/>
    <n v="125951.92222335259"/>
    <m/>
    <n v="3.5263400288165472"/>
    <n v="1.4630000000000001"/>
    <m/>
    <n v="0.13432056106694129"/>
    <n v="1.659510980840935"/>
    <m/>
    <n v="-2819.6554767500811"/>
    <n v="0"/>
    <n v="0"/>
    <n v="0"/>
    <n v="0"/>
    <n v="0"/>
    <n v="0"/>
    <n v="0"/>
    <n v="0"/>
    <n v="0"/>
    <n v="0"/>
    <n v="-7018.0528841951673"/>
    <n v="-5152.0984808862413"/>
    <n v="-2819.655476750082"/>
    <n v="179.1998142821212"/>
    <n v="4177.6735356583958"/>
    <n v="-10376.77081015124"/>
    <n v="-8884.0072875040951"/>
    <n v="-7018.0528841951673"/>
    <n v="-4618.9686513694032"/>
    <n v="-1420.1896742683859"/>
  </r>
  <r>
    <x v="280"/>
    <n v="0"/>
    <n v="0"/>
    <n v="0"/>
    <n v="0"/>
    <n v="0"/>
    <n v="0"/>
    <n v="59562.941910605638"/>
    <n v="32526.789570395711"/>
    <n v="0"/>
    <n v="79"/>
    <n v="58"/>
    <n v="1671461286"/>
    <n v="1604"/>
    <n v="0"/>
    <n v="1971"/>
    <n v="7"/>
    <n v="28"/>
    <n v="5"/>
    <n v="3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1526450.39"/>
    <n v="1794919.68"/>
    <n v="268469.28000000003"/>
    <n v="3"/>
    <n v="8"/>
    <n v="0"/>
    <n v="0"/>
    <n v="0"/>
    <n v="64725.127650472161"/>
    <n v="88184.440091101336"/>
    <n v="23459.312440629179"/>
    <n v="1461725.262349528"/>
    <n v="1706735.2399088989"/>
    <n v="245009.96755937091"/>
    <n v="23459.312440629179"/>
    <n v="0"/>
    <n v="0"/>
    <n v="0"/>
    <n v="0"/>
    <n v="0"/>
    <n v="0"/>
    <n v="0"/>
    <n v="0"/>
    <n v="0"/>
    <n v="0"/>
    <n v="44092.220045550668"/>
    <n v="52910.664054660803"/>
    <n v="61729.108063770931"/>
    <n v="70547.552072881066"/>
    <n v="79365.996081991208"/>
    <n v="97002.884100211479"/>
    <n v="105821.32810932161"/>
    <n v="114639.77211843171"/>
    <n v="123458.21612754191"/>
    <n v="132276.660136652"/>
    <m/>
    <n v="3.7590377089813898"/>
    <n v="1.4630000000000001"/>
    <m/>
    <n v="6.4102121253767574E-2"/>
    <n v="1.556781403394262"/>
    <m/>
    <n v="-1413.202417853845"/>
    <n v="0"/>
    <n v="0"/>
    <n v="0"/>
    <n v="0"/>
    <n v="0"/>
    <n v="0"/>
    <n v="0"/>
    <n v="0"/>
    <n v="0"/>
    <n v="0"/>
    <n v="-5822.4244224089134"/>
    <n v="-3862.7701981622158"/>
    <n v="-1413.202417853845"/>
    <n v="1736.2418711140599"/>
    <n v="5935.5009230712676"/>
    <n v="-9349.8020260529665"/>
    <n v="-7782.0786466556092"/>
    <n v="-5822.4244224089134"/>
    <n v="-3302.8689912345872"/>
    <n v="56.538250331177551"/>
  </r>
  <r>
    <x v="281"/>
    <n v="0"/>
    <n v="0"/>
    <n v="0"/>
    <n v="0"/>
    <n v="0"/>
    <n v="0"/>
    <n v="27992.69701807154"/>
    <n v="27992.69701807154"/>
    <n v="4007.9600325168922"/>
    <n v="1"/>
    <n v="0"/>
    <n v="1660634015"/>
    <n v="345"/>
    <n v="0"/>
    <n v="22491"/>
    <n v="2"/>
    <n v="3"/>
    <n v="0"/>
    <n v="221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841.61"/>
    <n v="43246.65"/>
    <n v="23405.040000000001"/>
    <n v="1"/>
    <n v="1"/>
    <n v="0"/>
    <n v="0"/>
    <n v="0"/>
    <n v="19841.612616615261"/>
    <n v="43246.649482071058"/>
    <n v="23405.036865455801"/>
    <n v="-2.6166152638325002E-3"/>
    <n v="5.1792893646052107E-4"/>
    <n v="3.1345442002930208E-3"/>
    <n v="23405.036865455801"/>
    <n v="0"/>
    <n v="0"/>
    <n v="0"/>
    <n v="0"/>
    <n v="0"/>
    <n v="0"/>
    <n v="0"/>
    <n v="0"/>
    <n v="0"/>
    <n v="0"/>
    <n v="21623.324741035529"/>
    <n v="25947.98968924264"/>
    <n v="30272.654637449741"/>
    <n v="34597.319585656864"/>
    <n v="38921.984533863957"/>
    <n v="47571.314430278173"/>
    <n v="51895.979378485274"/>
    <n v="56220.644326692389"/>
    <n v="60545.30927489949"/>
    <n v="64869.974223106597"/>
    <m/>
    <n v="1.847749684423702"/>
    <n v="1.4630000000000001"/>
    <m/>
    <n v="1.1647953906957731"/>
    <n v="3.1670956565879171"/>
    <m/>
    <n v="-12593.374494938031"/>
    <n v="0"/>
    <n v="0"/>
    <n v="0"/>
    <n v="0"/>
    <n v="0"/>
    <n v="0"/>
    <n v="0"/>
    <n v="0"/>
    <n v="0"/>
    <n v="0"/>
    <n v="-14755.70696904159"/>
    <n v="-13794.67031388445"/>
    <n v="-12593.374494938031"/>
    <n v="-11048.851299149779"/>
    <n v="-8989.4870380987795"/>
    <n v="-16485.572948324429"/>
    <n v="-15716.74362419872"/>
    <n v="-14755.70696904159"/>
    <n v="-13520.088412410991"/>
    <n v="-11872.597003570179"/>
  </r>
  <r>
    <x v="282"/>
    <n v="56896.343901363158"/>
    <n v="51374.069697738851"/>
    <n v="0"/>
    <n v="20"/>
    <n v="26"/>
    <n v="1668292691"/>
    <n v="0"/>
    <n v="0"/>
    <n v="0"/>
    <n v="0"/>
    <n v="0"/>
    <n v="0"/>
    <n v="119010"/>
    <n v="0"/>
    <n v="124226"/>
    <n v="6"/>
    <n v="28"/>
    <n v="49"/>
    <n v="240"/>
    <n v="0"/>
    <n v="24"/>
    <n v="0"/>
    <n v="0"/>
    <n v="4888"/>
    <n v="0"/>
    <n v="0"/>
    <n v="0"/>
    <n v="0"/>
    <n v="0"/>
    <n v="0"/>
    <n v="0"/>
    <n v="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976"/>
    <n v="126275.14"/>
    <n v="149624.25"/>
    <n v="23349.11"/>
    <n v="3"/>
    <n v="4"/>
    <n v="63727.422235026053"/>
    <n v="87076.531416419864"/>
    <n v="23349.109181393811"/>
    <n v="0"/>
    <n v="0"/>
    <n v="0"/>
    <n v="62547.717764973953"/>
    <n v="62547.718583580143"/>
    <n v="8.1860618956852704E-4"/>
    <n v="23349.109181393811"/>
    <n v="43538.265708209932"/>
    <n v="52245.918849851907"/>
    <n v="60953.571991493904"/>
    <n v="69661.2251331359"/>
    <n v="78368.878274777875"/>
    <n v="95784.184558061854"/>
    <n v="104491.8376997038"/>
    <n v="113199.4908413458"/>
    <n v="121907.14398298781"/>
    <n v="130614.7971246298"/>
    <n v="0"/>
    <n v="0"/>
    <n v="0"/>
    <n v="0"/>
    <n v="0"/>
    <n v="0"/>
    <n v="0"/>
    <n v="0"/>
    <n v="0"/>
    <n v="0"/>
    <n v="3.729329917468907"/>
    <m/>
    <n v="1.4630000000000001"/>
    <n v="7.2578744310934251E-2"/>
    <m/>
    <m/>
    <n v="-1579.976327288844"/>
    <m/>
    <n v="-5933.8028981098396"/>
    <n v="-3998.7688666338399"/>
    <n v="-1579.9763272888449"/>
    <n v="1529.8997947261489"/>
    <n v="5676.4012907461438"/>
    <n v="-9416.8641547666302"/>
    <n v="-7868.8369295858338"/>
    <n v="-5933.802898109836"/>
    <n v="-3445.9020004978411"/>
    <n v="-128.70080368184429"/>
    <n v="0"/>
    <n v="0"/>
    <n v="0"/>
    <n v="0"/>
    <n v="0"/>
    <n v="0"/>
    <n v="0"/>
    <n v="0"/>
    <n v="0"/>
    <n v="0"/>
  </r>
  <r>
    <x v="283"/>
    <n v="0"/>
    <n v="0"/>
    <n v="0"/>
    <n v="0"/>
    <n v="0"/>
    <n v="0"/>
    <n v="63150.472313403567"/>
    <n v="54678.5"/>
    <n v="0"/>
    <n v="23"/>
    <n v="28"/>
    <n v="1672009358"/>
    <n v="117"/>
    <n v="0"/>
    <n v="737"/>
    <n v="3"/>
    <n v="5"/>
    <n v="0"/>
    <n v="6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4383.21"/>
    <n v="117706.86"/>
    <n v="23323.65"/>
    <n v="1"/>
    <n v="2"/>
    <n v="0"/>
    <n v="0"/>
    <n v="0"/>
    <n v="70191.098448760182"/>
    <n v="93514.748489039004"/>
    <n v="23323.650040278819"/>
    <n v="24192.111551239821"/>
    <n v="24192.111510961"/>
    <n v="-4.027882096124813E-5"/>
    <n v="23323.650040278819"/>
    <n v="0"/>
    <n v="0"/>
    <n v="0"/>
    <n v="0"/>
    <n v="0"/>
    <n v="0"/>
    <n v="0"/>
    <n v="0"/>
    <n v="0"/>
    <n v="0"/>
    <n v="46757.374244519502"/>
    <n v="56108.8490934234"/>
    <n v="65460.323942327297"/>
    <n v="74811.798791231209"/>
    <n v="84163.273640135099"/>
    <n v="102866.22333794289"/>
    <n v="112217.6981868468"/>
    <n v="121569.1730357507"/>
    <n v="130920.64788465459"/>
    <n v="140272.1227335585"/>
    <m/>
    <n v="4.0094388454441532"/>
    <n v="1.4630000000000001"/>
    <m/>
    <n v="-2.3541562318324378E-3"/>
    <n v="1.459555869432829"/>
    <m/>
    <n v="55.037081980927269"/>
    <n v="0"/>
    <n v="0"/>
    <n v="0"/>
    <n v="0"/>
    <n v="0"/>
    <n v="0"/>
    <n v="0"/>
    <n v="0"/>
    <n v="0"/>
    <n v="0"/>
    <n v="-4620.7003424710201"/>
    <n v="-2542.594820492377"/>
    <n v="55.037081980928633"/>
    <n v="3394.8495280180359"/>
    <n v="7847.9327894008456"/>
    <n v="-8361.2902820325799"/>
    <n v="-6698.8058644496632"/>
    <n v="-4620.7003424710201"/>
    <n v="-1948.850385641334"/>
    <n v="1613.616223464913"/>
  </r>
  <r>
    <x v="284"/>
    <n v="0"/>
    <n v="0"/>
    <n v="0"/>
    <n v="0"/>
    <n v="0"/>
    <n v="0"/>
    <n v="51483.079367415412"/>
    <n v="26501.534349705409"/>
    <n v="0"/>
    <n v="42"/>
    <n v="58"/>
    <n v="1671648076"/>
    <n v="5393"/>
    <n v="0"/>
    <n v="17320"/>
    <n v="8"/>
    <n v="50"/>
    <n v="0"/>
    <n v="11345"/>
    <n v="28"/>
    <n v="58"/>
    <n v="0"/>
    <n v="0"/>
    <n v="91"/>
    <n v="0"/>
    <n v="0"/>
    <n v="351"/>
    <n v="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82"/>
    <n v="213453.75"/>
    <n v="239373.83"/>
    <n v="26480.17"/>
    <n v="7"/>
    <n v="30"/>
    <n v="0"/>
    <n v="0"/>
    <n v="0"/>
    <n v="59117.841291097793"/>
    <n v="82341.386040366226"/>
    <n v="23223.54474926844"/>
    <n v="154335.90870890219"/>
    <n v="157032.44395963379"/>
    <n v="3256.6252507315621"/>
    <n v="23223.54474926844"/>
    <n v="0"/>
    <n v="0"/>
    <n v="0"/>
    <n v="0"/>
    <n v="0"/>
    <n v="0"/>
    <n v="0"/>
    <n v="0"/>
    <n v="0"/>
    <n v="0"/>
    <n v="41170.693020183113"/>
    <n v="49404.831624219732"/>
    <n v="57638.970228256352"/>
    <n v="65873.108832292986"/>
    <n v="74107.247436329606"/>
    <n v="90575.52464440286"/>
    <n v="98809.663248439465"/>
    <n v="107043.8018524761"/>
    <n v="115277.9404565127"/>
    <n v="123512.07906054929"/>
    <m/>
    <n v="3.5455993875766989"/>
    <n v="1.4630000000000001"/>
    <m/>
    <n v="0.128159039629649"/>
    <n v="1.6504966749781771"/>
    <m/>
    <n v="-2638.1982391768788"/>
    <n v="0"/>
    <n v="0"/>
    <n v="0"/>
    <n v="0"/>
    <n v="0"/>
    <n v="0"/>
    <n v="0"/>
    <n v="0"/>
    <n v="0"/>
    <n v="0"/>
    <n v="-6755.2675411951896"/>
    <n v="-4925.4589625203844"/>
    <n v="-2638.1982391768802"/>
    <n v="302.56554797905852"/>
    <n v="4223.5839308536379"/>
    <n v="-10048.92298280984"/>
    <n v="-8585.0761198699947"/>
    <n v="-6755.2675411951896"/>
    <n v="-4402.656511470439"/>
    <n v="-1265.841805170774"/>
  </r>
  <r>
    <x v="285"/>
    <n v="48731.209216919429"/>
    <n v="45696.34"/>
    <n v="0"/>
    <n v="2"/>
    <n v="5"/>
    <n v="1671024851"/>
    <n v="0"/>
    <n v="0"/>
    <n v="0"/>
    <n v="0"/>
    <n v="0"/>
    <n v="0"/>
    <n v="21962"/>
    <n v="0"/>
    <n v="21968"/>
    <n v="3"/>
    <n v="5"/>
    <n v="0"/>
    <n v="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002.51"/>
    <n v="73098.22"/>
    <n v="23095.71"/>
    <n v="1"/>
    <n v="1"/>
    <n v="50002.509398333263"/>
    <n v="73098.216480628282"/>
    <n v="23095.707082295019"/>
    <n v="0"/>
    <n v="0"/>
    <n v="0"/>
    <n v="6.0166673938510939E-4"/>
    <n v="3.5193717194488272E-3"/>
    <n v="2.917704976425739E-3"/>
    <n v="23095.707082295019"/>
    <n v="36549.108240314141"/>
    <n v="43858.929888376973"/>
    <n v="51168.751536439791"/>
    <n v="58478.573184502631"/>
    <n v="65788.394832565449"/>
    <n v="80408.038128691114"/>
    <n v="87717.859776753932"/>
    <n v="95027.681424816765"/>
    <n v="102337.5030728796"/>
    <n v="109647.3247209424"/>
    <n v="0"/>
    <n v="0"/>
    <n v="0"/>
    <n v="0"/>
    <n v="0"/>
    <n v="0"/>
    <n v="0"/>
    <n v="0"/>
    <n v="0"/>
    <n v="0"/>
    <n v="3.1650131437917639"/>
    <m/>
    <n v="1.4630000000000001"/>
    <n v="0.26381781631652279"/>
    <m/>
    <m/>
    <n v="-4821.1529621379532"/>
    <m/>
    <n v="-8476.0637861693667"/>
    <n v="-6851.6589754887373"/>
    <n v="-4821.1529621379523"/>
    <n v="-2210.502373544085"/>
    <n v="1270.365077914405"/>
    <n v="-11399.9924453945"/>
    <n v="-10100.468596849991"/>
    <n v="-8476.0637861693649"/>
    <n v="-6387.5433152942715"/>
    <n v="-3602.8493541274802"/>
    <n v="0"/>
    <n v="0"/>
    <n v="0"/>
    <n v="0"/>
    <n v="0"/>
    <n v="0"/>
    <n v="0"/>
    <n v="0"/>
    <n v="0"/>
    <n v="0"/>
  </r>
  <r>
    <x v="286"/>
    <n v="0"/>
    <n v="0"/>
    <n v="0"/>
    <n v="0"/>
    <n v="0"/>
    <n v="0"/>
    <n v="32455.917408053621"/>
    <n v="0"/>
    <n v="0"/>
    <n v="86"/>
    <n v="27"/>
    <n v="1667836720"/>
    <n v="524"/>
    <n v="0"/>
    <n v="1927"/>
    <n v="3"/>
    <n v="5"/>
    <n v="0"/>
    <n v="1370"/>
    <n v="0"/>
    <n v="0"/>
    <n v="0"/>
    <n v="0"/>
    <n v="0"/>
    <n v="0"/>
    <n v="0"/>
    <n v="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"/>
    <n v="806600.77"/>
    <n v="829600.69"/>
    <n v="22999.919999999998"/>
    <n v="2"/>
    <n v="5"/>
    <n v="0"/>
    <n v="0"/>
    <n v="0"/>
    <n v="26617.00347474149"/>
    <n v="49616.921101308733"/>
    <n v="22999.917626567239"/>
    <n v="779983.76652525854"/>
    <n v="779983.76889869117"/>
    <n v="2.3734327551210299E-3"/>
    <n v="22999.917626567239"/>
    <n v="0"/>
    <n v="0"/>
    <n v="0"/>
    <n v="0"/>
    <n v="0"/>
    <n v="0"/>
    <n v="0"/>
    <n v="0"/>
    <n v="0"/>
    <n v="0"/>
    <n v="24808.46055065437"/>
    <n v="29770.152660785239"/>
    <n v="34731.844770916112"/>
    <n v="39693.536881046988"/>
    <n v="44655.228991177857"/>
    <n v="54578.61321143961"/>
    <n v="59540.305321570479"/>
    <n v="64501.997431701348"/>
    <n v="69463.689541832224"/>
    <n v="74425.381651963107"/>
    <m/>
    <n v="2.1572651653324248"/>
    <n v="1.4630000000000001"/>
    <m/>
    <n v="0.85419950420588098"/>
    <n v="2.7126938746532039"/>
    <m/>
    <n v="-10595.68735124006"/>
    <n v="0"/>
    <n v="0"/>
    <n v="0"/>
    <n v="0"/>
    <n v="0"/>
    <n v="0"/>
    <n v="0"/>
    <n v="0"/>
    <n v="0"/>
    <n v="0"/>
    <n v="-13076.5334063055"/>
    <n v="-11973.935159609749"/>
    <n v="-10595.68735124006"/>
    <n v="-8823.6544547647482"/>
    <n v="-6460.9439261309999"/>
    <n v="-15061.21025035785"/>
    <n v="-14179.13165300125"/>
    <n v="-13076.5334063055"/>
    <n v="-11658.90708912525"/>
    <n v="-9768.7386662182471"/>
  </r>
  <r>
    <x v="287"/>
    <n v="95485.448221473431"/>
    <n v="94990.81"/>
    <n v="35701.265501728929"/>
    <n v="2"/>
    <n v="0"/>
    <n v="1671668615"/>
    <n v="0"/>
    <n v="0"/>
    <n v="0"/>
    <n v="0"/>
    <n v="0"/>
    <n v="0"/>
    <n v="23145"/>
    <n v="0"/>
    <n v="23145"/>
    <n v="1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411.97"/>
    <n v="141398.84"/>
    <n v="22986.87"/>
    <n v="1"/>
    <n v="1"/>
    <n v="118411.9732460059"/>
    <n v="141398.84480174049"/>
    <n v="22986.871555734659"/>
    <n v="0"/>
    <n v="0"/>
    <n v="0"/>
    <n v="-3.2460058864671741E-3"/>
    <n v="-4.8017405497375876E-3"/>
    <n v="-1.5557346632704141E-3"/>
    <n v="22986.871555734659"/>
    <n v="70699.422400870273"/>
    <n v="84839.306881044322"/>
    <n v="98979.191361218371"/>
    <n v="113119.0758413924"/>
    <n v="127258.9603215665"/>
    <n v="155538.7292819146"/>
    <n v="169678.61376208859"/>
    <n v="183818.49824226269"/>
    <n v="197958.38272243671"/>
    <n v="212098.26720261079"/>
    <n v="0"/>
    <n v="0"/>
    <n v="0"/>
    <n v="0"/>
    <n v="0"/>
    <n v="0"/>
    <n v="0"/>
    <n v="0"/>
    <n v="0"/>
    <n v="0"/>
    <n v="6.1512870274191354"/>
    <m/>
    <n v="1.4630000000000001"/>
    <n v="-0.34972957981473668"/>
    <m/>
    <m/>
    <n v="12362.839644700471"/>
    <m/>
    <n v="5292.8974046134463"/>
    <n v="8435.0939557632373"/>
    <n v="12362.839644700471"/>
    <n v="17412.79838761978"/>
    <n v="24146.076711512189"/>
    <n v="-363.05638745617398"/>
    <n v="2150.7008534636589"/>
    <n v="5292.8974046134499"/>
    <n v="9332.8643989488955"/>
    <n v="14719.487058062819"/>
    <n v="0"/>
    <n v="0"/>
    <n v="0"/>
    <n v="0"/>
    <n v="0"/>
    <n v="0"/>
    <n v="0"/>
    <n v="0"/>
    <n v="0"/>
    <n v="0"/>
  </r>
  <r>
    <x v="288"/>
    <n v="0"/>
    <n v="0"/>
    <n v="0"/>
    <n v="0"/>
    <n v="0"/>
    <n v="0"/>
    <n v="55480.404415418787"/>
    <n v="32779.28167873346"/>
    <n v="0"/>
    <n v="88"/>
    <n v="56"/>
    <n v="1671617678"/>
    <n v="37130"/>
    <n v="0"/>
    <n v="41496"/>
    <n v="7"/>
    <n v="50"/>
    <n v="5"/>
    <n v="3646"/>
    <n v="8"/>
    <n v="8"/>
    <n v="0"/>
    <n v="0"/>
    <n v="0"/>
    <n v="0"/>
    <n v="0"/>
    <n v="3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3"/>
    <n v="0"/>
    <n v="0"/>
    <n v="0"/>
    <n v="0"/>
    <n v="0"/>
    <n v="0"/>
    <n v="0"/>
    <n v="0"/>
    <n v="0"/>
    <n v="0"/>
    <n v="0"/>
    <n v="0"/>
    <n v="720"/>
    <n v="937650.89"/>
    <n v="960546.45"/>
    <n v="22895.56"/>
    <n v="4"/>
    <n v="24"/>
    <n v="752.97075386510437"/>
    <n v="1282.982666766869"/>
    <n v="530.01191290176439"/>
    <n v="60428.422383873607"/>
    <n v="82693.899865981221"/>
    <n v="22265.47748210761"/>
    <n v="876469.49686226132"/>
    <n v="876569.56746725191"/>
    <n v="100.07060499062941"/>
    <n v="22795.489395009368"/>
    <n v="641.49133338343438"/>
    <n v="769.78960006012119"/>
    <n v="898.08786673680811"/>
    <n v="1026.3861334134949"/>
    <n v="1154.684400090182"/>
    <n v="1411.280933443556"/>
    <n v="1539.5792001202419"/>
    <n v="1667.877466796929"/>
    <n v="1796.175733473616"/>
    <n v="1924.474000150303"/>
    <n v="41346.94993299061"/>
    <n v="49616.339919588732"/>
    <n v="57885.729906186847"/>
    <n v="66155.119892784976"/>
    <n v="74424.509879383098"/>
    <n v="90963.289852579357"/>
    <n v="99232.679839177465"/>
    <n v="107502.0698257756"/>
    <n v="115771.45981237369"/>
    <n v="124040.8497989718"/>
    <n v="2.4206676030028489"/>
    <n v="3.7139962496844499"/>
    <n v="1.4630000000000001"/>
    <n v="0.65243670590624769"/>
    <n v="7.7007011070581832E-2"/>
    <n v="1.5756612571962609"/>
    <n v="-209.2662462100472"/>
    <n v="-1592.002515612302"/>
    <n v="-273.41537954839072"/>
    <n v="-244.90465362023801"/>
    <n v="-209.2662462100472"/>
    <n v="-163.44543668265899"/>
    <n v="-102.3510239794748"/>
    <n v="-324.73468621906528"/>
    <n v="-301.92610547654328"/>
    <n v="-273.4153795483906"/>
    <n v="-236.75873192648001"/>
    <n v="-187.8832017639327"/>
    <n v="-5726.6975089113621"/>
    <n v="-3889.0552896673362"/>
    <n v="-1592.0025156123011"/>
    <n v="1361.351051029884"/>
    <n v="5299.1558065528006"/>
    <n v="-9034.4535035506105"/>
    <n v="-7564.3397281553898"/>
    <n v="-5726.6975089113621"/>
    <n v="-3364.014655597613"/>
    <n v="-213.7708511792807"/>
  </r>
  <r>
    <x v="289"/>
    <n v="0"/>
    <n v="0"/>
    <n v="0"/>
    <n v="0"/>
    <n v="0"/>
    <n v="0"/>
    <n v="58726.839793818493"/>
    <n v="34468.156551444801"/>
    <n v="0"/>
    <n v="5"/>
    <n v="53"/>
    <n v="1671665983"/>
    <n v="1424"/>
    <n v="0"/>
    <n v="15519"/>
    <n v="2"/>
    <n v="9"/>
    <n v="0"/>
    <n v="140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423.259999999995"/>
    <n v="93112.99"/>
    <n v="22689.73"/>
    <n v="1"/>
    <n v="2"/>
    <n v="0"/>
    <n v="0"/>
    <n v="0"/>
    <n v="64329.241571302431"/>
    <n v="87018.972280596499"/>
    <n v="22689.730709294068"/>
    <n v="6094.0184286975636"/>
    <n v="6094.0177194035059"/>
    <n v="-7.0929406865616329E-4"/>
    <n v="22689.730709294068"/>
    <n v="0"/>
    <n v="0"/>
    <n v="0"/>
    <n v="0"/>
    <n v="0"/>
    <n v="0"/>
    <n v="0"/>
    <n v="0"/>
    <n v="0"/>
    <n v="0"/>
    <n v="43509.48614029825"/>
    <n v="52211.3833683579"/>
    <n v="60913.280596417542"/>
    <n v="69615.177824477199"/>
    <n v="78317.075052536849"/>
    <n v="95720.869508656164"/>
    <n v="104422.7667367158"/>
    <n v="113124.66396477541"/>
    <n v="121826.5611928351"/>
    <n v="130528.45842089471"/>
    <m/>
    <n v="3.8351699011109091"/>
    <n v="1.4630000000000001"/>
    <m/>
    <n v="4.2978565002125491E-2"/>
    <n v="1.52587764059811"/>
    <m/>
    <n v="-934.98763914494373"/>
    <n v="0"/>
    <n v="0"/>
    <n v="0"/>
    <n v="0"/>
    <n v="0"/>
    <n v="0"/>
    <n v="0"/>
    <n v="0"/>
    <n v="0"/>
    <n v="0"/>
    <n v="-5285.9362531747684"/>
    <n v="-3352.1813136059568"/>
    <n v="-934.98763914494339"/>
    <n v="2172.8327994477881"/>
    <n v="6316.5933842380982"/>
    <n v="-8766.6951443986291"/>
    <n v="-7219.6911927435794"/>
    <n v="-5285.9362531747684"/>
    <n v="-2799.6799023005842"/>
    <n v="515.32856553166494"/>
  </r>
  <r>
    <x v="290"/>
    <n v="0"/>
    <n v="0"/>
    <n v="0"/>
    <n v="0"/>
    <n v="0"/>
    <n v="0"/>
    <n v="61218.893371948026"/>
    <n v="34767.016050779472"/>
    <n v="0"/>
    <n v="34"/>
    <n v="58"/>
    <n v="1671977837"/>
    <n v="11005"/>
    <n v="0"/>
    <n v="24762"/>
    <n v="9"/>
    <n v="39"/>
    <n v="65"/>
    <n v="1560"/>
    <n v="10"/>
    <n v="267"/>
    <n v="12"/>
    <n v="0"/>
    <n v="0"/>
    <n v="0"/>
    <n v="0"/>
    <n v="0"/>
    <n v="0"/>
    <n v="0"/>
    <n v="0"/>
    <n v="0"/>
    <n v="0"/>
    <n v="0"/>
    <n v="0"/>
    <n v="0"/>
    <n v="0"/>
    <n v="0"/>
    <n v="0"/>
    <n v="36"/>
    <n v="0"/>
    <n v="0"/>
    <n v="0"/>
    <n v="0"/>
    <n v="11807"/>
    <n v="0"/>
    <n v="0"/>
    <n v="0"/>
    <n v="0"/>
    <n v="0"/>
    <n v="0"/>
    <n v="0"/>
    <n v="0"/>
    <n v="0"/>
    <n v="0"/>
    <n v="0"/>
    <n v="0"/>
    <n v="0"/>
    <n v="0"/>
    <n v="12197"/>
    <n v="163005.54999999999"/>
    <n v="185613.47"/>
    <n v="22607.93"/>
    <n v="5"/>
    <n v="12"/>
    <n v="0"/>
    <n v="0"/>
    <n v="0"/>
    <n v="67994.62756069738"/>
    <n v="90602.555268011653"/>
    <n v="22607.92770731428"/>
    <n v="95010.922439302609"/>
    <n v="95010.914731988349"/>
    <n v="2.2926857236598148E-3"/>
    <n v="22607.92770731428"/>
    <n v="0"/>
    <n v="0"/>
    <n v="0"/>
    <n v="0"/>
    <n v="0"/>
    <n v="0"/>
    <n v="0"/>
    <n v="0"/>
    <n v="0"/>
    <n v="0"/>
    <n v="45301.277634005834"/>
    <n v="54361.53316080699"/>
    <n v="63421.788687608147"/>
    <n v="72482.044214409325"/>
    <n v="81542.299741210489"/>
    <n v="99662.810794812831"/>
    <n v="108723.06632161399"/>
    <n v="117783.3218484152"/>
    <n v="126843.57737521629"/>
    <n v="135903.83290201749"/>
    <m/>
    <n v="4.0075568376264439"/>
    <n v="1.4630000000000001"/>
    <m/>
    <n v="-1.8856470245146579E-3"/>
    <n v="1.460241298403135"/>
    <m/>
    <n v="42.711109688638913"/>
    <n v="0"/>
    <n v="0"/>
    <n v="0"/>
    <n v="0"/>
    <n v="0"/>
    <n v="0"/>
    <n v="0"/>
    <n v="0"/>
    <n v="0"/>
    <n v="0"/>
    <n v="-4487.4166537119454"/>
    <n v="-2474.0265366450221"/>
    <n v="42.711109688636498"/>
    <n v="3278.516654974766"/>
    <n v="7592.9240486896088"/>
    <n v="-8111.5188644324116"/>
    <n v="-6500.8067707788696"/>
    <n v="-4487.4166537119454"/>
    <n v="-1898.772217483041"/>
    <n v="1552.7536974888319"/>
  </r>
  <r>
    <x v="291"/>
    <n v="0"/>
    <n v="0"/>
    <n v="0"/>
    <n v="0"/>
    <n v="0"/>
    <n v="0"/>
    <n v="58894.393409794851"/>
    <n v="57629.844651550702"/>
    <n v="0"/>
    <n v="1"/>
    <n v="4"/>
    <n v="1671660312"/>
    <n v="251321"/>
    <n v="0"/>
    <n v="280857"/>
    <n v="7"/>
    <n v="32"/>
    <n v="0"/>
    <n v="1893"/>
    <n v="1505"/>
    <n v="681"/>
    <n v="0"/>
    <n v="0"/>
    <n v="0"/>
    <n v="0"/>
    <n v="0"/>
    <n v="366"/>
    <n v="22"/>
    <n v="0"/>
    <n v="250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643"/>
    <n v="976160.85"/>
    <n v="998715.65"/>
    <n v="22554.799999999999"/>
    <n v="6"/>
    <n v="15"/>
    <n v="0"/>
    <n v="0"/>
    <n v="0"/>
    <n v="64637.275027163152"/>
    <n v="87192.079668880484"/>
    <n v="22554.804641717339"/>
    <n v="911523.57497283677"/>
    <n v="911523.57033111958"/>
    <n v="-4.6417173361987807E-3"/>
    <n v="22554.804641717339"/>
    <n v="0"/>
    <n v="0"/>
    <n v="0"/>
    <n v="0"/>
    <n v="0"/>
    <n v="0"/>
    <n v="0"/>
    <n v="0"/>
    <n v="0"/>
    <n v="0"/>
    <n v="43596.039834440242"/>
    <n v="52315.247801328289"/>
    <n v="61034.455768216343"/>
    <n v="69753.66373510439"/>
    <n v="78472.871701992437"/>
    <n v="95911.287635768545"/>
    <n v="104630.49560265661"/>
    <n v="113349.7035695446"/>
    <n v="122068.9115364327"/>
    <n v="130788.1195033207"/>
    <m/>
    <n v="3.8657874033459869"/>
    <n v="1.4630000000000001"/>
    <m/>
    <n v="3.4718049041663868E-2"/>
    <n v="1.513792505747954"/>
    <m/>
    <n v="-756.78472449721517"/>
    <n v="0"/>
    <n v="0"/>
    <n v="0"/>
    <n v="0"/>
    <n v="0"/>
    <n v="0"/>
    <n v="0"/>
    <n v="0"/>
    <n v="0"/>
    <n v="0"/>
    <n v="-5116.388707941238"/>
    <n v="-3178.7869375216719"/>
    <n v="-756.78472449721448"/>
    <n v="2357.2181208199472"/>
    <n v="6509.2219145761592"/>
    <n v="-8604.0718946964571"/>
    <n v="-7053.9904783608044"/>
    <n v="-5116.388707941238"/>
    <n v="-2625.1864316875108"/>
    <n v="696.41660331746243"/>
  </r>
  <r>
    <x v="292"/>
    <n v="0"/>
    <n v="0"/>
    <n v="0"/>
    <n v="0"/>
    <n v="0"/>
    <n v="0"/>
    <n v="56445.641580996809"/>
    <n v="15000"/>
    <n v="0"/>
    <n v="16"/>
    <n v="55"/>
    <n v="1671792012"/>
    <n v="39"/>
    <n v="0"/>
    <n v="13914"/>
    <n v="2"/>
    <n v="5"/>
    <n v="0"/>
    <n v="138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3662.720000000001"/>
    <n v="85944.21"/>
    <n v="22281.49"/>
    <n v="1"/>
    <n v="3"/>
    <n v="0"/>
    <n v="0"/>
    <n v="0"/>
    <n v="61350.675371605248"/>
    <n v="83632.163509356644"/>
    <n v="22281.488137751399"/>
    <n v="2312.0446283947531"/>
    <n v="2312.0464906433631"/>
    <n v="1.862248602265026E-3"/>
    <n v="22281.488137751399"/>
    <n v="0"/>
    <n v="0"/>
    <n v="0"/>
    <n v="0"/>
    <n v="0"/>
    <n v="0"/>
    <n v="0"/>
    <n v="0"/>
    <n v="0"/>
    <n v="0"/>
    <n v="41816.081754678322"/>
    <n v="50179.298105613983"/>
    <n v="58542.514456549638"/>
    <n v="66905.730807485321"/>
    <n v="75268.947158420982"/>
    <n v="91995.37986029232"/>
    <n v="100358.596211228"/>
    <n v="108721.8125621636"/>
    <n v="117085.0289130993"/>
    <n v="125448.24526403499"/>
    <m/>
    <n v="3.7534370681309719"/>
    <n v="1.4630000000000001"/>
    <m/>
    <n v="6.5689906982190127E-2"/>
    <n v="1.559104333914944"/>
    <m/>
    <n v="-1373.4472604122391"/>
    <n v="0"/>
    <n v="0"/>
    <n v="0"/>
    <n v="0"/>
    <n v="0"/>
    <n v="0"/>
    <n v="0"/>
    <n v="0"/>
    <n v="0"/>
    <n v="0"/>
    <n v="-5555.0554358800691"/>
    <n v="-3696.5629134499209"/>
    <n v="-1373.4472604122379"/>
    <n v="1613.415722064783"/>
    <n v="5595.899698700814"/>
    <n v="-8900.3419762543344"/>
    <n v="-7413.5479583102169"/>
    <n v="-5555.0554358800691"/>
    <n v="-3165.565049898451"/>
    <n v="20.422131410374281"/>
  </r>
  <r>
    <x v="293"/>
    <n v="0"/>
    <n v="0"/>
    <n v="0"/>
    <n v="0"/>
    <n v="0"/>
    <n v="0"/>
    <n v="55884.301158641349"/>
    <n v="46495.114124285203"/>
    <n v="0"/>
    <n v="11"/>
    <n v="26"/>
    <n v="1671645945"/>
    <n v="118"/>
    <n v="0"/>
    <n v="1146"/>
    <n v="2"/>
    <n v="4"/>
    <n v="0"/>
    <n v="10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1906.31"/>
    <n v="104083.02"/>
    <n v="22176.71"/>
    <n v="1"/>
    <n v="2"/>
    <n v="0"/>
    <n v="0"/>
    <n v="0"/>
    <n v="60564.916606851977"/>
    <n v="82741.628859076809"/>
    <n v="22176.712252224828"/>
    <n v="21341.393393148021"/>
    <n v="21341.391140923199"/>
    <n v="-2.2522248327732091E-3"/>
    <n v="22176.712252224828"/>
    <n v="0"/>
    <n v="0"/>
    <n v="0"/>
    <n v="0"/>
    <n v="0"/>
    <n v="0"/>
    <n v="0"/>
    <n v="0"/>
    <n v="0"/>
    <n v="0"/>
    <n v="41370.814429538397"/>
    <n v="49644.977315446093"/>
    <n v="57919.140201353759"/>
    <n v="66193.303087261447"/>
    <n v="74467.465973169135"/>
    <n v="91015.791744984497"/>
    <n v="99289.954630892171"/>
    <n v="107564.1175167999"/>
    <n v="115838.2804027075"/>
    <n v="124112.44328861521"/>
    <m/>
    <n v="3.7310142242016031"/>
    <n v="1.4630000000000001"/>
    <m/>
    <n v="7.2094545781571595E-2"/>
    <n v="1.568474320478439"/>
    <m/>
    <n v="-1491.3050374556301"/>
    <n v="0"/>
    <n v="0"/>
    <n v="0"/>
    <n v="0"/>
    <n v="0"/>
    <n v="0"/>
    <n v="0"/>
    <n v="0"/>
    <n v="0"/>
    <n v="0"/>
    <n v="-5628.3864804094701"/>
    <n v="-3789.6836168744298"/>
    <n v="-1491.3050374556301"/>
    <n v="1463.7531360828291"/>
    <n v="5403.8307008007723"/>
    <n v="-8938.0516347725425"/>
    <n v="-7467.0893439445099"/>
    <n v="-5628.3864804094701"/>
    <n v="-3264.339941578703"/>
    <n v="-112.27788980435071"/>
  </r>
  <r>
    <x v="294"/>
    <n v="0"/>
    <n v="0"/>
    <n v="0"/>
    <n v="0"/>
    <n v="0"/>
    <n v="0"/>
    <n v="55480.799521318113"/>
    <n v="36682.979977538562"/>
    <n v="0"/>
    <n v="95"/>
    <n v="58"/>
    <n v="1671651516"/>
    <n v="1048"/>
    <n v="0"/>
    <n v="22630"/>
    <n v="6"/>
    <n v="28"/>
    <n v="0"/>
    <n v="21431"/>
    <n v="40"/>
    <n v="71"/>
    <n v="0"/>
    <n v="0"/>
    <n v="0"/>
    <n v="0"/>
    <n v="0"/>
    <n v="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1"/>
    <n v="100417.88"/>
    <n v="122261.37"/>
    <n v="21843.5"/>
    <n v="5"/>
    <n v="27"/>
    <n v="0"/>
    <n v="0"/>
    <n v="0"/>
    <n v="60365.894145021077"/>
    <n v="82209.391446988375"/>
    <n v="21843.497301967291"/>
    <n v="40051.985854978921"/>
    <n v="40051.978553011621"/>
    <n v="2.6980327093042429E-3"/>
    <n v="21843.497301967291"/>
    <n v="0"/>
    <n v="0"/>
    <n v="0"/>
    <n v="0"/>
    <n v="0"/>
    <n v="0"/>
    <n v="0"/>
    <n v="0"/>
    <n v="0"/>
    <n v="0"/>
    <n v="41104.695723494187"/>
    <n v="49325.634868193018"/>
    <n v="57546.574012891862"/>
    <n v="65767.5131575907"/>
    <n v="73988.452302289545"/>
    <n v="90430.33059168722"/>
    <n v="98651.26973638605"/>
    <n v="106872.20888108489"/>
    <n v="115093.1480257837"/>
    <n v="123314.0871704826"/>
    <m/>
    <n v="3.7635636047888879"/>
    <n v="1.4630000000000001"/>
    <m/>
    <n v="6.2822478916062963E-2"/>
    <n v="1.5549092866542"/>
    <m/>
    <n v="-1291.1494402201979"/>
    <n v="0"/>
    <n v="0"/>
    <n v="0"/>
    <n v="0"/>
    <n v="0"/>
    <n v="0"/>
    <n v="0"/>
    <n v="0"/>
    <n v="0"/>
    <n v="0"/>
    <n v="-5401.6190125696157"/>
    <n v="-3574.7436470809839"/>
    <n v="-1291.149440220197"/>
    <n v="1644.9002543151039"/>
    <n v="5559.6331803621688"/>
    <n v="-8689.9946704491504"/>
    <n v="-7228.4943780582471"/>
    <n v="-5401.6190125696157"/>
    <n v="-3052.7792569413759"/>
    <n v="79.007083896274708"/>
  </r>
  <r>
    <x v="295"/>
    <n v="0"/>
    <n v="0"/>
    <n v="0"/>
    <n v="0"/>
    <n v="0"/>
    <n v="0"/>
    <n v="58527.933510806273"/>
    <n v="27316.59364873885"/>
    <n v="0"/>
    <n v="17"/>
    <n v="58"/>
    <n v="1672133819"/>
    <n v="29893"/>
    <n v="0"/>
    <n v="43103"/>
    <n v="4"/>
    <n v="23"/>
    <n v="5"/>
    <n v="12730"/>
    <n v="0"/>
    <n v="0"/>
    <n v="0"/>
    <n v="0"/>
    <n v="0"/>
    <n v="0"/>
    <n v="0"/>
    <n v="4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0"/>
    <n v="181034.4"/>
    <n v="202580.88"/>
    <n v="21546.48"/>
    <n v="2"/>
    <n v="16"/>
    <n v="0"/>
    <n v="0"/>
    <n v="0"/>
    <n v="65088.441474394633"/>
    <n v="86634.923345764095"/>
    <n v="21546.481871369469"/>
    <n v="115945.9585256054"/>
    <n v="115945.9566542359"/>
    <n v="-1.871369466243777E-3"/>
    <n v="21546.481871369469"/>
    <n v="0"/>
    <n v="0"/>
    <n v="0"/>
    <n v="0"/>
    <n v="0"/>
    <n v="0"/>
    <n v="0"/>
    <n v="0"/>
    <n v="0"/>
    <n v="0"/>
    <n v="43317.461672882047"/>
    <n v="51980.954007458458"/>
    <n v="60644.446342034862"/>
    <n v="69307.938676611273"/>
    <n v="77971.431011187684"/>
    <n v="95298.415680340506"/>
    <n v="103961.9080149169"/>
    <n v="112625.4003494933"/>
    <n v="121288.89268406969"/>
    <n v="129952.38501864611"/>
    <m/>
    <n v="4.0208384766927008"/>
    <n v="1.4630000000000001"/>
    <m/>
    <n v="-5.1826196982280859E-3"/>
    <n v="1.4554178273814919"/>
    <m/>
    <n v="112.2489650715581"/>
    <n v="0"/>
    <n v="0"/>
    <n v="0"/>
    <n v="0"/>
    <n v="0"/>
    <n v="0"/>
    <n v="0"/>
    <n v="0"/>
    <n v="0"/>
    <n v="0"/>
    <n v="-4219.4972022166476"/>
    <n v="-2294.2766834218892"/>
    <n v="112.2489650715579"/>
    <n v="3206.353370277418"/>
    <n v="7331.8259105518991"/>
    <n v="-7684.8941360472108"/>
    <n v="-6144.717721011406"/>
    <n v="-4219.4972022166476"/>
    <n v="-1744.2136780519579"/>
    <n v="1556.164354167624"/>
  </r>
  <r>
    <x v="296"/>
    <n v="2316.6702607988682"/>
    <n v="0"/>
    <n v="0"/>
    <n v="10"/>
    <n v="50"/>
    <n v="1648638751"/>
    <n v="32144.560103866628"/>
    <n v="21003.747984644051"/>
    <n v="0"/>
    <n v="7"/>
    <n v="28"/>
    <n v="1665745062"/>
    <n v="36096"/>
    <n v="0"/>
    <n v="38872"/>
    <n v="2"/>
    <n v="13"/>
    <n v="0"/>
    <n v="27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6252.350000000006"/>
    <n v="87689.86"/>
    <n v="21437.51"/>
    <n v="2"/>
    <n v="4"/>
    <n v="0"/>
    <n v="0"/>
    <n v="0"/>
    <n v="28727.81129675595"/>
    <n v="50165.319691288823"/>
    <n v="21437.50839453287"/>
    <n v="37524.538703244063"/>
    <n v="37524.540308711177"/>
    <n v="1.6054671250458339E-3"/>
    <n v="21437.50839453287"/>
    <n v="0"/>
    <n v="0"/>
    <n v="0"/>
    <n v="0"/>
    <n v="0"/>
    <n v="0"/>
    <n v="0"/>
    <n v="0"/>
    <n v="0"/>
    <n v="0"/>
    <n v="25082.659845644412"/>
    <n v="30099.19181477329"/>
    <n v="35115.723783902176"/>
    <n v="40132.255753031059"/>
    <n v="45148.787722159941"/>
    <n v="55181.851660417713"/>
    <n v="60198.383629546588"/>
    <n v="65214.91559867547"/>
    <n v="70231.447567804353"/>
    <n v="75247.979536933242"/>
    <m/>
    <n v="2.3400723054215709"/>
    <n v="1.4630000000000001"/>
    <m/>
    <n v="0.70934889094351661"/>
    <n v="2.5007774274503651"/>
    <m/>
    <n v="-8896.1784717106693"/>
    <n v="0"/>
    <n v="0"/>
    <n v="0"/>
    <n v="0"/>
    <n v="0"/>
    <n v="0"/>
    <n v="0"/>
    <n v="0"/>
    <n v="0"/>
    <n v="0"/>
    <n v="-11404.44445627511"/>
    <n v="-10289.659574246471"/>
    <n v="-8896.1784717106675"/>
    <n v="-7104.559911307495"/>
    <n v="-4715.7351641032656"/>
    <n v="-13411.05724392666"/>
    <n v="-12519.22933830375"/>
    <n v="-11404.44445627511"/>
    <n v="-9971.1496079525714"/>
    <n v="-8060.0898101891871"/>
  </r>
  <r>
    <x v="297"/>
    <n v="8000"/>
    <n v="8000"/>
    <n v="8000"/>
    <n v="0"/>
    <n v="0"/>
    <n v="1669699139"/>
    <n v="64544.918834007323"/>
    <n v="53915.678314475503"/>
    <n v="4153.8067139108098"/>
    <n v="2"/>
    <n v="18"/>
    <n v="1669834680"/>
    <n v="77410"/>
    <n v="0"/>
    <n v="105478"/>
    <n v="3"/>
    <n v="5"/>
    <n v="0"/>
    <n v="28067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75241.539999999994"/>
    <n v="96632.49"/>
    <n v="21390.95"/>
    <n v="1"/>
    <n v="1"/>
    <n v="0"/>
    <n v="0"/>
    <n v="0"/>
    <n v="75241.536529734323"/>
    <n v="96632.490949105035"/>
    <n v="21390.954419370719"/>
    <n v="3.4702656703302641E-3"/>
    <n v="-9.4910502957645804E-4"/>
    <n v="-4.4193707144586369E-3"/>
    <n v="21390.954419370719"/>
    <n v="0"/>
    <n v="0"/>
    <n v="0"/>
    <n v="0"/>
    <n v="0"/>
    <n v="0"/>
    <n v="0"/>
    <n v="0"/>
    <n v="0"/>
    <n v="0"/>
    <n v="48316.245474552517"/>
    <n v="57979.494569463022"/>
    <n v="67642.743664373527"/>
    <n v="77305.992759284025"/>
    <n v="86969.241854194537"/>
    <n v="106295.7400440155"/>
    <n v="115958.989138926"/>
    <n v="125622.2382338365"/>
    <n v="135285.48732874711"/>
    <n v="144948.7364236576"/>
    <m/>
    <n v="4.5174464427636227"/>
    <n v="1.4630000000000001"/>
    <m/>
    <n v="-0.1145440127115411"/>
    <n v="1.2954221094030149"/>
    <m/>
    <n v="2767.1683179055431"/>
    <n v="0"/>
    <n v="0"/>
    <n v="0"/>
    <n v="0"/>
    <n v="0"/>
    <n v="0"/>
    <n v="0"/>
    <n v="0"/>
    <n v="0"/>
    <n v="0"/>
    <n v="-2064.456229549709"/>
    <n v="82.932458208182652"/>
    <n v="2767.168317905544"/>
    <n v="6218.3287089450096"/>
    <n v="10819.87589699763"/>
    <n v="-5929.7558675139098"/>
    <n v="-4211.8449173075969"/>
    <n v="-2064.456229549709"/>
    <n v="696.47208328186389"/>
    <n v="4377.7098337239586"/>
  </r>
  <r>
    <x v="298"/>
    <n v="0"/>
    <n v="0"/>
    <n v="0"/>
    <n v="0"/>
    <n v="0"/>
    <n v="0"/>
    <n v="25964.258873619448"/>
    <n v="25964.109199999999"/>
    <n v="0"/>
    <n v="2"/>
    <n v="0"/>
    <n v="1663433822"/>
    <n v="394929"/>
    <n v="0"/>
    <n v="414586"/>
    <n v="3"/>
    <n v="15"/>
    <n v="0"/>
    <n v="344"/>
    <n v="0"/>
    <n v="0"/>
    <n v="0"/>
    <n v="0"/>
    <n v="0"/>
    <n v="0"/>
    <n v="0"/>
    <n v="193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313"/>
    <n v="110895.31"/>
    <n v="132076.6"/>
    <n v="21181.29"/>
    <n v="2"/>
    <n v="4"/>
    <n v="0"/>
    <n v="0"/>
    <n v="0"/>
    <n v="18825.94796821813"/>
    <n v="40007.233372273608"/>
    <n v="21181.285404055481"/>
    <n v="92069.362031781871"/>
    <n v="92069.366627726398"/>
    <n v="4.5959445233165752E-3"/>
    <n v="21181.285404055481"/>
    <n v="0"/>
    <n v="0"/>
    <n v="0"/>
    <n v="0"/>
    <n v="0"/>
    <n v="0"/>
    <n v="0"/>
    <n v="0"/>
    <n v="0"/>
    <n v="0"/>
    <n v="20003.6166861368"/>
    <n v="24004.340023364159"/>
    <n v="28005.063360591521"/>
    <n v="32005.78669781889"/>
    <n v="36006.510035046253"/>
    <n v="44007.95670950097"/>
    <n v="48008.680046728317"/>
    <n v="52009.403383955687"/>
    <n v="56010.126721183049"/>
    <n v="60010.850058410411"/>
    <m/>
    <n v="1.8888010150986221"/>
    <n v="1.4630000000000001"/>
    <m/>
    <n v="1.117745579351642"/>
    <n v="3.098261782591452"/>
    <m/>
    <n v="-11179.477060987079"/>
    <n v="0"/>
    <n v="0"/>
    <n v="0"/>
    <n v="0"/>
    <n v="0"/>
    <n v="0"/>
    <n v="0"/>
    <n v="0"/>
    <n v="0"/>
    <n v="0"/>
    <n v="-13179.83872960076"/>
    <n v="-12290.78909910579"/>
    <n v="-11179.477060987079"/>
    <n v="-9750.6472976915902"/>
    <n v="-7845.5409466309411"/>
    <n v="-14780.128064491701"/>
    <n v="-14068.888360095731"/>
    <n v="-13179.83872960076"/>
    <n v="-12036.774918964369"/>
    <n v="-10512.68983811585"/>
  </r>
  <r>
    <x v="299"/>
    <n v="0"/>
    <n v="0"/>
    <n v="0"/>
    <n v="0"/>
    <n v="0"/>
    <n v="0"/>
    <n v="55664.696684754686"/>
    <n v="30366.089890281361"/>
    <n v="0"/>
    <n v="15"/>
    <n v="56"/>
    <n v="1671871597"/>
    <n v="48370"/>
    <n v="0"/>
    <n v="72724"/>
    <n v="2"/>
    <n v="7"/>
    <n v="0"/>
    <n v="243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8254.01"/>
    <n v="109435.29"/>
    <n v="21181.279999999999"/>
    <n v="2"/>
    <n v="6"/>
    <n v="0"/>
    <n v="0"/>
    <n v="0"/>
    <n v="61234.844068019833"/>
    <n v="82416.123704736863"/>
    <n v="21181.27963671703"/>
    <n v="27019.165931980158"/>
    <n v="27019.16629526313"/>
    <n v="3.6328296846477309E-4"/>
    <n v="21181.27963671703"/>
    <n v="0"/>
    <n v="0"/>
    <n v="0"/>
    <n v="0"/>
    <n v="0"/>
    <n v="0"/>
    <n v="0"/>
    <n v="0"/>
    <n v="0"/>
    <n v="0"/>
    <n v="41208.061852368432"/>
    <n v="49449.674222842114"/>
    <n v="57691.286593315803"/>
    <n v="65932.898963789499"/>
    <n v="74174.511334263181"/>
    <n v="90657.73607521056"/>
    <n v="98899.348445684227"/>
    <n v="107140.96081615789"/>
    <n v="115382.57318663161"/>
    <n v="123624.1855571053"/>
    <m/>
    <n v="3.8909888882195438"/>
    <n v="1.4630000000000001"/>
    <m/>
    <n v="2.8016299946396869E-2"/>
    <n v="1.503987846821579"/>
    <m/>
    <n v="-577.24871053281515"/>
    <n v="0"/>
    <n v="0"/>
    <n v="0"/>
    <n v="0"/>
    <n v="0"/>
    <n v="0"/>
    <n v="0"/>
    <n v="0"/>
    <n v="0"/>
    <n v="0"/>
    <n v="-4698.0548957696592"/>
    <n v="-2866.585480108839"/>
    <n v="-577.24871053281458"/>
    <n v="2366.1842789220718"/>
    <n v="6290.7615981952586"/>
    <n v="-7994.6998439591298"/>
    <n v="-6529.5243114304758"/>
    <n v="-4698.0548957696556"/>
    <n v="-2343.308504205746"/>
    <n v="796.3533512128015"/>
  </r>
  <r>
    <x v="300"/>
    <n v="0"/>
    <n v="0"/>
    <n v="0"/>
    <n v="0"/>
    <n v="0"/>
    <n v="0"/>
    <n v="44876.857376927932"/>
    <n v="18834.930561225781"/>
    <n v="0"/>
    <n v="115"/>
    <n v="58"/>
    <n v="1671043082"/>
    <n v="52625"/>
    <n v="0"/>
    <n v="58728"/>
    <n v="6"/>
    <n v="26"/>
    <n v="5"/>
    <n v="3102"/>
    <n v="0"/>
    <n v="457"/>
    <n v="0"/>
    <n v="0"/>
    <n v="0"/>
    <n v="0"/>
    <n v="0"/>
    <n v="25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01"/>
    <n v="259701.96"/>
    <n v="284039.33"/>
    <n v="24337.37"/>
    <n v="5"/>
    <n v="24"/>
    <n v="0"/>
    <n v="0"/>
    <n v="0"/>
    <n v="45885.552542871643"/>
    <n v="67007.653660972588"/>
    <n v="21122.101118100949"/>
    <n v="213816.40745712831"/>
    <n v="217031.67633902741"/>
    <n v="3215.2688818990459"/>
    <n v="21122.101118100949"/>
    <n v="0"/>
    <n v="0"/>
    <n v="0"/>
    <n v="0"/>
    <n v="0"/>
    <n v="0"/>
    <n v="0"/>
    <n v="0"/>
    <n v="0"/>
    <n v="0"/>
    <n v="33503.826830486287"/>
    <n v="40204.592196583551"/>
    <n v="46905.357562680809"/>
    <n v="53606.122928778073"/>
    <n v="60306.888294875331"/>
    <n v="73708.41902706986"/>
    <n v="80409.184393167103"/>
    <n v="87109.949759264375"/>
    <n v="93810.715125361618"/>
    <n v="100511.4804914589"/>
    <m/>
    <n v="3.172395269121651"/>
    <n v="1.4630000000000001"/>
    <m/>
    <n v="0.26087692758017827"/>
    <n v="1.8446629450498011"/>
    <m/>
    <n v="-4370.1877028578056"/>
    <n v="0"/>
    <n v="0"/>
    <n v="0"/>
    <n v="0"/>
    <n v="0"/>
    <n v="0"/>
    <n v="0"/>
    <n v="0"/>
    <n v="0"/>
    <n v="0"/>
    <n v="-7720.5703859064342"/>
    <n v="-6231.5114156625996"/>
    <n v="-4370.1877028578056"/>
    <n v="-1977.057214965927"/>
    <n v="1213.783435556576"/>
    <n v="-10400.876532345341"/>
    <n v="-9209.6293561502698"/>
    <n v="-7720.5703859064342"/>
    <n v="-5806.0659955929314"/>
    <n v="-3253.3934751749289"/>
  </r>
  <r>
    <x v="301"/>
    <n v="0"/>
    <n v="0"/>
    <n v="0"/>
    <n v="0"/>
    <n v="0"/>
    <n v="0"/>
    <n v="52193.408158671977"/>
    <n v="29194.459603207619"/>
    <n v="0"/>
    <n v="20"/>
    <n v="52"/>
    <n v="1671532354"/>
    <n v="384996"/>
    <n v="0"/>
    <n v="521579"/>
    <n v="10"/>
    <n v="92"/>
    <n v="59"/>
    <n v="83095"/>
    <n v="2306"/>
    <n v="37709"/>
    <n v="0"/>
    <n v="0"/>
    <n v="0"/>
    <n v="0"/>
    <n v="0"/>
    <n v="1252"/>
    <n v="10979"/>
    <n v="0"/>
    <n v="0"/>
    <n v="0"/>
    <n v="0"/>
    <n v="0"/>
    <n v="0"/>
    <n v="0"/>
    <n v="0"/>
    <n v="0"/>
    <n v="0"/>
    <n v="0"/>
    <n v="0"/>
    <n v="0"/>
    <n v="1183"/>
    <n v="0"/>
    <n v="0"/>
    <n v="0"/>
    <n v="0"/>
    <n v="0"/>
    <n v="0"/>
    <n v="0"/>
    <n v="0"/>
    <n v="0"/>
    <n v="0"/>
    <n v="0"/>
    <n v="0"/>
    <n v="0"/>
    <n v="0"/>
    <n v="0"/>
    <n v="0"/>
    <n v="53488"/>
    <n v="1442050.01"/>
    <n v="1611084.67"/>
    <n v="169034.66"/>
    <n v="6"/>
    <n v="30"/>
    <n v="0"/>
    <n v="0"/>
    <n v="0"/>
    <n v="56714.225136154171"/>
    <n v="77780.067094989528"/>
    <n v="21065.84195883535"/>
    <n v="1385335.7848638459"/>
    <n v="1533304.6029050101"/>
    <n v="147968.81804116469"/>
    <n v="21065.84195883535"/>
    <n v="0"/>
    <n v="0"/>
    <n v="0"/>
    <n v="0"/>
    <n v="0"/>
    <n v="0"/>
    <n v="0"/>
    <n v="0"/>
    <n v="0"/>
    <n v="0"/>
    <n v="38890.033547494757"/>
    <n v="46668.040256993707"/>
    <n v="54446.046966492657"/>
    <n v="62224.053675991629"/>
    <n v="70002.060385490578"/>
    <n v="85558.073804488493"/>
    <n v="93336.080513987428"/>
    <n v="101114.08722348639"/>
    <n v="108892.0939329853"/>
    <n v="116670.10064248431"/>
    <m/>
    <n v="3.692236334392859"/>
    <n v="1.4630000000000001"/>
    <m/>
    <n v="8.3354270348392712E-2"/>
    <n v="1.584947297519699"/>
    <m/>
    <n v="-1620.825185087971"/>
    <n v="0"/>
    <n v="0"/>
    <n v="0"/>
    <n v="0"/>
    <n v="0"/>
    <n v="0"/>
    <n v="0"/>
    <n v="0"/>
    <n v="0"/>
    <n v="0"/>
    <n v="-5509.8285398374483"/>
    <n v="-3781.3826043932349"/>
    <n v="-1620.825185087971"/>
    <n v="1157.0343540187971"/>
    <n v="4860.8470728278226"/>
    <n v="-8621.0312236370282"/>
    <n v="-7238.2744752816579"/>
    <n v="-5509.8285398374464"/>
    <n v="-3287.54090855203"/>
    <n v="-324.49073350481189"/>
  </r>
  <r>
    <x v="302"/>
    <n v="0"/>
    <n v="0"/>
    <n v="0"/>
    <n v="0"/>
    <n v="0"/>
    <n v="0"/>
    <n v="53822.520346429068"/>
    <n v="37347.035547619431"/>
    <n v="0"/>
    <n v="28"/>
    <n v="56"/>
    <n v="1671712485"/>
    <n v="126807"/>
    <n v="0"/>
    <n v="130082"/>
    <n v="3"/>
    <n v="21"/>
    <n v="0"/>
    <n v="2957"/>
    <n v="0"/>
    <n v="3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8"/>
    <n v="287797.82"/>
    <n v="312477.37"/>
    <n v="24679.55"/>
    <n v="2"/>
    <n v="15"/>
    <n v="0"/>
    <n v="0"/>
    <n v="0"/>
    <n v="58245.243419616767"/>
    <n v="79299.933686914388"/>
    <n v="21054.69026729761"/>
    <n v="229552.5765803832"/>
    <n v="233177.43631308561"/>
    <n v="3624.859732702389"/>
    <n v="21054.69026729761"/>
    <n v="0"/>
    <n v="0"/>
    <n v="0"/>
    <n v="0"/>
    <n v="0"/>
    <n v="0"/>
    <n v="0"/>
    <n v="0"/>
    <n v="0"/>
    <n v="0"/>
    <n v="39649.966843457187"/>
    <n v="47579.960212148631"/>
    <n v="55509.953580840069"/>
    <n v="63439.946949531513"/>
    <n v="71369.940318222958"/>
    <n v="87229.927055605833"/>
    <n v="95159.920424297263"/>
    <n v="103089.91379298869"/>
    <n v="111019.90716168009"/>
    <n v="118949.9005303716"/>
    <m/>
    <n v="3.7663785446458919"/>
    <n v="1.4630000000000001"/>
    <m/>
    <n v="6.2028139918706149E-2"/>
    <n v="1.5537471687010671"/>
    <m/>
    <n v="-1229.706845569013"/>
    <n v="0"/>
    <n v="0"/>
    <n v="0"/>
    <n v="0"/>
    <n v="0"/>
    <n v="0"/>
    <n v="0"/>
    <n v="0"/>
    <n v="0"/>
    <n v="0"/>
    <n v="-5194.7035299147319"/>
    <n v="-3432.4827813166339"/>
    <n v="-1229.706845569013"/>
    <n v="1602.4336432493581"/>
    <n v="5378.6209616738524"/>
    <n v="-8366.7008773913076"/>
    <n v="-6956.9242785128299"/>
    <n v="-5194.7035299147319"/>
    <n v="-2928.991138860034"/>
    <n v="91.958715879562078"/>
  </r>
  <r>
    <x v="303"/>
    <n v="0"/>
    <n v="0"/>
    <n v="0"/>
    <n v="0"/>
    <n v="0"/>
    <n v="0"/>
    <n v="53993.377902273867"/>
    <n v="50512.38942819574"/>
    <n v="0"/>
    <n v="10"/>
    <n v="27"/>
    <n v="1668264204"/>
    <n v="316"/>
    <n v="0"/>
    <n v="1205"/>
    <n v="4"/>
    <n v="8"/>
    <n v="0"/>
    <n v="882"/>
    <n v="0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90136.87"/>
    <n v="111171.9"/>
    <n v="21035.03"/>
    <n v="3"/>
    <n v="5"/>
    <n v="0"/>
    <n v="0"/>
    <n v="0"/>
    <n v="61758.191186010001"/>
    <n v="82793.22432932946"/>
    <n v="21035.033143319459"/>
    <n v="28378.678813989991"/>
    <n v="28378.675670670531"/>
    <n v="-3.1433194599230769E-3"/>
    <n v="21035.033143319459"/>
    <n v="0"/>
    <n v="0"/>
    <n v="0"/>
    <n v="0"/>
    <n v="0"/>
    <n v="0"/>
    <n v="0"/>
    <n v="0"/>
    <n v="0"/>
    <n v="0"/>
    <n v="41396.61216466473"/>
    <n v="49675.934597597683"/>
    <n v="57955.257030530607"/>
    <n v="66234.579463463568"/>
    <n v="74513.901896396521"/>
    <n v="91072.546762262413"/>
    <n v="99351.869195195351"/>
    <n v="107631.1916281283"/>
    <n v="115910.5140610612"/>
    <n v="124189.8364939942"/>
    <m/>
    <n v="3.935968332696631"/>
    <n v="1.4630000000000001"/>
    <m/>
    <n v="1.6268339044155589E-2"/>
    <n v="1.4868005800216"/>
    <m/>
    <n v="-336.72706098709273"/>
    <n v="0"/>
    <n v="0"/>
    <n v="0"/>
    <n v="0"/>
    <n v="0"/>
    <n v="0"/>
    <n v="0"/>
    <n v="0"/>
    <n v="0"/>
    <n v="0"/>
    <n v="-4476.3882774535668"/>
    <n v="-2636.538847912911"/>
    <n v="-336.72706098709392"/>
    <n v="2620.1738079175302"/>
    <n v="6562.7082997903599"/>
    <n v="-7788.1172506267449"/>
    <n v="-6316.2377069942213"/>
    <n v="-4476.3882774535668"/>
    <n v="-2110.867582329869"/>
    <n v="1043.1600111683979"/>
  </r>
  <r>
    <x v="304"/>
    <n v="0"/>
    <n v="0"/>
    <n v="0"/>
    <n v="0"/>
    <n v="0"/>
    <n v="0"/>
    <n v="54366.206698918482"/>
    <n v="30563.828604666141"/>
    <n v="0"/>
    <n v="63"/>
    <n v="58"/>
    <n v="1671662159"/>
    <n v="4352"/>
    <n v="0"/>
    <n v="7538"/>
    <n v="8"/>
    <n v="51"/>
    <n v="35"/>
    <n v="1482"/>
    <n v="0"/>
    <n v="110"/>
    <n v="0"/>
    <n v="0"/>
    <n v="6"/>
    <n v="0"/>
    <n v="1470"/>
    <n v="81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04"/>
    <n v="137834.34"/>
    <n v="158866.19"/>
    <n v="21031.85"/>
    <n v="6"/>
    <n v="26"/>
    <n v="0"/>
    <n v="0"/>
    <n v="0"/>
    <n v="59522.301803133239"/>
    <n v="80554.156464669679"/>
    <n v="21031.854661536439"/>
    <n v="78312.03819686675"/>
    <n v="78312.033535330324"/>
    <n v="-4.6615364408353344E-3"/>
    <n v="21031.854661536439"/>
    <n v="0"/>
    <n v="0"/>
    <n v="0"/>
    <n v="0"/>
    <n v="0"/>
    <n v="0"/>
    <n v="0"/>
    <n v="0"/>
    <n v="0"/>
    <n v="0"/>
    <n v="40277.078232334839"/>
    <n v="48332.493878801797"/>
    <n v="56387.909525268769"/>
    <n v="64443.325171735749"/>
    <n v="72498.740818202714"/>
    <n v="88609.572111136658"/>
    <n v="96664.987757603609"/>
    <n v="104720.4034040706"/>
    <n v="112775.8190505375"/>
    <n v="120831.2346970045"/>
    <m/>
    <n v="3.8301023738048672"/>
    <n v="1.4630000000000001"/>
    <m/>
    <n v="4.4358507844884272E-2"/>
    <n v="1.5278964969770661"/>
    <m/>
    <n v="-893.3155453690199"/>
    <n v="0"/>
    <n v="0"/>
    <n v="0"/>
    <n v="0"/>
    <n v="0"/>
    <n v="0"/>
    <n v="0"/>
    <n v="0"/>
    <n v="0"/>
    <n v="0"/>
    <n v="-4921.023368602504"/>
    <n v="-3130.931002720954"/>
    <n v="-893.31554536901967"/>
    <n v="1983.6186140834691"/>
    <n v="5819.5308266867869"/>
    <n v="-8143.1896271892892"/>
    <n v="-6711.1157344840503"/>
    <n v="-4921.0233686025022"/>
    <n v="-2619.4760410405111"/>
    <n v="449.25372904214242"/>
  </r>
  <r>
    <x v="305"/>
    <n v="0"/>
    <n v="0"/>
    <n v="0"/>
    <n v="0"/>
    <n v="0"/>
    <n v="0"/>
    <n v="54325.201452406553"/>
    <n v="38440.773361458247"/>
    <n v="0"/>
    <n v="36"/>
    <n v="33"/>
    <n v="1671669841"/>
    <n v="0"/>
    <n v="0"/>
    <n v="5904"/>
    <n v="3"/>
    <n v="11"/>
    <n v="0"/>
    <n v="59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9529.99"/>
    <n v="80496"/>
    <n v="20966.009999999998"/>
    <n v="1"/>
    <n v="1"/>
    <n v="0"/>
    <n v="0"/>
    <n v="0"/>
    <n v="59529.994522327892"/>
    <n v="80496.002376675271"/>
    <n v="20966.007854347379"/>
    <n v="-4.5223278939374723E-3"/>
    <n v="-2.376675271079876E-3"/>
    <n v="2.1456526192196179E-3"/>
    <n v="20966.007854347379"/>
    <n v="0"/>
    <n v="0"/>
    <n v="0"/>
    <n v="0"/>
    <n v="0"/>
    <n v="0"/>
    <n v="0"/>
    <n v="0"/>
    <n v="0"/>
    <n v="0"/>
    <n v="40248.001188337643"/>
    <n v="48297.60142600516"/>
    <n v="56347.201663672677"/>
    <n v="64396.801901340223"/>
    <n v="72446.40213900774"/>
    <n v="88545.602614342803"/>
    <n v="96595.202852010319"/>
    <n v="104644.80308967789"/>
    <n v="112694.4033273454"/>
    <n v="120744.0035650129"/>
    <m/>
    <n v="3.8393576371757452"/>
    <n v="1.4630000000000001"/>
    <m/>
    <n v="4.1840947888986957E-2"/>
    <n v="1.5242133067615879"/>
    <m/>
    <n v="-842.00726017856198"/>
    <n v="0"/>
    <n v="0"/>
    <n v="0"/>
    <n v="0"/>
    <n v="0"/>
    <n v="0"/>
    <n v="0"/>
    <n v="0"/>
    <n v="0"/>
    <n v="0"/>
    <n v="-4866.8073790123253"/>
    <n v="-3078.0073261973189"/>
    <n v="-842.00726017856141"/>
    <n v="2032.84996755984"/>
    <n v="5865.9929378777124"/>
    <n v="-8086.6474740793346"/>
    <n v="-6655.6074318273286"/>
    <n v="-4866.8073790123244"/>
    <n v="-2566.9215968216008"/>
    <n v="499.59277943269632"/>
  </r>
  <r>
    <x v="306"/>
    <n v="0"/>
    <n v="0"/>
    <n v="0"/>
    <n v="0"/>
    <n v="0"/>
    <n v="0"/>
    <n v="23667.318680122851"/>
    <n v="19243.628091011229"/>
    <n v="0"/>
    <n v="95"/>
    <n v="36"/>
    <n v="1671299732"/>
    <n v="88"/>
    <n v="0"/>
    <n v="137"/>
    <n v="7"/>
    <n v="25"/>
    <n v="2"/>
    <n v="34"/>
    <n v="0"/>
    <n v="2"/>
    <n v="0"/>
    <n v="0"/>
    <n v="0"/>
    <n v="0"/>
    <n v="8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"/>
    <n v="31734.080000000002"/>
    <n v="52677.39"/>
    <n v="20943.310000000001"/>
    <n v="5"/>
    <n v="9"/>
    <n v="0"/>
    <n v="0"/>
    <n v="0"/>
    <n v="25857.21590838355"/>
    <n v="46800.319030272331"/>
    <n v="20943.10312188878"/>
    <n v="5876.8640916164477"/>
    <n v="5877.0709697276689"/>
    <n v="0.20687811122479621"/>
    <n v="20943.10312188878"/>
    <n v="0"/>
    <n v="0"/>
    <n v="0"/>
    <n v="0"/>
    <n v="0"/>
    <n v="0"/>
    <n v="0"/>
    <n v="0"/>
    <n v="0"/>
    <n v="0"/>
    <n v="23400.159515136169"/>
    <n v="28080.191418163398"/>
    <n v="32760.223321190631"/>
    <n v="37440.255224217857"/>
    <n v="42120.287127245101"/>
    <n v="51480.350933299567"/>
    <n v="56160.382836326797"/>
    <n v="60840.414739354033"/>
    <n v="65520.446642381263"/>
    <n v="70200.478545408492"/>
    <m/>
    <n v="2.2346411015547529"/>
    <n v="1.4630000000000001"/>
    <m/>
    <n v="0.78999661163351775"/>
    <n v="2.6187650428198368"/>
    <m/>
    <n v="-9243.0233643206939"/>
    <n v="0"/>
    <n v="0"/>
    <n v="0"/>
    <n v="0"/>
    <n v="0"/>
    <n v="0"/>
    <n v="0"/>
    <n v="0"/>
    <n v="0"/>
    <n v="0"/>
    <n v="-11583.03931583431"/>
    <n v="-10543.0322262727"/>
    <n v="-9243.0233643206939"/>
    <n v="-7571.5833989538241"/>
    <n v="-5342.9967784646669"/>
    <n v="-13455.0520770452"/>
    <n v="-12623.04640539592"/>
    <n v="-11583.03931583431"/>
    <n v="-10245.88734354081"/>
    <n v="-8463.0180471494878"/>
  </r>
  <r>
    <x v="307"/>
    <n v="71251.112358099053"/>
    <n v="49466.922616376323"/>
    <n v="0"/>
    <n v="32"/>
    <n v="107"/>
    <n v="1657531781"/>
    <n v="0"/>
    <n v="0"/>
    <n v="0"/>
    <n v="0"/>
    <n v="0"/>
    <n v="0"/>
    <n v="167804"/>
    <n v="0"/>
    <n v="168033"/>
    <n v="5"/>
    <n v="69"/>
    <n v="0"/>
    <n v="0"/>
    <n v="12"/>
    <n v="2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2976.82"/>
    <n v="123843.7"/>
    <n v="20866.89"/>
    <n v="1"/>
    <n v="2"/>
    <n v="102463.0940900221"/>
    <n v="123329.9835987431"/>
    <n v="20866.889508720938"/>
    <n v="0"/>
    <n v="0"/>
    <n v="0"/>
    <n v="513.72590997787484"/>
    <n v="513.71640125692647"/>
    <n v="4.912790609523654E-4"/>
    <n v="20866.889508720938"/>
    <n v="61664.991799371543"/>
    <n v="73997.990159245834"/>
    <n v="86330.988519120147"/>
    <n v="98663.986878994459"/>
    <n v="110996.9852388688"/>
    <n v="135662.9819586174"/>
    <n v="147995.9803184917"/>
    <n v="160328.97867836599"/>
    <n v="172661.97703824029"/>
    <n v="184994.97539811459"/>
    <n v="0"/>
    <n v="0"/>
    <n v="0"/>
    <n v="0"/>
    <n v="0"/>
    <n v="0"/>
    <n v="0"/>
    <n v="0"/>
    <n v="0"/>
    <n v="0"/>
    <n v="5.9103194823166882"/>
    <m/>
    <n v="1.4630000000000001"/>
    <n v="-0.32321763451743107"/>
    <m/>
    <m/>
    <n v="9965.6063909648292"/>
    <m/>
    <n v="3799.1072110276759"/>
    <n v="6539.7735132219677"/>
    <n v="9965.6063909648292"/>
    <n v="14370.248662348509"/>
    <n v="20243.105024193421"/>
    <n v="-1134.0921329220471"/>
    <n v="1058.440908833385"/>
    <n v="3799.1072110276759"/>
    <n v="7322.8210281346219"/>
    <n v="12021.10611761055"/>
    <n v="0"/>
    <n v="0"/>
    <n v="0"/>
    <n v="0"/>
    <n v="0"/>
    <n v="0"/>
    <n v="0"/>
    <n v="0"/>
    <n v="0"/>
    <n v="0"/>
  </r>
  <r>
    <x v="308"/>
    <n v="4656.2923838730967"/>
    <n v="0"/>
    <n v="0"/>
    <n v="10"/>
    <n v="79"/>
    <n v="1632673209"/>
    <n v="52639.572082197279"/>
    <n v="25333.485217035741"/>
    <n v="0"/>
    <n v="11"/>
    <n v="52"/>
    <n v="1671763686"/>
    <n v="3796"/>
    <n v="0"/>
    <n v="4179"/>
    <n v="3"/>
    <n v="20"/>
    <n v="5"/>
    <n v="3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248917.64"/>
    <n v="570449.55000000005"/>
    <n v="321531.90999999997"/>
    <n v="2"/>
    <n v="4"/>
    <n v="0"/>
    <n v="0"/>
    <n v="0"/>
    <n v="57133.887574612127"/>
    <n v="77994.756235506662"/>
    <n v="20860.868660894532"/>
    <n v="191783.75242538791"/>
    <n v="492454.79376449343"/>
    <n v="300671.04133910552"/>
    <n v="20860.868660894532"/>
    <n v="0"/>
    <n v="0"/>
    <n v="0"/>
    <n v="0"/>
    <n v="0"/>
    <n v="0"/>
    <n v="0"/>
    <n v="0"/>
    <n v="0"/>
    <n v="0"/>
    <n v="38997.378117753331"/>
    <n v="46796.853741304003"/>
    <n v="54596.329364854661"/>
    <n v="62395.804988405333"/>
    <n v="70195.280611955997"/>
    <n v="85794.231859057341"/>
    <n v="93593.707482607992"/>
    <n v="101393.1831061587"/>
    <n v="109192.65872970931"/>
    <n v="116992.13435326"/>
    <m/>
    <n v="3.7388067344345282"/>
    <n v="1.4630000000000001"/>
    <m/>
    <n v="6.9860060740736918E-2"/>
    <n v="1.5652052688636979"/>
    <m/>
    <n v="-1362.179602017866"/>
    <n v="0"/>
    <n v="0"/>
    <n v="0"/>
    <n v="0"/>
    <n v="0"/>
    <n v="0"/>
    <n v="0"/>
    <n v="0"/>
    <n v="0"/>
    <n v="0"/>
    <n v="-5261.9174137931986"/>
    <n v="-3528.7006085597168"/>
    <n v="-1362.179602017866"/>
    <n v="1423.3474063930839"/>
    <n v="5137.3834176076889"/>
    <n v="-8381.7076632134649"/>
    <n v="-6995.1342190266814"/>
    <n v="-5261.9174137931986"/>
    <n v="-3033.4958070644352"/>
    <n v="-62.266998092753063"/>
  </r>
  <r>
    <x v="309"/>
    <n v="0"/>
    <n v="0"/>
    <n v="0"/>
    <n v="0"/>
    <n v="0"/>
    <n v="0"/>
    <n v="52995.094773271143"/>
    <n v="3511.4891879678948"/>
    <n v="0"/>
    <n v="66"/>
    <n v="43"/>
    <n v="1671648467"/>
    <n v="17471"/>
    <n v="0"/>
    <n v="33948"/>
    <n v="15"/>
    <n v="62"/>
    <n v="49"/>
    <n v="4006"/>
    <n v="0"/>
    <n v="3402"/>
    <n v="0"/>
    <n v="0"/>
    <n v="7420"/>
    <n v="9"/>
    <n v="76"/>
    <n v="1301"/>
    <n v="4"/>
    <n v="1"/>
    <n v="1"/>
    <n v="0"/>
    <n v="1"/>
    <n v="0"/>
    <n v="197"/>
    <n v="0"/>
    <n v="0"/>
    <n v="0"/>
    <n v="0"/>
    <n v="0"/>
    <n v="0"/>
    <n v="10"/>
    <n v="0"/>
    <n v="0"/>
    <n v="0"/>
    <n v="0"/>
    <n v="0"/>
    <n v="0"/>
    <n v="0"/>
    <n v="0"/>
    <n v="0"/>
    <n v="0"/>
    <n v="0"/>
    <n v="0"/>
    <n v="0"/>
    <n v="0"/>
    <n v="0"/>
    <n v="0"/>
    <n v="0"/>
    <n v="12471"/>
    <n v="2282391.9700000002"/>
    <n v="2330493.89"/>
    <n v="48101.919999999998"/>
    <n v="6"/>
    <n v="30"/>
    <n v="0"/>
    <n v="0"/>
    <n v="0"/>
    <n v="57691.375669012406"/>
    <n v="78463.433553077164"/>
    <n v="20772.057884064761"/>
    <n v="2224700.5943309879"/>
    <n v="2252030.4564469228"/>
    <n v="27329.862115935241"/>
    <n v="20772.057884064761"/>
    <n v="0"/>
    <n v="0"/>
    <n v="0"/>
    <n v="0"/>
    <n v="0"/>
    <n v="0"/>
    <n v="0"/>
    <n v="0"/>
    <n v="0"/>
    <n v="0"/>
    <n v="39231.716776538582"/>
    <n v="47078.060131846287"/>
    <n v="54924.403487154013"/>
    <n v="62770.746842461733"/>
    <n v="70617.090197769445"/>
    <n v="86309.776908384883"/>
    <n v="94156.120263692588"/>
    <n v="102002.46361900029"/>
    <n v="109848.806974308"/>
    <n v="117695.1503296157"/>
    <m/>
    <n v="3.7773548480851402"/>
    <n v="1.4630000000000001"/>
    <m/>
    <n v="5.8942080071647578E-2"/>
    <n v="1.549232263144821"/>
    <m/>
    <n v="-1156.1994957954671"/>
    <n v="0"/>
    <n v="0"/>
    <n v="0"/>
    <n v="0"/>
    <n v="0"/>
    <n v="0"/>
    <n v="0"/>
    <n v="0"/>
    <n v="0"/>
    <n v="0"/>
    <n v="-5079.3711734493236"/>
    <n v="-3335.7393167142759"/>
    <n v="-1156.1994957954671"/>
    <n v="1646.065988243005"/>
    <n v="5382.4199669609616"/>
    <n v="-8217.9085155724115"/>
    <n v="-6823.0030301843726"/>
    <n v="-5079.3711734493236"/>
    <n v="-2837.5587862185489"/>
    <n v="151.52439675581991"/>
  </r>
  <r>
    <x v="310"/>
    <n v="0"/>
    <n v="0"/>
    <n v="0"/>
    <n v="0"/>
    <n v="0"/>
    <n v="0"/>
    <n v="47726.011632977032"/>
    <n v="44097.733769641418"/>
    <n v="0"/>
    <n v="7"/>
    <n v="13"/>
    <n v="1669773422"/>
    <n v="330688"/>
    <n v="0"/>
    <n v="370257"/>
    <n v="5"/>
    <n v="25"/>
    <n v="0"/>
    <n v="21554"/>
    <n v="2172"/>
    <n v="10801"/>
    <n v="0"/>
    <n v="0"/>
    <n v="0"/>
    <n v="0"/>
    <n v="0"/>
    <n v="0"/>
    <n v="50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015"/>
    <n v="119323.5"/>
    <n v="139861.66"/>
    <n v="20538.16"/>
    <n v="4"/>
    <n v="4"/>
    <n v="0"/>
    <n v="0"/>
    <n v="0"/>
    <n v="51868.600546279988"/>
    <n v="72406.762976219499"/>
    <n v="20538.162429939512"/>
    <n v="67454.899453720005"/>
    <n v="67454.897023780504"/>
    <n v="-2.429939508147072E-3"/>
    <n v="20538.162429939512"/>
    <n v="0"/>
    <n v="0"/>
    <n v="0"/>
    <n v="0"/>
    <n v="0"/>
    <n v="0"/>
    <n v="0"/>
    <n v="0"/>
    <n v="0"/>
    <n v="0"/>
    <n v="36203.38148810975"/>
    <n v="43444.057785731697"/>
    <n v="50684.734083353636"/>
    <n v="57925.410380975612"/>
    <n v="65166.086678597552"/>
    <n v="79647.439273841461"/>
    <n v="86888.115571463393"/>
    <n v="94128.791869085355"/>
    <n v="101369.4681667073"/>
    <n v="108610.14446432921"/>
    <m/>
    <n v="3.5254742591123209"/>
    <n v="1.4630000000000001"/>
    <m/>
    <n v="0.13459912227728471"/>
    <n v="1.6599185158916681"/>
    <m/>
    <n v="-2436.4716858846332"/>
    <n v="0"/>
    <n v="0"/>
    <n v="0"/>
    <n v="0"/>
    <n v="0"/>
    <n v="0"/>
    <n v="0"/>
    <n v="0"/>
    <n v="0"/>
    <n v="0"/>
    <n v="-6056.8098346956094"/>
    <n v="-4447.7706574462864"/>
    <n v="-2436.4716858846332"/>
    <n v="149.48413469463409"/>
    <n v="3597.4252288003258"/>
    <n v="-8953.0803537443862"/>
    <n v="-7665.8490119449289"/>
    <n v="-6056.8098346956067"/>
    <n v="-3988.0451782321911"/>
    <n v="-1229.6923029476379"/>
  </r>
  <r>
    <x v="311"/>
    <n v="27890.05357099737"/>
    <n v="19118.876237742661"/>
    <n v="0"/>
    <n v="202"/>
    <n v="138"/>
    <n v="1670397911"/>
    <n v="0"/>
    <n v="0"/>
    <n v="0"/>
    <n v="0"/>
    <n v="0"/>
    <n v="0"/>
    <n v="3541"/>
    <n v="0"/>
    <n v="3654"/>
    <n v="7"/>
    <n v="23"/>
    <n v="5"/>
    <n v="95"/>
    <n v="7"/>
    <n v="1"/>
    <n v="0"/>
    <n v="0"/>
    <n v="0"/>
    <n v="0"/>
    <n v="0"/>
    <n v="0"/>
    <n v="0"/>
    <n v="0"/>
    <n v="0"/>
    <n v="0"/>
    <n v="0"/>
    <n v="0"/>
    <n v="0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"/>
    <n v="22413.16"/>
    <n v="43395.27"/>
    <n v="20982.11"/>
    <n v="2"/>
    <n v="6"/>
    <n v="21343.28283926439"/>
    <n v="41795.62025503812"/>
    <n v="20452.337415773731"/>
    <n v="0"/>
    <n v="0"/>
    <n v="0"/>
    <n v="1069.8771607356141"/>
    <n v="1599.649744961876"/>
    <n v="529.77258422626619"/>
    <n v="20452.337415773731"/>
    <n v="20897.81012751906"/>
    <n v="25077.372153022869"/>
    <n v="29256.934178526681"/>
    <n v="33436.496204030504"/>
    <n v="37616.058229534312"/>
    <n v="45975.182280541943"/>
    <n v="50154.744306045737"/>
    <n v="54334.30633154956"/>
    <n v="58513.868357053361"/>
    <n v="62693.430382557177"/>
    <n v="0"/>
    <n v="0"/>
    <n v="0"/>
    <n v="0"/>
    <n v="0"/>
    <n v="0"/>
    <n v="0"/>
    <n v="0"/>
    <n v="0"/>
    <n v="0"/>
    <n v="2.0435620342740641"/>
    <m/>
    <n v="1.4630000000000001"/>
    <n v="0.95736656529779562"/>
    <m/>
    <m/>
    <n v="-10003.432352014201"/>
    <m/>
    <n v="-12093.21336476611"/>
    <n v="-11164.42180354304"/>
    <n v="-10003.432352014201"/>
    <n v="-8510.7316286199857"/>
    <n v="-6520.4639974276943"/>
    <n v="-13765.038174967631"/>
    <n v="-13022.00492598918"/>
    <n v="-12093.21336476611"/>
    <n v="-10899.052786050741"/>
    <n v="-9306.8386810969023"/>
    <n v="0"/>
    <n v="0"/>
    <n v="0"/>
    <n v="0"/>
    <n v="0"/>
    <n v="0"/>
    <n v="0"/>
    <n v="0"/>
    <n v="0"/>
    <n v="0"/>
  </r>
  <r>
    <x v="312"/>
    <n v="0"/>
    <n v="0"/>
    <n v="0"/>
    <n v="0"/>
    <n v="0"/>
    <n v="0"/>
    <n v="44813.304825082072"/>
    <n v="27897.320521260721"/>
    <n v="0"/>
    <n v="10"/>
    <n v="51"/>
    <n v="1671116642"/>
    <n v="457"/>
    <n v="49"/>
    <n v="1085"/>
    <n v="7"/>
    <n v="19"/>
    <n v="181"/>
    <n v="395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3"/>
    <n v="46692.42"/>
    <n v="67098.16"/>
    <n v="20405.740000000002"/>
    <n v="4"/>
    <n v="9"/>
    <n v="0"/>
    <n v="0"/>
    <n v="0"/>
    <n v="46477.378594250622"/>
    <n v="66883.118296116503"/>
    <n v="20405.739701865881"/>
    <n v="215.04140574937631"/>
    <n v="215.0417038835003"/>
    <n v="2.9813411674695089E-4"/>
    <n v="20405.739701865881"/>
    <n v="0"/>
    <n v="0"/>
    <n v="0"/>
    <n v="0"/>
    <n v="0"/>
    <n v="0"/>
    <n v="0"/>
    <n v="0"/>
    <n v="0"/>
    <n v="0"/>
    <n v="33441.559148058252"/>
    <n v="40129.870977669903"/>
    <n v="46818.182807281548"/>
    <n v="53506.494636893207"/>
    <n v="60194.806466504851"/>
    <n v="73571.430125728162"/>
    <n v="80259.741955339807"/>
    <n v="86948.053784951451"/>
    <n v="93636.365614563096"/>
    <n v="100324.6774441748"/>
    <m/>
    <n v="3.2776620339815841"/>
    <n v="1.4630000000000001"/>
    <m/>
    <n v="0.2203820767759104"/>
    <n v="1.7854189783231571"/>
    <m/>
    <n v="-3684.96012783676"/>
    <n v="0"/>
    <n v="0"/>
    <n v="0"/>
    <n v="0"/>
    <n v="0"/>
    <n v="0"/>
    <n v="0"/>
    <n v="0"/>
    <n v="0"/>
    <n v="0"/>
    <n v="-7029.1160426425849"/>
    <n v="-5542.8245249511056"/>
    <n v="-3684.9601278367591"/>
    <n v="-1296.2773315468839"/>
    <n v="1888.6330635062841"/>
    <n v="-9704.4407744872442"/>
    <n v="-8515.4075603340607"/>
    <n v="-7029.1160426425831"/>
    <n v="-5118.1698056106834"/>
    <n v="-2570.24148956815"/>
  </r>
  <r>
    <x v="313"/>
    <n v="0"/>
    <n v="0"/>
    <n v="0"/>
    <n v="0"/>
    <n v="0"/>
    <n v="0"/>
    <n v="40348.542030014731"/>
    <n v="26240.53435075255"/>
    <n v="0"/>
    <n v="26"/>
    <n v="59"/>
    <n v="1672177448"/>
    <n v="26276"/>
    <n v="0"/>
    <n v="41839"/>
    <n v="8"/>
    <n v="83"/>
    <n v="5"/>
    <n v="11328"/>
    <n v="249"/>
    <n v="2024"/>
    <n v="0"/>
    <n v="0"/>
    <n v="0"/>
    <n v="0"/>
    <n v="0"/>
    <n v="1951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235"/>
    <n v="300280.2"/>
    <n v="351367.36"/>
    <n v="51087.16"/>
    <n v="4"/>
    <n v="31"/>
    <n v="0"/>
    <n v="0"/>
    <n v="0"/>
    <n v="49514.6028126565"/>
    <n v="69718.465239045574"/>
    <n v="20203.862426389082"/>
    <n v="250765.59718734349"/>
    <n v="281648.89476095443"/>
    <n v="30883.297573610929"/>
    <n v="20203.862426389082"/>
    <n v="0"/>
    <n v="0"/>
    <n v="0"/>
    <n v="0"/>
    <n v="0"/>
    <n v="0"/>
    <n v="0"/>
    <n v="0"/>
    <n v="0"/>
    <n v="0"/>
    <n v="34859.232619522787"/>
    <n v="41831.079143427341"/>
    <n v="48802.925667331903"/>
    <n v="55774.772191236472"/>
    <n v="62746.618715141019"/>
    <n v="76690.311762950136"/>
    <n v="83662.158286854683"/>
    <n v="90634.004810759245"/>
    <n v="97605.851334663792"/>
    <n v="104577.6978585684"/>
    <m/>
    <n v="3.4507493551323871"/>
    <n v="1.4630000000000001"/>
    <m/>
    <n v="0.15916851336962459"/>
    <n v="1.6958635350597611"/>
    <m/>
    <n v="-2774.2461166276839"/>
    <n v="0"/>
    <n v="0"/>
    <n v="0"/>
    <n v="0"/>
    <n v="0"/>
    <n v="0"/>
    <n v="0"/>
    <n v="0"/>
    <n v="0"/>
    <n v="0"/>
    <n v="-6260.1693785799634"/>
    <n v="-4710.8701510456176"/>
    <n v="-2774.2461166276839"/>
    <n v="-284.30092951891493"/>
    <n v="3035.625986626113"/>
    <n v="-9048.9079881417856"/>
    <n v="-7809.4686061143066"/>
    <n v="-6260.1693785799616"/>
    <n v="-4268.2132288929442"/>
    <n v="-1612.2716959769241"/>
  </r>
  <r>
    <x v="314"/>
    <n v="0"/>
    <n v="0"/>
    <n v="0"/>
    <n v="0"/>
    <n v="0"/>
    <n v="0"/>
    <n v="50203.590353964129"/>
    <n v="24301.840170179112"/>
    <n v="0"/>
    <n v="8"/>
    <n v="47"/>
    <n v="1671683356"/>
    <n v="411"/>
    <n v="0"/>
    <n v="9322"/>
    <n v="2"/>
    <n v="9"/>
    <n v="0"/>
    <n v="89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0706.39"/>
    <n v="120593.95"/>
    <n v="29887.56"/>
    <n v="2"/>
    <n v="2"/>
    <n v="0"/>
    <n v="0"/>
    <n v="0"/>
    <n v="54347.161061108767"/>
    <n v="74512.110654158299"/>
    <n v="20164.949593049529"/>
    <n v="36359.228938891232"/>
    <n v="46081.839345841698"/>
    <n v="9722.610406950469"/>
    <n v="20164.949593049529"/>
    <n v="0"/>
    <n v="0"/>
    <n v="0"/>
    <n v="0"/>
    <n v="0"/>
    <n v="0"/>
    <n v="0"/>
    <n v="0"/>
    <n v="0"/>
    <n v="0"/>
    <n v="37256.05532707915"/>
    <n v="44707.266392494981"/>
    <n v="52158.477457910813"/>
    <n v="59609.688523326637"/>
    <n v="67060.899588742468"/>
    <n v="81963.321719574131"/>
    <n v="89414.532784989962"/>
    <n v="96865.743850405794"/>
    <n v="104316.9549158216"/>
    <n v="111768.1659812375"/>
    <m/>
    <n v="3.6951300230297219"/>
    <n v="1.4630000000000001"/>
    <m/>
    <n v="8.2505886144788043E-2"/>
    <n v="1.583706111429825"/>
    <m/>
    <n v="-1536.921929509957"/>
    <n v="0"/>
    <n v="0"/>
    <n v="0"/>
    <n v="0"/>
    <n v="0"/>
    <n v="0"/>
    <n v="0"/>
    <n v="0"/>
    <n v="0"/>
    <n v="0"/>
    <n v="-5262.5274622178731"/>
    <n v="-3606.702781014355"/>
    <n v="-1536.921929509957"/>
    <n v="1124.224879567126"/>
    <n v="4672.420625003233"/>
    <n v="-8243.0118883842042"/>
    <n v="-6918.352143421389"/>
    <n v="-5262.5274622178713"/>
    <n v="-3133.6100149562039"/>
    <n v="-295.05341860731642"/>
  </r>
  <r>
    <x v="315"/>
    <n v="0"/>
    <n v="0"/>
    <n v="0"/>
    <n v="0"/>
    <n v="0"/>
    <n v="0"/>
    <n v="55551.361731468627"/>
    <n v="32843.308502339823"/>
    <n v="0"/>
    <n v="46"/>
    <n v="56"/>
    <n v="1672069275"/>
    <n v="5991"/>
    <n v="0"/>
    <n v="10523"/>
    <n v="11"/>
    <n v="75"/>
    <n v="926"/>
    <n v="1804"/>
    <n v="15"/>
    <n v="933"/>
    <n v="32"/>
    <n v="0"/>
    <n v="0"/>
    <n v="0"/>
    <n v="0"/>
    <n v="315"/>
    <n v="1"/>
    <n v="0"/>
    <n v="0"/>
    <n v="0"/>
    <n v="0"/>
    <n v="503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2728"/>
    <n v="216978.84"/>
    <n v="267165.13"/>
    <n v="50186.29"/>
    <n v="6"/>
    <n v="29"/>
    <n v="0"/>
    <n v="0"/>
    <n v="0"/>
    <n v="62109.171509073123"/>
    <n v="82259.488223031964"/>
    <n v="20150.316713958851"/>
    <n v="154869.66849092691"/>
    <n v="184905.641776968"/>
    <n v="30035.97328604115"/>
    <n v="20150.316713958851"/>
    <n v="0"/>
    <n v="0"/>
    <n v="0"/>
    <n v="0"/>
    <n v="0"/>
    <n v="0"/>
    <n v="0"/>
    <n v="0"/>
    <n v="0"/>
    <n v="0"/>
    <n v="41129.744111515982"/>
    <n v="49355.692933819177"/>
    <n v="57581.641756122372"/>
    <n v="65807.590578425574"/>
    <n v="74033.539400728769"/>
    <n v="90485.437045335173"/>
    <n v="98711.385867638353"/>
    <n v="106937.33468994161"/>
    <n v="115163.2835122447"/>
    <n v="123389.23233454789"/>
    <m/>
    <n v="4.0822925709176499"/>
    <n v="1.4630000000000001"/>
    <m/>
    <n v="-2.015842066389462E-2"/>
    <n v="1.4335082305687219"/>
    <m/>
    <n v="414.55534179914099"/>
    <n v="0"/>
    <n v="0"/>
    <n v="0"/>
    <n v="0"/>
    <n v="0"/>
    <n v="0"/>
    <n v="0"/>
    <n v="0"/>
    <n v="0"/>
    <n v="0"/>
    <n v="-3698.4190693524579"/>
    <n v="-1870.4304421739689"/>
    <n v="414.55534179913963"/>
    <n v="3352.394206907426"/>
    <n v="7269.5126937184687"/>
    <n v="-6988.7985982737373"/>
    <n v="-5526.4076965309469"/>
    <n v="-3698.4190693524579"/>
    <n v="-1348.1479772658311"/>
    <n v="1785.5468121830049"/>
  </r>
  <r>
    <x v="316"/>
    <n v="0"/>
    <n v="0"/>
    <n v="0"/>
    <n v="0"/>
    <n v="0"/>
    <n v="0"/>
    <n v="47630.59683527852"/>
    <n v="29072.94871831594"/>
    <n v="0"/>
    <n v="18"/>
    <n v="53"/>
    <n v="1671626153"/>
    <n v="44431"/>
    <n v="0"/>
    <n v="80834"/>
    <n v="5"/>
    <n v="38"/>
    <n v="0"/>
    <n v="36401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522488.46"/>
    <n v="542248.30000000005"/>
    <n v="19759.849999999999"/>
    <n v="2"/>
    <n v="7"/>
    <n v="0"/>
    <n v="0"/>
    <n v="0"/>
    <n v="50936.611697773107"/>
    <n v="70696.457793858412"/>
    <n v="19759.846096085301"/>
    <n v="471551.84830222692"/>
    <n v="471551.84220614162"/>
    <n v="3.9039147013681941E-3"/>
    <n v="19759.846096085301"/>
    <n v="0"/>
    <n v="0"/>
    <n v="0"/>
    <n v="0"/>
    <n v="0"/>
    <n v="0"/>
    <n v="0"/>
    <n v="0"/>
    <n v="0"/>
    <n v="0"/>
    <n v="35348.228896929213"/>
    <n v="42417.874676315048"/>
    <n v="49487.520455700876"/>
    <n v="56557.166235086726"/>
    <n v="63626.812014472569"/>
    <n v="77766.103573244254"/>
    <n v="84835.749352630097"/>
    <n v="91905.395132015939"/>
    <n v="98975.040911401768"/>
    <n v="106044.6866907876"/>
    <m/>
    <n v="3.5777838273681879"/>
    <n v="1.4630000000000001"/>
    <m/>
    <n v="0.1180105319393747"/>
    <n v="1.635649408227305"/>
    <m/>
    <n v="-2085.7316476206952"/>
    <n v="0"/>
    <n v="0"/>
    <n v="0"/>
    <n v="0"/>
    <n v="0"/>
    <n v="0"/>
    <n v="0"/>
    <n v="0"/>
    <n v="0"/>
    <n v="0"/>
    <n v="-5620.5545373136156"/>
    <n v="-4049.522141894538"/>
    <n v="-2085.7316476206938"/>
    <n v="439.1418450171077"/>
    <n v="3805.63983520084"/>
    <n v="-8448.4128490679504"/>
    <n v="-7191.5869327326891"/>
    <n v="-5620.5545373136138"/>
    <n v="-3600.6557432033728"/>
    <n v="-907.45735105638596"/>
  </r>
  <r>
    <x v="317"/>
    <n v="0"/>
    <n v="0"/>
    <n v="0"/>
    <n v="0"/>
    <n v="0"/>
    <n v="0"/>
    <n v="50679.756567114709"/>
    <n v="41783.627957287128"/>
    <n v="0"/>
    <n v="28"/>
    <n v="58"/>
    <n v="1671652691"/>
    <n v="148060"/>
    <n v="0"/>
    <n v="165797"/>
    <n v="6"/>
    <n v="22"/>
    <n v="5"/>
    <n v="15867"/>
    <n v="0"/>
    <n v="32"/>
    <n v="0"/>
    <n v="0"/>
    <n v="0"/>
    <n v="0"/>
    <n v="18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70"/>
    <n v="55327.82"/>
    <n v="75051.710000000006"/>
    <n v="19723.89"/>
    <n v="2"/>
    <n v="2"/>
    <n v="0"/>
    <n v="0"/>
    <n v="0"/>
    <n v="55321.852030956739"/>
    <n v="75045.742265545967"/>
    <n v="19723.89023458922"/>
    <n v="5.967969043260382"/>
    <n v="5.9677344540396007"/>
    <n v="-2.345892244193237E-4"/>
    <n v="19723.89023458922"/>
    <n v="0"/>
    <n v="0"/>
    <n v="0"/>
    <n v="0"/>
    <n v="0"/>
    <n v="0"/>
    <n v="0"/>
    <n v="0"/>
    <n v="0"/>
    <n v="0"/>
    <n v="37522.871132772983"/>
    <n v="45027.445359327583"/>
    <n v="52532.019585882183"/>
    <n v="60036.593812436768"/>
    <n v="67541.168038991367"/>
    <n v="82550.316492100566"/>
    <n v="90054.890718655151"/>
    <n v="97559.464945209766"/>
    <n v="105064.03917176439"/>
    <n v="112568.61339831899"/>
    <m/>
    <n v="3.8048144343219059"/>
    <n v="1.4630000000000001"/>
    <m/>
    <n v="5.1299628154632959E-2"/>
    <n v="1.538051355990228"/>
    <m/>
    <n v="-962.45466820273123"/>
    <n v="0"/>
    <n v="0"/>
    <n v="0"/>
    <n v="0"/>
    <n v="0"/>
    <n v="0"/>
    <n v="0"/>
    <n v="0"/>
    <n v="0"/>
    <n v="0"/>
    <n v="-4714.7417814800301"/>
    <n v="-3047.0586200234538"/>
    <n v="-962.45466820273214"/>
    <n v="1717.7504127096249"/>
    <n v="5291.357187259433"/>
    <n v="-7716.5714721018676"/>
    <n v="-6382.4249429366064"/>
    <n v="-4714.7417814800301"/>
    <n v="-2570.5777167501442"/>
    <n v="288.30770288970228"/>
  </r>
  <r>
    <x v="318"/>
    <n v="0"/>
    <n v="0"/>
    <n v="0"/>
    <n v="0"/>
    <n v="0"/>
    <n v="0"/>
    <n v="50495.916510481569"/>
    <n v="24767.830293235351"/>
    <n v="0"/>
    <n v="48"/>
    <n v="58"/>
    <n v="1671699642"/>
    <n v="1225"/>
    <n v="0"/>
    <n v="16127"/>
    <n v="5"/>
    <n v="35"/>
    <n v="132"/>
    <n v="14611"/>
    <n v="0"/>
    <n v="46"/>
    <n v="0"/>
    <n v="0"/>
    <n v="0"/>
    <n v="0"/>
    <n v="0"/>
    <n v="1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1"/>
    <n v="62490.75"/>
    <n v="82290.58"/>
    <n v="19799.830000000002"/>
    <n v="2"/>
    <n v="9"/>
    <n v="0"/>
    <n v="0"/>
    <n v="0"/>
    <n v="54698.712466087418"/>
    <n v="74398.474068764699"/>
    <n v="19699.761602677281"/>
    <n v="7792.0375339125821"/>
    <n v="7892.1059312353027"/>
    <n v="100.0683973227206"/>
    <n v="19699.761602677281"/>
    <n v="0"/>
    <n v="0"/>
    <n v="0"/>
    <n v="0"/>
    <n v="0"/>
    <n v="0"/>
    <n v="0"/>
    <n v="0"/>
    <n v="0"/>
    <n v="0"/>
    <n v="37199.23703438235"/>
    <n v="44639.084441258819"/>
    <n v="52078.931848135289"/>
    <n v="59518.779255011759"/>
    <n v="66958.626661888236"/>
    <n v="81838.321475641176"/>
    <n v="89278.168882517639"/>
    <n v="96718.016289394116"/>
    <n v="104157.86369627059"/>
    <n v="111597.711103147"/>
    <m/>
    <n v="3.776617990070176"/>
    <n v="1.4630000000000001"/>
    <m/>
    <n v="5.9148690843807923E-2"/>
    <n v="1.5495345347044911"/>
    <m/>
    <n v="-1100.143085486106"/>
    <n v="0"/>
    <n v="0"/>
    <n v="0"/>
    <n v="0"/>
    <n v="0"/>
    <n v="0"/>
    <n v="0"/>
    <n v="0"/>
    <n v="0"/>
    <n v="0"/>
    <n v="-4820.0667889243414"/>
    <n v="-3166.7673651740151"/>
    <n v="-1100.143085486106"/>
    <n v="1556.9452741126329"/>
    <n v="5099.7297535776197"/>
    <n v="-7796.0057516749293"/>
    <n v="-6473.3662126746676"/>
    <n v="-4820.0667889243414"/>
    <n v="-2694.396101245351"/>
    <n v="139.83148232663731"/>
  </r>
  <r>
    <x v="319"/>
    <n v="0"/>
    <n v="0"/>
    <n v="0"/>
    <n v="0"/>
    <n v="0"/>
    <n v="0"/>
    <n v="28731.20229824926"/>
    <n v="0"/>
    <n v="0"/>
    <n v="8"/>
    <n v="28"/>
    <n v="1666294558"/>
    <n v="4054"/>
    <n v="0"/>
    <n v="6159"/>
    <n v="5"/>
    <n v="18"/>
    <n v="0"/>
    <n v="336"/>
    <n v="0"/>
    <n v="0"/>
    <n v="0"/>
    <n v="0"/>
    <n v="12"/>
    <n v="0"/>
    <n v="0"/>
    <n v="1754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1769"/>
    <n v="467359.1"/>
    <n v="487054.01"/>
    <n v="19694.919999999998"/>
    <n v="5"/>
    <n v="7"/>
    <n v="0"/>
    <n v="0"/>
    <n v="0"/>
    <n v="24737.75663898807"/>
    <n v="44432.673494575887"/>
    <n v="19694.91685558782"/>
    <n v="442621.34336101188"/>
    <n v="442621.33650542411"/>
    <n v="3.1444121777894911E-3"/>
    <n v="19694.91685558782"/>
    <n v="0"/>
    <n v="0"/>
    <n v="0"/>
    <n v="0"/>
    <n v="0"/>
    <n v="0"/>
    <n v="0"/>
    <n v="0"/>
    <n v="0"/>
    <n v="0"/>
    <n v="22216.33674728794"/>
    <n v="26659.60409674553"/>
    <n v="31102.87144620312"/>
    <n v="35546.138795660707"/>
    <n v="39989.406145118301"/>
    <n v="48875.940844033481"/>
    <n v="53319.20819349106"/>
    <n v="57762.475542948647"/>
    <n v="62205.742892406241"/>
    <n v="66649.010241863827"/>
    <m/>
    <n v="2.256047782297161"/>
    <n v="1.4630000000000001"/>
    <m/>
    <n v="0.77301209282327576"/>
    <n v="2.593916691800453"/>
    <m/>
    <n v="-8586.7484819438487"/>
    <n v="0"/>
    <n v="0"/>
    <n v="0"/>
    <n v="0"/>
    <n v="0"/>
    <n v="0"/>
    <n v="0"/>
    <n v="0"/>
    <n v="0"/>
    <n v="0"/>
    <n v="-10808.38215667264"/>
    <n v="-9820.9894123487338"/>
    <n v="-8586.7484819438487"/>
    <n v="-6999.867285708995"/>
    <n v="-4884.0256907291914"/>
    <n v="-12585.689096455681"/>
    <n v="-11795.77490099655"/>
    <n v="-10808.38215667264"/>
    <n v="-9538.877199684759"/>
    <n v="-7846.2039237009158"/>
  </r>
  <r>
    <x v="320"/>
    <n v="0"/>
    <n v="0"/>
    <n v="0"/>
    <n v="0"/>
    <n v="0"/>
    <n v="0"/>
    <n v="50530.986759684543"/>
    <n v="34342.493342438851"/>
    <n v="0"/>
    <n v="76"/>
    <n v="45"/>
    <n v="1671666332"/>
    <n v="152"/>
    <n v="0"/>
    <n v="16202"/>
    <n v="2"/>
    <n v="9"/>
    <n v="0"/>
    <n v="160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5462.43"/>
    <n v="75023.75"/>
    <n v="19561.32"/>
    <n v="1"/>
    <n v="5"/>
    <n v="0"/>
    <n v="0"/>
    <n v="0"/>
    <n v="55314.806967558477"/>
    <n v="74876.127279353954"/>
    <n v="19561.320311795469"/>
    <n v="147.62303244151551"/>
    <n v="147.62272064604619"/>
    <n v="-3.1179547295323568E-4"/>
    <n v="19561.320311795469"/>
    <n v="0"/>
    <n v="0"/>
    <n v="0"/>
    <n v="0"/>
    <n v="0"/>
    <n v="0"/>
    <n v="0"/>
    <n v="0"/>
    <n v="0"/>
    <n v="0"/>
    <n v="37438.063639676977"/>
    <n v="44925.676367612366"/>
    <n v="52413.289095547763"/>
    <n v="59900.901823483167"/>
    <n v="67388.514551418557"/>
    <n v="82363.740007289351"/>
    <n v="89851.352735224747"/>
    <n v="97338.965463160144"/>
    <n v="104826.5781910955"/>
    <n v="112314.19091903089"/>
    <m/>
    <n v="3.8277644906312212"/>
    <n v="1.4630000000000001"/>
    <m/>
    <n v="4.4996370542215842E-2"/>
    <n v="1.5288296901032621"/>
    <m/>
    <n v="-842.28849195698331"/>
    <n v="0"/>
    <n v="0"/>
    <n v="0"/>
    <n v="0"/>
    <n v="0"/>
    <n v="0"/>
    <n v="0"/>
    <n v="0"/>
    <n v="0"/>
    <n v="0"/>
    <n v="-4586.0948559246826"/>
    <n v="-2922.1809163834841"/>
    <n v="-842.28849195698422"/>
    <n v="1831.8589108770871"/>
    <n v="5397.3887813225119"/>
    <n v="-7581.1399470988399"/>
    <n v="-6250.0087954658793"/>
    <n v="-4586.0948559246808"/>
    <n v="-2446.7769336574238"/>
    <n v="405.64696269891652"/>
  </r>
  <r>
    <x v="321"/>
    <n v="50212.53173859408"/>
    <n v="18258.456187911939"/>
    <n v="0"/>
    <n v="140"/>
    <n v="170"/>
    <n v="1671658379"/>
    <n v="0"/>
    <n v="0"/>
    <n v="0"/>
    <n v="0"/>
    <n v="0"/>
    <n v="0"/>
    <n v="2629"/>
    <n v="0"/>
    <n v="5701"/>
    <n v="4"/>
    <n v="18"/>
    <n v="5"/>
    <n v="3056"/>
    <n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"/>
    <n v="58387.08"/>
    <n v="77875.45"/>
    <n v="19488.38"/>
    <n v="2"/>
    <n v="5"/>
    <n v="54771.202534043958"/>
    <n v="74259.57854993346"/>
    <n v="19488.376015889491"/>
    <n v="0"/>
    <n v="0"/>
    <n v="0"/>
    <n v="3615.8774659560372"/>
    <n v="3615.8714500665369"/>
    <n v="3.9841105062805582E-3"/>
    <n v="19488.376015889491"/>
    <n v="37129.78927496673"/>
    <n v="44555.747129960073"/>
    <n v="51981.704984953423"/>
    <n v="59407.662839946774"/>
    <n v="66833.620694940109"/>
    <n v="81685.53640492681"/>
    <n v="89111.494259920146"/>
    <n v="96537.452114913496"/>
    <n v="103963.4099699068"/>
    <n v="111389.3678249002"/>
    <n v="0"/>
    <n v="0"/>
    <n v="0"/>
    <n v="0"/>
    <n v="0"/>
    <n v="0"/>
    <n v="0"/>
    <n v="0"/>
    <n v="0"/>
    <n v="0"/>
    <n v="3.810454934232963"/>
    <m/>
    <n v="1.4630000000000001"/>
    <n v="4.9743421465025639E-2"/>
    <m/>
    <m/>
    <n v="-923.48137840613026"/>
    <m/>
    <n v="-4636.4603059028032"/>
    <n v="-2986.2474492376132"/>
    <n v="-923.48137840612981"/>
    <n v="1728.6464269486351"/>
    <n v="5264.816834088324"/>
    <n v="-7606.8434479001407"/>
    <n v="-6286.6731625679886"/>
    <n v="-4636.4603059028013"/>
    <n v="-2514.758061618988"/>
    <n v="314.17826409276307"/>
    <n v="0"/>
    <n v="0"/>
    <n v="0"/>
    <n v="0"/>
    <n v="0"/>
    <n v="0"/>
    <n v="0"/>
    <n v="0"/>
    <n v="0"/>
    <n v="0"/>
  </r>
  <r>
    <x v="322"/>
    <n v="0"/>
    <n v="0"/>
    <n v="0"/>
    <n v="0"/>
    <n v="0"/>
    <n v="0"/>
    <n v="52300.161576985338"/>
    <n v="28626.890907346769"/>
    <n v="0"/>
    <n v="45"/>
    <n v="57"/>
    <n v="1672088269"/>
    <n v="1169"/>
    <n v="0"/>
    <n v="3368"/>
    <n v="4"/>
    <n v="24"/>
    <n v="5"/>
    <n v="2012"/>
    <n v="0"/>
    <n v="1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7"/>
    <n v="298893.53000000003"/>
    <n v="318833.28000000003"/>
    <n v="19939.75"/>
    <n v="3"/>
    <n v="11"/>
    <n v="0"/>
    <n v="0"/>
    <n v="0"/>
    <n v="58234.789129025281"/>
    <n v="77447.254664826381"/>
    <n v="19212.4655358011"/>
    <n v="240658.74087097481"/>
    <n v="241386.02533517359"/>
    <n v="727.28446419889951"/>
    <n v="19212.4655358011"/>
    <n v="0"/>
    <n v="0"/>
    <n v="0"/>
    <n v="0"/>
    <n v="0"/>
    <n v="0"/>
    <n v="0"/>
    <n v="0"/>
    <n v="0"/>
    <n v="0"/>
    <n v="38723.627332413191"/>
    <n v="46468.35279889583"/>
    <n v="54213.078265378463"/>
    <n v="61957.80373186111"/>
    <n v="69702.529198343749"/>
    <n v="85191.980131309028"/>
    <n v="92936.705597791661"/>
    <n v="100681.43106427429"/>
    <n v="108426.1565307569"/>
    <n v="116170.8819972396"/>
    <m/>
    <n v="4.0310940061549507"/>
    <n v="1.4630000000000001"/>
    <m/>
    <n v="-7.7135403211818776E-3"/>
    <n v="1.4517150905101111"/>
    <m/>
    <n v="149.34813040549449"/>
    <n v="0"/>
    <n v="0"/>
    <n v="0"/>
    <n v="0"/>
    <n v="0"/>
    <n v="0"/>
    <n v="0"/>
    <n v="0"/>
    <n v="0"/>
    <n v="0"/>
    <n v="-3723.0146028358249"/>
    <n v="-2001.964499173017"/>
    <n v="149.34813040549491"/>
    <n v="2915.3215112921498"/>
    <n v="6603.2860191410246"/>
    <n v="-6820.9047894288778"/>
    <n v="-5444.0647064986306"/>
    <n v="-3723.0146028358231"/>
    <n v="-1510.235898126499"/>
    <n v="1440.1357081526039"/>
  </r>
  <r>
    <x v="323"/>
    <n v="0"/>
    <n v="0"/>
    <n v="0"/>
    <n v="0"/>
    <n v="0"/>
    <n v="0"/>
    <n v="52344.036023194218"/>
    <n v="25984.839064895292"/>
    <n v="0"/>
    <n v="18"/>
    <n v="44"/>
    <n v="1671996732"/>
    <n v="5861"/>
    <n v="0"/>
    <n v="32817"/>
    <n v="12"/>
    <n v="134"/>
    <n v="1006"/>
    <n v="20682"/>
    <n v="551"/>
    <n v="784"/>
    <n v="200"/>
    <n v="0"/>
    <n v="0"/>
    <n v="38"/>
    <n v="0"/>
    <n v="3286"/>
    <n v="134"/>
    <n v="0"/>
    <n v="0"/>
    <n v="0"/>
    <n v="0"/>
    <n v="123"/>
    <n v="1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274"/>
    <n v="753560.25"/>
    <n v="832592.86"/>
    <n v="79032.61"/>
    <n v="8"/>
    <n v="49"/>
    <n v="11.898565059744531"/>
    <n v="11.898565059744531"/>
    <n v="0"/>
    <n v="57941.885096929953"/>
    <n v="77076.624065512529"/>
    <n v="19134.73896858258"/>
    <n v="695606.46633801027"/>
    <n v="755504.33736942767"/>
    <n v="59897.871031417417"/>
    <n v="19134.73896858258"/>
    <n v="5.9492825298722636"/>
    <n v="7.1391390358467168"/>
    <n v="8.3289955418211701"/>
    <n v="9.5188520477956242"/>
    <n v="10.70870855377008"/>
    <n v="13.08842156571898"/>
    <n v="14.27827807169343"/>
    <n v="15.46813457766789"/>
    <n v="16.65799108364234"/>
    <n v="17.847847589616791"/>
    <n v="38538.312032756257"/>
    <n v="46245.974439307523"/>
    <n v="53953.636845858768"/>
    <n v="61661.299252410026"/>
    <n v="69368.961658961285"/>
    <n v="84784.286472063788"/>
    <n v="92491.948878615032"/>
    <n v="100199.61128516631"/>
    <n v="107907.27369171751"/>
    <n v="115614.93609826879"/>
    <s v="inf"/>
    <n v="4.0280990606699687"/>
    <n v="1.4630000000000001"/>
    <n v="-1"/>
    <n v="-6.9757620770366513E-3"/>
    <n v="1.452794460081295"/>
    <m/>
    <n v="134.417047795554"/>
    <n v="2.3797130119489061"/>
    <n v="2.6441255688321181"/>
    <n v="2.9746412649361318"/>
    <n v="3.399590017069865"/>
    <n v="3.9661883532481759"/>
    <n v="1.903770409559125"/>
    <n v="2.115300455065694"/>
    <n v="2.3797130119489061"/>
    <n v="2.719672013655893"/>
    <n v="3.172950682598541"/>
    <n v="-3719.4141554800699"/>
    <n v="-2006.600287357571"/>
    <n v="134.41704779555579"/>
    <n v="2887.1536215638589"/>
    <n v="6557.4690532549321"/>
    <n v="-6802.4791181005712"/>
    <n v="-5432.2280236025708"/>
    <n v="-3719.4141554800699"/>
    <n v="-1517.224896465425"/>
    <n v="1419.0274488874311"/>
  </r>
  <r>
    <x v="324"/>
    <n v="0"/>
    <n v="0"/>
    <n v="0"/>
    <n v="0"/>
    <n v="0"/>
    <n v="0"/>
    <n v="50856.836163013228"/>
    <n v="36623.387155350123"/>
    <n v="0"/>
    <n v="37"/>
    <n v="56"/>
    <n v="1672161251"/>
    <n v="10890"/>
    <n v="0"/>
    <n v="25987"/>
    <n v="15"/>
    <n v="123"/>
    <n v="1061"/>
    <n v="406"/>
    <n v="218"/>
    <n v="499"/>
    <n v="1"/>
    <n v="0"/>
    <n v="0"/>
    <n v="10"/>
    <n v="0"/>
    <n v="10676"/>
    <n v="8"/>
    <n v="0"/>
    <n v="0"/>
    <n v="0"/>
    <n v="0"/>
    <n v="130"/>
    <n v="316"/>
    <n v="0"/>
    <n v="0"/>
    <n v="0"/>
    <n v="0"/>
    <n v="0"/>
    <n v="0"/>
    <n v="0"/>
    <n v="0"/>
    <n v="107"/>
    <n v="1"/>
    <n v="0"/>
    <n v="0"/>
    <n v="0"/>
    <n v="1664"/>
    <n v="0"/>
    <n v="0"/>
    <n v="0"/>
    <n v="0"/>
    <n v="0"/>
    <n v="0"/>
    <n v="0"/>
    <n v="0"/>
    <n v="0"/>
    <n v="0"/>
    <n v="14691"/>
    <n v="174065.39"/>
    <n v="194523.12"/>
    <n v="20457.73"/>
    <n v="6"/>
    <n v="30"/>
    <n v="0"/>
    <n v="0"/>
    <n v="0"/>
    <n v="56450.679113922561"/>
    <n v="75307.905179728972"/>
    <n v="18857.226065806411"/>
    <n v="117614.7108860775"/>
    <n v="119215.21482027099"/>
    <n v="1600.5039341935881"/>
    <n v="18857.226065806411"/>
    <n v="0"/>
    <n v="0"/>
    <n v="0"/>
    <n v="0"/>
    <n v="0"/>
    <n v="0"/>
    <n v="0"/>
    <n v="0"/>
    <n v="0"/>
    <n v="0"/>
    <n v="37653.952589864493"/>
    <n v="45184.743107837377"/>
    <n v="52715.533625810283"/>
    <n v="60246.324143783182"/>
    <n v="67777.114661756073"/>
    <n v="82838.695697701871"/>
    <n v="90369.486215674769"/>
    <n v="97900.276733647668"/>
    <n v="105431.0672516206"/>
    <n v="112961.85776959349"/>
    <m/>
    <n v="3.993583410249502"/>
    <n v="1.4630000000000001"/>
    <m/>
    <n v="1.606724861193509E-3"/>
    <n v="1.4653506384719259"/>
    <m/>
    <n v="-30.24977087416914"/>
    <n v="0"/>
    <n v="0"/>
    <n v="0"/>
    <n v="0"/>
    <n v="0"/>
    <n v="0"/>
    <n v="0"/>
    <n v="0"/>
    <n v="0"/>
    <n v="0"/>
    <n v="-3795.6450298606178"/>
    <n v="-2122.1360258666391"/>
    <n v="-30.249770874168458"/>
    <n v="2659.3182712590101"/>
    <n v="6245.4089941032471"/>
    <n v="-6807.9612370497744"/>
    <n v="-5469.1540338545929"/>
    <n v="-3795.645029860616"/>
    <n v="-1643.9905961540751"/>
    <n v="1224.8819821213151"/>
  </r>
  <r>
    <x v="325"/>
    <n v="22489.846406872879"/>
    <n v="17854.166875034789"/>
    <n v="0"/>
    <n v="21"/>
    <n v="44"/>
    <n v="1655356049"/>
    <n v="0"/>
    <n v="0"/>
    <n v="0"/>
    <n v="0"/>
    <n v="0"/>
    <n v="0"/>
    <n v="738"/>
    <n v="0"/>
    <n v="738"/>
    <n v="1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255.77"/>
    <n v="35098.879999999997"/>
    <n v="18843.12"/>
    <n v="1"/>
    <n v="2"/>
    <n v="16255.51966865209"/>
    <n v="35098.095805547171"/>
    <n v="18842.576136895081"/>
    <n v="0"/>
    <n v="0"/>
    <n v="0"/>
    <n v="0.25033134791374317"/>
    <n v="0.78419445282634115"/>
    <n v="0.54386310491463519"/>
    <n v="18842.576136895081"/>
    <n v="17549.047902773589"/>
    <n v="21058.857483328298"/>
    <n v="24568.667063883018"/>
    <n v="28078.476644437738"/>
    <n v="31588.286224992451"/>
    <n v="38607.905386101891"/>
    <n v="42117.714966656597"/>
    <n v="45627.524547211317"/>
    <n v="49137.334127766037"/>
    <n v="52647.143708320757"/>
    <n v="0"/>
    <n v="0"/>
    <n v="0"/>
    <n v="0"/>
    <n v="0"/>
    <n v="0"/>
    <n v="0"/>
    <n v="0"/>
    <n v="0"/>
    <n v="0"/>
    <n v="1.8627015515581571"/>
    <m/>
    <n v="1.4630000000000001"/>
    <n v="1.1474186225130829"/>
    <m/>
    <m/>
    <n v="-10068.05218550829"/>
    <m/>
    <n v="-11822.95697578565"/>
    <n v="-11042.99929121794"/>
    <n v="-10068.05218550829"/>
    <n v="-8814.5487638816066"/>
    <n v="-7143.2108683793613"/>
    <n v="-13226.88080800754"/>
    <n v="-12602.914660353361"/>
    <n v="-11822.95697578565"/>
    <n v="-10820.1542384843"/>
    <n v="-9483.0839220825055"/>
    <n v="0"/>
    <n v="0"/>
    <n v="0"/>
    <n v="0"/>
    <n v="0"/>
    <n v="0"/>
    <n v="0"/>
    <n v="0"/>
    <n v="0"/>
    <n v="0"/>
  </r>
  <r>
    <x v="326"/>
    <n v="29708.52750940129"/>
    <n v="29394.475265829999"/>
    <n v="0"/>
    <n v="2"/>
    <n v="2"/>
    <n v="1671684575"/>
    <n v="20086.493200000001"/>
    <n v="20086.493200000001"/>
    <n v="0"/>
    <n v="1"/>
    <n v="0"/>
    <n v="1672040965"/>
    <n v="2744"/>
    <n v="0"/>
    <n v="3069"/>
    <n v="5"/>
    <n v="15"/>
    <n v="8"/>
    <n v="314"/>
    <n v="0"/>
    <n v="2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n v="72263.539999999994"/>
    <n v="91094.02"/>
    <n v="18830.490000000002"/>
    <n v="2"/>
    <n v="9"/>
    <n v="32432.881317541389"/>
    <n v="43953.697814593317"/>
    <n v="11520.81649705193"/>
    <n v="22215.09041020519"/>
    <n v="29524.75937946347"/>
    <n v="7309.6689692582868"/>
    <n v="17615.568272253418"/>
    <n v="17615.562805943209"/>
    <n v="4.5336897846937063E-3"/>
    <n v="18830.48546631022"/>
    <n v="21976.848907296659"/>
    <n v="26372.218688755991"/>
    <n v="30767.58847021532"/>
    <n v="35162.958251674652"/>
    <n v="39558.328033133977"/>
    <n v="48349.06759605265"/>
    <n v="52744.437377511982"/>
    <n v="57139.807158971307"/>
    <n v="61535.17694043064"/>
    <n v="65930.546721889972"/>
    <n v="14762.379689731741"/>
    <n v="17714.85562767808"/>
    <n v="20667.33156562443"/>
    <n v="23619.807503570781"/>
    <n v="26572.283441517131"/>
    <n v="32477.235317409821"/>
    <n v="35429.711255356167"/>
    <n v="38382.187193302518"/>
    <n v="41334.663131248861"/>
    <n v="44287.139069195211"/>
    <n v="3.8151547527764769"/>
    <n v="4.0391376823811704"/>
    <n v="1.4630000000000001"/>
    <n v="4.8450261968797433E-2"/>
    <n v="-9.6896133429394959E-3"/>
    <n v="1.4488240956792799"/>
    <n v="-532.39204340360072"/>
    <n v="71.52087560758207"/>
    <n v="-2730.0769341332671"/>
    <n v="-1753.3280938089699"/>
    <n v="-532.39204340360084"/>
    <n v="1037.382878546161"/>
    <n v="3130.4161078125089"/>
    <n v="-4488.2248467169993"/>
    <n v="-3706.8257744575631"/>
    <n v="-2730.0769341332671"/>
    <n v="-1474.2569965734581"/>
    <n v="200.16958683962"/>
    <n v="-1404.7170933655921"/>
    <n v="-748.61132937751518"/>
    <n v="71.520875607581729"/>
    <n v="1125.976567731278"/>
    <n v="2531.9174905628711"/>
    <n v="-2585.7074685441298"/>
    <n v="-2060.822857353669"/>
    <n v="-1404.7170933655921"/>
    <n v="-561.15253966663477"/>
    <n v="563.60019859864042"/>
  </r>
  <r>
    <x v="327"/>
    <n v="10034.04283074424"/>
    <n v="0"/>
    <n v="0"/>
    <n v="26"/>
    <n v="14"/>
    <n v="1671713327"/>
    <n v="37631.512447982423"/>
    <n v="0"/>
    <n v="0"/>
    <n v="18"/>
    <n v="14"/>
    <n v="1671713464"/>
    <n v="19515"/>
    <n v="0"/>
    <n v="41899"/>
    <n v="12"/>
    <n v="34"/>
    <n v="2"/>
    <n v="16227"/>
    <n v="5501"/>
    <n v="64"/>
    <n v="0"/>
    <n v="0"/>
    <n v="0"/>
    <n v="0"/>
    <n v="0"/>
    <n v="486"/>
    <n v="20"/>
    <n v="0"/>
    <n v="0"/>
    <n v="0"/>
    <n v="74"/>
    <n v="0"/>
    <n v="0"/>
    <n v="0"/>
    <n v="0"/>
    <n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157"/>
    <n v="1280595.6299999999"/>
    <n v="1299314.42"/>
    <n v="18718.79"/>
    <n v="6"/>
    <n v="11"/>
    <n v="10849.95412349391"/>
    <n v="14776.00794361549"/>
    <n v="3926.0538201215759"/>
    <n v="40652.20705233972"/>
    <n v="55444.944610124323"/>
    <n v="14792.737557784611"/>
    <n v="1229093.4688241661"/>
    <n v="1229093.4674462599"/>
    <n v="-1.377906179186539E-3"/>
    <n v="18718.791377906178"/>
    <n v="7388.0039718077451"/>
    <n v="8865.6047661692937"/>
    <n v="10343.20556053084"/>
    <n v="11820.806354892389"/>
    <n v="13298.407149253941"/>
    <n v="16253.60873797704"/>
    <n v="17731.209532338591"/>
    <n v="19208.810326700139"/>
    <n v="20686.41112106169"/>
    <n v="22164.011915423231"/>
    <n v="27722.472305062161"/>
    <n v="33266.966766074591"/>
    <n v="38811.46122708702"/>
    <n v="44355.955688099457"/>
    <n v="49900.450149111894"/>
    <n v="60989.43907113676"/>
    <n v="66533.933532149182"/>
    <n v="72078.427993161618"/>
    <n v="77622.92245417404"/>
    <n v="83167.416915186477"/>
    <n v="3.7635775311806419"/>
    <n v="3.7481192641686998"/>
    <n v="1.4630000000000001"/>
    <n v="6.2818546146754084E-2"/>
    <n v="6.7201899960663392E-2"/>
    <n v="1.561316379642451"/>
    <n v="-232.05183421770329"/>
    <n v="-931.50140525352435"/>
    <n v="-970.85223139847767"/>
    <n v="-642.49649931813383"/>
    <n v="-232.05183421770329"/>
    <n v="295.66273519713559"/>
    <n v="999.2821610835872"/>
    <n v="-1561.8925491430971"/>
    <n v="-1299.207963478822"/>
    <n v="-970.85223139847767"/>
    <n v="-548.68057586660643"/>
    <n v="14.21496484255522"/>
    <n v="-3703.7486357597409"/>
    <n v="-2471.638755534756"/>
    <n v="-931.50140525352435"/>
    <n v="1048.675187965202"/>
    <n v="3688.9106455901692"/>
    <n v="-5921.5464201647119"/>
    <n v="-4935.8585159847244"/>
    <n v="-3703.748635759739"/>
    <n v="-2119.6073611847592"/>
    <n v="-7.4189950847830914"/>
  </r>
  <r>
    <x v="328"/>
    <n v="50272.245669256859"/>
    <n v="952.73587648141915"/>
    <n v="0"/>
    <n v="983"/>
    <n v="156"/>
    <n v="1672133555"/>
    <n v="0"/>
    <n v="0"/>
    <n v="0"/>
    <n v="0"/>
    <n v="0"/>
    <n v="0"/>
    <n v="2377"/>
    <n v="0"/>
    <n v="2586"/>
    <n v="10"/>
    <n v="132"/>
    <n v="5"/>
    <n v="43"/>
    <n v="17"/>
    <n v="6"/>
    <n v="0"/>
    <n v="0"/>
    <n v="0"/>
    <n v="0"/>
    <n v="6"/>
    <n v="125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6"/>
    <n v="108052.75"/>
    <n v="153401.04"/>
    <n v="45348.3"/>
    <n v="6"/>
    <n v="38"/>
    <n v="55284.498751859042"/>
    <n v="73892.755843763836"/>
    <n v="18608.25709190479"/>
    <n v="18.861168951502901"/>
    <n v="19.468679806336642"/>
    <n v="0.60751085483373823"/>
    <n v="52749.390079189463"/>
    <n v="79488.815476429838"/>
    <n v="26739.435397240381"/>
    <n v="18608.86460275963"/>
    <n v="36946.377921881918"/>
    <n v="44335.653506258299"/>
    <n v="51724.92909063468"/>
    <n v="59114.204675011068"/>
    <n v="66503.480259387448"/>
    <n v="81282.031428140224"/>
    <n v="88671.307012516598"/>
    <n v="96060.582596892986"/>
    <n v="103449.8581812694"/>
    <n v="110839.13376564581"/>
    <n v="9.7343399031683209"/>
    <n v="11.68120788380199"/>
    <n v="13.628075864435649"/>
    <n v="15.57494384506931"/>
    <n v="17.521811825702979"/>
    <n v="21.415547786970311"/>
    <n v="23.36241576760397"/>
    <n v="25.30928374823764"/>
    <n v="27.256151728871298"/>
    <n v="29.203019709504961"/>
    <n v="3.9709659791786529"/>
    <n v="32.046636947194592"/>
    <n v="1.4630000000000001"/>
    <n v="7.311576320115476E-3"/>
    <n v="-0.87518191045784088"/>
    <n v="0.18260886500017881"/>
    <n v="-135.0681309638338"/>
    <n v="4.259659096750422"/>
    <n v="-3829.705923152027"/>
    <n v="-2187.6446821794962"/>
    <n v="-135.06813096383479"/>
    <n v="2503.9588634563011"/>
    <n v="6022.6615226831527"/>
    <n v="-6785.4161569025782"/>
    <n v="-5471.7671641245543"/>
    <n v="-3829.7059231520252"/>
    <n v="-1718.4843276159149"/>
    <n v="1096.477799765566"/>
    <n v="3.2862251064335899"/>
    <n v="3.7188624354632931"/>
    <n v="4.259659096750422"/>
    <n v="4.9549690898338739"/>
    <n v="5.8820490806118091"/>
    <n v="2.5074779141801238"/>
    <n v="2.8535877774038871"/>
    <n v="3.2862251064335899"/>
    <n v="3.8424731009003512"/>
    <n v="4.584137093522699"/>
  </r>
  <r>
    <x v="329"/>
    <n v="0"/>
    <n v="0"/>
    <n v="0"/>
    <n v="0"/>
    <n v="0"/>
    <n v="0"/>
    <n v="37510.94834760551"/>
    <n v="26347.57394551604"/>
    <n v="0"/>
    <n v="37"/>
    <n v="52"/>
    <n v="1672063483"/>
    <n v="1080"/>
    <n v="0"/>
    <n v="4240"/>
    <n v="4"/>
    <n v="11"/>
    <n v="5"/>
    <n v="3148"/>
    <n v="0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n v="37206.120000000003"/>
    <n v="55807.7"/>
    <n v="18601.57"/>
    <n v="3"/>
    <n v="5"/>
    <n v="0"/>
    <n v="0"/>
    <n v="0"/>
    <n v="37117.94846990316"/>
    <n v="55719.51984989932"/>
    <n v="18601.57137999616"/>
    <n v="88.171530096842616"/>
    <n v="88.180150100677565"/>
    <n v="-1.3799961598124359E-3"/>
    <n v="18601.57137999616"/>
    <n v="0"/>
    <n v="0"/>
    <n v="0"/>
    <n v="0"/>
    <n v="0"/>
    <n v="0"/>
    <n v="0"/>
    <n v="0"/>
    <n v="0"/>
    <n v="0"/>
    <n v="27859.75992494966"/>
    <n v="33431.711909939593"/>
    <n v="39003.663894929523"/>
    <n v="44575.61587991946"/>
    <n v="50147.56786490939"/>
    <n v="61291.471834889257"/>
    <n v="66863.423819879186"/>
    <n v="72435.375804869123"/>
    <n v="78007.327789859046"/>
    <n v="83579.279774848983"/>
    <m/>
    <n v="2.995420048750248"/>
    <n v="1.4630000000000001"/>
    <m/>
    <n v="0.33537197952216519"/>
    <n v="1.9536492060409281"/>
    <m/>
    <n v="-4671.6914175213287"/>
    <n v="0"/>
    <n v="0"/>
    <n v="0"/>
    <n v="0"/>
    <n v="0"/>
    <n v="0"/>
    <n v="0"/>
    <n v="0"/>
    <n v="0"/>
    <n v="0"/>
    <n v="-7457.6674100162963"/>
    <n v="-6219.4558577963107"/>
    <n v="-4671.6914175213296"/>
    <n v="-2681.7085657392108"/>
    <n v="-28.39809669638635"/>
    <n v="-9686.4482040122675"/>
    <n v="-8695.8789622362801"/>
    <n v="-7457.6674100162954"/>
    <n v="-5865.6811285905987"/>
    <n v="-3743.03275335634"/>
  </r>
  <r>
    <x v="330"/>
    <n v="0"/>
    <n v="0"/>
    <n v="0"/>
    <n v="0"/>
    <n v="0"/>
    <n v="0"/>
    <n v="43471.142102875412"/>
    <n v="38260.296334183557"/>
    <n v="0"/>
    <n v="1"/>
    <n v="22"/>
    <n v="1669886169"/>
    <n v="167929"/>
    <n v="0"/>
    <n v="250310"/>
    <n v="6"/>
    <n v="39"/>
    <n v="0"/>
    <n v="75670"/>
    <n v="12"/>
    <n v="0"/>
    <n v="0"/>
    <n v="0"/>
    <n v="0"/>
    <n v="0"/>
    <n v="0"/>
    <n v="66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711"/>
    <n v="263981.48"/>
    <n v="282483.62"/>
    <n v="18502.14"/>
    <n v="2"/>
    <n v="5"/>
    <n v="0"/>
    <n v="0"/>
    <n v="0"/>
    <n v="47032.522726077077"/>
    <n v="65534.661384405779"/>
    <n v="18502.138658328709"/>
    <n v="216948.95727392289"/>
    <n v="216948.95861559419"/>
    <n v="1.341671293630498E-3"/>
    <n v="18502.138658328709"/>
    <n v="0"/>
    <n v="0"/>
    <n v="0"/>
    <n v="0"/>
    <n v="0"/>
    <n v="0"/>
    <n v="0"/>
    <n v="0"/>
    <n v="0"/>
    <n v="0"/>
    <n v="32767.33069220289"/>
    <n v="39320.796830643463"/>
    <n v="45874.26296908404"/>
    <n v="52427.729107524618"/>
    <n v="58981.195245965202"/>
    <n v="72088.127522846364"/>
    <n v="78641.593661286926"/>
    <n v="85195.059799727518"/>
    <n v="91748.525938168081"/>
    <n v="98301.992076608673"/>
    <m/>
    <n v="3.5420046619802772"/>
    <n v="1.4630000000000001"/>
    <m/>
    <n v="0.12930399074169091"/>
    <n v="1.652171738455094"/>
    <m/>
    <n v="-2118.473312227261"/>
    <n v="0"/>
    <n v="0"/>
    <n v="0"/>
    <n v="0"/>
    <n v="0"/>
    <n v="0"/>
    <n v="0"/>
    <n v="0"/>
    <n v="0"/>
    <n v="0"/>
    <n v="-5395.2063814475496"/>
    <n v="-3938.8805729052001"/>
    <n v="-2118.473312227261"/>
    <n v="222.05030864437501"/>
    <n v="3342.7484698065532"/>
    <n v="-8016.5928368237801"/>
    <n v="-6851.5321899899009"/>
    <n v="-5395.2063814475496"/>
    <n v="-3522.7874847502412"/>
    <n v="-1026.228955820498"/>
  </r>
  <r>
    <x v="331"/>
    <n v="2745.4551143175381"/>
    <n v="1.0631269920174991"/>
    <n v="0"/>
    <n v="12"/>
    <n v="3"/>
    <n v="1669689215"/>
    <n v="35237.67141811597"/>
    <n v="0"/>
    <n v="0"/>
    <n v="21"/>
    <n v="12"/>
    <n v="1670479380"/>
    <n v="9944"/>
    <n v="0"/>
    <n v="349533"/>
    <n v="6"/>
    <n v="31"/>
    <n v="0"/>
    <n v="345"/>
    <n v="1268"/>
    <n v="0"/>
    <n v="0"/>
    <n v="0"/>
    <n v="0"/>
    <n v="0"/>
    <n v="0"/>
    <n v="3379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9244"/>
    <n v="8641347.9700000007"/>
    <n v="10156508.01"/>
    <n v="1515160.04"/>
    <n v="5"/>
    <n v="18"/>
    <n v="2930.740305722185"/>
    <n v="4087.9043029262539"/>
    <n v="1157.16399720407"/>
    <n v="35406.29319233002"/>
    <n v="52670.270292131449"/>
    <n v="17263.977099801421"/>
    <n v="8603010.9365019482"/>
    <n v="10099749.83540494"/>
    <n v="1496738.898902995"/>
    <n v="18421.141097005489"/>
    <n v="2043.9521514631269"/>
    <n v="2452.7425817557519"/>
    <n v="2861.5330120483782"/>
    <n v="3270.323442341004"/>
    <n v="3679.1138726336289"/>
    <n v="4496.6947332188802"/>
    <n v="4905.4851635115047"/>
    <n v="5314.2755938041309"/>
    <n v="5723.0660240967554"/>
    <n v="6131.8564543893817"/>
    <n v="26335.135146065721"/>
    <n v="31602.162175278871"/>
    <n v="36869.18920449201"/>
    <n v="42136.216233705163"/>
    <n v="47403.243262918302"/>
    <n v="57937.297321344588"/>
    <n v="63204.324350557727"/>
    <n v="68471.351379770887"/>
    <n v="73738.378408984019"/>
    <n v="79005.405438197165"/>
    <n v="3.5326922655763719"/>
    <n v="3.0508769785576968"/>
    <n v="1.4630000000000001"/>
    <n v="0.13228090625872421"/>
    <n v="0.31109842452284031"/>
    <n v="1.9181369950769149"/>
    <n v="-135.18792147250591"/>
    <n v="-4096.4095267685634"/>
    <n v="-339.58313661881868"/>
    <n v="-248.74081877601299"/>
    <n v="-135.18792147250599"/>
    <n v="10.8086607748603"/>
    <n v="205.47077043801531"/>
    <n v="-503.09930873586882"/>
    <n v="-430.42545446162433"/>
    <n v="-339.58313661881868"/>
    <n v="-222.78587082092571"/>
    <n v="-67.056183090401646"/>
    <n v="-6729.9230413751357"/>
    <n v="-5559.4725904388797"/>
    <n v="-4096.4095267685634"/>
    <n v="-2215.3284449067251"/>
    <n v="292.77966424239281"/>
    <n v="-8836.733853060392"/>
    <n v="-7900.373492311388"/>
    <n v="-6729.9230413751338"/>
    <n v="-5225.0581758856642"/>
    <n v="-3218.5716885663701"/>
  </r>
  <r>
    <x v="332"/>
    <n v="0"/>
    <n v="0"/>
    <n v="0"/>
    <n v="0"/>
    <n v="0"/>
    <n v="0"/>
    <n v="59413.526716161541"/>
    <n v="48418.108217662688"/>
    <n v="3056.6630730030329"/>
    <n v="12"/>
    <n v="50"/>
    <n v="1671321350"/>
    <n v="13459"/>
    <n v="0"/>
    <n v="21952"/>
    <n v="6"/>
    <n v="22"/>
    <n v="64"/>
    <n v="8414"/>
    <n v="0"/>
    <n v="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9"/>
    <n v="331810.01"/>
    <n v="350129.01"/>
    <n v="18319"/>
    <n v="2"/>
    <n v="9"/>
    <n v="0"/>
    <n v="0"/>
    <n v="0"/>
    <n v="69539.547344287334"/>
    <n v="87858.546887760895"/>
    <n v="18318.999543473561"/>
    <n v="262270.46265571268"/>
    <n v="262270.46311223909"/>
    <n v="4.5652643893845379E-4"/>
    <n v="18318.999543473561"/>
    <n v="0"/>
    <n v="0"/>
    <n v="0"/>
    <n v="0"/>
    <n v="0"/>
    <n v="0"/>
    <n v="0"/>
    <n v="0"/>
    <n v="0"/>
    <n v="0"/>
    <n v="43929.273443880447"/>
    <n v="52715.128132656537"/>
    <n v="61500.982821432619"/>
    <n v="70286.837510208716"/>
    <n v="79072.692198984805"/>
    <n v="96644.401576536999"/>
    <n v="105430.2562653131"/>
    <n v="114216.11095408921"/>
    <n v="123001.96564286519"/>
    <n v="131787.82033164139"/>
    <m/>
    <n v="4.7960341218012594"/>
    <n v="1.4630000000000001"/>
    <m/>
    <n v="-0.16597757680303801"/>
    <n v="1.220174805137155"/>
    <m/>
    <n v="3645.6371784666621"/>
    <n v="0"/>
    <n v="0"/>
    <n v="0"/>
    <n v="0"/>
    <n v="0"/>
    <n v="0"/>
    <n v="0"/>
    <n v="0"/>
    <n v="0"/>
    <n v="0"/>
    <n v="-747.29016592138214"/>
    <n v="1205.1219871399701"/>
    <n v="3645.637178466663"/>
    <n v="6783.4424244581242"/>
    <n v="10967.182752446741"/>
    <n v="-4261.6320414318179"/>
    <n v="-2699.702318982736"/>
    <n v="-747.29016592138214"/>
    <n v="1762.9540308717881"/>
    <n v="5109.9462932626784"/>
  </r>
  <r>
    <x v="333"/>
    <n v="0"/>
    <n v="0"/>
    <n v="0"/>
    <n v="0"/>
    <n v="0"/>
    <n v="0"/>
    <n v="38729.523539875379"/>
    <n v="27802.677486534059"/>
    <n v="0"/>
    <n v="3"/>
    <n v="45"/>
    <n v="1670864369"/>
    <n v="6635"/>
    <n v="0"/>
    <n v="35364"/>
    <n v="8"/>
    <n v="41"/>
    <n v="5"/>
    <n v="1595"/>
    <n v="4"/>
    <n v="224"/>
    <n v="0"/>
    <n v="0"/>
    <n v="0"/>
    <n v="0"/>
    <n v="8"/>
    <n v="2689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134"/>
    <n v="92111.65"/>
    <n v="113415.63"/>
    <n v="21303.98"/>
    <n v="4"/>
    <n v="14"/>
    <n v="0"/>
    <n v="0"/>
    <n v="0"/>
    <n v="39876.91778001393"/>
    <n v="58175.96828825432"/>
    <n v="18299.050508240391"/>
    <n v="52234.732219986057"/>
    <n v="55239.661711745677"/>
    <n v="3004.9294917596089"/>
    <n v="18299.050508240391"/>
    <n v="0"/>
    <n v="0"/>
    <n v="0"/>
    <n v="0"/>
    <n v="0"/>
    <n v="0"/>
    <n v="0"/>
    <n v="0"/>
    <n v="0"/>
    <n v="0"/>
    <n v="29087.98414412716"/>
    <n v="34905.580972952594"/>
    <n v="40723.177801778023"/>
    <n v="46540.774630603461"/>
    <n v="52358.37145942889"/>
    <n v="63993.565117079757"/>
    <n v="69811.161945905187"/>
    <n v="75628.758774730624"/>
    <n v="81446.355603556047"/>
    <n v="87263.952432381484"/>
    <m/>
    <n v="3.179179611644694"/>
    <n v="1.4630000000000001"/>
    <m/>
    <n v="0.25818622683311337"/>
    <n v="1.840726449856845"/>
    <m/>
    <n v="-3755.058436176811"/>
    <n v="0"/>
    <n v="0"/>
    <n v="0"/>
    <n v="0"/>
    <n v="0"/>
    <n v="0"/>
    <n v="0"/>
    <n v="0"/>
    <n v="0"/>
    <n v="0"/>
    <n v="-6663.8568505895273"/>
    <n v="-5371.0575552949867"/>
    <n v="-3755.058436176811"/>
    <n v="-1677.3452830248721"/>
    <n v="1092.9389211777161"/>
    <n v="-8990.8955821196978"/>
    <n v="-7956.6561458840661"/>
    <n v="-6663.8568505895246"/>
    <n v="-5001.6863280679736"/>
    <n v="-2785.4589647059038"/>
  </r>
  <r>
    <x v="334"/>
    <n v="0"/>
    <n v="0"/>
    <n v="0"/>
    <n v="0"/>
    <n v="0"/>
    <n v="0"/>
    <n v="42705.140154303503"/>
    <n v="28344.611603252779"/>
    <n v="0"/>
    <n v="32"/>
    <n v="56"/>
    <n v="1671186616"/>
    <n v="98"/>
    <n v="0"/>
    <n v="452"/>
    <n v="4"/>
    <n v="12"/>
    <n v="0"/>
    <n v="208"/>
    <n v="0"/>
    <n v="32"/>
    <n v="0"/>
    <n v="0"/>
    <n v="0"/>
    <n v="0"/>
    <n v="0"/>
    <n v="1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6"/>
    <n v="93341.08"/>
    <n v="131589.23000000001"/>
    <n v="38248.15"/>
    <n v="2"/>
    <n v="7"/>
    <n v="0"/>
    <n v="0"/>
    <n v="0"/>
    <n v="45699.495458725403"/>
    <n v="63942.077230782241"/>
    <n v="18242.581772056841"/>
    <n v="47641.584541274598"/>
    <n v="67647.152769217762"/>
    <n v="20005.56822794316"/>
    <n v="18242.581772056841"/>
    <n v="0"/>
    <n v="0"/>
    <n v="0"/>
    <n v="0"/>
    <n v="0"/>
    <n v="0"/>
    <n v="0"/>
    <n v="0"/>
    <n v="0"/>
    <n v="0"/>
    <n v="31971.03861539112"/>
    <n v="38365.24633846934"/>
    <n v="44759.454061547563"/>
    <n v="51153.661784625787"/>
    <n v="57547.869507704017"/>
    <n v="70336.284953860464"/>
    <n v="76730.49267693868"/>
    <n v="83124.700400016911"/>
    <n v="89518.908123095127"/>
    <n v="95913.115846173358"/>
    <m/>
    <n v="3.5051002116775938"/>
    <n v="1.4630000000000001"/>
    <m/>
    <n v="0.14119419087465679"/>
    <n v="1.6695671012496229"/>
    <m/>
    <n v="-2257.0624643612769"/>
    <n v="0"/>
    <n v="0"/>
    <n v="0"/>
    <n v="0"/>
    <n v="0"/>
    <n v="0"/>
    <n v="0"/>
    <n v="0"/>
    <n v="0"/>
    <n v="0"/>
    <n v="-5454.166325900389"/>
    <n v="-4033.2312763274508"/>
    <n v="-2257.0624643612769"/>
    <n v="26.583151023802198"/>
    <n v="3071.4439715372432"/>
    <n v="-8011.8494151316791"/>
    <n v="-6875.1013754733294"/>
    <n v="-5454.166325900389"/>
    <n v="-3627.2498335923251"/>
    <n v="-1191.361177181574"/>
  </r>
  <r>
    <x v="335"/>
    <n v="17726.966127654439"/>
    <n v="15846.77642453093"/>
    <n v="0"/>
    <n v="12"/>
    <n v="73"/>
    <n v="1652848219"/>
    <n v="0"/>
    <n v="0"/>
    <n v="0"/>
    <n v="0"/>
    <n v="0"/>
    <n v="0"/>
    <n v="52113"/>
    <n v="0"/>
    <n v="55145"/>
    <n v="5"/>
    <n v="20"/>
    <n v="0"/>
    <n v="2912"/>
    <n v="0"/>
    <n v="4"/>
    <n v="0"/>
    <n v="0"/>
    <n v="0"/>
    <n v="0"/>
    <n v="0"/>
    <n v="1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0"/>
    <n v="19479.740000000002"/>
    <n v="37693.07"/>
    <n v="18213.330000000002"/>
    <n v="3"/>
    <n v="5"/>
    <n v="15489.606014479419"/>
    <n v="33415.411257077307"/>
    <n v="17925.805242597889"/>
    <n v="310.22989830827828"/>
    <n v="597.75360944998749"/>
    <n v="287.52371114170921"/>
    <n v="3679.9040872122991"/>
    <n v="3679.9051334726978"/>
    <n v="1.0462604031431511E-3"/>
    <n v="18213.328953739601"/>
    <n v="16707.705628538661"/>
    <n v="20049.246754246389"/>
    <n v="23390.787879954121"/>
    <n v="26732.32900566185"/>
    <n v="30073.870131369578"/>
    <n v="36756.95238278505"/>
    <n v="40098.493508492778"/>
    <n v="43440.034634200507"/>
    <n v="46781.575759908243"/>
    <n v="50123.116885615971"/>
    <n v="298.87680472499369"/>
    <n v="358.65216566999248"/>
    <n v="418.42752661499122"/>
    <n v="478.20288755999002"/>
    <n v="537.97824850498876"/>
    <n v="657.52897039498635"/>
    <n v="717.30433133998497"/>
    <n v="777.07969228498382"/>
    <n v="836.85505322998245"/>
    <n v="896.6304141749813"/>
    <n v="1.864095409096088"/>
    <n v="2.0789715292572102"/>
    <n v="1.4630000000000001"/>
    <n v="1.145812913052356"/>
    <n v="0.92402827249353847"/>
    <n v="2.814853362658047"/>
    <n v="-9571.9524283285591"/>
    <n v="-138.08530877921231"/>
    <n v="-11242.722991182431"/>
    <n v="-10500.15829658071"/>
    <n v="-9571.9524283285609"/>
    <n v="-8378.5448834329418"/>
    <n v="-6787.3348235721187"/>
    <n v="-12579.339441465519"/>
    <n v="-11985.28768578414"/>
    <n v="-11242.722991182431"/>
    <n v="-10287.99695526593"/>
    <n v="-9015.028907377271"/>
    <n v="-167.97298925171171"/>
    <n v="-154.68957570837861"/>
    <n v="-138.08530877921231"/>
    <n v="-116.7369655845699"/>
    <n v="-88.272507991713326"/>
    <n v="-191.88313362971121"/>
    <n v="-181.25640279504469"/>
    <n v="-167.97298925171171"/>
    <n v="-150.89431469599771"/>
    <n v="-128.1227486217125"/>
  </r>
  <r>
    <x v="336"/>
    <n v="0"/>
    <n v="0"/>
    <n v="0"/>
    <n v="0"/>
    <n v="0"/>
    <n v="0"/>
    <n v="36332.589747828053"/>
    <n v="25992.435618703479"/>
    <n v="0"/>
    <n v="4"/>
    <n v="41"/>
    <n v="1670438628"/>
    <n v="8449"/>
    <n v="0"/>
    <n v="24754"/>
    <n v="3"/>
    <n v="20"/>
    <n v="2093"/>
    <n v="142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3"/>
    <n v="80676.42"/>
    <n v="98767.43"/>
    <n v="18091.02"/>
    <n v="1"/>
    <n v="3"/>
    <n v="0"/>
    <n v="0"/>
    <n v="0"/>
    <n v="36497.780247034971"/>
    <n v="54588.795325145933"/>
    <n v="18091.015078110959"/>
    <n v="44178.639752965028"/>
    <n v="44178.634674854067"/>
    <n v="4.9218890453630593E-3"/>
    <n v="18091.015078110959"/>
    <n v="0"/>
    <n v="0"/>
    <n v="0"/>
    <n v="0"/>
    <n v="0"/>
    <n v="0"/>
    <n v="0"/>
    <n v="0"/>
    <n v="0"/>
    <n v="0"/>
    <n v="27294.397662572959"/>
    <n v="32753.27719508755"/>
    <n v="38212.156727602152"/>
    <n v="43671.036260116744"/>
    <n v="49129.915792631327"/>
    <n v="60047.674857660517"/>
    <n v="65506.554390175108"/>
    <n v="70965.433922689699"/>
    <n v="76424.31345520429"/>
    <n v="81883.192987718881"/>
    <m/>
    <n v="3.01745342035534"/>
    <n v="1.4630000000000001"/>
    <m/>
    <n v="0.3256211257534356"/>
    <n v="1.9393837069772759"/>
    <m/>
    <n v="-4443.8162468244745"/>
    <n v="0"/>
    <n v="0"/>
    <n v="0"/>
    <n v="0"/>
    <n v="0"/>
    <n v="0"/>
    <n v="0"/>
    <n v="0"/>
    <n v="0"/>
    <n v="0"/>
    <n v="-7173.2560130817692"/>
    <n v="-5960.1716725229708"/>
    <n v="-4443.8162468244736"/>
    <n v="-2494.216413783548"/>
    <n v="105.2500302710214"/>
    <n v="-9356.8078260876064"/>
    <n v="-8386.3403536405676"/>
    <n v="-7173.2560130817692"/>
    <n v="-5613.5761466490276"/>
    <n v="-3534.0029914053739"/>
  </r>
  <r>
    <x v="337"/>
    <n v="32112.6048827757"/>
    <n v="31339.875859035081"/>
    <n v="0"/>
    <n v="8"/>
    <n v="4"/>
    <n v="1671667595"/>
    <n v="4142.1374180837238"/>
    <n v="27.603278091207091"/>
    <n v="0"/>
    <n v="22"/>
    <n v="29"/>
    <n v="1671668080"/>
    <n v="108040"/>
    <n v="0"/>
    <n v="127949"/>
    <n v="8"/>
    <n v="50"/>
    <n v="166"/>
    <n v="3107"/>
    <n v="20"/>
    <n v="3"/>
    <n v="0"/>
    <n v="0"/>
    <n v="0"/>
    <n v="0"/>
    <n v="266"/>
    <n v="16336"/>
    <n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802"/>
    <n v="303244.34000000003"/>
    <n v="451805.42"/>
    <n v="148561.07"/>
    <n v="8"/>
    <n v="43"/>
    <n v="35045.975411011394"/>
    <n v="47505.090548354667"/>
    <n v="12459.115137343289"/>
    <n v="6591.4474661462436"/>
    <n v="12190.66536063493"/>
    <n v="5599.2178944886873"/>
    <n v="261606.91712284239"/>
    <n v="392109.6640910104"/>
    <n v="130502.736968168"/>
    <n v="18058.333031831971"/>
    <n v="23752.545274177341"/>
    <n v="28503.054329012801"/>
    <n v="33253.563383848268"/>
    <n v="38004.072438683739"/>
    <n v="42754.58149351921"/>
    <n v="52255.599603190138"/>
    <n v="57006.108658025609"/>
    <n v="61756.61771286108"/>
    <n v="66507.126767696536"/>
    <n v="71257.635822532015"/>
    <n v="6095.3326803174659"/>
    <n v="7314.3992163809589"/>
    <n v="8533.4657524444519"/>
    <n v="9752.5322885079459"/>
    <n v="10971.59882457144"/>
    <n v="13409.731896698429"/>
    <n v="14628.79843276192"/>
    <n v="15847.86496882541"/>
    <n v="17066.9315048889"/>
    <n v="18285.9980409524"/>
    <n v="3.812878364529217"/>
    <n v="2.1772086013359488"/>
    <n v="1.4630000000000001"/>
    <n v="4.907621423530184E-2"/>
    <n v="0.83721486197766026"/>
    <n v="2.6878453430733171"/>
    <n v="-582.84250025461756"/>
    <n v="-2551.5515543299539"/>
    <n v="-2958.097027672351"/>
    <n v="-1902.4283488200249"/>
    <n v="-582.84250025461733"/>
    <n v="1113.767876472335"/>
    <n v="3375.9150454416049"/>
    <n v="-4858.3006496065382"/>
    <n v="-4013.7657065246772"/>
    <n v="-2958.097027672351"/>
    <n v="-1600.8087262907879"/>
    <n v="208.90900888462781"/>
    <n v="-3161.0848223617008"/>
    <n v="-2890.1811476809248"/>
    <n v="-2551.5515543299539"/>
    <n v="-2116.1706485929931"/>
    <n v="-1535.6627742770429"/>
    <n v="-3648.7114367870981"/>
    <n v="-3431.9884970424769"/>
    <n v="-3161.0848223617008"/>
    <n v="-2812.7800977721308"/>
    <n v="-2348.3737983193719"/>
  </r>
  <r>
    <x v="338"/>
    <n v="2234.878312806693"/>
    <n v="0"/>
    <n v="0"/>
    <n v="37"/>
    <n v="85"/>
    <n v="1652622889"/>
    <n v="46083.95871647149"/>
    <n v="34080.965244042083"/>
    <n v="0"/>
    <n v="2"/>
    <n v="31"/>
    <n v="1671662958"/>
    <n v="222931"/>
    <n v="0"/>
    <n v="227109"/>
    <n v="7"/>
    <n v="45"/>
    <n v="631"/>
    <n v="3275"/>
    <n v="0"/>
    <n v="84"/>
    <n v="0"/>
    <n v="0"/>
    <n v="0"/>
    <n v="0"/>
    <n v="18"/>
    <n v="1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03"/>
    <n v="1049343.02"/>
    <n v="1067156.3400000001"/>
    <n v="17813.330000000002"/>
    <n v="3"/>
    <n v="16"/>
    <n v="3290.6464117980108"/>
    <n v="3290.6464117980108"/>
    <n v="0"/>
    <n v="50411.494814102392"/>
    <n v="68224.82050887993"/>
    <n v="17813.325694777541"/>
    <n v="995640.87877409963"/>
    <n v="995640.87307932216"/>
    <n v="4.305222460970981E-3"/>
    <n v="17813.325694777541"/>
    <n v="1645.323205899005"/>
    <n v="1974.3878470788061"/>
    <n v="2303.452488258607"/>
    <n v="2632.517129438409"/>
    <n v="2961.5817706182102"/>
    <n v="3619.711052977812"/>
    <n v="3948.7756941576131"/>
    <n v="4277.8403353374142"/>
    <n v="4606.9049765172149"/>
    <n v="4935.9696176970156"/>
    <n v="34112.410254439957"/>
    <n v="40934.892305327958"/>
    <n v="47757.374356215951"/>
    <n v="54579.856407103936"/>
    <n v="61402.338457991937"/>
    <n v="75047.302559767923"/>
    <n v="81869.784610655915"/>
    <n v="88692.266661543908"/>
    <n v="95514.748712431901"/>
    <n v="102337.23076331989"/>
    <s v="inf"/>
    <n v="3.829987823603421"/>
    <n v="1.4630000000000001"/>
    <n v="-1"/>
    <n v="4.4389743316892272E-2"/>
    <n v="1.527942194472613"/>
    <m/>
    <n v="-757.12056755755793"/>
    <n v="658.12928235960214"/>
    <n v="731.2547581773357"/>
    <n v="822.66160294950271"/>
    <n v="940.18468908514592"/>
    <n v="1096.8821372660041"/>
    <n v="526.50342588768183"/>
    <n v="585.0038065418687"/>
    <n v="658.12928235960226"/>
    <n v="752.14775126811685"/>
    <n v="877.50570981280305"/>
    <n v="-4168.3615930015549"/>
    <n v="-2652.2544705820001"/>
    <n v="-757.12056755755839"/>
    <n v="1679.480164902438"/>
    <n v="4928.2811415157703"/>
    <n v="-6897.354413356752"/>
    <n v="-5684.4687154211097"/>
    <n v="-4168.3615930015549"/>
    <n v="-2219.0810070335569"/>
    <n v="379.95977425710589"/>
  </r>
  <r>
    <x v="339"/>
    <n v="0"/>
    <n v="0"/>
    <n v="0"/>
    <n v="0"/>
    <n v="0"/>
    <n v="0"/>
    <n v="45710.902257810383"/>
    <n v="32211.753408550121"/>
    <n v="0"/>
    <n v="24"/>
    <n v="37"/>
    <n v="1671666663"/>
    <n v="3125"/>
    <n v="0"/>
    <n v="23038"/>
    <n v="2"/>
    <n v="4"/>
    <n v="0"/>
    <n v="199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029.31"/>
    <n v="67731.97"/>
    <n v="17702.66"/>
    <n v="1"/>
    <n v="1"/>
    <n v="0"/>
    <n v="0"/>
    <n v="0"/>
    <n v="50029.309261741873"/>
    <n v="67731.967803366424"/>
    <n v="17702.658541624551"/>
    <n v="7.3825812432914972E-4"/>
    <n v="2.1966335771139711E-3"/>
    <n v="1.458375449146843E-3"/>
    <n v="17702.658541624551"/>
    <n v="0"/>
    <n v="0"/>
    <n v="0"/>
    <n v="0"/>
    <n v="0"/>
    <n v="0"/>
    <n v="0"/>
    <n v="0"/>
    <n v="0"/>
    <n v="0"/>
    <n v="33865.983901683212"/>
    <n v="40639.180682019847"/>
    <n v="47412.377462356497"/>
    <n v="54185.574242693139"/>
    <n v="60958.771023029782"/>
    <n v="74505.164583703066"/>
    <n v="81278.361364039709"/>
    <n v="88051.558144376351"/>
    <n v="94824.754924712994"/>
    <n v="101597.95170504961"/>
    <m/>
    <n v="3.8260901685533359"/>
    <n v="1.4630000000000001"/>
    <m/>
    <n v="4.5453667787557883E-2"/>
    <n v="1.529498715973197"/>
    <m/>
    <n v="-769.66659078294526"/>
    <n v="0"/>
    <n v="0"/>
    <n v="0"/>
    <n v="0"/>
    <n v="0"/>
    <n v="0"/>
    <n v="0"/>
    <n v="0"/>
    <n v="0"/>
    <n v="0"/>
    <n v="-4156.2649809512659"/>
    <n v="-2651.1101408764571"/>
    <n v="-769.6665907829447"/>
    <n v="1649.3322593372829"/>
    <n v="4874.6640594975906"/>
    <n v="-6865.5436930859232"/>
    <n v="-5661.4198210260747"/>
    <n v="-4156.2649809512659"/>
    <n v="-2221.0659008550829"/>
    <n v="359.19953927316237"/>
  </r>
  <r>
    <x v="340"/>
    <n v="0"/>
    <n v="0"/>
    <n v="0"/>
    <n v="0"/>
    <n v="0"/>
    <n v="0"/>
    <n v="23460.591645532699"/>
    <n v="19436.916100000009"/>
    <n v="0"/>
    <n v="0"/>
    <n v="35"/>
    <n v="1655470722"/>
    <n v="300"/>
    <n v="0"/>
    <n v="3680"/>
    <n v="3"/>
    <n v="5"/>
    <n v="0"/>
    <n v="3321"/>
    <n v="0"/>
    <n v="0"/>
    <n v="0"/>
    <n v="0"/>
    <n v="0"/>
    <n v="0"/>
    <n v="0"/>
    <n v="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9"/>
    <n v="38362.080000000002"/>
    <n v="56032.69"/>
    <n v="17670.61"/>
    <n v="2"/>
    <n v="4"/>
    <n v="0"/>
    <n v="0"/>
    <n v="0"/>
    <n v="24178.081538913069"/>
    <n v="41848.695741428492"/>
    <n v="17670.614202515429"/>
    <n v="14183.99846108694"/>
    <n v="14183.994258571511"/>
    <n v="-4.2025154252769434E-3"/>
    <n v="17670.614202515429"/>
    <n v="0"/>
    <n v="0"/>
    <n v="0"/>
    <n v="0"/>
    <n v="0"/>
    <n v="0"/>
    <n v="0"/>
    <n v="0"/>
    <n v="0"/>
    <n v="0"/>
    <n v="20924.347870714249"/>
    <n v="25109.217444857091"/>
    <n v="29294.08701899994"/>
    <n v="33478.956593142793"/>
    <n v="37663.826167285653"/>
    <n v="46033.565315571337"/>
    <n v="50218.43488971419"/>
    <n v="54403.304463857043"/>
    <n v="58588.174037999881"/>
    <n v="62773.043612142726"/>
    <m/>
    <n v="2.3682649206087749"/>
    <n v="1.4630000000000001"/>
    <m/>
    <n v="0.68900023185403536"/>
    <n v="2.4710073392024539"/>
    <m/>
    <n v="-7208.440267158303"/>
    <n v="0"/>
    <n v="0"/>
    <n v="0"/>
    <n v="0"/>
    <n v="0"/>
    <n v="0"/>
    <n v="0"/>
    <n v="0"/>
    <n v="0"/>
    <n v="0"/>
    <n v="-9300.8750542297275"/>
    <n v="-8370.9040377535384"/>
    <n v="-7208.440267158303"/>
    <n v="-5713.8439906787135"/>
    <n v="-3721.0489553725952"/>
    <n v="-10974.822883886871"/>
    <n v="-10230.84607070592"/>
    <n v="-9300.8750542297275"/>
    <n v="-8105.1980330460556"/>
    <n v="-6510.962004801162"/>
  </r>
  <r>
    <x v="341"/>
    <n v="0"/>
    <n v="0"/>
    <n v="0"/>
    <n v="0"/>
    <n v="0"/>
    <n v="0"/>
    <n v="45522.920568365749"/>
    <n v="44833.32"/>
    <n v="0"/>
    <n v="2"/>
    <n v="3"/>
    <n v="1671832077"/>
    <n v="49"/>
    <n v="0"/>
    <n v="17728"/>
    <n v="2"/>
    <n v="4"/>
    <n v="0"/>
    <n v="176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8981.88"/>
    <n v="106582.97"/>
    <n v="17601.09"/>
    <n v="2"/>
    <n v="2"/>
    <n v="0"/>
    <n v="0"/>
    <n v="0"/>
    <n v="49811.641629540172"/>
    <n v="67412.728254423026"/>
    <n v="17601.086624882861"/>
    <n v="39170.238370459832"/>
    <n v="39170.241745576983"/>
    <n v="3.375117143150419E-3"/>
    <n v="17601.086624882861"/>
    <n v="0"/>
    <n v="0"/>
    <n v="0"/>
    <n v="0"/>
    <n v="0"/>
    <n v="0"/>
    <n v="0"/>
    <n v="0"/>
    <n v="0"/>
    <n v="0"/>
    <n v="33706.364127211513"/>
    <n v="40447.636952653811"/>
    <n v="47188.909778096116"/>
    <n v="53930.182603538422"/>
    <n v="60671.455428980727"/>
    <n v="74154.001079865338"/>
    <n v="80895.273905307622"/>
    <n v="87636.546730749935"/>
    <n v="94377.819556192233"/>
    <n v="101119.0923816345"/>
    <m/>
    <n v="3.8300321844403"/>
    <n v="1.4630000000000001"/>
    <m/>
    <n v="4.4377646812004068E-2"/>
    <n v="1.527924497285962"/>
    <m/>
    <n v="-747.9045612770999"/>
    <n v="0"/>
    <n v="0"/>
    <n v="0"/>
    <n v="0"/>
    <n v="0"/>
    <n v="0"/>
    <n v="0"/>
    <n v="0"/>
    <n v="0"/>
    <n v="0"/>
    <n v="-4118.5409739982524"/>
    <n v="-2620.480346122185"/>
    <n v="-747.90456127710058"/>
    <n v="1659.6928763808651"/>
    <n v="4869.8227932581503"/>
    <n v="-6815.0501041751722"/>
    <n v="-5616.6016018743194"/>
    <n v="-4118.5409739982524"/>
    <n v="-2192.4630238718801"/>
    <n v="375.64090962995027"/>
  </r>
  <r>
    <x v="342"/>
    <n v="44391.908667148862"/>
    <n v="43808.214585678063"/>
    <n v="0"/>
    <n v="4"/>
    <n v="3"/>
    <n v="1672032635"/>
    <n v="2173.6278029726418"/>
    <n v="135.092578287051"/>
    <n v="0"/>
    <n v="24"/>
    <n v="12"/>
    <n v="1672032459"/>
    <n v="20369"/>
    <n v="0"/>
    <n v="20772"/>
    <n v="17"/>
    <n v="117"/>
    <n v="15"/>
    <n v="187"/>
    <n v="14"/>
    <n v="8"/>
    <n v="9"/>
    <n v="0"/>
    <n v="14"/>
    <n v="0"/>
    <n v="0"/>
    <n v="145"/>
    <n v="4"/>
    <n v="0"/>
    <n v="0"/>
    <n v="0"/>
    <n v="0"/>
    <n v="0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2455346.48"/>
    <n v="3362707.11"/>
    <n v="907360.73"/>
    <n v="10"/>
    <n v="55"/>
    <n v="48946.735016747967"/>
    <n v="65593.791324992941"/>
    <n v="16647.05630824497"/>
    <n v="2404.9812196722291"/>
    <n v="3209.56253943211"/>
    <n v="804.58131975988158"/>
    <n v="2403994.76376358"/>
    <n v="3293903.756135575"/>
    <n v="889909.09237199521"/>
    <n v="17451.63762800485"/>
    <n v="32796.89566249647"/>
    <n v="39356.274794995763"/>
    <n v="45915.653927495063"/>
    <n v="52475.033059994363"/>
    <n v="59034.412192493648"/>
    <n v="72153.170457492248"/>
    <n v="78712.549589991526"/>
    <n v="85271.928722490833"/>
    <n v="91831.307854990111"/>
    <n v="98390.686987489404"/>
    <n v="1604.781269716055"/>
    <n v="1925.7375236592659"/>
    <n v="2246.693777602477"/>
    <n v="2567.6500315456892"/>
    <n v="2888.6062854889001"/>
    <n v="3530.5187933753218"/>
    <n v="3851.4750473185318"/>
    <n v="4172.431301261744"/>
    <n v="4493.387555204954"/>
    <n v="4814.3438091481657"/>
    <n v="3.940263678480235"/>
    <n v="3.989108944749014"/>
    <n v="1.4630000000000001"/>
    <n v="1.51604883312797E-2"/>
    <n v="2.7301974956892572E-3"/>
    <n v="1.4669942789361929"/>
    <n v="-248.60847699673869"/>
    <n v="-2.1906849018539352"/>
    <n v="-3528.2980432463851"/>
    <n v="-2070.6582360243192"/>
    <n v="-248.60847699673829"/>
    <n v="2094.0269274672942"/>
    <n v="5217.5408000860079"/>
    <n v="-6152.049696246102"/>
    <n v="-4985.9378504684501"/>
    <n v="-3528.2980432463851"/>
    <n v="-1654.1897196751579"/>
    <n v="844.62137841981166"/>
    <n v="-162.6688118734595"/>
    <n v="-91.345199886079286"/>
    <n v="-2.190684901853956"/>
    <n v="112.4365486492928"/>
    <n v="265.27286005082192"/>
    <n v="-291.05131345074381"/>
    <n v="-233.99242386083961"/>
    <n v="-162.66881187345939"/>
    <n v="-70.967025032541983"/>
    <n v="51.302024088681378"/>
  </r>
  <r>
    <x v="343"/>
    <n v="4879.0328092407717"/>
    <n v="0"/>
    <n v="0"/>
    <n v="188"/>
    <n v="77"/>
    <n v="1633805047"/>
    <n v="37050.292892067417"/>
    <n v="17025.587613762938"/>
    <n v="0"/>
    <n v="65"/>
    <n v="39"/>
    <n v="1670988865"/>
    <n v="330"/>
    <n v="0"/>
    <n v="2666"/>
    <n v="4"/>
    <n v="11"/>
    <n v="5"/>
    <n v="23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38240.15"/>
    <n v="55663.34"/>
    <n v="17423.189999999999"/>
    <n v="2"/>
    <n v="3"/>
    <n v="0"/>
    <n v="0"/>
    <n v="0"/>
    <n v="38138.414470731383"/>
    <n v="55561.607496932258"/>
    <n v="17423.193026200868"/>
    <n v="101.73552926861881"/>
    <n v="101.73250306773841"/>
    <n v="-3.026200873136986E-3"/>
    <n v="17423.193026200868"/>
    <n v="0"/>
    <n v="0"/>
    <n v="0"/>
    <n v="0"/>
    <n v="0"/>
    <n v="0"/>
    <n v="0"/>
    <n v="0"/>
    <n v="0"/>
    <n v="0"/>
    <n v="27780.803748466129"/>
    <n v="33336.964498159352"/>
    <n v="38893.125247852578"/>
    <n v="44449.285997545812"/>
    <n v="50005.446747239032"/>
    <n v="61117.768246625492"/>
    <n v="66673.928996318704"/>
    <n v="72230.089746011945"/>
    <n v="77786.250495705157"/>
    <n v="83342.411245398383"/>
    <m/>
    <n v="3.1889451843516352"/>
    <n v="1.4630000000000001"/>
    <m/>
    <n v="0.25433325716235727"/>
    <n v="1.8350895552285289"/>
    <m/>
    <n v="-3532.7911519678082"/>
    <n v="0"/>
    <n v="0"/>
    <n v="0"/>
    <n v="0"/>
    <n v="0"/>
    <n v="0"/>
    <n v="0"/>
    <n v="0"/>
    <n v="0"/>
    <n v="0"/>
    <n v="-6310.8715268144206"/>
    <n v="-5076.1691379937038"/>
    <n v="-3532.7911519678069"/>
    <n v="-1548.448027077369"/>
    <n v="1097.3428061098821"/>
    <n v="-8533.3358266917094"/>
    <n v="-7545.5739156351356"/>
    <n v="-6310.8715268144188"/>
    <n v="-4723.3970269020683"/>
    <n v="-2606.7643603522679"/>
  </r>
  <r>
    <x v="344"/>
    <n v="0"/>
    <n v="0"/>
    <n v="0"/>
    <n v="0"/>
    <n v="0"/>
    <n v="0"/>
    <n v="47900.429422502697"/>
    <n v="47460.800000000003"/>
    <n v="0"/>
    <n v="11"/>
    <n v="2"/>
    <n v="1672048285"/>
    <n v="19560"/>
    <n v="0"/>
    <n v="42381"/>
    <n v="8"/>
    <n v="30"/>
    <n v="1"/>
    <n v="22686"/>
    <n v="0"/>
    <n v="2"/>
    <n v="0"/>
    <n v="0"/>
    <n v="0"/>
    <n v="0"/>
    <n v="0"/>
    <n v="1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5"/>
    <n v="744892.23"/>
    <n v="762274.86"/>
    <n v="17382.63"/>
    <n v="2"/>
    <n v="8"/>
    <n v="0"/>
    <n v="0"/>
    <n v="0"/>
    <n v="53616.809077619182"/>
    <n v="70999.439529201452"/>
    <n v="17382.63045158227"/>
    <n v="691275.42092238076"/>
    <n v="691275.4204707985"/>
    <n v="-4.515822693065275E-4"/>
    <n v="17382.63045158227"/>
    <n v="0"/>
    <n v="0"/>
    <n v="0"/>
    <n v="0"/>
    <n v="0"/>
    <n v="0"/>
    <n v="0"/>
    <n v="0"/>
    <n v="0"/>
    <n v="0"/>
    <n v="35499.719764600733"/>
    <n v="42599.663717520867"/>
    <n v="49699.607670441022"/>
    <n v="56799.551623361163"/>
    <n v="63899.495576281312"/>
    <n v="78099.383482121601"/>
    <n v="85199.327435041734"/>
    <n v="92299.271387961897"/>
    <n v="99399.21534088203"/>
    <n v="106499.15929380219"/>
    <m/>
    <n v="4.0845049158102924"/>
    <n v="1.4630000000000001"/>
    <m/>
    <n v="-2.0689145331467259E-2"/>
    <n v="1.432731780380063"/>
    <m/>
    <n v="367.22943071809232"/>
    <n v="0"/>
    <n v="0"/>
    <n v="0"/>
    <n v="0"/>
    <n v="0"/>
    <n v="0"/>
    <n v="0"/>
    <n v="0"/>
    <n v="0"/>
    <n v="0"/>
    <n v="-3182.742545741979"/>
    <n v="-1604.9772228708371"/>
    <n v="367.22943071809277"/>
    <n v="2902.9236996181462"/>
    <n v="6283.8493914848796"/>
    <n v="-6022.7201269100369"/>
    <n v="-4760.5078686131237"/>
    <n v="-3182.742545741979"/>
    <n v="-1154.187130621938"/>
    <n v="1550.55342287145"/>
  </r>
  <r>
    <x v="345"/>
    <n v="4549.1270470063937"/>
    <n v="0"/>
    <n v="0"/>
    <n v="86"/>
    <n v="104"/>
    <n v="1637706434"/>
    <n v="36613.181023839177"/>
    <n v="16486.187159679241"/>
    <n v="0"/>
    <n v="36"/>
    <n v="54"/>
    <n v="1671044269"/>
    <n v="84"/>
    <n v="0"/>
    <n v="6569"/>
    <n v="7"/>
    <n v="24"/>
    <n v="5"/>
    <n v="6442"/>
    <n v="26"/>
    <n v="0"/>
    <n v="0"/>
    <n v="0"/>
    <n v="0"/>
    <n v="0"/>
    <n v="0"/>
    <n v="1"/>
    <n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"/>
    <n v="55146.54"/>
    <n v="72422.41"/>
    <n v="17275.88"/>
    <n v="4"/>
    <n v="8"/>
    <n v="0"/>
    <n v="0"/>
    <n v="0"/>
    <n v="37638.583476421001"/>
    <n v="54914.458963583857"/>
    <n v="17275.875487162859"/>
    <n v="17507.956523579"/>
    <n v="17507.95103641614"/>
    <n v="4.5128371384635102E-3"/>
    <n v="17275.875487162859"/>
    <n v="0"/>
    <n v="0"/>
    <n v="0"/>
    <n v="0"/>
    <n v="0"/>
    <n v="0"/>
    <n v="0"/>
    <n v="0"/>
    <n v="0"/>
    <n v="0"/>
    <n v="27457.229481791928"/>
    <n v="32948.675378150307"/>
    <n v="38440.121274508703"/>
    <n v="43931.567170867092"/>
    <n v="49423.013067225482"/>
    <n v="60405.904859942253"/>
    <n v="65897.350756300628"/>
    <n v="71388.796652659032"/>
    <n v="76880.242549017406"/>
    <n v="82371.688445375796"/>
    <m/>
    <n v="3.178678788486812"/>
    <n v="1.4630000000000001"/>
    <m/>
    <n v="0.25838446290578881"/>
    <n v="1.841016469231169"/>
    <m/>
    <n v="-3547.260746266898"/>
    <n v="0"/>
    <n v="0"/>
    <n v="0"/>
    <n v="0"/>
    <n v="0"/>
    <n v="0"/>
    <n v="0"/>
    <n v="0"/>
    <n v="0"/>
    <n v="0"/>
    <n v="-6292.9836944460894"/>
    <n v="-5072.662384144227"/>
    <n v="-3547.2607462668971"/>
    <n v="-1586.0300689960441"/>
    <n v="1028.9441673650911"/>
    <n v="-8489.5620529894441"/>
    <n v="-7513.3050047479537"/>
    <n v="-6292.9836944460894"/>
    <n v="-4723.999152629407"/>
    <n v="-2632.0197635404979"/>
  </r>
  <r>
    <x v="346"/>
    <n v="0"/>
    <n v="0"/>
    <n v="0"/>
    <n v="0"/>
    <n v="0"/>
    <n v="0"/>
    <n v="43863.35185800639"/>
    <n v="22489.34356526117"/>
    <n v="0"/>
    <n v="174"/>
    <n v="57"/>
    <n v="1671654586"/>
    <n v="562"/>
    <n v="0"/>
    <n v="2201"/>
    <n v="5"/>
    <n v="44"/>
    <n v="81"/>
    <n v="15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1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134"/>
    <n v="57559.06"/>
    <n v="74647.48"/>
    <n v="17088.41"/>
    <n v="3"/>
    <n v="5"/>
    <n v="0"/>
    <n v="0"/>
    <n v="0"/>
    <n v="47859.780478791457"/>
    <n v="64948.193668040381"/>
    <n v="17088.41318924892"/>
    <n v="9699.279521208533"/>
    <n v="9699.2863319596145"/>
    <n v="-3.189248920534737E-3"/>
    <n v="17088.41318924892"/>
    <n v="0"/>
    <n v="0"/>
    <n v="0"/>
    <n v="0"/>
    <n v="0"/>
    <n v="0"/>
    <n v="0"/>
    <n v="0"/>
    <n v="0"/>
    <n v="0"/>
    <n v="32474.096834020191"/>
    <n v="38968.916200824227"/>
    <n v="45463.735567628268"/>
    <n v="51958.554934432308"/>
    <n v="58453.374301236341"/>
    <n v="71443.013034844422"/>
    <n v="77937.832401648455"/>
    <n v="84432.651768452502"/>
    <n v="90927.471135256535"/>
    <n v="97422.290502060569"/>
    <m/>
    <n v="3.8007153121099719"/>
    <n v="1.4630000000000001"/>
    <m/>
    <n v="5.2433468840736408E-2"/>
    <n v="1.539710164913997"/>
    <m/>
    <n v="-851.36477223882571"/>
    <n v="0"/>
    <n v="0"/>
    <n v="0"/>
    <n v="0"/>
    <n v="0"/>
    <n v="0"/>
    <n v="0"/>
    <n v="0"/>
    <n v="0"/>
    <n v="0"/>
    <n v="-4098.7744556408434"/>
    <n v="-2655.4812630177239"/>
    <n v="-851.36477223882503"/>
    <n v="1468.213573048331"/>
    <n v="4560.9847000978734"/>
    <n v="-6696.7022023624604"/>
    <n v="-5542.0676482639628"/>
    <n v="-4098.7744556408434"/>
    <n v="-2243.1117794111178"/>
    <n v="231.10512222851679"/>
  </r>
  <r>
    <x v="347"/>
    <n v="25106.465941037859"/>
    <n v="0"/>
    <n v="0"/>
    <n v="88"/>
    <n v="110"/>
    <n v="1636461573"/>
    <n v="38577.31472484416"/>
    <n v="24450.697644924228"/>
    <n v="0"/>
    <n v="11"/>
    <n v="42"/>
    <n v="1669235171"/>
    <n v="10887"/>
    <n v="0"/>
    <n v="39418"/>
    <n v="7"/>
    <n v="37"/>
    <n v="261"/>
    <n v="28200"/>
    <n v="4"/>
    <n v="61"/>
    <n v="0"/>
    <n v="0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1"/>
    <n v="43564.46"/>
    <n v="60594.81"/>
    <n v="17030.349999999999"/>
    <n v="3"/>
    <n v="5"/>
    <n v="0"/>
    <n v="0"/>
    <n v="0"/>
    <n v="41793.351677071638"/>
    <n v="58823.699163570622"/>
    <n v="17030.347486498991"/>
    <n v="1771.1083229283611"/>
    <n v="1771.1108364293759"/>
    <n v="2.5135010109806899E-3"/>
    <n v="17030.347486498991"/>
    <n v="0"/>
    <n v="0"/>
    <n v="0"/>
    <n v="0"/>
    <n v="0"/>
    <n v="0"/>
    <n v="0"/>
    <n v="0"/>
    <n v="0"/>
    <n v="0"/>
    <n v="29411.849581785311"/>
    <n v="35294.219498142367"/>
    <n v="41176.589414499431"/>
    <n v="47058.959330856502"/>
    <n v="52941.329247213558"/>
    <n v="64706.069079927693"/>
    <n v="70588.438996284749"/>
    <n v="76470.808912641805"/>
    <n v="82353.178828998862"/>
    <n v="88235.548745355933"/>
    <m/>
    <n v="3.4540516105266681"/>
    <n v="1.4630000000000001"/>
    <m/>
    <n v="0.1580602871739043"/>
    <n v="1.694242200135422"/>
    <m/>
    <n v="-2324.4226956063321"/>
    <n v="0"/>
    <n v="0"/>
    <n v="0"/>
    <n v="0"/>
    <n v="0"/>
    <n v="0"/>
    <n v="0"/>
    <n v="0"/>
    <n v="0"/>
    <n v="0"/>
    <n v="-5265.6076537848639"/>
    <n v="-3958.414339038849"/>
    <n v="-2324.4226956063321"/>
    <n v="-223.57629690738031"/>
    <n v="2577.552234691218"/>
    <n v="-7618.5556203276856"/>
    <n v="-6572.8009685308753"/>
    <n v="-5265.6076537848621"/>
    <n v="-3584.9305348257021"/>
    <n v="-1344.0277095468209"/>
  </r>
  <r>
    <x v="348"/>
    <n v="0"/>
    <n v="0"/>
    <n v="0"/>
    <n v="0"/>
    <n v="0"/>
    <n v="0"/>
    <n v="45031.082763933569"/>
    <n v="24586.02301389577"/>
    <n v="0"/>
    <n v="25"/>
    <n v="42"/>
    <n v="1671942700"/>
    <n v="2984"/>
    <n v="0"/>
    <n v="27269"/>
    <n v="2"/>
    <n v="6"/>
    <n v="0"/>
    <n v="242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7453.74"/>
    <n v="74480.45"/>
    <n v="17026.71"/>
    <n v="2"/>
    <n v="6"/>
    <n v="0"/>
    <n v="0"/>
    <n v="0"/>
    <n v="49649.052228944907"/>
    <n v="66675.762491861213"/>
    <n v="17026.710262916298"/>
    <n v="7804.6877710550834"/>
    <n v="7804.6875081387843"/>
    <n v="-2.6291629910701891E-4"/>
    <n v="17026.710262916298"/>
    <n v="0"/>
    <n v="0"/>
    <n v="0"/>
    <n v="0"/>
    <n v="0"/>
    <n v="0"/>
    <n v="0"/>
    <n v="0"/>
    <n v="0"/>
    <n v="0"/>
    <n v="33337.881245930606"/>
    <n v="40005.457495116723"/>
    <n v="46673.033744302847"/>
    <n v="53340.609993488972"/>
    <n v="60008.186242675103"/>
    <n v="73343.338741047337"/>
    <n v="80010.914990233447"/>
    <n v="86678.491239419585"/>
    <n v="93346.067488605695"/>
    <n v="100013.6437377918"/>
    <m/>
    <n v="3.9159509654122191"/>
    <n v="1.4630000000000001"/>
    <m/>
    <n v="2.1463250007507151E-2"/>
    <n v="1.4944007347609829"/>
    <m/>
    <n v="-357.7696399509959"/>
    <n v="0"/>
    <n v="0"/>
    <n v="0"/>
    <n v="0"/>
    <n v="0"/>
    <n v="0"/>
    <n v="0"/>
    <n v="0"/>
    <n v="0"/>
    <n v="0"/>
    <n v="-3691.5577645440549"/>
    <n v="-2209.8741536138059"/>
    <n v="-357.76963995099499"/>
    <n v="2023.5075919011911"/>
    <n v="5198.5439010374394"/>
    <n v="-6358.5882642185043"/>
    <n v="-5173.2413754743047"/>
    <n v="-3691.5577645440549"/>
    <n v="-1786.5359790623061"/>
    <n v="753.49306824669111"/>
  </r>
  <r>
    <x v="349"/>
    <n v="0"/>
    <n v="0"/>
    <n v="0"/>
    <n v="0"/>
    <n v="0"/>
    <n v="0"/>
    <n v="42839.167403672887"/>
    <n v="22504.985206787289"/>
    <n v="0"/>
    <n v="152"/>
    <n v="59"/>
    <n v="1671792537"/>
    <n v="8539"/>
    <n v="0"/>
    <n v="9304"/>
    <n v="6"/>
    <n v="19"/>
    <n v="5"/>
    <n v="512"/>
    <n v="0"/>
    <n v="245"/>
    <n v="1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3"/>
    <n v="73208.92"/>
    <n v="90112.1"/>
    <n v="16903.18"/>
    <n v="2"/>
    <n v="11"/>
    <n v="0"/>
    <n v="0"/>
    <n v="0"/>
    <n v="46214.584278265342"/>
    <n v="63117.768042377233"/>
    <n v="16903.18376411188"/>
    <n v="26994.33572173466"/>
    <n v="26994.33195762278"/>
    <n v="-3.7641118833562359E-3"/>
    <n v="16903.18376411188"/>
    <n v="0"/>
    <n v="0"/>
    <n v="0"/>
    <n v="0"/>
    <n v="0"/>
    <n v="0"/>
    <n v="0"/>
    <n v="0"/>
    <n v="0"/>
    <n v="0"/>
    <n v="31558.884021188609"/>
    <n v="37870.660825426326"/>
    <n v="44182.437629664048"/>
    <n v="50494.214433901783"/>
    <n v="56805.991238139497"/>
    <n v="69429.544846614954"/>
    <n v="75741.321650852668"/>
    <n v="82053.098455090396"/>
    <n v="88364.87525932811"/>
    <n v="94676.652063565838"/>
    <m/>
    <n v="3.7340757175217001"/>
    <n v="1.4630000000000001"/>
    <m/>
    <n v="7.1215557100377636E-2"/>
    <n v="1.5671883600378529"/>
    <m/>
    <n v="-1123.7417535175771"/>
    <n v="0"/>
    <n v="0"/>
    <n v="0"/>
    <n v="0"/>
    <n v="0"/>
    <n v="0"/>
    <n v="0"/>
    <n v="0"/>
    <n v="0"/>
    <n v="0"/>
    <n v="-4279.6301556364378"/>
    <n v="-2877.0130880280558"/>
    <n v="-1123.7417535175771"/>
    <n v="1130.464247995897"/>
    <n v="4136.0722500138581"/>
    <n v="-6804.3408773315277"/>
    <n v="-5682.2472232448199"/>
    <n v="-4279.6301556364378"/>
    <n v="-2476.2653544256591"/>
    <n v="-71.778952811288036"/>
  </r>
  <r>
    <x v="350"/>
    <n v="0"/>
    <n v="0"/>
    <n v="0"/>
    <n v="0"/>
    <n v="0"/>
    <n v="0"/>
    <n v="36706.14252462412"/>
    <n v="30036.190246181191"/>
    <n v="0"/>
    <n v="4"/>
    <n v="16"/>
    <n v="1670706334"/>
    <n v="5594"/>
    <n v="0"/>
    <n v="7425"/>
    <n v="4"/>
    <n v="9"/>
    <n v="0"/>
    <n v="18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9073.63"/>
    <n v="75946.22"/>
    <n v="16872.59"/>
    <n v="2"/>
    <n v="3"/>
    <n v="0"/>
    <n v="0"/>
    <n v="0"/>
    <n v="38526.839220815178"/>
    <n v="55399.429993623417"/>
    <n v="16872.590772808238"/>
    <n v="20546.790779184819"/>
    <n v="20546.790006376581"/>
    <n v="-7.7280824189074337E-4"/>
    <n v="16872.590772808238"/>
    <n v="0"/>
    <n v="0"/>
    <n v="0"/>
    <n v="0"/>
    <n v="0"/>
    <n v="0"/>
    <n v="0"/>
    <n v="0"/>
    <n v="0"/>
    <n v="0"/>
    <n v="27699.714996811708"/>
    <n v="33239.65799617405"/>
    <n v="38779.600995536392"/>
    <n v="44319.543994898733"/>
    <n v="49859.486994261068"/>
    <n v="60939.372992985773"/>
    <n v="66479.3159923481"/>
    <n v="72019.258991710449"/>
    <n v="77559.201991072783"/>
    <n v="83099.144990435132"/>
    <m/>
    <n v="3.2833979523111991"/>
    <n v="1.4630000000000001"/>
    <m/>
    <n v="0.21825013540755281"/>
    <n v="1.78229994810125"/>
    <m/>
    <n v="-3022.7332744023879"/>
    <n v="0"/>
    <n v="0"/>
    <n v="0"/>
    <n v="0"/>
    <n v="0"/>
    <n v="0"/>
    <n v="0"/>
    <n v="0"/>
    <n v="0"/>
    <n v="0"/>
    <n v="-5792.7047740835587"/>
    <n v="-4561.6063297808159"/>
    <n v="-3022.7332744023879"/>
    <n v="-1044.1822032015521"/>
    <n v="1593.885891732898"/>
    <n v="-8008.6819738284958"/>
    <n v="-7023.8032183863024"/>
    <n v="-5792.7047740835587"/>
    <n v="-4209.8639171228897"/>
    <n v="-2099.4094411753299"/>
  </r>
  <r>
    <x v="351"/>
    <n v="0"/>
    <n v="0"/>
    <n v="0"/>
    <n v="0"/>
    <n v="0"/>
    <n v="0"/>
    <n v="39086.551055219577"/>
    <n v="20843.383399660379"/>
    <n v="0"/>
    <n v="8"/>
    <n v="50"/>
    <n v="1669996749"/>
    <n v="16526"/>
    <n v="0"/>
    <n v="43006"/>
    <n v="6"/>
    <n v="20"/>
    <n v="0"/>
    <n v="26434"/>
    <n v="8"/>
    <n v="0"/>
    <n v="0"/>
    <n v="0"/>
    <n v="0"/>
    <n v="0"/>
    <n v="0"/>
    <n v="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6"/>
    <n v="42992.37"/>
    <n v="59841.120000000003"/>
    <n v="16848.75"/>
    <n v="1"/>
    <n v="2"/>
    <n v="0"/>
    <n v="0"/>
    <n v="0"/>
    <n v="42538.339603662433"/>
    <n v="59387.087162863238"/>
    <n v="16848.747559200801"/>
    <n v="454.03039633756998"/>
    <n v="454.03283713676501"/>
    <n v="2.4407991986663551E-3"/>
    <n v="16848.747559200801"/>
    <n v="0"/>
    <n v="0"/>
    <n v="0"/>
    <n v="0"/>
    <n v="0"/>
    <n v="0"/>
    <n v="0"/>
    <n v="0"/>
    <n v="0"/>
    <n v="0"/>
    <n v="29693.543581431619"/>
    <n v="35632.25229771794"/>
    <n v="41570.961014004257"/>
    <n v="47509.669730290603"/>
    <n v="53448.378446576913"/>
    <n v="65325.795879149569"/>
    <n v="71264.504595435879"/>
    <n v="77203.213311722211"/>
    <n v="83141.922028008528"/>
    <n v="89080.63074429486"/>
    <m/>
    <n v="3.5247181996286132"/>
    <n v="1.4630000000000001"/>
    <m/>
    <n v="0.13484249618067781"/>
    <n v="1.660274571912332"/>
    <m/>
    <n v="-2001.975768484991"/>
    <n v="0"/>
    <n v="0"/>
    <n v="0"/>
    <n v="0"/>
    <n v="0"/>
    <n v="0"/>
    <n v="0"/>
    <n v="0"/>
    <n v="0"/>
    <n v="0"/>
    <n v="-4971.3301266281542"/>
    <n v="-3651.6170785645259"/>
    <n v="-2001.9757684849919"/>
    <n v="118.9916301886951"/>
    <n v="2946.9481617536112"/>
    <n v="-7346.8136131426818"/>
    <n v="-6291.0431746917802"/>
    <n v="-4971.3301266281524"/>
    <n v="-3274.556207689202"/>
    <n v="-1012.190982437269"/>
  </r>
  <r>
    <x v="352"/>
    <n v="42554.445482657"/>
    <n v="39543.665387469999"/>
    <n v="0"/>
    <n v="10"/>
    <n v="11"/>
    <n v="1671238091"/>
    <n v="0"/>
    <n v="0"/>
    <n v="0"/>
    <n v="0"/>
    <n v="0"/>
    <n v="0"/>
    <n v="650"/>
    <n v="0"/>
    <n v="772"/>
    <n v="4"/>
    <n v="8"/>
    <n v="0"/>
    <n v="1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6860.93"/>
    <n v="63584.01"/>
    <n v="16723.080000000002"/>
    <n v="2"/>
    <n v="2"/>
    <n v="46518.62946851259"/>
    <n v="63120.391959884168"/>
    <n v="16601.762491371581"/>
    <n v="342.30063063490292"/>
    <n v="463.61456735791938"/>
    <n v="121.3139367230165"/>
    <n v="-9.9147492960582895E-5"/>
    <n v="3.4727579077866721E-3"/>
    <n v="3.5719054007330442E-3"/>
    <n v="16723.076428094599"/>
    <n v="31560.195979942091"/>
    <n v="37872.235175930502"/>
    <n v="44184.274371918917"/>
    <n v="50496.313567907353"/>
    <n v="56808.35276389576"/>
    <n v="69432.431155872604"/>
    <n v="75744.470351861004"/>
    <n v="82056.509547849433"/>
    <n v="88368.548743837833"/>
    <n v="94680.587939826262"/>
    <n v="231.80728367895969"/>
    <n v="278.1687404147516"/>
    <n v="324.53019715054347"/>
    <n v="370.89165388633552"/>
    <n v="417.25311062212751"/>
    <n v="509.97602409371137"/>
    <n v="556.33748082950319"/>
    <n v="602.69893756529518"/>
    <n v="649.06039430108706"/>
    <n v="695.42185103687905"/>
    <n v="3.8020295732269189"/>
    <n v="3.821610112418016"/>
    <n v="1.4630000000000001"/>
    <n v="5.2069670411599711E-2"/>
    <n v="4.6679248362442749E-2"/>
    <n v="1.5312917403542541"/>
    <n v="-821.66450140054053"/>
    <n v="-5.4102948835366984"/>
    <n v="-3977.6840993947499"/>
    <n v="-2575.0087225084349"/>
    <n v="-821.66450140054076"/>
    <n v="1432.635211452467"/>
    <n v="4438.3681619231393"/>
    <n v="-6502.4997777901153"/>
    <n v="-5380.3594762810626"/>
    <n v="-3977.684099394748"/>
    <n v="-2174.2443291123441"/>
    <n v="230.3420312641974"/>
    <n v="-28.591023251432659"/>
    <n v="-18.28847731014557"/>
    <n v="-5.4102948835366931"/>
    <n v="11.147368236388999"/>
    <n v="33.224252396289913"/>
    <n v="-47.135605945749433"/>
    <n v="-38.893569192719752"/>
    <n v="-28.591023251432659"/>
    <n v="-15.34489275549211"/>
    <n v="2.3166145724286338"/>
  </r>
  <r>
    <x v="353"/>
    <n v="0"/>
    <n v="0"/>
    <n v="0"/>
    <n v="0"/>
    <n v="0"/>
    <n v="0"/>
    <n v="43337.217395293883"/>
    <n v="25722.894254651779"/>
    <n v="0"/>
    <n v="69"/>
    <n v="54"/>
    <n v="1672097347"/>
    <n v="157604"/>
    <n v="0"/>
    <n v="199799"/>
    <n v="6"/>
    <n v="43"/>
    <n v="0"/>
    <n v="34140"/>
    <n v="7"/>
    <n v="7550"/>
    <n v="0"/>
    <n v="0"/>
    <n v="0"/>
    <n v="0"/>
    <n v="0"/>
    <n v="0"/>
    <n v="0"/>
    <n v="0"/>
    <n v="0"/>
    <n v="4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055"/>
    <n v="81004.75"/>
    <n v="97705.69"/>
    <n v="16700.95"/>
    <n v="3"/>
    <n v="7"/>
    <n v="0"/>
    <n v="0"/>
    <n v="0"/>
    <n v="47109.028110065643"/>
    <n v="63809.973188984142"/>
    <n v="16700.945078918499"/>
    <n v="33895.721889934357"/>
    <n v="33895.716811015867"/>
    <n v="4.9210815013793763E-3"/>
    <n v="16700.945078918499"/>
    <n v="0"/>
    <n v="0"/>
    <n v="0"/>
    <n v="0"/>
    <n v="0"/>
    <n v="0"/>
    <n v="0"/>
    <n v="0"/>
    <n v="0"/>
    <n v="0"/>
    <n v="31904.986594492071"/>
    <n v="38285.983913390482"/>
    <n v="44666.98123228889"/>
    <n v="51047.978551187312"/>
    <n v="57428.97587008572"/>
    <n v="70190.97050788255"/>
    <n v="76571.967826780965"/>
    <n v="82952.96514567938"/>
    <n v="89333.96246457778"/>
    <n v="95714.959783476195"/>
    <m/>
    <n v="3.8207402567613422"/>
    <n v="1.4630000000000001"/>
    <m/>
    <n v="4.6917542463514213E-2"/>
    <n v="1.531640364624121"/>
    <m/>
    <n v="-748.4517816724657"/>
    <n v="0"/>
    <n v="0"/>
    <n v="0"/>
    <n v="0"/>
    <n v="0"/>
    <n v="0"/>
    <n v="0"/>
    <n v="0"/>
    <n v="0"/>
    <n v="0"/>
    <n v="-3938.9504411216731"/>
    <n v="-2520.9510369220238"/>
    <n v="-748.45178167246559"/>
    <n v="1530.475832219825"/>
    <n v="4569.0459840762123"/>
    <n v="-6491.3493686810361"/>
    <n v="-5356.9498453213182"/>
    <n v="-3938.9504411216708"/>
    <n v="-2115.8083500078392"/>
    <n v="315.04777147727151"/>
  </r>
  <r>
    <x v="354"/>
    <n v="0"/>
    <n v="0"/>
    <n v="0"/>
    <n v="0"/>
    <n v="0"/>
    <n v="0"/>
    <n v="35734.573162011657"/>
    <n v="23894.004441449379"/>
    <n v="0"/>
    <n v="14"/>
    <n v="16"/>
    <n v="1671098242"/>
    <n v="248331"/>
    <n v="0"/>
    <n v="252493"/>
    <n v="3"/>
    <n v="23"/>
    <n v="441"/>
    <n v="37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1"/>
    <n v="362409.8"/>
    <n v="401053.94"/>
    <n v="38644.14"/>
    <n v="2"/>
    <n v="11"/>
    <n v="0"/>
    <n v="0"/>
    <n v="0"/>
    <n v="36713.46583846461"/>
    <n v="53348.793042103338"/>
    <n v="16635.327203638732"/>
    <n v="325696.33416153537"/>
    <n v="347705.14695789659"/>
    <n v="22008.812796361271"/>
    <n v="16635.327203638732"/>
    <n v="0"/>
    <n v="0"/>
    <n v="0"/>
    <n v="0"/>
    <n v="0"/>
    <n v="0"/>
    <n v="0"/>
    <n v="0"/>
    <n v="0"/>
    <n v="0"/>
    <n v="26674.396521051669"/>
    <n v="32009.275825262001"/>
    <n v="37344.155129472332"/>
    <n v="42679.034433682667"/>
    <n v="48013.913737893003"/>
    <n v="58683.672346313673"/>
    <n v="64018.551650524001"/>
    <n v="69353.430954734344"/>
    <n v="74688.310258944664"/>
    <n v="80023.189563155"/>
    <m/>
    <n v="3.206957842730866"/>
    <n v="1.4630000000000001"/>
    <m/>
    <n v="0.24728798947784861"/>
    <n v="1.824782328606092"/>
    <m/>
    <n v="-3298.128943112893"/>
    <n v="0"/>
    <n v="0"/>
    <n v="0"/>
    <n v="0"/>
    <n v="0"/>
    <n v="0"/>
    <n v="0"/>
    <n v="0"/>
    <n v="0"/>
    <n v="0"/>
    <n v="-5965.5685952180611"/>
    <n v="-4780.0398609490967"/>
    <n v="-3298.128943112893"/>
    <n v="-1392.814905894917"/>
    <n v="1147.603810395718"/>
    <n v="-8099.5203169021934"/>
    <n v="-7151.0973294870219"/>
    <n v="-5965.5685952180593"/>
    <n v="-4441.3173654436778"/>
    <n v="-2408.9823924111702"/>
  </r>
  <r>
    <x v="355"/>
    <n v="1526.221909351063"/>
    <n v="0"/>
    <n v="0"/>
    <n v="32"/>
    <n v="36"/>
    <n v="1636791655"/>
    <n v="20452.215522453262"/>
    <n v="12713.126730286651"/>
    <n v="0"/>
    <n v="19"/>
    <n v="40"/>
    <n v="1661395663"/>
    <n v="4863"/>
    <n v="0"/>
    <n v="28288"/>
    <n v="11"/>
    <n v="54"/>
    <n v="307"/>
    <n v="1486"/>
    <n v="19956"/>
    <n v="15"/>
    <n v="196"/>
    <n v="0"/>
    <n v="0"/>
    <n v="0"/>
    <n v="0"/>
    <n v="404"/>
    <n v="193"/>
    <n v="0"/>
    <n v="0"/>
    <n v="0"/>
    <n v="0"/>
    <n v="0"/>
    <n v="0"/>
    <n v="0"/>
    <n v="0"/>
    <n v="0"/>
    <n v="0"/>
    <n v="0"/>
    <n v="0"/>
    <n v="0"/>
    <n v="0"/>
    <n v="0"/>
    <n v="868"/>
    <n v="0"/>
    <n v="0"/>
    <n v="0"/>
    <n v="0"/>
    <n v="0"/>
    <n v="0"/>
    <n v="0"/>
    <n v="0"/>
    <n v="0"/>
    <n v="0"/>
    <n v="0"/>
    <n v="0"/>
    <n v="0"/>
    <n v="0"/>
    <n v="21939"/>
    <n v="228663.62"/>
    <n v="245038.91"/>
    <n v="16375.3"/>
    <n v="8"/>
    <n v="28"/>
    <n v="0"/>
    <n v="0"/>
    <n v="0"/>
    <n v="15131.15708434006"/>
    <n v="31506.4536447707"/>
    <n v="16375.296560430639"/>
    <n v="213532.46291565991"/>
    <n v="213532.45635522931"/>
    <n v="3.4395693619444501E-3"/>
    <n v="16375.296560430639"/>
    <n v="0"/>
    <n v="0"/>
    <n v="0"/>
    <n v="0"/>
    <n v="0"/>
    <n v="0"/>
    <n v="0"/>
    <n v="0"/>
    <n v="0"/>
    <n v="0"/>
    <n v="15753.22682238535"/>
    <n v="18903.87218686242"/>
    <n v="22054.51755133949"/>
    <n v="25205.16291581656"/>
    <n v="28355.80828029363"/>
    <n v="34657.099009247773"/>
    <n v="37807.744373724832"/>
    <n v="40958.389738201913"/>
    <n v="44109.035102678972"/>
    <n v="47259.680467156053"/>
    <m/>
    <n v="1.9240233927062469"/>
    <n v="1.4630000000000001"/>
    <m/>
    <n v="1.0789768020303401"/>
    <n v="3.0415430613703882"/>
    <m/>
    <n v="-8498.6831492379642"/>
    <n v="0"/>
    <n v="0"/>
    <n v="0"/>
    <n v="0"/>
    <n v="0"/>
    <n v="0"/>
    <n v="0"/>
    <n v="0"/>
    <n v="0"/>
    <n v="0"/>
    <n v="-10074.005831476499"/>
    <n v="-9373.8624171482606"/>
    <n v="-8498.6831492379642"/>
    <n v="-7373.4526619247245"/>
    <n v="-5873.1453455070714"/>
    <n v="-11334.263977267319"/>
    <n v="-10774.14924580474"/>
    <n v="-10074.005831476499"/>
    <n v="-9173.821441625907"/>
    <n v="-7973.5755884917826"/>
  </r>
  <r>
    <x v="356"/>
    <n v="0"/>
    <n v="0"/>
    <n v="0"/>
    <n v="0"/>
    <n v="0"/>
    <n v="0"/>
    <n v="44819.66886190998"/>
    <n v="27347.94821784928"/>
    <n v="0"/>
    <n v="19"/>
    <n v="40"/>
    <n v="1672067144"/>
    <n v="1812"/>
    <n v="0"/>
    <n v="11194"/>
    <n v="4"/>
    <n v="9"/>
    <n v="0"/>
    <n v="9346"/>
    <n v="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"/>
    <n v="50056.97"/>
    <n v="66338.759999999995"/>
    <n v="16281.79"/>
    <n v="1"/>
    <n v="1"/>
    <n v="0"/>
    <n v="0"/>
    <n v="0"/>
    <n v="50056.968684665917"/>
    <n v="66338.763173476633"/>
    <n v="16281.79448881071"/>
    <n v="1.31533407693496E-3"/>
    <n v="-3.173476638039574E-3"/>
    <n v="-4.4888107058795867E-3"/>
    <n v="16281.79448881071"/>
    <n v="0"/>
    <n v="0"/>
    <n v="0"/>
    <n v="0"/>
    <n v="0"/>
    <n v="0"/>
    <n v="0"/>
    <n v="0"/>
    <n v="0"/>
    <n v="0"/>
    <n v="33169.381586738316"/>
    <n v="39803.257904085978"/>
    <n v="46437.13422143364"/>
    <n v="53071.010538781309"/>
    <n v="59704.886856128971"/>
    <n v="72972.639490824309"/>
    <n v="79606.515808171956"/>
    <n v="86240.392125519633"/>
    <n v="92874.26844286728"/>
    <n v="99508.144760214956"/>
    <m/>
    <n v="4.0744134941063432"/>
    <n v="1.4630000000000001"/>
    <m/>
    <n v="-1.8263608790316081E-2"/>
    <n v="1.4362803403397679"/>
    <m/>
    <n v="302.89630455845179"/>
    <n v="0"/>
    <n v="0"/>
    <n v="0"/>
    <n v="0"/>
    <n v="0"/>
    <n v="0"/>
    <n v="0"/>
    <n v="0"/>
    <n v="0"/>
    <n v="0"/>
    <n v="-3014.041854115379"/>
    <n v="-1539.847116927011"/>
    <n v="302.89630455845139"/>
    <n v="2672.1378464683312"/>
    <n v="5831.1265690148384"/>
    <n v="-5667.5923810544446"/>
    <n v="-4488.2365913037484"/>
    <n v="-3014.041854115379"/>
    <n v="-1118.6486205874751"/>
    <n v="1408.5423574497311"/>
  </r>
  <r>
    <x v="357"/>
    <n v="0"/>
    <n v="0"/>
    <n v="0"/>
    <n v="0"/>
    <n v="0"/>
    <n v="0"/>
    <n v="41284.515932048693"/>
    <n v="21960.55943484636"/>
    <n v="0"/>
    <n v="51"/>
    <n v="55"/>
    <n v="1671712200"/>
    <n v="212181"/>
    <n v="0"/>
    <n v="218203"/>
    <n v="6"/>
    <n v="30"/>
    <n v="0"/>
    <n v="5795"/>
    <n v="0"/>
    <n v="19"/>
    <n v="0"/>
    <n v="0"/>
    <n v="0"/>
    <n v="0"/>
    <n v="0"/>
    <n v="2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7"/>
    <n v="88976.37"/>
    <n v="105410.02"/>
    <n v="16433.650000000001"/>
    <n v="3"/>
    <n v="16"/>
    <n v="0"/>
    <n v="0"/>
    <n v="0"/>
    <n v="44622.316345110034"/>
    <n v="60827.099905130453"/>
    <n v="16204.78356002042"/>
    <n v="44354.053654889962"/>
    <n v="44582.920094869551"/>
    <n v="228.86643997958339"/>
    <n v="16204.78356002042"/>
    <n v="0"/>
    <n v="0"/>
    <n v="0"/>
    <n v="0"/>
    <n v="0"/>
    <n v="0"/>
    <n v="0"/>
    <n v="0"/>
    <n v="0"/>
    <n v="0"/>
    <n v="30413.54995256523"/>
    <n v="36496.259943078272"/>
    <n v="42578.969933591317"/>
    <n v="48661.679924104363"/>
    <n v="54744.389914617408"/>
    <n v="66909.809895643499"/>
    <n v="72992.519886156544"/>
    <n v="79075.229876669589"/>
    <n v="85157.939867182635"/>
    <n v="91240.64985769568"/>
    <m/>
    <n v="3.753650869808582"/>
    <n v="1.4630000000000001"/>
    <m/>
    <n v="6.5629207066873807E-2"/>
    <n v="1.559015529938836"/>
    <m/>
    <n v="-998.00858373780511"/>
    <n v="0"/>
    <n v="0"/>
    <n v="0"/>
    <n v="0"/>
    <n v="0"/>
    <n v="0"/>
    <n v="0"/>
    <n v="0"/>
    <n v="0"/>
    <n v="0"/>
    <n v="-4039.3635789943269"/>
    <n v="-2687.650247769207"/>
    <n v="-998.00858373780466"/>
    <n v="1174.387841445425"/>
    <n v="4070.916408356401"/>
    <n v="-6472.4475751995451"/>
    <n v="-5391.0769102194481"/>
    <n v="-4039.3635789943269"/>
    <n v="-2301.4464388477431"/>
    <n v="15.77641468103684"/>
  </r>
  <r>
    <x v="358"/>
    <n v="0"/>
    <n v="0"/>
    <n v="0"/>
    <n v="0"/>
    <n v="0"/>
    <n v="0"/>
    <n v="43161.234271346992"/>
    <n v="36409.756999999998"/>
    <n v="0"/>
    <n v="4"/>
    <n v="19"/>
    <n v="1671977266"/>
    <n v="468"/>
    <n v="240"/>
    <n v="221915"/>
    <n v="11"/>
    <n v="30"/>
    <n v="78"/>
    <n v="16693"/>
    <n v="9"/>
    <n v="81"/>
    <n v="0"/>
    <n v="0"/>
    <n v="0"/>
    <n v="0"/>
    <n v="0"/>
    <n v="132118"/>
    <n v="200"/>
    <n v="0"/>
    <n v="0"/>
    <n v="0"/>
    <n v="71791"/>
    <n v="229"/>
    <n v="0"/>
    <n v="0"/>
    <n v="0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4754"/>
    <n v="4825188.03"/>
    <n v="4841125.37"/>
    <n v="15937.34"/>
    <n v="5"/>
    <n v="10"/>
    <n v="0"/>
    <n v="0"/>
    <n v="0"/>
    <n v="48079.443711008593"/>
    <n v="64016.783847385334"/>
    <n v="15937.34013637673"/>
    <n v="4777108.5862889914"/>
    <n v="4777108.586152615"/>
    <n v="-1.363767332804855E-4"/>
    <n v="15937.34013637673"/>
    <n v="0"/>
    <n v="0"/>
    <n v="0"/>
    <n v="0"/>
    <n v="0"/>
    <n v="0"/>
    <n v="0"/>
    <n v="0"/>
    <n v="0"/>
    <n v="0"/>
    <n v="32008.391923692659"/>
    <n v="38410.070308431197"/>
    <n v="44811.748693169728"/>
    <n v="51213.427077908273"/>
    <n v="57615.105462646803"/>
    <n v="70418.462232123871"/>
    <n v="76820.140616862394"/>
    <n v="83221.819001600932"/>
    <n v="89623.497386339455"/>
    <n v="96025.175771077993"/>
    <m/>
    <n v="4.0167796696054694"/>
    <n v="1.4630000000000001"/>
    <m/>
    <n v="-4.1773935803447459E-3"/>
    <n v="1.456888473191956"/>
    <m/>
    <n v="66.855825469597036"/>
    <n v="0"/>
    <n v="0"/>
    <n v="0"/>
    <n v="0"/>
    <n v="0"/>
    <n v="0"/>
    <n v="0"/>
    <n v="0"/>
    <n v="0"/>
    <n v="0"/>
    <n v="-3133.9833668996689"/>
    <n v="-1711.388170291106"/>
    <n v="66.85582546959813"/>
    <n v="2353.1695343047868"/>
    <n v="5401.5878127517099"/>
    <n v="-5694.6547207950807"/>
    <n v="-4556.5785635082302"/>
    <n v="-3133.9833668996671"/>
    <n v="-1304.932399831514"/>
    <n v="1133.80222292602"/>
  </r>
  <r>
    <x v="359"/>
    <n v="0"/>
    <n v="0"/>
    <n v="0"/>
    <n v="0"/>
    <n v="0"/>
    <n v="0"/>
    <n v="40151.38595821851"/>
    <n v="30000.027144255069"/>
    <n v="0"/>
    <n v="16"/>
    <n v="30"/>
    <n v="1671648317"/>
    <n v="173"/>
    <n v="0"/>
    <n v="19340"/>
    <n v="10"/>
    <n v="18"/>
    <n v="0"/>
    <n v="19134"/>
    <n v="0"/>
    <n v="17"/>
    <n v="0"/>
    <n v="0"/>
    <n v="0"/>
    <n v="0"/>
    <n v="1"/>
    <n v="13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33"/>
    <n v="94515.65"/>
    <n v="140039.39000000001"/>
    <n v="45523.73"/>
    <n v="6"/>
    <n v="13"/>
    <n v="0.37557765618717809"/>
    <n v="0.37557765618717809"/>
    <n v="0"/>
    <n v="43721.18839974478"/>
    <n v="59499.089396588432"/>
    <n v="15777.900996843649"/>
    <n v="50794.086022599033"/>
    <n v="80539.925025755409"/>
    <n v="29745.829003156348"/>
    <n v="15777.900996843649"/>
    <n v="0.18778882809358899"/>
    <n v="0.22534659371230681"/>
    <n v="0.26290435933102457"/>
    <n v="0.3004621249497425"/>
    <n v="0.33801989056846032"/>
    <n v="0.41313542180589591"/>
    <n v="0.45069318742461367"/>
    <n v="0.48825095304333149"/>
    <n v="0.52580871866204926"/>
    <n v="0.56336648428076708"/>
    <n v="29749.544698294219"/>
    <n v="35699.453637953047"/>
    <n v="41649.362577611901"/>
    <n v="47599.271517270747"/>
    <n v="53549.180456929593"/>
    <n v="65448.998336247278"/>
    <n v="71398.907275906109"/>
    <n v="77348.816215564962"/>
    <n v="83298.725155223801"/>
    <n v="89248.63409488264"/>
    <s v="inf"/>
    <n v="3.7710395957289351"/>
    <n v="1.4630000000000001"/>
    <n v="-1"/>
    <n v="6.071546014271112E-2"/>
    <n v="1.5518267181887859"/>
    <m/>
    <n v="-903.12864769654175"/>
    <n v="7.5115531237435612E-2"/>
    <n v="8.3461701374928463E-2"/>
    <n v="9.3894414046794522E-2"/>
    <n v="0.1073079017677652"/>
    <n v="0.12519255206239269"/>
    <n v="6.0092424989948497E-2"/>
    <n v="6.6769361099942776E-2"/>
    <n v="7.5115531237435626E-2"/>
    <n v="8.584632141421214E-2"/>
    <n v="0.1001540416499142"/>
    <n v="-3878.0831175259632"/>
    <n v="-2555.881130935109"/>
    <n v="-903.12864769654152"/>
    <n v="1221.8388307530461"/>
    <n v="4055.1288020191619"/>
    <n v="-6258.0466933895004"/>
    <n v="-5200.285104116816"/>
    <n v="-3878.0831175259632"/>
    <n v="-2178.1091347662932"/>
    <n v="88.522842246598884"/>
  </r>
  <r>
    <x v="360"/>
    <n v="0"/>
    <n v="0"/>
    <n v="0"/>
    <n v="0"/>
    <n v="0"/>
    <n v="0"/>
    <n v="40883.36205953551"/>
    <n v="0"/>
    <n v="0"/>
    <n v="12"/>
    <n v="25"/>
    <n v="1671726008"/>
    <n v="284"/>
    <n v="0"/>
    <n v="400"/>
    <n v="2"/>
    <n v="3"/>
    <n v="0"/>
    <n v="1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1674.6"/>
    <n v="77390.97"/>
    <n v="15716.36"/>
    <n v="1"/>
    <n v="2"/>
    <n v="0"/>
    <n v="0"/>
    <n v="0"/>
    <n v="44837.300459919781"/>
    <n v="60553.665450159868"/>
    <n v="15716.36499024009"/>
    <n v="16837.299540080221"/>
    <n v="16837.30454984013"/>
    <n v="-4.9902400878636399E-3"/>
    <n v="15716.36499024009"/>
    <n v="0"/>
    <n v="0"/>
    <n v="0"/>
    <n v="0"/>
    <n v="0"/>
    <n v="0"/>
    <n v="0"/>
    <n v="0"/>
    <n v="0"/>
    <n v="0"/>
    <n v="30276.83272507993"/>
    <n v="36332.199270095924"/>
    <n v="42387.565815111913"/>
    <n v="48442.932360127903"/>
    <n v="54498.298905143893"/>
    <n v="66609.031995175857"/>
    <n v="72664.398540191833"/>
    <n v="78719.765085207837"/>
    <n v="84775.131630223812"/>
    <n v="90830.498175239802"/>
    <m/>
    <n v="3.8529052670744082"/>
    <n v="1.4630000000000001"/>
    <m/>
    <n v="3.8177614742467718E-2"/>
    <n v="1.5188538503682301"/>
    <m/>
    <n v="-577.94862770012185"/>
    <n v="0"/>
    <n v="0"/>
    <n v="0"/>
    <n v="0"/>
    <n v="0"/>
    <n v="0"/>
    <n v="0"/>
    <n v="0"/>
    <n v="0"/>
    <n v="0"/>
    <n v="-3605.631900208115"/>
    <n v="-2259.9948902045621"/>
    <n v="-577.94862770012151"/>
    <n v="1584.6822812341579"/>
    <n v="4468.1901598132008"/>
    <n v="-6027.7785182145089"/>
    <n v="-4951.2689102116674"/>
    <n v="-3605.631900208115"/>
    <n v="-1875.5271730606889"/>
    <n v="431.27912980254399"/>
  </r>
  <r>
    <x v="361"/>
    <n v="0"/>
    <n v="0"/>
    <n v="0"/>
    <n v="0"/>
    <n v="0"/>
    <n v="0"/>
    <n v="41040.220568665849"/>
    <n v="23963.034564718469"/>
    <n v="0"/>
    <n v="22"/>
    <n v="54"/>
    <n v="1671893278"/>
    <n v="33263"/>
    <n v="0"/>
    <n v="159918"/>
    <n v="10"/>
    <n v="61"/>
    <n v="29748"/>
    <n v="42287"/>
    <n v="658"/>
    <n v="3"/>
    <n v="534"/>
    <n v="0"/>
    <n v="0"/>
    <n v="0"/>
    <n v="0"/>
    <n v="52801"/>
    <n v="6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4368"/>
    <n v="371151.85"/>
    <n v="386854.95"/>
    <n v="15703.09"/>
    <n v="5"/>
    <n v="18"/>
    <n v="0"/>
    <n v="0"/>
    <n v="0"/>
    <n v="45101.326404257263"/>
    <n v="60804.420679508723"/>
    <n v="15703.09427525146"/>
    <n v="326050.52359574271"/>
    <n v="326050.5293204913"/>
    <n v="-4.2752514582389267E-3"/>
    <n v="15703.09427525146"/>
    <n v="0"/>
    <n v="0"/>
    <n v="0"/>
    <n v="0"/>
    <n v="0"/>
    <n v="0"/>
    <n v="0"/>
    <n v="0"/>
    <n v="0"/>
    <n v="0"/>
    <n v="30402.210339754361"/>
    <n v="36482.652407705231"/>
    <n v="42563.0944756561"/>
    <n v="48643.536543606977"/>
    <n v="54723.978611557854"/>
    <n v="66884.8627474596"/>
    <n v="72965.304815410462"/>
    <n v="79045.746883361338"/>
    <n v="85126.188951312201"/>
    <n v="91206.631019263092"/>
    <m/>
    <n v="3.8721298881417461"/>
    <n v="1.4630000000000001"/>
    <m/>
    <n v="3.3023197969120677E-2"/>
    <n v="1.511312938628824"/>
    <m/>
    <n v="-501.9891053742777"/>
    <n v="0"/>
    <n v="0"/>
    <n v="0"/>
    <n v="0"/>
    <n v="0"/>
    <n v="0"/>
    <n v="0"/>
    <n v="0"/>
    <n v="0"/>
    <n v="0"/>
    <n v="-3542.2101393497142"/>
    <n v="-2191.0007909161868"/>
    <n v="-501.98910537427759"/>
    <n v="1669.5973474653199"/>
    <n v="4565.0459512514481"/>
    <n v="-5974.3869665300608"/>
    <n v="-4893.4194877832397"/>
    <n v="-3542.2101393497119"/>
    <n v="-1804.9409770780351"/>
    <n v="511.41790595086968"/>
  </r>
  <r>
    <x v="362"/>
    <n v="0"/>
    <n v="0"/>
    <n v="0"/>
    <n v="0"/>
    <n v="0"/>
    <n v="0"/>
    <n v="40070.528584761152"/>
    <n v="29003.177222843431"/>
    <n v="0"/>
    <n v="10"/>
    <n v="45"/>
    <n v="1671750621"/>
    <n v="9713"/>
    <n v="0"/>
    <n v="12862"/>
    <n v="14"/>
    <n v="103"/>
    <n v="0"/>
    <n v="1471"/>
    <n v="131"/>
    <n v="77"/>
    <n v="30"/>
    <n v="0"/>
    <n v="194"/>
    <n v="8"/>
    <n v="0"/>
    <n v="271"/>
    <n v="843"/>
    <n v="0"/>
    <n v="0"/>
    <n v="0"/>
    <n v="0"/>
    <n v="0"/>
    <n v="0"/>
    <n v="0"/>
    <n v="0"/>
    <n v="31"/>
    <n v="0"/>
    <n v="0"/>
    <n v="0"/>
    <n v="0"/>
    <n v="0"/>
    <n v="0"/>
    <n v="0"/>
    <n v="0"/>
    <n v="0"/>
    <n v="0"/>
    <n v="0"/>
    <n v="87"/>
    <n v="6"/>
    <n v="0"/>
    <n v="0"/>
    <n v="0"/>
    <n v="0"/>
    <n v="0"/>
    <n v="0"/>
    <n v="0"/>
    <n v="0"/>
    <n v="1678"/>
    <n v="172875.41"/>
    <n v="188631.7"/>
    <n v="15756.29"/>
    <n v="11"/>
    <n v="46"/>
    <n v="0"/>
    <n v="0"/>
    <n v="0"/>
    <n v="43658.439953925386"/>
    <n v="59351.811511392429"/>
    <n v="15693.37155746704"/>
    <n v="129216.9700460746"/>
    <n v="129279.8884886076"/>
    <n v="62.918442532960398"/>
    <n v="15693.37155746704"/>
    <n v="0"/>
    <n v="0"/>
    <n v="0"/>
    <n v="0"/>
    <n v="0"/>
    <n v="0"/>
    <n v="0"/>
    <n v="0"/>
    <n v="0"/>
    <n v="0"/>
    <n v="29675.905755696211"/>
    <n v="35611.086906835459"/>
    <n v="41546.268057974703"/>
    <n v="47481.449209113947"/>
    <n v="53416.630360253177"/>
    <n v="65286.99266253168"/>
    <n v="71222.173813670917"/>
    <n v="77157.354964810162"/>
    <n v="83092.536115949391"/>
    <n v="89027.71726708865"/>
    <m/>
    <n v="3.781966882900464"/>
    <n v="1.4630000000000001"/>
    <m/>
    <n v="5.7650720868375638E-2"/>
    <n v="1.5473430046304339"/>
    <m/>
    <n v="-855.41867961893297"/>
    <n v="0"/>
    <n v="0"/>
    <n v="0"/>
    <n v="0"/>
    <n v="0"/>
    <n v="0"/>
    <n v="0"/>
    <n v="0"/>
    <n v="0"/>
    <n v="0"/>
    <n v="-3823.009255188555"/>
    <n v="-2504.080110490946"/>
    <n v="-855.41867961893331"/>
    <n v="1264.2888743593669"/>
    <n v="4090.5656129971012"/>
    <n v="-6197.0817156442517"/>
    <n v="-5141.9383998861631"/>
    <n v="-3823.0092551885541"/>
    <n v="-2127.2432120059129"/>
    <n v="133.77817890427471"/>
  </r>
  <r>
    <x v="363"/>
    <n v="0"/>
    <n v="0"/>
    <n v="0"/>
    <n v="0"/>
    <n v="0"/>
    <n v="0"/>
    <n v="34938.800202174192"/>
    <n v="32838.514663475529"/>
    <n v="0"/>
    <n v="3"/>
    <n v="19"/>
    <n v="1668588634"/>
    <n v="13"/>
    <n v="0"/>
    <n v="2826"/>
    <n v="5"/>
    <n v="31"/>
    <n v="0"/>
    <n v="2779"/>
    <n v="0"/>
    <n v="0"/>
    <n v="0"/>
    <n v="0"/>
    <n v="0"/>
    <n v="0"/>
    <n v="0"/>
    <n v="26"/>
    <n v="0"/>
    <n v="0"/>
    <n v="0"/>
    <n v="0"/>
    <n v="0"/>
    <n v="0"/>
    <n v="4"/>
    <n v="0"/>
    <n v="0"/>
    <n v="0"/>
    <n v="0"/>
    <n v="0"/>
    <n v="0"/>
    <n v="0"/>
    <n v="0"/>
    <n v="0"/>
    <n v="0"/>
    <n v="0"/>
    <n v="4"/>
    <n v="0"/>
    <n v="0"/>
    <n v="0"/>
    <n v="0"/>
    <n v="0"/>
    <n v="0"/>
    <n v="0"/>
    <n v="0"/>
    <n v="0"/>
    <n v="0"/>
    <n v="0"/>
    <n v="0"/>
    <n v="34"/>
    <n v="38808.6"/>
    <n v="54432.88"/>
    <n v="15624.29"/>
    <n v="3"/>
    <n v="8"/>
    <n v="0"/>
    <n v="0"/>
    <n v="0"/>
    <n v="38437.862606558418"/>
    <n v="54062.14779608418"/>
    <n v="15624.28518952575"/>
    <n v="370.73739344157372"/>
    <n v="370.73220391581708"/>
    <n v="4.810474247278762E-3"/>
    <n v="15624.28518952575"/>
    <n v="0"/>
    <n v="0"/>
    <n v="0"/>
    <n v="0"/>
    <n v="0"/>
    <n v="0"/>
    <n v="0"/>
    <n v="0"/>
    <n v="0"/>
    <n v="0"/>
    <n v="27031.07389804209"/>
    <n v="32437.288677650511"/>
    <n v="37843.503457258921"/>
    <n v="43249.718236867353"/>
    <n v="48655.933016475763"/>
    <n v="59468.362575692598"/>
    <n v="64874.577355301008"/>
    <n v="70280.792134909439"/>
    <n v="75687.006914517842"/>
    <n v="81093.221694126274"/>
    <m/>
    <n v="3.460135752791206"/>
    <n v="1.4630000000000001"/>
    <m/>
    <n v="0.1560240076630808"/>
    <n v="1.6912631232110871"/>
    <m/>
    <n v="-2108.748240504709"/>
    <n v="0"/>
    <n v="0"/>
    <n v="0"/>
    <n v="0"/>
    <n v="0"/>
    <n v="0"/>
    <n v="0"/>
    <n v="0"/>
    <n v="0"/>
    <n v="0"/>
    <n v="-4811.8556303089172"/>
    <n v="-3610.4745681737131"/>
    <n v="-2108.748240504709"/>
    <n v="-177.95724778741709"/>
    <n v="2396.4307425023048"/>
    <n v="-6974.3415421522841"/>
    <n v="-6013.2366924441212"/>
    <n v="-4811.8556303089172"/>
    <n v="-3267.2228361350831"/>
    <n v="-1207.712443903305"/>
  </r>
  <r>
    <x v="364"/>
    <n v="0"/>
    <n v="0"/>
    <n v="0"/>
    <n v="0"/>
    <n v="0"/>
    <n v="0"/>
    <n v="25001.078022062229"/>
    <n v="15681.28419224221"/>
    <n v="0"/>
    <n v="11"/>
    <n v="42"/>
    <n v="1669139897"/>
    <n v="12"/>
    <n v="0"/>
    <n v="2728"/>
    <n v="2"/>
    <n v="5"/>
    <n v="0"/>
    <n v="27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579.79"/>
    <n v="39160.67"/>
    <n v="15580.87"/>
    <n v="2"/>
    <n v="2"/>
    <n v="0"/>
    <n v="0"/>
    <n v="0"/>
    <n v="22353.509467281499"/>
    <n v="37934.382018370627"/>
    <n v="15580.872551089131"/>
    <n v="1226.2805327184981"/>
    <n v="1226.2879816293639"/>
    <n v="-2.5510891318845101E-3"/>
    <n v="15580.872551089131"/>
    <n v="0"/>
    <n v="0"/>
    <n v="0"/>
    <n v="0"/>
    <n v="0"/>
    <n v="0"/>
    <n v="0"/>
    <n v="0"/>
    <n v="0"/>
    <n v="0"/>
    <n v="18967.191009185321"/>
    <n v="22760.62921102238"/>
    <n v="26554.06741285944"/>
    <n v="30347.505614696511"/>
    <n v="34140.943816533567"/>
    <n v="41727.820220207701"/>
    <n v="45521.258422044761"/>
    <n v="49314.696623881828"/>
    <n v="53108.134825718887"/>
    <n v="56901.573027555947"/>
    <m/>
    <n v="2.4346763567948542"/>
    <n v="1.4630000000000001"/>
    <m/>
    <n v="0.64292883891386143"/>
    <n v="2.4036048913309789"/>
    <m/>
    <n v="-6097.2770464964742"/>
    <n v="0"/>
    <n v="0"/>
    <n v="0"/>
    <n v="0"/>
    <n v="0"/>
    <n v="0"/>
    <n v="0"/>
    <n v="0"/>
    <n v="0"/>
    <n v="0"/>
    <n v="-7993.9961474150059"/>
    <n v="-7151.0098803401033"/>
    <n v="-6097.2770464964742"/>
    <n v="-4742.4776886975233"/>
    <n v="-2936.0785449655891"/>
    <n v="-9511.3714281498324"/>
    <n v="-8836.9824144899085"/>
    <n v="-7993.9961474150059"/>
    <n v="-6910.1566611758444"/>
    <n v="-5465.0373461902964"/>
  </r>
  <r>
    <x v="365"/>
    <n v="0"/>
    <n v="0"/>
    <n v="0"/>
    <n v="0"/>
    <n v="0"/>
    <n v="0"/>
    <n v="34718.760062634727"/>
    <n v="24013.147003071561"/>
    <n v="0"/>
    <n v="11"/>
    <n v="39"/>
    <n v="1671273540"/>
    <n v="251"/>
    <n v="0"/>
    <n v="1174"/>
    <n v="3"/>
    <n v="4"/>
    <n v="0"/>
    <n v="921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45357.59"/>
    <n v="60873.63"/>
    <n v="15516.04"/>
    <n v="1"/>
    <n v="3"/>
    <n v="0"/>
    <n v="0"/>
    <n v="0"/>
    <n v="36048.253984224983"/>
    <n v="51564.296080105887"/>
    <n v="15516.04209588091"/>
    <n v="9309.3360157750139"/>
    <n v="9309.333919894103"/>
    <n v="-2.0958809127478162E-3"/>
    <n v="15516.04209588091"/>
    <n v="0"/>
    <n v="0"/>
    <n v="0"/>
    <n v="0"/>
    <n v="0"/>
    <n v="0"/>
    <n v="0"/>
    <n v="0"/>
    <n v="0"/>
    <n v="0"/>
    <n v="25782.148040052951"/>
    <n v="30938.57764806354"/>
    <n v="36095.007256074117"/>
    <n v="41251.436864084717"/>
    <n v="46407.866472095309"/>
    <n v="56720.725688116487"/>
    <n v="61877.155296127072"/>
    <n v="67033.584904137664"/>
    <n v="72190.014512148249"/>
    <n v="77346.444120158849"/>
    <m/>
    <n v="3.3232892616213521"/>
    <n v="1.4630000000000001"/>
    <m/>
    <n v="0.2036267941504728"/>
    <n v="1.7609059998421419"/>
    <m/>
    <n v="-2624.9680758544391"/>
    <n v="0"/>
    <n v="0"/>
    <n v="0"/>
    <n v="0"/>
    <n v="0"/>
    <n v="0"/>
    <n v="0"/>
    <n v="0"/>
    <n v="0"/>
    <n v="0"/>
    <n v="-5203.1828798597344"/>
    <n v="-4057.3096336351591"/>
    <n v="-2624.96807585444"/>
    <n v="-783.38607299351497"/>
    <n v="1672.056597487719"/>
    <n v="-7265.7547230639702"/>
    <n v="-6349.0561260843097"/>
    <n v="-5203.1828798597344"/>
    <n v="-3729.917277570994"/>
    <n v="-1765.563141186009"/>
  </r>
  <r>
    <x v="366"/>
    <n v="0"/>
    <n v="0"/>
    <n v="0"/>
    <n v="0"/>
    <n v="0"/>
    <n v="0"/>
    <n v="21180.751722851499"/>
    <n v="16047.513256997059"/>
    <n v="0"/>
    <n v="14"/>
    <n v="25"/>
    <n v="1666125976"/>
    <n v="511"/>
    <n v="0"/>
    <n v="813"/>
    <n v="5"/>
    <n v="19"/>
    <n v="3"/>
    <n v="69"/>
    <n v="0"/>
    <n v="3"/>
    <n v="0"/>
    <n v="0"/>
    <n v="0"/>
    <n v="0"/>
    <n v="0"/>
    <n v="2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3"/>
    <n v="75863.05"/>
    <n v="112706.9"/>
    <n v="36843.85"/>
    <n v="2"/>
    <n v="12"/>
    <n v="0"/>
    <n v="0"/>
    <n v="0"/>
    <n v="17489.71423720818"/>
    <n v="32975.539266714462"/>
    <n v="15485.825029506281"/>
    <n v="58373.335762791823"/>
    <n v="79731.360733285532"/>
    <n v="21358.02497049372"/>
    <n v="15485.825029506281"/>
    <n v="0"/>
    <n v="0"/>
    <n v="0"/>
    <n v="0"/>
    <n v="0"/>
    <n v="0"/>
    <n v="0"/>
    <n v="0"/>
    <n v="0"/>
    <n v="0"/>
    <n v="16487.769633357231"/>
    <n v="19785.323560028679"/>
    <n v="23082.877486700119"/>
    <n v="26380.431413371571"/>
    <n v="29677.985340043018"/>
    <n v="36273.09319338591"/>
    <n v="39570.647120057351"/>
    <n v="42868.201046728813"/>
    <n v="46165.754973400253"/>
    <n v="49463.308900071686"/>
    <m/>
    <n v="2.129401514215985"/>
    <n v="1.4630000000000001"/>
    <m/>
    <n v="0.87846208115088298"/>
    <n v="2.7481900247237419"/>
    <m/>
    <n v="-7241.9402128276633"/>
    <n v="0"/>
    <n v="0"/>
    <n v="0"/>
    <n v="0"/>
    <n v="0"/>
    <n v="0"/>
    <n v="0"/>
    <n v="0"/>
    <n v="0"/>
    <n v="0"/>
    <n v="-8890.7171761633872"/>
    <n v="-8157.927414680843"/>
    <n v="-7241.9402128276633"/>
    <n v="-6064.2423818735751"/>
    <n v="-4493.9786072681254"/>
    <n v="-10209.738746831959"/>
    <n v="-9623.5069376459287"/>
    <n v="-8890.7171761633872"/>
    <n v="-7948.5589114001159"/>
    <n v="-6692.3478917157554"/>
  </r>
  <r>
    <x v="367"/>
    <n v="0"/>
    <n v="0"/>
    <n v="0"/>
    <n v="0"/>
    <n v="0"/>
    <n v="0"/>
    <n v="25451.411009788881"/>
    <n v="15422"/>
    <n v="0"/>
    <n v="14"/>
    <n v="50"/>
    <n v="1667426668"/>
    <n v="10806"/>
    <n v="0"/>
    <n v="13800"/>
    <n v="4"/>
    <n v="11"/>
    <n v="5"/>
    <n v="2718"/>
    <n v="0"/>
    <n v="2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6"/>
    <n v="23496.78"/>
    <n v="38978.019999999997"/>
    <n v="15481.25"/>
    <n v="2"/>
    <n v="2"/>
    <n v="0"/>
    <n v="0"/>
    <n v="0"/>
    <n v="23490.915928654871"/>
    <n v="38972.163973514493"/>
    <n v="15481.24804485962"/>
    <n v="5.8640713451241027"/>
    <n v="5.8560264855041169"/>
    <n v="1.9551403820514679E-3"/>
    <n v="15481.24804485962"/>
    <n v="0"/>
    <n v="0"/>
    <n v="0"/>
    <n v="0"/>
    <n v="0"/>
    <n v="0"/>
    <n v="0"/>
    <n v="0"/>
    <n v="0"/>
    <n v="0"/>
    <n v="19486.08198675725"/>
    <n v="23383.29838410869"/>
    <n v="27280.514781460141"/>
    <n v="31177.731178811591"/>
    <n v="35074.947576163053"/>
    <n v="42869.380370865947"/>
    <n v="46766.596768217387"/>
    <n v="50663.813165568841"/>
    <n v="54561.029562920288"/>
    <n v="58458.245960271743"/>
    <m/>
    <n v="2.5173786932801439"/>
    <n v="1.4630000000000001"/>
    <m/>
    <n v="0.58895441940362181"/>
    <n v="2.3246403155874988"/>
    <m/>
    <n v="-5738.2070514809948"/>
    <n v="0"/>
    <n v="0"/>
    <n v="0"/>
    <n v="0"/>
    <n v="0"/>
    <n v="0"/>
    <n v="0"/>
    <n v="0"/>
    <n v="0"/>
    <n v="0"/>
    <n v="-7686.8152501567192"/>
    <n v="-6820.7671618563982"/>
    <n v="-5738.2070514809948"/>
    <n v="-4346.3440524269063"/>
    <n v="-2490.526720354786"/>
    <n v="-9245.7018090972997"/>
    <n v="-8552.8633384570421"/>
    <n v="-7686.8152501567192"/>
    <n v="-6573.3248509134482"/>
    <n v="-5088.6709852557524"/>
  </r>
  <r>
    <x v="368"/>
    <n v="0"/>
    <n v="0"/>
    <n v="0"/>
    <n v="0"/>
    <n v="0"/>
    <n v="0"/>
    <n v="78227.790943916043"/>
    <n v="44923.786992126647"/>
    <n v="6140.5936527626118"/>
    <n v="12"/>
    <n v="56"/>
    <n v="1671665983"/>
    <n v="163"/>
    <n v="0"/>
    <n v="29744"/>
    <n v="2"/>
    <n v="5"/>
    <n v="0"/>
    <n v="295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7872.29"/>
    <n v="132900.14000000001"/>
    <n v="15027.86"/>
    <n v="1"/>
    <n v="4"/>
    <n v="0"/>
    <n v="0"/>
    <n v="0"/>
    <n v="100191.79649254819"/>
    <n v="115219.6515347267"/>
    <n v="15027.855042178529"/>
    <n v="17680.4935074518"/>
    <n v="17680.488465273291"/>
    <n v="4.9578214657231001E-3"/>
    <n v="15027.855042178529"/>
    <n v="0"/>
    <n v="0"/>
    <n v="0"/>
    <n v="0"/>
    <n v="0"/>
    <n v="0"/>
    <n v="0"/>
    <n v="0"/>
    <n v="0"/>
    <n v="0"/>
    <n v="57609.825767363363"/>
    <n v="69131.790920836036"/>
    <n v="80653.756074308709"/>
    <n v="92175.721227781381"/>
    <n v="103697.6863812541"/>
    <n v="126741.6166881994"/>
    <n v="138263.5818416721"/>
    <n v="149785.54699514469"/>
    <n v="161307.51214861739"/>
    <n v="172829.47730209009"/>
    <m/>
    <n v="7.6670723274439929"/>
    <n v="1.4630000000000001"/>
    <m/>
    <n v="-0.47828847450908318"/>
    <n v="0.76326396179321132"/>
    <m/>
    <n v="13777.05784150315"/>
    <n v="0"/>
    <n v="0"/>
    <n v="0"/>
    <n v="0"/>
    <n v="0"/>
    <n v="0"/>
    <n v="0"/>
    <n v="0"/>
    <n v="0"/>
    <n v="0"/>
    <n v="8016.0752647668114"/>
    <n v="10576.511965538521"/>
    <n v="13777.05784150315"/>
    <n v="17892.045396314821"/>
    <n v="23378.69546939704"/>
    <n v="3407.2892033777412"/>
    <n v="5455.6385639951059"/>
    <n v="8016.0752647668114"/>
    <n v="11308.065308616149"/>
    <n v="15697.385367081921"/>
  </r>
  <r>
    <x v="369"/>
    <n v="0"/>
    <n v="0"/>
    <n v="0"/>
    <n v="0"/>
    <n v="0"/>
    <n v="0"/>
    <n v="40416.27374339354"/>
    <n v="33289.758535206507"/>
    <n v="0"/>
    <n v="13"/>
    <n v="52"/>
    <n v="1672115810"/>
    <n v="6155"/>
    <n v="0"/>
    <n v="24007"/>
    <n v="2"/>
    <n v="7"/>
    <n v="0"/>
    <n v="178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3348.41"/>
    <n v="108349.06"/>
    <n v="15000.65"/>
    <n v="2"/>
    <n v="5"/>
    <n v="0"/>
    <n v="0"/>
    <n v="0"/>
    <n v="44798.15797437766"/>
    <n v="59798.804906793499"/>
    <n v="15000.646932415841"/>
    <n v="48550.252025622343"/>
    <n v="48550.255093206499"/>
    <n v="3.0675841626361939E-3"/>
    <n v="15000.646932415841"/>
    <n v="0"/>
    <n v="0"/>
    <n v="0"/>
    <n v="0"/>
    <n v="0"/>
    <n v="0"/>
    <n v="0"/>
    <n v="0"/>
    <n v="0"/>
    <n v="0"/>
    <n v="29899.402453396749"/>
    <n v="35879.282944076098"/>
    <n v="41859.16343475545"/>
    <n v="47839.043925434802"/>
    <n v="53818.924416114147"/>
    <n v="65778.685397472858"/>
    <n v="71758.565888152196"/>
    <n v="77738.446378831548"/>
    <n v="83718.3268695109"/>
    <n v="89698.207360190252"/>
    <m/>
    <n v="3.9864150643776921"/>
    <n v="1.4630000000000001"/>
    <m/>
    <n v="3.407807617350711E-3"/>
    <n v="1.4679856225441841"/>
    <m/>
    <n v="-50.945705717461543"/>
    <n v="0"/>
    <n v="0"/>
    <n v="0"/>
    <n v="0"/>
    <n v="0"/>
    <n v="0"/>
    <n v="0"/>
    <n v="0"/>
    <n v="0"/>
    <n v="0"/>
    <n v="-3040.885951057136"/>
    <n v="-1712.0236197950601"/>
    <n v="-50.945705717462261"/>
    <n v="2084.7258980965912"/>
    <n v="4932.2880365153314"/>
    <n v="-5432.8381473288773"/>
    <n v="-4369.7482823192149"/>
    <n v="-3040.885951057136"/>
    <n v="-1332.3486680058941"/>
    <n v="945.70104272909703"/>
  </r>
  <r>
    <x v="370"/>
    <n v="0"/>
    <n v="0"/>
    <n v="0"/>
    <n v="0"/>
    <n v="0"/>
    <n v="0"/>
    <n v="38064.417211466782"/>
    <n v="37693.801367323067"/>
    <n v="0"/>
    <n v="1"/>
    <n v="2"/>
    <n v="1671651321"/>
    <n v="29"/>
    <n v="0"/>
    <n v="224"/>
    <n v="3"/>
    <n v="8"/>
    <n v="0"/>
    <n v="193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22372.34"/>
    <n v="193079.65"/>
    <n v="70707.31"/>
    <n v="2"/>
    <n v="3"/>
    <n v="0"/>
    <n v="0"/>
    <n v="0"/>
    <n v="41407.682575090686"/>
    <n v="56401.335522349313"/>
    <n v="14993.652947258621"/>
    <n v="80964.65742490931"/>
    <n v="136678.31447765071"/>
    <n v="55713.657052741379"/>
    <n v="14993.652947258621"/>
    <n v="0"/>
    <n v="0"/>
    <n v="0"/>
    <n v="0"/>
    <n v="0"/>
    <n v="0"/>
    <n v="0"/>
    <n v="0"/>
    <n v="0"/>
    <n v="0"/>
    <n v="28200.667761174649"/>
    <n v="33840.801313409582"/>
    <n v="39480.934865644507"/>
    <n v="45121.068417879447"/>
    <n v="50761.201970114373"/>
    <n v="62041.469074584238"/>
    <n v="67681.602626819164"/>
    <n v="73321.736179054104"/>
    <n v="78961.869731289029"/>
    <n v="84602.003283523954"/>
    <m/>
    <n v="3.7616807405603909"/>
    <n v="1.4630000000000001"/>
    <m/>
    <n v="6.3354461974916454E-2"/>
    <n v="1.5556875778693029"/>
    <m/>
    <n v="-893.31906667129499"/>
    <n v="0"/>
    <n v="0"/>
    <n v="0"/>
    <n v="0"/>
    <n v="0"/>
    <n v="0"/>
    <n v="0"/>
    <n v="0"/>
    <n v="0"/>
    <n v="0"/>
    <n v="-3713.385842788759"/>
    <n v="-2460.0228311809969"/>
    <n v="-893.31906667129442"/>
    <n v="1121.01434484118"/>
    <n v="3806.7922268578131"/>
    <n v="-5969.4392636827306"/>
    <n v="-4966.748854396521"/>
    <n v="-3713.385842788759"/>
    <n v="-2101.9191135787792"/>
    <n v="46.703192034528911"/>
  </r>
  <r>
    <x v="371"/>
    <n v="34650.457683390632"/>
    <n v="5913.2526854599082"/>
    <n v="0"/>
    <n v="48"/>
    <n v="76"/>
    <n v="1670114651"/>
    <n v="0"/>
    <n v="0"/>
    <n v="0"/>
    <n v="0"/>
    <n v="0"/>
    <n v="0"/>
    <n v="193627"/>
    <n v="0"/>
    <n v="194630"/>
    <n v="5"/>
    <n v="25"/>
    <n v="5"/>
    <n v="0"/>
    <n v="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5350.01"/>
    <n v="140341.37"/>
    <n v="14991.36"/>
    <n v="1"/>
    <n v="12"/>
    <n v="37269.308555178883"/>
    <n v="52260.669864796168"/>
    <n v="14991.36130961729"/>
    <n v="0"/>
    <n v="0"/>
    <n v="0"/>
    <n v="88080.701444821112"/>
    <n v="88080.700135203835"/>
    <n v="-1.3096172879158981E-3"/>
    <n v="14991.36130961729"/>
    <n v="26130.33493239808"/>
    <n v="31356.401918877698"/>
    <n v="36582.468905357317"/>
    <n v="41808.535891836938"/>
    <n v="47034.602878316553"/>
    <n v="57486.736851275789"/>
    <n v="62712.803837755397"/>
    <n v="67938.870824235026"/>
    <n v="73164.937810714633"/>
    <n v="78391.004797194255"/>
    <n v="0"/>
    <n v="0"/>
    <n v="0"/>
    <n v="0"/>
    <n v="0"/>
    <n v="0"/>
    <n v="0"/>
    <n v="0"/>
    <n v="0"/>
    <n v="0"/>
    <n v="3.4860523194294428"/>
    <m/>
    <n v="1.4630000000000001"/>
    <n v="0.14742970944700959"/>
    <m/>
    <m/>
    <n v="-1926.1938434182471"/>
    <m/>
    <n v="-4539.2273366580557"/>
    <n v="-3377.8791174403632"/>
    <n v="-1926.1938434182471"/>
    <n v="-59.741348246954658"/>
    <n v="2428.861978648099"/>
    <n v="-6629.6541312499012"/>
    <n v="-5700.5755558757464"/>
    <n v="-4539.2273366580539"/>
    <n v="-3046.0653405210201"/>
    <n v="-1055.1826790049761"/>
    <n v="0"/>
    <n v="0"/>
    <n v="0"/>
    <n v="0"/>
    <n v="0"/>
    <n v="0"/>
    <n v="0"/>
    <n v="0"/>
    <n v="0"/>
    <n v="0"/>
  </r>
  <r>
    <x v="372"/>
    <n v="0"/>
    <n v="0"/>
    <n v="0"/>
    <n v="0"/>
    <n v="0"/>
    <n v="0"/>
    <n v="38642.799012804608"/>
    <n v="27781.73862224663"/>
    <n v="0"/>
    <n v="21"/>
    <n v="40"/>
    <n v="1671695177"/>
    <n v="25058"/>
    <n v="0"/>
    <n v="32212"/>
    <n v="6"/>
    <n v="31"/>
    <n v="0"/>
    <n v="7112"/>
    <n v="1"/>
    <n v="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2"/>
    <n v="108994.73"/>
    <n v="123906.1"/>
    <n v="14911.36"/>
    <n v="2"/>
    <n v="8"/>
    <n v="0"/>
    <n v="0"/>
    <n v="0"/>
    <n v="42333.724306619231"/>
    <n v="57245.085440994728"/>
    <n v="14911.3611343755"/>
    <n v="66661.005693380765"/>
    <n v="66661.014559005271"/>
    <n v="-1.134375495894346E-3"/>
    <n v="14911.3611343755"/>
    <n v="0"/>
    <n v="0"/>
    <n v="0"/>
    <n v="0"/>
    <n v="0"/>
    <n v="0"/>
    <n v="0"/>
    <n v="0"/>
    <n v="0"/>
    <n v="0"/>
    <n v="28622.54272049736"/>
    <n v="34347.051264596827"/>
    <n v="40071.559808696307"/>
    <n v="45796.068352795788"/>
    <n v="51520.576896895247"/>
    <n v="62969.593985094209"/>
    <n v="68694.102529193668"/>
    <n v="74418.611073293156"/>
    <n v="80143.119617392615"/>
    <n v="85867.628161492088"/>
    <m/>
    <n v="3.839024816388247"/>
    <n v="1.4630000000000001"/>
    <m/>
    <n v="4.1931269348552742E-2"/>
    <n v="1.5243454470569331"/>
    <m/>
    <n v="-600.08977412681497"/>
    <n v="0"/>
    <n v="0"/>
    <n v="0"/>
    <n v="0"/>
    <n v="0"/>
    <n v="0"/>
    <n v="0"/>
    <n v="0"/>
    <n v="0"/>
    <n v="0"/>
    <n v="-3462.3440461765508"/>
    <n v="-2190.2310363766678"/>
    <n v="-600.08977412681452"/>
    <n v="1444.3775630515679"/>
    <n v="4170.3340126227449"/>
    <n v="-5752.1474638163381"/>
    <n v="-4734.4570559764315"/>
    <n v="-3462.344046176549"/>
    <n v="-1826.770176433844"/>
    <n v="353.99498322309961"/>
  </r>
  <r>
    <x v="373"/>
    <n v="8669.6537181413605"/>
    <n v="0"/>
    <n v="0"/>
    <n v="145"/>
    <n v="88"/>
    <n v="1637185469"/>
    <n v="37922.763962490113"/>
    <n v="0"/>
    <n v="0"/>
    <n v="41"/>
    <n v="35"/>
    <n v="1671803653"/>
    <n v="651"/>
    <n v="0"/>
    <n v="1183"/>
    <n v="7"/>
    <n v="54"/>
    <n v="21"/>
    <n v="273"/>
    <n v="3"/>
    <n v="43"/>
    <n v="44"/>
    <n v="0"/>
    <n v="0"/>
    <n v="0"/>
    <n v="0"/>
    <n v="1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9"/>
    <n v="88625.91"/>
    <n v="103621.11"/>
    <n v="14995.2"/>
    <n v="3"/>
    <n v="12"/>
    <n v="0"/>
    <n v="0"/>
    <n v="0"/>
    <n v="40977.848279222228"/>
    <n v="55873.973247482369"/>
    <n v="14896.124968260139"/>
    <n v="47648.061720777769"/>
    <n v="47747.136752517632"/>
    <n v="99.075031739863334"/>
    <n v="14896.124968260139"/>
    <n v="0"/>
    <n v="0"/>
    <n v="0"/>
    <n v="0"/>
    <n v="0"/>
    <n v="0"/>
    <n v="0"/>
    <n v="0"/>
    <n v="0"/>
    <n v="0"/>
    <n v="27936.986623741181"/>
    <n v="33524.38394848942"/>
    <n v="39111.781273237662"/>
    <n v="44699.178597985898"/>
    <n v="50286.575922734133"/>
    <n v="61461.370572230611"/>
    <n v="67048.767896978839"/>
    <n v="72636.165221727075"/>
    <n v="78223.56254647531"/>
    <n v="83810.959871223546"/>
    <m/>
    <n v="3.7509065858762352"/>
    <n v="1.4630000000000001"/>
    <m/>
    <n v="6.6408855678173451E-2"/>
    <n v="1.5601561558571679"/>
    <m/>
    <n v="-927.63165638954558"/>
    <n v="0"/>
    <n v="0"/>
    <n v="0"/>
    <n v="0"/>
    <n v="0"/>
    <n v="0"/>
    <n v="0"/>
    <n v="0"/>
    <n v="0"/>
    <n v="0"/>
    <n v="-3721.3303187636629"/>
    <n v="-2479.686468819611"/>
    <n v="-927.63165638954524"/>
    <n v="1067.867388163397"/>
    <n v="3728.5327809006521"/>
    <n v="-5956.2892486629571"/>
    <n v="-4962.9741687077149"/>
    <n v="-3721.3303187636629"/>
    <n v="-2124.9310831213102"/>
    <n v="3.6012310684945992"/>
  </r>
  <r>
    <x v="374"/>
    <n v="0"/>
    <n v="0"/>
    <n v="0"/>
    <n v="0"/>
    <n v="0"/>
    <n v="0"/>
    <n v="40572.891870792038"/>
    <n v="28351.158039176869"/>
    <n v="0"/>
    <n v="24"/>
    <n v="54"/>
    <n v="1672009754"/>
    <n v="377"/>
    <n v="0"/>
    <n v="2977"/>
    <n v="3"/>
    <n v="16"/>
    <n v="0"/>
    <n v="2595"/>
    <n v="0"/>
    <n v="0"/>
    <n v="0"/>
    <n v="0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45461.3"/>
    <n v="60259.41"/>
    <n v="14798.12"/>
    <n v="2"/>
    <n v="5"/>
    <n v="0"/>
    <n v="0"/>
    <n v="0"/>
    <n v="44942.815478004937"/>
    <n v="59740.93110175246"/>
    <n v="14798.11562374751"/>
    <n v="518.48452199505846"/>
    <n v="518.47889824754384"/>
    <n v="4.3762524874182418E-3"/>
    <n v="14798.11562374751"/>
    <n v="0"/>
    <n v="0"/>
    <n v="0"/>
    <n v="0"/>
    <n v="0"/>
    <n v="0"/>
    <n v="0"/>
    <n v="0"/>
    <n v="0"/>
    <n v="0"/>
    <n v="29870.46555087623"/>
    <n v="35844.558661051473"/>
    <n v="41818.651771226723"/>
    <n v="47792.744881401974"/>
    <n v="53766.837991577217"/>
    <n v="65715.02421192771"/>
    <n v="71689.117322102946"/>
    <n v="77663.210432278196"/>
    <n v="83637.303542453432"/>
    <n v="89611.396652628697"/>
    <m/>
    <n v="4.0370634086601029"/>
    <n v="1.4630000000000001"/>
    <m/>
    <n v="-9.1807843742549577E-3"/>
    <n v="1.4495685124604649"/>
    <m/>
    <n v="137.11715169060199"/>
    <n v="0"/>
    <n v="0"/>
    <n v="0"/>
    <n v="0"/>
    <n v="0"/>
    <n v="0"/>
    <n v="0"/>
    <n v="0"/>
    <n v="0"/>
    <n v="0"/>
    <n v="-2849.9294033970218"/>
    <n v="-1522.3531566914121"/>
    <n v="137.1171516906015"/>
    <n v="2270.721833896047"/>
    <n v="5115.528076836641"/>
    <n v="-5239.5666474671179"/>
    <n v="-4177.5056501026302"/>
    <n v="-2849.92940339702"/>
    <n v="-1143.0456576326631"/>
    <n v="1132.799336719811"/>
  </r>
  <r>
    <x v="375"/>
    <n v="0"/>
    <n v="0"/>
    <n v="0"/>
    <n v="0"/>
    <n v="0"/>
    <n v="0"/>
    <n v="22500.489932708821"/>
    <n v="12974.914399913639"/>
    <n v="0"/>
    <n v="25"/>
    <n v="56"/>
    <n v="1671120350"/>
    <n v="13"/>
    <n v="0"/>
    <n v="64"/>
    <n v="4"/>
    <n v="9"/>
    <n v="5"/>
    <n v="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35722.71"/>
    <n v="50450.28"/>
    <n v="14727.57"/>
    <n v="1"/>
    <n v="3"/>
    <n v="0"/>
    <n v="0"/>
    <n v="0"/>
    <n v="25588.42003342434"/>
    <n v="40315.986890428103"/>
    <n v="14727.566857003771"/>
    <n v="10134.289966575659"/>
    <n v="10134.2931095719"/>
    <n v="3.1429962291440461E-3"/>
    <n v="14727.566857003771"/>
    <n v="0"/>
    <n v="0"/>
    <n v="0"/>
    <n v="0"/>
    <n v="0"/>
    <n v="0"/>
    <n v="0"/>
    <n v="0"/>
    <n v="0"/>
    <n v="0"/>
    <n v="20157.993445214051"/>
    <n v="24189.592134256862"/>
    <n v="28221.190823299668"/>
    <n v="32252.789512342479"/>
    <n v="36284.388201385293"/>
    <n v="44347.585579470913"/>
    <n v="48379.184268513724"/>
    <n v="52410.782957556527"/>
    <n v="56442.381646599337"/>
    <n v="60473.980335642147"/>
    <m/>
    <n v="2.7374506109443071"/>
    <n v="1.4630000000000001"/>
    <m/>
    <n v="0.46121357733652979"/>
    <n v="2.1377554636433431"/>
    <m/>
    <n v="-4648.5701343967457"/>
    <n v="0"/>
    <n v="0"/>
    <n v="0"/>
    <n v="0"/>
    <n v="0"/>
    <n v="0"/>
    <n v="0"/>
    <n v="0"/>
    <n v="0"/>
    <n v="0"/>
    <n v="-6664.36947891815"/>
    <n v="-5768.458659130858"/>
    <n v="-4648.5701343967448"/>
    <n v="-3208.713459738598"/>
    <n v="-1288.904560194404"/>
    <n v="-8277.0089545352748"/>
    <n v="-7560.2802987054411"/>
    <n v="-6664.36947891815"/>
    <n v="-5512.4841391916316"/>
    <n v="-3976.6370195562758"/>
  </r>
  <r>
    <x v="376"/>
    <n v="18520.904907715259"/>
    <n v="8.8001999999999997E-14"/>
    <n v="0"/>
    <n v="32"/>
    <n v="46"/>
    <n v="1661492153"/>
    <n v="0"/>
    <n v="0"/>
    <n v="0"/>
    <n v="0"/>
    <n v="0"/>
    <n v="0"/>
    <n v="147931"/>
    <n v="0"/>
    <n v="147934"/>
    <n v="3"/>
    <n v="8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784.96"/>
    <n v="29331.18"/>
    <n v="14546.22"/>
    <n v="1"/>
    <n v="1"/>
    <n v="14784.957289608559"/>
    <n v="29331.1773320129"/>
    <n v="14546.220042404349"/>
    <n v="0"/>
    <n v="0"/>
    <n v="0"/>
    <n v="2.7103914435429029E-3"/>
    <n v="2.6679870970838242E-3"/>
    <n v="-4.2404348278068937E-5"/>
    <n v="14546.220042404349"/>
    <n v="14665.58866600645"/>
    <n v="17598.706399207738"/>
    <n v="20531.82413240903"/>
    <n v="23464.941865610319"/>
    <n v="26398.059598811611"/>
    <n v="32264.295065214199"/>
    <n v="35197.412798415477"/>
    <n v="38130.530531616772"/>
    <n v="41063.648264818061"/>
    <n v="43996.765998019357"/>
    <n v="0"/>
    <n v="0"/>
    <n v="0"/>
    <n v="0"/>
    <n v="0"/>
    <n v="0"/>
    <n v="0"/>
    <n v="0"/>
    <n v="0"/>
    <n v="0"/>
    <n v="2.0164123219989971"/>
    <m/>
    <n v="1.4630000000000001"/>
    <n v="0.98372126393006121"/>
    <m/>
    <m/>
    <n v="-7213.4257094011227"/>
    <m/>
    <n v="-8679.984576001767"/>
    <n v="-8028.1806352903704"/>
    <n v="-7213.4257094011218"/>
    <n v="-6165.8836618292316"/>
    <n v="-4769.1609317333796"/>
    <n v="-9853.2316692822824"/>
    <n v="-9331.7885167131644"/>
    <n v="-8679.984576001767"/>
    <n v="-7841.9509379442552"/>
    <n v="-6724.5727538675737"/>
    <n v="0"/>
    <n v="0"/>
    <n v="0"/>
    <n v="0"/>
    <n v="0"/>
    <n v="0"/>
    <n v="0"/>
    <n v="0"/>
    <n v="0"/>
    <n v="0"/>
  </r>
  <r>
    <x v="377"/>
    <n v="4254.7267625004479"/>
    <n v="0"/>
    <n v="0"/>
    <n v="69"/>
    <n v="90"/>
    <n v="1631674780"/>
    <n v="34861.61549057399"/>
    <n v="20132.582498818199"/>
    <n v="0"/>
    <n v="21"/>
    <n v="59"/>
    <n v="1667453908"/>
    <n v="2050"/>
    <n v="0"/>
    <n v="8311"/>
    <n v="2"/>
    <n v="13"/>
    <n v="0"/>
    <n v="62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169.85"/>
    <n v="54696.36"/>
    <n v="14526.51"/>
    <n v="2"/>
    <n v="2"/>
    <n v="0"/>
    <n v="0"/>
    <n v="0"/>
    <n v="40169.667430947193"/>
    <n v="54696.182266856231"/>
    <n v="14526.51483590904"/>
    <n v="0.1825690528130508"/>
    <n v="0.17773314376972851"/>
    <n v="-4.8359090433223173E-3"/>
    <n v="14526.51483590904"/>
    <n v="0"/>
    <n v="0"/>
    <n v="0"/>
    <n v="0"/>
    <n v="0"/>
    <n v="0"/>
    <n v="0"/>
    <n v="0"/>
    <n v="0"/>
    <n v="0"/>
    <n v="27348.091133428119"/>
    <n v="32817.709360113739"/>
    <n v="38287.327586799358"/>
    <n v="43756.945813484977"/>
    <n v="49226.564040170611"/>
    <n v="60165.800493541858"/>
    <n v="65635.418720227477"/>
    <n v="71105.036946913096"/>
    <n v="76574.655173598716"/>
    <n v="82044.27340028435"/>
    <m/>
    <n v="3.765265301739765"/>
    <n v="1.4630000000000001"/>
    <m/>
    <n v="6.2342140446723482E-2"/>
    <n v="1.554206551473557"/>
    <m/>
    <n v="-852.4692691949856"/>
    <n v="0"/>
    <n v="0"/>
    <n v="0"/>
    <n v="0"/>
    <n v="0"/>
    <n v="0"/>
    <n v="0"/>
    <n v="0"/>
    <n v="0"/>
    <n v="0"/>
    <n v="-3587.2783825377969"/>
    <n v="-2371.807665496548"/>
    <n v="-852.46926919498583"/>
    <n v="1100.965811764165"/>
    <n v="3705.5459197096989"/>
    <n v="-5775.1256732120473"/>
    <n v="-4802.7490995790467"/>
    <n v="-3587.2783825377969"/>
    <n v="-2024.530317770477"/>
    <n v="59.133768585950747"/>
  </r>
  <r>
    <x v="378"/>
    <n v="0"/>
    <n v="0"/>
    <n v="0"/>
    <n v="0"/>
    <n v="0"/>
    <n v="0"/>
    <n v="37400.370112484663"/>
    <n v="25916.102254803209"/>
    <n v="0"/>
    <n v="2"/>
    <n v="53"/>
    <n v="1671666784"/>
    <n v="86"/>
    <n v="0"/>
    <n v="19360"/>
    <n v="2"/>
    <n v="3"/>
    <n v="0"/>
    <n v="192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895.11"/>
    <n v="55379.31"/>
    <n v="14484.2"/>
    <n v="1"/>
    <n v="1"/>
    <n v="0"/>
    <n v="0"/>
    <n v="0"/>
    <n v="40895.109334639987"/>
    <n v="55379.312199363987"/>
    <n v="14484.202864724009"/>
    <n v="6.6536001395434141E-4"/>
    <n v="-2.1993639966240148E-3"/>
    <n v="-2.864724005121388E-3"/>
    <n v="14484.202864724009"/>
    <n v="0"/>
    <n v="0"/>
    <n v="0"/>
    <n v="0"/>
    <n v="0"/>
    <n v="0"/>
    <n v="0"/>
    <n v="0"/>
    <n v="0"/>
    <n v="0"/>
    <n v="27689.656099682001"/>
    <n v="33227.587319618397"/>
    <n v="38765.518539554803"/>
    <n v="44303.449759491203"/>
    <n v="49841.380979427588"/>
    <n v="60917.243419300401"/>
    <n v="66455.174639236793"/>
    <n v="71993.1058591732"/>
    <n v="77531.037079109592"/>
    <n v="83068.968299045984"/>
    <m/>
    <n v="3.8234283734204819"/>
    <n v="1.4630000000000001"/>
    <m/>
    <n v="4.6181491931952763E-2"/>
    <n v="1.5305635226964469"/>
    <m/>
    <n v="-639.37481488300671"/>
    <n v="0"/>
    <n v="0"/>
    <n v="0"/>
    <n v="0"/>
    <n v="0"/>
    <n v="0"/>
    <n v="0"/>
    <n v="0"/>
    <n v="0"/>
    <n v="0"/>
    <n v="-3408.340424851207"/>
    <n v="-2177.6890426431178"/>
    <n v="-639.37481488300728"/>
    <n v="1338.457763665707"/>
    <n v="3975.567868397326"/>
    <n v="-5623.5129128257668"/>
    <n v="-4638.9918070592958"/>
    <n v="-3408.340424851207"/>
    <n v="-1826.074362012236"/>
    <n v="283.6137217730593"/>
  </r>
  <r>
    <x v="379"/>
    <n v="0"/>
    <n v="0"/>
    <n v="0"/>
    <n v="0"/>
    <n v="0"/>
    <n v="0"/>
    <n v="37500"/>
    <n v="37500"/>
    <n v="0"/>
    <n v="1"/>
    <n v="0"/>
    <n v="1671725498"/>
    <n v="20"/>
    <n v="0"/>
    <n v="60"/>
    <n v="3"/>
    <n v="7"/>
    <n v="0"/>
    <n v="36"/>
    <n v="0"/>
    <n v="0"/>
    <n v="0"/>
    <n v="0"/>
    <n v="0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121235.56"/>
    <n v="191018.2"/>
    <n v="69782.64"/>
    <n v="2"/>
    <n v="3"/>
    <n v="0"/>
    <n v="0"/>
    <n v="0"/>
    <n v="40843.458904747022"/>
    <n v="55250.301699009193"/>
    <n v="14406.842794262169"/>
    <n v="80392.101095252976"/>
    <n v="135767.89830099081"/>
    <n v="55375.797205737828"/>
    <n v="14406.842794262169"/>
    <n v="0"/>
    <n v="0"/>
    <n v="0"/>
    <n v="0"/>
    <n v="0"/>
    <n v="0"/>
    <n v="0"/>
    <n v="0"/>
    <n v="0"/>
    <n v="0"/>
    <n v="27625.1508495046"/>
    <n v="33150.181019405507"/>
    <n v="38675.211189306443"/>
    <n v="44200.241359207357"/>
    <n v="49725.271529108271"/>
    <n v="60775.331868910107"/>
    <n v="66300.362038811028"/>
    <n v="71825.392208711957"/>
    <n v="77350.422378612871"/>
    <n v="82875.452548513786"/>
    <m/>
    <n v="3.8350041357440081"/>
    <n v="1.4630000000000001"/>
    <m/>
    <n v="4.3023647019869937E-2"/>
    <n v="1.52594359559007"/>
    <m/>
    <n v="-594.26736950987413"/>
    <n v="0"/>
    <n v="0"/>
    <n v="0"/>
    <n v="0"/>
    <n v="0"/>
    <n v="0"/>
    <n v="0"/>
    <n v="0"/>
    <n v="0"/>
    <n v="0"/>
    <n v="-3356.7824544603341"/>
    <n v="-2128.9979722601288"/>
    <n v="-594.2673695098747"/>
    <n v="1378.957691169026"/>
    <n v="4009.924438740893"/>
    <n v="-5566.7945224207006"/>
    <n v="-4584.566936660538"/>
    <n v="-3356.7824544603341"/>
    <n v="-1778.202405917214"/>
    <n v="326.57099214027949"/>
  </r>
  <r>
    <x v="380"/>
    <n v="0"/>
    <n v="0"/>
    <n v="0"/>
    <n v="0"/>
    <n v="0"/>
    <n v="0"/>
    <n v="26141.466021895219"/>
    <n v="17339.75196293055"/>
    <n v="0"/>
    <n v="84"/>
    <n v="47"/>
    <n v="1672069801"/>
    <n v="2061"/>
    <n v="0"/>
    <n v="2123"/>
    <n v="6"/>
    <n v="16"/>
    <n v="13"/>
    <n v="20"/>
    <n v="0"/>
    <n v="0"/>
    <n v="0"/>
    <n v="0"/>
    <n v="0"/>
    <n v="0"/>
    <n v="0"/>
    <n v="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2"/>
    <n v="31459.47"/>
    <n v="45862.65"/>
    <n v="14403.18"/>
    <n v="2"/>
    <n v="4"/>
    <n v="0"/>
    <n v="0"/>
    <n v="0"/>
    <n v="24475.02389291488"/>
    <n v="38878.205186397099"/>
    <n v="14403.181293482219"/>
    <n v="6984.4461070851175"/>
    <n v="6984.4448136029023"/>
    <n v="-1.2934822152601551E-3"/>
    <n v="14403.181293482219"/>
    <n v="0"/>
    <n v="0"/>
    <n v="0"/>
    <n v="0"/>
    <n v="0"/>
    <n v="0"/>
    <n v="0"/>
    <n v="0"/>
    <n v="0"/>
    <n v="0"/>
    <n v="19439.10259319855"/>
    <n v="23326.92311183826"/>
    <n v="27214.743630477969"/>
    <n v="31102.564149117679"/>
    <n v="34990.384667757389"/>
    <n v="42766.025705036809"/>
    <n v="46653.846223676519"/>
    <n v="50541.666742316229"/>
    <n v="54429.487260955939"/>
    <n v="58317.307779595649"/>
    <m/>
    <n v="2.6992790269181999"/>
    <n v="1.4630000000000001"/>
    <m/>
    <n v="0.48187718279975261"/>
    <n v="2.167986318436038"/>
    <m/>
    <n v="-4683.6299968829408"/>
    <n v="0"/>
    <n v="0"/>
    <n v="0"/>
    <n v="0"/>
    <n v="0"/>
    <n v="0"/>
    <n v="0"/>
    <n v="0"/>
    <n v="0"/>
    <n v="0"/>
    <n v="-6627.5402562027957"/>
    <n v="-5763.580140949527"/>
    <n v="-4683.6299968829408"/>
    <n v="-3295.1226687973299"/>
    <n v="-1443.7795646831819"/>
    <n v="-8182.6684636586797"/>
    <n v="-7491.5003714560644"/>
    <n v="-6627.5402562027957"/>
    <n v="-5516.7343937343067"/>
    <n v="-4035.6599104429902"/>
  </r>
  <r>
    <x v="381"/>
    <n v="0"/>
    <n v="0"/>
    <n v="0"/>
    <n v="0"/>
    <n v="0"/>
    <n v="0"/>
    <n v="38223.861630870917"/>
    <n v="20369.06345664609"/>
    <n v="0"/>
    <n v="96"/>
    <n v="58"/>
    <n v="1672115179"/>
    <n v="54179"/>
    <n v="0"/>
    <n v="61658"/>
    <n v="7"/>
    <n v="25"/>
    <n v="16"/>
    <n v="5804"/>
    <n v="7"/>
    <n v="823"/>
    <n v="0"/>
    <n v="0"/>
    <n v="0"/>
    <n v="0"/>
    <n v="0"/>
    <n v="8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75"/>
    <n v="89607.76"/>
    <n v="103827.06"/>
    <n v="14219.3"/>
    <n v="5"/>
    <n v="18"/>
    <n v="0"/>
    <n v="0"/>
    <n v="0"/>
    <n v="42061.96417489335"/>
    <n v="56281.037229945083"/>
    <n v="14219.073055051729"/>
    <n v="47545.795825106637"/>
    <n v="47546.022770054908"/>
    <n v="0.22694494826464509"/>
    <n v="14219.073055051729"/>
    <n v="0"/>
    <n v="0"/>
    <n v="0"/>
    <n v="0"/>
    <n v="0"/>
    <n v="0"/>
    <n v="0"/>
    <n v="0"/>
    <n v="0"/>
    <n v="0"/>
    <n v="28140.518614972541"/>
    <n v="33768.622337967048"/>
    <n v="39396.726060961562"/>
    <n v="45024.829783956069"/>
    <n v="50652.933506950583"/>
    <n v="61909.140952939597"/>
    <n v="67537.244675934096"/>
    <n v="73165.348398928603"/>
    <n v="78793.45212192311"/>
    <n v="84421.555844917631"/>
    <m/>
    <n v="3.958136863918118"/>
    <n v="1.4630000000000001"/>
    <m/>
    <n v="1.057647512482496E-2"/>
    <n v="1.4784733831076191"/>
    <m/>
    <n v="-148.81374756546461"/>
    <n v="0"/>
    <n v="0"/>
    <n v="0"/>
    <n v="0"/>
    <n v="0"/>
    <n v="0"/>
    <n v="0"/>
    <n v="0"/>
    <n v="0"/>
    <n v="0"/>
    <n v="-2962.8656090627169"/>
    <n v="-1712.1758928417171"/>
    <n v="-148.8137475654639"/>
    <n v="1861.2232963611459"/>
    <n v="4541.2726882632942"/>
    <n v="-5214.1070982605224"/>
    <n v="-4213.5553252837199"/>
    <n v="-2962.8656090627169"/>
    <n v="-1354.8359739214279"/>
    <n v="789.20353960028842"/>
  </r>
  <r>
    <x v="382"/>
    <n v="0"/>
    <n v="0"/>
    <n v="0"/>
    <n v="0"/>
    <n v="0"/>
    <n v="0"/>
    <n v="37457.103253294626"/>
    <n v="36946.725810901487"/>
    <n v="0"/>
    <n v="2"/>
    <n v="3"/>
    <n v="1672166914"/>
    <n v="11"/>
    <n v="0"/>
    <n v="67"/>
    <n v="7"/>
    <n v="51"/>
    <n v="2"/>
    <n v="24"/>
    <n v="1"/>
    <n v="0"/>
    <n v="0"/>
    <n v="0"/>
    <n v="0"/>
    <n v="0"/>
    <n v="0"/>
    <n v="12"/>
    <n v="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"/>
    <n v="55793.48"/>
    <n v="69954.179999999993"/>
    <n v="14160.7"/>
    <n v="6"/>
    <n v="17"/>
    <n v="0"/>
    <n v="0"/>
    <n v="0"/>
    <n v="40991.359922823831"/>
    <n v="55152.054422797752"/>
    <n v="14160.694499973921"/>
    <n v="14802.120077176171"/>
    <n v="14802.12557720224"/>
    <n v="5.5000260817905664E-3"/>
    <n v="14160.694499973921"/>
    <n v="0"/>
    <n v="0"/>
    <n v="0"/>
    <n v="0"/>
    <n v="0"/>
    <n v="0"/>
    <n v="0"/>
    <n v="0"/>
    <n v="0"/>
    <n v="0"/>
    <n v="27576.027211398879"/>
    <n v="33091.23265367865"/>
    <n v="38606.438095958423"/>
    <n v="44121.643538238197"/>
    <n v="49636.848980517978"/>
    <n v="60667.259865077533"/>
    <n v="66182.465307357299"/>
    <n v="71697.67074963708"/>
    <n v="77212.876191916846"/>
    <n v="82728.081634196627"/>
    <m/>
    <n v="3.8947280744527979"/>
    <n v="1.4630000000000001"/>
    <m/>
    <n v="2.702933902824323E-2"/>
    <n v="1.50254392299832"/>
    <m/>
    <n v="-372.68089427448058"/>
    <n v="0"/>
    <n v="0"/>
    <n v="0"/>
    <n v="0"/>
    <n v="0"/>
    <n v="0"/>
    <n v="0"/>
    <n v="0"/>
    <n v="0"/>
    <n v="0"/>
    <n v="-3130.2836154143679"/>
    <n v="-1904.682406018863"/>
    <n v="-372.68089427448098"/>
    <n v="1597.035335111153"/>
    <n v="4223.3236409586661"/>
    <n v="-5336.3657923262781"/>
    <n v="-4355.884824809873"/>
    <n v="-3130.2836154143679"/>
    <n v="-1554.5106319058609"/>
    <n v="546.52001277214913"/>
  </r>
  <r>
    <x v="383"/>
    <n v="0"/>
    <n v="0"/>
    <n v="0"/>
    <n v="0"/>
    <n v="0"/>
    <n v="0"/>
    <n v="36096.762109322874"/>
    <n v="20702.29563414507"/>
    <n v="0"/>
    <n v="34"/>
    <n v="58"/>
    <n v="1671735692"/>
    <n v="34879"/>
    <n v="0"/>
    <n v="45113"/>
    <n v="11"/>
    <n v="117"/>
    <n v="220"/>
    <n v="7599"/>
    <n v="335"/>
    <n v="24"/>
    <n v="0"/>
    <n v="0"/>
    <n v="49"/>
    <n v="0"/>
    <n v="0"/>
    <n v="94"/>
    <n v="1862"/>
    <n v="0"/>
    <n v="0"/>
    <n v="0"/>
    <n v="0"/>
    <n v="0"/>
    <n v="0"/>
    <n v="0"/>
    <n v="0"/>
    <n v="0"/>
    <n v="0"/>
    <n v="0"/>
    <n v="0"/>
    <n v="0"/>
    <n v="0"/>
    <n v="51"/>
    <n v="0"/>
    <n v="0"/>
    <n v="0"/>
    <n v="0"/>
    <n v="0"/>
    <n v="0"/>
    <n v="0"/>
    <n v="0"/>
    <n v="0"/>
    <n v="0"/>
    <n v="0"/>
    <n v="0"/>
    <n v="0"/>
    <n v="0"/>
    <n v="0"/>
    <n v="2635"/>
    <n v="540935.34"/>
    <n v="555081.69999999995"/>
    <n v="14146.37"/>
    <n v="4"/>
    <n v="28"/>
    <n v="0"/>
    <n v="0"/>
    <n v="0"/>
    <n v="39037.136126047553"/>
    <n v="53183.503235877513"/>
    <n v="14146.36710982996"/>
    <n v="501898.20387395239"/>
    <n v="501898.19676412252"/>
    <n v="2.890170044338447E-3"/>
    <n v="14146.36710982996"/>
    <n v="0"/>
    <n v="0"/>
    <n v="0"/>
    <n v="0"/>
    <n v="0"/>
    <n v="0"/>
    <n v="0"/>
    <n v="0"/>
    <n v="0"/>
    <n v="0"/>
    <n v="26591.751617938749"/>
    <n v="31910.1019415265"/>
    <n v="37228.452265114247"/>
    <n v="42546.802588701998"/>
    <n v="47865.152912289763"/>
    <n v="58501.853559465257"/>
    <n v="63820.203883053007"/>
    <n v="69138.554206640765"/>
    <n v="74456.904530228509"/>
    <n v="79775.254853816266"/>
    <m/>
    <n v="3.7595166888410261"/>
    <n v="1.4630000000000001"/>
    <m/>
    <n v="6.3966549709109088E-2"/>
    <n v="1.556583062224427"/>
    <m/>
    <n v="-850.4913008605796"/>
    <n v="0"/>
    <n v="0"/>
    <n v="0"/>
    <n v="0"/>
    <n v="0"/>
    <n v="0"/>
    <n v="0"/>
    <n v="0"/>
    <n v="0"/>
    <n v="0"/>
    <n v="-3509.6664626544548"/>
    <n v="-2327.8108351905098"/>
    <n v="-850.49130086057994"/>
    <n v="1048.9195289921879"/>
    <n v="3581.467302129211"/>
    <n v="-5637.0065920895559"/>
    <n v="-4691.5220901184002"/>
    <n v="-3509.6664626544548"/>
    <n v="-1990.137798772241"/>
    <n v="35.900419737377888"/>
  </r>
  <r>
    <x v="384"/>
    <n v="0"/>
    <n v="0"/>
    <n v="0"/>
    <n v="0"/>
    <n v="0"/>
    <n v="0"/>
    <n v="22926.21147332984"/>
    <n v="15855.359120838441"/>
    <n v="0"/>
    <n v="255"/>
    <n v="39"/>
    <n v="1672062433"/>
    <n v="111"/>
    <n v="0"/>
    <n v="3231"/>
    <n v="9"/>
    <n v="27"/>
    <n v="5"/>
    <n v="3068"/>
    <n v="5"/>
    <n v="3"/>
    <n v="0"/>
    <n v="0"/>
    <n v="0"/>
    <n v="0"/>
    <n v="0"/>
    <n v="8"/>
    <n v="3"/>
    <n v="0"/>
    <n v="0"/>
    <n v="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2"/>
    <n v="24624.5"/>
    <n v="38742.29"/>
    <n v="14117.79"/>
    <n v="4"/>
    <n v="10"/>
    <n v="0"/>
    <n v="0"/>
    <n v="0"/>
    <n v="20032.677722696098"/>
    <n v="34150.468036933613"/>
    <n v="14117.790314237511"/>
    <n v="4591.8222773039024"/>
    <n v="4591.8219630663953"/>
    <n v="-3.1423750806425232E-4"/>
    <n v="14117.790314237511"/>
    <n v="0"/>
    <n v="0"/>
    <n v="0"/>
    <n v="0"/>
    <n v="0"/>
    <n v="0"/>
    <n v="0"/>
    <n v="0"/>
    <n v="0"/>
    <n v="0"/>
    <n v="17075.234018466799"/>
    <n v="20490.280822160159"/>
    <n v="23905.327625853519"/>
    <n v="27320.37442954689"/>
    <n v="30735.421233240249"/>
    <n v="37565.514840626973"/>
    <n v="40980.561644320333"/>
    <n v="44395.608448013692"/>
    <n v="47810.655251707038"/>
    <n v="51225.702055400412"/>
    <m/>
    <n v="2.4189669400666429"/>
    <n v="1.4630000000000001"/>
    <m/>
    <n v="0.65359845715369658"/>
    <n v="2.4192145428158578"/>
    <m/>
    <n v="-5580.1733050041084"/>
    <n v="0"/>
    <n v="0"/>
    <n v="0"/>
    <n v="0"/>
    <n v="0"/>
    <n v="0"/>
    <n v="0"/>
    <n v="0"/>
    <n v="0"/>
    <n v="0"/>
    <n v="-7287.6967068507875"/>
    <n v="-6528.7974171411524"/>
    <n v="-5580.1733050041084"/>
    <n v="-4360.5137322564788"/>
    <n v="-2734.3009685929742"/>
    <n v="-8653.7154283281307"/>
    <n v="-8046.5959965604234"/>
    <n v="-7287.6967068507875"/>
    <n v="-6311.9690486526843"/>
    <n v="-5010.9988377218797"/>
  </r>
  <r>
    <x v="385"/>
    <n v="0"/>
    <n v="0"/>
    <n v="0"/>
    <n v="0"/>
    <n v="0"/>
    <n v="0"/>
    <n v="34205.28098893461"/>
    <n v="22327.580180916131"/>
    <n v="0"/>
    <n v="9"/>
    <n v="48"/>
    <n v="1668292705"/>
    <n v="5244"/>
    <n v="0"/>
    <n v="21289"/>
    <n v="5"/>
    <n v="16"/>
    <n v="5"/>
    <n v="160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38574.480000000003"/>
    <n v="52608.11"/>
    <n v="14033.63"/>
    <n v="2"/>
    <n v="2"/>
    <n v="0"/>
    <n v="0"/>
    <n v="0"/>
    <n v="38558.732795630007"/>
    <n v="52592.360786067198"/>
    <n v="14033.62799043719"/>
    <n v="15.74720436999633"/>
    <n v="15.74921393280238"/>
    <n v="2.0095628060516901E-3"/>
    <n v="14033.62799043719"/>
    <n v="0"/>
    <n v="0"/>
    <n v="0"/>
    <n v="0"/>
    <n v="0"/>
    <n v="0"/>
    <n v="0"/>
    <n v="0"/>
    <n v="0"/>
    <n v="0"/>
    <n v="26296.180393033599"/>
    <n v="31555.416471640321"/>
    <n v="36814.652550247039"/>
    <n v="42073.888628853761"/>
    <n v="47333.124707460483"/>
    <n v="57851.59686467392"/>
    <n v="63110.832943280628"/>
    <n v="68370.069021887364"/>
    <n v="73629.305100494079"/>
    <n v="78888.541179100794"/>
    <m/>
    <n v="3.7475954772283209"/>
    <n v="1.4630000000000001"/>
    <m/>
    <n v="6.7351058646904383E-2"/>
    <n v="1.561534598800421"/>
    <m/>
    <n v="-885.53779392039303"/>
    <n v="0"/>
    <n v="0"/>
    <n v="0"/>
    <n v="0"/>
    <n v="0"/>
    <n v="0"/>
    <n v="0"/>
    <n v="0"/>
    <n v="0"/>
    <n v="0"/>
    <n v="-3515.1558332237528"/>
    <n v="-2346.4367046444818"/>
    <n v="-885.5377939203936"/>
    <n v="992.76080558200556"/>
    <n v="3497.1589382518741"/>
    <n v="-5618.8502646664401"/>
    <n v="-4683.8749618030233"/>
    <n v="-3515.1558332237528"/>
    <n v="-2012.516953621833"/>
    <n v="-8.9984474859393231"/>
  </r>
  <r>
    <x v="386"/>
    <n v="0"/>
    <n v="0"/>
    <n v="0"/>
    <n v="0"/>
    <n v="0"/>
    <n v="0"/>
    <n v="36464.947433511406"/>
    <n v="22685.77811398519"/>
    <n v="0"/>
    <n v="39"/>
    <n v="55"/>
    <n v="1671842227"/>
    <n v="2243"/>
    <n v="0"/>
    <n v="91374"/>
    <n v="5"/>
    <n v="42"/>
    <n v="0"/>
    <n v="38477"/>
    <n v="0"/>
    <n v="0"/>
    <n v="0"/>
    <n v="0"/>
    <n v="0"/>
    <n v="0"/>
    <n v="0"/>
    <n v="50586"/>
    <n v="31"/>
    <n v="0"/>
    <n v="0"/>
    <n v="0"/>
    <n v="0"/>
    <n v="0"/>
    <n v="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654"/>
    <n v="644028.38"/>
    <n v="658052.44999999995"/>
    <n v="14024.08"/>
    <n v="4"/>
    <n v="18"/>
    <n v="0"/>
    <n v="0"/>
    <n v="0"/>
    <n v="39968.484458567407"/>
    <n v="53992.559991386399"/>
    <n v="14024.075532818981"/>
    <n v="604059.89554143255"/>
    <n v="604059.89000861358"/>
    <n v="4.4671810192085104E-3"/>
    <n v="14024.075532818981"/>
    <n v="0"/>
    <n v="0"/>
    <n v="0"/>
    <n v="0"/>
    <n v="0"/>
    <n v="0"/>
    <n v="0"/>
    <n v="0"/>
    <n v="0"/>
    <n v="0"/>
    <n v="26996.279995693199"/>
    <n v="32395.53599483184"/>
    <n v="37794.791993970473"/>
    <n v="43194.047993109118"/>
    <n v="48593.303992247762"/>
    <n v="59391.815990525043"/>
    <n v="64791.071989663673"/>
    <n v="70190.327988802324"/>
    <n v="75589.583987940947"/>
    <n v="80988.839987079598"/>
    <m/>
    <n v="3.8499906724713249"/>
    <n v="1.4630000000000001"/>
    <m/>
    <n v="3.8963556094119937E-2"/>
    <n v="1.520003682565698"/>
    <m/>
    <n v="-525.93553497238042"/>
    <n v="0"/>
    <n v="0"/>
    <n v="0"/>
    <n v="0"/>
    <n v="0"/>
    <n v="0"/>
    <n v="0"/>
    <n v="0"/>
    <n v="0"/>
    <n v="0"/>
    <n v="-3225.5635345417008"/>
    <n v="-2025.7288680664481"/>
    <n v="-525.93553497238099"/>
    <n v="1402.3701790057039"/>
    <n v="3973.4444643098182"/>
    <n v="-5385.2659341971557"/>
    <n v="-4425.398201016953"/>
    <n v="-3225.563534541699"/>
    <n v="-1682.91896335923"/>
    <n v="373.94046488406087"/>
  </r>
  <r>
    <x v="387"/>
    <n v="0"/>
    <n v="0"/>
    <n v="0"/>
    <n v="0"/>
    <n v="0"/>
    <n v="0"/>
    <n v="38219.06404471428"/>
    <n v="31842.451330221469"/>
    <n v="0"/>
    <n v="210"/>
    <n v="25"/>
    <n v="1672065703"/>
    <n v="1117399"/>
    <n v="0"/>
    <n v="1205713"/>
    <n v="11"/>
    <n v="162"/>
    <n v="699"/>
    <n v="36843"/>
    <n v="18353"/>
    <n v="12987"/>
    <n v="0"/>
    <n v="0"/>
    <n v="0"/>
    <n v="0"/>
    <n v="5"/>
    <n v="19228"/>
    <n v="197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51471"/>
    <n v="1022599.18"/>
    <n v="1130229.73"/>
    <n v="107630.55"/>
    <n v="9"/>
    <n v="46"/>
    <n v="0"/>
    <n v="0"/>
    <n v="0"/>
    <n v="42361.425666805662"/>
    <n v="56275.069074631341"/>
    <n v="13913.643407825681"/>
    <n v="980237.75433319435"/>
    <n v="1073954.660925369"/>
    <n v="93716.906592174317"/>
    <n v="13913.643407825681"/>
    <n v="0"/>
    <n v="0"/>
    <n v="0"/>
    <n v="0"/>
    <n v="0"/>
    <n v="0"/>
    <n v="0"/>
    <n v="0"/>
    <n v="0"/>
    <n v="0"/>
    <n v="28137.534537315671"/>
    <n v="33765.041444778813"/>
    <n v="39392.548352241938"/>
    <n v="45020.055259705077"/>
    <n v="50647.562167168209"/>
    <n v="61902.57598209448"/>
    <n v="67530.082889557612"/>
    <n v="73157.589797020744"/>
    <n v="78785.096704483876"/>
    <n v="84412.603611947008"/>
    <m/>
    <n v="4.0445961870044487"/>
    <n v="1.4630000000000001"/>
    <m/>
    <n v="-1.1026116067591411E-2"/>
    <n v="1.446868792193114"/>
    <m/>
    <n v="155.12386083215219"/>
    <n v="0"/>
    <n v="0"/>
    <n v="0"/>
    <n v="0"/>
    <n v="0"/>
    <n v="0"/>
    <n v="0"/>
    <n v="0"/>
    <n v="0"/>
    <n v="0"/>
    <n v="-2658.6295928994168"/>
    <n v="-1408.072502352054"/>
    <n v="155.123860832151"/>
    <n v="2164.9477563546989"/>
    <n v="4844.7129503847627"/>
    <n v="-4909.6323558846689"/>
    <n v="-3909.1866834467778"/>
    <n v="-2658.629592899415"/>
    <n v="-1050.770476481377"/>
    <n v="1093.041678742675"/>
  </r>
  <r>
    <x v="388"/>
    <n v="0"/>
    <n v="0"/>
    <n v="0"/>
    <n v="0"/>
    <n v="0"/>
    <n v="0"/>
    <n v="33613.461783280822"/>
    <n v="19787.698176863159"/>
    <n v="0"/>
    <n v="36"/>
    <n v="57"/>
    <n v="1671909419"/>
    <n v="67537"/>
    <n v="0"/>
    <n v="72016"/>
    <n v="8"/>
    <n v="47"/>
    <n v="0"/>
    <n v="169"/>
    <n v="27"/>
    <n v="87"/>
    <n v="0"/>
    <n v="0"/>
    <n v="0"/>
    <n v="0"/>
    <n v="0"/>
    <n v="419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10"/>
    <n v="140102.28"/>
    <n v="154643.79999999999"/>
    <n v="14551.69"/>
    <n v="5"/>
    <n v="28"/>
    <n v="0"/>
    <n v="0"/>
    <n v="0"/>
    <n v="40760.356974035683"/>
    <n v="54628.325229101873"/>
    <n v="13867.968255066189"/>
    <n v="99341.923025964323"/>
    <n v="100015.4747708981"/>
    <n v="683.72174493381317"/>
    <n v="13867.968255066189"/>
    <n v="0"/>
    <n v="0"/>
    <n v="0"/>
    <n v="0"/>
    <n v="0"/>
    <n v="0"/>
    <n v="0"/>
    <n v="0"/>
    <n v="0"/>
    <n v="0"/>
    <n v="27314.162614550929"/>
    <n v="32776.995137461119"/>
    <n v="38239.827660371302"/>
    <n v="43702.660183281492"/>
    <n v="49165.492706191682"/>
    <n v="60091.157752012063"/>
    <n v="65553.990274922238"/>
    <n v="71016.822797832428"/>
    <n v="76479.655320742604"/>
    <n v="81942.487843652794"/>
    <m/>
    <n v="3.939172936103692"/>
    <n v="1.4630000000000001"/>
    <m/>
    <n v="1.544158250550764E-2"/>
    <n v="1.4855910352055579"/>
    <m/>
    <n v="-210.8869477907204"/>
    <n v="0"/>
    <n v="0"/>
    <n v="0"/>
    <n v="0"/>
    <n v="0"/>
    <n v="0"/>
    <n v="0"/>
    <n v="0"/>
    <n v="0"/>
    <n v="0"/>
    <n v="-2942.3032092458138"/>
    <n v="-1728.3404263768839"/>
    <n v="-210.886947790721"/>
    <n v="1740.1246675343459"/>
    <n v="4341.473487967769"/>
    <n v="-5127.4362184098882"/>
    <n v="-4156.2659921147442"/>
    <n v="-2942.3032092458138"/>
    <n v="-1381.493916985761"/>
    <n v="699.58513936097734"/>
  </r>
  <r>
    <x v="389"/>
    <n v="17490.8821032673"/>
    <n v="15491.817003451801"/>
    <n v="0"/>
    <n v="12"/>
    <n v="58"/>
    <n v="1661953706"/>
    <n v="0"/>
    <n v="0"/>
    <n v="0"/>
    <n v="0"/>
    <n v="0"/>
    <n v="0"/>
    <n v="1202"/>
    <n v="0"/>
    <n v="1202"/>
    <n v="1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368.33"/>
    <n v="38230.28"/>
    <n v="13861.95"/>
    <n v="1"/>
    <n v="4"/>
    <n v="13736.829789010621"/>
    <n v="27598.78349943319"/>
    <n v="13861.95371042256"/>
    <n v="0"/>
    <n v="0"/>
    <n v="0"/>
    <n v="10631.500210989379"/>
    <n v="10631.496500566809"/>
    <n v="-3.710422563017346E-3"/>
    <n v="13861.95371042256"/>
    <n v="13799.391749716589"/>
    <n v="16559.270099659909"/>
    <n v="19319.148449603232"/>
    <n v="22079.026799546551"/>
    <n v="24838.90514948987"/>
    <n v="30358.661849376509"/>
    <n v="33118.540199319817"/>
    <n v="35878.418549263137"/>
    <n v="38638.296899206463"/>
    <n v="41398.175249149783"/>
    <n v="0"/>
    <n v="0"/>
    <n v="0"/>
    <n v="0"/>
    <n v="0"/>
    <n v="0"/>
    <n v="0"/>
    <n v="0"/>
    <n v="0"/>
    <n v="0"/>
    <n v="1.990973572410802"/>
    <m/>
    <n v="1.4630000000000001"/>
    <n v="1.009067350480467"/>
    <m/>
    <m/>
    <n v="-6962.2578355642672"/>
    <m/>
    <n v="-8342.1970105359269"/>
    <n v="-7728.8907105485223"/>
    <n v="-6962.2578355642672"/>
    <n v="-5976.5869962987963"/>
    <n v="-4662.3592106115011"/>
    <n v="-9446.1483505132528"/>
    <n v="-8955.5033105233306"/>
    <n v="-8342.1970105359251"/>
    <n v="-7553.6603391235494"/>
    <n v="-6502.2781105737131"/>
    <n v="0"/>
    <n v="0"/>
    <n v="0"/>
    <n v="0"/>
    <n v="0"/>
    <n v="0"/>
    <n v="0"/>
    <n v="0"/>
    <n v="0"/>
    <n v="0"/>
  </r>
  <r>
    <x v="390"/>
    <n v="0"/>
    <n v="0"/>
    <n v="0"/>
    <n v="0"/>
    <n v="0"/>
    <n v="0"/>
    <n v="35636.989365060806"/>
    <n v="21878.32806377831"/>
    <n v="0"/>
    <n v="12"/>
    <n v="56"/>
    <n v="1671686056"/>
    <n v="7740"/>
    <n v="0"/>
    <n v="76668"/>
    <n v="10"/>
    <n v="79"/>
    <n v="125"/>
    <n v="14958"/>
    <n v="2"/>
    <n v="68"/>
    <n v="0"/>
    <n v="0"/>
    <n v="0"/>
    <n v="0"/>
    <n v="0"/>
    <n v="53767"/>
    <n v="7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53970"/>
    <n v="46762.38"/>
    <n v="60620.3"/>
    <n v="13857.92"/>
    <n v="5"/>
    <n v="25"/>
    <n v="0"/>
    <n v="0"/>
    <n v="0"/>
    <n v="38910.155371406268"/>
    <n v="52768.076210686733"/>
    <n v="13857.92083928047"/>
    <n v="7852.224628593729"/>
    <n v="7852.2237893132697"/>
    <n v="-8.3928046660730615E-4"/>
    <n v="13857.92083928047"/>
    <n v="0"/>
    <n v="0"/>
    <n v="0"/>
    <n v="0"/>
    <n v="0"/>
    <n v="0"/>
    <n v="0"/>
    <n v="0"/>
    <n v="0"/>
    <n v="0"/>
    <n v="26384.03810534337"/>
    <n v="31660.845726412041"/>
    <n v="36937.653347480707"/>
    <n v="42214.460968549392"/>
    <n v="47491.268589618063"/>
    <n v="58044.883831755411"/>
    <n v="63321.691452824067"/>
    <n v="68598.499073892759"/>
    <n v="73875.306694961415"/>
    <n v="79152.1143160301"/>
    <m/>
    <n v="3.8077917187342338"/>
    <n v="1.4630000000000001"/>
    <m/>
    <n v="5.0477624687323752E-2"/>
    <n v="1.5368487649175551"/>
    <m/>
    <n v="-665.90178660878405"/>
    <n v="0"/>
    <n v="0"/>
    <n v="0"/>
    <n v="0"/>
    <n v="0"/>
    <n v="0"/>
    <n v="0"/>
    <n v="0"/>
    <n v="0"/>
    <n v="0"/>
    <n v="-3304.3055971431199"/>
    <n v="-2131.6816813500809"/>
    <n v="-665.90178660878337"/>
    <n v="1218.672363772886"/>
    <n v="3731.4378976151111"/>
    <n v="-5415.0286455705882"/>
    <n v="-4476.9295129361581"/>
    <n v="-3304.305597143119"/>
    <n v="-1796.6462768377819"/>
    <n v="213.56615023599809"/>
  </r>
  <r>
    <x v="391"/>
    <n v="0"/>
    <n v="0"/>
    <n v="0"/>
    <n v="0"/>
    <n v="0"/>
    <n v="0"/>
    <n v="35958.352821155233"/>
    <n v="22988.465843075679"/>
    <n v="0"/>
    <n v="36"/>
    <n v="46"/>
    <n v="1671694907"/>
    <n v="16541"/>
    <n v="0"/>
    <n v="17748"/>
    <n v="9"/>
    <n v="38"/>
    <n v="15"/>
    <n v="878"/>
    <n v="0"/>
    <n v="12"/>
    <n v="0"/>
    <n v="0"/>
    <n v="0"/>
    <n v="0"/>
    <n v="0"/>
    <n v="186"/>
    <n v="0"/>
    <n v="0"/>
    <n v="0"/>
    <n v="0"/>
    <n v="0"/>
    <n v="76"/>
    <n v="0"/>
    <n v="0"/>
    <n v="0"/>
    <n v="3"/>
    <n v="0"/>
    <n v="0"/>
    <n v="0"/>
    <n v="37"/>
    <n v="0"/>
    <n v="0"/>
    <n v="0"/>
    <n v="0"/>
    <n v="0"/>
    <n v="0"/>
    <n v="0"/>
    <n v="0"/>
    <n v="0"/>
    <n v="0"/>
    <n v="0"/>
    <n v="0"/>
    <n v="0"/>
    <n v="0"/>
    <n v="0"/>
    <n v="0"/>
    <n v="0"/>
    <n v="329"/>
    <n v="79767.539999999994"/>
    <n v="93609.66"/>
    <n v="13842.12"/>
    <n v="5"/>
    <n v="17"/>
    <n v="0"/>
    <n v="0"/>
    <n v="0"/>
    <n v="39434.124582764976"/>
    <n v="53276.243768774533"/>
    <n v="13842.11918600954"/>
    <n v="40333.41541723501"/>
    <n v="40333.416231225478"/>
    <n v="8.1399046212027315E-4"/>
    <n v="13842.11918600954"/>
    <n v="0"/>
    <n v="0"/>
    <n v="0"/>
    <n v="0"/>
    <n v="0"/>
    <n v="0"/>
    <n v="0"/>
    <n v="0"/>
    <n v="0"/>
    <n v="0"/>
    <n v="26638.121884387259"/>
    <n v="31965.74626126471"/>
    <n v="37293.370638142173"/>
    <n v="42620.995015019616"/>
    <n v="47948.619391897068"/>
    <n v="58603.868145651977"/>
    <n v="63931.492522529428"/>
    <n v="69259.116899406887"/>
    <n v="74586.741276284331"/>
    <n v="79914.365653161789"/>
    <m/>
    <n v="3.8488502412709842"/>
    <n v="1.4630000000000001"/>
    <m/>
    <n v="3.9271405550739942E-2"/>
    <n v="1.5204540663207331"/>
    <m/>
    <n v="-523.05824381590719"/>
    <n v="0"/>
    <n v="0"/>
    <n v="0"/>
    <n v="0"/>
    <n v="0"/>
    <n v="0"/>
    <n v="0"/>
    <n v="0"/>
    <n v="0"/>
    <n v="0"/>
    <n v="-3186.8704322546332"/>
    <n v="-2002.9539040596451"/>
    <n v="-523.05824381590719"/>
    <n v="1379.6647479260409"/>
    <n v="3916.6287369153029"/>
    <n v="-5317.9201830056136"/>
    <n v="-4370.7869604496227"/>
    <n v="-3186.8704322546332"/>
    <n v="-1664.692038861074"/>
    <n v="364.87915233033527"/>
  </r>
  <r>
    <x v="392"/>
    <n v="0"/>
    <n v="0"/>
    <n v="0"/>
    <n v="0"/>
    <n v="0"/>
    <n v="0"/>
    <n v="34377.730549471402"/>
    <n v="17977.842005233819"/>
    <n v="0"/>
    <n v="61"/>
    <n v="58"/>
    <n v="1671740605"/>
    <n v="16501"/>
    <n v="0"/>
    <n v="17338"/>
    <n v="9"/>
    <n v="62"/>
    <n v="106"/>
    <n v="226"/>
    <n v="354"/>
    <n v="4"/>
    <n v="0"/>
    <n v="0"/>
    <n v="0"/>
    <n v="0"/>
    <n v="0"/>
    <n v="115"/>
    <n v="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"/>
    <n v="0"/>
    <n v="0"/>
    <n v="611"/>
    <n v="103342.46"/>
    <n v="183004.03"/>
    <n v="79661.56"/>
    <n v="5"/>
    <n v="26"/>
    <n v="0"/>
    <n v="0"/>
    <n v="0"/>
    <n v="37216.147803416658"/>
    <n v="50901.251891311033"/>
    <n v="13685.10408789437"/>
    <n v="66126.312196583342"/>
    <n v="132102.778108689"/>
    <n v="65976.455912105623"/>
    <n v="13685.10408789437"/>
    <n v="0"/>
    <n v="0"/>
    <n v="0"/>
    <n v="0"/>
    <n v="0"/>
    <n v="0"/>
    <n v="0"/>
    <n v="0"/>
    <n v="0"/>
    <n v="0"/>
    <n v="25450.62594565552"/>
    <n v="30540.75113478662"/>
    <n v="35630.876323917721"/>
    <n v="40721.001513048832"/>
    <n v="45811.126702179929"/>
    <n v="55991.377080442137"/>
    <n v="61081.502269573233"/>
    <n v="66171.627458704344"/>
    <n v="71261.752647835441"/>
    <n v="76351.877836966552"/>
    <m/>
    <n v="3.719463992702654"/>
    <n v="1.4630000000000001"/>
    <m/>
    <n v="7.5423772846770154E-2"/>
    <n v="1.5733449796748249"/>
    <m/>
    <n v="-959.79111506661729"/>
    <n v="0"/>
    <n v="0"/>
    <n v="0"/>
    <n v="0"/>
    <n v="0"/>
    <n v="0"/>
    <n v="0"/>
    <n v="0"/>
    <n v="0"/>
    <n v="0"/>
    <n v="-3504.8537096321688"/>
    <n v="-2373.7147787141462"/>
    <n v="-959.79111506661684"/>
    <n v="858.1107381944912"/>
    <n v="3281.979875875968"/>
    <n v="-5540.9037852846086"/>
    <n v="-4635.9926405501901"/>
    <n v="-3504.853709632167"/>
    <n v="-2050.5322270232809"/>
    <n v="-111.4369168780977"/>
  </r>
  <r>
    <x v="393"/>
    <n v="0"/>
    <n v="0"/>
    <n v="0"/>
    <n v="0"/>
    <n v="0"/>
    <n v="0"/>
    <n v="29102.68310032113"/>
    <n v="0"/>
    <n v="0"/>
    <n v="6"/>
    <n v="51"/>
    <n v="1671045739"/>
    <n v="91"/>
    <n v="0"/>
    <n v="1674"/>
    <n v="3"/>
    <n v="3"/>
    <n v="0"/>
    <n v="15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178.38"/>
    <n v="43730.1"/>
    <n v="13551.72"/>
    <n v="2"/>
    <n v="2"/>
    <n v="0"/>
    <n v="0"/>
    <n v="0"/>
    <n v="29896.10525777172"/>
    <n v="43447.822878368228"/>
    <n v="13551.71762059651"/>
    <n v="282.27474222828101"/>
    <n v="282.27712163177063"/>
    <n v="2.3794034932507202E-3"/>
    <n v="13551.71762059651"/>
    <n v="0"/>
    <n v="0"/>
    <n v="0"/>
    <n v="0"/>
    <n v="0"/>
    <n v="0"/>
    <n v="0"/>
    <n v="0"/>
    <n v="0"/>
    <n v="0"/>
    <n v="21723.91143918411"/>
    <n v="26068.693727020931"/>
    <n v="30413.476014857759"/>
    <n v="34758.258302694587"/>
    <n v="39103.040590531396"/>
    <n v="47792.605166205052"/>
    <n v="52137.387454041869"/>
    <n v="56482.169741878701"/>
    <n v="60826.952029715518"/>
    <n v="65171.734317552342"/>
    <m/>
    <n v="3.2060749858257291"/>
    <n v="1.4630000000000001"/>
    <m/>
    <n v="0.2476314551856291"/>
    <n v="1.825284818936576"/>
    <m/>
    <n v="-2689.7619010044491"/>
    <n v="0"/>
    <n v="0"/>
    <n v="0"/>
    <n v="0"/>
    <n v="0"/>
    <n v="0"/>
    <n v="0"/>
    <n v="0"/>
    <n v="0"/>
    <n v="0"/>
    <n v="-4862.1530449228612"/>
    <n v="-3896.645869848011"/>
    <n v="-2689.7619010044491"/>
    <n v="-1138.0539410627259"/>
    <n v="930.89000552623656"/>
    <n v="-6600.0659600575891"/>
    <n v="-5827.6602199977087"/>
    <n v="-4862.1530449228594"/>
    <n v="-3620.7866769694811"/>
    <n v="-1965.631519698311"/>
  </r>
  <r>
    <x v="394"/>
    <n v="0"/>
    <n v="0"/>
    <n v="0"/>
    <n v="0"/>
    <n v="0"/>
    <n v="0"/>
    <n v="27027.869944572551"/>
    <n v="16009.457247261151"/>
    <n v="0"/>
    <n v="4"/>
    <n v="46"/>
    <n v="1670432633"/>
    <n v="6115"/>
    <n v="0"/>
    <n v="9560"/>
    <n v="3"/>
    <n v="7"/>
    <n v="5"/>
    <n v="34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27285.53"/>
    <n v="40809.760000000002"/>
    <n v="13524.23"/>
    <n v="1"/>
    <n v="1"/>
    <n v="0"/>
    <n v="0"/>
    <n v="0"/>
    <n v="27285.530700360421"/>
    <n v="40809.760551701402"/>
    <n v="13524.229851340981"/>
    <n v="-7.0036041870480403E-4"/>
    <n v="-5.517013996723108E-4"/>
    <n v="1.486590153945144E-4"/>
    <n v="13524.229851340981"/>
    <n v="0"/>
    <n v="0"/>
    <n v="0"/>
    <n v="0"/>
    <n v="0"/>
    <n v="0"/>
    <n v="0"/>
    <n v="0"/>
    <n v="0"/>
    <n v="0"/>
    <n v="20404.880275850701"/>
    <n v="24485.856331020841"/>
    <n v="28566.832386190981"/>
    <n v="32647.808441361121"/>
    <n v="36728.784496531262"/>
    <n v="44890.736606871542"/>
    <n v="48971.712662041682"/>
    <n v="53052.688717211822"/>
    <n v="57133.664772381962"/>
    <n v="61214.640827552103"/>
    <m/>
    <n v="3.01752935289361"/>
    <n v="1.4630000000000001"/>
    <m/>
    <n v="0.3255877680739927"/>
    <n v="1.939334904692251"/>
    <m/>
    <n v="-3321.7897134156328"/>
    <n v="0"/>
    <n v="0"/>
    <n v="0"/>
    <n v="0"/>
    <n v="0"/>
    <n v="0"/>
    <n v="0"/>
    <n v="0"/>
    <n v="0"/>
    <n v="0"/>
    <n v="-5362.2777410007038"/>
    <n v="-4455.3941731851173"/>
    <n v="-3321.7897134156342"/>
    <n v="-1864.2982651405839"/>
    <n v="79.023665892817007"/>
    <n v="-6994.6681630687599"/>
    <n v="-6269.1613088162903"/>
    <n v="-5362.2777410007038"/>
    <n v="-4196.2845823806638"/>
    <n v="-2641.6270375539439"/>
  </r>
  <r>
    <x v="395"/>
    <n v="34790.308350074039"/>
    <n v="33759.050446839043"/>
    <n v="0"/>
    <n v="10"/>
    <n v="5"/>
    <n v="1671657407"/>
    <n v="0"/>
    <n v="0"/>
    <n v="0"/>
    <n v="0"/>
    <n v="0"/>
    <n v="0"/>
    <n v="34381"/>
    <n v="0"/>
    <n v="58520"/>
    <n v="12"/>
    <n v="90"/>
    <n v="3858"/>
    <n v="0"/>
    <n v="17381"/>
    <n v="1616"/>
    <n v="0"/>
    <n v="0"/>
    <n v="0"/>
    <n v="0"/>
    <n v="0"/>
    <n v="1212"/>
    <n v="30"/>
    <n v="0"/>
    <n v="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139"/>
    <n v="264195.71999999997"/>
    <n v="277701.06"/>
    <n v="13505.34"/>
    <n v="6"/>
    <n v="20"/>
    <n v="37963.09454231977"/>
    <n v="51468.367644748883"/>
    <n v="13505.273102429121"/>
    <n v="0"/>
    <n v="0"/>
    <n v="0"/>
    <n v="226232.6254576802"/>
    <n v="226232.69235525111"/>
    <n v="6.6897570884975721E-2"/>
    <n v="13505.273102429121"/>
    <n v="25734.183822374442"/>
    <n v="30881.020586849329"/>
    <n v="36027.857351324223"/>
    <n v="41174.69411579911"/>
    <n v="46321.530880273996"/>
    <n v="56615.204409223777"/>
    <n v="61762.041173698657"/>
    <n v="66908.877938173551"/>
    <n v="72055.714702648431"/>
    <n v="77202.551467123325"/>
    <n v="0"/>
    <n v="0"/>
    <n v="0"/>
    <n v="0"/>
    <n v="0"/>
    <n v="0"/>
    <n v="0"/>
    <n v="0"/>
    <n v="0"/>
    <n v="0"/>
    <n v="3.810983106701602"/>
    <m/>
    <n v="1.4630000000000001"/>
    <n v="4.9597935232515988E-2"/>
    <m/>
    <m/>
    <n v="-638.18119124189366"/>
    <m/>
    <n v="-3211.5995734793378"/>
    <n v="-2067.8580702626969"/>
    <n v="-638.18119124189434"/>
    <n v="1199.9747960705661"/>
    <n v="3650.8494458205109"/>
    <n v="-5270.3342792692929"/>
    <n v="-4355.3410766959814"/>
    <n v="-3211.5995734793378"/>
    <n v="-1741.0747836293699"/>
    <n v="219.6249361705886"/>
    <n v="0"/>
    <n v="0"/>
    <n v="0"/>
    <n v="0"/>
    <n v="0"/>
    <n v="0"/>
    <n v="0"/>
    <n v="0"/>
    <n v="0"/>
    <n v="0"/>
  </r>
  <r>
    <x v="396"/>
    <n v="0"/>
    <n v="0"/>
    <n v="0"/>
    <n v="0"/>
    <n v="0"/>
    <n v="0"/>
    <n v="36717.522520465129"/>
    <n v="22650.021891368211"/>
    <n v="0"/>
    <n v="20"/>
    <n v="58"/>
    <n v="1671999961"/>
    <n v="98"/>
    <n v="0"/>
    <n v="616"/>
    <n v="10"/>
    <n v="81"/>
    <n v="60"/>
    <n v="353"/>
    <n v="3"/>
    <n v="42"/>
    <n v="0"/>
    <n v="0"/>
    <n v="0"/>
    <n v="0"/>
    <n v="0"/>
    <n v="0"/>
    <n v="41"/>
    <n v="0"/>
    <n v="0"/>
    <n v="0"/>
    <n v="0"/>
    <n v="0"/>
    <n v="0"/>
    <n v="0"/>
    <n v="0"/>
    <n v="18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65"/>
    <n v="180707.33"/>
    <n v="194139.61"/>
    <n v="13432.28"/>
    <n v="7"/>
    <n v="25"/>
    <n v="0"/>
    <n v="0"/>
    <n v="0"/>
    <n v="40634.273531303763"/>
    <n v="54066.55666370612"/>
    <n v="13432.28313240237"/>
    <n v="140073.05646869619"/>
    <n v="140073.0533362939"/>
    <n v="-3.1324023675551871E-3"/>
    <n v="13432.28313240237"/>
    <n v="0"/>
    <n v="0"/>
    <n v="0"/>
    <n v="0"/>
    <n v="0"/>
    <n v="0"/>
    <n v="0"/>
    <n v="0"/>
    <n v="0"/>
    <n v="0"/>
    <n v="27033.27833185306"/>
    <n v="32439.933998223671"/>
    <n v="37846.589664594278"/>
    <n v="43253.245330964899"/>
    <n v="48659.900997335513"/>
    <n v="59473.212330076727"/>
    <n v="64879.867996447341"/>
    <n v="70286.523662817955"/>
    <n v="75693.17932918857"/>
    <n v="81099.834995559184"/>
    <m/>
    <n v="4.0251203857728912"/>
    <n v="1.4630000000000001"/>
    <m/>
    <n v="-6.2409029706741448E-3"/>
    <n v="1.4538695589539039"/>
    <m/>
    <n v="84.356033524161788"/>
    <n v="0"/>
    <n v="0"/>
    <n v="0"/>
    <n v="0"/>
    <n v="0"/>
    <n v="0"/>
    <n v="0"/>
    <n v="0"/>
    <n v="0"/>
    <n v="0"/>
    <n v="-2618.971799661143"/>
    <n v="-1417.4927626898971"/>
    <n v="84.35603352416183"/>
    <n v="2015.3044857993809"/>
    <n v="4589.9024221663394"/>
    <n v="-4781.634066209388"/>
    <n v="-3820.4508366323898"/>
    <n v="-2618.971799661143"/>
    <n v="-1074.213037840969"/>
    <n v="985.46531125259753"/>
  </r>
  <r>
    <x v="397"/>
    <n v="0"/>
    <n v="0"/>
    <n v="0"/>
    <n v="0"/>
    <n v="0"/>
    <n v="0"/>
    <n v="35745.204579288809"/>
    <n v="33508.376568544227"/>
    <n v="663.93534594675748"/>
    <n v="14"/>
    <n v="15"/>
    <n v="1671413161"/>
    <n v="282"/>
    <n v="0"/>
    <n v="167648"/>
    <n v="9"/>
    <n v="36"/>
    <n v="634"/>
    <n v="15211"/>
    <n v="36051"/>
    <n v="107"/>
    <n v="0"/>
    <n v="0"/>
    <n v="10"/>
    <n v="0"/>
    <n v="0"/>
    <n v="115351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52155"/>
    <n v="739702.09"/>
    <n v="753125.64"/>
    <n v="13423.54"/>
    <n v="8"/>
    <n v="26"/>
    <n v="0"/>
    <n v="0"/>
    <n v="0"/>
    <n v="39697.660394230297"/>
    <n v="53121.20254765053"/>
    <n v="13423.542153420231"/>
    <n v="700004.42960576969"/>
    <n v="700004.43745234946"/>
    <n v="-2.1534202314796862E-3"/>
    <n v="13423.542153420231"/>
    <n v="0"/>
    <n v="0"/>
    <n v="0"/>
    <n v="0"/>
    <n v="0"/>
    <n v="0"/>
    <n v="0"/>
    <n v="0"/>
    <n v="0"/>
    <n v="0"/>
    <n v="26560.601273825261"/>
    <n v="31872.721528590311"/>
    <n v="37184.841783355369"/>
    <n v="42496.962038120429"/>
    <n v="47809.082292885483"/>
    <n v="58433.322802415591"/>
    <n v="63745.44305718063"/>
    <n v="69057.563311945691"/>
    <n v="74369.683566710737"/>
    <n v="79681.803821475798"/>
    <m/>
    <n v="3.9573163283221482"/>
    <n v="1.4630000000000001"/>
    <m/>
    <n v="1.078601459589401E-2"/>
    <n v="1.478779939353793"/>
    <m/>
    <n v="-143.24151650759981"/>
    <n v="0"/>
    <n v="0"/>
    <n v="0"/>
    <n v="0"/>
    <n v="0"/>
    <n v="0"/>
    <n v="0"/>
    <n v="0"/>
    <n v="0"/>
    <n v="0"/>
    <n v="-2799.3016438901268"/>
    <n v="-1618.83047616456"/>
    <n v="-143.24151650760001"/>
    <n v="1753.944288765633"/>
    <n v="4283.5253624632787"/>
    <n v="-4924.1497457961468"/>
    <n v="-3979.7728116156918"/>
    <n v="-2799.301643890125"/>
    <n v="-1281.5529996715379"/>
    <n v="742.11185928657687"/>
  </r>
  <r>
    <x v="398"/>
    <n v="9719.8412757628739"/>
    <n v="0"/>
    <n v="0"/>
    <n v="186"/>
    <n v="88"/>
    <n v="1655115332"/>
    <n v="29946.66223275855"/>
    <n v="11853.75685347641"/>
    <n v="0"/>
    <n v="35"/>
    <n v="27"/>
    <n v="1671666271"/>
    <n v="94"/>
    <n v="0"/>
    <n v="308"/>
    <n v="4"/>
    <n v="13"/>
    <n v="0"/>
    <n v="202"/>
    <n v="0"/>
    <n v="0"/>
    <n v="0"/>
    <n v="0"/>
    <n v="0"/>
    <n v="0"/>
    <n v="0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n v="111346.46"/>
    <n v="125983.25"/>
    <n v="14636.79"/>
    <n v="2"/>
    <n v="6"/>
    <n v="0"/>
    <n v="0"/>
    <n v="0"/>
    <n v="31186.110487190501"/>
    <n v="44490.8769344463"/>
    <n v="13304.766447255801"/>
    <n v="80160.349512809509"/>
    <n v="81492.373065553693"/>
    <n v="1332.0235527442021"/>
    <n v="13304.766447255801"/>
    <n v="0"/>
    <n v="0"/>
    <n v="0"/>
    <n v="0"/>
    <n v="0"/>
    <n v="0"/>
    <n v="0"/>
    <n v="0"/>
    <n v="0"/>
    <n v="0"/>
    <n v="22245.43846722315"/>
    <n v="26694.526160667781"/>
    <n v="31143.613854112409"/>
    <n v="35592.701547557037"/>
    <n v="40041.789241001672"/>
    <n v="48939.964627890928"/>
    <n v="53389.052321335563"/>
    <n v="57838.140014780191"/>
    <n v="62287.227708224818"/>
    <n v="66736.315401669446"/>
    <m/>
    <n v="3.3439803029103801"/>
    <n v="1.4630000000000001"/>
    <m/>
    <n v="0.1961792946324068"/>
    <n v="1.7500103080472109"/>
    <m/>
    <n v="-2182.047213644224"/>
    <n v="0"/>
    <n v="0"/>
    <n v="0"/>
    <n v="0"/>
    <n v="0"/>
    <n v="0"/>
    <n v="0"/>
    <n v="0"/>
    <n v="0"/>
    <n v="0"/>
    <n v="-4406.5910603665398"/>
    <n v="-3417.9049062677332"/>
    <n v="-2182.047213644224"/>
    <n v="-593.08732312828397"/>
    <n v="1525.525864226302"/>
    <n v="-6186.2261377443901"/>
    <n v="-5395.2772144653454"/>
    <n v="-4406.5910603665379"/>
    <n v="-3135.4231479537871"/>
    <n v="-1440.532598070118"/>
  </r>
  <r>
    <x v="399"/>
    <n v="0"/>
    <n v="0"/>
    <n v="0"/>
    <n v="0"/>
    <n v="0"/>
    <n v="0"/>
    <n v="26859.374940524169"/>
    <n v="0"/>
    <n v="0"/>
    <n v="6"/>
    <n v="1"/>
    <n v="1668087674"/>
    <n v="510"/>
    <n v="0"/>
    <n v="1237"/>
    <n v="4"/>
    <n v="14"/>
    <n v="0"/>
    <n v="709"/>
    <n v="12"/>
    <n v="0"/>
    <n v="0"/>
    <n v="0"/>
    <n v="0"/>
    <n v="0"/>
    <n v="0"/>
    <n v="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"/>
    <n v="33236.33"/>
    <n v="46488.160000000003"/>
    <n v="13251.83"/>
    <n v="2"/>
    <n v="4"/>
    <n v="0"/>
    <n v="0"/>
    <n v="0"/>
    <n v="28843.414474902289"/>
    <n v="42095.246763579431"/>
    <n v="13251.83228867714"/>
    <n v="4392.9155250977092"/>
    <n v="4392.9132364205734"/>
    <n v="-2.2886771384946769E-3"/>
    <n v="13251.83228867714"/>
    <n v="0"/>
    <n v="0"/>
    <n v="0"/>
    <n v="0"/>
    <n v="0"/>
    <n v="0"/>
    <n v="0"/>
    <n v="0"/>
    <n v="0"/>
    <n v="0"/>
    <n v="21047.623381789719"/>
    <n v="25257.148058147661"/>
    <n v="29466.672734505599"/>
    <n v="33676.197410863548"/>
    <n v="37885.722087221489"/>
    <n v="46304.77143993738"/>
    <n v="50514.296116295307"/>
    <n v="54723.820792653263"/>
    <n v="58933.345469011198"/>
    <n v="63142.870145369146"/>
    <m/>
    <n v="3.1765604820962898"/>
    <n v="1.4630000000000001"/>
    <m/>
    <n v="0.25922362333246118"/>
    <n v="1.842244160935391"/>
    <m/>
    <n v="-2728.0205977822811"/>
    <n v="0"/>
    <n v="0"/>
    <n v="0"/>
    <n v="0"/>
    <n v="0"/>
    <n v="0"/>
    <n v="0"/>
    <n v="0"/>
    <n v="0"/>
    <n v="0"/>
    <n v="-4832.7829359612506"/>
    <n v="-3897.3330078817089"/>
    <n v="-2728.0205977822811"/>
    <n v="-1224.6189276544451"/>
    <n v="779.91663251600585"/>
    <n v="-6516.5928065044291"/>
    <n v="-5768.2328640407941"/>
    <n v="-4832.7829359612506"/>
    <n v="-3630.0615998589819"/>
    <n v="-2026.4331517226219"/>
  </r>
  <r>
    <x v="400"/>
    <n v="0"/>
    <n v="0"/>
    <n v="0"/>
    <n v="0"/>
    <n v="0"/>
    <n v="0"/>
    <n v="33361.589263855327"/>
    <n v="30393.101282071711"/>
    <n v="0"/>
    <n v="14"/>
    <n v="13"/>
    <n v="1671774236"/>
    <n v="148"/>
    <n v="0"/>
    <n v="762"/>
    <n v="9"/>
    <n v="24"/>
    <n v="29"/>
    <n v="574"/>
    <n v="0"/>
    <n v="1"/>
    <n v="1"/>
    <n v="0"/>
    <n v="0"/>
    <n v="1"/>
    <n v="0"/>
    <n v="0"/>
    <n v="0"/>
    <n v="0"/>
    <n v="0"/>
    <n v="0"/>
    <n v="0"/>
    <n v="0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"/>
    <n v="46999.92"/>
    <n v="60191.47"/>
    <n v="13191.55"/>
    <n v="4"/>
    <n v="7"/>
    <n v="0"/>
    <n v="0"/>
    <n v="0"/>
    <n v="35962.362089189039"/>
    <n v="49153.91654253818"/>
    <n v="13191.554453349139"/>
    <n v="11037.55791081096"/>
    <n v="11037.55345746182"/>
    <n v="-4.4533491436595796E-3"/>
    <n v="13191.554453349139"/>
    <n v="0"/>
    <n v="0"/>
    <n v="0"/>
    <n v="0"/>
    <n v="0"/>
    <n v="0"/>
    <n v="0"/>
    <n v="0"/>
    <n v="0"/>
    <n v="0"/>
    <n v="24576.95827126909"/>
    <n v="29492.349925522911"/>
    <n v="34407.741579776717"/>
    <n v="39323.133234030553"/>
    <n v="44238.524888284373"/>
    <n v="54069.308196792001"/>
    <n v="58984.699851045807"/>
    <n v="63900.091505299642"/>
    <n v="68815.483159553449"/>
    <n v="73730.87481380727"/>
    <m/>
    <n v="3.7261656096987661"/>
    <n v="1.4630000000000001"/>
    <m/>
    <n v="7.3489591978540991E-2"/>
    <n v="1.570515273064605"/>
    <m/>
    <n v="-903.07531771459742"/>
    <n v="0"/>
    <n v="0"/>
    <n v="0"/>
    <n v="0"/>
    <n v="0"/>
    <n v="0"/>
    <n v="0"/>
    <n v="0"/>
    <n v="0"/>
    <n v="0"/>
    <n v="-3360.7711448415071"/>
    <n v="-2268.4618883406579"/>
    <n v="-903.07531771459799"/>
    <n v="852.42170166176584"/>
    <n v="3193.0843941635849"/>
    <n v="-5326.9278065430344"/>
    <n v="-4453.0804013423549"/>
    <n v="-3360.7711448415071"/>
    <n v="-1956.373529340415"/>
    <n v="-83.843375338961778"/>
  </r>
  <r>
    <x v="401"/>
    <n v="0"/>
    <n v="0"/>
    <n v="0"/>
    <n v="0"/>
    <n v="0"/>
    <n v="0"/>
    <n v="33009.49363049672"/>
    <n v="18244.85383340999"/>
    <n v="0"/>
    <n v="3"/>
    <n v="49"/>
    <n v="1671646320"/>
    <n v="8543"/>
    <n v="0"/>
    <n v="31519"/>
    <n v="8"/>
    <n v="71"/>
    <n v="26"/>
    <n v="18195"/>
    <n v="83"/>
    <n v="28"/>
    <n v="0"/>
    <n v="0"/>
    <n v="0"/>
    <n v="0"/>
    <n v="0"/>
    <n v="4376"/>
    <n v="2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781"/>
    <n v="316280.40999999997"/>
    <n v="354790.84"/>
    <n v="38510.44"/>
    <n v="4"/>
    <n v="34"/>
    <n v="0"/>
    <n v="0"/>
    <n v="0"/>
    <n v="35799.964769041217"/>
    <n v="48889.579985620039"/>
    <n v="13089.615216578821"/>
    <n v="280480.44523095881"/>
    <n v="305901.26001437998"/>
    <n v="25420.82478342118"/>
    <n v="13089.615216578821"/>
    <n v="0"/>
    <n v="0"/>
    <n v="0"/>
    <n v="0"/>
    <n v="0"/>
    <n v="0"/>
    <n v="0"/>
    <n v="0"/>
    <n v="0"/>
    <n v="0"/>
    <n v="24444.78999281002"/>
    <n v="29333.74799137202"/>
    <n v="34222.705989934017"/>
    <n v="39111.663988496031"/>
    <n v="44000.621987058039"/>
    <n v="53778.537984182047"/>
    <n v="58667.495982744047"/>
    <n v="63556.453981306047"/>
    <n v="68445.411979868048"/>
    <n v="73334.369978430055"/>
    <m/>
    <n v="3.7349898508627142"/>
    <n v="1.4630000000000001"/>
    <m/>
    <n v="7.0953378648692444E-2"/>
    <n v="1.5668047929630371"/>
    <m/>
    <n v="-867.22022017380971"/>
    <n v="0"/>
    <n v="0"/>
    <n v="0"/>
    <n v="0"/>
    <n v="0"/>
    <n v="0"/>
    <n v="0"/>
    <n v="0"/>
    <n v="0"/>
    <n v="0"/>
    <n v="-3311.6992194548111"/>
    <n v="-2225.2641086632539"/>
    <n v="-867.22022017380914"/>
    <n v="878.83620788404914"/>
    <n v="3206.9114452945269"/>
    <n v="-5267.282418879613"/>
    <n v="-4398.1343302463683"/>
    <n v="-3311.6992194548111"/>
    <n v="-1914.854077008524"/>
    <n v="-52.393887080141212"/>
  </r>
  <r>
    <x v="402"/>
    <n v="0"/>
    <n v="0"/>
    <n v="0"/>
    <n v="0"/>
    <n v="0"/>
    <n v="0"/>
    <n v="34729.77049767159"/>
    <n v="20318.437704322201"/>
    <n v="0"/>
    <n v="8"/>
    <n v="58"/>
    <n v="1671945146"/>
    <n v="101577"/>
    <n v="0"/>
    <n v="142339"/>
    <n v="12"/>
    <n v="243"/>
    <n v="1055"/>
    <n v="2442"/>
    <n v="544"/>
    <n v="7564"/>
    <n v="0"/>
    <n v="0"/>
    <n v="2347"/>
    <n v="38"/>
    <n v="46"/>
    <n v="10437"/>
    <n v="16165"/>
    <n v="0"/>
    <n v="0"/>
    <n v="0"/>
    <n v="0"/>
    <n v="0"/>
    <n v="0"/>
    <n v="0"/>
    <n v="0"/>
    <n v="0"/>
    <n v="0"/>
    <n v="0"/>
    <n v="0"/>
    <n v="0"/>
    <n v="0"/>
    <n v="124"/>
    <n v="0"/>
    <n v="0"/>
    <n v="0"/>
    <n v="0"/>
    <n v="0"/>
    <n v="0"/>
    <n v="0"/>
    <n v="0"/>
    <n v="0"/>
    <n v="0"/>
    <n v="0"/>
    <n v="0"/>
    <n v="0"/>
    <n v="0"/>
    <n v="0"/>
    <n v="38320"/>
    <n v="150057.01999999999"/>
    <n v="166698.92000000001"/>
    <n v="16641.89"/>
    <n v="9"/>
    <n v="84"/>
    <n v="0"/>
    <n v="0"/>
    <n v="0"/>
    <n v="38351.503476162223"/>
    <n v="51433.137051876329"/>
    <n v="13081.633575714121"/>
    <n v="111705.5165238378"/>
    <n v="115265.7829481237"/>
    <n v="3560.2564242858839"/>
    <n v="13081.633575714121"/>
    <n v="0"/>
    <n v="0"/>
    <n v="0"/>
    <n v="0"/>
    <n v="0"/>
    <n v="0"/>
    <n v="0"/>
    <n v="0"/>
    <n v="0"/>
    <n v="0"/>
    <n v="25716.568525938161"/>
    <n v="30859.882231125801"/>
    <n v="36003.19593631343"/>
    <n v="41146.509641501063"/>
    <n v="46289.823346688703"/>
    <n v="56576.450757063969"/>
    <n v="61719.764462251587"/>
    <n v="66863.078167439235"/>
    <n v="72006.39187262686"/>
    <n v="77149.705577814486"/>
    <m/>
    <n v="3.9317059871911781"/>
    <n v="1.4630000000000001"/>
    <m/>
    <n v="1.7370071167913451E-2"/>
    <n v="1.488412414118657"/>
    <m/>
    <n v="-223.3493127450335"/>
    <n v="0"/>
    <n v="0"/>
    <n v="0"/>
    <n v="0"/>
    <n v="0"/>
    <n v="0"/>
    <n v="0"/>
    <n v="0"/>
    <n v="0"/>
    <n v="0"/>
    <n v="-2795.0061653388489"/>
    <n v="-1652.047564186041"/>
    <n v="-223.3493127450329"/>
    <n v="1613.548439107693"/>
    <n v="4062.7454415779962"/>
    <n v="-4852.3316474139028"/>
    <n v="-3937.964766491657"/>
    <n v="-2795.0061653388489"/>
    <n v="-1325.487963856669"/>
    <n v="633.86963811957321"/>
  </r>
  <r>
    <x v="403"/>
    <n v="0"/>
    <n v="0"/>
    <n v="0"/>
    <n v="0"/>
    <n v="0"/>
    <n v="0"/>
    <n v="32426.802092688311"/>
    <n v="17742.37521408769"/>
    <n v="0"/>
    <n v="18"/>
    <n v="59"/>
    <n v="1671629679"/>
    <n v="379"/>
    <n v="0"/>
    <n v="1411"/>
    <n v="10"/>
    <n v="65"/>
    <n v="6"/>
    <n v="537"/>
    <n v="119"/>
    <n v="216"/>
    <n v="0"/>
    <n v="0"/>
    <n v="0"/>
    <n v="0"/>
    <n v="0"/>
    <n v="152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495"/>
    <n v="173817.93"/>
    <n v="186861.01"/>
    <n v="13043.08"/>
    <n v="8"/>
    <n v="31"/>
    <n v="0"/>
    <n v="0"/>
    <n v="0"/>
    <n v="35188.607563968937"/>
    <n v="48231.687479444641"/>
    <n v="13043.079915475701"/>
    <n v="138629.32243603101"/>
    <n v="138629.3225205554"/>
    <n v="8.4524301200872287E-5"/>
    <n v="13043.079915475701"/>
    <n v="0"/>
    <n v="0"/>
    <n v="0"/>
    <n v="0"/>
    <n v="0"/>
    <n v="0"/>
    <n v="0"/>
    <n v="0"/>
    <n v="0"/>
    <n v="0"/>
    <n v="24115.843739722321"/>
    <n v="28939.01248766678"/>
    <n v="33762.18123561125"/>
    <n v="38585.349983555723"/>
    <n v="43408.518731500168"/>
    <n v="53054.856227389108"/>
    <n v="57878.024975333567"/>
    <n v="62701.193723278033"/>
    <n v="67524.362471222499"/>
    <n v="72347.531219166965"/>
    <m/>
    <n v="3.697875639189899"/>
    <n v="1.4630000000000001"/>
    <m/>
    <n v="8.1702142064541627E-2"/>
    <n v="1.582530233840425"/>
    <m/>
    <n v="-985.15804561453888"/>
    <n v="0"/>
    <n v="0"/>
    <n v="0"/>
    <n v="0"/>
    <n v="0"/>
    <n v="0"/>
    <n v="0"/>
    <n v="0"/>
    <n v="0"/>
    <n v="0"/>
    <n v="-3396.7424195867702"/>
    <n v="-2324.927142265778"/>
    <n v="-985.15804561453842"/>
    <n v="737.40222150848422"/>
    <n v="3034.1492443391821"/>
    <n v="-5326.0099187645556"/>
    <n v="-4468.5576969077611"/>
    <n v="-3396.7424195867702"/>
    <n v="-2018.694205888351"/>
    <n v="-181.29658762379401"/>
  </r>
  <r>
    <x v="404"/>
    <n v="32805.234799999998"/>
    <n v="32805.234799999998"/>
    <n v="0"/>
    <n v="2"/>
    <n v="0"/>
    <n v="1671648347"/>
    <n v="0"/>
    <n v="0"/>
    <n v="0"/>
    <n v="0"/>
    <n v="0"/>
    <n v="0"/>
    <n v="13139"/>
    <n v="0"/>
    <n v="13181"/>
    <n v="2"/>
    <n v="3"/>
    <n v="0"/>
    <n v="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218.06"/>
    <n v="48224.89"/>
    <n v="13006.83"/>
    <n v="1"/>
    <n v="1"/>
    <n v="35218.05869050316"/>
    <n v="48224.889273347842"/>
    <n v="13006.830582844679"/>
    <n v="0"/>
    <n v="0"/>
    <n v="0"/>
    <n v="1.3094968380755741E-3"/>
    <n v="7.2665215702727437E-4"/>
    <n v="-5.8284468286728952E-4"/>
    <n v="13006.830582844679"/>
    <n v="24112.444636673921"/>
    <n v="28934.933564008701"/>
    <n v="33757.422491343488"/>
    <n v="38579.911418678283"/>
    <n v="43402.400346013063"/>
    <n v="53047.37820068263"/>
    <n v="57869.867128017409"/>
    <n v="62692.356055352197"/>
    <n v="67514.844982686976"/>
    <n v="72337.333910021756"/>
    <n v="0"/>
    <n v="0"/>
    <n v="0"/>
    <n v="0"/>
    <n v="0"/>
    <n v="0"/>
    <n v="0"/>
    <n v="0"/>
    <n v="0"/>
    <n v="0"/>
    <n v="3.7076587540821748"/>
    <m/>
    <n v="1.4630000000000001"/>
    <n v="7.884793755519004E-2"/>
    <m/>
    <m/>
    <n v="-950.60826450772174"/>
    <m/>
    <n v="-3361.852728175114"/>
    <n v="-2290.1885221007178"/>
    <n v="-950.6082645077222"/>
    <n v="771.70920954041503"/>
    <n v="3068.1325082712651"/>
    <n v="-5290.8482991090277"/>
    <n v="-4433.5169342495101"/>
    <n v="-3361.852728175114"/>
    <n v="-1983.9987489366049"/>
    <n v="-146.8601099519237"/>
    <n v="0"/>
    <n v="0"/>
    <n v="0"/>
    <n v="0"/>
    <n v="0"/>
    <n v="0"/>
    <n v="0"/>
    <n v="0"/>
    <n v="0"/>
    <n v="0"/>
  </r>
  <r>
    <x v="405"/>
    <n v="22364.412614161061"/>
    <n v="20099.309334515259"/>
    <n v="0"/>
    <n v="42"/>
    <n v="21"/>
    <n v="1668471083"/>
    <n v="0"/>
    <n v="0"/>
    <n v="0"/>
    <n v="0"/>
    <n v="0"/>
    <n v="0"/>
    <n v="404"/>
    <n v="0"/>
    <n v="405"/>
    <n v="2"/>
    <n v="4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421.39"/>
    <n v="33396.76"/>
    <n v="12975.37"/>
    <n v="1"/>
    <n v="1"/>
    <n v="20421.3932375314"/>
    <n v="33396.760884399017"/>
    <n v="12975.36764686762"/>
    <n v="0"/>
    <n v="0"/>
    <n v="0"/>
    <n v="-3.2375314003729731E-3"/>
    <n v="-8.8439901446690783E-4"/>
    <n v="2.353132384087075E-3"/>
    <n v="12975.36764686762"/>
    <n v="16698.380442199508"/>
    <n v="20038.056530639409"/>
    <n v="23377.73261907931"/>
    <n v="26717.408707519211"/>
    <n v="30057.084795959119"/>
    <n v="36736.436972838921"/>
    <n v="40076.113061278818"/>
    <n v="43415.789149718723"/>
    <n v="46755.46523815862"/>
    <n v="50095.141326598517"/>
    <n v="0"/>
    <n v="0"/>
    <n v="0"/>
    <n v="0"/>
    <n v="0"/>
    <n v="0"/>
    <n v="0"/>
    <n v="0"/>
    <n v="0"/>
    <n v="0"/>
    <n v="2.5738585443828499"/>
    <m/>
    <n v="1.4630000000000001"/>
    <n v="0.55408695972416155"/>
    <m/>
    <m/>
    <n v="-4626.1774257678626"/>
    <m/>
    <n v="-6296.015469987813"/>
    <n v="-5553.8652281122804"/>
    <n v="-4626.1774257678626"/>
    <n v="-3433.4359656107549"/>
    <n v="-1843.114018734612"/>
    <n v="-7631.8859053637734"/>
    <n v="-7038.1657118633466"/>
    <n v="-6296.015469987813"/>
    <n v="-5341.8223018621266"/>
    <n v="-4069.564744361212"/>
    <n v="0"/>
    <n v="0"/>
    <n v="0"/>
    <n v="0"/>
    <n v="0"/>
    <n v="0"/>
    <n v="0"/>
    <n v="0"/>
    <n v="0"/>
    <n v="0"/>
  </r>
  <r>
    <x v="406"/>
    <n v="0"/>
    <n v="0"/>
    <n v="0"/>
    <n v="0"/>
    <n v="0"/>
    <n v="0"/>
    <n v="27506.136167074819"/>
    <n v="15993.898300000001"/>
    <n v="0"/>
    <n v="18"/>
    <n v="41"/>
    <n v="1671041627"/>
    <n v="16958"/>
    <n v="0"/>
    <n v="22029"/>
    <n v="6"/>
    <n v="30"/>
    <n v="5"/>
    <n v="5058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3"/>
    <n v="31513.11"/>
    <n v="44435.6"/>
    <n v="12922.48"/>
    <n v="1"/>
    <n v="2"/>
    <n v="0"/>
    <n v="0"/>
    <n v="0"/>
    <n v="28338.080842830979"/>
    <n v="41260.563580781927"/>
    <n v="12922.48273795095"/>
    <n v="3175.0291571690182"/>
    <n v="3175.0364192180641"/>
    <n v="-2.737950953815016E-3"/>
    <n v="12922.48273795095"/>
    <n v="0"/>
    <n v="0"/>
    <n v="0"/>
    <n v="0"/>
    <n v="0"/>
    <n v="0"/>
    <n v="0"/>
    <n v="0"/>
    <n v="0"/>
    <n v="0"/>
    <n v="20630.281790390971"/>
    <n v="24756.33814846916"/>
    <n v="28882.394506547349"/>
    <n v="33008.450864625549"/>
    <n v="37134.507222703753"/>
    <n v="45386.619938860131"/>
    <n v="49512.67629693832"/>
    <n v="53638.732655016523"/>
    <n v="57764.789013094713"/>
    <n v="61890.845371172902"/>
    <m/>
    <n v="3.1929285120735549"/>
    <n v="1.4630000000000001"/>
    <m/>
    <n v="0.25276841773144348"/>
    <n v="1.8328001951411019"/>
    <m/>
    <n v="-2607.3418427554702"/>
    <n v="0"/>
    <n v="0"/>
    <n v="0"/>
    <n v="0"/>
    <n v="0"/>
    <n v="0"/>
    <n v="0"/>
    <n v="0"/>
    <n v="0"/>
    <n v="0"/>
    <n v="-4670.3700217945661"/>
    <n v="-3753.4686088883009"/>
    <n v="-2607.3418427554702"/>
    <n v="-1133.7502862989711"/>
    <n v="831.03845564302537"/>
    <n v="-6320.7925650258439"/>
    <n v="-5587.2714347008314"/>
    <n v="-4670.3700217945661"/>
    <n v="-3491.496776629368"/>
    <n v="-1919.6657830757699"/>
  </r>
  <r>
    <x v="407"/>
    <n v="0"/>
    <n v="0"/>
    <n v="0"/>
    <n v="0"/>
    <n v="0"/>
    <n v="0"/>
    <n v="33903.394132504553"/>
    <n v="19894.203181712961"/>
    <n v="0"/>
    <n v="18"/>
    <n v="59"/>
    <n v="1671907613"/>
    <n v="449093"/>
    <n v="0"/>
    <n v="456001"/>
    <n v="12"/>
    <n v="39"/>
    <n v="13"/>
    <n v="242"/>
    <n v="3"/>
    <n v="6256"/>
    <n v="0"/>
    <n v="0"/>
    <n v="0"/>
    <n v="299"/>
    <n v="0"/>
    <n v="87"/>
    <n v="5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6666"/>
    <n v="553953"/>
    <n v="566844.97"/>
    <n v="12891.97"/>
    <n v="6"/>
    <n v="13"/>
    <n v="0"/>
    <n v="0"/>
    <n v="0"/>
    <n v="37318.841935120567"/>
    <n v="50210.807454957911"/>
    <n v="12891.96551983734"/>
    <n v="516634.15806487942"/>
    <n v="516634.16254504211"/>
    <n v="4.4801626627304358E-3"/>
    <n v="12891.96551983734"/>
    <n v="0"/>
    <n v="0"/>
    <n v="0"/>
    <n v="0"/>
    <n v="0"/>
    <n v="0"/>
    <n v="0"/>
    <n v="0"/>
    <n v="0"/>
    <n v="0"/>
    <n v="25105.403727478959"/>
    <n v="30126.484472974749"/>
    <n v="35147.565218470532"/>
    <n v="40168.64596396633"/>
    <n v="45189.72670946212"/>
    <n v="55231.888200453708"/>
    <n v="60252.968945949491"/>
    <n v="65274.049691445289"/>
    <n v="70295.130436941065"/>
    <n v="75316.211182436862"/>
    <m/>
    <n v="3.894736405996178"/>
    <n v="1.4630000000000001"/>
    <m/>
    <n v="2.7027142027317371E-2"/>
    <n v="1.502540708785965"/>
    <m/>
    <n v="-339.26365609785881"/>
    <n v="0"/>
    <n v="0"/>
    <n v="0"/>
    <n v="0"/>
    <n v="0"/>
    <n v="0"/>
    <n v="0"/>
    <n v="0"/>
    <n v="0"/>
    <n v="0"/>
    <n v="-2849.8040288457541"/>
    <n v="-1734.008307624468"/>
    <n v="-339.26365609785898"/>
    <n v="1453.979467293495"/>
    <n v="3844.9702984819669"/>
    <n v="-4858.236327044071"/>
    <n v="-3965.5997500670419"/>
    <n v="-2849.8040288457541"/>
    <n v="-1415.2095301326719"/>
    <n v="497.58313481810728"/>
  </r>
  <r>
    <x v="408"/>
    <n v="0"/>
    <n v="0"/>
    <n v="0"/>
    <n v="0"/>
    <n v="0"/>
    <n v="0"/>
    <n v="32356.183457197531"/>
    <n v="21247.707944644739"/>
    <n v="0"/>
    <n v="47"/>
    <n v="59"/>
    <n v="1671764752"/>
    <n v="135"/>
    <n v="0"/>
    <n v="613"/>
    <n v="8"/>
    <n v="33"/>
    <n v="4"/>
    <n v="416"/>
    <n v="54"/>
    <n v="1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2"/>
    <n v="93688.91"/>
    <n v="106553.37"/>
    <n v="12864.46"/>
    <n v="4"/>
    <n v="6"/>
    <n v="0"/>
    <n v="0"/>
    <n v="0"/>
    <n v="35042.636924736173"/>
    <n v="47907.094714763312"/>
    <n v="12864.45779002714"/>
    <n v="58646.273075263838"/>
    <n v="58646.27528523669"/>
    <n v="2.2099728594184849E-3"/>
    <n v="12864.45779002714"/>
    <n v="0"/>
    <n v="0"/>
    <n v="0"/>
    <n v="0"/>
    <n v="0"/>
    <n v="0"/>
    <n v="0"/>
    <n v="0"/>
    <n v="0"/>
    <n v="0"/>
    <n v="23953.547357381649"/>
    <n v="28744.256828857979"/>
    <n v="33534.966300334308"/>
    <n v="38325.675771810653"/>
    <n v="43116.385243286983"/>
    <n v="52697.804186239642"/>
    <n v="57488.513657715957"/>
    <n v="62279.223129192302"/>
    <n v="67069.932600668617"/>
    <n v="71860.642072144954"/>
    <m/>
    <n v="3.7239886434935578"/>
    <n v="1.4630000000000001"/>
    <m/>
    <n v="7.4117131637519984E-2"/>
    <n v="1.5714333635856921"/>
    <m/>
    <n v="-887.68411133631298"/>
    <n v="0"/>
    <n v="0"/>
    <n v="0"/>
    <n v="0"/>
    <n v="0"/>
    <n v="0"/>
    <n v="0"/>
    <n v="0"/>
    <n v="0"/>
    <n v="0"/>
    <n v="-3283.0388470744779"/>
    <n v="-2218.4367423019612"/>
    <n v="-887.68411133631344"/>
    <n v="823.2835570480911"/>
    <n v="3104.573781560628"/>
    <n v="-5199.3226356650102"/>
    <n v="-4347.6409518469954"/>
    <n v="-3283.0388470744779"/>
    <n v="-1914.264712366956"/>
    <n v="-89.232532756925139"/>
  </r>
  <r>
    <x v="409"/>
    <n v="33140.811123513449"/>
    <n v="32801.15"/>
    <n v="0"/>
    <n v="2"/>
    <n v="2"/>
    <n v="1671692207"/>
    <n v="0"/>
    <n v="0"/>
    <n v="0"/>
    <n v="0"/>
    <n v="0"/>
    <n v="0"/>
    <n v="51796"/>
    <n v="5"/>
    <n v="53778"/>
    <n v="16"/>
    <n v="77"/>
    <n v="118"/>
    <n v="11"/>
    <n v="113"/>
    <n v="943"/>
    <n v="0"/>
    <n v="0"/>
    <n v="0"/>
    <n v="1"/>
    <n v="0"/>
    <n v="190"/>
    <n v="540"/>
    <n v="0"/>
    <n v="0"/>
    <n v="0"/>
    <n v="3"/>
    <n v="35"/>
    <n v="2"/>
    <n v="0"/>
    <n v="0"/>
    <n v="0"/>
    <n v="0"/>
    <n v="0"/>
    <n v="0"/>
    <n v="4"/>
    <n v="0"/>
    <n v="17"/>
    <n v="0"/>
    <n v="0"/>
    <n v="0"/>
    <n v="0"/>
    <n v="0"/>
    <n v="0"/>
    <n v="0"/>
    <n v="0"/>
    <n v="0"/>
    <n v="0"/>
    <n v="0"/>
    <n v="0"/>
    <n v="0"/>
    <n v="0"/>
    <n v="0"/>
    <n v="1971"/>
    <n v="495331.92"/>
    <n v="508175.49"/>
    <n v="12848.71"/>
    <n v="11"/>
    <n v="25"/>
    <n v="36189.126912638552"/>
    <n v="49030.653929227527"/>
    <n v="12841.527016588991"/>
    <n v="0"/>
    <n v="0"/>
    <n v="0"/>
    <n v="459142.79308736138"/>
    <n v="459144.83607077238"/>
    <n v="7.1829834110067168"/>
    <n v="12841.527016588991"/>
    <n v="24515.326964613771"/>
    <n v="29418.392357536519"/>
    <n v="34321.457750459267"/>
    <n v="39224.52314338203"/>
    <n v="44127.588536304778"/>
    <n v="53933.719322150289"/>
    <n v="58836.784715073038"/>
    <n v="63739.850107995793"/>
    <n v="68642.915500918549"/>
    <n v="73545.980893841304"/>
    <n v="0"/>
    <n v="0"/>
    <n v="0"/>
    <n v="0"/>
    <n v="0"/>
    <n v="0"/>
    <n v="0"/>
    <n v="0"/>
    <n v="0"/>
    <n v="0"/>
    <n v="3.8181326773590518"/>
    <m/>
    <n v="1.4630000000000001"/>
    <n v="4.7632530875470369E-2"/>
    <m/>
    <m/>
    <n v="-583.8635342821093"/>
    <m/>
    <n v="-3035.3962307434849"/>
    <n v="-1945.826143427319"/>
    <n v="-583.86353428210896"/>
    <n v="1167.2312489045889"/>
    <n v="3502.024293153519"/>
    <n v="-4996.6223879125864"/>
    <n v="-4124.9663180596526"/>
    <n v="-3035.3962307434849"/>
    <n v="-1634.520404194127"/>
    <n v="233.31403120501821"/>
    <n v="0"/>
    <n v="0"/>
    <n v="0"/>
    <n v="0"/>
    <n v="0"/>
    <n v="0"/>
    <n v="0"/>
    <n v="0"/>
    <n v="0"/>
    <n v="0"/>
  </r>
  <r>
    <x v="410"/>
    <n v="0"/>
    <n v="0"/>
    <n v="0"/>
    <n v="0"/>
    <n v="0"/>
    <n v="0"/>
    <n v="27293.663950404061"/>
    <n v="17640.71200111181"/>
    <n v="0"/>
    <n v="6"/>
    <n v="32"/>
    <n v="1671077411"/>
    <n v="3799"/>
    <n v="0"/>
    <n v="17924"/>
    <n v="2"/>
    <n v="3"/>
    <n v="0"/>
    <n v="141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111.65"/>
    <n v="40938.519999999997"/>
    <n v="12826.87"/>
    <n v="1"/>
    <n v="1"/>
    <n v="0"/>
    <n v="0"/>
    <n v="0"/>
    <n v="28111.6511981564"/>
    <n v="40938.52418527296"/>
    <n v="12826.87298711656"/>
    <n v="-1.198156398459105E-3"/>
    <n v="-4.1852729627862573E-3"/>
    <n v="-2.9871165588701838E-3"/>
    <n v="12826.87298711656"/>
    <n v="0"/>
    <n v="0"/>
    <n v="0"/>
    <n v="0"/>
    <n v="0"/>
    <n v="0"/>
    <n v="0"/>
    <n v="0"/>
    <n v="0"/>
    <n v="0"/>
    <n v="20469.26209263648"/>
    <n v="24563.114511163771"/>
    <n v="28656.966929691069"/>
    <n v="32750.819348218371"/>
    <n v="36844.671766745661"/>
    <n v="45032.376603800258"/>
    <n v="49126.229022327549"/>
    <n v="53220.081440854847"/>
    <n v="57313.933859382138"/>
    <n v="61407.786277909443"/>
    <m/>
    <n v="3.1916215453596539"/>
    <n v="1.4630000000000001"/>
    <m/>
    <n v="0.25328142549221072"/>
    <n v="1.833550725495104"/>
    <m/>
    <n v="-2592.2419407983198"/>
    <n v="0"/>
    <n v="0"/>
    <n v="0"/>
    <n v="0"/>
    <n v="0"/>
    <n v="0"/>
    <n v="0"/>
    <n v="0"/>
    <n v="0"/>
    <n v="0"/>
    <n v="-4639.1681500619679"/>
    <n v="-3729.423168167014"/>
    <n v="-2592.2419407983198"/>
    <n v="-1130.151791324286"/>
    <n v="819.30174130775958"/>
    <n v="-6276.7091174728857"/>
    <n v="-5548.9131319569206"/>
    <n v="-4639.168150061967"/>
    <n v="-3469.49603048274"/>
    <n v="-1909.933204377103"/>
  </r>
  <r>
    <x v="411"/>
    <n v="0"/>
    <n v="0"/>
    <n v="0"/>
    <n v="0"/>
    <n v="0"/>
    <n v="0"/>
    <n v="32078.340837373082"/>
    <n v="26949.485410806501"/>
    <n v="0"/>
    <n v="23"/>
    <n v="52"/>
    <n v="1671645703"/>
    <n v="12"/>
    <n v="0"/>
    <n v="42"/>
    <n v="4"/>
    <n v="16"/>
    <n v="22"/>
    <n v="4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"/>
    <n v="52728.98"/>
    <n v="65415.73"/>
    <n v="12686.74"/>
    <n v="2"/>
    <n v="7"/>
    <n v="0"/>
    <n v="0"/>
    <n v="0"/>
    <n v="34807.177197206402"/>
    <n v="47493.921924357594"/>
    <n v="12686.744727151199"/>
    <n v="17921.802802793602"/>
    <n v="17921.80807564241"/>
    <n v="-4.727151195766055E-3"/>
    <n v="12686.744727151199"/>
    <n v="0"/>
    <n v="0"/>
    <n v="0"/>
    <n v="0"/>
    <n v="0"/>
    <n v="0"/>
    <n v="0"/>
    <n v="0"/>
    <n v="0"/>
    <n v="0"/>
    <n v="23746.9609621788"/>
    <n v="28496.35315461456"/>
    <n v="33245.745347050317"/>
    <n v="37995.137539486073"/>
    <n v="42744.529731921837"/>
    <n v="52243.314116793357"/>
    <n v="56992.706309229106"/>
    <n v="61742.09850166487"/>
    <n v="66491.490694100634"/>
    <n v="71240.88288653639"/>
    <m/>
    <n v="3.7435861559281438"/>
    <n v="1.4630000000000001"/>
    <m/>
    <n v="6.8494174674145869E-2"/>
    <n v="1.563206977548276"/>
    <m/>
    <n v="-813.26424606179762"/>
    <n v="0"/>
    <n v="0"/>
    <n v="0"/>
    <n v="0"/>
    <n v="0"/>
    <n v="0"/>
    <n v="0"/>
    <n v="0"/>
    <n v="0"/>
    <n v="0"/>
    <n v="-3187.9603422796772"/>
    <n v="-2132.5398550717309"/>
    <n v="-813.26424606179717"/>
    <n v="882.94725123668832"/>
    <n v="3144.5625809680018"/>
    <n v="-5087.7172192539811"/>
    <n v="-4243.3808294876226"/>
    <n v="-3187.9603422796772"/>
    <n v="-1830.9911444408881"/>
    <n v="-21.698880655838369"/>
  </r>
  <r>
    <x v="412"/>
    <n v="20579.313430490849"/>
    <n v="19414.933457123028"/>
    <n v="0"/>
    <n v="4"/>
    <n v="5"/>
    <n v="1668636995"/>
    <n v="6833.1259046029691"/>
    <n v="6434.2144340062096"/>
    <n v="0"/>
    <n v="9"/>
    <n v="13"/>
    <n v="1668634542"/>
    <n v="68803"/>
    <n v="0"/>
    <n v="93875"/>
    <n v="2"/>
    <n v="12"/>
    <n v="0"/>
    <n v="250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3244.32"/>
    <n v="175925.97"/>
    <n v="12681.65"/>
    <n v="2"/>
    <n v="12"/>
    <n v="21290.624327170939"/>
    <n v="30820.109955942851"/>
    <n v="9529.4856287719103"/>
    <n v="7196.452097858165"/>
    <n v="10348.6149767057"/>
    <n v="3152.162878847535"/>
    <n v="134757.2435749709"/>
    <n v="134757.2450673515"/>
    <n v="1.4923805547368829E-3"/>
    <n v="12681.64850761944"/>
    <n v="15410.054977971429"/>
    <n v="18492.06597356571"/>
    <n v="21574.07696916"/>
    <n v="24656.087964754279"/>
    <n v="27738.098960348569"/>
    <n v="33902.120951537137"/>
    <n v="36984.13194713142"/>
    <n v="40066.14294272571"/>
    <n v="43148.153938319992"/>
    <n v="46230.164933914282"/>
    <n v="5174.3074883528498"/>
    <n v="6209.1689860234192"/>
    <n v="7244.0304836939886"/>
    <n v="8278.8919813645607"/>
    <n v="9313.7534790351292"/>
    <n v="11383.47647437627"/>
    <n v="12418.33797204684"/>
    <n v="13453.19946971741"/>
    <n v="14488.060967387981"/>
    <n v="15522.922465058549"/>
    <n v="3.2341840007491269"/>
    <n v="3.2830203813862782"/>
    <n v="1.4630000000000001"/>
    <n v="0.23678801177468209"/>
    <n v="0.21839024292349141"/>
    <n v="1.782504925397068"/>
    <n v="-1824.458139786198"/>
    <n v="-565.00913467110956"/>
    <n v="-3365.4636375833402"/>
    <n v="-2680.5723052290541"/>
    <n v="-1824.458139786198"/>
    <n v="-723.73992707395337"/>
    <n v="743.88435654237401"/>
    <n v="-4598.2680358210537"/>
    <n v="-4050.3549699376249"/>
    <n v="-3365.4636375833402"/>
    <n v="-2484.8890674135441"/>
    <n v="-1310.7896405204831"/>
    <n v="-1082.4398835063951"/>
    <n v="-852.47066180182355"/>
    <n v="-565.00913467110968"/>
    <n v="-195.41574264590599"/>
    <n v="297.37544672103189"/>
    <n v="-1496.3844825746221"/>
    <n v="-1312.409105210965"/>
    <n v="-1082.4398835063939"/>
    <n v="-786.76516988623143"/>
    <n v="-392.53221839268099"/>
  </r>
  <r>
    <x v="413"/>
    <n v="0"/>
    <n v="0"/>
    <n v="0"/>
    <n v="0"/>
    <n v="0"/>
    <n v="0"/>
    <n v="32498.30350026926"/>
    <n v="14171.55810363799"/>
    <n v="0"/>
    <n v="17"/>
    <n v="58"/>
    <n v="1671652616"/>
    <n v="322658"/>
    <n v="0"/>
    <n v="335080"/>
    <n v="8"/>
    <n v="57"/>
    <n v="25"/>
    <n v="12268"/>
    <n v="10"/>
    <n v="0"/>
    <n v="0"/>
    <n v="0"/>
    <n v="0"/>
    <n v="0"/>
    <n v="8"/>
    <n v="105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4"/>
    <n v="321908.05"/>
    <n v="417588.56"/>
    <n v="95680.5"/>
    <n v="5"/>
    <n v="26"/>
    <n v="0"/>
    <n v="0"/>
    <n v="0"/>
    <n v="35500.243370151547"/>
    <n v="48154.429886794002"/>
    <n v="12654.18651664245"/>
    <n v="286407.80662984838"/>
    <n v="369434.13011320599"/>
    <n v="83026.313483357546"/>
    <n v="12654.18651664245"/>
    <n v="0"/>
    <n v="0"/>
    <n v="0"/>
    <n v="0"/>
    <n v="0"/>
    <n v="0"/>
    <n v="0"/>
    <n v="0"/>
    <n v="0"/>
    <n v="0"/>
    <n v="24077.214943397001"/>
    <n v="28892.657932076399"/>
    <n v="33708.100920755802"/>
    <n v="38523.543909435197"/>
    <n v="43338.986898114599"/>
    <n v="52969.872875473397"/>
    <n v="57785.315864152799"/>
    <n v="62600.758852832201"/>
    <n v="67416.201841511604"/>
    <n v="72231.644830190999"/>
    <m/>
    <n v="3.805414897548931"/>
    <n v="1.4630000000000001"/>
    <m/>
    <n v="5.1133741704853408E-2"/>
    <n v="1.537808664114201"/>
    <m/>
    <n v="-615.57904494395029"/>
    <n v="0"/>
    <n v="0"/>
    <n v="0"/>
    <n v="0"/>
    <n v="0"/>
    <n v="0"/>
    <n v="0"/>
    <n v="0"/>
    <n v="0"/>
    <n v="0"/>
    <n v="-3023.300539283649"/>
    <n v="-1953.2020973548949"/>
    <n v="-615.57904494395007"/>
    <n v="1104.222022441551"/>
    <n v="3397.2901122888829"/>
    <n v="-4949.47773475541"/>
    <n v="-4093.398981212405"/>
    <n v="-3023.300539283649"/>
    <n v="-1647.45968537525"/>
    <n v="186.99478650261699"/>
  </r>
  <r>
    <x v="414"/>
    <n v="2602.3657211154959"/>
    <n v="0"/>
    <n v="0"/>
    <n v="84"/>
    <n v="95"/>
    <n v="1632034442"/>
    <n v="26971.38263376362"/>
    <n v="11700.150172550349"/>
    <n v="0"/>
    <n v="27"/>
    <n v="56"/>
    <n v="1671071290"/>
    <n v="28026"/>
    <n v="0"/>
    <n v="42521"/>
    <n v="7"/>
    <n v="37"/>
    <n v="5"/>
    <n v="11575"/>
    <n v="35"/>
    <n v="0"/>
    <n v="0"/>
    <n v="0"/>
    <n v="0"/>
    <n v="0"/>
    <n v="0"/>
    <n v="28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20"/>
    <n v="70342.509999999995"/>
    <n v="82873.58"/>
    <n v="12531.08"/>
    <n v="4"/>
    <n v="14"/>
    <n v="0"/>
    <n v="0"/>
    <n v="0"/>
    <n v="27918.642771915529"/>
    <n v="40449.721660006042"/>
    <n v="12531.07888809052"/>
    <n v="42423.867228084469"/>
    <n v="42423.85833999396"/>
    <n v="1.1119094815512649E-3"/>
    <n v="12531.07888809052"/>
    <n v="0"/>
    <n v="0"/>
    <n v="0"/>
    <n v="0"/>
    <n v="0"/>
    <n v="0"/>
    <n v="0"/>
    <n v="0"/>
    <n v="0"/>
    <n v="0"/>
    <n v="20224.860830003021"/>
    <n v="24269.832996003621"/>
    <n v="28314.805162004232"/>
    <n v="32359.777328004831"/>
    <n v="36404.749494005438"/>
    <n v="44494.693826006653"/>
    <n v="48539.665992007249"/>
    <n v="52584.63815800786"/>
    <n v="56629.610324008463"/>
    <n v="60674.582490009067"/>
    <m/>
    <n v="3.2279520399835069"/>
    <n v="1.4630000000000001"/>
    <m/>
    <n v="0.2391757840430733"/>
    <n v="1.8129141720550159"/>
    <m/>
    <n v="-2418.648473089007"/>
    <n v="0"/>
    <n v="0"/>
    <n v="0"/>
    <n v="0"/>
    <n v="0"/>
    <n v="0"/>
    <n v="0"/>
    <n v="0"/>
    <n v="0"/>
    <n v="0"/>
    <n v="-4441.1345560893096"/>
    <n v="-3542.25185253362"/>
    <n v="-2418.6484730890079"/>
    <n v="-974.01555666022068"/>
    <n v="952.16166524482833"/>
    <n v="-6059.1234224895516"/>
    <n v="-5340.0172596449993"/>
    <n v="-4441.1345560893096"/>
    <n v="-3285.428222946281"/>
    <n v="-1744.4864454222411"/>
  </r>
  <r>
    <x v="415"/>
    <n v="0"/>
    <n v="0"/>
    <n v="0"/>
    <n v="0"/>
    <n v="0"/>
    <n v="0"/>
    <n v="32055.53133060964"/>
    <n v="29352.194851286589"/>
    <n v="0"/>
    <n v="6"/>
    <n v="20"/>
    <n v="1671898920"/>
    <n v="34382"/>
    <n v="0"/>
    <n v="61269"/>
    <n v="5"/>
    <n v="26"/>
    <n v="491"/>
    <n v="24900"/>
    <n v="0"/>
    <n v="0"/>
    <n v="0"/>
    <n v="0"/>
    <n v="0"/>
    <n v="0"/>
    <n v="0"/>
    <n v="166"/>
    <n v="13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87"/>
    <n v="1002874.92"/>
    <n v="1015204.71"/>
    <n v="12329.79"/>
    <n v="4"/>
    <n v="9"/>
    <n v="0"/>
    <n v="0"/>
    <n v="0"/>
    <n v="35147.328093799173"/>
    <n v="47477.116495535083"/>
    <n v="12329.788401735919"/>
    <n v="967727.59190620086"/>
    <n v="967727.59350446484"/>
    <n v="1.598264081621892E-3"/>
    <n v="12329.788401735919"/>
    <n v="0"/>
    <n v="0"/>
    <n v="0"/>
    <n v="0"/>
    <n v="0"/>
    <n v="0"/>
    <n v="0"/>
    <n v="0"/>
    <n v="0"/>
    <n v="0"/>
    <n v="23738.558247767542"/>
    <n v="28486.26989732105"/>
    <n v="33233.981546874558"/>
    <n v="37981.693196428067"/>
    <n v="42729.404845981568"/>
    <n v="52224.828145088599"/>
    <n v="56972.5397946421"/>
    <n v="61720.251444195608"/>
    <n v="66467.963093749117"/>
    <n v="71215.674743302632"/>
    <m/>
    <n v="3.8506026988144209"/>
    <n v="1.4630000000000001"/>
    <m/>
    <n v="3.8798420110071952E-2"/>
    <n v="1.519762088621035"/>
    <m/>
    <n v="-460.50927785214913"/>
    <n v="0"/>
    <n v="0"/>
    <n v="0"/>
    <n v="0"/>
    <n v="0"/>
    <n v="0"/>
    <n v="0"/>
    <n v="0"/>
    <n v="0"/>
    <n v="0"/>
    <n v="-2834.3651026289031"/>
    <n v="-1779.3180693947891"/>
    <n v="-460.50927785214839"/>
    <n v="1235.10202555982"/>
    <n v="3495.917096775775"/>
    <n v="-4733.4497624503056"/>
    <n v="-3889.4121358630159"/>
    <n v="-2834.3651026289031"/>
    <n v="-1477.876059899329"/>
    <n v="330.77599707343688"/>
  </r>
  <r>
    <x v="416"/>
    <n v="31057.396425146391"/>
    <n v="30467.367392631921"/>
    <n v="0"/>
    <n v="32"/>
    <n v="6"/>
    <n v="1671706343"/>
    <n v="0"/>
    <n v="0"/>
    <n v="0"/>
    <n v="0"/>
    <n v="0"/>
    <n v="0"/>
    <n v="6336"/>
    <n v="0"/>
    <n v="6849"/>
    <n v="8"/>
    <n v="48"/>
    <n v="149"/>
    <n v="183"/>
    <n v="13"/>
    <n v="48"/>
    <n v="0"/>
    <n v="0"/>
    <n v="0"/>
    <n v="0"/>
    <n v="0"/>
    <n v="104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0"/>
    <n v="103172.57"/>
    <n v="125332.69"/>
    <n v="22160.12"/>
    <n v="4"/>
    <n v="24"/>
    <n v="33663.224065072543"/>
    <n v="45907.866559615839"/>
    <n v="12244.642494543299"/>
    <n v="0"/>
    <n v="0"/>
    <n v="0"/>
    <n v="69509.345934927464"/>
    <n v="79424.823440384163"/>
    <n v="9915.4775054567017"/>
    <n v="12244.642494543299"/>
    <n v="22953.933279807919"/>
    <n v="27544.719935769499"/>
    <n v="32135.506591731089"/>
    <n v="36726.293247692673"/>
    <n v="41317.079903654259"/>
    <n v="50498.653215577433"/>
    <n v="55089.439871539013"/>
    <n v="59680.226527500592"/>
    <n v="64271.013183462172"/>
    <n v="68861.799839423766"/>
    <n v="0"/>
    <n v="0"/>
    <n v="0"/>
    <n v="0"/>
    <n v="0"/>
    <n v="0"/>
    <n v="0"/>
    <n v="0"/>
    <n v="0"/>
    <n v="0"/>
    <n v="3.7492206554886529"/>
    <m/>
    <n v="1.4630000000000001"/>
    <n v="6.6888392963540211E-2"/>
    <m/>
    <m/>
    <n v="-767.6758546393371"/>
    <m/>
    <n v="-3063.0691826201291"/>
    <n v="-2042.894370184222"/>
    <n v="-767.67585463933756"/>
    <n v="871.89080820408526"/>
    <n v="3057.9796919953151"/>
    <n v="-4899.3838450047624"/>
    <n v="-4083.243995056037"/>
    <n v="-3063.0691826201291"/>
    <n v="-1751.4158523453921"/>
    <n v="-2.5447453124070312"/>
    <n v="0"/>
    <n v="0"/>
    <n v="0"/>
    <n v="0"/>
    <n v="0"/>
    <n v="0"/>
    <n v="0"/>
    <n v="0"/>
    <n v="0"/>
    <n v="0"/>
  </r>
  <r>
    <x v="417"/>
    <n v="0"/>
    <n v="0"/>
    <n v="0"/>
    <n v="0"/>
    <n v="0"/>
    <n v="0"/>
    <n v="30494.714417389121"/>
    <n v="25128.352124665991"/>
    <n v="0"/>
    <n v="18"/>
    <n v="38"/>
    <n v="1671413914"/>
    <n v="13242"/>
    <n v="0"/>
    <n v="20739"/>
    <n v="2"/>
    <n v="8"/>
    <n v="0"/>
    <n v="74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253.06"/>
    <n v="57463.97"/>
    <n v="12210.9"/>
    <n v="1"/>
    <n v="3"/>
    <n v="0"/>
    <n v="0"/>
    <n v="0"/>
    <n v="33196.985997076677"/>
    <n v="45407.888848441682"/>
    <n v="12210.902851364999"/>
    <n v="12056.07400292332"/>
    <n v="12056.081151558319"/>
    <n v="-2.85136500315275E-3"/>
    <n v="12210.902851364999"/>
    <n v="0"/>
    <n v="0"/>
    <n v="0"/>
    <n v="0"/>
    <n v="0"/>
    <n v="0"/>
    <n v="0"/>
    <n v="0"/>
    <n v="0"/>
    <n v="0"/>
    <n v="22703.944424220841"/>
    <n v="27244.73330906501"/>
    <n v="31785.522193909179"/>
    <n v="36326.311078753337"/>
    <n v="40867.099963597517"/>
    <n v="49948.677733285847"/>
    <n v="54489.46661813002"/>
    <n v="59030.255502974192"/>
    <n v="63571.044387818351"/>
    <n v="68111.833272662523"/>
    <m/>
    <n v="3.7186348463468231"/>
    <n v="1.4630000000000001"/>
    <m/>
    <n v="7.5663560763324034E-2"/>
    <n v="1.5736957893967429"/>
    <m/>
    <n v="-858.93063925458262"/>
    <n v="0"/>
    <n v="0"/>
    <n v="0"/>
    <n v="0"/>
    <n v="0"/>
    <n v="0"/>
    <n v="0"/>
    <n v="0"/>
    <n v="0"/>
    <n v="0"/>
    <n v="-3129.3250816766672"/>
    <n v="-2120.260885044629"/>
    <n v="-858.93063925458227"/>
    <n v="762.7796767611926"/>
    <n v="2925.060098115559"/>
    <n v="-4945.6406356143343"/>
    <n v="-4138.389278308704"/>
    <n v="-3129.3250816766672"/>
    <n v="-1831.956828864048"/>
    <n v="-102.1324917805541"/>
  </r>
  <r>
    <x v="418"/>
    <n v="0"/>
    <n v="0"/>
    <n v="0"/>
    <n v="0"/>
    <n v="0"/>
    <n v="0"/>
    <n v="21588.721576748889"/>
    <n v="16653.37152556028"/>
    <n v="0"/>
    <n v="53"/>
    <n v="43"/>
    <n v="1671768652"/>
    <n v="221"/>
    <n v="0"/>
    <n v="1300"/>
    <n v="8"/>
    <n v="28"/>
    <n v="0"/>
    <n v="1044"/>
    <n v="3"/>
    <n v="3"/>
    <n v="0"/>
    <n v="0"/>
    <n v="12"/>
    <n v="0"/>
    <n v="1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"/>
    <n v="36267.79"/>
    <n v="48322.7"/>
    <n v="12054.92"/>
    <n v="4"/>
    <n v="15"/>
    <n v="0"/>
    <n v="0"/>
    <n v="0"/>
    <n v="21285.589366135009"/>
    <n v="33340.487095131743"/>
    <n v="12054.897728996721"/>
    <n v="14982.20063386499"/>
    <n v="14982.21290486826"/>
    <n v="2.227100327763765E-2"/>
    <n v="12054.897728996721"/>
    <n v="0"/>
    <n v="0"/>
    <n v="0"/>
    <n v="0"/>
    <n v="0"/>
    <n v="0"/>
    <n v="0"/>
    <n v="0"/>
    <n v="0"/>
    <n v="0"/>
    <n v="16670.243547565871"/>
    <n v="20004.29225707904"/>
    <n v="23338.340966592212"/>
    <n v="26672.389676105391"/>
    <n v="30006.43838561856"/>
    <n v="36674.535804644911"/>
    <n v="40008.584514158079"/>
    <n v="43342.633223671262"/>
    <n v="46676.681933184424"/>
    <n v="50010.730642697599"/>
    <m/>
    <n v="2.7657212731830052"/>
    <n v="1.4630000000000001"/>
    <m/>
    <n v="0.4462773377725413"/>
    <n v="2.1159037451612281"/>
    <m/>
    <n v="-3719.7759552137891"/>
    <n v="0"/>
    <n v="0"/>
    <n v="0"/>
    <n v="0"/>
    <n v="0"/>
    <n v="0"/>
    <n v="0"/>
    <n v="0"/>
    <n v="0"/>
    <n v="0"/>
    <n v="-5386.8003099703756"/>
    <n v="-4645.9005967452258"/>
    <n v="-3719.7759552137891"/>
    <n v="-2529.0442732447968"/>
    <n v="-941.40203061947796"/>
    <n v="-6720.4197937756444"/>
    <n v="-6127.7000231955244"/>
    <n v="-5386.8003099703747"/>
    <n v="-4434.2149643951834"/>
    <n v="-3164.1011702949249"/>
  </r>
  <r>
    <x v="419"/>
    <n v="16402.261714237469"/>
    <n v="0"/>
    <n v="0"/>
    <n v="22"/>
    <n v="76"/>
    <n v="1664256683"/>
    <n v="0"/>
    <n v="0"/>
    <n v="0"/>
    <n v="0"/>
    <n v="0"/>
    <n v="0"/>
    <n v="21894"/>
    <n v="0"/>
    <n v="82848"/>
    <n v="7"/>
    <n v="28"/>
    <n v="5"/>
    <n v="0"/>
    <n v="0"/>
    <n v="0"/>
    <n v="0"/>
    <n v="1"/>
    <n v="0"/>
    <n v="60945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14895.16"/>
    <n v="26922.81"/>
    <n v="12027.64"/>
    <n v="1"/>
    <n v="6"/>
    <n v="14895.12148360253"/>
    <n v="26922.762127473139"/>
    <n v="12027.640643870611"/>
    <n v="0"/>
    <n v="0"/>
    <n v="0"/>
    <n v="3.8516397471539683E-2"/>
    <n v="4.787252685855492E-2"/>
    <n v="-6.4387061502202414E-4"/>
    <n v="12027.640643870611"/>
    <n v="13461.38106373657"/>
    <n v="16153.657276483889"/>
    <n v="18845.9334892312"/>
    <n v="21538.209701978511"/>
    <n v="24230.485914725828"/>
    <n v="29615.038340220461"/>
    <n v="32307.314552967771"/>
    <n v="34999.590765715089"/>
    <n v="37691.8669784624"/>
    <n v="40384.143191209718"/>
    <n v="0"/>
    <n v="0"/>
    <n v="0"/>
    <n v="0"/>
    <n v="0"/>
    <n v="0"/>
    <n v="0"/>
    <n v="0"/>
    <n v="0"/>
    <n v="0"/>
    <n v="2.2384075916994748"/>
    <m/>
    <n v="1.4630000000000001"/>
    <n v="0.78698464695746706"/>
    <m/>
    <m/>
    <n v="-5296.9501120023288"/>
    <m/>
    <n v="-6643.0882183759859"/>
    <n v="-6044.8046155432494"/>
    <n v="-5296.9501120023288"/>
    <n v="-4335.4228931640018"/>
    <n v="-3053.3866013795669"/>
    <n v="-7719.998703474912"/>
    <n v="-7241.3718212087224"/>
    <n v="-6643.0882183759859"/>
    <n v="-5873.8664433053254"/>
    <n v="-4848.2374098777764"/>
    <n v="0"/>
    <n v="0"/>
    <n v="0"/>
    <n v="0"/>
    <n v="0"/>
    <n v="0"/>
    <n v="0"/>
    <n v="0"/>
    <n v="0"/>
    <n v="0"/>
  </r>
  <r>
    <x v="420"/>
    <n v="0"/>
    <n v="0"/>
    <n v="0"/>
    <n v="0"/>
    <n v="0"/>
    <n v="0"/>
    <n v="29193.09326931465"/>
    <n v="10161.751742029741"/>
    <n v="0"/>
    <n v="3"/>
    <n v="16"/>
    <n v="1668292811"/>
    <n v="419"/>
    <n v="0"/>
    <n v="13244"/>
    <n v="5"/>
    <n v="12"/>
    <n v="5"/>
    <n v="128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32931.58"/>
    <n v="44895.15"/>
    <n v="11963.57"/>
    <n v="2"/>
    <n v="3"/>
    <n v="0"/>
    <n v="0"/>
    <n v="0"/>
    <n v="32919.162160412889"/>
    <n v="44882.730139175823"/>
    <n v="11963.56797876294"/>
    <n v="12.41783958711312"/>
    <n v="12.41986082417861"/>
    <n v="2.021237061853753E-3"/>
    <n v="11963.56797876294"/>
    <n v="0"/>
    <n v="0"/>
    <n v="0"/>
    <n v="0"/>
    <n v="0"/>
    <n v="0"/>
    <n v="0"/>
    <n v="0"/>
    <n v="0"/>
    <n v="0"/>
    <n v="22441.365069587911"/>
    <n v="26929.638083505492"/>
    <n v="31417.911097423079"/>
    <n v="35906.184111340663"/>
    <n v="40394.457125258239"/>
    <n v="49371.003153093407"/>
    <n v="53859.276167010983"/>
    <n v="58347.549180928567"/>
    <n v="62835.822194846151"/>
    <n v="67324.095208763727"/>
    <m/>
    <n v="3.7516174287511181"/>
    <n v="1.4630000000000001"/>
    <m/>
    <n v="6.6206796392767053E-2"/>
    <n v="1.559860543122618"/>
    <m/>
    <n v="-742.88544396898169"/>
    <n v="0"/>
    <n v="0"/>
    <n v="0"/>
    <n v="0"/>
    <n v="0"/>
    <n v="0"/>
    <n v="0"/>
    <n v="0"/>
    <n v="0"/>
    <n v="0"/>
    <n v="-2987.021950927774"/>
    <n v="-1989.627947834977"/>
    <n v="-742.88544396898214"/>
    <n v="860.06920385872581"/>
    <n v="2997.342067629002"/>
    <n v="-4782.3311564948053"/>
    <n v="-3984.4159540205678"/>
    <n v="-2987.0219509277722"/>
    <n v="-1704.658232665606"/>
    <n v="5.1600583506169642"/>
  </r>
  <r>
    <x v="421"/>
    <n v="2541.0301094262381"/>
    <n v="0"/>
    <n v="0"/>
    <n v="25"/>
    <n v="54"/>
    <n v="1631974481"/>
    <n v="25593.17543344168"/>
    <n v="11015.31933302037"/>
    <n v="0"/>
    <n v="42"/>
    <n v="57"/>
    <n v="1671050840"/>
    <n v="640"/>
    <n v="0"/>
    <n v="2088"/>
    <n v="5"/>
    <n v="26"/>
    <n v="0"/>
    <n v="1298"/>
    <n v="0"/>
    <n v="86"/>
    <n v="0"/>
    <n v="0"/>
    <n v="0"/>
    <n v="0"/>
    <n v="0"/>
    <n v="52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0"/>
    <n v="50890.85"/>
    <n v="62809.03"/>
    <n v="11918.18"/>
    <n v="4"/>
    <n v="10"/>
    <n v="0"/>
    <n v="0"/>
    <n v="0"/>
    <n v="26457.95767114616"/>
    <n v="38376.13669841495"/>
    <n v="11918.17902726879"/>
    <n v="24432.892328853839"/>
    <n v="24432.893301585049"/>
    <n v="9.7273120809404645E-4"/>
    <n v="11918.17902726879"/>
    <n v="0"/>
    <n v="0"/>
    <n v="0"/>
    <n v="0"/>
    <n v="0"/>
    <n v="0"/>
    <n v="0"/>
    <n v="0"/>
    <n v="0"/>
    <n v="0"/>
    <n v="19188.068349207471"/>
    <n v="23025.682019048971"/>
    <n v="26863.295688890459"/>
    <n v="30700.909358731958"/>
    <n v="34538.523028573458"/>
    <n v="42213.750368256449"/>
    <n v="46051.364038097941"/>
    <n v="49888.977707939433"/>
    <n v="53726.591377780933"/>
    <n v="57564.205047622418"/>
    <m/>
    <n v="3.2199664571752411"/>
    <n v="1.4630000000000001"/>
    <m/>
    <n v="0.2422489653848923"/>
    <n v="1.817410236358098"/>
    <m/>
    <n v="-2324.1448526650552"/>
    <n v="0"/>
    <n v="0"/>
    <n v="0"/>
    <n v="0"/>
    <n v="0"/>
    <n v="0"/>
    <n v="0"/>
    <n v="0"/>
    <n v="0"/>
    <n v="0"/>
    <n v="-4242.9516875858026"/>
    <n v="-3390.1486498432482"/>
    <n v="-2324.1448526650552"/>
    <n v="-953.56854200737871"/>
    <n v="873.86653886952445"/>
    <n v="-5777.9971555224001"/>
    <n v="-5095.7547253283556"/>
    <n v="-4242.9516875858017"/>
    <n v="-3146.4906390596611"/>
    <n v="-1684.5425743581379"/>
  </r>
  <r>
    <x v="422"/>
    <n v="0"/>
    <n v="0"/>
    <n v="0"/>
    <n v="0"/>
    <n v="0"/>
    <n v="0"/>
    <n v="30474.685942351502"/>
    <n v="9331.13581821355"/>
    <n v="0"/>
    <n v="93"/>
    <n v="55"/>
    <n v="1671647791"/>
    <n v="421"/>
    <n v="0"/>
    <n v="17418"/>
    <n v="10"/>
    <n v="71"/>
    <n v="36"/>
    <n v="16854"/>
    <n v="40"/>
    <n v="3"/>
    <n v="0"/>
    <n v="0"/>
    <n v="10"/>
    <n v="0"/>
    <n v="0"/>
    <n v="4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n v="0"/>
    <n v="0"/>
    <n v="0"/>
    <n v="0"/>
    <n v="0"/>
    <n v="0"/>
    <n v="0"/>
    <n v="0"/>
    <n v="0"/>
    <n v="0"/>
    <n v="0"/>
    <n v="0"/>
    <n v="143"/>
    <n v="69059"/>
    <n v="81249.2"/>
    <n v="12190.2"/>
    <n v="5"/>
    <n v="27"/>
    <n v="0"/>
    <n v="0"/>
    <n v="0"/>
    <n v="32988.115782934066"/>
    <n v="44900.157690300162"/>
    <n v="11912.041907366091"/>
    <n v="36070.884217065934"/>
    <n v="36349.042309699827"/>
    <n v="278.15809263391378"/>
    <n v="11912.041907366091"/>
    <n v="0"/>
    <n v="0"/>
    <n v="0"/>
    <n v="0"/>
    <n v="0"/>
    <n v="0"/>
    <n v="0"/>
    <n v="0"/>
    <n v="0"/>
    <n v="0"/>
    <n v="22450.078845150081"/>
    <n v="26940.0946141801"/>
    <n v="31430.110383210111"/>
    <n v="35920.126152240133"/>
    <n v="40410.141921270137"/>
    <n v="49390.173459330181"/>
    <n v="53880.189228360192"/>
    <n v="58370.20499739021"/>
    <n v="62860.220766420221"/>
    <n v="67350.23653545024"/>
    <m/>
    <n v="3.7693082377871008"/>
    <n v="1.4630000000000001"/>
    <m/>
    <n v="6.1202679022168471E-2"/>
    <n v="1.552539519409432"/>
    <m/>
    <n v="-687.00248479104698"/>
    <n v="0"/>
    <n v="0"/>
    <n v="0"/>
    <n v="0"/>
    <n v="0"/>
    <n v="0"/>
    <n v="0"/>
    <n v="0"/>
    <n v="0"/>
    <n v="0"/>
    <n v="-2932.0103693060541"/>
    <n v="-1934.229087299384"/>
    <n v="-687.0024847910463"/>
    <n v="916.57457557681664"/>
    <n v="3054.6773227339668"/>
    <n v="-4728.0166769180614"/>
    <n v="-3929.7916513127238"/>
    <n v="-2932.0103693060541"/>
    <n v="-1649.148721011763"/>
    <n v="61.33347671395677"/>
  </r>
  <r>
    <x v="423"/>
    <n v="15363.25552443157"/>
    <n v="10405.483185200919"/>
    <n v="0"/>
    <n v="131"/>
    <n v="74"/>
    <n v="1671949907"/>
    <n v="0"/>
    <n v="0"/>
    <n v="0"/>
    <n v="0"/>
    <n v="0"/>
    <n v="0"/>
    <n v="121"/>
    <n v="0"/>
    <n v="687"/>
    <n v="3"/>
    <n v="10"/>
    <n v="5"/>
    <n v="5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11055.99"/>
    <n v="22907.55"/>
    <n v="11851.56"/>
    <n v="1"/>
    <n v="1"/>
    <n v="11055.99442828163"/>
    <n v="22907.549884911601"/>
    <n v="11851.55545662998"/>
    <n v="0"/>
    <n v="0"/>
    <n v="0"/>
    <n v="-4.4282816252234616E-3"/>
    <n v="1.150883945228998E-4"/>
    <n v="4.5433700197463622E-3"/>
    <n v="11851.55545662998"/>
    <n v="11453.774942455801"/>
    <n v="13744.529930946959"/>
    <n v="16035.28491943812"/>
    <n v="18326.03990792928"/>
    <n v="20616.794896420441"/>
    <n v="25198.304873402769"/>
    <n v="27489.059861893929"/>
    <n v="29779.81485038509"/>
    <n v="32070.569838876239"/>
    <n v="34361.324827367411"/>
    <n v="0"/>
    <n v="0"/>
    <n v="0"/>
    <n v="0"/>
    <n v="0"/>
    <n v="0"/>
    <n v="0"/>
    <n v="0"/>
    <n v="0"/>
    <n v="0"/>
    <n v="1.932872859494295"/>
    <m/>
    <n v="1.4630000000000001"/>
    <n v="1.0694584128241811"/>
    <m/>
    <m/>
    <n v="-6124.6679854020786"/>
    <m/>
    <n v="-7270.0454796476588"/>
    <n v="-6760.9888155385124"/>
    <n v="-6124.6679854020786"/>
    <n v="-5306.5412037980923"/>
    <n v="-4215.7054949927779"/>
    <n v="-8186.3474750441228"/>
    <n v="-7779.1021437568052"/>
    <n v="-7270.0454796476588"/>
    <n v="-6615.54405436447"/>
    <n v="-5742.8754873202188"/>
    <n v="0"/>
    <n v="0"/>
    <n v="0"/>
    <n v="0"/>
    <n v="0"/>
    <n v="0"/>
    <n v="0"/>
    <n v="0"/>
    <n v="0"/>
    <n v="0"/>
  </r>
  <r>
    <x v="424"/>
    <n v="0"/>
    <n v="0"/>
    <n v="0"/>
    <n v="0"/>
    <n v="0"/>
    <n v="0"/>
    <n v="30526.642188018948"/>
    <n v="22743.938005784741"/>
    <n v="0"/>
    <n v="29"/>
    <n v="55"/>
    <n v="1671694052"/>
    <n v="94543"/>
    <n v="0"/>
    <n v="125000"/>
    <n v="10"/>
    <n v="70"/>
    <n v="14"/>
    <n v="29499"/>
    <n v="3"/>
    <n v="14"/>
    <n v="0"/>
    <n v="0"/>
    <n v="0"/>
    <n v="0"/>
    <n v="1"/>
    <n v="9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"/>
    <n v="0"/>
    <n v="0"/>
    <n v="0"/>
    <n v="0"/>
    <n v="0"/>
    <n v="0"/>
    <n v="0"/>
    <n v="0"/>
    <n v="0"/>
    <n v="0"/>
    <n v="0"/>
    <n v="0"/>
    <n v="958"/>
    <n v="2705054.69"/>
    <n v="2716877.04"/>
    <n v="11822.35"/>
    <n v="5"/>
    <n v="18"/>
    <n v="0"/>
    <n v="0"/>
    <n v="0"/>
    <n v="33432.892026270412"/>
    <n v="45194.607119661472"/>
    <n v="11761.715093391071"/>
    <n v="2671621.7979737301"/>
    <n v="2671682.4328803392"/>
    <n v="60.634906608933314"/>
    <n v="11761.715093391071"/>
    <n v="0"/>
    <n v="0"/>
    <n v="0"/>
    <n v="0"/>
    <n v="0"/>
    <n v="0"/>
    <n v="0"/>
    <n v="0"/>
    <n v="0"/>
    <n v="0"/>
    <n v="22597.30355983074"/>
    <n v="27116.764271796881"/>
    <n v="31636.22498376303"/>
    <n v="36155.685695729182"/>
    <n v="40675.146407695327"/>
    <n v="49714.067831627617"/>
    <n v="54233.528543593762"/>
    <n v="58752.989255559907"/>
    <n v="63272.449967526059"/>
    <n v="67791.910679492212"/>
    <m/>
    <n v="3.842518438918523"/>
    <n v="1.4630000000000001"/>
    <m/>
    <n v="4.0983944146225193E-2"/>
    <n v="1.522959510285927"/>
    <m/>
    <n v="-463.06331347569892"/>
    <n v="0"/>
    <n v="0"/>
    <n v="0"/>
    <n v="0"/>
    <n v="0"/>
    <n v="0"/>
    <n v="0"/>
    <n v="0"/>
    <n v="0"/>
    <n v="0"/>
    <n v="-2722.7936694587729"/>
    <n v="-1718.469066799629"/>
    <n v="-463.06331347569898"/>
    <n v="1151.0297979407819"/>
    <n v="3303.1539464960902"/>
    <n v="-4530.577954245231"/>
    <n v="-3727.1182721179161"/>
    <n v="-2722.793669458772"/>
    <n v="-1431.5191803255859"/>
    <n v="290.1801385186609"/>
  </r>
  <r>
    <x v="425"/>
    <n v="0"/>
    <n v="0"/>
    <n v="0"/>
    <n v="0"/>
    <n v="0"/>
    <n v="0"/>
    <n v="29600.49268299558"/>
    <n v="23879.539896598289"/>
    <n v="0"/>
    <n v="86"/>
    <n v="31"/>
    <n v="1671641922"/>
    <n v="916"/>
    <n v="0"/>
    <n v="4121"/>
    <n v="16"/>
    <n v="126"/>
    <n v="7"/>
    <n v="858"/>
    <n v="161"/>
    <n v="855"/>
    <n v="0"/>
    <n v="0"/>
    <n v="5"/>
    <n v="0"/>
    <n v="5"/>
    <n v="74"/>
    <n v="1228"/>
    <n v="0"/>
    <n v="0"/>
    <n v="0"/>
    <n v="0"/>
    <n v="5"/>
    <n v="0"/>
    <n v="0"/>
    <n v="0"/>
    <n v="2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2347"/>
    <n v="100640.37"/>
    <n v="169921.82"/>
    <n v="69281.460000000006"/>
    <n v="11"/>
    <n v="48"/>
    <n v="0"/>
    <n v="0"/>
    <n v="0"/>
    <n v="32267.3562752902"/>
    <n v="44027.877153387119"/>
    <n v="11760.520878096921"/>
    <n v="68373.013724709803"/>
    <n v="125893.9428466129"/>
    <n v="57520.93912190308"/>
    <n v="11760.520878096921"/>
    <n v="0"/>
    <n v="0"/>
    <n v="0"/>
    <n v="0"/>
    <n v="0"/>
    <n v="0"/>
    <n v="0"/>
    <n v="0"/>
    <n v="0"/>
    <n v="0"/>
    <n v="22013.938576693559"/>
    <n v="26416.726292032268"/>
    <n v="30819.514007370981"/>
    <n v="35222.301722709693"/>
    <n v="39625.08943804841"/>
    <n v="48430.664868725828"/>
    <n v="52833.452584064536"/>
    <n v="57236.240299403253"/>
    <n v="61639.028014741962"/>
    <n v="66041.815730080678"/>
    <m/>
    <n v="3.74370128753274"/>
    <n v="1.4630000000000001"/>
    <m/>
    <n v="6.8461314827864328E-2"/>
    <n v="1.5631589035931659"/>
    <m/>
    <n v="-753.55158975014274"/>
    <n v="0"/>
    <n v="0"/>
    <n v="0"/>
    <n v="0"/>
    <n v="0"/>
    <n v="0"/>
    <n v="0"/>
    <n v="0"/>
    <n v="0"/>
    <n v="0"/>
    <n v="-2954.945447419499"/>
    <n v="-1976.54817734423"/>
    <n v="-753.55158975014274"/>
    <n v="818.87259429939695"/>
    <n v="2915.438173032117"/>
    <n v="-4716.0605335549844"/>
    <n v="-3933.3427174947678"/>
    <n v="-2954.945447419499"/>
    <n v="-1697.0061001798681"/>
    <n v="-19.753637193691251"/>
  </r>
  <r>
    <x v="426"/>
    <n v="31605.567699585241"/>
    <n v="30000.054449659641"/>
    <n v="0"/>
    <n v="12"/>
    <n v="7"/>
    <n v="1672020695"/>
    <n v="0"/>
    <n v="0"/>
    <n v="0"/>
    <n v="0"/>
    <n v="0"/>
    <n v="0"/>
    <n v="150811"/>
    <n v="0"/>
    <n v="150853"/>
    <n v="5"/>
    <n v="25"/>
    <n v="0"/>
    <n v="0"/>
    <n v="0"/>
    <n v="34"/>
    <n v="0"/>
    <n v="0"/>
    <n v="0"/>
    <n v="0"/>
    <n v="0"/>
    <n v="2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73657.73"/>
    <n v="1260062.78"/>
    <n v="486405.05"/>
    <n v="2"/>
    <n v="28"/>
    <n v="34708.352182923853"/>
    <n v="46456.45085099453"/>
    <n v="11748.098668070679"/>
    <n v="0"/>
    <n v="0"/>
    <n v="0"/>
    <n v="738949.37781707617"/>
    <n v="1213606.329149005"/>
    <n v="474656.9513319293"/>
    <n v="11748.098668070679"/>
    <n v="23228.225425497261"/>
    <n v="27873.87051059672"/>
    <n v="32519.515595696172"/>
    <n v="37165.160680795627"/>
    <n v="41810.805765895078"/>
    <n v="51102.095936093989"/>
    <n v="55747.741021193433"/>
    <n v="60393.386106292892"/>
    <n v="65039.031191392343"/>
    <n v="69684.676276491795"/>
    <n v="0"/>
    <n v="0"/>
    <n v="0"/>
    <n v="0"/>
    <n v="0"/>
    <n v="0"/>
    <n v="0"/>
    <n v="0"/>
    <n v="0"/>
    <n v="0"/>
    <n v="3.9543803779291702"/>
    <m/>
    <n v="1.4630000000000001"/>
    <n v="1.1536477958835171E-2"/>
    <m/>
    <m/>
    <n v="-133.98595532205221"/>
    <m/>
    <n v="-2456.8084978717779"/>
    <n v="-1424.4429234052329"/>
    <n v="-133.98595532205221"/>
    <n v="1525.1730036420381"/>
    <n v="3737.384948927493"/>
    <n v="-4315.0665319115597"/>
    <n v="-3489.1740723383232"/>
    <n v="-2456.8084978717779"/>
    <n v="-1129.4813307005061"/>
    <n v="640.28822552785823"/>
    <n v="0"/>
    <n v="0"/>
    <n v="0"/>
    <n v="0"/>
    <n v="0"/>
    <n v="0"/>
    <n v="0"/>
    <n v="0"/>
    <n v="0"/>
    <n v="0"/>
  </r>
  <r>
    <x v="427"/>
    <n v="0"/>
    <n v="0"/>
    <n v="0"/>
    <n v="0"/>
    <n v="0"/>
    <n v="0"/>
    <n v="21863.72839084965"/>
    <n v="18262.814794379588"/>
    <n v="0"/>
    <n v="16"/>
    <n v="27"/>
    <n v="1671634554"/>
    <n v="2035"/>
    <n v="0"/>
    <n v="4524"/>
    <n v="8"/>
    <n v="23"/>
    <n v="9"/>
    <n v="595"/>
    <n v="129"/>
    <n v="472"/>
    <n v="0"/>
    <n v="0"/>
    <n v="0"/>
    <n v="0"/>
    <n v="5"/>
    <n v="32"/>
    <n v="12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94"/>
    <n v="77589.11"/>
    <n v="120680.36"/>
    <n v="43091.25"/>
    <n v="4"/>
    <n v="10"/>
    <n v="0"/>
    <n v="0"/>
    <n v="0"/>
    <n v="26960.07244813089"/>
    <n v="38652.152610860387"/>
    <n v="11692.08016272949"/>
    <n v="50629.037551869107"/>
    <n v="82028.207389139614"/>
    <n v="31399.16983727051"/>
    <n v="11692.08016272949"/>
    <n v="0"/>
    <n v="0"/>
    <n v="0"/>
    <n v="0"/>
    <n v="0"/>
    <n v="0"/>
    <n v="0"/>
    <n v="0"/>
    <n v="0"/>
    <n v="0"/>
    <n v="19326.07630543019"/>
    <n v="23191.291566516229"/>
    <n v="27056.506827602268"/>
    <n v="30921.722088688311"/>
    <n v="34786.937349774351"/>
    <n v="42517.36787194643"/>
    <n v="46382.583133032473"/>
    <n v="50247.798394118501"/>
    <n v="54113.013655204537"/>
    <n v="57978.22891629058"/>
    <m/>
    <n v="3.305840541024577"/>
    <n v="1.4630000000000001"/>
    <m/>
    <n v="0.2099797163115078"/>
    <n v="1.7702003249637359"/>
    <m/>
    <n v="-2029.0420100143931"/>
    <n v="0"/>
    <n v="0"/>
    <n v="0"/>
    <n v="0"/>
    <n v="0"/>
    <n v="0"/>
    <n v="0"/>
    <n v="0"/>
    <n v="0"/>
    <n v="0"/>
    <n v="-3961.649640557413"/>
    <n v="-3102.7129158716248"/>
    <n v="-2029.0420100143931"/>
    <n v="-648.60798819795127"/>
    <n v="1191.970707557306"/>
    <n v="-5507.7357449918272"/>
    <n v="-4820.5863652431981"/>
    <n v="-3961.6496405574121"/>
    <n v="-2857.3024231042582"/>
    <n v="-1384.8394665000519"/>
  </r>
  <r>
    <x v="428"/>
    <n v="0"/>
    <n v="0"/>
    <n v="0"/>
    <n v="0"/>
    <n v="0"/>
    <n v="0"/>
    <n v="19810.647520679831"/>
    <n v="11953.54191687403"/>
    <n v="0"/>
    <n v="35"/>
    <n v="40"/>
    <n v="1667940461"/>
    <n v="1005"/>
    <n v="0"/>
    <n v="6329"/>
    <n v="2"/>
    <n v="6"/>
    <n v="0"/>
    <n v="53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440.47"/>
    <n v="30111.3"/>
    <n v="11670.83"/>
    <n v="1"/>
    <n v="1"/>
    <n v="0"/>
    <n v="0"/>
    <n v="0"/>
    <n v="18440.466394097151"/>
    <n v="30111.300014461111"/>
    <n v="11670.833620363959"/>
    <n v="3.6059028461750131E-3"/>
    <n v="-1.4461111277341839E-5"/>
    <n v="-3.620363955633366E-3"/>
    <n v="11670.833620363959"/>
    <n v="0"/>
    <n v="0"/>
    <n v="0"/>
    <n v="0"/>
    <n v="0"/>
    <n v="0"/>
    <n v="0"/>
    <n v="0"/>
    <n v="0"/>
    <n v="0"/>
    <n v="15055.650007230561"/>
    <n v="18066.780008676669"/>
    <n v="21077.910010122781"/>
    <n v="24089.04001156889"/>
    <n v="27100.170013014998"/>
    <n v="33122.430015907223"/>
    <n v="36133.560017353331"/>
    <n v="39144.690018799447"/>
    <n v="42155.820020245563"/>
    <n v="45166.950021691657"/>
    <m/>
    <n v="2.5800470638122319"/>
    <n v="1.4630000000000001"/>
    <m/>
    <n v="0.55035931557375162"/>
    <n v="2.2681756786843992"/>
    <m/>
    <n v="-4143.0086167486779"/>
    <n v="0"/>
    <n v="0"/>
    <n v="0"/>
    <n v="0"/>
    <n v="0"/>
    <n v="0"/>
    <n v="0"/>
    <n v="0"/>
    <n v="0"/>
    <n v="0"/>
    <n v="-5648.5736174717331"/>
    <n v="-4979.4336171503764"/>
    <n v="-4143.0086167486779"/>
    <n v="-3067.605044803639"/>
    <n v="-1633.733615543586"/>
    <n v="-6853.0256180501774"/>
    <n v="-6317.7136177930925"/>
    <n v="-5648.5736174717331"/>
    <n v="-4788.2507599157016"/>
    <n v="-3641.1536165076591"/>
  </r>
  <r>
    <x v="429"/>
    <n v="30592.786843644659"/>
    <n v="30592.786843644659"/>
    <n v="3334.0331837866188"/>
    <n v="2"/>
    <n v="1"/>
    <n v="1671201083"/>
    <n v="9473.1726986082267"/>
    <n v="0"/>
    <n v="0"/>
    <n v="7"/>
    <n v="32"/>
    <n v="1671200722"/>
    <n v="11831"/>
    <n v="0"/>
    <n v="14028"/>
    <n v="4"/>
    <n v="11"/>
    <n v="0"/>
    <n v="2194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157816.15"/>
    <n v="169444.18"/>
    <n v="11628.03"/>
    <n v="3"/>
    <n v="4"/>
    <n v="33754.459286571757"/>
    <n v="45382.492266305228"/>
    <n v="11628.03297973346"/>
    <n v="13924.160895643839"/>
    <n v="13924.160895643839"/>
    <n v="0"/>
    <n v="110137.52981778439"/>
    <n v="110137.52683805089"/>
    <n v="-2.979733460961143E-3"/>
    <n v="11628.03297973346"/>
    <n v="22691.24613315261"/>
    <n v="27229.495359783141"/>
    <n v="31767.744586413661"/>
    <n v="36305.993813044181"/>
    <n v="40844.243039674708"/>
    <n v="49920.741492935747"/>
    <n v="54458.990719566267"/>
    <n v="58997.239946196787"/>
    <n v="63535.489172827307"/>
    <n v="68073.738399457841"/>
    <n v="6962.0804478219216"/>
    <n v="8354.496537386307"/>
    <n v="9746.9126269506905"/>
    <n v="11139.32871651508"/>
    <n v="12531.74480607946"/>
    <n v="15316.57698520823"/>
    <n v="16708.99307477261"/>
    <n v="18101.409164337001"/>
    <n v="19493.825253901381"/>
    <n v="20886.241343465768"/>
    <n v="3.9028520425941799"/>
    <s v="inf"/>
    <n v="1.4630000000000001"/>
    <n v="2.489152966742925E-2"/>
    <n v="-1"/>
    <n v="0"/>
    <n v="-282.40991315715428"/>
    <m/>
    <n v="-2551.534526472416"/>
    <n v="-1543.0346983323"/>
    <n v="-282.40991315715468"/>
    <n v="1338.393382068032"/>
    <n v="3499.4644423682798"/>
    <n v="-4366.8342171246259"/>
    <n v="-3560.0343546125318"/>
    <n v="-2551.534526472416"/>
    <n v="-1254.8918902922669"/>
    <n v="473.96495794793191"/>
    <n v="2784.832179128769"/>
    <n v="3094.257976809743"/>
    <n v="3481.0402239109608"/>
    <n v="3978.3316844696701"/>
    <n v="4641.386965214615"/>
    <n v="2227.8657433030148"/>
    <n v="2475.406381447795"/>
    <n v="2784.832179128769"/>
    <n v="3182.6653475757362"/>
    <n v="3713.109572171692"/>
  </r>
  <r>
    <x v="430"/>
    <n v="0"/>
    <n v="0"/>
    <n v="0"/>
    <n v="0"/>
    <n v="0"/>
    <n v="0"/>
    <n v="25169.066422304579"/>
    <n v="19471.288907670241"/>
    <n v="0"/>
    <n v="2"/>
    <n v="19"/>
    <n v="1670223632"/>
    <n v="255460"/>
    <n v="0"/>
    <n v="267199"/>
    <n v="3"/>
    <n v="11"/>
    <n v="0"/>
    <n v="117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376.51"/>
    <n v="37883.550000000003"/>
    <n v="11507.04"/>
    <n v="2"/>
    <n v="2"/>
    <n v="0"/>
    <n v="0"/>
    <n v="0"/>
    <n v="26376.512060166111"/>
    <n v="37883.550734655102"/>
    <n v="11507.038674488989"/>
    <n v="-2.0601661126420372E-3"/>
    <n v="-7.3465509922243655E-4"/>
    <n v="1.325511009781621E-3"/>
    <n v="11507.038674488989"/>
    <n v="0"/>
    <n v="0"/>
    <n v="0"/>
    <n v="0"/>
    <n v="0"/>
    <n v="0"/>
    <n v="0"/>
    <n v="0"/>
    <n v="0"/>
    <n v="0"/>
    <n v="18941.775367327551"/>
    <n v="22730.130440793058"/>
    <n v="26518.485514258569"/>
    <n v="30306.84058772408"/>
    <n v="34095.195661189588"/>
    <n v="41671.905808120617"/>
    <n v="45460.260881586117"/>
    <n v="49248.615955051631"/>
    <n v="53036.971028517139"/>
    <n v="56825.326101982653"/>
    <m/>
    <n v="3.2922067793725782"/>
    <n v="1.4630000000000001"/>
    <m/>
    <n v="0.21499051185427409"/>
    <n v="1.7775311188428029"/>
    <m/>
    <n v="-2036.1509908252151"/>
    <n v="0"/>
    <n v="0"/>
    <n v="0"/>
    <n v="0"/>
    <n v="0"/>
    <n v="0"/>
    <n v="0"/>
    <n v="0"/>
    <n v="0"/>
    <n v="0"/>
    <n v="-3930.328527557971"/>
    <n v="-3088.471844565634"/>
    <n v="-2036.150990825216"/>
    <n v="-683.16703601610425"/>
    <n v="1120.811570396043"/>
    <n v="-5445.6705569441747"/>
    <n v="-4772.1852105503058"/>
    <n v="-3930.3285275579701"/>
    <n v="-2847.9413637106809"/>
    <n v="-1404.7584785809629"/>
  </r>
  <r>
    <x v="431"/>
    <n v="0"/>
    <n v="0"/>
    <n v="0"/>
    <n v="0"/>
    <n v="0"/>
    <n v="0"/>
    <n v="31506.417441116511"/>
    <n v="25377.99433350956"/>
    <n v="0"/>
    <n v="15"/>
    <n v="24"/>
    <n v="1672167471"/>
    <n v="2785"/>
    <n v="0"/>
    <n v="3283"/>
    <n v="5"/>
    <n v="14"/>
    <n v="0"/>
    <n v="424"/>
    <n v="0"/>
    <n v="10"/>
    <n v="0"/>
    <n v="0"/>
    <n v="0"/>
    <n v="0"/>
    <n v="0"/>
    <n v="58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0"/>
    <n v="0"/>
    <n v="0"/>
    <n v="0"/>
    <n v="0"/>
    <n v="0"/>
    <n v="0"/>
    <n v="0"/>
    <n v="0"/>
    <n v="0"/>
    <n v="0"/>
    <n v="0"/>
    <n v="0"/>
    <n v="74"/>
    <n v="97363.7"/>
    <n v="108802.62"/>
    <n v="11438.92"/>
    <n v="5"/>
    <n v="12"/>
    <n v="0"/>
    <n v="0"/>
    <n v="0"/>
    <n v="34951.296192564711"/>
    <n v="46390.212347184672"/>
    <n v="11438.916154619959"/>
    <n v="62412.403807435287"/>
    <n v="62412.407652815316"/>
    <n v="3.845380037091672E-3"/>
    <n v="11438.916154619959"/>
    <n v="0"/>
    <n v="0"/>
    <n v="0"/>
    <n v="0"/>
    <n v="0"/>
    <n v="0"/>
    <n v="0"/>
    <n v="0"/>
    <n v="0"/>
    <n v="0"/>
    <n v="23195.106173592339"/>
    <n v="27834.1274083108"/>
    <n v="32473.148643029272"/>
    <n v="37112.169877747743"/>
    <n v="41751.191112466207"/>
    <n v="51029.233581903143"/>
    <n v="55668.254816621607"/>
    <n v="60307.276051340072"/>
    <n v="64946.297286058543"/>
    <n v="69585.318520777015"/>
    <m/>
    <n v="4.0554727143837432"/>
    <n v="1.4630000000000001"/>
    <m/>
    <n v="-1.367848295144369E-2"/>
    <n v="1.4429883794420379"/>
    <m/>
    <n v="158.63693217620491"/>
    <n v="0"/>
    <n v="0"/>
    <n v="0"/>
    <n v="0"/>
    <n v="0"/>
    <n v="0"/>
    <n v="0"/>
    <n v="0"/>
    <n v="0"/>
    <n v="0"/>
    <n v="-2160.873685183029"/>
    <n v="-1129.9800774678131"/>
    <n v="158.63693217620491"/>
    <n v="1815.430230289943"/>
    <n v="4024.487961108262"/>
    <n v="-4016.482179070415"/>
    <n v="-3191.7672928982452"/>
    <n v="-2160.873685183029"/>
    <n v="-835.43904669203766"/>
    <n v="931.80713796261625"/>
  </r>
  <r>
    <x v="432"/>
    <n v="0"/>
    <n v="0"/>
    <n v="0"/>
    <n v="0"/>
    <n v="0"/>
    <n v="0"/>
    <n v="19792.99121782264"/>
    <n v="12299.405175361089"/>
    <n v="0"/>
    <n v="26"/>
    <n v="34"/>
    <n v="1668029232"/>
    <n v="3215"/>
    <n v="0"/>
    <n v="5576"/>
    <n v="5"/>
    <n v="18"/>
    <n v="5"/>
    <n v="23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21522.39"/>
    <n v="32900.18"/>
    <n v="11377.79"/>
    <n v="1"/>
    <n v="3"/>
    <n v="0"/>
    <n v="0"/>
    <n v="0"/>
    <n v="18696.842730673459"/>
    <n v="30074.63505429529"/>
    <n v="11377.792323621839"/>
    <n v="2825.5472693265401"/>
    <n v="2825.5449457047071"/>
    <n v="-2.323621834875667E-3"/>
    <n v="11377.792323621839"/>
    <n v="0"/>
    <n v="0"/>
    <n v="0"/>
    <n v="0"/>
    <n v="0"/>
    <n v="0"/>
    <n v="0"/>
    <n v="0"/>
    <n v="0"/>
    <n v="0"/>
    <n v="15037.31752714765"/>
    <n v="18044.781032577179"/>
    <n v="21052.2445380067"/>
    <n v="24059.70804343624"/>
    <n v="27067.171548865761"/>
    <n v="33082.098559724822"/>
    <n v="36089.56206515435"/>
    <n v="39097.025570583879"/>
    <n v="42104.489076013408"/>
    <n v="45111.952581442943"/>
    <m/>
    <n v="2.6432750922915229"/>
    <n v="1.4630000000000001"/>
    <m/>
    <n v="0.51327419974751742"/>
    <n v="2.2139201542306179"/>
    <m/>
    <n v="-3859.133560048012"/>
    <n v="0"/>
    <n v="0"/>
    <n v="0"/>
    <n v="0"/>
    <n v="0"/>
    <n v="0"/>
    <n v="0"/>
    <n v="0"/>
    <n v="0"/>
    <n v="0"/>
    <n v="-5362.8653127627767"/>
    <n v="-4694.5400893339929"/>
    <n v="-3859.133560048012"/>
    <n v="-2785.0394509660382"/>
    <n v="-1352.9139721900719"/>
    <n v="-6565.8507149345887"/>
    <n v="-6031.1905361915606"/>
    <n v="-5362.8653127627767"/>
    <n v="-4503.5900254971966"/>
    <n v="-3357.889642476423"/>
  </r>
  <r>
    <x v="433"/>
    <n v="0"/>
    <n v="0"/>
    <n v="0"/>
    <n v="0"/>
    <n v="0"/>
    <n v="0"/>
    <n v="28110.2221293566"/>
    <n v="21603.270768095979"/>
    <n v="0"/>
    <n v="31"/>
    <n v="44"/>
    <n v="1670433776"/>
    <n v="58"/>
    <n v="0"/>
    <n v="822"/>
    <n v="2"/>
    <n v="5"/>
    <n v="0"/>
    <n v="7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275.129999999997"/>
    <n v="51625.2"/>
    <n v="11350.08"/>
    <n v="1"/>
    <n v="3"/>
    <n v="0"/>
    <n v="0"/>
    <n v="0"/>
    <n v="31066.011455366181"/>
    <n v="42416.087659906982"/>
    <n v="11350.076204540799"/>
    <n v="9209.1185446338131"/>
    <n v="9209.1123400930155"/>
    <n v="3.7954592025926099E-3"/>
    <n v="11350.076204540799"/>
    <n v="0"/>
    <n v="0"/>
    <n v="0"/>
    <n v="0"/>
    <n v="0"/>
    <n v="0"/>
    <n v="0"/>
    <n v="0"/>
    <n v="0"/>
    <n v="0"/>
    <n v="21208.043829953491"/>
    <n v="25449.65259594419"/>
    <n v="29691.261361934881"/>
    <n v="33932.870127925577"/>
    <n v="38174.478893916283"/>
    <n v="46657.69642589768"/>
    <n v="50899.305191888379"/>
    <n v="55140.913957879078"/>
    <n v="59382.52272386977"/>
    <n v="63624.131489860483"/>
    <m/>
    <n v="3.7370751434195379"/>
    <n v="1.4630000000000001"/>
    <m/>
    <n v="7.0355785337481436E-2"/>
    <n v="1.5659305139487349"/>
    <m/>
    <n v="-746.05428956405228"/>
    <n v="0"/>
    <n v="0"/>
    <n v="0"/>
    <n v="0"/>
    <n v="0"/>
    <n v="0"/>
    <n v="0"/>
    <n v="0"/>
    <n v="0"/>
    <n v="0"/>
    <n v="-2866.8586725594009"/>
    <n v="-1924.2789467836899"/>
    <n v="-746.05428956405194"/>
    <n v="768.80598400405506"/>
    <n v="2788.619682094863"/>
    <n v="-4563.5021789556804"/>
    <n v="-3809.4383983351122"/>
    <n v="-2866.8586725594009"/>
    <n v="-1654.970453704917"/>
    <n v="-39.119495232269401"/>
  </r>
  <r>
    <x v="434"/>
    <n v="29375.004178806608"/>
    <n v="0"/>
    <n v="0"/>
    <n v="98"/>
    <n v="48"/>
    <n v="1630500544"/>
    <n v="24936.865563725849"/>
    <n v="2768.390803037265"/>
    <n v="0"/>
    <n v="19"/>
    <n v="53"/>
    <n v="1671116402"/>
    <n v="12296"/>
    <n v="0"/>
    <n v="25765"/>
    <n v="2"/>
    <n v="8"/>
    <n v="0"/>
    <n v="134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998.89"/>
    <n v="37307.199999999997"/>
    <n v="11308.31"/>
    <n v="1"/>
    <n v="1"/>
    <n v="0"/>
    <n v="0"/>
    <n v="0"/>
    <n v="25998.89177236742"/>
    <n v="37307.199287845557"/>
    <n v="11308.30751547814"/>
    <n v="-1.772367417288478E-3"/>
    <n v="7.1215444040717557E-4"/>
    <n v="2.484521859514643E-3"/>
    <n v="11308.30751547814"/>
    <n v="0"/>
    <n v="0"/>
    <n v="0"/>
    <n v="0"/>
    <n v="0"/>
    <n v="0"/>
    <n v="0"/>
    <n v="0"/>
    <n v="0"/>
    <n v="0"/>
    <n v="18653.599643922778"/>
    <n v="22384.319572707329"/>
    <n v="26115.03950149189"/>
    <n v="29845.759430276448"/>
    <n v="33576.479359060999"/>
    <n v="41037.919216630107"/>
    <n v="44768.639145414672"/>
    <n v="48499.359074199223"/>
    <n v="52230.079002983774"/>
    <n v="55960.798931768339"/>
    <m/>
    <n v="3.299096636413688"/>
    <n v="1.4630000000000001"/>
    <m/>
    <n v="0.21245311696847891"/>
    <n v="1.7738189101248849"/>
    <m/>
    <n v="-1981.507693516751"/>
    <n v="0"/>
    <n v="0"/>
    <n v="0"/>
    <n v="0"/>
    <n v="0"/>
    <n v="0"/>
    <n v="0"/>
    <n v="0"/>
    <n v="0"/>
    <n v="0"/>
    <n v="-3846.8676579090288"/>
    <n v="-3017.8187848457951"/>
    <n v="-1981.507693516751"/>
    <n v="-649.10771895083781"/>
    <n v="1127.4255804703789"/>
    <n v="-5339.1556294228503"/>
    <n v="-4675.916530972263"/>
    <n v="-3846.8676579090279"/>
    <n v="-2780.9476782562979"/>
    <n v="-1359.721038719324"/>
  </r>
  <r>
    <x v="435"/>
    <n v="0"/>
    <n v="0"/>
    <n v="0"/>
    <n v="0"/>
    <n v="0"/>
    <n v="0"/>
    <n v="31117.40414244416"/>
    <n v="20868.658090436002"/>
    <n v="0"/>
    <n v="73"/>
    <n v="58"/>
    <n v="1672041970"/>
    <n v="0"/>
    <n v="0"/>
    <n v="4331"/>
    <n v="3"/>
    <n v="5"/>
    <n v="5"/>
    <n v="43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35158.949999999997"/>
    <n v="46458.7"/>
    <n v="11299.74"/>
    <n v="2"/>
    <n v="2"/>
    <n v="0"/>
    <n v="0"/>
    <n v="0"/>
    <n v="34518.597228523082"/>
    <n v="45818.339490459271"/>
    <n v="11299.74226193619"/>
    <n v="640.35277147691522"/>
    <n v="640.36050954072562"/>
    <n v="-2.2619361861870861E-3"/>
    <n v="11299.74226193619"/>
    <n v="0"/>
    <n v="0"/>
    <n v="0"/>
    <n v="0"/>
    <n v="0"/>
    <n v="0"/>
    <n v="0"/>
    <n v="0"/>
    <n v="0"/>
    <n v="0"/>
    <n v="22909.169745229639"/>
    <n v="27491.003694275561"/>
    <n v="32072.837643321491"/>
    <n v="36654.67159236742"/>
    <n v="41236.505541413353"/>
    <n v="50400.173439505197"/>
    <n v="54982.007388551123"/>
    <n v="59563.841337597063"/>
    <n v="64145.675286642967"/>
    <n v="68727.509235688907"/>
    <m/>
    <n v="4.0548127938104317"/>
    <n v="1.4630000000000001"/>
    <m/>
    <n v="-1.3517959175353811E-2"/>
    <n v="1.443223225726457"/>
    <m/>
    <n v="154.8426106786323"/>
    <n v="0"/>
    <n v="0"/>
    <n v="0"/>
    <n v="0"/>
    <n v="0"/>
    <n v="0"/>
    <n v="0"/>
    <n v="0"/>
    <n v="0"/>
    <n v="0"/>
    <n v="-2136.0743638443309"/>
    <n v="-1117.889041834125"/>
    <n v="154.8426106786319"/>
    <n v="1791.2118781950339"/>
    <n v="3973.0375682169051"/>
    <n v="-3968.807943462702"/>
    <n v="-3154.2596858545371"/>
    <n v="-2136.0743638443309"/>
    <n v="-826.97894983120932"/>
    <n v="918.481602186288"/>
  </r>
  <r>
    <x v="436"/>
    <n v="0"/>
    <n v="0"/>
    <n v="0"/>
    <n v="0"/>
    <n v="0"/>
    <n v="0"/>
    <n v="32451.011975430371"/>
    <n v="22756.36073508042"/>
    <n v="0"/>
    <n v="4"/>
    <n v="58"/>
    <n v="1669259739"/>
    <n v="785"/>
    <n v="0"/>
    <n v="1924"/>
    <n v="5"/>
    <n v="19"/>
    <n v="57"/>
    <n v="1064"/>
    <n v="0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5"/>
    <n v="404427.18"/>
    <n v="415667.8"/>
    <n v="11240.62"/>
    <n v="3"/>
    <n v="6"/>
    <n v="0"/>
    <n v="0"/>
    <n v="0"/>
    <n v="37770.96028607621"/>
    <n v="49011.579389975472"/>
    <n v="11240.61910389926"/>
    <n v="366656.21971392381"/>
    <n v="366656.22061002452"/>
    <n v="8.9610073882795405E-4"/>
    <n v="11240.61910389926"/>
    <n v="0"/>
    <n v="0"/>
    <n v="0"/>
    <n v="0"/>
    <n v="0"/>
    <n v="0"/>
    <n v="0"/>
    <n v="0"/>
    <n v="0"/>
    <n v="0"/>
    <n v="24505.789694987739"/>
    <n v="29406.947633985281"/>
    <n v="34308.105572982829"/>
    <n v="39209.263511980382"/>
    <n v="44110.421450977927"/>
    <n v="53912.737328973017"/>
    <n v="58813.895267970562"/>
    <n v="63715.053206968107"/>
    <n v="68616.211145965659"/>
    <n v="73517.369084963211"/>
    <m/>
    <n v="4.3602206370442564"/>
    <n v="1.4630000000000001"/>
    <m/>
    <n v="-8.2615231436646952E-2"/>
    <n v="1.342133916408186"/>
    <m/>
    <n v="1012.275743594605"/>
    <n v="0"/>
    <n v="0"/>
    <n v="0"/>
    <n v="0"/>
    <n v="0"/>
    <n v="0"/>
    <n v="0"/>
    <n v="0"/>
    <n v="0"/>
    <n v="0"/>
    <n v="-1438.3032259041679"/>
    <n v="-349.15701723804523"/>
    <n v="1012.275743594606"/>
    <n v="2762.6892932365859"/>
    <n v="5096.5740260925613"/>
    <n v="-3398.766401503186"/>
    <n v="-2527.4494345702878"/>
    <n v="-1438.303225904167"/>
    <n v="-37.972386190582263"/>
    <n v="1829.135400094199"/>
  </r>
  <r>
    <x v="437"/>
    <n v="0"/>
    <n v="0"/>
    <n v="0"/>
    <n v="0"/>
    <n v="0"/>
    <n v="0"/>
    <n v="24060.143527951619"/>
    <n v="16683.859461579021"/>
    <n v="0"/>
    <n v="15"/>
    <n v="24"/>
    <n v="1670263958"/>
    <n v="4488"/>
    <n v="0"/>
    <n v="16044"/>
    <n v="4"/>
    <n v="24"/>
    <n v="5"/>
    <n v="11545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n v="27646.400000000001"/>
    <n v="38785.86"/>
    <n v="11139.46"/>
    <n v="2"/>
    <n v="3"/>
    <n v="0"/>
    <n v="0"/>
    <n v="0"/>
    <n v="25053.25068919198"/>
    <n v="36192.712228410521"/>
    <n v="11139.461539218541"/>
    <n v="2593.1493108080208"/>
    <n v="2593.1477715894798"/>
    <n v="-1.5392185414384581E-3"/>
    <n v="11139.461539218541"/>
    <n v="0"/>
    <n v="0"/>
    <n v="0"/>
    <n v="0"/>
    <n v="0"/>
    <n v="0"/>
    <n v="0"/>
    <n v="0"/>
    <n v="0"/>
    <n v="0"/>
    <n v="18096.35611420526"/>
    <n v="21715.62733704631"/>
    <n v="25334.898559887359"/>
    <n v="28954.169782728419"/>
    <n v="32573.441005569472"/>
    <n v="39811.983451251574"/>
    <n v="43431.254674092626"/>
    <n v="47050.525896933679"/>
    <n v="50669.797119774717"/>
    <n v="54289.068342615778"/>
    <m/>
    <n v="3.249054014055111"/>
    <n v="1.4630000000000001"/>
    <m/>
    <n v="0.23112757827243419"/>
    <n v="1.8011396470125709"/>
    <m/>
    <n v="-2091.2834821159108"/>
    <n v="0"/>
    <n v="0"/>
    <n v="0"/>
    <n v="0"/>
    <n v="0"/>
    <n v="0"/>
    <n v="0"/>
    <n v="0"/>
    <n v="0"/>
    <n v="0"/>
    <n v="-3900.9190935364368"/>
    <n v="-3096.6365995717579"/>
    <n v="-2091.2834821159099"/>
    <n v="-798.68661681553385"/>
    <n v="924.77587025163302"/>
    <n v="-5348.627582672857"/>
    <n v="-4705.2015875011139"/>
    <n v="-3900.9190935364359"/>
    <n v="-2866.8416012961352"/>
    <n v="-1488.071611642401"/>
  </r>
  <r>
    <x v="438"/>
    <n v="0"/>
    <n v="0"/>
    <n v="0"/>
    <n v="0"/>
    <n v="0"/>
    <n v="0"/>
    <n v="28186.88539414612"/>
    <n v="0"/>
    <n v="0"/>
    <n v="50"/>
    <n v="26"/>
    <n v="1671648858"/>
    <n v="94201"/>
    <n v="0"/>
    <n v="105298"/>
    <n v="4"/>
    <n v="7"/>
    <n v="25"/>
    <n v="110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"/>
    <n v="30642.639999999999"/>
    <n v="41740.42"/>
    <n v="11097.78"/>
    <n v="1"/>
    <n v="1"/>
    <n v="0"/>
    <n v="0"/>
    <n v="0"/>
    <n v="30642.642968766751"/>
    <n v="41740.422140646268"/>
    <n v="11097.77917187952"/>
    <n v="-2.9687667483813129E-3"/>
    <n v="-2.1406462692539212E-3"/>
    <n v="8.2812048094638158E-4"/>
    <n v="11097.77917187952"/>
    <n v="0"/>
    <n v="0"/>
    <n v="0"/>
    <n v="0"/>
    <n v="0"/>
    <n v="0"/>
    <n v="0"/>
    <n v="0"/>
    <n v="0"/>
    <n v="0"/>
    <n v="20870.21107032313"/>
    <n v="25044.25328438776"/>
    <n v="29218.295498452389"/>
    <n v="33392.337712517023"/>
    <n v="37566.379926581641"/>
    <n v="45914.464354710901"/>
    <n v="50088.50656877552"/>
    <n v="54262.548782840153"/>
    <n v="58436.590996904772"/>
    <n v="62610.633210969398"/>
    <m/>
    <n v="3.7611509018319298"/>
    <n v="1.4630000000000001"/>
    <m/>
    <n v="6.3504258244925671E-2"/>
    <n v="1.5559067298123259"/>
    <m/>
    <n v="-662.67363671795283"/>
    <n v="0"/>
    <n v="0"/>
    <n v="0"/>
    <n v="0"/>
    <n v="0"/>
    <n v="0"/>
    <n v="0"/>
    <n v="0"/>
    <n v="0"/>
    <n v="0"/>
    <n v="-2749.6947437502658"/>
    <n v="-1822.1298072914601"/>
    <n v="-662.67363671795283"/>
    <n v="828.05572544798451"/>
    <n v="2815.694875002569"/>
    <n v="-4419.3116293761168"/>
    <n v="-3677.259680209072"/>
    <n v="-2749.6947437502658"/>
    <n v="-1557.111254017515"/>
    <n v="33.000065626152718"/>
  </r>
  <r>
    <x v="439"/>
    <n v="19212.341442930581"/>
    <n v="6408.9880914023797"/>
    <n v="0"/>
    <n v="63"/>
    <n v="138"/>
    <n v="1667967059"/>
    <n v="0"/>
    <n v="0"/>
    <n v="0"/>
    <n v="0"/>
    <n v="0"/>
    <n v="0"/>
    <n v="5326"/>
    <n v="0"/>
    <n v="5463"/>
    <n v="4"/>
    <n v="17"/>
    <n v="0"/>
    <n v="124"/>
    <n v="0"/>
    <n v="2"/>
    <n v="0"/>
    <n v="0"/>
    <n v="0"/>
    <n v="0"/>
    <n v="0"/>
    <n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"/>
    <n v="32397.19"/>
    <n v="49644.89"/>
    <n v="17247.7"/>
    <n v="4"/>
    <n v="10"/>
    <n v="18248.3776470353"/>
    <n v="29291.45846320608"/>
    <n v="11043.080816170779"/>
    <n v="0"/>
    <n v="0"/>
    <n v="0"/>
    <n v="14148.812352964689"/>
    <n v="20353.43153679392"/>
    <n v="6204.6191838292198"/>
    <n v="11043.080816170779"/>
    <n v="14645.72923160304"/>
    <n v="17574.875077923651"/>
    <n v="20504.020924244262"/>
    <n v="23433.166770564869"/>
    <n v="26362.31261688548"/>
    <n v="32220.60430952669"/>
    <n v="35149.750155847301"/>
    <n v="38078.896002167909"/>
    <n v="41008.041848488523"/>
    <n v="43937.187694809123"/>
    <n v="0"/>
    <n v="0"/>
    <n v="0"/>
    <n v="0"/>
    <n v="0"/>
    <n v="0"/>
    <n v="0"/>
    <n v="0"/>
    <n v="0"/>
    <n v="0"/>
    <n v="2.652471620085723"/>
    <m/>
    <n v="1.4630000000000001"/>
    <n v="0.50802744493482144"/>
    <m/>
    <m/>
    <n v="-3720.2162003692602"/>
    <m/>
    <n v="-5184.7891235295647"/>
    <n v="-4533.8678243472068"/>
    <n v="-3720.2162003692602"/>
    <n v="-2674.0926838261862"/>
    <n v="-1279.261328435419"/>
    <n v="-6356.4474620578076"/>
    <n v="-5835.7104227119216"/>
    <n v="-5184.7891235295638"/>
    <n v="-4347.8903102951044"/>
    <n v="-3232.0252259824911"/>
    <n v="0"/>
    <n v="0"/>
    <n v="0"/>
    <n v="0"/>
    <n v="0"/>
    <n v="0"/>
    <n v="0"/>
    <n v="0"/>
    <n v="0"/>
    <n v="0"/>
  </r>
  <r>
    <x v="440"/>
    <n v="0"/>
    <n v="0"/>
    <n v="0"/>
    <n v="0"/>
    <n v="0"/>
    <n v="0"/>
    <n v="30201.703794568049"/>
    <n v="21339.549510000001"/>
    <n v="0"/>
    <n v="127"/>
    <n v="38"/>
    <n v="1671979217"/>
    <n v="65814"/>
    <n v="0"/>
    <n v="78863"/>
    <n v="3"/>
    <n v="17"/>
    <n v="1"/>
    <n v="130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3450.9"/>
    <n v="44475.64"/>
    <n v="11024.74"/>
    <n v="1"/>
    <n v="1"/>
    <n v="0"/>
    <n v="0"/>
    <n v="0"/>
    <n v="33450.900953781762"/>
    <n v="44475.637054961437"/>
    <n v="11024.73610117968"/>
    <n v="-9.5378176047233865E-4"/>
    <n v="2.945038555481005E-3"/>
    <n v="3.8988203195913229E-3"/>
    <n v="11024.73610117968"/>
    <n v="0"/>
    <n v="0"/>
    <n v="0"/>
    <n v="0"/>
    <n v="0"/>
    <n v="0"/>
    <n v="0"/>
    <n v="0"/>
    <n v="0"/>
    <n v="0"/>
    <n v="22237.818527480718"/>
    <n v="26685.38223297687"/>
    <n v="31132.945938473011"/>
    <n v="35580.509643969162"/>
    <n v="40028.073349465303"/>
    <n v="48923.200760457592"/>
    <n v="53370.764465953733"/>
    <n v="57818.328171449881"/>
    <n v="62265.891876946007"/>
    <n v="66713.45558244217"/>
    <m/>
    <n v="4.034167951666654"/>
    <n v="1.4630000000000001"/>
    <m/>
    <n v="-8.4696403511257401E-3"/>
    <n v="1.4506089161663029"/>
    <m/>
    <n v="94.173162560680652"/>
    <n v="0"/>
    <n v="0"/>
    <n v="0"/>
    <n v="0"/>
    <n v="0"/>
    <n v="0"/>
    <n v="0"/>
    <n v="0"/>
    <n v="0"/>
    <n v="0"/>
    <n v="-2129.6086901873909"/>
    <n v="-1141.2612000771369"/>
    <n v="94.173162560680794"/>
    <n v="1682.588771666447"/>
    <n v="3800.4762504741338"/>
    <n v="-3908.63417238585"/>
    <n v="-3117.9561802976459"/>
    <n v="-2129.6086901873909"/>
    <n v="-858.87620290277846"/>
    <n v="835.43378014337213"/>
  </r>
  <r>
    <x v="441"/>
    <n v="13669.623823980461"/>
    <n v="0"/>
    <n v="0"/>
    <n v="29"/>
    <n v="35"/>
    <n v="1594860996"/>
    <n v="0"/>
    <n v="0"/>
    <n v="0"/>
    <n v="0"/>
    <n v="0"/>
    <n v="0"/>
    <n v="437"/>
    <n v="0"/>
    <n v="442"/>
    <n v="3"/>
    <n v="6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90.86"/>
    <n v="22822.81"/>
    <n v="10931.95"/>
    <n v="1"/>
    <n v="1"/>
    <n v="11890.85867628895"/>
    <n v="22822.812659916959"/>
    <n v="10931.953983628009"/>
    <n v="0"/>
    <n v="0"/>
    <n v="0"/>
    <n v="1.3237110470072371E-3"/>
    <n v="-2.6599169577821158E-3"/>
    <n v="-3.9836280047893524E-3"/>
    <n v="10931.953983628009"/>
    <n v="11411.40632995848"/>
    <n v="13693.687595950179"/>
    <n v="15975.96886194187"/>
    <n v="18258.25012793357"/>
    <n v="20540.531393925259"/>
    <n v="25105.093925908659"/>
    <n v="27387.375191900352"/>
    <n v="29669.656457892052"/>
    <n v="31951.937723883741"/>
    <n v="34234.218989875437"/>
    <n v="0"/>
    <n v="0"/>
    <n v="0"/>
    <n v="0"/>
    <n v="0"/>
    <n v="0"/>
    <n v="0"/>
    <n v="0"/>
    <n v="0"/>
    <n v="0"/>
    <n v="2.0877157637232129"/>
    <m/>
    <n v="1.4630000000000001"/>
    <n v="0.91596963030371392"/>
    <m/>
    <m/>
    <n v="-5226.2508186487648"/>
    <m/>
    <n v="-6367.3914516446139"/>
    <n v="-5860.2178369797921"/>
    <n v="-5226.2508186487657"/>
    <n v="-4411.150366508874"/>
    <n v="-3324.3497636556858"/>
    <n v="-7280.3039580412924"/>
    <n v="-6874.5650663094348"/>
    <n v="-6367.3914516446139"/>
    <n v="-5715.3110899327012"/>
    <n v="-4845.8706076501503"/>
    <n v="0"/>
    <n v="0"/>
    <n v="0"/>
    <n v="0"/>
    <n v="0"/>
    <n v="0"/>
    <n v="0"/>
    <n v="0"/>
    <n v="0"/>
    <n v="0"/>
  </r>
  <r>
    <x v="442"/>
    <n v="0"/>
    <n v="0"/>
    <n v="0"/>
    <n v="0"/>
    <n v="0"/>
    <n v="0"/>
    <n v="26493.075233604501"/>
    <n v="18352.5204552266"/>
    <n v="0"/>
    <n v="1"/>
    <n v="36"/>
    <n v="1668395560"/>
    <n v="27716"/>
    <n v="0"/>
    <n v="38844"/>
    <n v="9"/>
    <n v="73"/>
    <n v="8"/>
    <n v="10142"/>
    <n v="21"/>
    <n v="350"/>
    <n v="0"/>
    <n v="0"/>
    <n v="0"/>
    <n v="0"/>
    <n v="0"/>
    <n v="600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86"/>
    <n v="499731.49"/>
    <n v="512914.62"/>
    <n v="13183.13"/>
    <n v="4"/>
    <n v="26"/>
    <n v="0"/>
    <n v="0"/>
    <n v="0"/>
    <n v="29950.910202740579"/>
    <n v="40867.394713644193"/>
    <n v="10916.48451090361"/>
    <n v="469780.57979725942"/>
    <n v="472047.22528635582"/>
    <n v="2266.6454890963869"/>
    <n v="10916.48451090361"/>
    <n v="0"/>
    <n v="0"/>
    <n v="0"/>
    <n v="0"/>
    <n v="0"/>
    <n v="0"/>
    <n v="0"/>
    <n v="0"/>
    <n v="0"/>
    <n v="0"/>
    <n v="20433.6973568221"/>
    <n v="24520.43682818651"/>
    <n v="28607.176299550931"/>
    <n v="32693.915770915359"/>
    <n v="36780.655242279783"/>
    <n v="44954.134185008617"/>
    <n v="49040.873656373027"/>
    <n v="53127.613127737452"/>
    <n v="57214.352599101869"/>
    <n v="61301.092070466293"/>
    <m/>
    <n v="3.7436406081852618"/>
    <n v="1.4630000000000001"/>
    <m/>
    <n v="6.8478633139682943E-2"/>
    <n v="1.563184240283356"/>
    <m/>
    <n v="-699.63583249256374"/>
    <n v="0"/>
    <n v="0"/>
    <n v="0"/>
    <n v="0"/>
    <n v="0"/>
    <n v="0"/>
    <n v="0"/>
    <n v="0"/>
    <n v="0"/>
    <n v="0"/>
    <n v="-2743.005568174774"/>
    <n v="-1834.841241204902"/>
    <n v="-699.63583249256408"/>
    <n v="759.91397870901346"/>
    <n v="2705.9803936444509"/>
    <n v="-4377.7013567205413"/>
    <n v="-3651.1698951446442"/>
    <n v="-2743.005568174774"/>
    <n v="-1575.3657192135111"/>
    <n v="-18.512587265160619"/>
  </r>
  <r>
    <x v="443"/>
    <n v="28355.792220249401"/>
    <n v="26720.649257860001"/>
    <n v="1472.021787840938"/>
    <n v="6"/>
    <n v="16"/>
    <n v="1668312347"/>
    <n v="0"/>
    <n v="0"/>
    <n v="0"/>
    <n v="0"/>
    <n v="0"/>
    <n v="0"/>
    <n v="1145"/>
    <n v="9"/>
    <n v="1245"/>
    <n v="4"/>
    <n v="14"/>
    <n v="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"/>
    <n v="186557.83"/>
    <n v="197795.73"/>
    <n v="11237.9"/>
    <n v="3"/>
    <n v="5"/>
    <n v="32498.047744318439"/>
    <n v="43413.020742483503"/>
    <n v="10914.97299816506"/>
    <n v="0"/>
    <n v="0"/>
    <n v="0"/>
    <n v="154059.78225568161"/>
    <n v="154382.70925751649"/>
    <n v="322.92700183493798"/>
    <n v="10914.97299816506"/>
    <n v="21706.510371241751"/>
    <n v="26047.812445490101"/>
    <n v="30389.11451973845"/>
    <n v="34730.416593986803"/>
    <n v="39071.718668235153"/>
    <n v="47754.322816731859"/>
    <n v="52095.624890980202"/>
    <n v="56436.926965228558"/>
    <n v="60778.229039476901"/>
    <n v="65119.531113725257"/>
    <n v="0"/>
    <n v="0"/>
    <n v="0"/>
    <n v="0"/>
    <n v="0"/>
    <n v="0"/>
    <n v="0"/>
    <n v="0"/>
    <n v="0"/>
    <n v="0"/>
    <n v="3.977382330655491"/>
    <m/>
    <n v="1.4630000000000001"/>
    <n v="5.6865715850811238E-3"/>
    <m/>
    <m/>
    <n v="-61.717812544185463"/>
    <m/>
    <n v="-2232.3688496683608"/>
    <n v="-1267.635055390951"/>
    <n v="-61.717812544186017"/>
    <n v="1488.7472139730819"/>
    <n v="3556.0339159961059"/>
    <n v="-3968.8896793677009"/>
    <n v="-3197.1026439457719"/>
    <n v="-2232.3688496683608"/>
    <n v="-991.99682845454663"/>
    <n v="661.83253316387345"/>
    <n v="0"/>
    <n v="0"/>
    <n v="0"/>
    <n v="0"/>
    <n v="0"/>
    <n v="0"/>
    <n v="0"/>
    <n v="0"/>
    <n v="0"/>
    <n v="0"/>
  </r>
  <r>
    <x v="444"/>
    <n v="1589.962374489651"/>
    <n v="0"/>
    <n v="0"/>
    <n v="24"/>
    <n v="59"/>
    <n v="1643072251"/>
    <n v="27781.83217223379"/>
    <n v="18261.784562518231"/>
    <n v="0"/>
    <n v="2"/>
    <n v="44"/>
    <n v="1671647101"/>
    <n v="853"/>
    <n v="0"/>
    <n v="1582"/>
    <n v="2"/>
    <n v="5"/>
    <n v="0"/>
    <n v="7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223.61"/>
    <n v="41135.31"/>
    <n v="10911.7"/>
    <n v="1"/>
    <n v="1"/>
    <n v="0"/>
    <n v="0"/>
    <n v="0"/>
    <n v="30223.60727419913"/>
    <n v="41135.309903299967"/>
    <n v="10911.702629100841"/>
    <n v="2.7258008667558902E-3"/>
    <n v="9.6700023277662694E-5"/>
    <n v="-2.6291008398402478E-3"/>
    <n v="10911.702629100841"/>
    <n v="0"/>
    <n v="0"/>
    <n v="0"/>
    <n v="0"/>
    <n v="0"/>
    <n v="0"/>
    <n v="0"/>
    <n v="0"/>
    <n v="0"/>
    <n v="0"/>
    <n v="20567.654951649991"/>
    <n v="24681.18594197998"/>
    <n v="28794.716932309981"/>
    <n v="32908.247922639981"/>
    <n v="37021.778912969981"/>
    <n v="45248.840893629967"/>
    <n v="49362.371883959968"/>
    <n v="53475.902874289968"/>
    <n v="57589.433864619961"/>
    <n v="61702.964854949962"/>
    <m/>
    <n v="3.7698342139195238"/>
    <n v="1.4630000000000001"/>
    <m/>
    <n v="6.1054617529499033E-2"/>
    <n v="1.5523229054456571"/>
    <m/>
    <n v="-627.87515327584731"/>
    <n v="0"/>
    <n v="0"/>
    <n v="0"/>
    <n v="0"/>
    <n v="0"/>
    <n v="0"/>
    <n v="0"/>
    <n v="0"/>
    <n v="0"/>
    <n v="0"/>
    <n v="-2684.6406484408449"/>
    <n v="-1770.5226505897349"/>
    <n v="-627.87515327584697"/>
    <n v="841.24305755629575"/>
    <n v="2800.0673386658182"/>
    <n v="-4330.0530445728446"/>
    <n v="-3598.7586462919562"/>
    <n v="-2684.6406484408449"/>
    <n v="-1509.346079775132"/>
    <n v="57.713345112486422"/>
  </r>
  <r>
    <x v="445"/>
    <n v="0"/>
    <n v="0"/>
    <n v="0"/>
    <n v="0"/>
    <n v="0"/>
    <n v="0"/>
    <n v="28118.321085200248"/>
    <n v="23049.639820283341"/>
    <n v="0"/>
    <n v="57"/>
    <n v="44"/>
    <n v="1671719975"/>
    <n v="25"/>
    <n v="0"/>
    <n v="5640"/>
    <n v="7"/>
    <n v="28"/>
    <n v="5"/>
    <n v="5568"/>
    <n v="15"/>
    <n v="19"/>
    <n v="0"/>
    <n v="0"/>
    <n v="0"/>
    <n v="0"/>
    <n v="0"/>
    <n v="0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7"/>
    <n v="50392.35"/>
    <n v="61293.72"/>
    <n v="10901.37"/>
    <n v="5"/>
    <n v="18"/>
    <n v="0"/>
    <n v="0"/>
    <n v="0"/>
    <n v="30763.260535198431"/>
    <n v="41664.629486378843"/>
    <n v="10901.3689511804"/>
    <n v="19629.08946480156"/>
    <n v="19629.09051362117"/>
    <n v="1.0488196003279879E-3"/>
    <n v="10901.3689511804"/>
    <n v="0"/>
    <n v="0"/>
    <n v="0"/>
    <n v="0"/>
    <n v="0"/>
    <n v="0"/>
    <n v="0"/>
    <n v="0"/>
    <n v="0"/>
    <n v="0"/>
    <n v="20832.314743189421"/>
    <n v="24998.777691827301"/>
    <n v="29165.240640465181"/>
    <n v="33331.703589103068"/>
    <n v="37498.166537740952"/>
    <n v="45831.092435016733"/>
    <n v="49997.555383654602"/>
    <n v="54164.018332292493"/>
    <n v="58330.481280930362"/>
    <n v="62496.944229568253"/>
    <m/>
    <n v="3.821963064727516"/>
    <n v="1.4630000000000001"/>
    <m/>
    <n v="4.6582589171404447E-2"/>
    <n v="1.531150327957765"/>
    <m/>
    <n v="-485.21157958569171"/>
    <n v="0"/>
    <n v="0"/>
    <n v="0"/>
    <n v="0"/>
    <n v="0"/>
    <n v="0"/>
    <n v="0"/>
    <n v="0"/>
    <n v="0"/>
    <n v="0"/>
    <n v="-2568.443053904633"/>
    <n v="-1642.562398651771"/>
    <n v="-485.21157958569171"/>
    <n v="1002.810902070696"/>
    <n v="2986.8408776125448"/>
    <n v="-4235.028233359787"/>
    <n v="-3494.323709157497"/>
    <n v="-2568.443053904633"/>
    <n v="-1378.025068579524"/>
    <n v="209.198911853955"/>
  </r>
  <r>
    <x v="446"/>
    <n v="0"/>
    <n v="0"/>
    <n v="0"/>
    <n v="0"/>
    <n v="0"/>
    <n v="0"/>
    <n v="27544.02911298654"/>
    <n v="16237.59788673346"/>
    <n v="0"/>
    <n v="24"/>
    <n v="57"/>
    <n v="1671643752"/>
    <n v="7622"/>
    <n v="0"/>
    <n v="8314"/>
    <n v="8"/>
    <n v="93"/>
    <n v="26"/>
    <n v="432"/>
    <n v="8"/>
    <n v="1"/>
    <n v="0"/>
    <n v="0"/>
    <n v="0"/>
    <n v="0"/>
    <n v="0"/>
    <n v="120"/>
    <n v="1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0"/>
    <n v="1613275.63"/>
    <n v="2191879.92"/>
    <n v="578604.29"/>
    <n v="5"/>
    <n v="22"/>
    <n v="0"/>
    <n v="0"/>
    <n v="0"/>
    <n v="30068.658521557911"/>
    <n v="40968.438371750017"/>
    <n v="10899.77985019211"/>
    <n v="1583206.971478442"/>
    <n v="2150911.4816282499"/>
    <n v="567704.5101498079"/>
    <n v="10899.77985019211"/>
    <n v="0"/>
    <n v="0"/>
    <n v="0"/>
    <n v="0"/>
    <n v="0"/>
    <n v="0"/>
    <n v="0"/>
    <n v="0"/>
    <n v="0"/>
    <n v="0"/>
    <n v="20484.219185875008"/>
    <n v="24581.06302305001"/>
    <n v="28677.906860225012"/>
    <n v="32774.750697400013"/>
    <n v="36871.594534575022"/>
    <n v="45065.282208925033"/>
    <n v="49162.12604610002"/>
    <n v="53258.969883275022"/>
    <n v="57355.813720450024"/>
    <n v="61452.657557625032"/>
    <m/>
    <n v="3.758648241966827"/>
    <n v="1.4630000000000001"/>
    <m/>
    <n v="6.4212382350224306E-2"/>
    <n v="1.5569427153783779"/>
    <m/>
    <n v="-657.67025725460383"/>
    <n v="0"/>
    <n v="0"/>
    <n v="0"/>
    <n v="0"/>
    <n v="0"/>
    <n v="0"/>
    <n v="0"/>
    <n v="0"/>
    <n v="0"/>
    <n v="0"/>
    <n v="-2706.092175842105"/>
    <n v="-1795.6824342476591"/>
    <n v="-657.67025725460371"/>
    <n v="805.48825602218312"/>
    <n v="2756.366273724565"/>
    <n v="-4344.8297107121052"/>
    <n v="-3616.5019174365498"/>
    <n v="-2706.092175842105"/>
    <n v="-1535.5653652206749"/>
    <n v="25.137048941229299"/>
  </r>
  <r>
    <x v="447"/>
    <n v="0"/>
    <n v="0"/>
    <n v="0"/>
    <n v="0"/>
    <n v="0"/>
    <n v="0"/>
    <n v="23308.644479586699"/>
    <n v="17962.9446819205"/>
    <n v="0"/>
    <n v="30"/>
    <n v="56"/>
    <n v="1671058207"/>
    <n v="2673"/>
    <n v="0"/>
    <n v="4533"/>
    <n v="4"/>
    <n v="9"/>
    <n v="5"/>
    <n v="1632"/>
    <n v="0"/>
    <n v="0"/>
    <n v="0"/>
    <n v="0"/>
    <n v="0"/>
    <n v="0"/>
    <n v="0"/>
    <n v="2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96106.33"/>
    <n v="133248.76"/>
    <n v="37142.43"/>
    <n v="3"/>
    <n v="10"/>
    <n v="0"/>
    <n v="0"/>
    <n v="0"/>
    <n v="24075.455819627539"/>
    <n v="34951.695833960577"/>
    <n v="10876.240014333051"/>
    <n v="72030.87418037247"/>
    <n v="98297.064166039432"/>
    <n v="26266.189985666952"/>
    <n v="10876.240014333051"/>
    <n v="0"/>
    <n v="0"/>
    <n v="0"/>
    <n v="0"/>
    <n v="0"/>
    <n v="0"/>
    <n v="0"/>
    <n v="0"/>
    <n v="0"/>
    <n v="0"/>
    <n v="17475.847916980289"/>
    <n v="20971.017500376351"/>
    <n v="24466.187083772409"/>
    <n v="27961.356667168471"/>
    <n v="31456.52625056453"/>
    <n v="38446.865417356647"/>
    <n v="41942.035000752701"/>
    <n v="45437.204584148763"/>
    <n v="48932.374167544818"/>
    <n v="52427.54375094088"/>
    <m/>
    <n v="3.2135826156741798"/>
    <n v="1.4630000000000001"/>
    <m/>
    <n v="0.2447167160072643"/>
    <n v="1.8210205555186281"/>
    <m/>
    <n v="-2138.3160558429031"/>
    <n v="0"/>
    <n v="0"/>
    <n v="0"/>
    <n v="0"/>
    <n v="0"/>
    <n v="0"/>
    <n v="0"/>
    <n v="0"/>
    <n v="0"/>
    <n v="0"/>
    <n v="-3885.9008475409319"/>
    <n v="-3109.1964956751408"/>
    <n v="-2138.3160558429031"/>
    <n v="-890.04120463002437"/>
    <n v="774.32526365381273"/>
    <n v="-5283.9686808993556"/>
    <n v="-4662.6051994067229"/>
    <n v="-3885.9008475409319"/>
    <n v="-2887.2809665706291"/>
    <n v="-1555.78779194356"/>
  </r>
  <r>
    <x v="448"/>
    <n v="1649.585128231985"/>
    <n v="0"/>
    <n v="0"/>
    <n v="13"/>
    <n v="19"/>
    <n v="1635741436"/>
    <n v="28109.699440213051"/>
    <n v="17173.871270717711"/>
    <n v="0"/>
    <n v="11"/>
    <n v="45"/>
    <n v="1671659004"/>
    <n v="954"/>
    <n v="0"/>
    <n v="14380"/>
    <n v="2"/>
    <n v="12"/>
    <n v="0"/>
    <n v="134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365.24"/>
    <n v="44224.6"/>
    <n v="10859.36"/>
    <n v="1"/>
    <n v="2"/>
    <n v="0"/>
    <n v="0"/>
    <n v="0"/>
    <n v="30786.540254752639"/>
    <n v="41645.90508324137"/>
    <n v="10859.364828488729"/>
    <n v="2578.6997452473588"/>
    <n v="2578.6949167586281"/>
    <n v="-4.8284887325280579E-3"/>
    <n v="10859.364828488729"/>
    <n v="0"/>
    <n v="0"/>
    <n v="0"/>
    <n v="0"/>
    <n v="0"/>
    <n v="0"/>
    <n v="0"/>
    <n v="0"/>
    <n v="0"/>
    <n v="0"/>
    <n v="20822.952541620689"/>
    <n v="24987.543049944819"/>
    <n v="29152.133558268961"/>
    <n v="33316.724066593088"/>
    <n v="37481.314574917233"/>
    <n v="45810.495591565508"/>
    <n v="49975.086099889653"/>
    <n v="54139.676608213776"/>
    <n v="58304.267116537907"/>
    <n v="62468.857624862052"/>
    <m/>
    <n v="3.8350221896944139"/>
    <n v="1.4630000000000001"/>
    <m/>
    <n v="4.3018736827369342E-2"/>
    <n v="1.5259364119784411"/>
    <m/>
    <n v="-447.88855767839078"/>
    <n v="0"/>
    <n v="0"/>
    <n v="0"/>
    <n v="0"/>
    <n v="0"/>
    <n v="0"/>
    <n v="0"/>
    <n v="0"/>
    <n v="0"/>
    <n v="0"/>
    <n v="-2530.1838118404589"/>
    <n v="-1604.7192544350951"/>
    <n v="-447.8885576783905"/>
    <n v="1039.4651952945151"/>
    <n v="3022.6035325917242"/>
    <n v="-4196.0200151701138"/>
    <n v="-3455.6483692458228"/>
    <n v="-2530.1838118404589"/>
    <n v="-1340.300809462135"/>
    <n v="246.20986037563131"/>
  </r>
  <r>
    <x v="449"/>
    <n v="0"/>
    <n v="0"/>
    <n v="0"/>
    <n v="0"/>
    <n v="0"/>
    <n v="0"/>
    <n v="18987.655124181849"/>
    <n v="11817.99313395551"/>
    <n v="0"/>
    <n v="7"/>
    <n v="53"/>
    <n v="1671932386"/>
    <n v="27041"/>
    <n v="0"/>
    <n v="36647"/>
    <n v="5"/>
    <n v="14"/>
    <n v="0"/>
    <n v="960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2217.46"/>
    <n v="43074.02"/>
    <n v="10856.55"/>
    <n v="2"/>
    <n v="5"/>
    <n v="0"/>
    <n v="0"/>
    <n v="0"/>
    <n v="30457.9253837428"/>
    <n v="41314.476075424223"/>
    <n v="10856.55069168141"/>
    <n v="1759.5346162571991"/>
    <n v="1759.5439245757809"/>
    <n v="-6.9168141453701537E-4"/>
    <n v="10856.55069168141"/>
    <n v="0"/>
    <n v="0"/>
    <n v="0"/>
    <n v="0"/>
    <n v="0"/>
    <n v="0"/>
    <n v="0"/>
    <n v="0"/>
    <n v="0"/>
    <n v="0"/>
    <n v="20657.238037712112"/>
    <n v="24788.685645254529"/>
    <n v="28920.13325279695"/>
    <n v="33051.580860339367"/>
    <n v="37183.028467881799"/>
    <n v="45445.923682966641"/>
    <n v="49577.371290509058"/>
    <n v="53708.818898051482"/>
    <n v="57840.2665055939"/>
    <n v="61971.714113136317"/>
    <m/>
    <n v="3.805488248406605"/>
    <n v="1.4630000000000001"/>
    <m/>
    <n v="5.1113481082181611E-2"/>
    <n v="1.537779022823232"/>
    <m/>
    <n v="-527.93167282536001"/>
    <n v="0"/>
    <n v="0"/>
    <n v="0"/>
    <n v="0"/>
    <n v="0"/>
    <n v="0"/>
    <n v="0"/>
    <n v="0"/>
    <n v="0"/>
    <n v="0"/>
    <n v="-2593.6554765965702"/>
    <n v="-1675.55600825381"/>
    <n v="-527.93167282535978"/>
    <n v="947.58532986836144"/>
    <n v="2914.9413334599922"/>
    <n v="-4246.2345196135393"/>
    <n v="-3511.7549449393309"/>
    <n v="-2593.6554765965702"/>
    <n v="-1413.241874441592"/>
    <n v="160.642928431711"/>
  </r>
  <r>
    <x v="450"/>
    <n v="0"/>
    <n v="0"/>
    <n v="0"/>
    <n v="0"/>
    <n v="0"/>
    <n v="0"/>
    <n v="29020.883621006251"/>
    <n v="26721.214115321589"/>
    <n v="0"/>
    <n v="8"/>
    <n v="11"/>
    <n v="1672150996"/>
    <n v="1569164"/>
    <n v="0"/>
    <n v="1678658"/>
    <n v="5"/>
    <n v="34"/>
    <n v="580"/>
    <n v="10957"/>
    <n v="0"/>
    <n v="70925"/>
    <n v="0"/>
    <n v="0"/>
    <n v="0"/>
    <n v="0"/>
    <n v="0"/>
    <n v="0"/>
    <n v="270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8537"/>
    <n v="210669.14"/>
    <n v="221524.57"/>
    <n v="10855.44"/>
    <n v="4"/>
    <n v="6"/>
    <n v="306.54382232130507"/>
    <n v="306.54382232130507"/>
    <n v="0"/>
    <n v="31875.07902785061"/>
    <n v="42730.515902396372"/>
    <n v="10855.43687454577"/>
    <n v="178487.51714982811"/>
    <n v="178487.51027528229"/>
    <n v="3.1254542354872679E-3"/>
    <n v="10855.43687454577"/>
    <n v="153.27191116065259"/>
    <n v="183.92629339278309"/>
    <n v="214.5806756249136"/>
    <n v="245.2350578570441"/>
    <n v="275.88944008917463"/>
    <n v="337.19820455343569"/>
    <n v="367.85258678556607"/>
    <n v="398.50696901769669"/>
    <n v="429.16135124982708"/>
    <n v="459.81573348195769"/>
    <n v="21365.257951198189"/>
    <n v="25638.309541437819"/>
    <n v="29911.361131677459"/>
    <n v="34184.412721917099"/>
    <n v="38457.464312156742"/>
    <n v="47003.567492636023"/>
    <n v="51276.619082875637"/>
    <n v="55549.670673115288"/>
    <n v="59822.722263354917"/>
    <n v="64095.773853594546"/>
    <s v="inf"/>
    <n v="3.9363239265471188"/>
    <n v="1.4630000000000001"/>
    <n v="-1"/>
    <n v="1.6176532887306468E-2"/>
    <n v="1.4866662676141289"/>
    <m/>
    <n v="-172.80789894667149"/>
    <n v="61.308764464261017"/>
    <n v="68.120849404734471"/>
    <n v="76.635955580326282"/>
    <n v="87.583949234658604"/>
    <n v="102.1812741071017"/>
    <n v="49.047011571408817"/>
    <n v="54.496679523787577"/>
    <n v="61.308764464261031"/>
    <n v="70.067159387726889"/>
    <n v="81.74501928568138"/>
    <n v="-2309.3336940664899"/>
    <n v="-1359.766674013237"/>
    <n v="-172.80789894667211"/>
    <n v="1353.2819547103411"/>
    <n v="3388.0684262530249"/>
    <n v="-4018.5543301623461"/>
    <n v="-3258.900714119743"/>
    <n v="-2309.3336940664899"/>
    <n v="-1088.4618111408799"/>
    <n v="539.36736609326726"/>
  </r>
  <r>
    <x v="451"/>
    <n v="0"/>
    <n v="0"/>
    <n v="0"/>
    <n v="0"/>
    <n v="0"/>
    <n v="0"/>
    <n v="26947.629656840079"/>
    <n v="16814.935170206929"/>
    <n v="0"/>
    <n v="12"/>
    <n v="55"/>
    <n v="1671351480"/>
    <n v="9064"/>
    <n v="0"/>
    <n v="19007"/>
    <n v="5"/>
    <n v="17"/>
    <n v="0"/>
    <n v="990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"/>
    <n v="0"/>
    <n v="0"/>
    <n v="0"/>
    <n v="0"/>
    <n v="0"/>
    <n v="0"/>
    <n v="0"/>
    <n v="0"/>
    <n v="0"/>
    <n v="0"/>
    <n v="0"/>
    <n v="0"/>
    <n v="0"/>
    <n v="0"/>
    <n v="0"/>
    <n v="0"/>
    <n v="0"/>
    <n v="38"/>
    <n v="36499.32"/>
    <n v="47329.39"/>
    <n v="10830.06"/>
    <n v="2"/>
    <n v="5"/>
    <n v="0"/>
    <n v="0"/>
    <n v="0"/>
    <n v="29309.590472990039"/>
    <n v="40139.653278878301"/>
    <n v="10830.062805888259"/>
    <n v="7189.7295270099567"/>
    <n v="7189.7367211216988"/>
    <n v="-2.8058882562618241E-3"/>
    <n v="10830.062805888259"/>
    <n v="0"/>
    <n v="0"/>
    <n v="0"/>
    <n v="0"/>
    <n v="0"/>
    <n v="0"/>
    <n v="0"/>
    <n v="0"/>
    <n v="0"/>
    <n v="0"/>
    <n v="20069.82663943915"/>
    <n v="24083.791967326979"/>
    <n v="28097.757295214811"/>
    <n v="32111.72262310264"/>
    <n v="36125.687950990468"/>
    <n v="44153.618606766133"/>
    <n v="48167.583934653958"/>
    <n v="52181.54926254179"/>
    <n v="56195.514590429622"/>
    <n v="60209.479918317447"/>
    <m/>
    <n v="3.7063176823918842"/>
    <n v="1.4630000000000001"/>
    <m/>
    <n v="7.9238301401780342E-2"/>
    <n v="1.578925634950805"/>
    <m/>
    <n v="-795.14948616868037"/>
    <n v="0"/>
    <n v="0"/>
    <n v="0"/>
    <n v="0"/>
    <n v="0"/>
    <n v="0"/>
    <n v="0"/>
    <n v="0"/>
    <n v="0"/>
    <n v="0"/>
    <n v="-2802.1321501125958"/>
    <n v="-1910.1398550264109"/>
    <n v="-795.1494861686806"/>
    <n v="638.40955950554417"/>
    <n v="2549.8216204045111"/>
    <n v="-4407.7182812677274"/>
    <n v="-3694.12444519878"/>
    <n v="-2802.1321501125949"/>
    <n v="-1655.284913573214"/>
    <n v="-126.1552648540419"/>
  </r>
  <r>
    <x v="452"/>
    <n v="27264.937981847968"/>
    <n v="27130.353976069429"/>
    <n v="0"/>
    <n v="4"/>
    <n v="2"/>
    <n v="1671644759"/>
    <n v="3397.6761881919451"/>
    <n v="0"/>
    <n v="0"/>
    <n v="8"/>
    <n v="15"/>
    <n v="1670844235"/>
    <n v="4391"/>
    <n v="0"/>
    <n v="5859"/>
    <n v="7"/>
    <n v="30"/>
    <n v="32"/>
    <n v="1017"/>
    <n v="142"/>
    <n v="1"/>
    <n v="0"/>
    <n v="0"/>
    <n v="0"/>
    <n v="0"/>
    <n v="0"/>
    <n v="0"/>
    <n v="2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n v="0"/>
    <n v="0"/>
    <n v="0"/>
    <n v="0"/>
    <n v="0"/>
    <n v="0"/>
    <n v="0"/>
    <n v="451"/>
    <n v="361703.54"/>
    <n v="435044.94"/>
    <n v="73341.399999999994"/>
    <n v="6"/>
    <n v="19"/>
    <n v="29708.409882613068"/>
    <n v="40518.415490211693"/>
    <n v="10810.005607598619"/>
    <n v="4994.0808027951543"/>
    <n v="4994.0808027951543"/>
    <n v="0"/>
    <n v="327001.0493145918"/>
    <n v="389532.44370699319"/>
    <n v="62531.394392401373"/>
    <n v="10810.005607598619"/>
    <n v="20259.20774510585"/>
    <n v="24311.04929412702"/>
    <n v="28362.89084314818"/>
    <n v="32414.732392169361"/>
    <n v="36466.573941190523"/>
    <n v="44570.257039232863"/>
    <n v="48622.098588254034"/>
    <n v="52673.940137275204"/>
    <n v="56725.781686296366"/>
    <n v="60777.623235317536"/>
    <n v="2497.0404013975772"/>
    <n v="2996.4484816770919"/>
    <n v="3495.8565619566079"/>
    <n v="3995.264642236124"/>
    <n v="4494.6727225156392"/>
    <n v="5493.4888830746704"/>
    <n v="5992.8969633541847"/>
    <n v="6492.3050436337007"/>
    <n v="6991.7131239132159"/>
    <n v="7491.121204192732"/>
    <n v="3.748232606071018"/>
    <s v="inf"/>
    <n v="1.4630000000000001"/>
    <n v="6.7169629099643968E-2"/>
    <n v="-1"/>
    <n v="0"/>
    <n v="-680.40173504569634"/>
    <m/>
    <n v="-2706.3225095562811"/>
    <n v="-1805.913276440466"/>
    <n v="-680.40173504569611"/>
    <n v="766.68453246186436"/>
    <n v="2696.1328891386111"/>
    <n v="-4327.0591291647479"/>
    <n v="-3606.7317426720961"/>
    <n v="-2706.3225095562798"/>
    <n v="-1548.653495550232"/>
    <n v="-5.0948102088332234"/>
    <n v="998.81616055903089"/>
    <n v="1109.7957339544789"/>
    <n v="1248.520200698789"/>
    <n v="1426.8802293700439"/>
    <n v="1664.693600931718"/>
    <n v="799.05292844722476"/>
    <n v="887.83658716358298"/>
    <n v="998.81616055903089"/>
    <n v="1141.504183496035"/>
    <n v="1331.754880745375"/>
  </r>
  <r>
    <x v="453"/>
    <n v="0"/>
    <n v="0"/>
    <n v="0"/>
    <n v="0"/>
    <n v="0"/>
    <n v="0"/>
    <n v="29635.088128363801"/>
    <n v="18136.39516970496"/>
    <n v="0"/>
    <n v="4"/>
    <n v="58"/>
    <n v="1670023935"/>
    <n v="53"/>
    <n v="0"/>
    <n v="6899"/>
    <n v="2"/>
    <n v="6"/>
    <n v="0"/>
    <n v="68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329.660000000003"/>
    <n v="48027.15"/>
    <n v="10697.49"/>
    <n v="1"/>
    <n v="2"/>
    <n v="0"/>
    <n v="0"/>
    <n v="0"/>
    <n v="33735.498458192153"/>
    <n v="44432.984143520531"/>
    <n v="10697.48568532838"/>
    <n v="3594.1615418078509"/>
    <n v="3594.1658564794711"/>
    <n v="4.3146716197952628E-3"/>
    <n v="10697.48568532838"/>
    <n v="0"/>
    <n v="0"/>
    <n v="0"/>
    <n v="0"/>
    <n v="0"/>
    <n v="0"/>
    <n v="0"/>
    <n v="0"/>
    <n v="0"/>
    <n v="0"/>
    <n v="22216.492071760269"/>
    <n v="26659.790486112321"/>
    <n v="31103.088900464369"/>
    <n v="35546.387314816428"/>
    <n v="39989.685729168479"/>
    <n v="48876.28255787259"/>
    <n v="53319.580972224627"/>
    <n v="57762.879386576693"/>
    <n v="62206.177800928737"/>
    <n v="66649.476215280796"/>
    <m/>
    <n v="4.1535913625442316"/>
    <n v="1.4630000000000001"/>
    <m/>
    <n v="-3.6977966568707443E-2"/>
    <n v="1.408901234909981"/>
    <m/>
    <n v="410.76035055175203"/>
    <n v="0"/>
    <n v="0"/>
    <n v="0"/>
    <n v="0"/>
    <n v="0"/>
    <n v="0"/>
    <n v="0"/>
    <n v="0"/>
    <n v="0"/>
    <n v="0"/>
    <n v="-1810.8888566242731"/>
    <n v="-823.48920899048426"/>
    <n v="410.76035055175271"/>
    <n v="1997.6526413917711"/>
    <n v="4113.5090291784636"/>
    <n v="-3588.2082223650941"/>
    <n v="-2798.2885042580629"/>
    <n v="-1810.8888566242731"/>
    <n v="-541.37502395225783"/>
    <n v="1151.310086277095"/>
  </r>
  <r>
    <x v="454"/>
    <n v="0"/>
    <n v="0"/>
    <n v="0"/>
    <n v="0"/>
    <n v="0"/>
    <n v="0"/>
    <n v="27437.462787557641"/>
    <n v="17960.760245847359"/>
    <n v="0"/>
    <n v="15"/>
    <n v="57"/>
    <n v="1671654496"/>
    <n v="267023"/>
    <n v="0"/>
    <n v="1289434"/>
    <n v="11"/>
    <n v="165"/>
    <n v="150"/>
    <n v="2438"/>
    <n v="169118"/>
    <n v="370222"/>
    <n v="0"/>
    <n v="0"/>
    <n v="0"/>
    <n v="0"/>
    <n v="10"/>
    <n v="357543"/>
    <n v="122918"/>
    <n v="0"/>
    <n v="0"/>
    <n v="0"/>
    <n v="0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19973"/>
    <n v="4880495.05"/>
    <n v="5128341.29"/>
    <n v="247846.25"/>
    <n v="8"/>
    <n v="69"/>
    <n v="0"/>
    <n v="0"/>
    <n v="0"/>
    <n v="29968.061442439859"/>
    <n v="40656.985618433711"/>
    <n v="10688.92417599385"/>
    <n v="4850526.9885575604"/>
    <n v="5087684.3043815661"/>
    <n v="237157.32582400611"/>
    <n v="10688.92417599385"/>
    <n v="0"/>
    <n v="0"/>
    <n v="0"/>
    <n v="0"/>
    <n v="0"/>
    <n v="0"/>
    <n v="0"/>
    <n v="0"/>
    <n v="0"/>
    <n v="0"/>
    <n v="20328.492809216859"/>
    <n v="24394.191371060231"/>
    <n v="28459.889932903599"/>
    <n v="32525.588494746971"/>
    <n v="36591.287056590343"/>
    <n v="44722.684180277087"/>
    <n v="48788.382742120462"/>
    <n v="52854.081303963823"/>
    <n v="56919.779865807192"/>
    <n v="60985.478427650567"/>
    <m/>
    <n v="3.8036555362367359"/>
    <n v="1.4630000000000001"/>
    <m/>
    <n v="5.1619938212786431E-2"/>
    <n v="1.5385199696053069"/>
    <m/>
    <n v="-524.67777138542442"/>
    <n v="0"/>
    <n v="0"/>
    <n v="0"/>
    <n v="0"/>
    <n v="0"/>
    <n v="0"/>
    <n v="0"/>
    <n v="0"/>
    <n v="0"/>
    <n v="0"/>
    <n v="-2557.5270523071099"/>
    <n v="-1654.038483008582"/>
    <n v="-524.67777138542442"/>
    <n v="927.35742927292267"/>
    <n v="2863.4043634840509"/>
    <n v="-4183.806477044458"/>
    <n v="-3461.0156216056371"/>
    <n v="-2557.527052307109"/>
    <n v="-1395.8988917804329"/>
    <n v="152.9386555884721"/>
  </r>
  <r>
    <x v="455"/>
    <n v="0"/>
    <n v="0"/>
    <n v="0"/>
    <n v="0"/>
    <n v="0"/>
    <n v="0"/>
    <n v="30957.022857480672"/>
    <n v="22627.9"/>
    <n v="0"/>
    <n v="3"/>
    <n v="35"/>
    <n v="1670836137"/>
    <n v="9086"/>
    <n v="0"/>
    <n v="18232"/>
    <n v="5"/>
    <n v="17"/>
    <n v="5"/>
    <n v="9130"/>
    <n v="8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"/>
    <n v="36800.06"/>
    <n v="47474.21"/>
    <n v="10674.15"/>
    <n v="2"/>
    <n v="3"/>
    <n v="0"/>
    <n v="0"/>
    <n v="0"/>
    <n v="35540.686179860168"/>
    <n v="46214.832105087247"/>
    <n v="10674.145925227071"/>
    <n v="1259.373820139823"/>
    <n v="1259.377894912752"/>
    <n v="4.0747729308350236E-3"/>
    <n v="10674.145925227071"/>
    <n v="0"/>
    <n v="0"/>
    <n v="0"/>
    <n v="0"/>
    <n v="0"/>
    <n v="0"/>
    <n v="0"/>
    <n v="0"/>
    <n v="0"/>
    <n v="0"/>
    <n v="23107.41605254362"/>
    <n v="27728.89926305235"/>
    <n v="32350.382473561069"/>
    <n v="36971.865684069802"/>
    <n v="41593.348894578521"/>
    <n v="50836.315315595974"/>
    <n v="55457.798526104692"/>
    <n v="60079.281736613433"/>
    <n v="64700.764947122138"/>
    <n v="69322.248157630878"/>
    <m/>
    <n v="4.3296046755238757"/>
    <n v="1.4630000000000001"/>
    <m/>
    <n v="-7.6128122594470882E-2"/>
    <n v="1.351624556644289"/>
    <m/>
    <n v="879.56210104474212"/>
    <n v="0"/>
    <n v="0"/>
    <n v="0"/>
    <n v="0"/>
    <n v="0"/>
    <n v="0"/>
    <n v="0"/>
    <n v="0"/>
    <n v="0"/>
    <n v="0"/>
    <n v="-1431.1795042096201"/>
    <n v="-404.1832352076799"/>
    <n v="879.56210104474303"/>
    <n v="2530.0918190835728"/>
    <n v="4730.7981098020136"/>
    <n v="-3279.7727884131082"/>
    <n v="-2458.175773211557"/>
    <n v="-1431.179504209618"/>
    <n v="-110.7557297785534"/>
    <n v="1649.8093027961991"/>
  </r>
  <r>
    <x v="456"/>
    <n v="0"/>
    <n v="0"/>
    <n v="0"/>
    <n v="0"/>
    <n v="0"/>
    <n v="0"/>
    <n v="26371.864066770941"/>
    <n v="15953.000539712069"/>
    <n v="0"/>
    <n v="19"/>
    <n v="48"/>
    <n v="1671543830"/>
    <n v="606189"/>
    <n v="0"/>
    <n v="609714"/>
    <n v="7"/>
    <n v="29"/>
    <n v="256"/>
    <n v="3233"/>
    <n v="0"/>
    <n v="34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2"/>
    <n v="2962288.63"/>
    <n v="3012910.34"/>
    <n v="50621.71"/>
    <n v="5"/>
    <n v="18"/>
    <n v="0"/>
    <n v="0"/>
    <n v="0"/>
    <n v="28490.55979028983"/>
    <n v="39134.561842071467"/>
    <n v="10644.00205178165"/>
    <n v="2933798.0702097099"/>
    <n v="2973775.778157928"/>
    <n v="39977.707948218347"/>
    <n v="10644.00205178165"/>
    <n v="0"/>
    <n v="0"/>
    <n v="0"/>
    <n v="0"/>
    <n v="0"/>
    <n v="0"/>
    <n v="0"/>
    <n v="0"/>
    <n v="0"/>
    <n v="0"/>
    <n v="19567.280921035741"/>
    <n v="23480.737105242879"/>
    <n v="27394.193289450031"/>
    <n v="31307.64947365718"/>
    <n v="35221.105657864333"/>
    <n v="43048.018026278623"/>
    <n v="46961.474210485772"/>
    <n v="50874.930394692921"/>
    <n v="54788.386578900063"/>
    <n v="58701.842763107212"/>
    <m/>
    <n v="3.6766774049541762"/>
    <n v="1.4630000000000001"/>
    <m/>
    <n v="8.7938798930295103E-2"/>
    <n v="1.591654462835022"/>
    <m/>
    <n v="-860.36159126378016"/>
    <n v="0"/>
    <n v="0"/>
    <n v="0"/>
    <n v="0"/>
    <n v="0"/>
    <n v="0"/>
    <n v="0"/>
    <n v="0"/>
    <n v="0"/>
    <n v="0"/>
    <n v="-2817.0896833673528"/>
    <n v="-1947.432753543542"/>
    <n v="-860.3615912637797"/>
    <n v="537.30133166734413"/>
    <n v="2400.8518955755098"/>
    <n v="-4382.4721570502124"/>
    <n v="-3686.7466131911642"/>
    <n v="-2817.0896833673528"/>
    <n v="-1698.959345022455"/>
    <n v="-208.11889389592221"/>
  </r>
  <r>
    <x v="457"/>
    <n v="0"/>
    <n v="0"/>
    <n v="0"/>
    <n v="0"/>
    <n v="0"/>
    <n v="0"/>
    <n v="27231.876584692109"/>
    <n v="0.83218293343018801"/>
    <n v="0"/>
    <n v="27"/>
    <n v="57"/>
    <n v="1671653518"/>
    <n v="93528"/>
    <n v="0"/>
    <n v="139034"/>
    <n v="2"/>
    <n v="27"/>
    <n v="0"/>
    <n v="455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0397.51"/>
    <n v="220983.94"/>
    <n v="10586.43"/>
    <n v="2"/>
    <n v="11"/>
    <n v="0"/>
    <n v="0"/>
    <n v="0"/>
    <n v="29754.293749772842"/>
    <n v="40332.124074157087"/>
    <n v="10577.83032438424"/>
    <n v="180643.21625022721"/>
    <n v="180651.81592584291"/>
    <n v="8.599675615756496"/>
    <n v="10577.83032438424"/>
    <n v="0"/>
    <n v="0"/>
    <n v="0"/>
    <n v="0"/>
    <n v="0"/>
    <n v="0"/>
    <n v="0"/>
    <n v="0"/>
    <n v="0"/>
    <n v="0"/>
    <n v="20166.06203707854"/>
    <n v="24199.274444494251"/>
    <n v="28232.486851909958"/>
    <n v="32265.699259325669"/>
    <n v="36298.911666741376"/>
    <n v="44365.336481572798"/>
    <n v="48398.548888988502"/>
    <n v="52431.761296404213"/>
    <n v="56464.973703819916"/>
    <n v="60498.186111235627"/>
    <m/>
    <n v="3.8128919482838182"/>
    <n v="1.4630000000000001"/>
    <m/>
    <n v="4.9072476811308441E-2"/>
    <n v="1.534793033574944"/>
    <m/>
    <n v="-494.79930584497208"/>
    <n v="0"/>
    <n v="0"/>
    <n v="0"/>
    <n v="0"/>
    <n v="0"/>
    <n v="0"/>
    <n v="0"/>
    <n v="0"/>
    <n v="0"/>
    <n v="0"/>
    <n v="-2511.405509552827"/>
    <n v="-1615.1360856826691"/>
    <n v="-494.79930584497203"/>
    <n v="945.6336968034957"/>
    <n v="2866.211033668118"/>
    <n v="-4124.6904725191089"/>
    <n v="-3407.674933422983"/>
    <n v="-2511.4055095528261"/>
    <n v="-1359.0591074340521"/>
    <n v="177.4027620576471"/>
  </r>
  <r>
    <x v="458"/>
    <n v="2534.5477417630809"/>
    <n v="0"/>
    <n v="0"/>
    <n v="30"/>
    <n v="48"/>
    <n v="1631391455"/>
    <n v="29520.813105231191"/>
    <n v="17973.400044102549"/>
    <n v="0"/>
    <n v="9"/>
    <n v="49"/>
    <n v="1668886693"/>
    <n v="706"/>
    <n v="0"/>
    <n v="1465"/>
    <n v="2"/>
    <n v="6"/>
    <n v="0"/>
    <n v="7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656.839999999997"/>
    <n v="48221.43"/>
    <n v="10564.59"/>
    <n v="2"/>
    <n v="3"/>
    <n v="0"/>
    <n v="0"/>
    <n v="0"/>
    <n v="34668.575151197329"/>
    <n v="45233.168840927719"/>
    <n v="10564.593689730391"/>
    <n v="2988.264848802668"/>
    <n v="2988.2611590722809"/>
    <n v="-3.6897303889418249E-3"/>
    <n v="10564.593689730391"/>
    <n v="0"/>
    <n v="0"/>
    <n v="0"/>
    <n v="0"/>
    <n v="0"/>
    <n v="0"/>
    <n v="0"/>
    <n v="0"/>
    <n v="0"/>
    <n v="0"/>
    <n v="22616.58442046386"/>
    <n v="27139.901304556632"/>
    <n v="31663.2181886494"/>
    <n v="36186.535072742183"/>
    <n v="40709.851956834951"/>
    <n v="49756.485725020502"/>
    <n v="54279.802609113263"/>
    <n v="58803.119493206039"/>
    <n v="63326.4363772988"/>
    <n v="67849.753261391583"/>
    <m/>
    <n v="4.281581494695617"/>
    <n v="1.4630000000000001"/>
    <m/>
    <n v="-6.5765767869761182E-2"/>
    <n v="1.366784681606539"/>
    <m/>
    <n v="743.69852050154157"/>
    <n v="0"/>
    <n v="0"/>
    <n v="0"/>
    <n v="0"/>
    <n v="0"/>
    <n v="0"/>
    <n v="0"/>
    <n v="0"/>
    <n v="0"/>
    <n v="0"/>
    <n v="-1517.959921544845"/>
    <n v="-512.77839174645123"/>
    <n v="743.69852050154077"/>
    <n v="2359.168836248959"/>
    <n v="4513.1292572455168"/>
    <n v="-3327.2866751819538"/>
    <n v="-2523.1414513432392"/>
    <n v="-1517.959921544845"/>
    <n v="-225.58366894691059"/>
    <n v="1497.5846678503369"/>
  </r>
  <r>
    <x v="459"/>
    <n v="32182.210459407899"/>
    <n v="24061.404572908101"/>
    <n v="7640.5135003188689"/>
    <n v="2"/>
    <n v="45"/>
    <n v="1667492879"/>
    <n v="0"/>
    <n v="0"/>
    <n v="0"/>
    <n v="0"/>
    <n v="0"/>
    <n v="0"/>
    <n v="1374845"/>
    <n v="0"/>
    <n v="1406015"/>
    <n v="9"/>
    <n v="48"/>
    <n v="5"/>
    <n v="259"/>
    <n v="12"/>
    <n v="0"/>
    <n v="0"/>
    <n v="0"/>
    <n v="0"/>
    <n v="0"/>
    <n v="2881"/>
    <n v="280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911"/>
    <n v="406022.06"/>
    <n v="416585.16"/>
    <n v="10563.1"/>
    <n v="1"/>
    <n v="5"/>
    <n v="38343.130283742386"/>
    <n v="48906.229030883929"/>
    <n v="10563.098747141539"/>
    <n v="0"/>
    <n v="0"/>
    <n v="0"/>
    <n v="367678.92971625761"/>
    <n v="367678.93096911599"/>
    <n v="1.252858462976292E-3"/>
    <n v="10563.098747141539"/>
    <n v="24453.114515441961"/>
    <n v="29343.73741853036"/>
    <n v="34234.360321618748"/>
    <n v="39124.983224707154"/>
    <n v="44015.606127795538"/>
    <n v="53796.851933972328"/>
    <n v="58687.474837060712"/>
    <n v="63578.097740149111"/>
    <n v="68468.720643237495"/>
    <n v="73359.343546325894"/>
    <n v="0"/>
    <n v="0"/>
    <n v="0"/>
    <n v="0"/>
    <n v="0"/>
    <n v="0"/>
    <n v="0"/>
    <n v="0"/>
    <n v="0"/>
    <n v="0"/>
    <n v="4.6299130777432476"/>
    <m/>
    <n v="1.4630000000000001"/>
    <n v="-0.13605289498227169"/>
    <m/>
    <m/>
    <n v="1663.458510579444"/>
    <m/>
    <n v="-781.85294096475081"/>
    <n v="304.95214861044769"/>
    <n v="1663.4585105794449"/>
    <n v="3410.1095473967289"/>
    <n v="5738.9775964864384"/>
    <n v="-2738.1021022001082"/>
    <n v="-1868.6580305399491"/>
    <n v="-781.85294096475081"/>
    <n v="615.46788848907636"/>
    <n v="2478.5623277608452"/>
    <n v="0"/>
    <n v="0"/>
    <n v="0"/>
    <n v="0"/>
    <n v="0"/>
    <n v="0"/>
    <n v="0"/>
    <n v="0"/>
    <n v="0"/>
    <n v="0"/>
  </r>
  <r>
    <x v="460"/>
    <n v="0"/>
    <n v="0"/>
    <n v="0"/>
    <n v="0"/>
    <n v="0"/>
    <n v="0"/>
    <n v="25887.28592364955"/>
    <n v="15817.27899523363"/>
    <n v="0"/>
    <n v="2"/>
    <n v="56"/>
    <n v="1668436806"/>
    <n v="351993"/>
    <n v="0"/>
    <n v="383728"/>
    <n v="7"/>
    <n v="33"/>
    <n v="5"/>
    <n v="5915"/>
    <n v="1"/>
    <n v="258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20"/>
    <n v="29270.9"/>
    <n v="39831.93"/>
    <n v="10561.02"/>
    <n v="1"/>
    <n v="1"/>
    <n v="0"/>
    <n v="0"/>
    <n v="0"/>
    <n v="29270.90386177479"/>
    <n v="39831.92599808755"/>
    <n v="10561.022136312749"/>
    <n v="-3.861774792312644E-3"/>
    <n v="4.0019124498940073E-3"/>
    <n v="-2.1363127543736482E-3"/>
    <n v="10561.022136312749"/>
    <n v="0"/>
    <n v="0"/>
    <n v="0"/>
    <n v="0"/>
    <n v="0"/>
    <n v="0"/>
    <n v="0"/>
    <n v="0"/>
    <n v="0"/>
    <n v="0"/>
    <n v="19915.962999043779"/>
    <n v="23899.155598852529"/>
    <n v="27882.348198661279"/>
    <n v="31865.54079847004"/>
    <n v="35848.733398278797"/>
    <n v="43815.118597896311"/>
    <n v="47798.311197705058"/>
    <n v="51781.503797513818"/>
    <n v="55764.696397322557"/>
    <n v="59747.888997131333"/>
    <m/>
    <n v="3.7715976241665521"/>
    <n v="1.4630000000000001"/>
    <m/>
    <n v="6.0558521505570173E-2"/>
    <n v="1.551597116962649"/>
    <m/>
    <n v="-603.04063679086721"/>
    <n v="0"/>
    <n v="0"/>
    <n v="0"/>
    <n v="0"/>
    <n v="0"/>
    <n v="0"/>
    <n v="0"/>
    <n v="0"/>
    <n v="0"/>
    <n v="0"/>
    <n v="-2594.6369366952449"/>
    <n v="-1709.4830256266321"/>
    <n v="-603.04063679086721"/>
    <n v="819.52814885511725"/>
    <n v="2716.286529716428"/>
    <n v="-4187.9139766187463"/>
    <n v="-3479.7908477638571"/>
    <n v="-2594.636936695244"/>
    <n v="-1456.581908178458"/>
    <n v="60.824796510592932"/>
  </r>
  <r>
    <x v="461"/>
    <n v="0"/>
    <n v="0"/>
    <n v="0"/>
    <n v="0"/>
    <n v="0"/>
    <n v="0"/>
    <n v="26791.117348810119"/>
    <n v="14157.0699848275"/>
    <n v="0"/>
    <n v="74"/>
    <n v="59"/>
    <n v="1671812837"/>
    <n v="194562"/>
    <n v="0"/>
    <n v="218274"/>
    <n v="11"/>
    <n v="75"/>
    <n v="20"/>
    <n v="21855"/>
    <n v="57"/>
    <n v="30"/>
    <n v="0"/>
    <n v="0"/>
    <n v="16"/>
    <n v="0"/>
    <n v="335"/>
    <n v="679"/>
    <n v="48"/>
    <n v="0"/>
    <n v="0"/>
    <n v="0"/>
    <n v="0"/>
    <n v="0"/>
    <n v="0"/>
    <n v="0"/>
    <n v="0"/>
    <n v="0"/>
    <n v="0"/>
    <n v="0"/>
    <n v="0"/>
    <n v="0"/>
    <n v="0"/>
    <n v="369"/>
    <n v="0"/>
    <n v="0"/>
    <n v="303"/>
    <n v="0"/>
    <n v="0"/>
    <n v="0"/>
    <n v="0"/>
    <n v="0"/>
    <n v="0"/>
    <n v="0"/>
    <n v="0"/>
    <n v="0"/>
    <n v="0"/>
    <n v="0"/>
    <n v="0"/>
    <n v="1857"/>
    <n v="30058.22"/>
    <n v="40531.160000000003"/>
    <n v="10472.93"/>
    <n v="3"/>
    <n v="6"/>
    <n v="0"/>
    <n v="0"/>
    <n v="0"/>
    <n v="28999.97373749792"/>
    <n v="39472.907691401932"/>
    <n v="10472.93395390401"/>
    <n v="1058.246262502078"/>
    <n v="1058.252308598072"/>
    <n v="-3.9539040099043632E-3"/>
    <n v="10472.93395390401"/>
    <n v="0"/>
    <n v="0"/>
    <n v="0"/>
    <n v="0"/>
    <n v="0"/>
    <n v="0"/>
    <n v="0"/>
    <n v="0"/>
    <n v="0"/>
    <n v="0"/>
    <n v="19736.453845700969"/>
    <n v="23683.744614841158"/>
    <n v="27631.035383981351"/>
    <n v="31578.32615312155"/>
    <n v="35525.616922261739"/>
    <n v="43420.198460542131"/>
    <n v="47367.489229682316"/>
    <n v="51314.779998822523"/>
    <n v="55262.070767962701"/>
    <n v="59209.361537102901"/>
    <m/>
    <n v="3.7690400670088788"/>
    <n v="1.4630000000000001"/>
    <m/>
    <n v="6.1278184600040968E-2"/>
    <n v="1.55264998406986"/>
    <m/>
    <n v="-604.70703105352698"/>
    <n v="0"/>
    <n v="0"/>
    <n v="0"/>
    <n v="0"/>
    <n v="0"/>
    <n v="0"/>
    <n v="0"/>
    <n v="0"/>
    <n v="0"/>
    <n v="0"/>
    <n v="-2578.352415623624"/>
    <n v="-1701.1766891480261"/>
    <n v="-604.70703105352732"/>
    <n v="805.03967221082712"/>
    <n v="2684.701943229968"/>
    <n v="-4157.2687232797007"/>
    <n v="-3455.5281420992219"/>
    <n v="-2578.352415623624"/>
    <n v="-1450.55505301214"/>
    <n v="53.174763803172027"/>
  </r>
  <r>
    <x v="462"/>
    <n v="2673.5434281739308"/>
    <n v="0"/>
    <n v="0"/>
    <n v="80"/>
    <n v="84"/>
    <n v="1643789616"/>
    <n v="27051.110063247321"/>
    <n v="15476.04466307133"/>
    <n v="0"/>
    <n v="26"/>
    <n v="46"/>
    <n v="1671658628"/>
    <n v="42732"/>
    <n v="0"/>
    <n v="46514"/>
    <n v="6"/>
    <n v="18"/>
    <n v="0"/>
    <n v="37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549217.9199999999"/>
    <n v="5559690.8300000001"/>
    <n v="10472.91"/>
    <n v="2"/>
    <n v="6"/>
    <n v="0"/>
    <n v="0"/>
    <n v="0"/>
    <n v="29609.961253077079"/>
    <n v="40082.871379417113"/>
    <n v="10472.91012634003"/>
    <n v="5519607.9587469231"/>
    <n v="5519607.9586205827"/>
    <n v="-1.263400336029008E-4"/>
    <n v="10472.91012634003"/>
    <n v="0"/>
    <n v="0"/>
    <n v="0"/>
    <n v="0"/>
    <n v="0"/>
    <n v="0"/>
    <n v="0"/>
    <n v="0"/>
    <n v="0"/>
    <n v="0"/>
    <n v="20041.43568970856"/>
    <n v="24049.722827650268"/>
    <n v="28058.00996559198"/>
    <n v="32066.297103533689"/>
    <n v="36074.584241475401"/>
    <n v="44091.158517358817"/>
    <n v="48099.445655300537"/>
    <n v="52107.732793242249"/>
    <n v="56116.019931183953"/>
    <n v="60124.307069125673"/>
    <m/>
    <n v="3.8272906857670961"/>
    <n v="1.4630000000000001"/>
    <m/>
    <n v="4.5125737346048522E-2"/>
    <n v="1.5290189537372689"/>
    <m/>
    <n v="-452.19228148575559"/>
    <n v="0"/>
    <n v="0"/>
    <n v="0"/>
    <n v="0"/>
    <n v="0"/>
    <n v="0"/>
    <n v="0"/>
    <n v="0"/>
    <n v="0"/>
    <n v="0"/>
    <n v="-2456.3358504566108"/>
    <n v="-1565.6053753584531"/>
    <n v="-452.1922814857553"/>
    <n v="979.33883920771223"/>
    <n v="2888.047000132337"/>
    <n v="-4059.6507056332948"/>
    <n v="-3347.0663255547688"/>
    <n v="-2456.3358504566099"/>
    <n v="-1311.110953901836"/>
    <n v="215.855574837864"/>
  </r>
  <r>
    <x v="463"/>
    <n v="0"/>
    <n v="0"/>
    <n v="0"/>
    <n v="0"/>
    <n v="0"/>
    <n v="0"/>
    <n v="26849.419976314341"/>
    <n v="21327.319800000001"/>
    <n v="0"/>
    <n v="29"/>
    <n v="26"/>
    <n v="1671718835"/>
    <n v="82"/>
    <n v="0"/>
    <n v="5863"/>
    <n v="3"/>
    <n v="8"/>
    <n v="0"/>
    <n v="5641"/>
    <n v="0"/>
    <n v="0"/>
    <n v="0"/>
    <n v="0"/>
    <n v="0"/>
    <n v="0"/>
    <n v="0"/>
    <n v="1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0"/>
    <n v="34174.120000000003"/>
    <n v="44643.77"/>
    <n v="10469.65"/>
    <n v="2"/>
    <n v="3"/>
    <n v="0"/>
    <n v="0"/>
    <n v="0"/>
    <n v="29300.341231126022"/>
    <n v="39769.989718186313"/>
    <n v="10469.648487060291"/>
    <n v="4873.7787688739854"/>
    <n v="4873.7802818136925"/>
    <n v="1.512939714302775E-3"/>
    <n v="10469.648487060291"/>
    <n v="0"/>
    <n v="0"/>
    <n v="0"/>
    <n v="0"/>
    <n v="0"/>
    <n v="0"/>
    <n v="0"/>
    <n v="0"/>
    <n v="0"/>
    <n v="0"/>
    <n v="19884.994859093149"/>
    <n v="23861.993830911779"/>
    <n v="27838.992802730409"/>
    <n v="31815.991774549049"/>
    <n v="35792.990746367679"/>
    <n v="43746.988690004939"/>
    <n v="47723.987661823558"/>
    <n v="51700.986633642198"/>
    <n v="55677.985605460817"/>
    <n v="59654.984577279458"/>
    <m/>
    <n v="3.798598373893745"/>
    <n v="1.4630000000000001"/>
    <m/>
    <n v="5.3019984289575987E-2"/>
    <n v="1.5405682370156499"/>
    <m/>
    <n v="-527.15105751370845"/>
    <n v="0"/>
    <n v="0"/>
    <n v="0"/>
    <n v="0"/>
    <n v="0"/>
    <n v="0"/>
    <n v="0"/>
    <n v="0"/>
    <n v="0"/>
    <n v="0"/>
    <n v="-2515.6505434230239"/>
    <n v="-1631.872994129995"/>
    <n v="-527.15105751370902"/>
    <n v="893.20571813580136"/>
    <n v="2787.0147523351502"/>
    <n v="-4106.4501321504758"/>
    <n v="-3399.428092716053"/>
    <n v="-2515.6505434230239"/>
    <n v="-1379.3651229034151"/>
    <n v="135.6821044560638"/>
  </r>
  <r>
    <x v="464"/>
    <n v="0"/>
    <n v="0"/>
    <n v="0"/>
    <n v="0"/>
    <n v="0"/>
    <n v="0"/>
    <n v="27978.603082006201"/>
    <n v="19568.251085753211"/>
    <n v="0"/>
    <n v="7"/>
    <n v="14"/>
    <n v="1672146630"/>
    <n v="2172711"/>
    <n v="0"/>
    <n v="2251195"/>
    <n v="7"/>
    <n v="35"/>
    <n v="14"/>
    <n v="21311"/>
    <n v="0"/>
    <n v="5"/>
    <n v="0"/>
    <n v="0"/>
    <n v="0"/>
    <n v="0"/>
    <n v="0"/>
    <n v="571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7173"/>
    <n v="1266732.79"/>
    <n v="1277177.74"/>
    <n v="10444.959999999999"/>
    <n v="4"/>
    <n v="10"/>
    <n v="0"/>
    <n v="0"/>
    <n v="0"/>
    <n v="30750.899470800461"/>
    <n v="41195.857990428944"/>
    <n v="10444.95851962847"/>
    <n v="1235981.8905292"/>
    <n v="1235981.882009571"/>
    <n v="1.4803715257585279E-3"/>
    <n v="10444.95851962847"/>
    <n v="0"/>
    <n v="0"/>
    <n v="0"/>
    <n v="0"/>
    <n v="0"/>
    <n v="0"/>
    <n v="0"/>
    <n v="0"/>
    <n v="0"/>
    <n v="0"/>
    <n v="20597.928995214472"/>
    <n v="24717.51479425736"/>
    <n v="28837.100593300249"/>
    <n v="32956.686392343152"/>
    <n v="37076.272191386037"/>
    <n v="45315.443789471843"/>
    <n v="49435.029588514721"/>
    <n v="53554.61538755762"/>
    <n v="57674.201186600512"/>
    <n v="61793.786985643397"/>
    <m/>
    <n v="3.9440901477025938"/>
    <n v="1.4630000000000001"/>
    <m/>
    <n v="1.4175602028258179E-2"/>
    <n v="1.483738905767342"/>
    <m/>
    <n v="-145.9940220212394"/>
    <n v="0"/>
    <n v="0"/>
    <n v="0"/>
    <n v="0"/>
    <n v="0"/>
    <n v="0"/>
    <n v="0"/>
    <n v="0"/>
    <n v="0"/>
    <n v="0"/>
    <n v="-2205.7869215426849"/>
    <n v="-1290.3234106442651"/>
    <n v="-145.99402202123929"/>
    <n v="1325.2866204940799"/>
    <n v="3286.9941438478381"/>
    <n v="-3853.6212411598431"/>
    <n v="-3121.250432441107"/>
    <n v="-2205.7869215426849"/>
    <n v="-1028.76240753043"/>
    <n v="540.60361115257729"/>
  </r>
  <r>
    <x v="465"/>
    <n v="0"/>
    <n v="0"/>
    <n v="0"/>
    <n v="0"/>
    <n v="0"/>
    <n v="0"/>
    <n v="613708.36146387702"/>
    <n v="380763.41532970982"/>
    <n v="352748.47153652"/>
    <n v="18"/>
    <n v="36"/>
    <n v="1672029094"/>
    <n v="33931"/>
    <n v="0"/>
    <n v="42963"/>
    <n v="6"/>
    <n v="12"/>
    <n v="5"/>
    <n v="8955"/>
    <n v="9"/>
    <n v="0"/>
    <n v="0"/>
    <n v="0"/>
    <n v="0"/>
    <n v="0"/>
    <n v="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7"/>
    <n v="893504.2"/>
    <n v="903940.95"/>
    <n v="10436.75"/>
    <n v="1"/>
    <n v="2"/>
    <n v="0"/>
    <n v="0"/>
    <n v="0"/>
    <n v="893191.44516310713"/>
    <n v="903628.19883750624"/>
    <n v="10436.75367439916"/>
    <n v="312.75483689282561"/>
    <n v="312.75116249371791"/>
    <n v="-3.674399162264308E-3"/>
    <n v="10436.75367439916"/>
    <n v="0"/>
    <n v="0"/>
    <n v="0"/>
    <n v="0"/>
    <n v="0"/>
    <n v="0"/>
    <n v="0"/>
    <n v="0"/>
    <n v="0"/>
    <n v="0"/>
    <n v="451814.09941875312"/>
    <n v="542176.91930250369"/>
    <n v="632539.73918625433"/>
    <n v="722902.55907000508"/>
    <n v="813265.3789537556"/>
    <n v="993991.01872125699"/>
    <n v="1084353.8386050069"/>
    <n v="1174716.6584887579"/>
    <n v="1265079.4783725089"/>
    <n v="1355442.2982562589"/>
    <m/>
    <n v="86.581347709112009"/>
    <n v="1.4630000000000001"/>
    <m/>
    <n v="-0.95380067294125714"/>
    <n v="6.7589615486940799E-2"/>
    <m/>
    <n v="215470.29603497739"/>
    <n v="0"/>
    <n v="0"/>
    <n v="0"/>
    <n v="0"/>
    <n v="0"/>
    <n v="0"/>
    <n v="0"/>
    <n v="0"/>
    <n v="0"/>
    <n v="0"/>
    <n v="170288.8860931021"/>
    <n v="190369.51273393561"/>
    <n v="215470.29603497739"/>
    <n v="247742.73170774549"/>
    <n v="290772.64593810291"/>
    <n v="134143.75813960191"/>
    <n v="150208.2594522686"/>
    <n v="170288.8860931021"/>
    <n v="196106.8346313166"/>
    <n v="230530.76601560251"/>
  </r>
  <r>
    <x v="466"/>
    <n v="14500.53938127957"/>
    <n v="10944.706262043819"/>
    <n v="0"/>
    <n v="55"/>
    <n v="77"/>
    <n v="1668521891"/>
    <n v="0"/>
    <n v="0"/>
    <n v="0"/>
    <n v="0"/>
    <n v="0"/>
    <n v="0"/>
    <n v="37344"/>
    <n v="0"/>
    <n v="38798"/>
    <n v="9"/>
    <n v="84"/>
    <n v="159"/>
    <n v="132"/>
    <n v="22"/>
    <n v="1024"/>
    <n v="0"/>
    <n v="0"/>
    <n v="0"/>
    <n v="0"/>
    <n v="0"/>
    <n v="100"/>
    <n v="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22"/>
    <n v="658621.82999999996"/>
    <n v="1093738.71"/>
    <n v="435116.88"/>
    <n v="5"/>
    <n v="33"/>
    <n v="11352.681238087869"/>
    <n v="21772.80710876219"/>
    <n v="10420.125870674319"/>
    <n v="0"/>
    <n v="0"/>
    <n v="0"/>
    <n v="647269.14876191213"/>
    <n v="1071965.902891238"/>
    <n v="424696.75412932568"/>
    <n v="10420.125870674319"/>
    <n v="10886.403554381101"/>
    <n v="13063.68426525731"/>
    <n v="15240.964976133529"/>
    <n v="17418.245687009749"/>
    <n v="19595.526397885969"/>
    <n v="23950.087819638411"/>
    <n v="26127.368530514628"/>
    <n v="28304.649241390849"/>
    <n v="30481.929952267059"/>
    <n v="32659.21066314328"/>
    <n v="0"/>
    <n v="0"/>
    <n v="0"/>
    <n v="0"/>
    <n v="0"/>
    <n v="0"/>
    <n v="0"/>
    <n v="0"/>
    <n v="0"/>
    <n v="0"/>
    <n v="2.0894955952536121"/>
    <m/>
    <n v="1.4630000000000001"/>
    <n v="0.91433760812235731"/>
    <m/>
    <m/>
    <n v="-4976.9240934837699"/>
    <m/>
    <n v="-6065.5644489218794"/>
    <n v="-5581.7242909493862"/>
    <n v="-4976.9240934837699"/>
    <n v="-4199.3238395994058"/>
    <n v="-3162.523501086921"/>
    <n v="-6936.4767332723668"/>
    <n v="-6549.4046068943726"/>
    <n v="-6065.5644489218794"/>
    <n v="-5443.4842458143876"/>
    <n v="-4614.0439750043997"/>
    <n v="0"/>
    <n v="0"/>
    <n v="0"/>
    <n v="0"/>
    <n v="0"/>
    <n v="0"/>
    <n v="0"/>
    <n v="0"/>
    <n v="0"/>
    <n v="0"/>
  </r>
  <r>
    <x v="467"/>
    <n v="0"/>
    <n v="0"/>
    <n v="0"/>
    <n v="0"/>
    <n v="0"/>
    <n v="0"/>
    <n v="26728.89350368128"/>
    <n v="25971.58076165591"/>
    <n v="5050.4866666942762"/>
    <n v="4"/>
    <n v="11"/>
    <n v="1670783169"/>
    <n v="145776"/>
    <n v="0"/>
    <n v="154577"/>
    <n v="3"/>
    <n v="11"/>
    <n v="1"/>
    <n v="88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37044.99"/>
    <n v="247448.78"/>
    <n v="10403.790000000001"/>
    <n v="2"/>
    <n v="4"/>
    <n v="0"/>
    <n v="0"/>
    <n v="0"/>
    <n v="29485.55839708916"/>
    <n v="39889.349618493507"/>
    <n v="10403.791221404361"/>
    <n v="207559.4316029108"/>
    <n v="207559.43038150651"/>
    <n v="-1.2214043563290029E-3"/>
    <n v="10403.791221404361"/>
    <n v="0"/>
    <n v="0"/>
    <n v="0"/>
    <n v="0"/>
    <n v="0"/>
    <n v="0"/>
    <n v="0"/>
    <n v="0"/>
    <n v="0"/>
    <n v="0"/>
    <n v="19944.674809246761"/>
    <n v="23933.609771096111"/>
    <n v="27922.544732945458"/>
    <n v="31911.479694794809"/>
    <n v="35900.414656644163"/>
    <n v="43878.284580342872"/>
    <n v="47867.219542192222"/>
    <n v="51856.154504041573"/>
    <n v="55845.089465890916"/>
    <n v="59834.024427740267"/>
    <m/>
    <n v="3.8341166955010308"/>
    <n v="1.4630000000000001"/>
    <m/>
    <n v="4.3265064074240911E-2"/>
    <n v="1.526296788740614"/>
    <m/>
    <n v="-431.45381678097908"/>
    <n v="0"/>
    <n v="0"/>
    <n v="0"/>
    <n v="0"/>
    <n v="0"/>
    <n v="0"/>
    <n v="0"/>
    <n v="0"/>
    <n v="0"/>
    <n v="0"/>
    <n v="-2425.9212977056541"/>
    <n v="-1539.4913061835759"/>
    <n v="-431.45381678097868"/>
    <n v="993.16581245093221"/>
    <n v="2892.6586514268151"/>
    <n v="-4021.4952824453949"/>
    <n v="-3312.3512892277322"/>
    <n v="-2425.9212977056541"/>
    <n v="-1286.2255943201251"/>
    <n v="233.36867686058031"/>
  </r>
  <r>
    <x v="468"/>
    <n v="0"/>
    <n v="0"/>
    <n v="0"/>
    <n v="0"/>
    <n v="0"/>
    <n v="0"/>
    <n v="26553.63182328557"/>
    <n v="16743.27708949165"/>
    <n v="0"/>
    <n v="24"/>
    <n v="54"/>
    <n v="1671702929"/>
    <n v="6064"/>
    <n v="0"/>
    <n v="14376"/>
    <n v="7"/>
    <n v="29"/>
    <n v="5"/>
    <n v="8297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n v="0"/>
    <n v="0"/>
    <n v="0"/>
    <n v="0"/>
    <n v="0"/>
    <n v="0"/>
    <n v="0"/>
    <n v="0"/>
    <n v="0"/>
    <n v="0"/>
    <n v="0"/>
    <n v="0"/>
    <n v="15"/>
    <n v="31052.48"/>
    <n v="41630.69"/>
    <n v="10578.21"/>
    <n v="2"/>
    <n v="11"/>
    <n v="0"/>
    <n v="0"/>
    <n v="0"/>
    <n v="28948.714328225291"/>
    <n v="39344.025652738987"/>
    <n v="10395.311324513699"/>
    <n v="2103.7656717747118"/>
    <n v="2286.6643472610158"/>
    <n v="182.89867548629809"/>
    <n v="10395.311324513699"/>
    <n v="0"/>
    <n v="0"/>
    <n v="0"/>
    <n v="0"/>
    <n v="0"/>
    <n v="0"/>
    <n v="0"/>
    <n v="0"/>
    <n v="0"/>
    <n v="0"/>
    <n v="19672.01282636949"/>
    <n v="23606.41539164339"/>
    <n v="27540.81795691729"/>
    <n v="31475.22052219119"/>
    <n v="35409.623087465086"/>
    <n v="43278.428218012887"/>
    <n v="47212.830783286779"/>
    <n v="51147.233348560687"/>
    <n v="55081.63591383458"/>
    <n v="59016.03847910848"/>
    <m/>
    <n v="3.7847857004493819"/>
    <n v="1.4630000000000001"/>
    <m/>
    <n v="5.6863007996744493E-2"/>
    <n v="1.5461905806992371"/>
    <m/>
    <n v="-559.30491132895497"/>
    <n v="0"/>
    <n v="0"/>
    <n v="0"/>
    <n v="0"/>
    <n v="0"/>
    <n v="0"/>
    <n v="0"/>
    <n v="0"/>
    <n v="0"/>
    <n v="0"/>
    <n v="-2526.506193965904"/>
    <n v="-1652.1945127939271"/>
    <n v="-559.3049113289544"/>
    <n v="845.83886198315304"/>
    <n v="2719.3638930659622"/>
    <n v="-4100.2672200754632"/>
    <n v="-3400.8178751378809"/>
    <n v="-2526.506193965904"/>
    <n v="-1402.391175316217"/>
    <n v="96.428849550029554"/>
  </r>
  <r>
    <x v="469"/>
    <n v="15173.13245850844"/>
    <n v="13925.00592020029"/>
    <n v="0"/>
    <n v="4"/>
    <n v="7"/>
    <n v="1671651923"/>
    <n v="10991.614995987909"/>
    <n v="9660.4398823363717"/>
    <n v="0"/>
    <n v="11"/>
    <n v="24"/>
    <n v="1671652224"/>
    <n v="255252"/>
    <n v="0"/>
    <n v="260824"/>
    <n v="5"/>
    <n v="49"/>
    <n v="206"/>
    <n v="5140"/>
    <n v="2"/>
    <n v="0"/>
    <n v="0"/>
    <n v="0"/>
    <n v="0"/>
    <n v="0"/>
    <n v="0"/>
    <n v="2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2"/>
    <n v="147050.84"/>
    <n v="157293.04999999999"/>
    <n v="10242.209999999999"/>
    <n v="4"/>
    <n v="12"/>
    <n v="16537.763155139051"/>
    <n v="22484.933812029249"/>
    <n v="5947.1706568902046"/>
    <n v="11991.86409508323"/>
    <n v="16286.89901680094"/>
    <n v="4295.0349217177099"/>
    <n v="118521.2127497777"/>
    <n v="118521.2171711698"/>
    <n v="4.4213920846232213E-3"/>
    <n v="10242.205578607911"/>
    <n v="11242.46690601463"/>
    <n v="13490.960287217549"/>
    <n v="15739.45366842048"/>
    <n v="17987.947049623399"/>
    <n v="20236.440430826329"/>
    <n v="24733.427193232179"/>
    <n v="26981.920574435098"/>
    <n v="29230.413955638029"/>
    <n v="31478.907336840952"/>
    <n v="33727.400718043878"/>
    <n v="8143.4495084004702"/>
    <n v="9772.1394100805646"/>
    <n v="11400.829311760661"/>
    <n v="13029.51921344075"/>
    <n v="14658.20911512085"/>
    <n v="17915.58891848104"/>
    <n v="19544.278820161129"/>
    <n v="21172.968721841218"/>
    <n v="22801.658623521311"/>
    <n v="24430.348525201411"/>
    <n v="3.7807783077451989"/>
    <n v="3.7920294744163181"/>
    <n v="1.4630000000000001"/>
    <n v="5.7983217848480928E-2"/>
    <n v="5.4844121594200823E-2"/>
    <n v="1.543236949892316"/>
    <n v="-325.93720388289142"/>
    <n v="-223.31016751747501"/>
    <n v="-1450.1838944843539"/>
    <n v="-950.51869866148172"/>
    <n v="-325.93720388289148"/>
    <n v="477.09614654672441"/>
    <n v="1547.807280452879"/>
    <n v="-2349.5812469655239"/>
    <n v="-1949.8490903072261"/>
    <n v="-1450.1838944843539"/>
    <n v="-807.75721414066084"/>
    <n v="48.811692984262663"/>
    <n v="-1037.655118357522"/>
    <n v="-675.72402909527864"/>
    <n v="-223.31016751747481"/>
    <n v="358.36479736827278"/>
    <n v="1133.931417215937"/>
    <n v="-1689.131079029559"/>
    <n v="-1399.586207619765"/>
    <n v="-1037.655118357522"/>
    <n v="-572.31514644892331"/>
    <n v="48.13814942920817"/>
  </r>
  <r>
    <x v="470"/>
    <n v="0"/>
    <n v="0"/>
    <n v="0"/>
    <n v="0"/>
    <n v="0"/>
    <n v="0"/>
    <n v="24013.414448945801"/>
    <n v="17663.147840715861"/>
    <n v="0"/>
    <n v="8"/>
    <n v="42"/>
    <n v="1669167364"/>
    <n v="13882"/>
    <n v="0"/>
    <n v="56240"/>
    <n v="8"/>
    <n v="46"/>
    <n v="0"/>
    <n v="40847"/>
    <n v="1"/>
    <n v="11"/>
    <n v="0"/>
    <n v="0"/>
    <n v="0"/>
    <n v="0"/>
    <n v="0"/>
    <n v="0"/>
    <n v="14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11"/>
    <n v="28330.67"/>
    <n v="38519.370000000003"/>
    <n v="10188.69"/>
    <n v="3"/>
    <n v="7"/>
    <n v="0"/>
    <n v="0"/>
    <n v="0"/>
    <n v="26579.798866652869"/>
    <n v="36768.492684255172"/>
    <n v="10188.6938176023"/>
    <n v="1750.871133347126"/>
    <n v="1750.87731574483"/>
    <n v="-3.817602299022838E-3"/>
    <n v="10188.6938176023"/>
    <n v="0"/>
    <n v="0"/>
    <n v="0"/>
    <n v="0"/>
    <n v="0"/>
    <n v="0"/>
    <n v="0"/>
    <n v="0"/>
    <n v="0"/>
    <n v="0"/>
    <n v="18384.24634212759"/>
    <n v="22061.0956105531"/>
    <n v="25737.944878978618"/>
    <n v="29414.79414740414"/>
    <n v="33091.643415829647"/>
    <n v="40445.34195268069"/>
    <n v="44122.191221106208"/>
    <n v="47799.040489531733"/>
    <n v="51475.889757957237"/>
    <n v="55152.739026382747"/>
    <m/>
    <n v="3.60875430575142"/>
    <n v="1.4630000000000001"/>
    <m/>
    <n v="0.10841571941460119"/>
    <n v="1.621612197503562"/>
    <m/>
    <n v="-996.57064653850671"/>
    <n v="0"/>
    <n v="0"/>
    <n v="0"/>
    <n v="0"/>
    <n v="0"/>
    <n v="0"/>
    <n v="0"/>
    <n v="0"/>
    <n v="0"/>
    <n v="0"/>
    <n v="-2834.995280751265"/>
    <n v="-2017.9176655455949"/>
    <n v="-996.57064653850648"/>
    <n v="316.58980647060707"/>
    <n v="2067.4704104827579"/>
    <n v="-4305.7349881214714"/>
    <n v="-3652.0728959569351"/>
    <n v="-2834.995280751265"/>
    <n v="-1784.4669183439751"/>
    <n v="-383.76243513425288"/>
  </r>
  <r>
    <x v="471"/>
    <n v="0"/>
    <n v="0"/>
    <n v="0"/>
    <n v="0"/>
    <n v="0"/>
    <n v="0"/>
    <n v="20626.933571231912"/>
    <n v="12310.00809042429"/>
    <n v="0"/>
    <n v="10"/>
    <n v="45"/>
    <n v="1670772384"/>
    <n v="15705"/>
    <n v="0"/>
    <n v="22460"/>
    <n v="5"/>
    <n v="22"/>
    <n v="0"/>
    <n v="6589"/>
    <n v="150"/>
    <n v="0"/>
    <n v="0"/>
    <n v="0"/>
    <n v="0"/>
    <n v="0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6"/>
    <n v="127816.98"/>
    <n v="137944.32999999999"/>
    <n v="10127.36"/>
    <n v="3"/>
    <n v="13"/>
    <n v="0"/>
    <n v="0"/>
    <n v="0"/>
    <n v="20704.702297817901"/>
    <n v="30832.059776118731"/>
    <n v="10127.35747830083"/>
    <n v="107112.27770218209"/>
    <n v="107112.27022388121"/>
    <n v="2.5216991671186411E-3"/>
    <n v="10127.35747830083"/>
    <n v="0"/>
    <n v="0"/>
    <n v="0"/>
    <n v="0"/>
    <n v="0"/>
    <n v="0"/>
    <n v="0"/>
    <n v="0"/>
    <n v="0"/>
    <n v="0"/>
    <n v="15416.029888059369"/>
    <n v="18499.235865671239"/>
    <n v="21582.441843283112"/>
    <n v="24665.647820894988"/>
    <n v="27748.853798506861"/>
    <n v="33915.265753730608"/>
    <n v="36998.471731342477"/>
    <n v="40081.677708954347"/>
    <n v="43164.883686566223"/>
    <n v="46248.0896641781"/>
    <m/>
    <n v="3.044432848566903"/>
    <n v="1.4630000000000001"/>
    <m/>
    <n v="0.31387361750577242"/>
    <n v="1.922197102410945"/>
    <m/>
    <n v="-2419.3425342711498"/>
    <n v="0"/>
    <n v="0"/>
    <n v="0"/>
    <n v="0"/>
    <n v="0"/>
    <n v="0"/>
    <n v="0"/>
    <n v="0"/>
    <n v="0"/>
    <n v="0"/>
    <n v="-3960.9455230770859"/>
    <n v="-3275.788639163336"/>
    <n v="-2419.3425342711498"/>
    <n v="-1318.1975422669091"/>
    <n v="149.99578040541201"/>
    <n v="-5194.227914121836"/>
    <n v="-4646.1024069908362"/>
    <n v="-3960.9455230770859"/>
    <n v="-3080.0295294736939"/>
    <n v="-1905.474871335837"/>
  </r>
  <r>
    <x v="472"/>
    <n v="18000.638148795049"/>
    <n v="11620.8987894043"/>
    <n v="0"/>
    <n v="63"/>
    <n v="127"/>
    <n v="1671966851"/>
    <n v="0"/>
    <n v="0"/>
    <n v="0"/>
    <n v="0"/>
    <n v="0"/>
    <n v="0"/>
    <n v="14"/>
    <n v="0"/>
    <n v="37"/>
    <n v="3"/>
    <n v="4"/>
    <n v="0"/>
    <n v="18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16620.080000000002"/>
    <n v="26740.18"/>
    <n v="10120.1"/>
    <n v="2"/>
    <n v="2"/>
    <n v="16620.083580075829"/>
    <n v="26740.180020757482"/>
    <n v="10120.096440681649"/>
    <n v="0"/>
    <n v="0"/>
    <n v="0"/>
    <n v="-3.580075826903339E-3"/>
    <n v="-2.0757477614097301E-5"/>
    <n v="3.5593183492892422E-3"/>
    <n v="10120.096440681649"/>
    <n v="13370.090010378741"/>
    <n v="16044.10801245449"/>
    <n v="18718.126014530229"/>
    <n v="21392.14401660598"/>
    <n v="24066.162018681731"/>
    <n v="29414.198022833229"/>
    <n v="32088.216024908968"/>
    <n v="34762.234026984719"/>
    <n v="37436.252029060473"/>
    <n v="40110.270031136213"/>
    <n v="0"/>
    <n v="0"/>
    <n v="0"/>
    <n v="0"/>
    <n v="0"/>
    <n v="0"/>
    <n v="0"/>
    <n v="0"/>
    <n v="0"/>
    <n v="0"/>
    <n v="2.6422850985159552"/>
    <m/>
    <n v="1.4630000000000001"/>
    <n v="0.51384118324196315"/>
    <m/>
    <m/>
    <n v="-3435.0514354922811"/>
    <m/>
    <n v="-4772.0604365301551"/>
    <n v="-4177.834213846656"/>
    <n v="-3435.0514354922821"/>
    <n v="-2480.045006179515"/>
    <n v="-1206.703100429158"/>
    <n v="-5841.6676373604541"/>
    <n v="-5366.2866592136543"/>
    <n v="-4772.0604365301551"/>
    <n v="-4008.0552930799408"/>
    <n v="-2989.3817684796568"/>
    <n v="0"/>
    <n v="0"/>
    <n v="0"/>
    <n v="0"/>
    <n v="0"/>
    <n v="0"/>
    <n v="0"/>
    <n v="0"/>
    <n v="0"/>
    <n v="0"/>
  </r>
  <r>
    <x v="473"/>
    <n v="0"/>
    <n v="0"/>
    <n v="0"/>
    <n v="0"/>
    <n v="0"/>
    <n v="0"/>
    <n v="26626.874426029521"/>
    <n v="8490.7368908362478"/>
    <n v="0"/>
    <n v="49"/>
    <n v="58"/>
    <n v="1671911284"/>
    <n v="626"/>
    <n v="0"/>
    <n v="1891"/>
    <n v="4"/>
    <n v="9"/>
    <n v="0"/>
    <n v="1146"/>
    <n v="0"/>
    <n v="0"/>
    <n v="0"/>
    <n v="0"/>
    <n v="0"/>
    <n v="0"/>
    <n v="0"/>
    <n v="1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9"/>
    <n v="52818.53"/>
    <n v="62932.42"/>
    <n v="10113.89"/>
    <n v="1"/>
    <n v="5"/>
    <n v="0"/>
    <n v="0"/>
    <n v="0"/>
    <n v="29306.68220361149"/>
    <n v="39420.571047022349"/>
    <n v="10113.888843410859"/>
    <n v="23511.847796388509"/>
    <n v="23511.848952977649"/>
    <n v="1.1565891418285901E-3"/>
    <n v="10113.888843410859"/>
    <n v="0"/>
    <n v="0"/>
    <n v="0"/>
    <n v="0"/>
    <n v="0"/>
    <n v="0"/>
    <n v="0"/>
    <n v="0"/>
    <n v="0"/>
    <n v="0"/>
    <n v="19710.285523511171"/>
    <n v="23652.34262821341"/>
    <n v="27594.399732915641"/>
    <n v="31536.45683761788"/>
    <n v="35478.513942320118"/>
    <n v="43362.628151724588"/>
    <n v="47304.685256426819"/>
    <n v="51246.742361129058"/>
    <n v="55188.799465831289"/>
    <n v="59130.85657053352"/>
    <m/>
    <n v="3.89766702574595"/>
    <n v="1.4630000000000001"/>
    <m/>
    <n v="2.6254929828046111E-2"/>
    <n v="1.501410962338432"/>
    <m/>
    <n v="-258.74608165527047"/>
    <n v="0"/>
    <n v="0"/>
    <n v="0"/>
    <n v="0"/>
    <n v="0"/>
    <n v="0"/>
    <n v="0"/>
    <n v="0"/>
    <n v="0"/>
    <n v="0"/>
    <n v="-2229.7746340063882"/>
    <n v="-1353.761944072558"/>
    <n v="-258.74608165527019"/>
    <n v="1149.1314557383851"/>
    <n v="3026.3015055965921"/>
    <n v="-3806.5974758872821"/>
    <n v="-3105.7873239402179"/>
    <n v="-2229.7746340063882"/>
    <n v="-1103.4726040914629"/>
    <n v="398.26343579510291"/>
  </r>
  <r>
    <x v="474"/>
    <n v="0"/>
    <n v="0"/>
    <n v="0"/>
    <n v="0"/>
    <n v="0"/>
    <n v="0"/>
    <n v="25344.406649764529"/>
    <n v="17710.141579686238"/>
    <n v="0"/>
    <n v="56"/>
    <n v="56"/>
    <n v="1671646260"/>
    <n v="1647"/>
    <n v="0"/>
    <n v="10921"/>
    <n v="3"/>
    <n v="9"/>
    <n v="0"/>
    <n v="9094"/>
    <n v="0"/>
    <n v="0"/>
    <n v="0"/>
    <n v="0"/>
    <n v="0"/>
    <n v="0"/>
    <n v="0"/>
    <n v="1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0"/>
    <n v="45182.76"/>
    <n v="55223.59"/>
    <n v="10040.84"/>
    <n v="2"/>
    <n v="4"/>
    <n v="0"/>
    <n v="0"/>
    <n v="0"/>
    <n v="27515.044295901422"/>
    <n v="37555.879704492298"/>
    <n v="10040.83540859088"/>
    <n v="17667.71570409858"/>
    <n v="17667.710295507699"/>
    <n v="4.5914091188024031E-3"/>
    <n v="10040.83540859088"/>
    <n v="0"/>
    <n v="0"/>
    <n v="0"/>
    <n v="0"/>
    <n v="0"/>
    <n v="0"/>
    <n v="0"/>
    <n v="0"/>
    <n v="0"/>
    <n v="0"/>
    <n v="18777.939852246149"/>
    <n v="22533.527822695381"/>
    <n v="26289.115793144611"/>
    <n v="30044.70376359384"/>
    <n v="33800.291734043072"/>
    <n v="41311.46767494153"/>
    <n v="45067.055645390763"/>
    <n v="48822.643615839988"/>
    <n v="52578.231586289206"/>
    <n v="56333.819556738446"/>
    <m/>
    <n v="3.7403142444063668"/>
    <n v="1.4630000000000001"/>
    <m/>
    <n v="6.9428860417809268E-2"/>
    <n v="1.564574422791255"/>
    <m/>
    <n v="-651.8654824678074"/>
    <n v="0"/>
    <n v="0"/>
    <n v="0"/>
    <n v="0"/>
    <n v="0"/>
    <n v="0"/>
    <n v="0"/>
    <n v="0"/>
    <n v="0"/>
    <n v="0"/>
    <n v="-2529.659467692421"/>
    <n v="-1695.0843631481489"/>
    <n v="-651.86548246780694"/>
    <n v="689.4159355497759"/>
    <n v="2477.791159573218"/>
    <n v="-4031.8946558721141"/>
    <n v="-3364.234572236694"/>
    <n v="-2529.659467692421"/>
    <n v="-1456.6343332783561"/>
    <n v="-25.9341540596015"/>
  </r>
  <r>
    <x v="475"/>
    <n v="1339.4501450690359"/>
    <n v="0"/>
    <n v="0"/>
    <n v="42"/>
    <n v="49"/>
    <n v="1638020487"/>
    <n v="18959.796538738559"/>
    <n v="13891.55649697767"/>
    <n v="0"/>
    <n v="3"/>
    <n v="21"/>
    <n v="1670490512"/>
    <n v="20992"/>
    <n v="0"/>
    <n v="250294"/>
    <n v="8"/>
    <n v="81"/>
    <n v="119"/>
    <n v="315"/>
    <n v="410"/>
    <n v="240"/>
    <n v="0"/>
    <n v="0"/>
    <n v="0"/>
    <n v="0"/>
    <n v="0"/>
    <n v="228118"/>
    <n v="1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987"/>
    <n v="125826.14"/>
    <n v="215853"/>
    <n v="90026.87"/>
    <n v="5"/>
    <n v="24"/>
    <n v="0"/>
    <n v="0"/>
    <n v="0"/>
    <n v="18397.65915059832"/>
    <n v="28370.9969645821"/>
    <n v="9973.3378139837769"/>
    <n v="107428.48084940171"/>
    <n v="187482.0030354179"/>
    <n v="80053.532186016222"/>
    <n v="9973.3378139837769"/>
    <n v="0"/>
    <n v="0"/>
    <n v="0"/>
    <n v="0"/>
    <n v="0"/>
    <n v="0"/>
    <n v="0"/>
    <n v="0"/>
    <n v="0"/>
    <n v="0"/>
    <n v="14185.49848229105"/>
    <n v="17022.59817874926"/>
    <n v="19859.697875207461"/>
    <n v="22696.79757166568"/>
    <n v="25533.897268123888"/>
    <n v="31208.096661040308"/>
    <n v="34045.196357498513"/>
    <n v="36882.296053956728"/>
    <n v="39719.395750414929"/>
    <n v="42556.495446873138"/>
    <m/>
    <n v="2.8446842465120019"/>
    <n v="1.4630000000000001"/>
    <m/>
    <n v="0.40613145550497709"/>
    <n v="2.0571703194037818"/>
    <m/>
    <n v="-2880.5885728382532"/>
    <n v="0"/>
    <n v="0"/>
    <n v="0"/>
    <n v="0"/>
    <n v="0"/>
    <n v="0"/>
    <n v="0"/>
    <n v="0"/>
    <n v="0"/>
    <n v="0"/>
    <n v="-4299.1384210673577"/>
    <n v="-3668.671821854422"/>
    <n v="-2880.5885728382532"/>
    <n v="-1867.3386812460351"/>
    <n v="-516.33882578974408"/>
    <n v="-5433.978299650641"/>
    <n v="-4929.6050202802926"/>
    <n v="-4299.1384210673568"/>
    <n v="-3488.538507793583"/>
    <n v="-2407.73862342855"/>
  </r>
  <r>
    <x v="476"/>
    <n v="0"/>
    <n v="0"/>
    <n v="0"/>
    <n v="0"/>
    <n v="0"/>
    <n v="0"/>
    <n v="30584.39529570693"/>
    <n v="30584.39529570693"/>
    <n v="6074.5244871241594"/>
    <n v="1"/>
    <n v="1"/>
    <n v="1671577456"/>
    <n v="0"/>
    <n v="0"/>
    <n v="133"/>
    <n v="1"/>
    <n v="2"/>
    <n v="0"/>
    <n v="1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316.04"/>
    <n v="45237.2"/>
    <n v="9921.16"/>
    <n v="1"/>
    <n v="1"/>
    <n v="0"/>
    <n v="0"/>
    <n v="0"/>
    <n v="35316.043245319634"/>
    <n v="45237.203698493118"/>
    <n v="9921.1604531734956"/>
    <n v="-3.245319625420962E-3"/>
    <n v="-3.6984931211918588E-3"/>
    <n v="-4.5317349577089772E-4"/>
    <n v="9921.1604531734956"/>
    <n v="0"/>
    <n v="0"/>
    <n v="0"/>
    <n v="0"/>
    <n v="0"/>
    <n v="0"/>
    <n v="0"/>
    <n v="0"/>
    <n v="0"/>
    <n v="0"/>
    <n v="22618.601849246559"/>
    <n v="27142.32221909587"/>
    <n v="31666.04258894518"/>
    <n v="36189.762958794498"/>
    <n v="40713.483328643808"/>
    <n v="49760.924068342443"/>
    <n v="54284.644438191739"/>
    <n v="58808.364808041057"/>
    <n v="63332.08517789036"/>
    <n v="67855.80554773967"/>
    <m/>
    <n v="4.5596685903838026"/>
    <n v="1.4630000000000001"/>
    <m/>
    <n v="-0.1227432606755952"/>
    <n v="1.283426609631604"/>
    <m/>
    <n v="1388.1404714497851"/>
    <n v="0"/>
    <n v="0"/>
    <n v="0"/>
    <n v="0"/>
    <n v="0"/>
    <n v="0"/>
    <n v="0"/>
    <n v="0"/>
    <n v="0"/>
    <n v="0"/>
    <n v="-873.71971347487124"/>
    <n v="131.5514798249751"/>
    <n v="1388.1404714497839"/>
    <n v="3003.7548892531099"/>
    <n v="5157.9074463242096"/>
    <n v="-2683.2078614145962"/>
    <n v="-1878.990906774718"/>
    <n v="-873.71971347487124"/>
    <n v="418.7718207677899"/>
    <n v="2142.0938664246701"/>
  </r>
  <r>
    <x v="477"/>
    <n v="1747.007987913865"/>
    <n v="0"/>
    <n v="0"/>
    <n v="74"/>
    <n v="64"/>
    <n v="1636006502"/>
    <n v="25339.561300102789"/>
    <n v="12925.55864211058"/>
    <n v="0"/>
    <n v="40"/>
    <n v="54"/>
    <n v="1671743922"/>
    <n v="2828"/>
    <n v="0"/>
    <n v="10090"/>
    <n v="4"/>
    <n v="26"/>
    <n v="5"/>
    <n v="7256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56698.22"/>
    <n v="66607.05"/>
    <n v="9908.83"/>
    <n v="2"/>
    <n v="7"/>
    <n v="0"/>
    <n v="0"/>
    <n v="0"/>
    <n v="27611.050938057859"/>
    <n v="37519.881524883604"/>
    <n v="9908.8305868257394"/>
    <n v="29087.169061942139"/>
    <n v="29087.16847511641"/>
    <n v="-5.8682573944679461E-4"/>
    <n v="9908.8305868257394"/>
    <n v="0"/>
    <n v="0"/>
    <n v="0"/>
    <n v="0"/>
    <n v="0"/>
    <n v="0"/>
    <n v="0"/>
    <n v="0"/>
    <n v="0"/>
    <n v="0"/>
    <n v="18759.940762441802"/>
    <n v="22511.928914930158"/>
    <n v="26263.917067418519"/>
    <n v="30015.905219906879"/>
    <n v="33767.893372395243"/>
    <n v="41271.869677371957"/>
    <n v="45023.857829860317"/>
    <n v="48775.845982348677"/>
    <n v="52527.83413483703"/>
    <n v="56279.822287325398"/>
    <m/>
    <n v="3.7865095377418259"/>
    <n v="1.4630000000000001"/>
    <m/>
    <n v="5.6381863066821802E-2"/>
    <n v="1.5454866656667601"/>
    <m/>
    <n v="-528.86020560484053"/>
    <n v="0"/>
    <n v="0"/>
    <n v="0"/>
    <n v="0"/>
    <n v="0"/>
    <n v="0"/>
    <n v="0"/>
    <n v="0"/>
    <n v="0"/>
    <n v="0"/>
    <n v="-2404.85428184902"/>
    <n v="-1571.079136851607"/>
    <n v="-528.8602056048403"/>
    <n v="811.13556314100242"/>
    <n v="2597.7965881354589"/>
    <n v="-3905.6495428443632"/>
    <n v="-3238.629426846433"/>
    <n v="-2404.85428184902"/>
    <n v="-1332.857666852346"/>
    <n v="96.471153143220363"/>
  </r>
  <r>
    <x v="478"/>
    <n v="0"/>
    <n v="0"/>
    <n v="0"/>
    <n v="0"/>
    <n v="0"/>
    <n v="0"/>
    <n v="25120.369849982671"/>
    <n v="0"/>
    <n v="0"/>
    <n v="40"/>
    <n v="43"/>
    <n v="1671649188"/>
    <n v="15016"/>
    <n v="0"/>
    <n v="28375"/>
    <n v="7"/>
    <n v="23"/>
    <n v="0"/>
    <n v="12621"/>
    <n v="154"/>
    <n v="501"/>
    <n v="0"/>
    <n v="0"/>
    <n v="0"/>
    <n v="0"/>
    <n v="0"/>
    <n v="0"/>
    <n v="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38"/>
    <n v="310088.57"/>
    <n v="352984.46"/>
    <n v="42895.89"/>
    <n v="2"/>
    <n v="9"/>
    <n v="0"/>
    <n v="0"/>
    <n v="0"/>
    <n v="27314.340078311241"/>
    <n v="37204.119885533997"/>
    <n v="9889.7798072227633"/>
    <n v="282774.22992168879"/>
    <n v="315780.34011446597"/>
    <n v="33006.11019277724"/>
    <n v="9889.7798072227633"/>
    <n v="0"/>
    <n v="0"/>
    <n v="0"/>
    <n v="0"/>
    <n v="0"/>
    <n v="0"/>
    <n v="0"/>
    <n v="0"/>
    <n v="0"/>
    <n v="0"/>
    <n v="18602.059942766999"/>
    <n v="22322.4719313204"/>
    <n v="26042.883919873799"/>
    <n v="29763.295908427201"/>
    <n v="33483.707896980603"/>
    <n v="40924.531874087414"/>
    <n v="44644.943862640801"/>
    <n v="48365.35585119421"/>
    <n v="52085.767839747597"/>
    <n v="55806.179828301007"/>
    <m/>
    <n v="3.7618754523091469"/>
    <n v="1.4630000000000001"/>
    <m/>
    <n v="6.3299423574665337E-2"/>
    <n v="1.555607056689736"/>
    <m/>
    <n v="-588.74983583926212"/>
    <n v="0"/>
    <n v="0"/>
    <n v="0"/>
    <n v="0"/>
    <n v="0"/>
    <n v="0"/>
    <n v="0"/>
    <n v="0"/>
    <n v="0"/>
    <n v="0"/>
    <n v="-2448.9558301159618"/>
    <n v="-1622.1976104374301"/>
    <n v="-588.74983583926223"/>
    <n v="739.96873150123793"/>
    <n v="2511.5934879552392"/>
    <n v="-3937.1206255373231"/>
    <n v="-3275.7140497944961"/>
    <n v="-2448.9558301159618"/>
    <n v="-1385.9809762435621"/>
    <n v="31.31882891963869"/>
  </r>
  <r>
    <x v="479"/>
    <n v="0"/>
    <n v="0"/>
    <n v="0"/>
    <n v="0"/>
    <n v="0"/>
    <n v="0"/>
    <n v="25267.242096003829"/>
    <n v="555.30288154301991"/>
    <n v="0"/>
    <n v="25"/>
    <n v="58"/>
    <n v="1671652374"/>
    <n v="112770"/>
    <n v="0"/>
    <n v="133738"/>
    <n v="2"/>
    <n v="34"/>
    <n v="0"/>
    <n v="209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1691.32"/>
    <n v="251571.28"/>
    <n v="9879.9500000000007"/>
    <n v="2"/>
    <n v="11"/>
    <n v="0"/>
    <n v="0"/>
    <n v="0"/>
    <n v="27543.828081767799"/>
    <n v="37423.782943243437"/>
    <n v="9879.9548614756441"/>
    <n v="214147.4919182322"/>
    <n v="214147.49705675661"/>
    <n v="-4.8614756433380526E-3"/>
    <n v="9879.9548614756441"/>
    <n v="0"/>
    <n v="0"/>
    <n v="0"/>
    <n v="0"/>
    <n v="0"/>
    <n v="0"/>
    <n v="0"/>
    <n v="0"/>
    <n v="0"/>
    <n v="0"/>
    <n v="18711.891471621719"/>
    <n v="22454.269765946061"/>
    <n v="26196.6480602704"/>
    <n v="29939.026354594749"/>
    <n v="33681.404648919102"/>
    <n v="41166.161237567787"/>
    <n v="44908.539531892122"/>
    <n v="48650.917826216471"/>
    <n v="52393.296120540806"/>
    <n v="56135.674414865163"/>
    <m/>
    <n v="3.7878495871644011"/>
    <n v="1.4630000000000001"/>
    <m/>
    <n v="5.6008140754716607E-2"/>
    <n v="1.544939909924151"/>
    <m/>
    <n v="-524.00912566478496"/>
    <n v="0"/>
    <n v="0"/>
    <n v="0"/>
    <n v="0"/>
    <n v="0"/>
    <n v="0"/>
    <n v="0"/>
    <n v="0"/>
    <n v="0"/>
    <n v="0"/>
    <n v="-2395.1982728269568"/>
    <n v="-1563.5586518659909"/>
    <n v="-524.00912566478473"/>
    <n v="812.554550879624"/>
    <n v="2594.639452938834"/>
    <n v="-3892.149590556694"/>
    <n v="-3226.837893787922"/>
    <n v="-2395.1982728269559"/>
    <n v="-1325.947331591429"/>
    <n v="99.720590055940193"/>
  </r>
  <r>
    <x v="480"/>
    <n v="0"/>
    <n v="0"/>
    <n v="0"/>
    <n v="0"/>
    <n v="0"/>
    <n v="0"/>
    <n v="24946.79493718248"/>
    <n v="16273.859473804479"/>
    <n v="0"/>
    <n v="60"/>
    <n v="58"/>
    <n v="1671824446"/>
    <n v="456"/>
    <n v="0"/>
    <n v="520"/>
    <n v="5"/>
    <n v="16"/>
    <n v="0"/>
    <n v="28"/>
    <n v="0"/>
    <n v="0"/>
    <n v="0"/>
    <n v="0"/>
    <n v="0"/>
    <n v="0"/>
    <n v="0"/>
    <n v="17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n v="36"/>
    <n v="445787.78"/>
    <n v="455516.41"/>
    <n v="9728.6299999999992"/>
    <n v="3"/>
    <n v="13"/>
    <n v="0"/>
    <n v="0"/>
    <n v="0"/>
    <n v="27261.597508281291"/>
    <n v="36965.104427147417"/>
    <n v="9703.5069188661291"/>
    <n v="418526.18249171868"/>
    <n v="418551.30557285261"/>
    <n v="25.12308113387007"/>
    <n v="9703.5069188661291"/>
    <n v="0"/>
    <n v="0"/>
    <n v="0"/>
    <n v="0"/>
    <n v="0"/>
    <n v="0"/>
    <n v="0"/>
    <n v="0"/>
    <n v="0"/>
    <n v="0"/>
    <n v="18482.552213573708"/>
    <n v="22179.06265628845"/>
    <n v="25875.573099003192"/>
    <n v="29572.08354171793"/>
    <n v="33268.593984432679"/>
    <n v="40661.614869862162"/>
    <n v="44358.1253125769"/>
    <n v="48054.635755291652"/>
    <n v="51751.146198006383"/>
    <n v="55447.656640721121"/>
    <m/>
    <n v="3.8094582439342299"/>
    <n v="1.4630000000000001"/>
    <m/>
    <n v="5.0018071826661403E-2"/>
    <n v="1.536176439082406"/>
    <m/>
    <n v="-462.23081207927549"/>
    <n v="0"/>
    <n v="0"/>
    <n v="0"/>
    <n v="0"/>
    <n v="0"/>
    <n v="0"/>
    <n v="0"/>
    <n v="0"/>
    <n v="0"/>
    <n v="0"/>
    <n v="-2310.4860334366458"/>
    <n v="-1489.0392683889261"/>
    <n v="-462.23081207927498"/>
    <n v="857.95148889027587"/>
    <n v="2618.1945568496758"/>
    <n v="-3789.0902105225418"/>
    <n v="-3131.9327984843658"/>
    <n v="-2310.4860334366458"/>
    <n v="-1254.3401926610061"/>
    <n v="153.8542617065159"/>
  </r>
  <r>
    <x v="481"/>
    <n v="2379.8475113834902"/>
    <n v="0"/>
    <n v="0"/>
    <n v="37"/>
    <n v="36"/>
    <n v="1619424949"/>
    <n v="21465.516343692281"/>
    <n v="16377.071729833489"/>
    <n v="0"/>
    <n v="1"/>
    <n v="14"/>
    <n v="1668038219"/>
    <n v="3210"/>
    <n v="0"/>
    <n v="3306"/>
    <n v="5"/>
    <n v="30"/>
    <n v="5"/>
    <n v="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172021.18"/>
    <n v="249275.61"/>
    <n v="77254.429999999993"/>
    <n v="2"/>
    <n v="9"/>
    <n v="0"/>
    <n v="0"/>
    <n v="0"/>
    <n v="22722.39621918304"/>
    <n v="32425.77397998486"/>
    <n v="9703.3777608018208"/>
    <n v="149298.78378081691"/>
    <n v="216849.83602001509"/>
    <n v="67551.052239198179"/>
    <n v="9703.3777608018208"/>
    <n v="0"/>
    <n v="0"/>
    <n v="0"/>
    <n v="0"/>
    <n v="0"/>
    <n v="0"/>
    <n v="0"/>
    <n v="0"/>
    <n v="0"/>
    <n v="0"/>
    <n v="16212.88698999243"/>
    <n v="19455.46438799092"/>
    <n v="22698.041785989401"/>
    <n v="25940.619183987888"/>
    <n v="29183.19658198638"/>
    <n v="35668.351377983352"/>
    <n v="38910.928775981833"/>
    <n v="42153.506173980328"/>
    <n v="45396.083571978808"/>
    <n v="48638.660969977303"/>
    <m/>
    <n v="3.3416996410232951"/>
    <n v="1.4630000000000001"/>
    <m/>
    <n v="0.19699566977692839"/>
    <n v="1.7512046648836459"/>
    <m/>
    <n v="-1596.934265805605"/>
    <n v="0"/>
    <n v="0"/>
    <n v="0"/>
    <n v="0"/>
    <n v="0"/>
    <n v="0"/>
    <n v="0"/>
    <n v="0"/>
    <n v="0"/>
    <n v="0"/>
    <n v="-3218.2229648048478"/>
    <n v="-2497.6502096940731"/>
    <n v="-1596.934265805605"/>
    <n v="-438.87090937757421"/>
    <n v="1105.2135658597999"/>
    <n v="-4515.2539240042424"/>
    <n v="-3938.7957199156231"/>
    <n v="-3218.2229648048478"/>
    <n v="-2291.772279662423"/>
    <n v="-1056.504699472523"/>
  </r>
  <r>
    <x v="482"/>
    <n v="0"/>
    <n v="0"/>
    <n v="0"/>
    <n v="0"/>
    <n v="0"/>
    <n v="0"/>
    <n v="27162.311740532641"/>
    <n v="17985.842230489081"/>
    <n v="0"/>
    <n v="3"/>
    <n v="54"/>
    <n v="1671954791"/>
    <n v="432710"/>
    <n v="0"/>
    <n v="467007"/>
    <n v="11"/>
    <n v="49"/>
    <n v="70"/>
    <n v="2798"/>
    <n v="1178"/>
    <n v="23570"/>
    <n v="3"/>
    <n v="0"/>
    <n v="0"/>
    <n v="0"/>
    <n v="0"/>
    <n v="2869"/>
    <n v="1"/>
    <n v="0"/>
    <n v="38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499"/>
    <n v="575528.89"/>
    <n v="645684.89"/>
    <n v="70156"/>
    <n v="6"/>
    <n v="20"/>
    <n v="0"/>
    <n v="0"/>
    <n v="0"/>
    <n v="30346.37714718411"/>
    <n v="40016.788280437489"/>
    <n v="9670.4111332533757"/>
    <n v="545182.51285281591"/>
    <n v="605668.10171956255"/>
    <n v="60485.588866746621"/>
    <n v="9670.4111332533757"/>
    <n v="0"/>
    <n v="0"/>
    <n v="0"/>
    <n v="0"/>
    <n v="0"/>
    <n v="0"/>
    <n v="0"/>
    <n v="0"/>
    <n v="0"/>
    <n v="0"/>
    <n v="20008.394140218741"/>
    <n v="24010.072968262491"/>
    <n v="28011.751796306238"/>
    <n v="32013.430624349989"/>
    <n v="36015.109452393743"/>
    <n v="44018.467108481243"/>
    <n v="48020.145936524983"/>
    <n v="52021.824764568737"/>
    <n v="56023.503592612476"/>
    <n v="60025.182420656231"/>
    <m/>
    <n v="4.138064838094925"/>
    <n v="1.4630000000000001"/>
    <m/>
    <n v="-3.3364590333119781E-2"/>
    <n v="1.414187604342646"/>
    <m/>
    <n v="333.78593685599691"/>
    <n v="0"/>
    <n v="0"/>
    <n v="0"/>
    <n v="0"/>
    <n v="0"/>
    <n v="0"/>
    <n v="0"/>
    <n v="0"/>
    <n v="0"/>
    <n v="0"/>
    <n v="-1667.0534771658779"/>
    <n v="-777.79151537837788"/>
    <n v="333.78593685599662"/>
    <n v="1762.956946871622"/>
    <n v="3668.5182935591201"/>
    <n v="-3267.7250083833769"/>
    <n v="-2556.315438953377"/>
    <n v="-1667.0534771658779"/>
    <n v="-523.71666915337846"/>
    <n v="1000.732408196622"/>
  </r>
  <r>
    <x v="483"/>
    <n v="0"/>
    <n v="0"/>
    <n v="0"/>
    <n v="0"/>
    <n v="0"/>
    <n v="0"/>
    <n v="26377.044801637319"/>
    <n v="25605.8475562981"/>
    <n v="0"/>
    <n v="3"/>
    <n v="4"/>
    <n v="1671988653"/>
    <n v="5790"/>
    <n v="0"/>
    <n v="269062"/>
    <n v="10"/>
    <n v="47"/>
    <n v="5"/>
    <n v="5773"/>
    <n v="0"/>
    <n v="253212"/>
    <n v="0"/>
    <n v="0"/>
    <n v="0"/>
    <n v="0"/>
    <n v="0"/>
    <n v="3741"/>
    <n v="5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499"/>
    <n v="259460.68"/>
    <n v="269088.65000000002"/>
    <n v="9627.9699999999993"/>
    <n v="5"/>
    <n v="19"/>
    <n v="0"/>
    <n v="0"/>
    <n v="0"/>
    <n v="29467.780669927091"/>
    <n v="39095.753832801551"/>
    <n v="9627.9731628744648"/>
    <n v="229992.89933007289"/>
    <n v="229992.89616719849"/>
    <n v="-3.1628744654881298E-3"/>
    <n v="9627.9731628744648"/>
    <n v="0"/>
    <n v="0"/>
    <n v="0"/>
    <n v="0"/>
    <n v="0"/>
    <n v="0"/>
    <n v="0"/>
    <n v="0"/>
    <n v="0"/>
    <n v="0"/>
    <n v="19547.876916400779"/>
    <n v="23457.452299680928"/>
    <n v="27367.027682961081"/>
    <n v="31276.603066241241"/>
    <n v="35186.178449521387"/>
    <n v="43005.329216081707"/>
    <n v="46914.904599361857"/>
    <n v="50824.47998264202"/>
    <n v="54734.05536592217"/>
    <n v="58643.630749202333"/>
    <m/>
    <n v="4.0606421695850861"/>
    <n v="1.4630000000000001"/>
    <m/>
    <n v="-1.493413284216627E-2"/>
    <n v="1.4411513636519111"/>
    <m/>
    <n v="145.96529532592271"/>
    <n v="0"/>
    <n v="0"/>
    <n v="0"/>
    <n v="0"/>
    <n v="0"/>
    <n v="0"/>
    <n v="0"/>
    <n v="0"/>
    <n v="0"/>
    <n v="0"/>
    <n v="-1808.822396314155"/>
    <n v="-940.02786669634224"/>
    <n v="145.96529532592291"/>
    <n v="1542.242217925977"/>
    <n v="3403.9447813927181"/>
    <n v="-3372.652549626217"/>
    <n v="-2677.6169259319672"/>
    <n v="-1808.822396314155"/>
    <n v="-691.80085823410991"/>
    <n v="797.56119253928227"/>
  </r>
  <r>
    <x v="484"/>
    <n v="0"/>
    <n v="0"/>
    <n v="0"/>
    <n v="0"/>
    <n v="0"/>
    <n v="0"/>
    <n v="23642.424967461269"/>
    <n v="21916.918218776391"/>
    <n v="0"/>
    <n v="10"/>
    <n v="18"/>
    <n v="1671534545"/>
    <n v="84117"/>
    <n v="0"/>
    <n v="88895"/>
    <n v="7"/>
    <n v="41"/>
    <n v="27"/>
    <n v="1599"/>
    <n v="57"/>
    <n v="2705"/>
    <n v="0"/>
    <n v="0"/>
    <n v="0"/>
    <n v="0"/>
    <n v="0"/>
    <n v="217"/>
    <n v="1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79"/>
    <n v="427756.91"/>
    <n v="437296.38"/>
    <n v="9539.4699999999993"/>
    <n v="6"/>
    <n v="18"/>
    <n v="0"/>
    <n v="0"/>
    <n v="0"/>
    <n v="25679.333041216389"/>
    <n v="35218.80093388899"/>
    <n v="9539.4678926726065"/>
    <n v="402077.57695878361"/>
    <n v="402077.57906611101"/>
    <n v="2.107327392877778E-3"/>
    <n v="9539.4678926726065"/>
    <n v="0"/>
    <n v="0"/>
    <n v="0"/>
    <n v="0"/>
    <n v="0"/>
    <n v="0"/>
    <n v="0"/>
    <n v="0"/>
    <n v="0"/>
    <n v="0"/>
    <n v="17609.400466944491"/>
    <n v="21131.280560333391"/>
    <n v="24653.160653722291"/>
    <n v="28175.04074711119"/>
    <n v="31696.92084050009"/>
    <n v="38740.681027277889"/>
    <n v="42262.561120666789"/>
    <n v="45784.441214055689"/>
    <n v="49306.321307444581"/>
    <n v="52828.201400833481"/>
    <m/>
    <n v="3.6919041324035509"/>
    <n v="1.4630000000000001"/>
    <m/>
    <n v="8.3451751873055535E-2"/>
    <n v="1.58508991299028"/>
    <m/>
    <n v="-734.76765920035928"/>
    <n v="0"/>
    <n v="0"/>
    <n v="0"/>
    <n v="0"/>
    <n v="0"/>
    <n v="0"/>
    <n v="0"/>
    <n v="0"/>
    <n v="0"/>
    <n v="0"/>
    <n v="-2495.7077058948089"/>
    <n v="-1713.0676851417199"/>
    <n v="-734.76765920035905"/>
    <n v="523.04665986710461"/>
    <n v="2200.132418623723"/>
    <n v="-3904.4597432503679"/>
    <n v="-3278.3477266478972"/>
    <n v="-2495.707705894808"/>
    <n v="-1489.456250640837"/>
    <n v="-147.7876436355418"/>
  </r>
  <r>
    <x v="485"/>
    <n v="0"/>
    <n v="0"/>
    <n v="0"/>
    <n v="0"/>
    <n v="0"/>
    <n v="0"/>
    <n v="24504.375538320401"/>
    <n v="12042.967747813649"/>
    <n v="0"/>
    <n v="24"/>
    <n v="58"/>
    <n v="1671686386"/>
    <n v="641"/>
    <n v="0"/>
    <n v="3254"/>
    <n v="6"/>
    <n v="29"/>
    <n v="5"/>
    <n v="2451"/>
    <n v="0"/>
    <n v="0"/>
    <n v="0"/>
    <n v="0"/>
    <n v="0"/>
    <n v="0"/>
    <n v="0"/>
    <n v="0"/>
    <n v="1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2"/>
    <n v="92752.42"/>
    <n v="102291.86"/>
    <n v="9539.43"/>
    <n v="3"/>
    <n v="14"/>
    <n v="0"/>
    <n v="0"/>
    <n v="0"/>
    <n v="26770.610021482189"/>
    <n v="36310.044141275081"/>
    <n v="9539.4341197928916"/>
    <n v="65981.809978517806"/>
    <n v="65981.81585872492"/>
    <n v="-4.1197928912879433E-3"/>
    <n v="9539.4341197928916"/>
    <n v="0"/>
    <n v="0"/>
    <n v="0"/>
    <n v="0"/>
    <n v="0"/>
    <n v="0"/>
    <n v="0"/>
    <n v="0"/>
    <n v="0"/>
    <n v="0"/>
    <n v="18155.02207063754"/>
    <n v="21786.026484765051"/>
    <n v="25417.03089889255"/>
    <n v="29048.035313020071"/>
    <n v="32679.03972714757"/>
    <n v="39941.048555402587"/>
    <n v="43572.052969530087"/>
    <n v="47203.057383657608"/>
    <n v="50834.061797785107"/>
    <n v="54465.066211912621"/>
    <m/>
    <n v="3.8063100688475009"/>
    <n v="1.4630000000000001"/>
    <m/>
    <n v="5.0886535161110968E-2"/>
    <n v="1.537447000940706"/>
    <m/>
    <n v="-461.92308447412148"/>
    <n v="0"/>
    <n v="0"/>
    <n v="0"/>
    <n v="0"/>
    <n v="0"/>
    <n v="0"/>
    <n v="0"/>
    <n v="0"/>
    <n v="0"/>
    <n v="0"/>
    <n v="-2277.4252915378761"/>
    <n v="-1470.5354217317631"/>
    <n v="-461.92308447412142"/>
    <n v="834.8642062857034"/>
    <n v="2563.9139272988009"/>
    <n v="-3729.8270571888779"/>
    <n v="-3084.3151613439882"/>
    <n v="-2277.4252915378752"/>
    <n v="-1239.995458930016"/>
    <n v="143.24431788046419"/>
  </r>
  <r>
    <x v="486"/>
    <n v="0"/>
    <n v="0"/>
    <n v="0"/>
    <n v="0"/>
    <n v="0"/>
    <n v="0"/>
    <n v="20751.714435687281"/>
    <n v="18983.377374937219"/>
    <n v="0"/>
    <n v="38"/>
    <n v="15"/>
    <n v="1672107462"/>
    <n v="15471"/>
    <n v="0"/>
    <n v="76916"/>
    <n v="3"/>
    <n v="9"/>
    <n v="0"/>
    <n v="704"/>
    <n v="0"/>
    <n v="607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0741"/>
    <n v="30760.19"/>
    <n v="40240.639999999999"/>
    <n v="9480.4500000000007"/>
    <n v="2"/>
    <n v="5"/>
    <n v="0"/>
    <n v="0"/>
    <n v="0"/>
    <n v="21322.68002245768"/>
    <n v="30803.132248998911"/>
    <n v="9480.4522265412252"/>
    <n v="9437.5099775423187"/>
    <n v="9437.5077510010924"/>
    <n v="-2.2265412244450999E-3"/>
    <n v="9480.4522265412252"/>
    <n v="0"/>
    <n v="0"/>
    <n v="0"/>
    <n v="0"/>
    <n v="0"/>
    <n v="0"/>
    <n v="0"/>
    <n v="0"/>
    <n v="0"/>
    <n v="0"/>
    <n v="15401.56612449945"/>
    <n v="18481.87934939934"/>
    <n v="21562.192574299239"/>
    <n v="24642.505799199131"/>
    <n v="27722.819024099019"/>
    <n v="33883.445473898799"/>
    <n v="36963.758698798687"/>
    <n v="40044.071923698582"/>
    <n v="43124.385148598471"/>
    <n v="46204.698373498359"/>
    <m/>
    <n v="3.2491205601736239"/>
    <n v="1.4630000000000001"/>
    <m/>
    <n v="0.23110236321494049"/>
    <n v="1.8011027573834579"/>
    <m/>
    <n v="-1779.6691642914991"/>
    <n v="0"/>
    <n v="0"/>
    <n v="0"/>
    <n v="0"/>
    <n v="0"/>
    <n v="0"/>
    <n v="0"/>
    <n v="0"/>
    <n v="0"/>
    <n v="0"/>
    <n v="-3319.825776741443"/>
    <n v="-2635.3117267636899"/>
    <n v="-1779.669164291498"/>
    <n v="-679.55729825582239"/>
    <n v="787.25852312507777"/>
    <n v="-4551.9510667014001"/>
    <n v="-4004.3398267191969"/>
    <n v="-3319.825776741443"/>
    <n v="-2439.7362839129032"/>
    <n v="-1266.283626808183"/>
  </r>
  <r>
    <x v="487"/>
    <n v="0"/>
    <n v="0"/>
    <n v="0"/>
    <n v="0"/>
    <n v="0"/>
    <n v="0"/>
    <n v="41886.805565596893"/>
    <n v="41666.660000000003"/>
    <n v="17894.256448846711"/>
    <n v="3"/>
    <n v="3"/>
    <n v="1671631089"/>
    <n v="53"/>
    <n v="0"/>
    <n v="173"/>
    <n v="2"/>
    <n v="2"/>
    <n v="0"/>
    <n v="1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1898.47"/>
    <n v="71372.66"/>
    <n v="9474.19"/>
    <n v="1"/>
    <n v="2"/>
    <n v="0"/>
    <n v="0"/>
    <n v="0"/>
    <n v="52395.35399872667"/>
    <n v="61869.542177495387"/>
    <n v="9474.188178768718"/>
    <n v="9503.1160012733308"/>
    <n v="9503.1178225046169"/>
    <n v="1.8212312825198751E-3"/>
    <n v="9474.188178768718"/>
    <n v="0"/>
    <n v="0"/>
    <n v="0"/>
    <n v="0"/>
    <n v="0"/>
    <n v="0"/>
    <n v="0"/>
    <n v="0"/>
    <n v="0"/>
    <n v="0"/>
    <n v="30934.77108874769"/>
    <n v="37121.725306497232"/>
    <n v="43308.679524246771"/>
    <n v="49495.633741996309"/>
    <n v="55682.587959745848"/>
    <n v="68056.496395244933"/>
    <n v="74243.450612994464"/>
    <n v="80430.40483074401"/>
    <n v="86617.359048493541"/>
    <n v="92804.313266243087"/>
    <m/>
    <n v="6.5303265050342354"/>
    <n v="1.4630000000000001"/>
    <m/>
    <n v="-0.38747319955343801"/>
    <n v="0.89612670905332037"/>
    <m/>
    <n v="5993.1973656051296"/>
    <n v="0"/>
    <n v="0"/>
    <n v="0"/>
    <n v="0"/>
    <n v="0"/>
    <n v="0"/>
    <n v="0"/>
    <n v="0"/>
    <n v="0"/>
    <n v="0"/>
    <n v="2899.7202567303589"/>
    <n v="4274.598971785812"/>
    <n v="5993.1973656051287"/>
    <n v="8202.8238719442506"/>
    <n v="11148.992547063081"/>
    <n v="424.9385696305435"/>
    <n v="1524.8415416749069"/>
    <n v="2899.7202567303589"/>
    <n v="4667.4214618016558"/>
    <n v="7024.3564018967172"/>
  </r>
  <r>
    <x v="488"/>
    <n v="23341.396926906571"/>
    <n v="22900.948948906291"/>
    <n v="0"/>
    <n v="6"/>
    <n v="1"/>
    <n v="1671588371"/>
    <n v="0"/>
    <n v="0"/>
    <n v="0"/>
    <n v="0"/>
    <n v="0"/>
    <n v="0"/>
    <n v="16"/>
    <n v="0"/>
    <n v="307"/>
    <n v="2"/>
    <n v="3"/>
    <n v="0"/>
    <n v="2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262.15"/>
    <n v="34698.51"/>
    <n v="9436.36"/>
    <n v="1"/>
    <n v="1"/>
    <n v="25262.145494814529"/>
    <n v="34698.50835208378"/>
    <n v="9436.3628572692505"/>
    <n v="0"/>
    <n v="0"/>
    <n v="0"/>
    <n v="4.5051854722260032E-3"/>
    <n v="1.6479162222822199E-3"/>
    <n v="-2.8572692499437839E-3"/>
    <n v="9436.3628572692505"/>
    <n v="17349.25417604189"/>
    <n v="20819.105011250271"/>
    <n v="24288.955846458641"/>
    <n v="27758.806681667029"/>
    <n v="31228.657516875399"/>
    <n v="38168.359187292161"/>
    <n v="41638.210022500527"/>
    <n v="45108.060857708922"/>
    <n v="48577.911692917289"/>
    <n v="52047.76252812567"/>
    <n v="0"/>
    <n v="0"/>
    <n v="0"/>
    <n v="0"/>
    <n v="0"/>
    <n v="0"/>
    <n v="0"/>
    <n v="0"/>
    <n v="0"/>
    <n v="0"/>
    <n v="3.677106198322373"/>
    <m/>
    <n v="1.4630000000000001"/>
    <n v="8.7811932607478882E-2"/>
    <m/>
    <m/>
    <n v="-761.73576924830581"/>
    <m/>
    <n v="-2496.6611868524942"/>
    <n v="-1725.583223472855"/>
    <n v="-761.73576924830559"/>
    <n v="477.49667189754291"/>
    <n v="2129.8065934253432"/>
    <n v="-3884.6015209358461"/>
    <n v="-3267.7391502321329"/>
    <n v="-2496.6611868524942"/>
    <n v="-1505.2752339358151"/>
    <n v="-183.4272967135748"/>
    <n v="0"/>
    <n v="0"/>
    <n v="0"/>
    <n v="0"/>
    <n v="0"/>
    <n v="0"/>
    <n v="0"/>
    <n v="0"/>
    <n v="0"/>
    <n v="0"/>
  </r>
  <r>
    <x v="489"/>
    <n v="11683.08965902109"/>
    <n v="0"/>
    <n v="0"/>
    <n v="388"/>
    <n v="102"/>
    <n v="1635911094"/>
    <n v="23834.605371363468"/>
    <n v="20000"/>
    <n v="0"/>
    <n v="157"/>
    <n v="57"/>
    <n v="1671710715"/>
    <n v="5579"/>
    <n v="0"/>
    <n v="6405"/>
    <n v="5"/>
    <n v="12"/>
    <n v="5"/>
    <n v="787"/>
    <n v="4"/>
    <n v="0"/>
    <n v="0"/>
    <n v="0"/>
    <n v="0"/>
    <n v="0"/>
    <n v="0"/>
    <n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9"/>
    <n v="25768.76"/>
    <n v="35141.660000000003"/>
    <n v="9372.9"/>
    <n v="1"/>
    <n v="2"/>
    <n v="0"/>
    <n v="0"/>
    <n v="0"/>
    <n v="25744.163739208161"/>
    <n v="35117.067402343717"/>
    <n v="9372.9036631355593"/>
    <n v="24.596260791840901"/>
    <n v="24.592597656286671"/>
    <n v="-3.6631355596909998E-3"/>
    <n v="9372.9036631355593"/>
    <n v="0"/>
    <n v="0"/>
    <n v="0"/>
    <n v="0"/>
    <n v="0"/>
    <n v="0"/>
    <n v="0"/>
    <n v="0"/>
    <n v="0"/>
    <n v="0"/>
    <n v="17558.533701171858"/>
    <n v="21070.240441406229"/>
    <n v="24581.9471816406"/>
    <n v="28093.653921874971"/>
    <n v="31605.36066210935"/>
    <n v="38628.774142578091"/>
    <n v="42140.480882812459"/>
    <n v="45652.187623046833"/>
    <n v="49163.894363281201"/>
    <n v="52675.601103515583"/>
    <m/>
    <n v="3.7466583104296891"/>
    <n v="1.4630000000000001"/>
    <m/>
    <n v="6.7618039484699244E-2"/>
    <n v="1.561925191766115"/>
    <m/>
    <n v="-593.63681254962967"/>
    <n v="0"/>
    <n v="0"/>
    <n v="0"/>
    <n v="0"/>
    <n v="0"/>
    <n v="0"/>
    <n v="0"/>
    <n v="0"/>
    <n v="0"/>
    <n v="0"/>
    <n v="-2349.4901826668161"/>
    <n v="-1569.110907059177"/>
    <n v="-593.63681254963012"/>
    <n v="660.54416610550288"/>
    <n v="2332.785470979014"/>
    <n v="-3754.1728787605639"/>
    <n v="-3129.8694582744538"/>
    <n v="-2349.4901826668161"/>
    <n v="-1346.14539974271"/>
    <n v="-8.352355843901023"/>
  </r>
  <r>
    <x v="490"/>
    <n v="0"/>
    <n v="0"/>
    <n v="0"/>
    <n v="0"/>
    <n v="0"/>
    <n v="0"/>
    <n v="23795.121334456111"/>
    <n v="15936.257474677301"/>
    <n v="0"/>
    <n v="38"/>
    <n v="59"/>
    <n v="1671285847"/>
    <n v="2771"/>
    <n v="0"/>
    <n v="6203"/>
    <n v="7"/>
    <n v="70"/>
    <n v="5"/>
    <n v="2389"/>
    <n v="0"/>
    <n v="370"/>
    <n v="0"/>
    <n v="0"/>
    <n v="0"/>
    <n v="0"/>
    <n v="0"/>
    <n v="6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43"/>
    <n v="197466.59"/>
    <n v="206897.53"/>
    <n v="9430.94"/>
    <n v="4"/>
    <n v="33"/>
    <n v="0"/>
    <n v="0"/>
    <n v="0"/>
    <n v="25903.530840114228"/>
    <n v="35228.361982485243"/>
    <n v="9324.8311423710074"/>
    <n v="171563.0591598858"/>
    <n v="171669.16801751469"/>
    <n v="106.10885762899311"/>
    <n v="9324.8311423710074"/>
    <n v="0"/>
    <n v="0"/>
    <n v="0"/>
    <n v="0"/>
    <n v="0"/>
    <n v="0"/>
    <n v="0"/>
    <n v="0"/>
    <n v="0"/>
    <n v="0"/>
    <n v="17614.180991242622"/>
    <n v="21137.01718949114"/>
    <n v="24659.853387739659"/>
    <n v="28182.689585988192"/>
    <n v="31705.52578423671"/>
    <n v="38751.198180733772"/>
    <n v="42274.03437898228"/>
    <n v="45796.870577230809"/>
    <n v="49319.706775479317"/>
    <n v="52842.542973727846"/>
    <m/>
    <n v="3.7779088376637122"/>
    <n v="1.4630000000000001"/>
    <m/>
    <n v="5.8786797638460619E-2"/>
    <n v="1.5490050849450681"/>
    <m/>
    <n v="-517.74064674969884"/>
    <n v="0"/>
    <n v="0"/>
    <n v="0"/>
    <n v="0"/>
    <n v="0"/>
    <n v="0"/>
    <n v="0"/>
    <n v="0"/>
    <n v="0"/>
    <n v="0"/>
    <n v="-2279.15874587396"/>
    <n v="-1496.306257374288"/>
    <n v="-517.7406467496985"/>
    <n v="740.41513833905992"/>
    <n v="2417.956185124071"/>
    <n v="-3688.2932251733691"/>
    <n v="-3062.0112343736319"/>
    <n v="-2279.15874587396"/>
    <n v="-1272.634117802952"/>
    <n v="69.398719625056401"/>
  </r>
  <r>
    <x v="491"/>
    <n v="0"/>
    <n v="0"/>
    <n v="0"/>
    <n v="0"/>
    <n v="0"/>
    <n v="0"/>
    <n v="25474.307458906609"/>
    <n v="15066.165136812"/>
    <n v="0"/>
    <n v="8"/>
    <n v="58"/>
    <n v="1672164312"/>
    <n v="15323"/>
    <n v="0"/>
    <n v="29024"/>
    <n v="12"/>
    <n v="67"/>
    <n v="851"/>
    <n v="8126"/>
    <n v="1"/>
    <n v="4230"/>
    <n v="0"/>
    <n v="0"/>
    <n v="0"/>
    <n v="3"/>
    <n v="0"/>
    <n v="108"/>
    <n v="3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575"/>
    <n v="39786.400000000001"/>
    <n v="49375.64"/>
    <n v="9589.24"/>
    <n v="3"/>
    <n v="7"/>
    <n v="0"/>
    <n v="0"/>
    <n v="0"/>
    <n v="28408.743371419881"/>
    <n v="37705.717883945319"/>
    <n v="9296.9745125254394"/>
    <n v="11377.65662858012"/>
    <n v="11669.92211605468"/>
    <n v="292.26548747456042"/>
    <n v="9296.9745125254394"/>
    <n v="0"/>
    <n v="0"/>
    <n v="0"/>
    <n v="0"/>
    <n v="0"/>
    <n v="0"/>
    <n v="0"/>
    <n v="0"/>
    <n v="0"/>
    <n v="0"/>
    <n v="18852.85894197266"/>
    <n v="22623.430730367189"/>
    <n v="26394.002518761721"/>
    <n v="30164.574307156261"/>
    <n v="33935.146095550786"/>
    <n v="41476.289672339852"/>
    <n v="45246.861460734377"/>
    <n v="49017.433249128917"/>
    <n v="52788.005037523442"/>
    <n v="56558.576825917968"/>
    <m/>
    <n v="4.0556976716614557"/>
    <n v="1.4630000000000001"/>
    <m/>
    <n v="-1.3733191221484311E-2"/>
    <n v="1.4429083412429691"/>
    <m/>
    <n v="129.45495846089099"/>
    <n v="0"/>
    <n v="0"/>
    <n v="0"/>
    <n v="0"/>
    <n v="0"/>
    <n v="0"/>
    <n v="0"/>
    <n v="0"/>
    <n v="0"/>
    <n v="0"/>
    <n v="-1755.830935736376"/>
    <n v="-917.92609387092489"/>
    <n v="129.45495846089031"/>
    <n v="1476.087740030365"/>
    <n v="3271.5981154563342"/>
    <n v="-3264.0596510941882"/>
    <n v="-2593.7357776018271"/>
    <n v="-1755.8309357363751"/>
    <n v="-678.52471048079497"/>
    <n v="757.88358985997911"/>
  </r>
  <r>
    <x v="492"/>
    <n v="63985.160555075287"/>
    <n v="0"/>
    <n v="0"/>
    <n v="10"/>
    <n v="8"/>
    <n v="1671024107"/>
    <n v="23757.04445644384"/>
    <n v="0"/>
    <n v="0"/>
    <n v="9"/>
    <n v="15"/>
    <n v="1671702764"/>
    <n v="126873"/>
    <n v="0"/>
    <n v="133549"/>
    <n v="7"/>
    <n v="20"/>
    <n v="1649"/>
    <n v="841"/>
    <n v="2454"/>
    <n v="1399"/>
    <n v="0"/>
    <n v="0"/>
    <n v="0"/>
    <n v="0"/>
    <n v="0"/>
    <n v="240"/>
    <n v="0"/>
    <n v="0"/>
    <n v="0"/>
    <n v="0"/>
    <n v="0"/>
    <n v="0"/>
    <n v="0"/>
    <n v="0"/>
    <n v="0"/>
    <n v="0"/>
    <n v="0"/>
    <n v="0"/>
    <n v="0"/>
    <n v="93"/>
    <n v="0"/>
    <n v="0"/>
    <n v="0"/>
    <n v="0"/>
    <n v="0"/>
    <n v="0"/>
    <n v="0"/>
    <n v="0"/>
    <n v="0"/>
    <n v="0"/>
    <n v="0"/>
    <n v="0"/>
    <n v="0"/>
    <n v="0"/>
    <n v="0"/>
    <n v="0"/>
    <n v="0"/>
    <n v="5835"/>
    <n v="1211414.76"/>
    <n v="4638566.6500000004"/>
    <n v="3427151.88"/>
    <n v="5"/>
    <n v="7"/>
    <n v="94048.70985128"/>
    <n v="94048.70985128"/>
    <n v="0"/>
    <n v="25830.95910229567"/>
    <n v="35124.649147381919"/>
    <n v="9293.6900450862486"/>
    <n v="1091535.0910464239"/>
    <n v="4509393.2910013394"/>
    <n v="3417858.1899549142"/>
    <n v="9293.6900450862486"/>
    <n v="47024.35492564"/>
    <n v="56429.225910768"/>
    <n v="65834.096895896"/>
    <n v="75238.967881024"/>
    <n v="84643.838866152"/>
    <n v="103453.580836408"/>
    <n v="112858.451821536"/>
    <n v="122263.322806664"/>
    <n v="131668.193791792"/>
    <n v="141073.06477691999"/>
    <n v="17562.324573690959"/>
    <n v="21074.789488429149"/>
    <n v="24587.254403167339"/>
    <n v="28099.719317905539"/>
    <n v="31612.184232643729"/>
    <n v="38637.114062120112"/>
    <n v="42149.578976858298"/>
    <n v="45662.043891596499"/>
    <n v="49174.508806334678"/>
    <n v="52686.973721072878"/>
    <s v="inf"/>
    <n v="3.779408284221077"/>
    <n v="1.4630000000000001"/>
    <n v="-1"/>
    <n v="5.836673341165266E-2"/>
    <n v="1.548390530981248"/>
    <m/>
    <n v="-512.527758240769"/>
    <n v="18809.741970256"/>
    <n v="20899.713300284449"/>
    <n v="23512.17746282"/>
    <n v="26871.059957508569"/>
    <n v="31349.56995042667"/>
    <n v="15047.7935762048"/>
    <n v="16719.770640227551"/>
    <n v="18809.741970256"/>
    <n v="21496.847966006859"/>
    <n v="25079.65596034133"/>
    <n v="-2268.7602156098651"/>
    <n v="-1488.212456779155"/>
    <n v="-512.52775824076889"/>
    <n v="741.92399702287184"/>
    <n v="2414.526337374391"/>
    <n v="-3673.7461815051411"/>
    <n v="-3049.3079744405741"/>
    <n v="-2268.7602156098651"/>
    <n v="-1265.198811398953"/>
    <n v="72.883060882262725"/>
  </r>
  <r>
    <x v="493"/>
    <n v="26005.387236823732"/>
    <n v="24447.87202411675"/>
    <n v="0.94218780993368245"/>
    <n v="5"/>
    <n v="15"/>
    <n v="1671935063"/>
    <n v="0"/>
    <n v="0"/>
    <n v="0"/>
    <n v="0"/>
    <n v="0"/>
    <n v="0"/>
    <n v="341"/>
    <n v="0"/>
    <n v="346"/>
    <n v="4"/>
    <n v="1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952.87"/>
    <n v="38228.39"/>
    <n v="9275.51"/>
    <n v="1"/>
    <n v="1"/>
    <n v="28952.873693454789"/>
    <n v="38228.387094802143"/>
    <n v="9275.5134013473544"/>
    <n v="0"/>
    <n v="0"/>
    <n v="0"/>
    <n v="-3.6934547897544689E-3"/>
    <n v="2.905197856307495E-3"/>
    <n v="-3.401347354156314E-3"/>
    <n v="9275.5134013473544"/>
    <n v="19114.193547401072"/>
    <n v="22937.032256881281"/>
    <n v="26759.870966361501"/>
    <n v="30582.709675841721"/>
    <n v="34405.548385321927"/>
    <n v="42051.22580428236"/>
    <n v="45874.064513762569"/>
    <n v="49696.903223242793"/>
    <n v="53519.741932722987"/>
    <n v="57342.580642203218"/>
    <n v="0"/>
    <n v="0"/>
    <n v="0"/>
    <n v="0"/>
    <n v="0"/>
    <n v="0"/>
    <n v="0"/>
    <n v="0"/>
    <n v="0"/>
    <n v="0"/>
    <n v="4.1214308513908371"/>
    <m/>
    <n v="1.4630000000000001"/>
    <n v="-2.9463275199645419E-2"/>
    <m/>
    <m/>
    <n v="281.58337235318209"/>
    <m/>
    <n v="-1629.8359823869259"/>
    <n v="-780.31626916909954"/>
    <n v="281.5833723531814"/>
    <n v="1646.882911453258"/>
    <n v="3467.2822969200261"/>
    <n v="-3158.9714661790108"/>
    <n v="-2479.355695604751"/>
    <n v="-1629.835982386925"/>
    <n v="-537.59635110686395"/>
    <n v="918.72315726655142"/>
    <n v="0"/>
    <n v="0"/>
    <n v="0"/>
    <n v="0"/>
    <n v="0"/>
    <n v="0"/>
    <n v="0"/>
    <n v="0"/>
    <n v="0"/>
    <n v="0"/>
  </r>
  <r>
    <x v="494"/>
    <n v="1758.545586899839"/>
    <n v="0"/>
    <n v="0"/>
    <n v="47"/>
    <n v="79"/>
    <n v="1649394996"/>
    <n v="23432.412159803731"/>
    <n v="14230.299815970209"/>
    <n v="0"/>
    <n v="12"/>
    <n v="38"/>
    <n v="1671646620"/>
    <n v="16995"/>
    <n v="0"/>
    <n v="28189"/>
    <n v="3"/>
    <n v="15"/>
    <n v="0"/>
    <n v="11186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39799.629999999997"/>
    <n v="49061.89"/>
    <n v="9262.26"/>
    <n v="2"/>
    <n v="3"/>
    <n v="0"/>
    <n v="0"/>
    <n v="0"/>
    <n v="25460.671250443371"/>
    <n v="34722.931624819394"/>
    <n v="9262.2603743760119"/>
    <n v="14338.958749556619"/>
    <n v="14338.958375180609"/>
    <n v="-3.7437601167766838E-4"/>
    <n v="9262.2603743760119"/>
    <n v="0"/>
    <n v="0"/>
    <n v="0"/>
    <n v="0"/>
    <n v="0"/>
    <n v="0"/>
    <n v="0"/>
    <n v="0"/>
    <n v="0"/>
    <n v="0"/>
    <n v="17361.46581240969"/>
    <n v="20833.758974891629"/>
    <n v="24306.052137373568"/>
    <n v="27778.345299855511"/>
    <n v="31250.638462337451"/>
    <n v="38195.224787301333"/>
    <n v="41667.517949783272"/>
    <n v="45139.811112265197"/>
    <n v="48612.104274747137"/>
    <n v="52084.397437229083"/>
    <m/>
    <n v="3.7488615328586712"/>
    <n v="1.4630000000000001"/>
    <m/>
    <n v="6.6990595662204777E-2"/>
    <n v="1.5610072414538061"/>
    <m/>
    <n v="-581.52746817116554"/>
    <n v="0"/>
    <n v="0"/>
    <n v="0"/>
    <n v="0"/>
    <n v="0"/>
    <n v="0"/>
    <n v="0"/>
    <n v="0"/>
    <n v="0"/>
    <n v="0"/>
    <n v="-2317.674049412135"/>
    <n v="-1546.0533466383699"/>
    <n v="-581.52746817116531"/>
    <n v="658.57723271524083"/>
    <n v="2312.0501672304508"/>
    <n v="-3706.59131440491"/>
    <n v="-3089.2947521858991"/>
    <n v="-2317.6740494121341"/>
    <n v="-1325.590288703009"/>
    <n v="-2.8119410908420832"/>
  </r>
  <r>
    <x v="495"/>
    <n v="0"/>
    <n v="0"/>
    <n v="0"/>
    <n v="0"/>
    <n v="0"/>
    <n v="0"/>
    <n v="24000"/>
    <n v="24000"/>
    <n v="0"/>
    <n v="1"/>
    <n v="0"/>
    <n v="1671695542"/>
    <n v="181"/>
    <n v="0"/>
    <n v="241"/>
    <n v="2"/>
    <n v="2"/>
    <n v="0"/>
    <n v="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1301.9"/>
    <n v="100561.56"/>
    <n v="9259.66"/>
    <n v="2"/>
    <n v="3"/>
    <n v="0"/>
    <n v="0"/>
    <n v="0"/>
    <n v="26100.650434779469"/>
    <n v="35360.311458883487"/>
    <n v="9259.6610241040144"/>
    <n v="65201.249565220533"/>
    <n v="65201.248541116511"/>
    <n v="-1.0241040145047009E-3"/>
    <n v="9259.6610241040144"/>
    <n v="0"/>
    <n v="0"/>
    <n v="0"/>
    <n v="0"/>
    <n v="0"/>
    <n v="0"/>
    <n v="0"/>
    <n v="0"/>
    <n v="0"/>
    <n v="0"/>
    <n v="17680.15572944174"/>
    <n v="21216.186875330091"/>
    <n v="24752.218021218439"/>
    <n v="28288.249167106791"/>
    <n v="31824.280312995139"/>
    <n v="38896.342604771839"/>
    <n v="42432.373750660183"/>
    <n v="45968.404896548527"/>
    <n v="49504.436042436879"/>
    <n v="53040.46718832523"/>
    <m/>
    <n v="3.8187479397827131"/>
    <n v="1.4630000000000001"/>
    <m/>
    <n v="4.7463740229893407E-2"/>
    <n v="1.532439451956334"/>
    <m/>
    <n v="-419.58315938314229"/>
    <n v="0"/>
    <n v="0"/>
    <n v="0"/>
    <n v="0"/>
    <n v="0"/>
    <n v="0"/>
    <n v="0"/>
    <n v="0"/>
    <n v="0"/>
    <n v="0"/>
    <n v="-2187.5987323273171"/>
    <n v="-1401.814033241018"/>
    <n v="-419.58315938314257"/>
    <n v="843.28510700555307"/>
    <n v="2527.1094621904808"/>
    <n v="-3602.011190682656"/>
    <n v="-2973.383431413617"/>
    <n v="-2187.5987323273171"/>
    <n v="-1177.30411921636"/>
    <n v="169.75536493158319"/>
  </r>
  <r>
    <x v="496"/>
    <n v="0"/>
    <n v="0"/>
    <n v="0"/>
    <n v="0"/>
    <n v="0"/>
    <n v="0"/>
    <n v="24769.037876831979"/>
    <n v="12422.6281613927"/>
    <n v="0"/>
    <n v="34"/>
    <n v="46"/>
    <n v="1672142895"/>
    <n v="19"/>
    <n v="0"/>
    <n v="5699"/>
    <n v="6"/>
    <n v="20"/>
    <n v="0"/>
    <n v="5644"/>
    <n v="0"/>
    <n v="26"/>
    <n v="0"/>
    <n v="0"/>
    <n v="0"/>
    <n v="0"/>
    <n v="0"/>
    <n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"/>
    <n v="35527.160000000003"/>
    <n v="44778.9"/>
    <n v="9251.73"/>
    <n v="1"/>
    <n v="8"/>
    <n v="0"/>
    <n v="0"/>
    <n v="0"/>
    <n v="27218.34183209639"/>
    <n v="36470.075516260011"/>
    <n v="9251.7336841636206"/>
    <n v="8308.8181679036134"/>
    <n v="8308.8244837399907"/>
    <n v="-3.684163621073822E-3"/>
    <n v="9251.7336841636206"/>
    <n v="0"/>
    <n v="0"/>
    <n v="0"/>
    <n v="0"/>
    <n v="0"/>
    <n v="0"/>
    <n v="0"/>
    <n v="0"/>
    <n v="0"/>
    <n v="0"/>
    <n v="18235.037758130009"/>
    <n v="21882.045309756009"/>
    <n v="25529.05286138201"/>
    <n v="29176.06041300801"/>
    <n v="32823.067964634007"/>
    <n v="40117.083067886007"/>
    <n v="43764.090619512011"/>
    <n v="47411.098171138023"/>
    <n v="51058.105722764012"/>
    <n v="54705.113274390023"/>
    <m/>
    <n v="3.9419720412712032"/>
    <n v="1.4630000000000001"/>
    <m/>
    <n v="1.4720540410044339E-2"/>
    <n v="1.4845361506198951"/>
    <m/>
    <n v="-134.2148050986176"/>
    <n v="0"/>
    <n v="0"/>
    <n v="0"/>
    <n v="0"/>
    <n v="0"/>
    <n v="0"/>
    <n v="0"/>
    <n v="0"/>
    <n v="0"/>
    <n v="0"/>
    <n v="-1957.7185809116179"/>
    <n v="-1147.2724583280619"/>
    <n v="-134.21480509861789"/>
    <n v="1168.2878919106679"/>
    <n v="2904.9581545897158"/>
    <n v="-3416.521601562019"/>
    <n v="-2768.1647034951739"/>
    <n v="-1957.7185809116179"/>
    <n v="-915.71642330418945"/>
    <n v="473.61978683904999"/>
  </r>
  <r>
    <x v="497"/>
    <n v="0"/>
    <n v="0"/>
    <n v="0"/>
    <n v="0"/>
    <n v="0"/>
    <n v="0"/>
    <n v="23306.761952965251"/>
    <n v="21025.607979732809"/>
    <n v="0"/>
    <n v="3"/>
    <n v="15"/>
    <n v="1671598071"/>
    <n v="1245"/>
    <n v="0"/>
    <n v="1465"/>
    <n v="3"/>
    <n v="8"/>
    <n v="0"/>
    <n v="116"/>
    <n v="0"/>
    <n v="0"/>
    <n v="0"/>
    <n v="0"/>
    <n v="0"/>
    <n v="0"/>
    <n v="0"/>
    <n v="1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4"/>
    <n v="101746.02"/>
    <n v="110968.8"/>
    <n v="9222.7800000000007"/>
    <n v="2"/>
    <n v="3"/>
    <n v="0"/>
    <n v="0"/>
    <n v="0"/>
    <n v="25514.052540123808"/>
    <n v="34736.834557761409"/>
    <n v="9222.7820176376008"/>
    <n v="76231.967459876192"/>
    <n v="76231.965442238594"/>
    <n v="-2.0176376001472822E-3"/>
    <n v="9222.7820176376008"/>
    <n v="0"/>
    <n v="0"/>
    <n v="0"/>
    <n v="0"/>
    <n v="0"/>
    <n v="0"/>
    <n v="0"/>
    <n v="0"/>
    <n v="0"/>
    <n v="0"/>
    <n v="17368.417278880701"/>
    <n v="20842.10073465684"/>
    <n v="24315.78419043298"/>
    <n v="27789.46764620913"/>
    <n v="31263.15110198527"/>
    <n v="38210.518013537563"/>
    <n v="41684.201469313688"/>
    <n v="45157.884925089827"/>
    <n v="48631.568380865967"/>
    <n v="52105.251836642114"/>
    <m/>
    <n v="3.7664160869606231"/>
    <n v="1.4630000000000001"/>
    <m/>
    <n v="6.201755399464437E-2"/>
    <n v="1.5537316814941651"/>
    <m/>
    <n v="-538.57337819724853"/>
    <n v="0"/>
    <n v="0"/>
    <n v="0"/>
    <n v="0"/>
    <n v="0"/>
    <n v="0"/>
    <n v="0"/>
    <n v="0"/>
    <n v="0"/>
    <n v="0"/>
    <n v="-2275.4151060853192"/>
    <n v="-1503.4854492461759"/>
    <n v="-538.57337819724853"/>
    <n v="702.0278560085153"/>
    <n v="2356.162834949535"/>
    <n v="-3664.8884883957739"/>
    <n v="-3047.3447629244611"/>
    <n v="-2275.4151060853178"/>
    <n v="-1282.934118720706"/>
    <n v="40.373864432109258"/>
  </r>
  <r>
    <x v="498"/>
    <n v="2027.530590601946"/>
    <n v="2027.530590601946"/>
    <n v="2027.530590601946"/>
    <n v="0"/>
    <n v="0"/>
    <n v="1649147863"/>
    <n v="23978.238660537871"/>
    <n v="13987"/>
    <n v="0"/>
    <n v="25"/>
    <n v="57"/>
    <n v="1671889362"/>
    <n v="30572"/>
    <n v="0"/>
    <n v="42050"/>
    <n v="3"/>
    <n v="12"/>
    <n v="0"/>
    <n v="11476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6594.81"/>
    <n v="35785.71"/>
    <n v="9190.91"/>
    <n v="1"/>
    <n v="3"/>
    <n v="0"/>
    <n v="0"/>
    <n v="0"/>
    <n v="26311.290430372101"/>
    <n v="35502.197359933663"/>
    <n v="9190.9069295615627"/>
    <n v="283.51956962790058"/>
    <n v="283.51264006633568"/>
    <n v="3.070438437134726E-3"/>
    <n v="9190.9069295615627"/>
    <n v="0"/>
    <n v="0"/>
    <n v="0"/>
    <n v="0"/>
    <n v="0"/>
    <n v="0"/>
    <n v="0"/>
    <n v="0"/>
    <n v="0"/>
    <n v="0"/>
    <n v="17751.098679966832"/>
    <n v="21301.318415960199"/>
    <n v="24851.538151953559"/>
    <n v="28401.757887946929"/>
    <n v="31951.9776239403"/>
    <n v="39052.417095927027"/>
    <n v="42602.636831920398"/>
    <n v="46152.856567913761"/>
    <n v="49703.076303907117"/>
    <n v="53253.296039900502"/>
    <m/>
    <n v="3.862752352082325"/>
    <n v="1.4630000000000001"/>
    <m/>
    <n v="3.5531050248066798E-2"/>
    <n v="1.5149819265129221"/>
    <m/>
    <n v="-315.3575895781471"/>
    <n v="0"/>
    <n v="0"/>
    <n v="0"/>
    <n v="0"/>
    <n v="0"/>
    <n v="0"/>
    <n v="0"/>
    <n v="0"/>
    <n v="0"/>
    <n v="0"/>
    <n v="-2090.46745757483"/>
    <n v="-1301.5297384651931"/>
    <n v="-315.35758957814687"/>
    <n v="952.57803041948318"/>
    <n v="2643.1588570829922"/>
    <n v="-3510.5553519721761"/>
    <n v="-2879.4051766844668"/>
    <n v="-2090.467457574829"/>
    <n v="-1076.1189615767239"/>
    <n v="276.34569975408158"/>
  </r>
  <r>
    <x v="499"/>
    <n v="0"/>
    <n v="0"/>
    <n v="0"/>
    <n v="0"/>
    <n v="0"/>
    <n v="0"/>
    <n v="23357.074786400051"/>
    <n v="294.39819386585259"/>
    <n v="0"/>
    <n v="20"/>
    <n v="57"/>
    <n v="1671760655"/>
    <n v="2884"/>
    <n v="58"/>
    <n v="5524"/>
    <n v="11"/>
    <n v="135"/>
    <n v="519"/>
    <n v="807"/>
    <n v="776"/>
    <n v="152"/>
    <n v="0"/>
    <n v="0"/>
    <n v="0"/>
    <n v="1"/>
    <n v="0"/>
    <n v="59"/>
    <n v="186"/>
    <n v="0"/>
    <n v="0"/>
    <n v="0"/>
    <n v="0"/>
    <n v="0"/>
    <n v="0"/>
    <n v="0"/>
    <n v="0"/>
    <n v="0"/>
    <n v="0"/>
    <n v="0"/>
    <n v="0"/>
    <n v="0"/>
    <n v="0"/>
    <n v="82"/>
    <n v="0"/>
    <n v="0"/>
    <n v="0"/>
    <n v="0"/>
    <n v="0"/>
    <n v="0"/>
    <n v="0"/>
    <n v="0"/>
    <n v="0"/>
    <n v="0"/>
    <n v="0"/>
    <n v="0"/>
    <n v="0"/>
    <n v="0"/>
    <n v="0"/>
    <n v="1833"/>
    <n v="893076.7"/>
    <n v="1153819.23"/>
    <n v="260742.53"/>
    <n v="8"/>
    <n v="23"/>
    <n v="0"/>
    <n v="0"/>
    <n v="0"/>
    <n v="25264.476860541061"/>
    <n v="34413.385707435118"/>
    <n v="9148.9088468940572"/>
    <n v="867812.22313945892"/>
    <n v="1119405.844292565"/>
    <n v="251593.62115310601"/>
    <n v="9148.9088468940572"/>
    <n v="0"/>
    <n v="0"/>
    <n v="0"/>
    <n v="0"/>
    <n v="0"/>
    <n v="0"/>
    <n v="0"/>
    <n v="0"/>
    <n v="0"/>
    <n v="0"/>
    <n v="17206.692853717559"/>
    <n v="20648.031424461071"/>
    <n v="24089.369995204579"/>
    <n v="27530.708565948091"/>
    <n v="30972.04713669161"/>
    <n v="37854.724278178634"/>
    <n v="41296.062848922142"/>
    <n v="44737.401419665657"/>
    <n v="48178.739990409173"/>
    <n v="51620.078561152681"/>
    <m/>
    <n v="3.7614743226038421"/>
    <n v="1.4630000000000001"/>
    <m/>
    <n v="6.3412815544900969E-2"/>
    <n v="1.5557729491421901"/>
    <m/>
    <n v="-545.5624200352778"/>
    <n v="0"/>
    <n v="0"/>
    <n v="0"/>
    <n v="0"/>
    <n v="0"/>
    <n v="0"/>
    <n v="0"/>
    <n v="0"/>
    <n v="0"/>
    <n v="0"/>
    <n v="-2266.231705407034"/>
    <n v="-1501.4898007973641"/>
    <n v="-545.56242003527768"/>
    <n v="683.48706951597705"/>
    <n v="2322.2197222509822"/>
    <n v="-3642.767133704438"/>
    <n v="-3030.9736100167029"/>
    <n v="-2266.231705407034"/>
    <n v="-1282.9921137660299"/>
    <n v="27.994008421974289"/>
  </r>
  <r>
    <x v="500"/>
    <n v="0"/>
    <n v="0"/>
    <n v="0"/>
    <n v="0"/>
    <n v="0"/>
    <n v="0"/>
    <n v="23275.805018451349"/>
    <n v="6129.8594546531222"/>
    <n v="0"/>
    <n v="23"/>
    <n v="56"/>
    <n v="1671824958"/>
    <n v="9904"/>
    <n v="0"/>
    <n v="11938"/>
    <n v="8"/>
    <n v="60"/>
    <n v="19"/>
    <n v="1658"/>
    <n v="221"/>
    <n v="91"/>
    <n v="0"/>
    <n v="0"/>
    <n v="0"/>
    <n v="0"/>
    <n v="0"/>
    <n v="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0"/>
    <n v="376"/>
    <n v="304078.28999999998"/>
    <n v="455885.68"/>
    <n v="151807.39000000001"/>
    <n v="6"/>
    <n v="36"/>
    <n v="0"/>
    <n v="0"/>
    <n v="0"/>
    <n v="25410.99837978611"/>
    <n v="34464.073673406558"/>
    <n v="9053.075293620459"/>
    <n v="278667.29162021389"/>
    <n v="421421.60632659338"/>
    <n v="142754.31470637949"/>
    <n v="9053.075293620459"/>
    <n v="0"/>
    <n v="0"/>
    <n v="0"/>
    <n v="0"/>
    <n v="0"/>
    <n v="0"/>
    <n v="0"/>
    <n v="0"/>
    <n v="0"/>
    <n v="0"/>
    <n v="17232.036836703279"/>
    <n v="20678.444204043939"/>
    <n v="24124.851571384599"/>
    <n v="27571.258938725248"/>
    <n v="31017.666306065908"/>
    <n v="37910.481040747232"/>
    <n v="41356.888408087878"/>
    <n v="44803.295775428538"/>
    <n v="48249.703142769191"/>
    <n v="51696.110510109851"/>
    <m/>
    <n v="3.8068913110324818"/>
    <n v="1.4630000000000001"/>
    <m/>
    <n v="5.0726084143217547E-2"/>
    <n v="1.5372122611015271"/>
    <m/>
    <n v="-437.0568752688182"/>
    <n v="0"/>
    <n v="0"/>
    <n v="0"/>
    <n v="0"/>
    <n v="0"/>
    <n v="0"/>
    <n v="0"/>
    <n v="0"/>
    <n v="0"/>
    <n v="0"/>
    <n v="-2160.260558939146"/>
    <n v="-1394.3922550856671"/>
    <n v="-437.05687526881769"/>
    <n v="793.80289878141593"/>
    <n v="2434.9492641817292"/>
    <n v="-3538.823505875409"/>
    <n v="-2926.1288627926251"/>
    <n v="-2160.260558939146"/>
    <n v="-1175.5727396989589"/>
    <n v="137.3443526212923"/>
  </r>
  <r>
    <x v="501"/>
    <n v="0"/>
    <n v="0"/>
    <n v="0"/>
    <n v="0"/>
    <n v="0"/>
    <n v="0"/>
    <n v="24859.481356796819"/>
    <n v="24202.656995323159"/>
    <n v="2493.625507462938"/>
    <n v="3"/>
    <n v="12"/>
    <n v="1669036741"/>
    <n v="99792"/>
    <n v="0"/>
    <n v="244847"/>
    <n v="6"/>
    <n v="39"/>
    <n v="139"/>
    <n v="2133"/>
    <n v="59445"/>
    <n v="63603"/>
    <n v="0"/>
    <n v="0"/>
    <n v="0"/>
    <n v="0"/>
    <n v="0"/>
    <n v="197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922"/>
    <n v="123062.29"/>
    <n v="132104.1"/>
    <n v="9041.81"/>
    <n v="5"/>
    <n v="12"/>
    <n v="0"/>
    <n v="0"/>
    <n v="0"/>
    <n v="28566.095403334639"/>
    <n v="37607.902895798121"/>
    <n v="9041.8074924634784"/>
    <n v="94496.194596665358"/>
    <n v="94496.197104201885"/>
    <n v="2.5075365210796008E-3"/>
    <n v="9041.8074924634784"/>
    <n v="0"/>
    <n v="0"/>
    <n v="0"/>
    <n v="0"/>
    <n v="0"/>
    <n v="0"/>
    <n v="0"/>
    <n v="0"/>
    <n v="0"/>
    <n v="0"/>
    <n v="18803.95144789906"/>
    <n v="22564.741737478871"/>
    <n v="26325.532027058682"/>
    <n v="30086.3223166385"/>
    <n v="33847.11260621831"/>
    <n v="41368.693185377939"/>
    <n v="45129.483474957742"/>
    <n v="48890.27376453756"/>
    <n v="52651.064054117363"/>
    <n v="56411.854343697181"/>
    <m/>
    <n v="4.159334616131237"/>
    <n v="1.4630000000000001"/>
    <m/>
    <n v="-3.8307717660725382E-2"/>
    <n v="1.4069558090623591"/>
    <m/>
    <n v="360.16823148605272"/>
    <n v="0"/>
    <n v="0"/>
    <n v="0"/>
    <n v="0"/>
    <n v="0"/>
    <n v="0"/>
    <n v="0"/>
    <n v="0"/>
    <n v="0"/>
    <n v="0"/>
    <n v="-1520.226913303854"/>
    <n v="-684.49573784167296"/>
    <n v="360.16823148605181"/>
    <n v="1703.307620621699"/>
    <n v="3494.1601394692279"/>
    <n v="-3024.5430291357789"/>
    <n v="-2355.9580887660341"/>
    <n v="-1520.226913303854"/>
    <n v="-445.71540199533592"/>
    <n v="986.96661308268813"/>
  </r>
  <r>
    <x v="502"/>
    <n v="0"/>
    <n v="0"/>
    <n v="0"/>
    <n v="0"/>
    <n v="0"/>
    <n v="0"/>
    <n v="21806.1604804329"/>
    <n v="9131.2413375239867"/>
    <n v="0"/>
    <n v="17"/>
    <n v="59"/>
    <n v="1668333214"/>
    <n v="115457"/>
    <n v="0"/>
    <n v="121346"/>
    <n v="4"/>
    <n v="13"/>
    <n v="0"/>
    <n v="5804"/>
    <n v="1"/>
    <n v="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5"/>
    <n v="155228.39000000001"/>
    <n v="164204"/>
    <n v="8975.6200000000008"/>
    <n v="2"/>
    <n v="7"/>
    <n v="0"/>
    <n v="0"/>
    <n v="0"/>
    <n v="24530.55867987232"/>
    <n v="33506.175482051003"/>
    <n v="8975.616802178678"/>
    <n v="130697.83132012771"/>
    <n v="130697.824517949"/>
    <n v="3.1978213228285308E-3"/>
    <n v="8975.616802178678"/>
    <n v="0"/>
    <n v="0"/>
    <n v="0"/>
    <n v="0"/>
    <n v="0"/>
    <n v="0"/>
    <n v="0"/>
    <n v="0"/>
    <n v="0"/>
    <n v="0"/>
    <n v="16753.087741025502"/>
    <n v="20103.705289230598"/>
    <n v="23454.322837435691"/>
    <n v="26804.940385640799"/>
    <n v="30155.557933845899"/>
    <n v="36856.7930302561"/>
    <n v="40207.410578461197"/>
    <n v="43558.028126666293"/>
    <n v="46908.64567487139"/>
    <n v="50259.263223076487"/>
    <m/>
    <n v="3.7330220552550708"/>
    <n v="1.4630000000000001"/>
    <m/>
    <n v="7.1517912509811543E-2"/>
    <n v="1.5676307060018539"/>
    <m/>
    <n v="-599.07293166592933"/>
    <n v="0"/>
    <n v="0"/>
    <n v="0"/>
    <n v="0"/>
    <n v="0"/>
    <n v="0"/>
    <n v="0"/>
    <n v="0"/>
    <n v="0"/>
    <n v="0"/>
    <n v="-2274.3817057684792"/>
    <n v="-1529.8000283895681"/>
    <n v="-599.07293166592899"/>
    <n v="597.57619269303541"/>
    <n v="2193.1083585049869"/>
    <n v="-3614.6287250505179"/>
    <n v="-3018.9633831473889"/>
    <n v="-2274.3817057684778"/>
    <n v="-1317.0624062813069"/>
    <n v="-40.636673631744998"/>
  </r>
  <r>
    <x v="503"/>
    <n v="24089.083738211681"/>
    <n v="16362.1235525457"/>
    <n v="0"/>
    <n v="61"/>
    <n v="125"/>
    <n v="1672151927"/>
    <n v="0"/>
    <n v="0"/>
    <n v="0"/>
    <n v="0"/>
    <n v="0"/>
    <n v="0"/>
    <n v="71669"/>
    <n v="0"/>
    <n v="104498"/>
    <n v="14"/>
    <n v="247"/>
    <n v="8165"/>
    <n v="1207"/>
    <n v="980"/>
    <n v="13998"/>
    <n v="0"/>
    <n v="0"/>
    <n v="0"/>
    <n v="701"/>
    <n v="3"/>
    <n v="0"/>
    <n v="4852"/>
    <n v="0"/>
    <n v="0"/>
    <n v="0"/>
    <n v="0"/>
    <n v="1169"/>
    <n v="0"/>
    <n v="0"/>
    <n v="0"/>
    <n v="47"/>
    <n v="436"/>
    <n v="0"/>
    <n v="0"/>
    <n v="1271"/>
    <n v="0"/>
    <n v="0"/>
    <n v="0"/>
    <n v="0"/>
    <n v="0"/>
    <n v="0"/>
    <n v="0"/>
    <n v="0"/>
    <n v="0"/>
    <n v="0"/>
    <n v="0"/>
    <n v="0"/>
    <n v="0"/>
    <n v="0"/>
    <n v="0"/>
    <n v="0"/>
    <n v="0"/>
    <n v="31622"/>
    <n v="484133.11"/>
    <n v="598610.64"/>
    <n v="114477.53"/>
    <n v="8"/>
    <n v="73"/>
    <n v="26647.35822984323"/>
    <n v="35621.282311095769"/>
    <n v="8973.9240812525422"/>
    <n v="0"/>
    <n v="0"/>
    <n v="0"/>
    <n v="457485.75177015678"/>
    <n v="562989.35768890427"/>
    <n v="105503.6059187475"/>
    <n v="8973.9240812525422"/>
    <n v="17810.641155547881"/>
    <n v="21372.769386657459"/>
    <n v="24934.897617767041"/>
    <n v="28497.025848876619"/>
    <n v="32059.15407998619"/>
    <n v="39183.410542205347"/>
    <n v="42745.538773314918"/>
    <n v="46307.667004424497"/>
    <n v="49869.795235534068"/>
    <n v="53431.923466643653"/>
    <n v="0"/>
    <n v="0"/>
    <n v="0"/>
    <n v="0"/>
    <n v="0"/>
    <n v="0"/>
    <n v="0"/>
    <n v="0"/>
    <n v="0"/>
    <n v="0"/>
    <n v="3.9694209566038481"/>
    <m/>
    <n v="1.4630000000000001"/>
    <n v="7.7036534372296739E-3"/>
    <m/>
    <m/>
    <n v="-68.603503478599549"/>
    <m/>
    <n v="-1849.6676190333881"/>
    <n v="-1058.0835676757049"/>
    <n v="-68.603503478600032"/>
    <n v="1203.585150489105"/>
    <n v="2899.836689112713"/>
    <n v="-3274.5189114772188"/>
    <n v="-2641.2516703910719"/>
    <n v="-1849.6676190333881"/>
    <n v="-831.91669585922318"/>
    <n v="525.08453503966302"/>
    <n v="0"/>
    <n v="0"/>
    <n v="0"/>
    <n v="0"/>
    <n v="0"/>
    <n v="0"/>
    <n v="0"/>
    <n v="0"/>
    <n v="0"/>
    <n v="0"/>
  </r>
  <r>
    <x v="504"/>
    <n v="0"/>
    <n v="0"/>
    <n v="0"/>
    <n v="0"/>
    <n v="0"/>
    <n v="0"/>
    <n v="19047.57472307864"/>
    <n v="7476.3412509203181"/>
    <n v="0"/>
    <n v="67"/>
    <n v="53"/>
    <n v="1671041357"/>
    <n v="369"/>
    <n v="0"/>
    <n v="387"/>
    <n v="4"/>
    <n v="15"/>
    <n v="5"/>
    <n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19946.88"/>
    <n v="28894.84"/>
    <n v="8947.9599999999991"/>
    <n v="2"/>
    <n v="4"/>
    <n v="0"/>
    <n v="0"/>
    <n v="0"/>
    <n v="19618.527105739049"/>
    <n v="28566.485200117259"/>
    <n v="8947.9580943782148"/>
    <n v="328.35289426095193"/>
    <n v="328.35479988273801"/>
    <n v="1.905621784317191E-3"/>
    <n v="8947.9580943782148"/>
    <n v="0"/>
    <n v="0"/>
    <n v="0"/>
    <n v="0"/>
    <n v="0"/>
    <n v="0"/>
    <n v="0"/>
    <n v="0"/>
    <n v="0"/>
    <n v="0"/>
    <n v="14283.242600058629"/>
    <n v="17139.891120070359"/>
    <n v="19996.539640082079"/>
    <n v="22853.18816009381"/>
    <n v="25709.836680105542"/>
    <n v="31423.13372012899"/>
    <n v="34279.78224014071"/>
    <n v="37136.430760152442"/>
    <n v="39993.079280164173"/>
    <n v="42849.727800175897"/>
    <m/>
    <n v="3.1925144148881182"/>
    <n v="1.4630000000000001"/>
    <m/>
    <n v="0.25293091280848001"/>
    <n v="1.8330379254388061"/>
    <m/>
    <n v="-1806.336794348899"/>
    <n v="0"/>
    <n v="0"/>
    <n v="0"/>
    <n v="0"/>
    <n v="0"/>
    <n v="0"/>
    <n v="0"/>
    <n v="0"/>
    <n v="0"/>
    <n v="0"/>
    <n v="-3234.6610543547622"/>
    <n v="-2599.8502721299351"/>
    <n v="-1806.336794348899"/>
    <n v="-786.10518005899667"/>
    <n v="574.2036389942059"/>
    <n v="-4377.3204623594529"/>
    <n v="-3869.4718365795911"/>
    <n v="-3234.6610543547622"/>
    <n v="-2418.4757629228411"/>
    <n v="-1330.2287076802779"/>
  </r>
  <r>
    <x v="505"/>
    <n v="0"/>
    <n v="0"/>
    <n v="0"/>
    <n v="0"/>
    <n v="0"/>
    <n v="0"/>
    <n v="22452.697946839478"/>
    <n v="13513.774507714679"/>
    <n v="0"/>
    <n v="10"/>
    <n v="56"/>
    <n v="1671753472"/>
    <n v="109206"/>
    <n v="0"/>
    <n v="154542"/>
    <n v="6"/>
    <n v="44"/>
    <n v="0"/>
    <n v="16503"/>
    <n v="0"/>
    <n v="8884"/>
    <n v="0"/>
    <n v="0"/>
    <n v="0"/>
    <n v="0"/>
    <n v="0"/>
    <n v="19860"/>
    <n v="0"/>
    <n v="0"/>
    <n v="0"/>
    <n v="0"/>
    <n v="0"/>
    <n v="0"/>
    <n v="0"/>
    <n v="0"/>
    <n v="0"/>
    <n v="0"/>
    <n v="0"/>
    <n v="0"/>
    <n v="0"/>
    <n v="83"/>
    <n v="0"/>
    <n v="6"/>
    <n v="0"/>
    <n v="0"/>
    <n v="0"/>
    <n v="0"/>
    <n v="0"/>
    <n v="0"/>
    <n v="0"/>
    <n v="0"/>
    <n v="0"/>
    <n v="0"/>
    <n v="0"/>
    <n v="0"/>
    <n v="0"/>
    <n v="0"/>
    <n v="0"/>
    <n v="28833"/>
    <n v="60542.01"/>
    <n v="69367.199999999997"/>
    <n v="8825.2000000000007"/>
    <n v="5"/>
    <n v="12"/>
    <n v="0"/>
    <n v="0"/>
    <n v="0"/>
    <n v="24429.050363775201"/>
    <n v="33254.24652135394"/>
    <n v="8825.1961575787373"/>
    <n v="36112.959636224798"/>
    <n v="36112.953478646057"/>
    <n v="3.842421263470897E-3"/>
    <n v="8825.1961575787373"/>
    <n v="0"/>
    <n v="0"/>
    <n v="0"/>
    <n v="0"/>
    <n v="0"/>
    <n v="0"/>
    <n v="0"/>
    <n v="0"/>
    <n v="0"/>
    <n v="0"/>
    <n v="16627.12326067697"/>
    <n v="19952.547912812359"/>
    <n v="23277.972564947759"/>
    <n v="26603.397217083151"/>
    <n v="29928.821869218551"/>
    <n v="36579.67117348934"/>
    <n v="39905.095825624718"/>
    <n v="43230.520477760118"/>
    <n v="46555.94512989551"/>
    <n v="49881.36978203091"/>
    <m/>
    <n v="3.7681028191986958"/>
    <n v="1.4630000000000001"/>
    <m/>
    <n v="6.1542158462283503E-2"/>
    <n v="1.553036177830321"/>
    <m/>
    <n v="-511.63452724025183"/>
    <n v="0"/>
    <n v="0"/>
    <n v="0"/>
    <n v="0"/>
    <n v="0"/>
    <n v="0"/>
    <n v="0"/>
    <n v="0"/>
    <n v="0"/>
    <n v="0"/>
    <n v="-2174.346853307949"/>
    <n v="-1435.363597277862"/>
    <n v="-511.63452724025228"/>
    <n v="676.01713423667388"/>
    <n v="2259.552682872576"/>
    <n v="-3504.5167141621059"/>
    <n v="-2913.330109338036"/>
    <n v="-2174.346853307949"/>
    <n v="-1224.225524126407"/>
    <n v="42.602914782313754"/>
  </r>
  <r>
    <x v="506"/>
    <n v="0"/>
    <n v="0"/>
    <n v="0"/>
    <n v="0"/>
    <n v="0"/>
    <n v="0"/>
    <n v="21631.511792363312"/>
    <n v="18668"/>
    <n v="0"/>
    <n v="6"/>
    <n v="17"/>
    <n v="1670433174"/>
    <n v="80"/>
    <n v="0"/>
    <n v="2229"/>
    <n v="2"/>
    <n v="3"/>
    <n v="0"/>
    <n v="21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751.759999999998"/>
    <n v="38488.639999999999"/>
    <n v="8736.89"/>
    <n v="1"/>
    <n v="2"/>
    <n v="0"/>
    <n v="0"/>
    <n v="0"/>
    <n v="23897.14356840367"/>
    <n v="32634.03250338728"/>
    <n v="8736.8889349836063"/>
    <n v="5854.6164315963288"/>
    <n v="5854.6074966127226"/>
    <n v="1.0650163931131831E-3"/>
    <n v="8736.8889349836063"/>
    <n v="0"/>
    <n v="0"/>
    <n v="0"/>
    <n v="0"/>
    <n v="0"/>
    <n v="0"/>
    <n v="0"/>
    <n v="0"/>
    <n v="0"/>
    <n v="0"/>
    <n v="16317.01625169364"/>
    <n v="19580.41950203236"/>
    <n v="22843.822752371088"/>
    <n v="26107.22600270982"/>
    <n v="29370.629253048552"/>
    <n v="35897.435753726008"/>
    <n v="39160.839004064728"/>
    <n v="42424.242254403463"/>
    <n v="45687.645504742177"/>
    <n v="48951.048755080912"/>
    <m/>
    <n v="3.735200566956562"/>
    <n v="1.4630000000000001"/>
    <m/>
    <n v="7.0892962318003905E-2"/>
    <n v="1.56671640387124"/>
    <m/>
    <n v="-578.38080913678743"/>
    <n v="0"/>
    <n v="0"/>
    <n v="0"/>
    <n v="0"/>
    <n v="0"/>
    <n v="0"/>
    <n v="0"/>
    <n v="0"/>
    <n v="0"/>
    <n v="0"/>
    <n v="-2210.0824343061508"/>
    <n v="-1484.881712008656"/>
    <n v="-578.38080913678732"/>
    <n v="587.12035169847331"/>
    <n v="2141.1218994788201"/>
    <n v="-3515.4437344416419"/>
    <n v="-2935.2831566036461"/>
    <n v="-2210.0824343061499"/>
    <n v="-1277.681505637943"/>
    <n v="-34.480267413664478"/>
  </r>
  <r>
    <x v="507"/>
    <n v="0"/>
    <n v="0"/>
    <n v="0"/>
    <n v="0"/>
    <n v="0"/>
    <n v="0"/>
    <n v="22428.860395095671"/>
    <n v="17741.956913729591"/>
    <n v="0"/>
    <n v="67"/>
    <n v="31"/>
    <n v="1671655097"/>
    <n v="48625"/>
    <n v="324"/>
    <n v="260561"/>
    <n v="15"/>
    <n v="370"/>
    <n v="662"/>
    <n v="123343"/>
    <n v="2670"/>
    <n v="2011"/>
    <n v="396"/>
    <n v="0"/>
    <n v="1151"/>
    <n v="6"/>
    <n v="331"/>
    <n v="44345"/>
    <n v="36556"/>
    <n v="0"/>
    <n v="21"/>
    <n v="0"/>
    <n v="0"/>
    <n v="0"/>
    <n v="0"/>
    <n v="0"/>
    <n v="0"/>
    <n v="78"/>
    <n v="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8593"/>
    <n v="1835866.54"/>
    <n v="2568826.62"/>
    <n v="735254.35"/>
    <n v="11"/>
    <n v="159"/>
    <n v="61.890828676320467"/>
    <n v="61.890828676320467"/>
    <n v="0"/>
    <n v="24310.683981685539"/>
    <n v="33045.70144799642"/>
    <n v="8735.0174663108864"/>
    <n v="1811493.9651896381"/>
    <n v="2535719.0277233268"/>
    <n v="726519.3325336891"/>
    <n v="8735.0174663108864"/>
    <n v="30.945414338160241"/>
    <n v="37.134497205792293"/>
    <n v="43.323580073424331"/>
    <n v="49.512662941056377"/>
    <n v="55.701745808688429"/>
    <n v="68.079911543952534"/>
    <n v="74.268994411584572"/>
    <n v="80.458077279216624"/>
    <n v="86.647160146848663"/>
    <n v="92.836243014480715"/>
    <n v="16522.85072399821"/>
    <n v="19827.42086879785"/>
    <n v="23131.99101359749"/>
    <n v="26436.56115839714"/>
    <n v="29741.13130319678"/>
    <n v="36350.271592796067"/>
    <n v="39654.8417375957"/>
    <n v="42959.411882395347"/>
    <n v="46263.982027194987"/>
    <n v="49568.552171994626"/>
    <s v="inf"/>
    <n v="3.7831294070614851"/>
    <n v="1.4630000000000001"/>
    <n v="-1"/>
    <n v="5.7325713609930988E-2"/>
    <n v="1.546867519011329"/>
    <m/>
    <n v="-473.59210431178138"/>
    <n v="12.378165735264091"/>
    <n v="13.753517483626769"/>
    <n v="15.47270716908012"/>
    <n v="17.683093907520131"/>
    <n v="20.630276225440159"/>
    <n v="9.902532588211276"/>
    <n v="11.002813986901421"/>
    <n v="12.378165735264099"/>
    <n v="14.14647512601611"/>
    <n v="16.50422098035213"/>
    <n v="-2125.8771767116018"/>
    <n v="-1391.5282556450161"/>
    <n v="-473.59210431178138"/>
    <n v="706.61151883094863"/>
    <n v="2280.2163496879198"/>
    <n v="-3447.705234631459"/>
    <n v="-2860.2260977781898"/>
    <n v="-2125.8771767116018"/>
    <n v="-1181.7142781974189"/>
    <n v="77.169586488158529"/>
  </r>
  <r>
    <x v="508"/>
    <n v="0"/>
    <n v="0"/>
    <n v="0"/>
    <n v="0"/>
    <n v="0"/>
    <n v="0"/>
    <n v="76212.341699156779"/>
    <n v="62303.396552619583"/>
    <n v="42629.06307082664"/>
    <n v="4"/>
    <n v="33"/>
    <n v="1668231329"/>
    <n v="5124"/>
    <n v="0"/>
    <n v="14370"/>
    <n v="4"/>
    <n v="11"/>
    <n v="0"/>
    <n v="9244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05265.11"/>
    <n v="113876.6"/>
    <n v="8611.49"/>
    <n v="1"/>
    <n v="1"/>
    <n v="0"/>
    <n v="0"/>
    <n v="0"/>
    <n v="105265.1082316869"/>
    <n v="113876.5970056683"/>
    <n v="8611.488773981413"/>
    <n v="1.7683130863588299E-3"/>
    <n v="2.9943316767457868E-3"/>
    <n v="1.2260185867489779E-3"/>
    <n v="8611.488773981413"/>
    <n v="0"/>
    <n v="0"/>
    <n v="0"/>
    <n v="0"/>
    <n v="0"/>
    <n v="0"/>
    <n v="0"/>
    <n v="0"/>
    <n v="0"/>
    <n v="0"/>
    <n v="56938.298502834157"/>
    <n v="68325.958203400995"/>
    <n v="79713.617903967825"/>
    <n v="91101.277604534669"/>
    <n v="102488.9373051015"/>
    <n v="125264.2567062352"/>
    <n v="136651.91640680199"/>
    <n v="148039.5761073688"/>
    <n v="159427.23580793559"/>
    <n v="170814.89550850249"/>
    <m/>
    <n v="13.22379904270826"/>
    <n v="1.4630000000000001"/>
    <m/>
    <n v="-0.6975150645377024"/>
    <n v="0.44253546058134141"/>
    <m/>
    <n v="19857.660477435671"/>
    <n v="0"/>
    <n v="0"/>
    <n v="0"/>
    <n v="0"/>
    <n v="0"/>
    <n v="0"/>
    <n v="0"/>
    <n v="0"/>
    <n v="0"/>
    <n v="0"/>
    <n v="14163.830627152251"/>
    <n v="16694.421671722659"/>
    <n v="19857.660477435671"/>
    <n v="23924.681799066679"/>
    <n v="29347.376894574689"/>
    <n v="9608.7667469255193"/>
    <n v="11633.239582581849"/>
    <n v="14163.830627152251"/>
    <n v="17417.447684457071"/>
    <n v="21755.60376086348"/>
  </r>
  <r>
    <x v="509"/>
    <n v="2337.7671027580532"/>
    <n v="0"/>
    <n v="0"/>
    <n v="6"/>
    <n v="23"/>
    <n v="1632041743"/>
    <n v="21638.924712761291"/>
    <n v="9424.34531542685"/>
    <n v="0"/>
    <n v="18"/>
    <n v="51"/>
    <n v="1671641531"/>
    <n v="42849"/>
    <n v="0"/>
    <n v="54331"/>
    <n v="7"/>
    <n v="33"/>
    <n v="25"/>
    <n v="11186"/>
    <n v="0"/>
    <n v="260"/>
    <n v="0"/>
    <n v="0"/>
    <n v="0"/>
    <n v="0"/>
    <n v="0"/>
    <n v="0"/>
    <n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6"/>
    <n v="86840.35"/>
    <n v="95410.36"/>
    <n v="8570.01"/>
    <n v="2"/>
    <n v="7"/>
    <n v="0"/>
    <n v="0"/>
    <n v="0"/>
    <n v="23610.406836017359"/>
    <n v="32180.416288626369"/>
    <n v="8570.0094526090197"/>
    <n v="63229.943163982651"/>
    <n v="63229.943711373628"/>
    <n v="5.4739098050049506E-4"/>
    <n v="8570.0094526090197"/>
    <n v="0"/>
    <n v="0"/>
    <n v="0"/>
    <n v="0"/>
    <n v="0"/>
    <n v="0"/>
    <n v="0"/>
    <n v="0"/>
    <n v="0"/>
    <n v="0"/>
    <n v="16090.20814431319"/>
    <n v="19308.249773175819"/>
    <n v="22526.29140203846"/>
    <n v="25744.3330309011"/>
    <n v="28962.37465976374"/>
    <n v="35398.45791748901"/>
    <n v="38616.499546351653"/>
    <n v="41834.541175214283"/>
    <n v="45052.582804076919"/>
    <n v="48270.624432939563"/>
    <m/>
    <n v="3.755003593237519"/>
    <n v="1.4630000000000001"/>
    <m/>
    <n v="6.524531886033369E-2"/>
    <n v="1.5584539014926679"/>
    <m/>
    <n v="-524.9053804524267"/>
    <n v="0"/>
    <n v="0"/>
    <n v="0"/>
    <n v="0"/>
    <n v="0"/>
    <n v="0"/>
    <n v="0"/>
    <n v="0"/>
    <n v="0"/>
    <n v="0"/>
    <n v="-2133.9261948837452"/>
    <n v="-1418.80583291427"/>
    <n v="-524.90538045242647"/>
    <n v="624.39520128422919"/>
    <n v="2156.7959769331051"/>
    <n v="-3421.1428464288001"/>
    <n v="-2849.04655685322"/>
    <n v="-2133.9261948837452"/>
    <n v="-1214.48572949442"/>
    <n v="11.434891024680841"/>
  </r>
  <r>
    <x v="510"/>
    <n v="0"/>
    <n v="0"/>
    <n v="0"/>
    <n v="0"/>
    <n v="0"/>
    <n v="0"/>
    <n v="21673.063125074561"/>
    <n v="14888.120771810991"/>
    <n v="0"/>
    <n v="55"/>
    <n v="43"/>
    <n v="1671646935"/>
    <n v="1733"/>
    <n v="0"/>
    <n v="1896"/>
    <n v="8"/>
    <n v="21"/>
    <n v="10"/>
    <n v="135"/>
    <n v="0"/>
    <n v="3"/>
    <n v="0"/>
    <n v="0"/>
    <n v="0"/>
    <n v="0"/>
    <n v="2"/>
    <n v="1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"/>
    <n v="1275636.8600000001"/>
    <n v="1284170.8700000001"/>
    <n v="8534.01"/>
    <n v="3"/>
    <n v="12"/>
    <n v="0"/>
    <n v="0"/>
    <n v="0"/>
    <n v="23579.197572414942"/>
    <n v="32113.207712222229"/>
    <n v="8534.0101398072929"/>
    <n v="1252057.6624275851"/>
    <n v="1252057.662287778"/>
    <n v="-1.398072927258909E-4"/>
    <n v="8534.0101398072929"/>
    <n v="0"/>
    <n v="0"/>
    <n v="0"/>
    <n v="0"/>
    <n v="0"/>
    <n v="0"/>
    <n v="0"/>
    <n v="0"/>
    <n v="0"/>
    <n v="0"/>
    <n v="16056.60385611112"/>
    <n v="19267.924627333341"/>
    <n v="22479.245398555558"/>
    <n v="25690.56616977779"/>
    <n v="28901.886941000012"/>
    <n v="35324.528483444461"/>
    <n v="38535.849254666668"/>
    <n v="41747.170025888903"/>
    <n v="44958.490797111117"/>
    <n v="48169.811568333353"/>
    <m/>
    <n v="3.7629680755157131"/>
    <n v="1.4630000000000001"/>
    <m/>
    <n v="6.2990681751080801E-2"/>
    <n v="1.555155367401831"/>
    <m/>
    <n v="-505.70821175173518"/>
    <n v="0"/>
    <n v="0"/>
    <n v="0"/>
    <n v="0"/>
    <n v="0"/>
    <n v="0"/>
    <n v="0"/>
    <n v="0"/>
    <n v="0"/>
    <n v="0"/>
    <n v="-2111.3685973628458"/>
    <n v="-1397.741759313463"/>
    <n v="-505.70821175173478"/>
    <n v="641.19206368477353"/>
    <n v="2170.3924309334511"/>
    <n v="-3395.8969058517359"/>
    <n v="-2824.9954354122292"/>
    <n v="-2111.3685973628458"/>
    <n v="-1193.8483770136399"/>
    <n v="29.51191678530267"/>
  </r>
  <r>
    <x v="511"/>
    <n v="0"/>
    <n v="0"/>
    <n v="0"/>
    <n v="0"/>
    <n v="0"/>
    <n v="0"/>
    <n v="21398.946181893421"/>
    <n v="12913.00110481248"/>
    <n v="0"/>
    <n v="17"/>
    <n v="53"/>
    <n v="1671293261"/>
    <n v="37494"/>
    <n v="0"/>
    <n v="44725"/>
    <n v="5"/>
    <n v="17"/>
    <n v="0"/>
    <n v="6248"/>
    <n v="0"/>
    <n v="0"/>
    <n v="0"/>
    <n v="0"/>
    <n v="0"/>
    <n v="0"/>
    <n v="0"/>
    <n v="9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83"/>
    <n v="41269.31"/>
    <n v="49750.12"/>
    <n v="8803.7000000000007"/>
    <n v="3"/>
    <n v="5"/>
    <n v="0"/>
    <n v="0"/>
    <n v="0"/>
    <n v="23407.270244975731"/>
    <n v="31881.778285654149"/>
    <n v="8474.5080406784236"/>
    <n v="17862.039755024271"/>
    <n v="17868.34171434585"/>
    <n v="329.19195932157709"/>
    <n v="8474.5080406784236"/>
    <n v="0"/>
    <n v="0"/>
    <n v="0"/>
    <n v="0"/>
    <n v="0"/>
    <n v="0"/>
    <n v="0"/>
    <n v="0"/>
    <n v="0"/>
    <n v="0"/>
    <n v="15940.889142827071"/>
    <n v="19129.066971392491"/>
    <n v="22317.244799957902"/>
    <n v="25505.42262852332"/>
    <n v="28693.600457088731"/>
    <n v="35069.956114219567"/>
    <n v="38258.133942784967"/>
    <n v="41446.311771350403"/>
    <n v="44634.489599915803"/>
    <n v="47822.667428481232"/>
    <m/>
    <n v="3.762080126966505"/>
    <n v="1.4630000000000001"/>
    <m/>
    <n v="6.3241575140330353E-2"/>
    <n v="1.555522424430303"/>
    <m/>
    <n v="-504.06346926488681"/>
    <n v="0"/>
    <n v="0"/>
    <n v="0"/>
    <n v="0"/>
    <n v="0"/>
    <n v="0"/>
    <n v="0"/>
    <n v="0"/>
    <n v="0"/>
    <n v="0"/>
    <n v="-2098.1523835475941"/>
    <n v="-1389.6684216441679"/>
    <n v="-504.06346926488641"/>
    <n v="634.57146950847527"/>
    <n v="2152.7513878729592"/>
    <n v="-3373.4235149737601"/>
    <n v="-2806.6363454510192"/>
    <n v="-2098.1523835475941"/>
    <n v="-1187.244432528903"/>
    <n v="27.29950216268298"/>
  </r>
  <r>
    <x v="512"/>
    <n v="0"/>
    <n v="0"/>
    <n v="0"/>
    <n v="0"/>
    <n v="0"/>
    <n v="0"/>
    <n v="18303.54379731257"/>
    <n v="16360.570860947069"/>
    <n v="0"/>
    <n v="14"/>
    <n v="22"/>
    <n v="1670828870"/>
    <n v="5862"/>
    <n v="0"/>
    <n v="6931"/>
    <n v="11"/>
    <n v="84"/>
    <n v="342"/>
    <n v="263"/>
    <n v="106"/>
    <n v="95"/>
    <n v="0"/>
    <n v="0"/>
    <n v="0"/>
    <n v="50"/>
    <n v="0"/>
    <n v="80"/>
    <n v="8"/>
    <n v="0"/>
    <n v="0"/>
    <n v="0"/>
    <n v="0"/>
    <n v="0"/>
    <n v="0"/>
    <n v="0"/>
    <n v="0"/>
    <n v="0"/>
    <n v="0"/>
    <n v="0"/>
    <n v="0"/>
    <n v="125"/>
    <n v="0"/>
    <n v="0"/>
    <n v="0"/>
    <n v="0"/>
    <n v="0"/>
    <n v="0"/>
    <n v="0"/>
    <n v="0"/>
    <n v="0"/>
    <n v="0"/>
    <n v="0"/>
    <n v="0"/>
    <n v="0"/>
    <n v="0"/>
    <n v="0"/>
    <n v="0"/>
    <n v="0"/>
    <n v="806"/>
    <n v="134979.73000000001"/>
    <n v="143438.92000000001"/>
    <n v="8459.18"/>
    <n v="5"/>
    <n v="19"/>
    <n v="0"/>
    <n v="0"/>
    <n v="0"/>
    <n v="18992.86516988634"/>
    <n v="27452.04793466517"/>
    <n v="8459.1827647788323"/>
    <n v="115986.8648301137"/>
    <n v="115986.8720653348"/>
    <n v="-2.7647788319882238E-3"/>
    <n v="8459.1827647788323"/>
    <n v="0"/>
    <n v="0"/>
    <n v="0"/>
    <n v="0"/>
    <n v="0"/>
    <n v="0"/>
    <n v="0"/>
    <n v="0"/>
    <n v="0"/>
    <n v="0"/>
    <n v="13726.02396733259"/>
    <n v="16471.228760799098"/>
    <n v="19216.433554265619"/>
    <n v="21961.63834773214"/>
    <n v="24706.843141198649"/>
    <n v="30197.252728131691"/>
    <n v="32942.457521598197"/>
    <n v="35687.662315064721"/>
    <n v="38432.867108531238"/>
    <n v="41178.071901997762"/>
    <m/>
    <n v="3.2452364132580498"/>
    <n v="1.4630000000000001"/>
    <m/>
    <n v="0.23257584059467851"/>
    <n v="1.803258454790015"/>
    <m/>
    <n v="-1596.17078111254"/>
    <n v="0"/>
    <n v="0"/>
    <n v="0"/>
    <n v="0"/>
    <n v="0"/>
    <n v="0"/>
    <n v="0"/>
    <n v="0"/>
    <n v="0"/>
    <n v="0"/>
    <n v="-2968.7731778457978"/>
    <n v="-2358.7276681865719"/>
    <n v="-1596.17078111254"/>
    <n v="-615.74049773164097"/>
    <n v="691.49988010955713"/>
    <n v="-4066.8550952324049"/>
    <n v="-3578.8186875050242"/>
    <n v="-2968.7731778457978"/>
    <n v="-2184.4289511410789"/>
    <n v="-1138.636648868121"/>
  </r>
  <r>
    <x v="513"/>
    <n v="0"/>
    <n v="0"/>
    <n v="0"/>
    <n v="0"/>
    <n v="0"/>
    <n v="0"/>
    <n v="20898.319684116432"/>
    <n v="13760.736682900369"/>
    <n v="0"/>
    <n v="4"/>
    <n v="27"/>
    <n v="1671589760"/>
    <n v="1194677"/>
    <n v="0"/>
    <n v="1282858"/>
    <n v="8"/>
    <n v="60"/>
    <n v="1859"/>
    <n v="20185"/>
    <n v="26295"/>
    <n v="0"/>
    <n v="0"/>
    <n v="0"/>
    <n v="0"/>
    <n v="0"/>
    <n v="0"/>
    <n v="39835"/>
    <n v="6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67996"/>
    <n v="106883.84"/>
    <n v="115305.25"/>
    <n v="8421.41"/>
    <n v="2"/>
    <n v="14"/>
    <n v="0"/>
    <n v="0"/>
    <n v="0"/>
    <n v="22714.089132809549"/>
    <n v="31135.499153515349"/>
    <n v="8421.4100207057927"/>
    <n v="84169.750867190451"/>
    <n v="84169.750846484647"/>
    <n v="-2.0705792849184949E-5"/>
    <n v="8421.4100207057927"/>
    <n v="0"/>
    <n v="0"/>
    <n v="0"/>
    <n v="0"/>
    <n v="0"/>
    <n v="0"/>
    <n v="0"/>
    <n v="0"/>
    <n v="0"/>
    <n v="0"/>
    <n v="15567.749576757669"/>
    <n v="18681.29949210921"/>
    <n v="21794.849407460741"/>
    <n v="24908.399322812282"/>
    <n v="28021.949238163808"/>
    <n v="34249.04906886688"/>
    <n v="37362.598984218414"/>
    <n v="40476.148899569947"/>
    <n v="43589.698814921481"/>
    <n v="46703.248730273022"/>
    <m/>
    <n v="3.6971836161595539"/>
    <n v="1.4630000000000001"/>
    <m/>
    <n v="8.190461044912789E-2"/>
    <n v="1.5828264450870739"/>
    <m/>
    <n v="-637.53523232695602"/>
    <n v="0"/>
    <n v="0"/>
    <n v="0"/>
    <n v="0"/>
    <n v="0"/>
    <n v="0"/>
    <n v="0"/>
    <n v="0"/>
    <n v="0"/>
    <n v="0"/>
    <n v="-2194.3101900027232"/>
    <n v="-1502.410208813493"/>
    <n v="-637.53523232695625"/>
    <n v="474.44688029859208"/>
    <n v="1957.089697132657"/>
    <n v="-3439.7301561433369"/>
    <n v="-2886.2101711919531"/>
    <n v="-2194.3101900027232"/>
    <n v="-1304.7244999022851"/>
    <n v="-118.6102464350333"/>
  </r>
  <r>
    <x v="514"/>
    <n v="0"/>
    <n v="0"/>
    <n v="0"/>
    <n v="0"/>
    <n v="0"/>
    <n v="0"/>
    <n v="21366.377207030109"/>
    <n v="13171.745885886839"/>
    <n v="0"/>
    <n v="68"/>
    <n v="58"/>
    <n v="1671756340"/>
    <n v="67436"/>
    <n v="0"/>
    <n v="71044"/>
    <n v="14"/>
    <n v="282"/>
    <n v="22"/>
    <n v="852"/>
    <n v="17"/>
    <n v="54"/>
    <n v="0"/>
    <n v="0"/>
    <n v="0"/>
    <n v="2"/>
    <n v="113"/>
    <n v="2419"/>
    <n v="24"/>
    <n v="0"/>
    <n v="0"/>
    <n v="0"/>
    <n v="0"/>
    <n v="6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43"/>
    <n v="2756"/>
    <n v="1379289.76"/>
    <n v="1452289.05"/>
    <n v="72999.289999999994"/>
    <n v="10"/>
    <n v="165"/>
    <n v="0"/>
    <n v="0"/>
    <n v="0"/>
    <n v="23080.000440192329"/>
    <n v="31480.440638412871"/>
    <n v="8400.4401982205436"/>
    <n v="1356209.7595598081"/>
    <n v="1420808.6093615871"/>
    <n v="64598.849801779448"/>
    <n v="8400.4401982205436"/>
    <n v="0"/>
    <n v="0"/>
    <n v="0"/>
    <n v="0"/>
    <n v="0"/>
    <n v="0"/>
    <n v="0"/>
    <n v="0"/>
    <n v="0"/>
    <n v="0"/>
    <n v="15740.220319206441"/>
    <n v="18888.264383047721"/>
    <n v="22036.308446889008"/>
    <n v="25184.352510730299"/>
    <n v="28332.39657457158"/>
    <n v="34628.484702254158"/>
    <n v="37776.528766095442"/>
    <n v="40924.572829936733"/>
    <n v="44072.616893778017"/>
    <n v="47220.660957619308"/>
    <m/>
    <n v="3.747475119825427"/>
    <n v="1.4630000000000001"/>
    <m/>
    <n v="6.7385338688075391E-2"/>
    <n v="1.5615847505006539"/>
    <m/>
    <n v="-530.3300386173263"/>
    <n v="0"/>
    <n v="0"/>
    <n v="0"/>
    <n v="0"/>
    <n v="0"/>
    <n v="0"/>
    <n v="0"/>
    <n v="0"/>
    <n v="0"/>
    <n v="0"/>
    <n v="-2104.3520705379701"/>
    <n v="-1404.786723017683"/>
    <n v="-530.33003861732595"/>
    <n v="593.97141275456306"/>
    <n v="2093.0400145837471"/>
    <n v="-3363.569696074484"/>
    <n v="-2803.917418058255"/>
    <n v="-2104.3520705379692"/>
    <n v="-1204.910909440458"/>
    <n v="-5.65602797711108"/>
  </r>
  <r>
    <x v="515"/>
    <n v="3166.6921015837038"/>
    <n v="0"/>
    <n v="0"/>
    <n v="52"/>
    <n v="60"/>
    <n v="1610782648"/>
    <n v="21710.635384510111"/>
    <n v="12297.872697536721"/>
    <n v="0"/>
    <n v="26"/>
    <n v="58"/>
    <n v="1671663349"/>
    <n v="1600"/>
    <n v="0"/>
    <n v="8270"/>
    <n v="3"/>
    <n v="14"/>
    <n v="5"/>
    <n v="66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30720.38"/>
    <n v="39116.800000000003"/>
    <n v="8396.42"/>
    <n v="1"/>
    <n v="4"/>
    <n v="0"/>
    <n v="0"/>
    <n v="0"/>
    <n v="23773.221790954209"/>
    <n v="32169.640320498002"/>
    <n v="8396.4185295437946"/>
    <n v="6947.1582090457923"/>
    <n v="6947.1596795020014"/>
    <n v="1.4704562054248531E-3"/>
    <n v="8396.4185295437946"/>
    <n v="0"/>
    <n v="0"/>
    <n v="0"/>
    <n v="0"/>
    <n v="0"/>
    <n v="0"/>
    <n v="0"/>
    <n v="0"/>
    <n v="0"/>
    <n v="0"/>
    <n v="16084.820160249001"/>
    <n v="19301.784192298801"/>
    <n v="22518.748224348601"/>
    <n v="25735.712256398401"/>
    <n v="28952.676288448201"/>
    <n v="35386.604352547802"/>
    <n v="38603.568384597602"/>
    <n v="41820.532416647402"/>
    <n v="45037.496448697202"/>
    <n v="48254.460480747002"/>
    <m/>
    <n v="3.8313526424755162"/>
    <n v="1.4630000000000001"/>
    <m/>
    <n v="4.4017706868015649E-2"/>
    <n v="1.527397905147907"/>
    <m/>
    <n v="-354.00844941929421"/>
    <n v="0"/>
    <n v="0"/>
    <n v="0"/>
    <n v="0"/>
    <n v="0"/>
    <n v="0"/>
    <n v="0"/>
    <n v="0"/>
    <n v="0"/>
    <n v="0"/>
    <n v="-1962.4904654441939"/>
    <n v="-1247.6095694331279"/>
    <n v="-354.00844941929432"/>
    <n v="794.90727631277696"/>
    <n v="2326.7949106222059"/>
    <n v="-3249.2760782641139"/>
    <n v="-2677.3713614552612"/>
    <n v="-1962.4904654441939"/>
    <n v="-1043.357884858538"/>
    <n v="182.15222258900579"/>
  </r>
  <r>
    <x v="516"/>
    <n v="21157.23773626304"/>
    <n v="21157.23773626304"/>
    <n v="0"/>
    <n v="2"/>
    <n v="0"/>
    <n v="1671646619"/>
    <n v="8142.3072178487864"/>
    <n v="0"/>
    <n v="0"/>
    <n v="4"/>
    <n v="34"/>
    <n v="1670788378"/>
    <n v="65135"/>
    <n v="0"/>
    <n v="67596"/>
    <n v="4"/>
    <n v="15"/>
    <n v="0"/>
    <n v="2189"/>
    <n v="0"/>
    <n v="32"/>
    <n v="0"/>
    <n v="0"/>
    <n v="0"/>
    <n v="0"/>
    <n v="0"/>
    <n v="2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2"/>
    <n v="34794.76"/>
    <n v="43187.46"/>
    <n v="8392.7099999999991"/>
    <n v="3"/>
    <n v="3"/>
    <n v="22709.202677874178"/>
    <n v="31101.909763198961"/>
    <n v="8392.707085324786"/>
    <n v="11967.98573932315"/>
    <n v="11967.98573932315"/>
    <n v="0"/>
    <n v="117.5715828026696"/>
    <n v="117.56449747788059"/>
    <n v="2.9146752131055109E-3"/>
    <n v="8392.707085324786"/>
    <n v="15550.95488159948"/>
    <n v="18661.145857919379"/>
    <n v="21771.336834239279"/>
    <n v="24881.527810559171"/>
    <n v="27991.718786879072"/>
    <n v="34212.100739518857"/>
    <n v="37322.291715838757"/>
    <n v="40432.482692158657"/>
    <n v="43542.67366847855"/>
    <n v="46652.86464479845"/>
    <n v="5983.9928696615771"/>
    <n v="7180.7914435938919"/>
    <n v="8377.5900175262068"/>
    <n v="9574.3885914585244"/>
    <n v="10771.18716539084"/>
    <n v="13164.78431325547"/>
    <n v="14361.58288718778"/>
    <n v="15558.3814611201"/>
    <n v="16755.18003505241"/>
    <n v="17951.978608984729"/>
    <n v="3.705825718329042"/>
    <s v="inf"/>
    <n v="1.4630000000000001"/>
    <n v="7.9381574858194082E-2"/>
    <n v="-1"/>
    <n v="0"/>
    <n v="-617.22964452504471"/>
    <m/>
    <n v="-2172.3251326849932"/>
    <n v="-1481.1715823916829"/>
    <n v="-617.22964452504493"/>
    <n v="493.552847017776"/>
    <n v="1974.5961690748679"/>
    <n v="-3416.4015232129509"/>
    <n v="-2863.4786829783029"/>
    <n v="-2172.3251326849932"/>
    <n v="-1283.699139450737"/>
    <n v="-98.864481805061587"/>
    <n v="2393.5971478646311"/>
    <n v="2659.5523865162559"/>
    <n v="2991.996434830789"/>
    <n v="3419.424496949473"/>
    <n v="3989.3285797743852"/>
    <n v="1914.8777182917049"/>
    <n v="2127.641909213005"/>
    <n v="2393.5971478646311"/>
    <n v="2735.5395975595779"/>
    <n v="3191.4628638195081"/>
  </r>
  <r>
    <x v="517"/>
    <n v="0"/>
    <n v="0"/>
    <n v="0"/>
    <n v="0"/>
    <n v="0"/>
    <n v="0"/>
    <n v="19552.233048418329"/>
    <n v="17335.528756884782"/>
    <n v="0"/>
    <n v="2"/>
    <n v="18"/>
    <n v="1669718087"/>
    <n v="94938"/>
    <n v="0"/>
    <n v="134491"/>
    <n v="8"/>
    <n v="53"/>
    <n v="401"/>
    <n v="197"/>
    <n v="0"/>
    <n v="265"/>
    <n v="0"/>
    <n v="0"/>
    <n v="0"/>
    <n v="0"/>
    <n v="0"/>
    <n v="37495"/>
    <n v="958"/>
    <n v="0"/>
    <n v="0"/>
    <n v="0"/>
    <n v="0"/>
    <n v="0"/>
    <n v="2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9356"/>
    <n v="209528.08"/>
    <n v="217893.13"/>
    <n v="8365.0499999999993"/>
    <n v="6"/>
    <n v="18"/>
    <n v="0"/>
    <n v="0"/>
    <n v="0"/>
    <n v="21484.253443378759"/>
    <n v="29849.298485420899"/>
    <n v="8365.0450420421421"/>
    <n v="188043.82655662121"/>
    <n v="188043.8315145791"/>
    <n v="4.9579578571865568E-3"/>
    <n v="8365.0450420421421"/>
    <n v="0"/>
    <n v="0"/>
    <n v="0"/>
    <n v="0"/>
    <n v="0"/>
    <n v="0"/>
    <n v="0"/>
    <n v="0"/>
    <n v="0"/>
    <n v="0"/>
    <n v="14924.649242710449"/>
    <n v="17909.579091252541"/>
    <n v="20894.508939794629"/>
    <n v="23879.43878833672"/>
    <n v="26864.368636878811"/>
    <n v="32834.228333962987"/>
    <n v="35819.158182505082"/>
    <n v="38804.088031047177"/>
    <n v="41789.017879589257"/>
    <n v="44773.947728131352"/>
    <m/>
    <n v="3.5683368511945099"/>
    <n v="1.4630000000000001"/>
    <m/>
    <n v="0.1209704035259422"/>
    <n v="1.639979700358454"/>
    <m/>
    <n v="-902.72042068691599"/>
    <n v="0"/>
    <n v="0"/>
    <n v="0"/>
    <n v="0"/>
    <n v="0"/>
    <n v="0"/>
    <n v="0"/>
    <n v="0"/>
    <n v="0"/>
    <n v="0"/>
    <n v="-2395.1853449579612"/>
    <n v="-1731.8676008374971"/>
    <n v="-902.72042068691644"/>
    <n v="163.32595379240229"/>
    <n v="1584.7211197648251"/>
    <n v="-3589.1572843747972"/>
    <n v="-3058.503089078426"/>
    <n v="-2395.1853449579612"/>
    <n v="-1542.348245374506"/>
    <n v="-405.23211259656728"/>
  </r>
  <r>
    <x v="518"/>
    <n v="0"/>
    <n v="0"/>
    <n v="0"/>
    <n v="0"/>
    <n v="0"/>
    <n v="0"/>
    <n v="20468.472620621538"/>
    <n v="7544.2488998394792"/>
    <n v="0"/>
    <n v="12"/>
    <n v="46"/>
    <n v="1671506719"/>
    <n v="329"/>
    <n v="0"/>
    <n v="42864"/>
    <n v="3"/>
    <n v="10"/>
    <n v="0"/>
    <n v="42527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25022.2"/>
    <n v="33364.22"/>
    <n v="8342.02"/>
    <n v="2"/>
    <n v="2"/>
    <n v="0"/>
    <n v="0"/>
    <n v="0"/>
    <n v="22159.951392760329"/>
    <n v="30501.97425423047"/>
    <n v="8342.0228614701391"/>
    <n v="2862.248607239675"/>
    <n v="2862.245745769535"/>
    <n v="-2.8614701386686652E-3"/>
    <n v="8342.0228614701391"/>
    <n v="0"/>
    <n v="0"/>
    <n v="0"/>
    <n v="0"/>
    <n v="0"/>
    <n v="0"/>
    <n v="0"/>
    <n v="0"/>
    <n v="0"/>
    <n v="0"/>
    <n v="15250.98712711523"/>
    <n v="18301.184552538281"/>
    <n v="21351.38197796133"/>
    <n v="24401.57940338437"/>
    <n v="27451.776828807418"/>
    <n v="33552.171679653518"/>
    <n v="36602.369105076563"/>
    <n v="39652.566530499607"/>
    <n v="42702.763955922652"/>
    <n v="45752.961381345704"/>
    <m/>
    <n v="3.6564241983934109"/>
    <n v="1.4630000000000001"/>
    <m/>
    <n v="9.3964973144404773E-2"/>
    <n v="1.600470755710264"/>
    <m/>
    <n v="-716.52929791252279"/>
    <n v="0"/>
    <n v="0"/>
    <n v="0"/>
    <n v="0"/>
    <n v="0"/>
    <n v="0"/>
    <n v="0"/>
    <n v="0"/>
    <n v="0"/>
    <n v="0"/>
    <n v="-2241.6280106240461"/>
    <n v="-1563.806360530036"/>
    <n v="-716.52929791252245"/>
    <n v="372.82692545285141"/>
    <n v="1825.3018899400161"/>
    <n v="-3461.7069807932639"/>
    <n v="-2919.4496607180558"/>
    <n v="-2241.6280106240461"/>
    <n v="-1370.1430319317469"/>
    <n v="-208.1630603420144"/>
  </r>
  <r>
    <x v="519"/>
    <n v="0"/>
    <n v="0"/>
    <n v="0"/>
    <n v="0"/>
    <n v="0"/>
    <n v="0"/>
    <n v="21761.01273830589"/>
    <n v="15948.45053410471"/>
    <n v="0"/>
    <n v="12"/>
    <n v="46"/>
    <n v="1671866331"/>
    <n v="2513"/>
    <n v="0"/>
    <n v="13475"/>
    <n v="9"/>
    <n v="77"/>
    <n v="9101"/>
    <n v="1006"/>
    <n v="98"/>
    <n v="3"/>
    <n v="24"/>
    <n v="0"/>
    <n v="0"/>
    <n v="0"/>
    <n v="0"/>
    <n v="708"/>
    <n v="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956"/>
    <n v="199879.57"/>
    <n v="208220.5"/>
    <n v="8340.93"/>
    <n v="5"/>
    <n v="18"/>
    <n v="2.805007437261589"/>
    <n v="2.805007437261589"/>
    <n v="0"/>
    <n v="23903.127369201371"/>
    <n v="32244.058218089322"/>
    <n v="8340.9308488879451"/>
    <n v="175973.6376233614"/>
    <n v="175973.63677447339"/>
    <n v="-8.4888794481230434E-4"/>
    <n v="8340.9308488879451"/>
    <n v="1.402503718630794"/>
    <n v="1.6830044623569529"/>
    <n v="1.963505206083112"/>
    <n v="2.2440059498092708"/>
    <n v="2.5245066935354301"/>
    <n v="3.0855081809877478"/>
    <n v="3.3660089247139058"/>
    <n v="3.6465096684400651"/>
    <n v="3.927010412166223"/>
    <n v="4.2075111558923828"/>
    <n v="16122.029109044661"/>
    <n v="19346.434930853589"/>
    <n v="22570.84075266252"/>
    <n v="25795.246574471461"/>
    <n v="29019.652396280391"/>
    <n v="35468.464039898252"/>
    <n v="38692.869861707179"/>
    <n v="41917.275683516113"/>
    <n v="45141.681505325039"/>
    <n v="48366.087327133981"/>
    <s v="inf"/>
    <n v="3.865762563226173"/>
    <n v="1.4630000000000001"/>
    <n v="-1"/>
    <n v="3.4724697799804798E-2"/>
    <n v="1.513802232881114"/>
    <m/>
    <n v="-279.91629436561573"/>
    <n v="0.5610014874523177"/>
    <n v="0.62333498605813076"/>
    <n v="0.70125185931539713"/>
    <n v="0.80143069636045383"/>
    <n v="0.93500247908719614"/>
    <n v="0.44880118996185409"/>
    <n v="0.49866798884650471"/>
    <n v="0.5610014874523177"/>
    <n v="0.64114455708836304"/>
    <n v="0.74800198326975698"/>
    <n v="-1892.1192052700819"/>
    <n v="-1175.5845782014301"/>
    <n v="-279.91629436561561"/>
    <n v="871.65721342328834"/>
    <n v="2407.088557141828"/>
    <n v="-3181.8815339936541"/>
    <n v="-2608.6538323387322"/>
    <n v="-1892.119205270081"/>
    <n v="-970.86039903895744"/>
    <n v="257.48467593587338"/>
  </r>
  <r>
    <x v="520"/>
    <n v="0"/>
    <n v="0"/>
    <n v="0"/>
    <n v="0"/>
    <n v="0"/>
    <n v="0"/>
    <n v="22218.113751488781"/>
    <n v="264.58139896048351"/>
    <n v="0"/>
    <n v="8"/>
    <n v="48"/>
    <n v="1671672308"/>
    <n v="1555"/>
    <n v="0"/>
    <n v="3702"/>
    <n v="8"/>
    <n v="42"/>
    <n v="353"/>
    <n v="414"/>
    <n v="0"/>
    <n v="966"/>
    <n v="0"/>
    <n v="0"/>
    <n v="0"/>
    <n v="0"/>
    <n v="0"/>
    <n v="345"/>
    <n v="0"/>
    <n v="0"/>
    <n v="0"/>
    <n v="0"/>
    <n v="0"/>
    <n v="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33"/>
    <n v="486843.97"/>
    <n v="495174.39"/>
    <n v="8330.42"/>
    <n v="4"/>
    <n v="18"/>
    <n v="0"/>
    <n v="0"/>
    <n v="0"/>
    <n v="24565.689903425649"/>
    <n v="32896.11146728415"/>
    <n v="8330.4215638584992"/>
    <n v="462278.28009657428"/>
    <n v="462278.27853271592"/>
    <n v="-1.563858499139315E-3"/>
    <n v="8330.4215638584992"/>
    <n v="0"/>
    <n v="0"/>
    <n v="0"/>
    <n v="0"/>
    <n v="0"/>
    <n v="0"/>
    <n v="0"/>
    <n v="0"/>
    <n v="0"/>
    <n v="0"/>
    <n v="16448.055733642079"/>
    <n v="19737.666880370489"/>
    <n v="23027.278027098899"/>
    <n v="26316.88917382732"/>
    <n v="29606.50032055574"/>
    <n v="36185.722614012571"/>
    <n v="39475.333760740978"/>
    <n v="42764.944907469398"/>
    <n v="46054.556054197797"/>
    <n v="49344.167200926233"/>
    <m/>
    <n v="3.9489131750551261"/>
    <n v="1.4630000000000001"/>
    <m/>
    <n v="1.293693294336906E-2"/>
    <n v="1.481926732896149"/>
    <m/>
    <n v="-106.39369703746149"/>
    <n v="0"/>
    <n v="0"/>
    <n v="0"/>
    <n v="0"/>
    <n v="0"/>
    <n v="0"/>
    <n v="0"/>
    <n v="0"/>
    <n v="0"/>
    <n v="0"/>
    <n v="-1751.1992704016691"/>
    <n v="-1020.1745711286879"/>
    <n v="-106.39369703746161"/>
    <n v="1068.467426794115"/>
    <n v="2634.9489252362182"/>
    <n v="-3067.0437290930349"/>
    <n v="-2482.2239696746492"/>
    <n v="-1751.1992704016679"/>
    <n v="-811.31037133640712"/>
    <n v="441.87482741727581"/>
  </r>
  <r>
    <x v="521"/>
    <n v="1872.9808973330421"/>
    <n v="0"/>
    <n v="0"/>
    <n v="53"/>
    <n v="96"/>
    <n v="1630491553"/>
    <n v="20709.514716013651"/>
    <n v="9583.7615527360431"/>
    <n v="0"/>
    <n v="28"/>
    <n v="58"/>
    <n v="1671619733"/>
    <n v="14412"/>
    <n v="0"/>
    <n v="26566"/>
    <n v="6"/>
    <n v="36"/>
    <n v="9649"/>
    <n v="2489"/>
    <n v="0"/>
    <n v="0"/>
    <n v="0"/>
    <n v="0"/>
    <n v="0"/>
    <n v="0"/>
    <n v="0"/>
    <n v="0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665"/>
    <n v="74850.02"/>
    <n v="83152.36"/>
    <n v="8302.35"/>
    <n v="3"/>
    <n v="14"/>
    <n v="0"/>
    <n v="0"/>
    <n v="0"/>
    <n v="22569.425876874651"/>
    <n v="30871.772908215931"/>
    <n v="8302.3470313412799"/>
    <n v="52280.594123125353"/>
    <n v="52280.587091784073"/>
    <n v="2.9686587204196262E-3"/>
    <n v="8302.3470313412799"/>
    <n v="0"/>
    <n v="0"/>
    <n v="0"/>
    <n v="0"/>
    <n v="0"/>
    <n v="0"/>
    <n v="0"/>
    <n v="0"/>
    <n v="0"/>
    <n v="0"/>
    <n v="15435.886454107969"/>
    <n v="18523.063744929561"/>
    <n v="21610.241035751151"/>
    <n v="24697.418326572752"/>
    <n v="27784.595617394341"/>
    <n v="33958.950199037528"/>
    <n v="37046.127489859122"/>
    <n v="40133.304780680723"/>
    <n v="43220.482071502309"/>
    <n v="46307.659362323902"/>
    <m/>
    <n v="3.718439230698896"/>
    <n v="1.4630000000000001"/>
    <m/>
    <n v="7.5720148113912478E-2"/>
    <n v="1.573778576690654"/>
    <m/>
    <n v="-584.403804287296"/>
    <n v="0"/>
    <n v="0"/>
    <n v="0"/>
    <n v="0"/>
    <n v="0"/>
    <n v="0"/>
    <n v="0"/>
    <n v="0"/>
    <n v="0"/>
    <n v="0"/>
    <n v="-2127.992449698093"/>
    <n v="-1441.9530517377391"/>
    <n v="-584.40380428729623"/>
    <n v="518.15951386327288"/>
    <n v="1988.2439380640319"/>
    <n v="-3362.863366026731"/>
    <n v="-2814.0318476584471"/>
    <n v="-2127.992449698093"/>
    <n v="-1245.9417951776379"/>
    <n v="-69.874255817030644"/>
  </r>
  <r>
    <x v="522"/>
    <n v="0"/>
    <n v="0"/>
    <n v="0"/>
    <n v="0"/>
    <n v="0"/>
    <n v="0"/>
    <n v="21412.166527181042"/>
    <n v="13937.708552694339"/>
    <n v="0"/>
    <n v="21"/>
    <n v="54"/>
    <n v="1671730270"/>
    <n v="4986"/>
    <n v="0"/>
    <n v="72564"/>
    <n v="4"/>
    <n v="13"/>
    <n v="0"/>
    <n v="67568"/>
    <n v="0"/>
    <n v="0"/>
    <n v="0"/>
    <n v="0"/>
    <n v="0"/>
    <n v="0"/>
    <n v="0"/>
    <n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n v="235214.26"/>
    <n v="243459.58"/>
    <n v="8245.32"/>
    <n v="3"/>
    <n v="6"/>
    <n v="0"/>
    <n v="0"/>
    <n v="0"/>
    <n v="23458.058275770189"/>
    <n v="31703.376231515122"/>
    <n v="8245.3179557449275"/>
    <n v="211756.20172422979"/>
    <n v="211756.20376848491"/>
    <n v="2.0442550721782031E-3"/>
    <n v="8245.3179557449275"/>
    <n v="0"/>
    <n v="0"/>
    <n v="0"/>
    <n v="0"/>
    <n v="0"/>
    <n v="0"/>
    <n v="0"/>
    <n v="0"/>
    <n v="0"/>
    <n v="0"/>
    <n v="15851.688115757561"/>
    <n v="19022.025738909069"/>
    <n v="22192.36336206058"/>
    <n v="25362.700985212101"/>
    <n v="28533.038608363611"/>
    <n v="34873.713854666639"/>
    <n v="38044.051477818153"/>
    <n v="41214.38910096966"/>
    <n v="44384.726724121167"/>
    <n v="47555.064347272681"/>
    <m/>
    <n v="3.84501560784879"/>
    <n v="1.4630000000000001"/>
    <m/>
    <n v="4.0307870749560097E-2"/>
    <n v="1.521970414906606"/>
    <m/>
    <n v="-319.47389786614713"/>
    <n v="0"/>
    <n v="0"/>
    <n v="0"/>
    <n v="0"/>
    <n v="0"/>
    <n v="0"/>
    <n v="0"/>
    <n v="0"/>
    <n v="0"/>
    <n v="0"/>
    <n v="-1904.642709441903"/>
    <n v="-1200.1232376304561"/>
    <n v="-319.47389786614713"/>
    <n v="812.78953897367865"/>
    <n v="2322.4741214267801"/>
    <n v="-3172.777758702508"/>
    <n v="-2609.1621812533499"/>
    <n v="-1904.642709441903"/>
    <n v="-998.83195997004259"/>
    <n v="208.91570599243821"/>
  </r>
  <r>
    <x v="523"/>
    <n v="0"/>
    <n v="0"/>
    <n v="0"/>
    <n v="0"/>
    <n v="0"/>
    <n v="0"/>
    <n v="20692.006584976269"/>
    <n v="18726.526163660281"/>
    <n v="0"/>
    <n v="3"/>
    <n v="14"/>
    <n v="1671597756"/>
    <n v="398"/>
    <n v="0"/>
    <n v="866"/>
    <n v="7"/>
    <n v="23"/>
    <n v="0"/>
    <n v="350"/>
    <n v="23"/>
    <n v="8"/>
    <n v="0"/>
    <n v="0"/>
    <n v="22"/>
    <n v="0"/>
    <n v="0"/>
    <n v="57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"/>
    <n v="191471.06"/>
    <n v="199715.35"/>
    <n v="8244.2900000000009"/>
    <n v="3"/>
    <n v="9"/>
    <n v="0"/>
    <n v="0"/>
    <n v="0"/>
    <n v="22598.036438409479"/>
    <n v="30842.326900988639"/>
    <n v="8244.2904625791543"/>
    <n v="168873.0235615905"/>
    <n v="168873.02309901139"/>
    <n v="-4.6257915346359368E-4"/>
    <n v="8244.2904625791543"/>
    <n v="0"/>
    <n v="0"/>
    <n v="0"/>
    <n v="0"/>
    <n v="0"/>
    <n v="0"/>
    <n v="0"/>
    <n v="0"/>
    <n v="0"/>
    <n v="0"/>
    <n v="15421.163450494319"/>
    <n v="18505.39614059318"/>
    <n v="21589.62883069204"/>
    <n v="24673.86152079091"/>
    <n v="27758.094210889769"/>
    <n v="33926.559591087498"/>
    <n v="37010.792281186361"/>
    <n v="40095.024971285216"/>
    <n v="43179.257661384087"/>
    <n v="46263.490351482949"/>
    <m/>
    <n v="3.7410529191058952"/>
    <n v="1.4630000000000001"/>
    <m/>
    <n v="6.9217700602854038E-2"/>
    <n v="1.564265495981976"/>
    <m/>
    <n v="-533.70873733199517"/>
    <n v="0"/>
    <n v="0"/>
    <n v="0"/>
    <n v="0"/>
    <n v="0"/>
    <n v="0"/>
    <n v="0"/>
    <n v="0"/>
    <n v="0"/>
    <n v="0"/>
    <n v="-2075.8250823814269"/>
    <n v="-1390.440040137235"/>
    <n v="-533.70873733199551"/>
    <n v="567.80293770331264"/>
    <n v="2036.4851710837249"/>
    <n v="-3309.5181584209722"/>
    <n v="-2761.2101246256188"/>
    <n v="-2075.8250823814269"/>
    <n v="-1194.6157423531799"/>
    <n v="-19.669955648851101"/>
  </r>
  <r>
    <x v="524"/>
    <n v="0"/>
    <n v="0"/>
    <n v="0"/>
    <n v="0"/>
    <n v="0"/>
    <n v="0"/>
    <n v="21004.179559036529"/>
    <n v="17263.858547126321"/>
    <n v="0"/>
    <n v="31"/>
    <n v="28"/>
    <n v="1671674184"/>
    <n v="7068"/>
    <n v="0"/>
    <n v="13442"/>
    <n v="7"/>
    <n v="17"/>
    <n v="1472"/>
    <n v="4736"/>
    <n v="56"/>
    <n v="0"/>
    <n v="0"/>
    <n v="0"/>
    <n v="0"/>
    <n v="0"/>
    <n v="0"/>
    <n v="108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38"/>
    <n v="129328.98"/>
    <n v="148368.68"/>
    <n v="19039.7"/>
    <n v="5"/>
    <n v="12"/>
    <n v="0"/>
    <n v="0"/>
    <n v="0"/>
    <n v="22937.107367429471"/>
    <n v="31100.107380305381"/>
    <n v="8163.0000128759148"/>
    <n v="106391.87263257051"/>
    <n v="117268.57261969461"/>
    <n v="10876.69998712409"/>
    <n v="8163.0000128759148"/>
    <n v="0"/>
    <n v="0"/>
    <n v="0"/>
    <n v="0"/>
    <n v="0"/>
    <n v="0"/>
    <n v="0"/>
    <n v="0"/>
    <n v="0"/>
    <n v="0"/>
    <n v="15550.05369015269"/>
    <n v="18660.064428183228"/>
    <n v="21770.07516621377"/>
    <n v="24880.085904244301"/>
    <n v="27990.096642274839"/>
    <n v="34210.118118335922"/>
    <n v="37320.128856366457"/>
    <n v="40430.139594396998"/>
    <n v="43540.150332427533"/>
    <n v="46650.161070458067"/>
    <m/>
    <n v="3.809886969404582"/>
    <n v="1.4630000000000001"/>
    <m/>
    <n v="4.9899913599045657E-2"/>
    <n v="1.5360035735954041"/>
    <m/>
    <n v="-387.97316779956992"/>
    <n v="0"/>
    <n v="0"/>
    <n v="0"/>
    <n v="0"/>
    <n v="0"/>
    <n v="0"/>
    <n v="0"/>
    <n v="0"/>
    <n v="0"/>
    <n v="0"/>
    <n v="-1942.9785368148389"/>
    <n v="-1251.865039474719"/>
    <n v="-387.97316779956958"/>
    <n v="722.74495292562278"/>
    <n v="2203.7024472258781"/>
    <n v="-3186.982832027054"/>
    <n v="-2634.0920341549581"/>
    <n v="-1942.9785368148389"/>
    <n v="-1054.404040234685"/>
    <n v="130.36195520552059"/>
  </r>
  <r>
    <x v="525"/>
    <n v="0"/>
    <n v="0"/>
    <n v="0"/>
    <n v="0"/>
    <n v="0"/>
    <n v="0"/>
    <n v="22304.67115926839"/>
    <n v="19337.80894561264"/>
    <n v="0"/>
    <n v="2"/>
    <n v="16"/>
    <n v="1672094281"/>
    <n v="177898"/>
    <n v="0"/>
    <n v="196103"/>
    <n v="6"/>
    <n v="36"/>
    <n v="57"/>
    <n v="15572"/>
    <n v="0"/>
    <n v="5"/>
    <n v="0"/>
    <n v="0"/>
    <n v="0"/>
    <n v="0"/>
    <n v="0"/>
    <n v="2511"/>
    <n v="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33"/>
    <n v="346930.48"/>
    <n v="563049.26"/>
    <n v="216118.77"/>
    <n v="5"/>
    <n v="21"/>
    <n v="4.2147894172322078E-2"/>
    <n v="4.2147894172322078E-2"/>
    <n v="0"/>
    <n v="24858.03899245321"/>
    <n v="33015.294939938707"/>
    <n v="8157.2559474854997"/>
    <n v="322072.39885965257"/>
    <n v="530033.92291216715"/>
    <n v="207961.51405251451"/>
    <n v="8157.2559474854997"/>
    <n v="2.1073947086161039E-2"/>
    <n v="2.528873650339325E-2"/>
    <n v="2.950352592062545E-2"/>
    <n v="3.3718315337857657E-2"/>
    <n v="3.7933104755089868E-2"/>
    <n v="4.6362683589554289E-2"/>
    <n v="5.0577473006786493E-2"/>
    <n v="5.4792262424018703E-2"/>
    <n v="5.9007051841250907E-2"/>
    <n v="6.3221841258483125E-2"/>
    <n v="16507.647469969361"/>
    <n v="19809.176963963229"/>
    <n v="23110.706457957102"/>
    <n v="26412.23595195097"/>
    <n v="29713.765445944839"/>
    <n v="36316.82443393259"/>
    <n v="39618.353927926459"/>
    <n v="42919.883421920327"/>
    <n v="46221.412915914203"/>
    <n v="49522.942409908072"/>
    <s v="inf"/>
    <n v="4.0473530746716104"/>
    <n v="1.4630000000000001"/>
    <n v="-1"/>
    <n v="-1.1699763721614961E-2"/>
    <n v="1.445883245675277"/>
    <m/>
    <n v="96.567787499177982"/>
    <n v="8.429578834464416E-3"/>
    <n v="9.3661987049604625E-3"/>
    <n v="1.053697354308052E-2"/>
    <n v="1.204225547780631E-2"/>
    <n v="1.4049298057440689E-2"/>
    <n v="6.743663067571533E-3"/>
    <n v="7.4929589639683696E-3"/>
    <n v="8.429578834464416E-3"/>
    <n v="9.6338043822450474E-3"/>
    <n v="1.1239438445952561E-2"/>
    <n v="-1554.196959497757"/>
    <n v="-820.52373861022988"/>
    <n v="96.567787499178849"/>
    <n v="1275.685463925561"/>
    <n v="2847.842365827405"/>
    <n v="-2874.8087570953048"/>
    <n v="-2287.8701803852841"/>
    <n v="-1554.1969594977561"/>
    <n v="-610.90281835664973"/>
    <n v="646.82270316482482"/>
  </r>
  <r>
    <x v="526"/>
    <n v="0"/>
    <n v="0"/>
    <n v="0"/>
    <n v="0"/>
    <n v="0"/>
    <n v="0"/>
    <n v="20564.011420864452"/>
    <n v="20200"/>
    <n v="0"/>
    <n v="2"/>
    <n v="3"/>
    <n v="1671762426"/>
    <n v="0"/>
    <n v="0"/>
    <n v="169"/>
    <n v="1"/>
    <n v="2"/>
    <n v="0"/>
    <n v="1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23.83"/>
    <n v="30471.24"/>
    <n v="8147.41"/>
    <n v="1"/>
    <n v="1"/>
    <n v="0"/>
    <n v="0"/>
    <n v="0"/>
    <n v="22323.834551835462"/>
    <n v="30471.243708296759"/>
    <n v="8147.4091564613054"/>
    <n v="-4.5518354563682806E-3"/>
    <n v="-3.7082967610331248E-3"/>
    <n v="8.4353869533515535E-4"/>
    <n v="8147.4091564613054"/>
    <n v="0"/>
    <n v="0"/>
    <n v="0"/>
    <n v="0"/>
    <n v="0"/>
    <n v="0"/>
    <n v="0"/>
    <n v="0"/>
    <n v="0"/>
    <n v="0"/>
    <n v="15235.621854148379"/>
    <n v="18282.746224978058"/>
    <n v="21329.87059580773"/>
    <n v="24376.994966637409"/>
    <n v="27424.119337467091"/>
    <n v="33518.368079126441"/>
    <n v="36565.492449956117"/>
    <n v="39612.616820785792"/>
    <n v="42659.741191615467"/>
    <n v="45706.865562445142"/>
    <m/>
    <n v="3.7399918333709228"/>
    <n v="1.4630000000000001"/>
    <m/>
    <n v="6.9521051973722159E-2"/>
    <n v="1.564709299037556"/>
    <m/>
    <n v="-529.5982293871142"/>
    <n v="0"/>
    <n v="0"/>
    <n v="0"/>
    <n v="0"/>
    <n v="0"/>
    <n v="0"/>
    <n v="0"/>
    <n v="0"/>
    <n v="0"/>
    <n v="0"/>
    <n v="-2053.1604148019519"/>
    <n v="-1376.021665728691"/>
    <n v="-529.59822938711386"/>
    <n v="558.66047448062818"/>
    <n v="2009.672079637616"/>
    <n v="-3272.0101631338221"/>
    <n v="-2730.2991638752128"/>
    <n v="-2053.160414801951"/>
    <n v="-1182.553451707759"/>
    <n v="-21.744167582167389"/>
  </r>
  <r>
    <x v="527"/>
    <n v="0"/>
    <n v="0"/>
    <n v="0"/>
    <n v="0"/>
    <n v="0"/>
    <n v="0"/>
    <n v="20855.154142973392"/>
    <n v="20666.66"/>
    <n v="0"/>
    <n v="2"/>
    <n v="2"/>
    <n v="1671663995"/>
    <n v="38"/>
    <n v="0"/>
    <n v="5358"/>
    <n v="2"/>
    <n v="4"/>
    <n v="0"/>
    <n v="53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38.42"/>
    <n v="33902.93"/>
    <n v="8064.51"/>
    <n v="1"/>
    <n v="2"/>
    <n v="0"/>
    <n v="0"/>
    <n v="0"/>
    <n v="22833.190963000579"/>
    <n v="30897.70234381804"/>
    <n v="8064.5113808174601"/>
    <n v="3005.2290369994189"/>
    <n v="3005.2276561819599"/>
    <n v="-1.380817459903483E-3"/>
    <n v="8064.5113808174601"/>
    <n v="0"/>
    <n v="0"/>
    <n v="0"/>
    <n v="0"/>
    <n v="0"/>
    <n v="0"/>
    <n v="0"/>
    <n v="0"/>
    <n v="0"/>
    <n v="0"/>
    <n v="15448.85117190902"/>
    <n v="18538.621406290818"/>
    <n v="21628.391640672631"/>
    <n v="24718.161875054429"/>
    <n v="27807.932109436239"/>
    <n v="33987.47257819985"/>
    <n v="37077.242812581637"/>
    <n v="40167.013046963453"/>
    <n v="43256.783281345262"/>
    <n v="46346.553515727057"/>
    <m/>
    <n v="3.8313173464312338"/>
    <n v="1.4630000000000001"/>
    <m/>
    <n v="4.4027324890194557E-2"/>
    <n v="1.527411976314355"/>
    <m/>
    <n v="-340.08579486295008"/>
    <n v="0"/>
    <n v="0"/>
    <n v="0"/>
    <n v="0"/>
    <n v="0"/>
    <n v="0"/>
    <n v="0"/>
    <n v="0"/>
    <n v="0"/>
    <n v="0"/>
    <n v="-1884.9709120538521"/>
    <n v="-1198.355304413451"/>
    <n v="-340.08579486295002"/>
    <n v="763.40357455912363"/>
    <n v="2234.7227337885529"/>
    <n v="-3120.8790058065729"/>
    <n v="-2571.5865196942532"/>
    <n v="-1884.9709120538521"/>
    <n v="-1002.179416516194"/>
    <n v="174.87591086735031"/>
  </r>
  <r>
    <x v="528"/>
    <n v="0"/>
    <n v="0"/>
    <n v="0"/>
    <n v="0"/>
    <n v="0"/>
    <n v="0"/>
    <n v="20668.876571007138"/>
    <n v="12849.78921732944"/>
    <n v="0"/>
    <n v="2"/>
    <n v="55"/>
    <n v="1671699385"/>
    <n v="1063209"/>
    <n v="0"/>
    <n v="1077645"/>
    <n v="7"/>
    <n v="39"/>
    <n v="5"/>
    <n v="14279"/>
    <n v="1"/>
    <n v="1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7"/>
    <n v="2191222.2400000002"/>
    <n v="2199278.0299999998"/>
    <n v="8055.8"/>
    <n v="3"/>
    <n v="8"/>
    <n v="0"/>
    <n v="0"/>
    <n v="0"/>
    <n v="22557.438135830471"/>
    <n v="30613.235560497691"/>
    <n v="8055.7974246672165"/>
    <n v="2168664.80186417"/>
    <n v="2168664.7944395021"/>
    <n v="2.5753327836355311E-3"/>
    <n v="8055.7974246672165"/>
    <n v="0"/>
    <n v="0"/>
    <n v="0"/>
    <n v="0"/>
    <n v="0"/>
    <n v="0"/>
    <n v="0"/>
    <n v="0"/>
    <n v="0"/>
    <n v="0"/>
    <n v="15306.617780248849"/>
    <n v="18367.941336298609"/>
    <n v="21429.264892348379"/>
    <n v="24490.58844839815"/>
    <n v="27551.91200444792"/>
    <n v="33674.559116547462"/>
    <n v="36735.882672597218"/>
    <n v="39797.206228647003"/>
    <n v="42858.529784696773"/>
    <n v="45919.853340746537"/>
    <m/>
    <n v="3.8001496247607438"/>
    <n v="1.4630000000000001"/>
    <m/>
    <n v="5.2590133277143902E-2"/>
    <n v="1.5399393649844619"/>
    <m/>
    <n v="-402.48853454279418"/>
    <n v="0"/>
    <n v="0"/>
    <n v="0"/>
    <n v="0"/>
    <n v="0"/>
    <n v="0"/>
    <n v="0"/>
    <n v="0"/>
    <n v="0"/>
    <n v="0"/>
    <n v="-1933.1503125676779"/>
    <n v="-1252.8561890010631"/>
    <n v="-402.48853454279379"/>
    <n v="690.84130690355232"/>
    <n v="2148.6144288320138"/>
    <n v="-3157.679734987586"/>
    <n v="-2613.4444361342939"/>
    <n v="-1933.1503125676779"/>
    <n v="-1058.4864394106021"/>
    <n v="107.73205813216831"/>
  </r>
  <r>
    <x v="529"/>
    <n v="0"/>
    <n v="0"/>
    <n v="0"/>
    <n v="0"/>
    <n v="0"/>
    <n v="0"/>
    <n v="20860.216715641709"/>
    <n v="12221.085442157681"/>
    <n v="0"/>
    <n v="18"/>
    <n v="59"/>
    <n v="1671908036"/>
    <n v="1699"/>
    <n v="0"/>
    <n v="7940"/>
    <n v="9"/>
    <n v="20"/>
    <n v="6068"/>
    <n v="122"/>
    <n v="0"/>
    <n v="35"/>
    <n v="0"/>
    <n v="0"/>
    <n v="0"/>
    <n v="8"/>
    <n v="0"/>
    <n v="6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6119"/>
    <n v="75281.2"/>
    <n v="83195.399999999994"/>
    <n v="7914.19"/>
    <n v="3"/>
    <n v="6"/>
    <n v="0"/>
    <n v="0"/>
    <n v="0"/>
    <n v="22979.444509563171"/>
    <n v="30893.639306347832"/>
    <n v="7914.1947967846536"/>
    <n v="52301.755490436823"/>
    <n v="52301.760693652162"/>
    <n v="-4.796784654899966E-3"/>
    <n v="7914.1947967846536"/>
    <n v="0"/>
    <n v="0"/>
    <n v="0"/>
    <n v="0"/>
    <n v="0"/>
    <n v="0"/>
    <n v="0"/>
    <n v="0"/>
    <n v="0"/>
    <n v="0"/>
    <n v="15446.81965317391"/>
    <n v="18536.183583808699"/>
    <n v="21625.547514443479"/>
    <n v="24714.911445078269"/>
    <n v="27804.275375713041"/>
    <n v="33983.003236982608"/>
    <n v="37072.367167617391"/>
    <n v="40161.731098252181"/>
    <n v="43251.095028886957"/>
    <n v="46340.45895952174"/>
    <m/>
    <n v="3.903573275565464"/>
    <n v="1.4630000000000001"/>
    <m/>
    <n v="2.470216840506656E-2"/>
    <n v="1.4991392723766119"/>
    <m/>
    <n v="-190.78497019769731"/>
    <n v="0"/>
    <n v="0"/>
    <n v="0"/>
    <n v="0"/>
    <n v="0"/>
    <n v="0"/>
    <n v="0"/>
    <n v="0"/>
    <n v="0"/>
    <n v="0"/>
    <n v="-1735.4669355150891"/>
    <n v="-1048.9416175962481"/>
    <n v="-190.7849701976975"/>
    <n v="912.55929074329561"/>
    <n v="2383.684971997955"/>
    <n v="-2971.2125077690021"/>
    <n v="-2421.992253433928"/>
    <n v="-1735.4669355150879"/>
    <n v="-852.79152676229296"/>
    <n v="324.10901824143463"/>
  </r>
  <r>
    <x v="530"/>
    <n v="0"/>
    <n v="0"/>
    <n v="0"/>
    <n v="0"/>
    <n v="0"/>
    <n v="0"/>
    <n v="20432.556707099218"/>
    <n v="11935.07333220966"/>
    <n v="0"/>
    <n v="11"/>
    <n v="51"/>
    <n v="1671676586"/>
    <n v="1"/>
    <n v="0"/>
    <n v="8470"/>
    <n v="3"/>
    <n v="11"/>
    <n v="2384"/>
    <n v="60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4"/>
    <n v="51827.16"/>
    <n v="59727.46"/>
    <n v="7900.3"/>
    <n v="1"/>
    <n v="5"/>
    <n v="0"/>
    <n v="0"/>
    <n v="0"/>
    <n v="22361.84497821156"/>
    <n v="30262.146919139701"/>
    <n v="7900.3019409281433"/>
    <n v="29465.31502178845"/>
    <n v="29465.313080860298"/>
    <n v="-1.94092814308533E-3"/>
    <n v="7900.3019409281433"/>
    <n v="0"/>
    <n v="0"/>
    <n v="0"/>
    <n v="0"/>
    <n v="0"/>
    <n v="0"/>
    <n v="0"/>
    <n v="0"/>
    <n v="0"/>
    <n v="0"/>
    <n v="15131.07345956985"/>
    <n v="18157.288151483819"/>
    <n v="21183.50284339779"/>
    <n v="24209.71753531176"/>
    <n v="27235.93222722573"/>
    <n v="33288.361611053682"/>
    <n v="36314.576302967638"/>
    <n v="39340.790994881623"/>
    <n v="42367.005686795579"/>
    <n v="45393.22037870955"/>
    <m/>
    <n v="3.8305051054269512"/>
    <n v="1.4630000000000001"/>
    <m/>
    <n v="4.424870608654552E-2"/>
    <n v="1.527735857004616"/>
    <m/>
    <n v="-334.76521114321798"/>
    <n v="0"/>
    <n v="0"/>
    <n v="0"/>
    <n v="0"/>
    <n v="0"/>
    <n v="0"/>
    <n v="0"/>
    <n v="0"/>
    <n v="0"/>
    <n v="0"/>
    <n v="-1847.872557100203"/>
    <n v="-1175.3804033415429"/>
    <n v="-334.76521114321798"/>
    <n v="746.0257502546292"/>
    <n v="2187.0803654517581"/>
    <n v="-3058.3584338657902"/>
    <n v="-2520.3647108588621"/>
    <n v="-1847.8725571002019"/>
    <n v="-983.23978798192547"/>
    <n v="169.60390417577759"/>
  </r>
  <r>
    <x v="531"/>
    <n v="0"/>
    <n v="0"/>
    <n v="0"/>
    <n v="0"/>
    <n v="0"/>
    <n v="0"/>
    <n v="19425.514087441639"/>
    <n v="14351.500897136641"/>
    <n v="4184.7236789288063"/>
    <n v="12"/>
    <n v="5"/>
    <n v="1662645482"/>
    <n v="20629"/>
    <n v="0"/>
    <n v="181583"/>
    <n v="9"/>
    <n v="43"/>
    <n v="156145"/>
    <n v="1362"/>
    <n v="7"/>
    <n v="80"/>
    <n v="0"/>
    <n v="0"/>
    <n v="0"/>
    <n v="677"/>
    <n v="0"/>
    <n v="0"/>
    <n v="0"/>
    <n v="0"/>
    <n v="0"/>
    <n v="0"/>
    <n v="38"/>
    <n v="0"/>
    <n v="0"/>
    <n v="0"/>
    <n v="0"/>
    <n v="0"/>
    <n v="0"/>
    <n v="0"/>
    <n v="0"/>
    <n v="2645"/>
    <n v="0"/>
    <n v="0"/>
    <n v="0"/>
    <n v="0"/>
    <n v="0"/>
    <n v="0"/>
    <n v="0"/>
    <n v="0"/>
    <n v="0"/>
    <n v="0"/>
    <n v="0"/>
    <n v="0"/>
    <n v="0"/>
    <n v="0"/>
    <n v="0"/>
    <n v="0"/>
    <n v="0"/>
    <n v="159592"/>
    <n v="1115638.4099999999"/>
    <n v="1123508.6000000001"/>
    <n v="7870.18"/>
    <n v="8"/>
    <n v="15"/>
    <n v="0"/>
    <n v="0"/>
    <n v="0"/>
    <n v="21409.453447891261"/>
    <n v="29261.262875645571"/>
    <n v="7851.8094277543132"/>
    <n v="1094228.956552109"/>
    <n v="1094247.337124354"/>
    <n v="18.370572245687072"/>
    <n v="7851.8094277543132"/>
    <n v="0"/>
    <n v="0"/>
    <n v="0"/>
    <n v="0"/>
    <n v="0"/>
    <n v="0"/>
    <n v="0"/>
    <n v="0"/>
    <n v="0"/>
    <n v="0"/>
    <n v="14630.631437822791"/>
    <n v="17556.757725387339"/>
    <n v="20482.884012951901"/>
    <n v="23409.01030051646"/>
    <n v="26335.136588081019"/>
    <n v="32187.389163210129"/>
    <n v="35113.515450774677"/>
    <n v="38039.641738339247"/>
    <n v="40965.768025903802"/>
    <n v="43891.894313468358"/>
    <m/>
    <n v="3.7266904074637681"/>
    <n v="1.4630000000000001"/>
    <m/>
    <n v="7.3338421670029685E-2"/>
    <n v="1.570294110903254"/>
    <m/>
    <n v="-536.49370884291966"/>
    <n v="0"/>
    <n v="0"/>
    <n v="0"/>
    <n v="0"/>
    <n v="0"/>
    <n v="0"/>
    <n v="0"/>
    <n v="0"/>
    <n v="0"/>
    <n v="0"/>
    <n v="-1999.556852625198"/>
    <n v="-1349.3065664997409"/>
    <n v="-536.49370884291966"/>
    <n v="508.55139385870831"/>
    <n v="1901.9448641275451"/>
    <n v="-3170.007367651021"/>
    <n v="-2649.8071387506552"/>
    <n v="-1999.556852625198"/>
    <n v="-1163.520770463896"/>
    <n v="-48.80599424882621"/>
  </r>
  <r>
    <x v="532"/>
    <n v="0"/>
    <n v="0"/>
    <n v="0"/>
    <n v="0"/>
    <n v="0"/>
    <n v="0"/>
    <n v="20275.855143655052"/>
    <n v="11887.00517607256"/>
    <n v="0"/>
    <n v="7"/>
    <n v="59"/>
    <n v="1671669766"/>
    <n v="11258"/>
    <n v="0"/>
    <n v="15543"/>
    <n v="7"/>
    <n v="50"/>
    <n v="13"/>
    <n v="3562"/>
    <n v="0"/>
    <n v="702"/>
    <n v="0"/>
    <n v="0"/>
    <n v="0"/>
    <n v="0"/>
    <n v="0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23"/>
    <n v="76983.88"/>
    <n v="84803.81"/>
    <n v="7819.94"/>
    <n v="4"/>
    <n v="18"/>
    <n v="0"/>
    <n v="0"/>
    <n v="0"/>
    <n v="22201.390761943661"/>
    <n v="30021.32815029937"/>
    <n v="7819.9373883557009"/>
    <n v="54782.48923805634"/>
    <n v="54782.481849700627"/>
    <n v="2.6116442986676698E-3"/>
    <n v="7819.9373883557009"/>
    <n v="0"/>
    <n v="0"/>
    <n v="0"/>
    <n v="0"/>
    <n v="0"/>
    <n v="0"/>
    <n v="0"/>
    <n v="0"/>
    <n v="0"/>
    <n v="0"/>
    <n v="15010.66407514968"/>
    <n v="18012.796890179619"/>
    <n v="21014.929705209561"/>
    <n v="24017.062520239491"/>
    <n v="27019.195335269429"/>
    <n v="33023.460965329308"/>
    <n v="36025.593780359239"/>
    <n v="39027.726595389177"/>
    <n v="42029.859410419107"/>
    <n v="45031.992225449052"/>
    <m/>
    <n v="3.8390752584544612"/>
    <n v="1.4630000000000001"/>
    <m/>
    <n v="4.1917579289738598E-2"/>
    <n v="1.5243254185008881"/>
    <m/>
    <n v="-314.60535078085923"/>
    <n v="0"/>
    <n v="0"/>
    <n v="0"/>
    <n v="0"/>
    <n v="0"/>
    <n v="0"/>
    <n v="0"/>
    <n v="0"/>
    <n v="0"/>
    <n v="0"/>
    <n v="-1815.671758295827"/>
    <n v="-1148.531132733619"/>
    <n v="-314.60535078085923"/>
    <n v="757.58494030126076"/>
    <n v="2187.1719950774209"/>
    <n v="-3016.524884307802"/>
    <n v="-2482.812383858035"/>
    <n v="-1815.671758295827"/>
    <n v="-957.91952543013122"/>
    <n v="185.7501183907971"/>
  </r>
  <r>
    <x v="533"/>
    <n v="0"/>
    <n v="0"/>
    <n v="0"/>
    <n v="0"/>
    <n v="0"/>
    <n v="0"/>
    <n v="19947.44906847534"/>
    <n v="12304.58518425593"/>
    <n v="0"/>
    <n v="137"/>
    <n v="58"/>
    <n v="1671744643"/>
    <n v="32"/>
    <n v="0"/>
    <n v="6142"/>
    <n v="3"/>
    <n v="14"/>
    <n v="0"/>
    <n v="61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2434.19"/>
    <n v="50239.09"/>
    <n v="7804.89"/>
    <n v="1"/>
    <n v="3"/>
    <n v="0"/>
    <n v="0"/>
    <n v="0"/>
    <n v="21584.863413157269"/>
    <n v="29389.75795403096"/>
    <n v="7804.8945408736927"/>
    <n v="20849.32658684273"/>
    <n v="20849.332045969029"/>
    <n v="-4.5408736923491233E-3"/>
    <n v="7804.8945408736927"/>
    <n v="0"/>
    <n v="0"/>
    <n v="0"/>
    <n v="0"/>
    <n v="0"/>
    <n v="0"/>
    <n v="0"/>
    <n v="0"/>
    <n v="0"/>
    <n v="0"/>
    <n v="14694.87897701548"/>
    <n v="17633.854772418581"/>
    <n v="20572.830567821671"/>
    <n v="23511.806363224769"/>
    <n v="26450.78215862787"/>
    <n v="32328.733749434061"/>
    <n v="35267.709544837147"/>
    <n v="38206.685340240263"/>
    <n v="41145.66113564335"/>
    <n v="44084.636931046443"/>
    <m/>
    <n v="3.7655547810567889"/>
    <n v="1.4630000000000001"/>
    <m/>
    <n v="6.2260472247708247E-2"/>
    <n v="1.5540870708983969"/>
    <m/>
    <n v="-457.45505236595147"/>
    <n v="0"/>
    <n v="0"/>
    <n v="0"/>
    <n v="0"/>
    <n v="0"/>
    <n v="0"/>
    <n v="0"/>
    <n v="0"/>
    <n v="0"/>
    <n v="0"/>
    <n v="-1926.9429500675001"/>
    <n v="-1273.837217755701"/>
    <n v="-457.45505236595181"/>
    <n v="592.17916027801039"/>
    <n v="1991.691443803295"/>
    <n v="-3102.5332682287381"/>
    <n v="-2580.048682379299"/>
    <n v="-1926.9429500675001"/>
    <n v="-1087.2355799523291"/>
    <n v="32.374246867898357"/>
  </r>
  <r>
    <x v="534"/>
    <n v="0"/>
    <n v="0"/>
    <n v="0"/>
    <n v="0"/>
    <n v="0"/>
    <n v="0"/>
    <n v="20577.806493835149"/>
    <n v="17431.1087902578"/>
    <n v="0"/>
    <n v="25"/>
    <n v="26"/>
    <n v="1672158755"/>
    <n v="149748"/>
    <n v="0"/>
    <n v="163638"/>
    <n v="8"/>
    <n v="23"/>
    <n v="6"/>
    <n v="7084"/>
    <n v="6"/>
    <n v="2"/>
    <n v="0"/>
    <n v="0"/>
    <n v="0"/>
    <n v="0"/>
    <n v="0"/>
    <n v="679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806"/>
    <n v="425720.02"/>
    <n v="535844.86"/>
    <n v="110124.84"/>
    <n v="4"/>
    <n v="13"/>
    <n v="0"/>
    <n v="0"/>
    <n v="0"/>
    <n v="22698.88396173255"/>
    <n v="30450.24606434489"/>
    <n v="7751.3621026123328"/>
    <n v="403021.13603826752"/>
    <n v="505394.6139356551"/>
    <n v="102373.4778973877"/>
    <n v="7751.3621026123328"/>
    <n v="0"/>
    <n v="0"/>
    <n v="0"/>
    <n v="0"/>
    <n v="0"/>
    <n v="0"/>
    <n v="0"/>
    <n v="0"/>
    <n v="0"/>
    <n v="0"/>
    <n v="15225.12303217244"/>
    <n v="18270.14763860693"/>
    <n v="21315.17224504142"/>
    <n v="24360.19685147591"/>
    <n v="27405.2214579104"/>
    <n v="33495.270670779377"/>
    <n v="36540.29527721386"/>
    <n v="39585.319883648357"/>
    <n v="42630.34449008284"/>
    <n v="45675.36909651733"/>
    <m/>
    <n v="3.9283735763141121"/>
    <n v="1.4630000000000001"/>
    <m/>
    <n v="1.823309883707469E-2"/>
    <n v="1.48967502359864"/>
    <m/>
    <n v="-138.80058652611149"/>
    <n v="0"/>
    <n v="0"/>
    <n v="0"/>
    <n v="0"/>
    <n v="0"/>
    <n v="0"/>
    <n v="0"/>
    <n v="0"/>
    <n v="0"/>
    <n v="0"/>
    <n v="-1661.3128897433551"/>
    <n v="-984.64075498013608"/>
    <n v="-138.80058652611109"/>
    <n v="948.70820148620624"/>
    <n v="2398.7199188359632"/>
    <n v="-2879.32273231715"/>
    <n v="-2337.985024506575"/>
    <n v="-1661.3128897433551"/>
    <n v="-791.30585933350176"/>
    <n v="368.70351454630418"/>
  </r>
  <r>
    <x v="535"/>
    <n v="0"/>
    <n v="0"/>
    <n v="0"/>
    <n v="0"/>
    <n v="0"/>
    <n v="0"/>
    <n v="20714.10644186836"/>
    <n v="20522.355458130001"/>
    <n v="0"/>
    <n v="3"/>
    <n v="2"/>
    <n v="1671972690"/>
    <n v="15094"/>
    <n v="0"/>
    <n v="15262"/>
    <n v="6"/>
    <n v="27"/>
    <n v="14"/>
    <n v="61"/>
    <n v="0"/>
    <n v="20"/>
    <n v="0"/>
    <n v="0"/>
    <n v="0"/>
    <n v="0"/>
    <n v="0"/>
    <n v="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7"/>
    <n v="32268.22"/>
    <n v="39951.21"/>
    <n v="7682.99"/>
    <n v="3"/>
    <n v="7"/>
    <n v="0"/>
    <n v="0"/>
    <n v="0"/>
    <n v="22831.087571281809"/>
    <n v="30514.078557213179"/>
    <n v="7682.9909859313766"/>
    <n v="9437.132428718196"/>
    <n v="9437.1314427868165"/>
    <n v="-9.8593137681746157E-4"/>
    <n v="7682.9909859313766"/>
    <n v="0"/>
    <n v="0"/>
    <n v="0"/>
    <n v="0"/>
    <n v="0"/>
    <n v="0"/>
    <n v="0"/>
    <n v="0"/>
    <n v="0"/>
    <n v="0"/>
    <n v="15257.03927860659"/>
    <n v="18308.447134327911"/>
    <n v="21359.854990049229"/>
    <n v="24411.26284577055"/>
    <n v="27462.670701491861"/>
    <n v="33565.486412934501"/>
    <n v="36616.894268655808"/>
    <n v="39668.302124377144"/>
    <n v="42719.709980098451"/>
    <n v="45771.117835819772"/>
    <m/>
    <n v="3.9716405515883979"/>
    <n v="1.4630000000000001"/>
    <m/>
    <n v="7.1404871722997587E-3"/>
    <n v="1.473446532733075"/>
    <m/>
    <n v="-54.4713466280812"/>
    <n v="0"/>
    <n v="0"/>
    <n v="0"/>
    <n v="0"/>
    <n v="0"/>
    <n v="0"/>
    <n v="0"/>
    <n v="0"/>
    <n v="0"/>
    <n v="0"/>
    <n v="-1580.1752744887399"/>
    <n v="-902.08463988400308"/>
    <n v="-54.471346628080937"/>
    <n v="1035.3171732723899"/>
    <n v="2488.3685331396841"/>
    <n v="-2800.738416777267"/>
    <n v="-2258.2659090934781"/>
    <n v="-1580.1752744887399"/>
    <n v="-708.34445856836282"/>
    <n v="454.09662932547229"/>
  </r>
  <r>
    <x v="536"/>
    <n v="0"/>
    <n v="0"/>
    <n v="0"/>
    <n v="0"/>
    <n v="0"/>
    <n v="0"/>
    <n v="20406.528359948079"/>
    <n v="13775.769861356541"/>
    <n v="0"/>
    <n v="4"/>
    <n v="57"/>
    <n v="1670023799"/>
    <n v="4953"/>
    <n v="0"/>
    <n v="10305"/>
    <n v="3"/>
    <n v="7"/>
    <n v="0"/>
    <n v="53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081.68"/>
    <n v="36731.56"/>
    <n v="7649.88"/>
    <n v="1"/>
    <n v="2"/>
    <n v="0"/>
    <n v="0"/>
    <n v="0"/>
    <n v="22967.544870947921"/>
    <n v="30617.426787429889"/>
    <n v="7649.8819164819779"/>
    <n v="6114.1351290520834"/>
    <n v="6114.1332125701047"/>
    <n v="-1.916481977787043E-3"/>
    <n v="7649.8819164819779"/>
    <n v="0"/>
    <n v="0"/>
    <n v="0"/>
    <n v="0"/>
    <n v="0"/>
    <n v="0"/>
    <n v="0"/>
    <n v="0"/>
    <n v="0"/>
    <n v="0"/>
    <n v="15308.71339371495"/>
    <n v="18370.456072457939"/>
    <n v="21432.198751200929"/>
    <n v="24493.94142994392"/>
    <n v="27555.684108686899"/>
    <n v="33679.169466172883"/>
    <n v="36740.91214491587"/>
    <n v="39802.654823658857"/>
    <n v="42864.397502401851"/>
    <n v="45926.140181144838"/>
    <m/>
    <n v="4.0023397905611349"/>
    <n v="1.4630000000000001"/>
    <m/>
    <n v="-5.8460567657270257E-4"/>
    <n v="1.462144721895174"/>
    <m/>
    <n v="4.4747803754952136"/>
    <n v="0"/>
    <n v="0"/>
    <n v="0"/>
    <n v="0"/>
    <n v="0"/>
    <n v="0"/>
    <n v="0"/>
    <n v="0"/>
    <n v="0"/>
    <n v="0"/>
    <n v="-1526.3965589959989"/>
    <n v="-846.00929705311319"/>
    <n v="4.4747803754953566"/>
    <n v="1097.9543084979921"/>
    <n v="2555.9270126613192"/>
    <n v="-2751.0936304931952"/>
    <n v="-2206.783820938886"/>
    <n v="-1526.3965589959989"/>
    <n v="-651.61293649800155"/>
    <n v="514.76522683266103"/>
  </r>
  <r>
    <x v="537"/>
    <n v="0"/>
    <n v="0"/>
    <n v="0"/>
    <n v="0"/>
    <n v="0"/>
    <n v="0"/>
    <n v="19827.810646029891"/>
    <n v="18899.68164331172"/>
    <n v="0"/>
    <n v="27"/>
    <n v="27"/>
    <n v="1672165889"/>
    <n v="34"/>
    <n v="0"/>
    <n v="138"/>
    <n v="3"/>
    <n v="8"/>
    <n v="0"/>
    <n v="63"/>
    <n v="0"/>
    <n v="0"/>
    <n v="0"/>
    <n v="0"/>
    <n v="0"/>
    <n v="0"/>
    <n v="0"/>
    <n v="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"/>
    <n v="76108.73"/>
    <n v="83701.06"/>
    <n v="7592.33"/>
    <n v="3"/>
    <n v="10"/>
    <n v="0"/>
    <n v="0"/>
    <n v="0"/>
    <n v="21602.260001022551"/>
    <n v="29194.582664531081"/>
    <n v="7592.3226635085266"/>
    <n v="54506.469998977453"/>
    <n v="54506.477335468917"/>
    <n v="7.3364914733247133E-3"/>
    <n v="7592.3226635085266"/>
    <n v="0"/>
    <n v="0"/>
    <n v="0"/>
    <n v="0"/>
    <n v="0"/>
    <n v="0"/>
    <n v="0"/>
    <n v="0"/>
    <n v="0"/>
    <n v="0"/>
    <n v="14597.29133226554"/>
    <n v="17516.749598718641"/>
    <n v="20436.207865171749"/>
    <n v="23355.666131624861"/>
    <n v="26275.124398077969"/>
    <n v="32114.040930984189"/>
    <n v="35033.49919743729"/>
    <n v="37952.957463890401"/>
    <n v="40872.415730343513"/>
    <n v="43791.873996796618"/>
    <m/>
    <n v="3.8452768616975268"/>
    <n v="1.4630000000000001"/>
    <m/>
    <n v="4.0237190680249002E-2"/>
    <n v="1.5218670099652041"/>
    <m/>
    <n v="-293.67699737575703"/>
    <n v="0"/>
    <n v="0"/>
    <n v="0"/>
    <n v="0"/>
    <n v="0"/>
    <n v="0"/>
    <n v="0"/>
    <n v="0"/>
    <n v="0"/>
    <n v="0"/>
    <n v="-1753.4061306023109"/>
    <n v="-1104.637626946065"/>
    <n v="-293.67699737575731"/>
    <n v="748.98666921463882"/>
    <n v="2139.2048913351659"/>
    <n v="-2921.1894371835529"/>
    <n v="-2402.174634258557"/>
    <n v="-1753.40613060231"/>
    <n v="-919.27519732999372"/>
    <n v="192.89938036642801"/>
  </r>
  <r>
    <x v="538"/>
    <n v="2153.9322777429479"/>
    <n v="0"/>
    <n v="0"/>
    <n v="97"/>
    <n v="112"/>
    <n v="1640522972"/>
    <n v="19422.10879825626"/>
    <n v="9870.2724858489892"/>
    <n v="0"/>
    <n v="15"/>
    <n v="49"/>
    <n v="1671810193"/>
    <n v="61520"/>
    <n v="0"/>
    <n v="72014"/>
    <n v="7"/>
    <n v="44"/>
    <n v="7"/>
    <n v="199"/>
    <n v="0"/>
    <n v="4"/>
    <n v="0"/>
    <n v="0"/>
    <n v="0"/>
    <n v="0"/>
    <n v="0"/>
    <n v="1918"/>
    <n v="0"/>
    <n v="0"/>
    <n v="0"/>
    <n v="0"/>
    <n v="0"/>
    <n v="0"/>
    <n v="0"/>
    <n v="0"/>
    <n v="0"/>
    <n v="0"/>
    <n v="0"/>
    <n v="0"/>
    <n v="0"/>
    <n v="0"/>
    <n v="0"/>
    <n v="8366"/>
    <n v="0"/>
    <n v="0"/>
    <n v="0"/>
    <n v="0"/>
    <n v="0"/>
    <n v="0"/>
    <n v="0"/>
    <n v="0"/>
    <n v="0"/>
    <n v="0"/>
    <n v="0"/>
    <n v="0"/>
    <n v="0"/>
    <n v="0"/>
    <n v="0"/>
    <n v="10295"/>
    <n v="59785.3"/>
    <n v="67371.399999999994"/>
    <n v="7586.1"/>
    <n v="4"/>
    <n v="18"/>
    <n v="0"/>
    <n v="0"/>
    <n v="0"/>
    <n v="21180.750707560019"/>
    <n v="28766.847673934939"/>
    <n v="7586.0969663749147"/>
    <n v="38604.54929243998"/>
    <n v="38604.552326065052"/>
    <n v="3.0336250856635161E-3"/>
    <n v="7586.0969663749147"/>
    <n v="0"/>
    <n v="0"/>
    <n v="0"/>
    <n v="0"/>
    <n v="0"/>
    <n v="0"/>
    <n v="0"/>
    <n v="0"/>
    <n v="0"/>
    <n v="0"/>
    <n v="14383.423836967469"/>
    <n v="17260.108604360961"/>
    <n v="20136.793371754451"/>
    <n v="23013.478139147948"/>
    <n v="25890.162906541449"/>
    <n v="31643.53244132844"/>
    <n v="34520.217208721922"/>
    <n v="37396.90197611542"/>
    <n v="40273.586743508909"/>
    <n v="43150.271510902407"/>
    <m/>
    <n v="3.7920485068201599"/>
    <n v="1.4630000000000001"/>
    <m/>
    <n v="5.483882730029177E-2"/>
    <n v="1.5432292043403271"/>
    <m/>
    <n v="-394.38504789117962"/>
    <n v="0"/>
    <n v="0"/>
    <n v="0"/>
    <n v="0"/>
    <n v="0"/>
    <n v="0"/>
    <n v="0"/>
    <n v="0"/>
    <n v="0"/>
    <n v="0"/>
    <n v="-1832.727431587927"/>
    <n v="-1193.4641499449281"/>
    <n v="-394.38504789118002"/>
    <n v="633.00236903506811"/>
    <n v="2002.8522582700641"/>
    <n v="-2983.401338545325"/>
    <n v="-2471.9907132309249"/>
    <n v="-1832.727431587927"/>
    <n v="-1010.817498046928"/>
    <n v="85.062413341069259"/>
  </r>
  <r>
    <x v="539"/>
    <n v="17151.918169422432"/>
    <n v="11277.49926374327"/>
    <n v="0"/>
    <n v="54"/>
    <n v="142"/>
    <n v="1669193771"/>
    <n v="0"/>
    <n v="0"/>
    <n v="0"/>
    <n v="0"/>
    <n v="0"/>
    <n v="0"/>
    <n v="12028"/>
    <n v="0"/>
    <n v="21752"/>
    <n v="6"/>
    <n v="21"/>
    <n v="1230"/>
    <n v="2481"/>
    <n v="5799"/>
    <n v="2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243"/>
    <n v="21415.46"/>
    <n v="29771.9"/>
    <n v="8356.4500000000007"/>
    <n v="3"/>
    <n v="4"/>
    <n v="18649.275884709761"/>
    <n v="26183.607036918649"/>
    <n v="7534.3311522088798"/>
    <n v="0"/>
    <n v="0"/>
    <n v="0"/>
    <n v="2766.1841152902339"/>
    <n v="3588.292963081356"/>
    <n v="822.11884779112097"/>
    <n v="7534.3311522088798"/>
    <n v="13091.803518459319"/>
    <n v="15710.16422215119"/>
    <n v="18328.524925843049"/>
    <n v="20946.885629534921"/>
    <n v="23565.24633322678"/>
    <n v="28801.967740610511"/>
    <n v="31420.328444302369"/>
    <n v="34038.689147994242"/>
    <n v="36657.049851686097"/>
    <n v="39275.410555377966"/>
    <n v="0"/>
    <n v="0"/>
    <n v="0"/>
    <n v="0"/>
    <n v="0"/>
    <n v="0"/>
    <n v="0"/>
    <n v="0"/>
    <n v="0"/>
    <n v="0"/>
    <n v="3.4752397403241639"/>
    <m/>
    <n v="1.4630000000000001"/>
    <n v="0.15099972919476559"/>
    <m/>
    <m/>
    <n v="-988.42939297921816"/>
    <m/>
    <n v="-2297.6097448251498"/>
    <n v="-1715.7518106714031"/>
    <n v="-988.42939297921839"/>
    <n v="-53.300570232124301"/>
    <n v="1193.5378600973349"/>
    <n v="-3344.9540263018962"/>
    <n v="-2879.4676789788982"/>
    <n v="-2297.6097448251498"/>
    <n v="-1549.5066866274749"/>
    <n v="-552.03594236390745"/>
    <n v="0"/>
    <n v="0"/>
    <n v="0"/>
    <n v="0"/>
    <n v="0"/>
    <n v="0"/>
    <n v="0"/>
    <n v="0"/>
    <n v="0"/>
    <n v="0"/>
  </r>
  <r>
    <x v="540"/>
    <n v="0"/>
    <n v="0"/>
    <n v="0"/>
    <n v="0"/>
    <n v="0"/>
    <n v="0"/>
    <n v="17882.900425694628"/>
    <n v="15800"/>
    <n v="0"/>
    <n v="21"/>
    <n v="22"/>
    <n v="1671208029"/>
    <n v="520"/>
    <n v="0"/>
    <n v="3164"/>
    <n v="2"/>
    <n v="6"/>
    <n v="0"/>
    <n v="26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342.12"/>
    <n v="30891.86"/>
    <n v="7549.74"/>
    <n v="1"/>
    <n v="8"/>
    <n v="0"/>
    <n v="0"/>
    <n v="0"/>
    <n v="19246.306343567241"/>
    <n v="26770.871901059381"/>
    <n v="7524.5655574921411"/>
    <n v="4095.8136564327542"/>
    <n v="4120.9880989406156"/>
    <n v="25.174442507858661"/>
    <n v="7524.5655574921411"/>
    <n v="0"/>
    <n v="0"/>
    <n v="0"/>
    <n v="0"/>
    <n v="0"/>
    <n v="0"/>
    <n v="0"/>
    <n v="0"/>
    <n v="0"/>
    <n v="0"/>
    <n v="13385.435950529691"/>
    <n v="16062.523140635631"/>
    <n v="18739.610330741569"/>
    <n v="21416.697520847509"/>
    <n v="24093.784710953449"/>
    <n v="29447.959091165321"/>
    <n v="32125.046281271261"/>
    <n v="34802.133471377201"/>
    <n v="37479.220661483138"/>
    <n v="40156.307851589081"/>
    <m/>
    <n v="3.5577963533594139"/>
    <n v="1.4630000000000001"/>
    <m/>
    <n v="0.12429144411906549"/>
    <n v="1.644838382746193"/>
    <m/>
    <n v="-831.84758222729488"/>
    <n v="0"/>
    <n v="0"/>
    <n v="0"/>
    <n v="0"/>
    <n v="0"/>
    <n v="0"/>
    <n v="0"/>
    <n v="0"/>
    <n v="0"/>
    <n v="0"/>
    <n v="-2170.3911772802639"/>
    <n v="-1575.4829128122769"/>
    <n v="-831.84758222729488"/>
    <n v="124.2549856676833"/>
    <n v="1399.058409527654"/>
    <n v="-3241.226053322639"/>
    <n v="-2765.299441748251"/>
    <n v="-2170.3911772802639"/>
    <n v="-1405.509122964281"/>
    <n v="-385.66638387630519"/>
  </r>
  <r>
    <x v="541"/>
    <n v="0"/>
    <n v="0"/>
    <n v="0"/>
    <n v="0"/>
    <n v="0"/>
    <n v="0"/>
    <n v="19143.904980214938"/>
    <n v="15431.0014976683"/>
    <n v="0"/>
    <n v="66"/>
    <n v="26"/>
    <n v="1671818284"/>
    <n v="106382"/>
    <n v="0"/>
    <n v="110992"/>
    <n v="8"/>
    <n v="44"/>
    <n v="5"/>
    <n v="1940"/>
    <n v="0"/>
    <n v="0"/>
    <n v="0"/>
    <n v="0"/>
    <n v="0"/>
    <n v="0"/>
    <n v="0"/>
    <n v="266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70"/>
    <n v="155491.88"/>
    <n v="162976.26999999999"/>
    <n v="7484.39"/>
    <n v="4"/>
    <n v="15"/>
    <n v="0"/>
    <n v="0"/>
    <n v="0"/>
    <n v="20721.413568280419"/>
    <n v="28205.804871277949"/>
    <n v="7484.3913029975374"/>
    <n v="134770.4664317196"/>
    <n v="134770.46512872199"/>
    <n v="-1.3029975370955069E-3"/>
    <n v="7484.3913029975374"/>
    <n v="0"/>
    <n v="0"/>
    <n v="0"/>
    <n v="0"/>
    <n v="0"/>
    <n v="0"/>
    <n v="0"/>
    <n v="0"/>
    <n v="0"/>
    <n v="0"/>
    <n v="14102.90243563898"/>
    <n v="16923.482922766769"/>
    <n v="19744.06340989457"/>
    <n v="22564.643897022361"/>
    <n v="25385.224384150159"/>
    <n v="31026.385358405751"/>
    <n v="33846.965845533538"/>
    <n v="36667.546332661339"/>
    <n v="39488.126819789133"/>
    <n v="42308.707306916927"/>
    <m/>
    <n v="3.768617076445667"/>
    <n v="1.4630000000000001"/>
    <m/>
    <n v="6.1397302740176407E-2"/>
    <n v="1.5528242539088779"/>
    <m/>
    <n v="-432.94008517804929"/>
    <n v="0"/>
    <n v="0"/>
    <n v="0"/>
    <n v="0"/>
    <n v="0"/>
    <n v="0"/>
    <n v="0"/>
    <n v="0"/>
    <n v="0"/>
    <n v="0"/>
    <n v="-1843.230328741947"/>
    <n v="-1216.4346649357699"/>
    <n v="-432.94008517804917"/>
    <n v="574.41008879616311"/>
    <n v="1917.5436540951141"/>
    <n v="-2971.4625235930639"/>
    <n v="-2470.0259925481232"/>
    <n v="-1843.2303287419461"/>
    <n v="-1037.3501895625759"/>
    <n v="37.156662676584347"/>
  </r>
  <r>
    <x v="542"/>
    <n v="20483.428867670362"/>
    <n v="11886.847969825179"/>
    <n v="0"/>
    <n v="56"/>
    <n v="137"/>
    <n v="1672053587"/>
    <n v="0"/>
    <n v="0"/>
    <n v="0"/>
    <n v="0"/>
    <n v="0"/>
    <n v="0"/>
    <n v="98367"/>
    <n v="0"/>
    <n v="99411"/>
    <n v="7"/>
    <n v="35"/>
    <n v="1026"/>
    <n v="0"/>
    <n v="5"/>
    <n v="2"/>
    <n v="0"/>
    <n v="0"/>
    <n v="0"/>
    <n v="0"/>
    <n v="5"/>
    <n v="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80215.15"/>
    <n v="687650"/>
    <n v="7434.85"/>
    <n v="1"/>
    <n v="14"/>
    <n v="22843.471108161852"/>
    <n v="30277.38756420989"/>
    <n v="7433.9164560480413"/>
    <n v="0"/>
    <n v="0"/>
    <n v="0"/>
    <n v="657371.67889183818"/>
    <n v="657372.61243579013"/>
    <n v="0.93354395195910911"/>
    <n v="7433.9164560480413"/>
    <n v="15138.693782104951"/>
    <n v="18166.43253852594"/>
    <n v="21194.171294946929"/>
    <n v="24221.910051367919"/>
    <n v="27249.648807788901"/>
    <n v="33305.126320630887"/>
    <n v="36332.865077051873"/>
    <n v="39360.603833472873"/>
    <n v="42388.342589893851"/>
    <n v="45416.081346314837"/>
    <n v="0"/>
    <n v="0"/>
    <n v="0"/>
    <n v="0"/>
    <n v="0"/>
    <n v="0"/>
    <n v="0"/>
    <n v="0"/>
    <n v="0"/>
    <n v="0"/>
    <n v="4.0728716475656652"/>
    <m/>
    <n v="1.4630000000000001"/>
    <n v="-1.789195778099717E-2"/>
    <m/>
    <m/>
    <n v="135.43043500443301"/>
    <m/>
    <n v="-1378.438943206063"/>
    <n v="-705.60810844584284"/>
    <n v="135.43043500443221"/>
    <n v="1216.765705154786"/>
    <n v="2658.5460653552568"/>
    <n v="-2589.5344457744591"/>
    <n v="-2051.2697779662822"/>
    <n v="-1378.438943206063"/>
    <n v="-513.37072708577944"/>
    <n v="640.05356107459738"/>
    <n v="0"/>
    <n v="0"/>
    <n v="0"/>
    <n v="0"/>
    <n v="0"/>
    <n v="0"/>
    <n v="0"/>
    <n v="0"/>
    <n v="0"/>
    <n v="0"/>
  </r>
  <r>
    <x v="543"/>
    <n v="0"/>
    <n v="0"/>
    <n v="0"/>
    <n v="0"/>
    <n v="0"/>
    <n v="0"/>
    <n v="19180.13097989059"/>
    <n v="16178.91103234328"/>
    <n v="0"/>
    <n v="1"/>
    <n v="22"/>
    <n v="1671666573"/>
    <n v="92076"/>
    <n v="0"/>
    <n v="167218"/>
    <n v="7"/>
    <n v="19"/>
    <n v="0"/>
    <n v="276"/>
    <n v="0"/>
    <n v="8"/>
    <n v="0"/>
    <n v="0"/>
    <n v="0"/>
    <n v="2"/>
    <n v="0"/>
    <n v="74389"/>
    <n v="0"/>
    <n v="0"/>
    <n v="0"/>
    <n v="0"/>
    <n v="0"/>
    <n v="0"/>
    <n v="0"/>
    <n v="0"/>
    <n v="0"/>
    <n v="0"/>
    <n v="0"/>
    <n v="0"/>
    <n v="0"/>
    <n v="467"/>
    <n v="0"/>
    <n v="0"/>
    <n v="0"/>
    <n v="0"/>
    <n v="0"/>
    <n v="0"/>
    <n v="0"/>
    <n v="0"/>
    <n v="0"/>
    <n v="0"/>
    <n v="0"/>
    <n v="0"/>
    <n v="0"/>
    <n v="0"/>
    <n v="0"/>
    <n v="0"/>
    <n v="0"/>
    <n v="74866"/>
    <n v="1922367.37"/>
    <n v="2899192.8"/>
    <n v="976825.42"/>
    <n v="3"/>
    <n v="8"/>
    <n v="0"/>
    <n v="0"/>
    <n v="0"/>
    <n v="20979.356555788181"/>
    <n v="28408.898588549138"/>
    <n v="7429.5420327609609"/>
    <n v="1901388.013444212"/>
    <n v="2870783.90141145"/>
    <n v="969395.87796723912"/>
    <n v="7429.5420327609609"/>
    <n v="0"/>
    <n v="0"/>
    <n v="0"/>
    <n v="0"/>
    <n v="0"/>
    <n v="0"/>
    <n v="0"/>
    <n v="0"/>
    <n v="0"/>
    <n v="0"/>
    <n v="14204.449294274569"/>
    <n v="17045.33915312948"/>
    <n v="19886.2290119844"/>
    <n v="22727.11887083932"/>
    <n v="25568.008729694229"/>
    <n v="31249.788447404058"/>
    <n v="34090.678306258967"/>
    <n v="36931.568165113888"/>
    <n v="39772.458023968793"/>
    <n v="42613.347882823713"/>
    <m/>
    <n v="3.823775202196662"/>
    <n v="1.4630000000000001"/>
    <m/>
    <n v="4.6086599887488422E-2"/>
    <n v="1.530424695635396"/>
    <m/>
    <n v="-327.31738562367519"/>
    <n v="0"/>
    <n v="0"/>
    <n v="0"/>
    <n v="0"/>
    <n v="0"/>
    <n v="0"/>
    <n v="0"/>
    <n v="0"/>
    <n v="0"/>
    <n v="0"/>
    <n v="-1747.7623150511331"/>
    <n v="-1116.453457527819"/>
    <n v="-327.31738562367542"/>
    <n v="687.28613539593698"/>
    <n v="2040.0908300887529"/>
    <n v="-2884.1182585930969"/>
    <n v="-2379.0711725744459"/>
    <n v="-1747.762315051132"/>
    <n v="-936.07949823544186"/>
    <n v="146.16425751881161"/>
  </r>
  <r>
    <x v="544"/>
    <n v="18202.908707971361"/>
    <n v="17199.045907082422"/>
    <n v="0"/>
    <n v="6"/>
    <n v="8"/>
    <n v="1671644267"/>
    <n v="0"/>
    <n v="0"/>
    <n v="0"/>
    <n v="0"/>
    <n v="0"/>
    <n v="0"/>
    <n v="557326"/>
    <n v="0"/>
    <n v="796376"/>
    <n v="14"/>
    <n v="149"/>
    <n v="8372"/>
    <n v="9990"/>
    <n v="107"/>
    <n v="93777"/>
    <n v="0"/>
    <n v="0"/>
    <n v="0"/>
    <n v="0"/>
    <n v="10"/>
    <n v="124305"/>
    <n v="6"/>
    <n v="0"/>
    <n v="22"/>
    <n v="0"/>
    <n v="0"/>
    <n v="0"/>
    <n v="0"/>
    <n v="0"/>
    <n v="0"/>
    <n v="0"/>
    <n v="0"/>
    <n v="0"/>
    <n v="0"/>
    <n v="0"/>
    <n v="0"/>
    <n v="0"/>
    <n v="0"/>
    <n v="0"/>
    <n v="2420"/>
    <n v="0"/>
    <n v="41"/>
    <n v="0"/>
    <n v="0"/>
    <n v="0"/>
    <n v="0"/>
    <n v="0"/>
    <n v="0"/>
    <n v="0"/>
    <n v="0"/>
    <n v="0"/>
    <n v="0"/>
    <n v="229060"/>
    <n v="393879.38"/>
    <n v="522972.93"/>
    <n v="129093.55"/>
    <n v="6"/>
    <n v="39"/>
    <n v="19891.233668065212"/>
    <n v="27099.480746680762"/>
    <n v="7208.24707861555"/>
    <n v="568.52793020013223"/>
    <n v="775.04840657483965"/>
    <n v="206.52047637470741"/>
    <n v="373419.61840173462"/>
    <n v="495098.40084674442"/>
    <n v="121678.7824450098"/>
    <n v="7414.7675549902569"/>
    <n v="13549.740373340381"/>
    <n v="16259.688448008461"/>
    <n v="18969.63652267653"/>
    <n v="21679.584597344608"/>
    <n v="24389.53267201269"/>
    <n v="29809.42882134884"/>
    <n v="32519.376896016911"/>
    <n v="35229.324970684989"/>
    <n v="37939.27304535306"/>
    <n v="40649.221120021153"/>
    <n v="387.52420328741982"/>
    <n v="465.02904394490378"/>
    <n v="542.53388460238773"/>
    <n v="620.03872525987174"/>
    <n v="697.54356591735575"/>
    <n v="852.55324723232366"/>
    <n v="930.05808788980755"/>
    <n v="1007.562928547292"/>
    <n v="1085.067769204775"/>
    <n v="1162.572609862259"/>
    <n v="3.759510523310976"/>
    <n v="3.7528889153277198"/>
    <n v="1.4630000000000001"/>
    <n v="6.3968294595230013E-2"/>
    <n v="6.5845563310711785E-2"/>
    <n v="1.559332059123572"/>
    <n v="-433.37689194535989"/>
    <n v="-12.75837473099747"/>
    <n v="-1788.3509292793981"/>
    <n v="-1186.1402460198251"/>
    <n v="-433.3768919453596"/>
    <n v="534.46170615038227"/>
    <n v="1824.913170278038"/>
    <n v="-2872.3301591466279"/>
    <n v="-2390.5616125389702"/>
    <n v="-1788.350929279397"/>
    <n v="-1014.080050802803"/>
    <n v="18.281120499320419"/>
    <n v="-51.510795059739451"/>
    <n v="-34.287497135854117"/>
    <n v="-12.75837473099747"/>
    <n v="14.921925503818221"/>
    <n v="51.828992483572478"/>
    <n v="-82.512731322733032"/>
    <n v="-68.734092983624777"/>
    <n v="-51.510795059739451"/>
    <n v="-29.36655487188688"/>
    <n v="0.15909871191652769"/>
  </r>
  <r>
    <x v="545"/>
    <n v="0"/>
    <n v="0"/>
    <n v="0"/>
    <n v="0"/>
    <n v="0"/>
    <n v="0"/>
    <n v="19004.075880330201"/>
    <n v="8204.3892140891458"/>
    <n v="0"/>
    <n v="52"/>
    <n v="56"/>
    <n v="1671651276"/>
    <n v="120"/>
    <n v="0"/>
    <n v="238"/>
    <n v="3"/>
    <n v="9"/>
    <n v="0"/>
    <n v="114"/>
    <n v="0"/>
    <n v="0"/>
    <n v="0"/>
    <n v="0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26415.79"/>
    <n v="33817.19"/>
    <n v="7401.4"/>
    <n v="2"/>
    <n v="11"/>
    <n v="0"/>
    <n v="0"/>
    <n v="0"/>
    <n v="20598.36630634372"/>
    <n v="27999.766531846992"/>
    <n v="7401.4002255032756"/>
    <n v="5817.4236936562847"/>
    <n v="5817.4234681530106"/>
    <n v="-2.2550327594217379E-4"/>
    <n v="7401.4002255032756"/>
    <n v="0"/>
    <n v="0"/>
    <n v="0"/>
    <n v="0"/>
    <n v="0"/>
    <n v="0"/>
    <n v="0"/>
    <n v="0"/>
    <n v="0"/>
    <n v="0"/>
    <n v="13999.883265923499"/>
    <n v="16799.859919108199"/>
    <n v="19599.83657229289"/>
    <n v="22399.813225477599"/>
    <n v="25199.78987866229"/>
    <n v="30799.74318503169"/>
    <n v="33599.719838216392"/>
    <n v="36399.69649140109"/>
    <n v="39199.673144585788"/>
    <n v="41999.649797770493"/>
    <m/>
    <n v="3.7830364091604141"/>
    <n v="1.4630000000000001"/>
    <m/>
    <n v="5.7351705712961332E-2"/>
    <n v="1.546905545458062"/>
    <m/>
    <n v="-401.45859254152788"/>
    <n v="0"/>
    <n v="0"/>
    <n v="0"/>
    <n v="0"/>
    <n v="0"/>
    <n v="0"/>
    <n v="0"/>
    <n v="0"/>
    <n v="0"/>
    <n v="0"/>
    <n v="-1801.4469191338781"/>
    <n v="-1179.229885092833"/>
    <n v="-401.45859254152771"/>
    <n v="598.53306931015049"/>
    <n v="1931.8552851123879"/>
    <n v="-2921.4375804077558"/>
    <n v="-2423.6639531749211"/>
    <n v="-1801.4469191338769"/>
    <n v="-1001.453589652534"/>
    <n v="65.204182989255969"/>
  </r>
  <r>
    <x v="546"/>
    <n v="2641.1259598072011"/>
    <n v="0"/>
    <n v="0"/>
    <n v="74"/>
    <n v="95"/>
    <n v="1635928472"/>
    <n v="19845.867439737409"/>
    <n v="9218.3936439427653"/>
    <n v="0"/>
    <n v="13"/>
    <n v="52"/>
    <n v="1672162826"/>
    <n v="3683"/>
    <n v="0"/>
    <n v="38830"/>
    <n v="7"/>
    <n v="94"/>
    <n v="4274"/>
    <n v="19175"/>
    <n v="0"/>
    <n v="11504"/>
    <n v="0"/>
    <n v="0"/>
    <n v="0"/>
    <n v="0"/>
    <n v="0"/>
    <n v="12"/>
    <n v="1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972"/>
    <n v="32710.86"/>
    <n v="40032.410000000003"/>
    <n v="7321.55"/>
    <n v="3"/>
    <n v="12"/>
    <n v="0"/>
    <n v="0"/>
    <n v="0"/>
    <n v="22044.712827073119"/>
    <n v="29366.262149882841"/>
    <n v="7321.5493228097166"/>
    <n v="10666.14717292688"/>
    <n v="10666.14785011717"/>
    <n v="6.7719028356805211E-4"/>
    <n v="7321.5493228097166"/>
    <n v="0"/>
    <n v="0"/>
    <n v="0"/>
    <n v="0"/>
    <n v="0"/>
    <n v="0"/>
    <n v="0"/>
    <n v="0"/>
    <n v="0"/>
    <n v="0"/>
    <n v="14683.131074941421"/>
    <n v="17619.757289929701"/>
    <n v="20556.38350491798"/>
    <n v="23493.009719906269"/>
    <n v="26429.635934894559"/>
    <n v="32302.88836487112"/>
    <n v="35239.514579859402"/>
    <n v="38176.140794847692"/>
    <n v="41112.767009835967"/>
    <n v="44049.393224824264"/>
    <m/>
    <n v="4.0109355076519853"/>
    <n v="1.4630000000000001"/>
    <m/>
    <n v="-2.7264232075341339E-3"/>
    <n v="1.459011242847378"/>
    <m/>
    <n v="20.016214660993281"/>
    <n v="0"/>
    <n v="0"/>
    <n v="0"/>
    <n v="0"/>
    <n v="0"/>
    <n v="0"/>
    <n v="0"/>
    <n v="0"/>
    <n v="0"/>
    <n v="0"/>
    <n v="-1448.2968928331491"/>
    <n v="-795.71328950241968"/>
    <n v="20.01621466099277"/>
    <n v="1068.8112914425219"/>
    <n v="2467.2047271512288"/>
    <n v="-2622.9473788284622"/>
    <n v="-2100.880496163878"/>
    <n v="-1448.2968928331479"/>
    <n v="-609.26083140792434"/>
    <n v="509.45391715904128"/>
  </r>
  <r>
    <x v="547"/>
    <n v="0"/>
    <n v="0"/>
    <n v="0"/>
    <n v="0"/>
    <n v="0"/>
    <n v="0"/>
    <n v="19007.560879383462"/>
    <n v="12213.51301390429"/>
    <n v="0"/>
    <n v="54"/>
    <n v="58"/>
    <n v="1671493138"/>
    <n v="55"/>
    <n v="0"/>
    <n v="651"/>
    <n v="7"/>
    <n v="20"/>
    <n v="0"/>
    <n v="461"/>
    <n v="0"/>
    <n v="0"/>
    <n v="0"/>
    <n v="0"/>
    <n v="0"/>
    <n v="0"/>
    <n v="0"/>
    <n v="129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5"/>
    <n v="25355.52"/>
    <n v="32675.34"/>
    <n v="7319.83"/>
    <n v="4"/>
    <n v="13"/>
    <n v="0"/>
    <n v="0"/>
    <n v="0"/>
    <n v="20817.73180647238"/>
    <n v="28137.557673523272"/>
    <n v="7319.8258670508903"/>
    <n v="4537.7881935276237"/>
    <n v="4537.7823264767321"/>
    <n v="4.13294910958939E-3"/>
    <n v="7319.8258670508903"/>
    <n v="0"/>
    <n v="0"/>
    <n v="0"/>
    <n v="0"/>
    <n v="0"/>
    <n v="0"/>
    <n v="0"/>
    <n v="0"/>
    <n v="0"/>
    <n v="0"/>
    <n v="14068.77883676163"/>
    <n v="16882.53460411396"/>
    <n v="19696.29037146629"/>
    <n v="22510.04613881862"/>
    <n v="25323.801906170938"/>
    <n v="30951.313440875601"/>
    <n v="33765.06920822792"/>
    <n v="36578.824975580254"/>
    <n v="39392.580742932572"/>
    <n v="42206.336510284913"/>
    <m/>
    <n v="3.8440200879887469"/>
    <n v="1.4630000000000001"/>
    <m/>
    <n v="4.0577288474281659E-2"/>
    <n v="1.5223645730378741"/>
    <m/>
    <n v="-285.43644867007299"/>
    <n v="0"/>
    <n v="0"/>
    <n v="0"/>
    <n v="0"/>
    <n v="0"/>
    <n v="0"/>
    <n v="0"/>
    <n v="0"/>
    <n v="0"/>
    <n v="0"/>
    <n v="-1692.3143323462359"/>
    <n v="-1067.0352729346091"/>
    <n v="-285.43644867007328"/>
    <n v="719.47632538432936"/>
    <n v="2059.3600241235322"/>
    <n v="-2817.8166392871672"/>
    <n v="-2317.593391757865"/>
    <n v="-1692.3143323462359"/>
    <n v="-888.38411310271476"/>
    <n v="183.52284588864859"/>
  </r>
  <r>
    <x v="548"/>
    <n v="0"/>
    <n v="0"/>
    <n v="0"/>
    <n v="0"/>
    <n v="0"/>
    <n v="0"/>
    <n v="18620.464204703709"/>
    <n v="13013.377867909559"/>
    <n v="0"/>
    <n v="23"/>
    <n v="34"/>
    <n v="1671235226"/>
    <n v="1026"/>
    <n v="0"/>
    <n v="5558"/>
    <n v="4"/>
    <n v="16"/>
    <n v="0"/>
    <n v="3785"/>
    <n v="0"/>
    <n v="547"/>
    <n v="0"/>
    <n v="0"/>
    <n v="0"/>
    <n v="0"/>
    <n v="0"/>
    <n v="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47"/>
    <n v="41313.550000000003"/>
    <n v="48616.94"/>
    <n v="7303.39"/>
    <n v="3"/>
    <n v="7"/>
    <n v="0"/>
    <n v="0"/>
    <n v="0"/>
    <n v="20463.224683504199"/>
    <n v="27766.61369079677"/>
    <n v="7303.3890072925624"/>
    <n v="20850.325316495801"/>
    <n v="20850.326309203239"/>
    <n v="9.9270743794477312E-4"/>
    <n v="7303.3890072925624"/>
    <n v="0"/>
    <n v="0"/>
    <n v="0"/>
    <n v="0"/>
    <n v="0"/>
    <n v="0"/>
    <n v="0"/>
    <n v="0"/>
    <n v="0"/>
    <n v="0"/>
    <n v="13883.30684539838"/>
    <n v="16659.96821447806"/>
    <n v="19436.62958355774"/>
    <n v="22213.29095263741"/>
    <n v="24989.95232171709"/>
    <n v="30543.275059876451"/>
    <n v="33319.93642895612"/>
    <n v="36096.5977980358"/>
    <n v="38873.259167115473"/>
    <n v="41649.920536195154"/>
    <m/>
    <n v="3.801880697176518"/>
    <n v="1.4630000000000001"/>
    <m/>
    <n v="5.2110867910877712E-2"/>
    <n v="1.539238199753614"/>
    <m/>
    <n v="-361.73558459337039"/>
    <n v="0"/>
    <n v="0"/>
    <n v="0"/>
    <n v="0"/>
    <n v="0"/>
    <n v="0"/>
    <n v="0"/>
    <n v="0"/>
    <n v="0"/>
    <n v="0"/>
    <n v="-1750.0662691332091"/>
    <n v="-1133.0304093377249"/>
    <n v="-361.73558459337067"/>
    <n v="629.92919007794262"/>
    <n v="1952.1488896396929"/>
    <n v="-2860.7308167650799"/>
    <n v="-2367.1021289286932"/>
    <n v="-1750.0662691332091"/>
    <n v="-956.7344493961582"/>
    <n v="101.041310253242"/>
  </r>
  <r>
    <x v="549"/>
    <n v="0"/>
    <n v="0"/>
    <n v="0"/>
    <n v="0"/>
    <n v="0"/>
    <n v="0"/>
    <n v="18575.560965963639"/>
    <n v="14995.99999"/>
    <n v="0"/>
    <n v="2"/>
    <n v="22"/>
    <n v="1671648467"/>
    <n v="1"/>
    <n v="0"/>
    <n v="7213"/>
    <n v="4"/>
    <n v="8"/>
    <n v="5"/>
    <n v="72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20231.8"/>
    <n v="27513.62"/>
    <n v="7281.82"/>
    <n v="1"/>
    <n v="1"/>
    <n v="0"/>
    <n v="0"/>
    <n v="0"/>
    <n v="20231.79903633174"/>
    <n v="27513.620749558169"/>
    <n v="7281.8217132264299"/>
    <n v="9.6366825528093614E-4"/>
    <n v="-7.4955817399313673E-4"/>
    <n v="-1.713226430183568E-3"/>
    <n v="7281.8217132264299"/>
    <n v="0"/>
    <n v="0"/>
    <n v="0"/>
    <n v="0"/>
    <n v="0"/>
    <n v="0"/>
    <n v="0"/>
    <n v="0"/>
    <n v="0"/>
    <n v="0"/>
    <n v="13756.81037477909"/>
    <n v="16508.172449734899"/>
    <n v="19259.53452469072"/>
    <n v="22010.896599646541"/>
    <n v="24762.258674602359"/>
    <n v="30264.982824513991"/>
    <n v="33016.344899469797"/>
    <n v="35767.70697442563"/>
    <n v="38519.06904938144"/>
    <n v="41270.431124337258"/>
    <m/>
    <n v="3.7783980208665988"/>
    <n v="1.4630000000000001"/>
    <m/>
    <n v="5.8649718189978987E-2"/>
    <n v="1.548804537711939"/>
    <m/>
    <n v="-403.41652583688688"/>
    <n v="0"/>
    <n v="0"/>
    <n v="0"/>
    <n v="0"/>
    <n v="0"/>
    <n v="0"/>
    <n v="0"/>
    <n v="0"/>
    <n v="0"/>
    <n v="0"/>
    <n v="-1779.097563314795"/>
    <n v="-1167.6837688801691"/>
    <n v="-403.41652583688659"/>
    <n v="579.21278664733381"/>
    <n v="1889.3852032929619"/>
    <n v="-2879.642393297122"/>
    <n v="-2390.5113577494199"/>
    <n v="-1779.097563314795"/>
    <n v="-992.99411332741784"/>
    <n v="55.143819989083568"/>
  </r>
  <r>
    <x v="550"/>
    <n v="0"/>
    <n v="0"/>
    <n v="0"/>
    <n v="0"/>
    <n v="0"/>
    <n v="0"/>
    <n v="18264.09964259031"/>
    <n v="12080.140846099741"/>
    <n v="0"/>
    <n v="7"/>
    <n v="40"/>
    <n v="1671633864"/>
    <n v="46664"/>
    <n v="0"/>
    <n v="59473"/>
    <n v="17"/>
    <n v="145"/>
    <n v="574"/>
    <n v="217"/>
    <n v="625"/>
    <n v="1974"/>
    <n v="73"/>
    <n v="0"/>
    <n v="1475"/>
    <n v="10"/>
    <n v="5"/>
    <n v="3416"/>
    <n v="3791"/>
    <n v="0"/>
    <n v="89"/>
    <n v="0"/>
    <n v="1"/>
    <n v="409"/>
    <n v="140"/>
    <n v="0"/>
    <n v="0"/>
    <n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592"/>
    <n v="950202.98"/>
    <n v="958231.13"/>
    <n v="8028.15"/>
    <n v="15"/>
    <n v="66"/>
    <n v="0"/>
    <n v="0"/>
    <n v="0"/>
    <n v="19950.753468522951"/>
    <n v="27208.804567680239"/>
    <n v="7258.0510991572946"/>
    <n v="930252.22653147706"/>
    <n v="931022.32543231978"/>
    <n v="770.09890084270501"/>
    <n v="7258.0510991572946"/>
    <n v="0"/>
    <n v="0"/>
    <n v="0"/>
    <n v="0"/>
    <n v="0"/>
    <n v="0"/>
    <n v="0"/>
    <n v="0"/>
    <n v="0"/>
    <n v="0"/>
    <n v="13604.40228384012"/>
    <n v="16325.282740608151"/>
    <n v="19046.163197376169"/>
    <n v="21767.0436541442"/>
    <n v="24487.924110912219"/>
    <n v="29929.68502444827"/>
    <n v="32650.56548121629"/>
    <n v="35371.445937984317"/>
    <n v="38092.326394752337"/>
    <n v="40813.206851520357"/>
    <m/>
    <n v="3.7487755591634451"/>
    <n v="1.4630000000000001"/>
    <m/>
    <n v="6.7015065818615271E-2"/>
    <n v="1.5610430412926339"/>
    <m/>
    <n v="-455.84995723723358"/>
    <n v="0"/>
    <n v="0"/>
    <n v="0"/>
    <n v="0"/>
    <n v="0"/>
    <n v="0"/>
    <n v="0"/>
    <n v="0"/>
    <n v="0"/>
    <n v="0"/>
    <n v="-1816.2901856212461"/>
    <n v="-1211.650084117241"/>
    <n v="-455.84995723723392"/>
    <n v="515.89306303706053"/>
    <n v="1811.550423402786"/>
    <n v="-2904.6423683284561"/>
    <n v="-2420.9302871252512"/>
    <n v="-1816.2901856212461"/>
    <n v="-1038.89576940181"/>
    <n v="-2.3698811092290271"/>
  </r>
  <r>
    <x v="551"/>
    <n v="0"/>
    <n v="0"/>
    <n v="0"/>
    <n v="0"/>
    <n v="0"/>
    <n v="0"/>
    <n v="18676.758924850441"/>
    <n v="13095.292103342001"/>
    <n v="0"/>
    <n v="28"/>
    <n v="48"/>
    <n v="1671725078"/>
    <n v="1157"/>
    <n v="0"/>
    <n v="16562"/>
    <n v="6"/>
    <n v="17"/>
    <n v="0"/>
    <n v="5711"/>
    <n v="29"/>
    <n v="0"/>
    <n v="0"/>
    <n v="0"/>
    <n v="0"/>
    <n v="0"/>
    <n v="0"/>
    <n v="9598"/>
    <n v="47"/>
    <n v="0"/>
    <n v="0"/>
    <n v="0"/>
    <n v="0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694"/>
    <n v="55808.08"/>
    <n v="62984.49"/>
    <n v="7176.41"/>
    <n v="4"/>
    <n v="9"/>
    <n v="0"/>
    <n v="0"/>
    <n v="0"/>
    <n v="20497.569255223829"/>
    <n v="27673.975487307849"/>
    <n v="7176.4062320840194"/>
    <n v="35310.510744776177"/>
    <n v="35310.514512692163"/>
    <n v="3.7679159804611122E-3"/>
    <n v="7176.4062320840194"/>
    <n v="0"/>
    <n v="0"/>
    <n v="0"/>
    <n v="0"/>
    <n v="0"/>
    <n v="0"/>
    <n v="0"/>
    <n v="0"/>
    <n v="0"/>
    <n v="0"/>
    <n v="13836.987743653919"/>
    <n v="16604.385292384712"/>
    <n v="19371.782841115491"/>
    <n v="22139.180389846279"/>
    <n v="24906.577938577058"/>
    <n v="30441.373036038629"/>
    <n v="33208.770584769423"/>
    <n v="35976.168133500199"/>
    <n v="38743.565682230983"/>
    <n v="41510.963230961766"/>
    <m/>
    <n v="3.8562442805403112"/>
    <n v="1.4630000000000001"/>
    <m/>
    <n v="3.7278685944539543E-2"/>
    <n v="1.5175387175368611"/>
    <m/>
    <n v="-257.91236025705808"/>
    <n v="0"/>
    <n v="0"/>
    <n v="0"/>
    <n v="0"/>
    <n v="0"/>
    <n v="0"/>
    <n v="0"/>
    <n v="0"/>
    <n v="0"/>
    <n v="0"/>
    <n v="-1641.6111346224509"/>
    <n v="-1026.6339015711651"/>
    <n v="-257.91236025705803"/>
    <n v="730.44390714679321"/>
    <n v="2048.2522636852618"/>
    <n v="-2748.5701541147641"/>
    <n v="-2256.5883676737349"/>
    <n v="-1641.61113462245"/>
    <n v="-850.92612069936877"/>
    <n v="203.32056453140649"/>
  </r>
  <r>
    <x v="552"/>
    <n v="0"/>
    <n v="0"/>
    <n v="0"/>
    <n v="0"/>
    <n v="0"/>
    <n v="0"/>
    <n v="18509.294256336401"/>
    <n v="15583.60233052458"/>
    <n v="0"/>
    <n v="10"/>
    <n v="27"/>
    <n v="1671680325"/>
    <n v="4"/>
    <n v="0"/>
    <n v="1691"/>
    <n v="4"/>
    <n v="23"/>
    <n v="0"/>
    <n v="786"/>
    <n v="0"/>
    <n v="0"/>
    <n v="0"/>
    <n v="0"/>
    <n v="0"/>
    <n v="0"/>
    <n v="0"/>
    <n v="831"/>
    <n v="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01"/>
    <n v="100256.51"/>
    <n v="107423.59"/>
    <n v="7167.08"/>
    <n v="2"/>
    <n v="5"/>
    <n v="0"/>
    <n v="0"/>
    <n v="0"/>
    <n v="20260.19078555439"/>
    <n v="27427.27061506984"/>
    <n v="7167.07982951545"/>
    <n v="79996.319214445597"/>
    <n v="79996.319384930161"/>
    <n v="1.7048454992618639E-4"/>
    <n v="7167.07982951545"/>
    <n v="0"/>
    <n v="0"/>
    <n v="0"/>
    <n v="0"/>
    <n v="0"/>
    <n v="0"/>
    <n v="0"/>
    <n v="0"/>
    <n v="0"/>
    <n v="0"/>
    <n v="13713.63530753492"/>
    <n v="16456.362369041901"/>
    <n v="19199.089430548891"/>
    <n v="21941.816492055881"/>
    <n v="24684.54355356286"/>
    <n v="30169.99767657683"/>
    <n v="32912.724738083809"/>
    <n v="35655.451799590803"/>
    <n v="38398.178861097767"/>
    <n v="41140.905922604768"/>
    <m/>
    <n v="3.8268403962962609"/>
    <n v="1.4630000000000001"/>
    <m/>
    <n v="4.524871323908064E-2"/>
    <n v="1.5291988674687751"/>
    <m/>
    <n v="-310.26217574798932"/>
    <n v="0"/>
    <n v="0"/>
    <n v="0"/>
    <n v="0"/>
    <n v="0"/>
    <n v="0"/>
    <n v="0"/>
    <n v="0"/>
    <n v="0"/>
    <n v="0"/>
    <n v="-1681.625706501482"/>
    <n v="-1072.1308039443741"/>
    <n v="-310.2621757479892"/>
    <n v="669.28320336164779"/>
    <n v="1975.343708841164"/>
    <n v="-2778.716531104275"/>
    <n v="-2291.1206090585879"/>
    <n v="-1681.6257065014811"/>
    <n v="-897.98940321377086"/>
    <n v="146.85900116984249"/>
  </r>
  <r>
    <x v="553"/>
    <n v="25462.362815998411"/>
    <n v="24475.617005209999"/>
    <n v="15408.09083342021"/>
    <n v="1"/>
    <n v="2"/>
    <n v="1662713108"/>
    <n v="0"/>
    <n v="0"/>
    <n v="0"/>
    <n v="0"/>
    <n v="0"/>
    <n v="0"/>
    <n v="1017"/>
    <n v="0"/>
    <n v="1017"/>
    <n v="1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027.14"/>
    <n v="38191.39"/>
    <n v="7164.25"/>
    <n v="1"/>
    <n v="1"/>
    <n v="31027.144488498441"/>
    <n v="38191.391907073419"/>
    <n v="7164.2474185749761"/>
    <n v="0"/>
    <n v="0"/>
    <n v="0"/>
    <n v="-4.4884984454256482E-3"/>
    <n v="-1.9070734197157439E-3"/>
    <n v="2.5814250238909149E-3"/>
    <n v="7164.2474185749761"/>
    <n v="19095.69595353671"/>
    <n v="22914.835144244051"/>
    <n v="26733.974334951388"/>
    <n v="30553.11352565874"/>
    <n v="34372.252716366078"/>
    <n v="42010.531097780768"/>
    <n v="45829.670288488102"/>
    <n v="49648.80947919545"/>
    <n v="53467.948669902777"/>
    <n v="57287.087860610132"/>
    <n v="0"/>
    <n v="0"/>
    <n v="0"/>
    <n v="0"/>
    <n v="0"/>
    <n v="0"/>
    <n v="0"/>
    <n v="0"/>
    <n v="0"/>
    <n v="0"/>
    <n v="5.3308309548401924"/>
    <m/>
    <n v="1.4630000000000001"/>
    <n v="-0.24964793783825531"/>
    <m/>
    <m/>
    <n v="2383.6005581933782"/>
    <m/>
    <n v="474.03096283970808"/>
    <n v="1322.728560774673"/>
    <n v="2383.6005581933791"/>
    <n v="3747.5788405888579"/>
    <n v="5566.2165504494969"/>
    <n v="-1053.624713443229"/>
    <n v="-374.66663509525642"/>
    <n v="474.03096283970808"/>
    <n v="1565.213588756091"/>
    <n v="3020.123756644603"/>
    <n v="0"/>
    <n v="0"/>
    <n v="0"/>
    <n v="0"/>
    <n v="0"/>
    <n v="0"/>
    <n v="0"/>
    <n v="0"/>
    <n v="0"/>
    <n v="0"/>
  </r>
  <r>
    <x v="554"/>
    <n v="0"/>
    <n v="0"/>
    <n v="0"/>
    <n v="0"/>
    <n v="0"/>
    <n v="0"/>
    <n v="19341.67451426349"/>
    <n v="12650.19923281728"/>
    <n v="0"/>
    <n v="6"/>
    <n v="33"/>
    <n v="1672172305"/>
    <n v="45923"/>
    <n v="0"/>
    <n v="57672"/>
    <n v="6"/>
    <n v="44"/>
    <n v="5"/>
    <n v="11732"/>
    <n v="0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"/>
    <n v="517063.76"/>
    <n v="524262.96"/>
    <n v="7199.2"/>
    <n v="2"/>
    <n v="9"/>
    <n v="0"/>
    <n v="0"/>
    <n v="0"/>
    <n v="21459.947826312891"/>
    <n v="28621.39849747569"/>
    <n v="7161.4506711627982"/>
    <n v="495603.8121736871"/>
    <n v="495641.5615025243"/>
    <n v="37.749328837201567"/>
    <n v="7161.4506711627982"/>
    <n v="0"/>
    <n v="0"/>
    <n v="0"/>
    <n v="0"/>
    <n v="0"/>
    <n v="0"/>
    <n v="0"/>
    <n v="0"/>
    <n v="0"/>
    <n v="0"/>
    <n v="14310.699248737839"/>
    <n v="17172.839098485409"/>
    <n v="20034.97894823298"/>
    <n v="22897.118797980551"/>
    <n v="25759.258647728118"/>
    <n v="31483.538347223261"/>
    <n v="34345.678196970817"/>
    <n v="37207.818046718399"/>
    <n v="40069.957896465959"/>
    <n v="42932.097746213527"/>
    <m/>
    <n v="3.9965922843993371"/>
    <n v="1.4630000000000001"/>
    <m/>
    <n v="8.5265530185929528E-4"/>
    <n v="1.4642474347066201"/>
    <m/>
    <n v="-6.1010467938755859"/>
    <n v="0"/>
    <n v="0"/>
    <n v="0"/>
    <n v="0"/>
    <n v="0"/>
    <n v="0"/>
    <n v="0"/>
    <n v="0"/>
    <n v="0"/>
    <n v="0"/>
    <n v="-1437.170971667661"/>
    <n v="-801.13989394597866"/>
    <n v="-6.1010467938758666"/>
    <n v="1016.091756687399"/>
    <n v="2379.015494662432"/>
    <n v="-2582.026911566687"/>
    <n v="-2073.202049389341"/>
    <n v="-1437.1709716676601"/>
    <n v="-619.4167288826402"/>
    <n v="470.9222614973869"/>
  </r>
  <r>
    <x v="555"/>
    <n v="0"/>
    <n v="0"/>
    <n v="0"/>
    <n v="0"/>
    <n v="0"/>
    <n v="0"/>
    <n v="18156.72720677064"/>
    <n v="10711.149457380179"/>
    <n v="0"/>
    <n v="34"/>
    <n v="57"/>
    <n v="1671485581"/>
    <n v="112"/>
    <n v="0"/>
    <n v="12131"/>
    <n v="4"/>
    <n v="15"/>
    <n v="0"/>
    <n v="11593"/>
    <n v="0"/>
    <n v="421"/>
    <n v="0"/>
    <n v="0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26"/>
    <n v="30681.14"/>
    <n v="37840.43"/>
    <n v="7159.29"/>
    <n v="1"/>
    <n v="5"/>
    <n v="0"/>
    <n v="0"/>
    <n v="0"/>
    <n v="19842.353058441509"/>
    <n v="27001.638274580779"/>
    <n v="7159.2852161392602"/>
    <n v="10838.78694155849"/>
    <n v="10838.791725419231"/>
    <n v="4.7838607397352462E-3"/>
    <n v="7159.2852161392602"/>
    <n v="0"/>
    <n v="0"/>
    <n v="0"/>
    <n v="0"/>
    <n v="0"/>
    <n v="0"/>
    <n v="0"/>
    <n v="0"/>
    <n v="0"/>
    <n v="0"/>
    <n v="13500.819137290389"/>
    <n v="16200.98296474846"/>
    <n v="18901.146792206539"/>
    <n v="21601.310619664619"/>
    <n v="24301.474447122699"/>
    <n v="29701.802102038859"/>
    <n v="32401.965929496931"/>
    <n v="35102.129756955008"/>
    <n v="37802.293584413077"/>
    <n v="40502.457411871161"/>
    <m/>
    <n v="3.77155504486826"/>
    <n v="1.4630000000000001"/>
    <m/>
    <n v="6.0570494773123602E-2"/>
    <n v="1.5516146338530801"/>
    <m/>
    <n v="-408.87564749406653"/>
    <n v="0"/>
    <n v="0"/>
    <n v="0"/>
    <n v="0"/>
    <n v="0"/>
    <n v="0"/>
    <n v="0"/>
    <n v="0"/>
    <n v="0"/>
    <n v="0"/>
    <n v="-1758.957561223106"/>
    <n v="-1158.92115512131"/>
    <n v="-408.87564749406653"/>
    <n v="555.46857659810394"/>
    <n v="1841.260875387665"/>
    <n v="-2839.0230922063361"/>
    <n v="-2358.9939673249"/>
    <n v="-1758.9575612231049"/>
    <n v="-987.48218194936817"/>
    <n v="41.151657082280508"/>
  </r>
  <r>
    <x v="556"/>
    <n v="0"/>
    <n v="0"/>
    <n v="0"/>
    <n v="0"/>
    <n v="0"/>
    <n v="0"/>
    <n v="19099.04358657492"/>
    <n v="16015.790365324679"/>
    <n v="0"/>
    <n v="36"/>
    <n v="34"/>
    <n v="1672003660"/>
    <n v="1931"/>
    <n v="0"/>
    <n v="19511"/>
    <n v="7"/>
    <n v="51"/>
    <n v="17"/>
    <n v="16008"/>
    <n v="15"/>
    <n v="152"/>
    <n v="0"/>
    <n v="0"/>
    <n v="0"/>
    <n v="0"/>
    <n v="0"/>
    <n v="1"/>
    <n v="13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72"/>
    <n v="2045385.36"/>
    <n v="2380664.23"/>
    <n v="335278.87"/>
    <n v="5"/>
    <n v="23"/>
    <n v="0"/>
    <n v="0"/>
    <n v="0"/>
    <n v="20970.32804100823"/>
    <n v="28123.39773394413"/>
    <n v="7153.069692935901"/>
    <n v="2024415.0319589919"/>
    <n v="2352540.832266056"/>
    <n v="328125.80030706408"/>
    <n v="7153.069692935901"/>
    <n v="0"/>
    <n v="0"/>
    <n v="0"/>
    <n v="0"/>
    <n v="0"/>
    <n v="0"/>
    <n v="0"/>
    <n v="0"/>
    <n v="0"/>
    <n v="0"/>
    <n v="14061.698866972059"/>
    <n v="16874.038640366482"/>
    <n v="19686.378413760889"/>
    <n v="22498.7181871553"/>
    <n v="25311.057960549719"/>
    <n v="30935.737507338541"/>
    <n v="33748.077280732963"/>
    <n v="36560.417054127371"/>
    <n v="39372.756827521778"/>
    <n v="42185.096600916193"/>
    <m/>
    <n v="3.931654372348381"/>
    <n v="1.4630000000000001"/>
    <m/>
    <n v="1.7383427223994771E-2"/>
    <n v="1.488431954028705"/>
    <m/>
    <n v="-122.22025944986861"/>
    <n v="0"/>
    <n v="0"/>
    <n v="0"/>
    <n v="0"/>
    <n v="0"/>
    <n v="0"/>
    <n v="0"/>
    <n v="0"/>
    <n v="0"/>
    <n v="0"/>
    <n v="-1528.390146147075"/>
    <n v="-903.4257520594274"/>
    <n v="-122.22025944986849"/>
    <n v="882.18680247670727"/>
    <n v="2221.396218378809"/>
    <n v="-2653.32605550484"/>
    <n v="-2153.3545402347231"/>
    <n v="-1528.390146147075"/>
    <n v="-724.86449660581457"/>
    <n v="346.50303611586702"/>
  </r>
  <r>
    <x v="557"/>
    <n v="0"/>
    <n v="0"/>
    <n v="0"/>
    <n v="0"/>
    <n v="0"/>
    <n v="0"/>
    <n v="18425.529742663661"/>
    <n v="15723.90991939235"/>
    <n v="0"/>
    <n v="33"/>
    <n v="31"/>
    <n v="1671663334"/>
    <n v="47"/>
    <n v="0"/>
    <n v="146"/>
    <n v="7"/>
    <n v="17"/>
    <n v="2"/>
    <n v="38"/>
    <n v="0"/>
    <n v="0"/>
    <n v="0"/>
    <n v="0"/>
    <n v="0"/>
    <n v="0"/>
    <n v="0"/>
    <n v="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1"/>
    <n v="33376.69"/>
    <n v="40502.620000000003"/>
    <n v="7125.93"/>
    <n v="2"/>
    <n v="9"/>
    <n v="0"/>
    <n v="0"/>
    <n v="0"/>
    <n v="20021.298152876301"/>
    <n v="27147.22775410489"/>
    <n v="7125.9296012285904"/>
    <n v="13355.391847123699"/>
    <n v="13355.392245895109"/>
    <n v="3.9877140989119653E-4"/>
    <n v="7125.9296012285904"/>
    <n v="0"/>
    <n v="0"/>
    <n v="0"/>
    <n v="0"/>
    <n v="0"/>
    <n v="0"/>
    <n v="0"/>
    <n v="0"/>
    <n v="0"/>
    <n v="0"/>
    <n v="13573.613877052439"/>
    <n v="16288.336652462929"/>
    <n v="19003.059427873421"/>
    <n v="21717.78220328391"/>
    <n v="24432.5049786944"/>
    <n v="29861.950529515379"/>
    <n v="32576.673304925869"/>
    <n v="35291.396080336359"/>
    <n v="38006.118855746841"/>
    <n v="40720.841631157338"/>
    <m/>
    <n v="3.8096401835662821"/>
    <n v="1.4630000000000001"/>
    <m/>
    <n v="4.9967925384364793E-2"/>
    <n v="1.5361030748373261"/>
    <m/>
    <n v="-339.12266270236779"/>
    <n v="0"/>
    <n v="0"/>
    <n v="0"/>
    <n v="0"/>
    <n v="0"/>
    <n v="0"/>
    <n v="0"/>
    <n v="0"/>
    <n v="0"/>
    <n v="0"/>
    <n v="-1696.484050407613"/>
    <n v="-1093.2123225386149"/>
    <n v="-339.12266270236802"/>
    <n v="630.4211856585207"/>
    <n v="1923.1463168063731"/>
    <n v="-2782.3731605718081"/>
    <n v="-2299.7557782766098"/>
    <n v="-1696.4840504076119"/>
    <n v="-920.84897171890043"/>
    <n v="113.3311331993809"/>
  </r>
  <r>
    <x v="558"/>
    <n v="0"/>
    <n v="0"/>
    <n v="0"/>
    <n v="0"/>
    <n v="0"/>
    <n v="0"/>
    <n v="18262.280953387239"/>
    <n v="11832.783031194391"/>
    <n v="0"/>
    <n v="15"/>
    <n v="55"/>
    <n v="1671662640"/>
    <n v="24207"/>
    <n v="0"/>
    <n v="33748"/>
    <n v="7"/>
    <n v="33"/>
    <n v="0"/>
    <n v="8977"/>
    <n v="179"/>
    <n v="211"/>
    <n v="0"/>
    <n v="0"/>
    <n v="0"/>
    <n v="0"/>
    <n v="0"/>
    <n v="156"/>
    <n v="0"/>
    <n v="0"/>
    <n v="0"/>
    <n v="0"/>
    <n v="0"/>
    <n v="0"/>
    <n v="0"/>
    <n v="0"/>
    <n v="0"/>
    <n v="0"/>
    <n v="0"/>
    <n v="0"/>
    <n v="0"/>
    <n v="0"/>
    <n v="0"/>
    <n v="18"/>
    <n v="0"/>
    <n v="0"/>
    <n v="0"/>
    <n v="0"/>
    <n v="0"/>
    <n v="0"/>
    <n v="0"/>
    <n v="0"/>
    <n v="0"/>
    <n v="0"/>
    <n v="0"/>
    <n v="0"/>
    <n v="0"/>
    <n v="0"/>
    <n v="0"/>
    <n v="564"/>
    <n v="71534.429999999993"/>
    <n v="78592.55"/>
    <n v="7058.12"/>
    <n v="4"/>
    <n v="16"/>
    <n v="0"/>
    <n v="0"/>
    <n v="0"/>
    <n v="20002.65529535144"/>
    <n v="27060.773974939399"/>
    <n v="7058.1186795879667"/>
    <n v="51531.77470464856"/>
    <n v="51531.776025060601"/>
    <n v="1.3204120332375171E-3"/>
    <n v="7058.1186795879667"/>
    <n v="0"/>
    <n v="0"/>
    <n v="0"/>
    <n v="0"/>
    <n v="0"/>
    <n v="0"/>
    <n v="0"/>
    <n v="0"/>
    <n v="0"/>
    <n v="0"/>
    <n v="13530.386987469699"/>
    <n v="16236.46438496364"/>
    <n v="18942.541782457582"/>
    <n v="21648.619179951522"/>
    <n v="24354.696577445458"/>
    <n v="29766.85137243335"/>
    <n v="32472.928769927279"/>
    <n v="35179.006167421227"/>
    <n v="37885.083564915163"/>
    <n v="40591.160962409107"/>
    <m/>
    <n v="3.833992484881132"/>
    <n v="1.4630000000000001"/>
    <m/>
    <n v="4.329886294078511E-2"/>
    <n v="1.526346236482369"/>
    <m/>
    <n v="-292.92518585311598"/>
    <n v="0"/>
    <n v="0"/>
    <n v="0"/>
    <n v="0"/>
    <n v="0"/>
    <n v="0"/>
    <n v="0"/>
    <n v="0"/>
    <n v="0"/>
    <n v="0"/>
    <n v="-1645.963884600086"/>
    <n v="-1044.613351823655"/>
    <n v="-292.92518585311609"/>
    <n v="673.53102753757685"/>
    <n v="1962.139312058501"/>
    <n v="-2728.3948435976631"/>
    <n v="-2247.3144173765181"/>
    <n v="-1645.963884600086"/>
    <n v="-872.79891388753185"/>
    <n v="158.08771372920731"/>
  </r>
  <r>
    <x v="559"/>
    <n v="0"/>
    <n v="0"/>
    <n v="0"/>
    <n v="0"/>
    <n v="0"/>
    <n v="0"/>
    <n v="17750.65166207603"/>
    <n v="13542.82920521877"/>
    <n v="0"/>
    <n v="57"/>
    <n v="40"/>
    <n v="1671775766"/>
    <n v="41"/>
    <n v="0"/>
    <n v="2642"/>
    <n v="6"/>
    <n v="16"/>
    <n v="2582"/>
    <n v="10"/>
    <n v="1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91"/>
    <n v="26900.25"/>
    <n v="34982.35"/>
    <n v="8082.1"/>
    <n v="4"/>
    <n v="10"/>
    <n v="0"/>
    <n v="0"/>
    <n v="0"/>
    <n v="19132.212388180851"/>
    <n v="26153.267780930761"/>
    <n v="7021.0553927499132"/>
    <n v="7768.0376118191534"/>
    <n v="8829.0822190692379"/>
    <n v="1061.044607250087"/>
    <n v="7021.0553927499132"/>
    <n v="0"/>
    <n v="0"/>
    <n v="0"/>
    <n v="0"/>
    <n v="0"/>
    <n v="0"/>
    <n v="0"/>
    <n v="0"/>
    <n v="0"/>
    <n v="0"/>
    <n v="13076.63389046538"/>
    <n v="15691.960668558449"/>
    <n v="18307.287446651531"/>
    <n v="20922.614224744611"/>
    <n v="23537.941002837681"/>
    <n v="28768.594559023841"/>
    <n v="31383.92133711691"/>
    <n v="33999.248115209994"/>
    <n v="36614.574893303063"/>
    <n v="39229.901671396139"/>
    <m/>
    <n v="3.7249767047753481"/>
    <n v="1.4630000000000001"/>
    <m/>
    <n v="7.3832218835644614E-2"/>
    <n v="1.571016536156548"/>
    <m/>
    <n v="-482.73844751722328"/>
    <n v="0"/>
    <n v="0"/>
    <n v="0"/>
    <n v="0"/>
    <n v="0"/>
    <n v="0"/>
    <n v="0"/>
    <n v="0"/>
    <n v="0"/>
    <n v="0"/>
    <n v="-1790.401836563761"/>
    <n v="-1209.2181080986329"/>
    <n v="-482.73844751722299"/>
    <n v="451.30683037316157"/>
    <n v="1696.7005342270079"/>
    <n v="-2836.5325478009909"/>
    <n v="-2371.5855650288891"/>
    <n v="-1790.4018365637601"/>
    <n v="-1043.165614251453"/>
    <n v="-46.850651168376316"/>
  </r>
  <r>
    <x v="560"/>
    <n v="0"/>
    <n v="0"/>
    <n v="0"/>
    <n v="0"/>
    <n v="0"/>
    <n v="0"/>
    <n v="18959.02040690901"/>
    <n v="16567.19450410128"/>
    <n v="0"/>
    <n v="6"/>
    <n v="6"/>
    <n v="1672010346"/>
    <n v="137"/>
    <n v="0"/>
    <n v="3149"/>
    <n v="5"/>
    <n v="14"/>
    <n v="0"/>
    <n v="2770"/>
    <n v="8"/>
    <n v="2"/>
    <n v="0"/>
    <n v="0"/>
    <n v="0"/>
    <n v="0"/>
    <n v="0"/>
    <n v="0"/>
    <n v="2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"/>
    <n v="21467.23"/>
    <n v="28486.51"/>
    <n v="7019.27"/>
    <n v="3"/>
    <n v="8"/>
    <n v="0"/>
    <n v="0"/>
    <n v="0"/>
    <n v="20896.653823120629"/>
    <n v="27915.926658197801"/>
    <n v="7019.2728350771686"/>
    <n v="570.57617687936727"/>
    <n v="570.58334180219754"/>
    <n v="-2.8350771681289189E-3"/>
    <n v="7019.2728350771686"/>
    <n v="0"/>
    <n v="0"/>
    <n v="0"/>
    <n v="0"/>
    <n v="0"/>
    <n v="0"/>
    <n v="0"/>
    <n v="0"/>
    <n v="0"/>
    <n v="0"/>
    <n v="13957.9633290989"/>
    <n v="16749.555994918679"/>
    <n v="19541.148660738461"/>
    <n v="22332.74132655824"/>
    <n v="25124.333992378019"/>
    <n v="30707.519324017579"/>
    <n v="33499.111989837358"/>
    <n v="36290.704655657137"/>
    <n v="39082.297321476923"/>
    <n v="41873.889987296701"/>
    <m/>
    <n v="3.977039689737448"/>
    <n v="1.4630000000000001"/>
    <m/>
    <n v="5.7732162748589388E-3"/>
    <n v="1.4714462154101191"/>
    <m/>
    <n v="-40.291170527718627"/>
    <n v="0"/>
    <n v="0"/>
    <n v="0"/>
    <n v="0"/>
    <n v="0"/>
    <n v="0"/>
    <n v="0"/>
    <n v="0"/>
    <n v="0"/>
    <n v="0"/>
    <n v="-1436.087503437609"/>
    <n v="-815.73357769987979"/>
    <n v="-40.29117052771835"/>
    <n v="956.70621012220272"/>
    <n v="2286.0360509887651"/>
    <n v="-2552.7245697655198"/>
    <n v="-2056.441429175336"/>
    <n v="-1436.0875034376079"/>
    <n v="-638.48959891767026"/>
    <n v="424.9742737755796"/>
  </r>
  <r>
    <x v="561"/>
    <n v="0"/>
    <n v="0"/>
    <n v="0"/>
    <n v="0"/>
    <n v="0"/>
    <n v="0"/>
    <n v="19923.313856094901"/>
    <n v="18682.68438849381"/>
    <n v="0"/>
    <n v="15"/>
    <n v="15"/>
    <n v="1671984153"/>
    <n v="225"/>
    <n v="0"/>
    <n v="1135"/>
    <n v="6"/>
    <n v="20"/>
    <n v="0"/>
    <n v="46"/>
    <n v="2"/>
    <n v="72"/>
    <n v="0"/>
    <n v="0"/>
    <n v="777"/>
    <n v="0"/>
    <n v="0"/>
    <n v="0"/>
    <n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64"/>
    <n v="30335.93"/>
    <n v="37331.67"/>
    <n v="6995.75"/>
    <n v="5"/>
    <n v="8"/>
    <n v="0"/>
    <n v="0"/>
    <n v="0"/>
    <n v="22343.24855937378"/>
    <n v="29338.99532554972"/>
    <n v="6995.7467661759392"/>
    <n v="7992.6814406262201"/>
    <n v="7992.674674450278"/>
    <n v="3.2338240607714401E-3"/>
    <n v="6995.7467661759392"/>
    <n v="0"/>
    <n v="0"/>
    <n v="0"/>
    <n v="0"/>
    <n v="0"/>
    <n v="0"/>
    <n v="0"/>
    <n v="0"/>
    <n v="0"/>
    <n v="0"/>
    <n v="14669.49766277486"/>
    <n v="17603.397195329831"/>
    <n v="20537.296727884801"/>
    <n v="23471.196260439781"/>
    <n v="26405.095792994751"/>
    <n v="32272.89485810469"/>
    <n v="35206.794390659663"/>
    <n v="38140.69392321464"/>
    <n v="41074.593455769609"/>
    <n v="44008.492988324579"/>
    <m/>
    <n v="4.1938332398482734"/>
    <n v="1.4630000000000001"/>
    <m/>
    <n v="-4.6218633112671381E-2"/>
    <n v="1.3953821397561621"/>
    <m/>
    <n v="339.00206521149101"/>
    <n v="0"/>
    <n v="0"/>
    <n v="0"/>
    <n v="0"/>
    <n v="0"/>
    <n v="0"/>
    <n v="0"/>
    <n v="0"/>
    <n v="0"/>
    <n v="0"/>
    <n v="-1127.947701065995"/>
    <n v="-475.97002716488993"/>
    <n v="339.00206521149079"/>
    <n v="1386.8233268382669"/>
    <n v="2783.9183423406348"/>
    <n v="-2301.507514087984"/>
    <n v="-1779.9253749671"/>
    <n v="-1127.947701065995"/>
    <n v="-289.69069176457378"/>
    <n v="827.98532063732"/>
  </r>
  <r>
    <x v="562"/>
    <n v="17700.085279451341"/>
    <n v="13891.639193835999"/>
    <n v="0"/>
    <n v="38"/>
    <n v="108"/>
    <n v="1671256751"/>
    <n v="0"/>
    <n v="0"/>
    <n v="0"/>
    <n v="0"/>
    <n v="0"/>
    <n v="0"/>
    <n v="3340"/>
    <n v="0"/>
    <n v="6921"/>
    <n v="10"/>
    <n v="121"/>
    <n v="1894"/>
    <n v="20"/>
    <n v="86"/>
    <n v="1529"/>
    <n v="0"/>
    <n v="0"/>
    <n v="0"/>
    <n v="0"/>
    <n v="0"/>
    <n v="48"/>
    <n v="0"/>
    <n v="0"/>
    <n v="0"/>
    <n v="0"/>
    <n v="0"/>
    <n v="0"/>
    <n v="0"/>
    <n v="0"/>
    <n v="0"/>
    <n v="0"/>
    <n v="0"/>
    <n v="0"/>
    <n v="0"/>
    <n v="3"/>
    <n v="0"/>
    <n v="1"/>
    <n v="0"/>
    <n v="0"/>
    <n v="0"/>
    <n v="0"/>
    <n v="0"/>
    <n v="0"/>
    <n v="0"/>
    <n v="0"/>
    <n v="0"/>
    <n v="0"/>
    <n v="0"/>
    <n v="0"/>
    <n v="0"/>
    <n v="0"/>
    <n v="0"/>
    <n v="3561"/>
    <n v="23648.11"/>
    <n v="30588.85"/>
    <n v="6940.74"/>
    <n v="5"/>
    <n v="10"/>
    <n v="19634.100496733889"/>
    <n v="26574.839749906951"/>
    <n v="6940.7392531730584"/>
    <n v="0"/>
    <n v="0"/>
    <n v="0"/>
    <n v="4014.009503266112"/>
    <n v="4014.010250093052"/>
    <n v="7.4682694139482919E-4"/>
    <n v="6940.7392531730584"/>
    <n v="13287.41987495347"/>
    <n v="15944.90384994417"/>
    <n v="18602.38782493486"/>
    <n v="21259.87179992556"/>
    <n v="23917.35577491625"/>
    <n v="29232.32372489764"/>
    <n v="31889.80769988833"/>
    <n v="34547.29167487903"/>
    <n v="37204.77564986972"/>
    <n v="39862.259624860417"/>
    <n v="0"/>
    <n v="0"/>
    <n v="0"/>
    <n v="0"/>
    <n v="0"/>
    <n v="0"/>
    <n v="0"/>
    <n v="0"/>
    <n v="0"/>
    <n v="0"/>
    <n v="3.8288197813738472"/>
    <m/>
    <n v="1.4630000000000001"/>
    <n v="4.4708350980345868E-2"/>
    <m/>
    <m/>
    <n v="-297.02931569632199"/>
    <m/>
    <n v="-1625.7713031916689"/>
    <n v="-1035.2193087492919"/>
    <n v="-297.02931569632159"/>
    <n v="652.07210394321191"/>
    <n v="1917.5406634625911"/>
    <n v="-2688.7648931879471"/>
    <n v="-2216.323297634045"/>
    <n v="-1625.771303191668"/>
    <n v="-866.49016748004124"/>
    <n v="145.8846801354621"/>
    <n v="0"/>
    <n v="0"/>
    <n v="0"/>
    <n v="0"/>
    <n v="0"/>
    <n v="0"/>
    <n v="0"/>
    <n v="0"/>
    <n v="0"/>
    <n v="0"/>
  </r>
  <r>
    <x v="563"/>
    <n v="0"/>
    <n v="0"/>
    <n v="0"/>
    <n v="0"/>
    <n v="0"/>
    <n v="0"/>
    <n v="20510.865201633249"/>
    <n v="20460.35714338769"/>
    <n v="2415.2092519996581"/>
    <n v="3"/>
    <n v="1"/>
    <n v="1671860748"/>
    <n v="17"/>
    <n v="0"/>
    <n v="8121"/>
    <n v="11"/>
    <n v="55"/>
    <n v="1602"/>
    <n v="4782"/>
    <n v="1"/>
    <n v="171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7"/>
    <n v="0"/>
    <n v="0"/>
    <n v="0"/>
    <n v="0"/>
    <n v="0"/>
    <n v="0"/>
    <n v="0"/>
    <n v="0"/>
    <n v="0"/>
    <n v="0"/>
    <n v="0"/>
    <n v="0"/>
    <n v="3322"/>
    <n v="25542.25"/>
    <n v="32578.23"/>
    <n v="7035.98"/>
    <n v="5"/>
    <n v="22"/>
    <n v="0"/>
    <n v="0"/>
    <n v="0"/>
    <n v="23281.444597391441"/>
    <n v="30217.16016378874"/>
    <n v="6935.7155663973017"/>
    <n v="2260.8054026085629"/>
    <n v="2361.0698362112598"/>
    <n v="100.26443360269791"/>
    <n v="6935.7155663973017"/>
    <n v="0"/>
    <n v="0"/>
    <n v="0"/>
    <n v="0"/>
    <n v="0"/>
    <n v="0"/>
    <n v="0"/>
    <n v="0"/>
    <n v="0"/>
    <n v="0"/>
    <n v="15108.58008189437"/>
    <n v="18130.29609827324"/>
    <n v="21152.01211465212"/>
    <n v="24173.728131030992"/>
    <n v="27195.444147409871"/>
    <n v="33238.876180167623"/>
    <n v="36260.592196546488"/>
    <n v="39282.30821292536"/>
    <n v="42304.024229304232"/>
    <n v="45325.740245683111"/>
    <m/>
    <n v="4.3567473138874391"/>
    <n v="1.4630000000000001"/>
    <m/>
    <n v="-8.1883866147178574E-2"/>
    <n v="1.3432039038266781"/>
    <m/>
    <n v="618.57447454988392"/>
    <n v="0"/>
    <n v="0"/>
    <n v="0"/>
    <n v="0"/>
    <n v="0"/>
    <n v="0"/>
    <n v="0"/>
    <n v="0"/>
    <n v="0"/>
    <n v="0"/>
    <n v="-892.28353363955375"/>
    <n v="-220.7910855553591"/>
    <n v="618.57447454988323"/>
    <n v="1697.758766113767"/>
    <n v="3136.6711548656122"/>
    <n v="-2100.969940191103"/>
    <n v="-1563.7759817237479"/>
    <n v="-892.28353363955375"/>
    <n v="-28.936100388446899"/>
    <n v="1122.193810613029"/>
  </r>
  <r>
    <x v="564"/>
    <n v="0"/>
    <n v="0"/>
    <n v="0"/>
    <n v="0"/>
    <n v="0"/>
    <n v="0"/>
    <n v="18004.185095313631"/>
    <n v="11173.350114406459"/>
    <n v="0"/>
    <n v="5"/>
    <n v="40"/>
    <n v="1671922934"/>
    <n v="46384"/>
    <n v="0"/>
    <n v="77469"/>
    <n v="5"/>
    <n v="35"/>
    <n v="0"/>
    <n v="15847"/>
    <n v="306"/>
    <n v="0"/>
    <n v="0"/>
    <n v="0"/>
    <n v="0"/>
    <n v="14914"/>
    <n v="0"/>
    <n v="0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238"/>
    <n v="28834.2"/>
    <n v="35678.74"/>
    <n v="6844.54"/>
    <n v="2"/>
    <n v="5"/>
    <n v="0"/>
    <n v="0"/>
    <n v="0"/>
    <n v="19810.315550679639"/>
    <n v="26654.860029101052"/>
    <n v="6844.5444784214169"/>
    <n v="9023.8844493203651"/>
    <n v="9023.8799708989463"/>
    <n v="-4.4784214169339984E-3"/>
    <n v="6844.5444784214169"/>
    <n v="0"/>
    <n v="0"/>
    <n v="0"/>
    <n v="0"/>
    <n v="0"/>
    <n v="0"/>
    <n v="0"/>
    <n v="0"/>
    <n v="0"/>
    <n v="0"/>
    <n v="13327.430014550529"/>
    <n v="15992.91601746063"/>
    <n v="18658.40202037073"/>
    <n v="21323.888023280841"/>
    <n v="23989.374026190952"/>
    <n v="29320.346032011159"/>
    <n v="31985.832034921259"/>
    <n v="34651.31803783137"/>
    <n v="37316.804040741466"/>
    <n v="39982.290043651577"/>
    <m/>
    <n v="3.8943219834621581"/>
    <n v="1.4630000000000001"/>
    <m/>
    <n v="2.7136435299037979E-2"/>
    <n v="1.5027006048424929"/>
    <m/>
    <n v="-180.82947114615399"/>
    <n v="0"/>
    <n v="0"/>
    <n v="0"/>
    <n v="0"/>
    <n v="0"/>
    <n v="0"/>
    <n v="0"/>
    <n v="0"/>
    <n v="0"/>
    <n v="0"/>
    <n v="-1513.572472601207"/>
    <n v="-921.24224973229411"/>
    <n v="-180.82947114615399"/>
    <n v="771.12981560745538"/>
    <n v="2040.4088646122659"/>
    <n v="-2579.766873765248"/>
    <n v="-2105.902695470118"/>
    <n v="-1513.5724726012061"/>
    <n v="-752.00504319831816"/>
    <n v="263.41819600553117"/>
  </r>
  <r>
    <x v="565"/>
    <n v="0"/>
    <n v="0"/>
    <n v="0"/>
    <n v="0"/>
    <n v="0"/>
    <n v="0"/>
    <n v="18757.874016859791"/>
    <n v="15571.42512570506"/>
    <n v="0"/>
    <n v="4"/>
    <n v="40"/>
    <n v="1672074796"/>
    <n v="90335"/>
    <n v="0"/>
    <n v="99956"/>
    <n v="9"/>
    <n v="44"/>
    <n v="22"/>
    <n v="927"/>
    <n v="43"/>
    <n v="11"/>
    <n v="0"/>
    <n v="0"/>
    <n v="0"/>
    <n v="0"/>
    <n v="0"/>
    <n v="86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694"/>
    <n v="28231.06"/>
    <n v="35050.94"/>
    <n v="6819.88"/>
    <n v="2"/>
    <n v="4"/>
    <n v="0"/>
    <n v="0"/>
    <n v="0"/>
    <n v="20799.331909740849"/>
    <n v="27619.2133736549"/>
    <n v="6819.8814639140573"/>
    <n v="7431.7280902591556"/>
    <n v="7431.7266263450983"/>
    <n v="-1.4639140572398901E-3"/>
    <n v="6819.8814639140573"/>
    <n v="0"/>
    <n v="0"/>
    <n v="0"/>
    <n v="0"/>
    <n v="0"/>
    <n v="0"/>
    <n v="0"/>
    <n v="0"/>
    <n v="0"/>
    <n v="0"/>
    <n v="13809.60668682745"/>
    <n v="16571.528024192939"/>
    <n v="19333.449361558429"/>
    <n v="22095.370698923929"/>
    <n v="24857.292036289411"/>
    <n v="30381.134711020401"/>
    <n v="33143.056048385894"/>
    <n v="35904.977385751379"/>
    <n v="38666.898723116858"/>
    <n v="41428.820060482358"/>
    <m/>
    <n v="4.0498084196618453"/>
    <n v="1.4630000000000001"/>
    <m/>
    <n v="-1.229895701239225E-2"/>
    <n v="1.44500662589087"/>
    <m/>
    <n v="84.921879499667895"/>
    <n v="0"/>
    <n v="0"/>
    <n v="0"/>
    <n v="0"/>
    <n v="0"/>
    <n v="0"/>
    <n v="0"/>
    <n v="0"/>
    <n v="0"/>
    <n v="0"/>
    <n v="-1296.0387891830769"/>
    <n v="-682.27849199074535"/>
    <n v="84.921879499668648"/>
    <n v="1071.322357130201"/>
    <n v="2386.5229939709111"/>
    <n v="-2400.8073241292718"/>
    <n v="-1909.799086375408"/>
    <n v="-1296.038789183076"/>
    <n v="-506.91840707865049"/>
    <n v="545.24210239391778"/>
  </r>
  <r>
    <x v="566"/>
    <n v="17308.43913421001"/>
    <n v="17172.51717924"/>
    <n v="0"/>
    <n v="6"/>
    <n v="2"/>
    <n v="1671681479"/>
    <n v="0"/>
    <n v="0"/>
    <n v="0"/>
    <n v="0"/>
    <n v="0"/>
    <n v="0"/>
    <n v="6810"/>
    <n v="5"/>
    <n v="7078"/>
    <n v="12"/>
    <n v="65"/>
    <n v="172"/>
    <n v="14"/>
    <n v="6"/>
    <n v="45"/>
    <n v="0"/>
    <n v="0"/>
    <n v="0"/>
    <n v="0"/>
    <n v="0"/>
    <n v="21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4"/>
    <n v="45201.59"/>
    <n v="51911.12"/>
    <n v="6709.53"/>
    <n v="6"/>
    <n v="20"/>
    <n v="18942.491147763219"/>
    <n v="25652.01675750966"/>
    <n v="6709.5256097464408"/>
    <n v="0"/>
    <n v="0"/>
    <n v="0"/>
    <n v="26259.098852236781"/>
    <n v="26259.103242490339"/>
    <n v="4.3902535589950284E-3"/>
    <n v="6709.5256097464408"/>
    <n v="12826.00837875483"/>
    <n v="15391.210054505789"/>
    <n v="17956.411730256761"/>
    <n v="20521.613406007731"/>
    <n v="23086.81508175869"/>
    <n v="28217.21843326063"/>
    <n v="30782.420109011589"/>
    <n v="33347.621784762559"/>
    <n v="35912.823460513522"/>
    <n v="38478.025136264492"/>
    <n v="0"/>
    <n v="0"/>
    <n v="0"/>
    <n v="0"/>
    <n v="0"/>
    <n v="0"/>
    <n v="0"/>
    <n v="0"/>
    <n v="0"/>
    <n v="0"/>
    <n v="3.8232236151311261"/>
    <m/>
    <n v="1.4630000000000001"/>
    <n v="4.6237521700077437E-2"/>
    <m/>
    <m/>
    <n v="-296.52142036902569"/>
    <m/>
    <n v="-1579.1222582445091"/>
    <n v="-1009.077441410961"/>
    <n v="-296.52142036902569"/>
    <n v="619.62203525631958"/>
    <n v="1841.1466427567791"/>
    <n v="-2605.2029285448939"/>
    <n v="-2149.1670750780559"/>
    <n v="-1579.122258244508"/>
    <n v="-846.20749374423212"/>
    <n v="131.01219225613659"/>
    <n v="0"/>
    <n v="0"/>
    <n v="0"/>
    <n v="0"/>
    <n v="0"/>
    <n v="0"/>
    <n v="0"/>
    <n v="0"/>
    <n v="0"/>
    <n v="0"/>
  </r>
  <r>
    <x v="567"/>
    <n v="16571.21606382095"/>
    <n v="15005.93664325765"/>
    <n v="0"/>
    <n v="8"/>
    <n v="11"/>
    <n v="1671246299"/>
    <n v="0"/>
    <n v="0"/>
    <n v="0"/>
    <n v="0"/>
    <n v="0"/>
    <n v="0"/>
    <n v="9102"/>
    <n v="18"/>
    <n v="13764"/>
    <n v="16"/>
    <n v="111"/>
    <n v="1367"/>
    <n v="464"/>
    <n v="6"/>
    <n v="92"/>
    <n v="0"/>
    <n v="0"/>
    <n v="2"/>
    <n v="0"/>
    <n v="2"/>
    <n v="255"/>
    <n v="2365"/>
    <n v="3"/>
    <n v="2"/>
    <n v="0"/>
    <n v="0"/>
    <n v="6"/>
    <n v="0"/>
    <n v="0"/>
    <n v="0"/>
    <n v="0"/>
    <n v="0"/>
    <n v="0"/>
    <n v="0"/>
    <n v="0"/>
    <n v="0"/>
    <n v="68"/>
    <n v="0"/>
    <n v="0"/>
    <n v="12"/>
    <n v="0"/>
    <n v="0"/>
    <n v="0"/>
    <n v="0"/>
    <n v="0"/>
    <n v="0"/>
    <n v="0"/>
    <n v="0"/>
    <n v="0"/>
    <n v="0"/>
    <n v="0"/>
    <n v="0"/>
    <n v="4198"/>
    <n v="688124.69"/>
    <n v="694720.26"/>
    <n v="6595.57"/>
    <n v="6"/>
    <n v="33"/>
    <n v="18155.701058444971"/>
    <n v="24622.040072805969"/>
    <n v="6466.3390143610022"/>
    <n v="362.04096116990678"/>
    <n v="491.27009641861167"/>
    <n v="129.22913524870481"/>
    <n v="669606.94798038516"/>
    <n v="669606.9498307755"/>
    <n v="1.850390292645443E-3"/>
    <n v="6595.5681496097068"/>
    <n v="12311.02003640299"/>
    <n v="14773.22404368358"/>
    <n v="17235.428050964179"/>
    <n v="19697.632058244781"/>
    <n v="22159.836065525371"/>
    <n v="27084.24408008657"/>
    <n v="29546.44808736716"/>
    <n v="32008.652094647761"/>
    <n v="34470.856101928359"/>
    <n v="36933.060109208956"/>
    <n v="245.63504820930581"/>
    <n v="294.76205785116701"/>
    <n v="343.88906749302822"/>
    <n v="393.01607713488937"/>
    <n v="442.14308677675052"/>
    <n v="540.39710606047288"/>
    <n v="589.52411570233403"/>
    <n v="638.65112534419518"/>
    <n v="687.77813498605633"/>
    <n v="736.90514462791748"/>
    <n v="3.8077248993786479"/>
    <n v="3.8015428600767902"/>
    <n v="1.4630000000000001"/>
    <n v="5.0496058854653032E-2"/>
    <n v="5.2204367339212743E-2"/>
    <n v="1.5393749894172679"/>
    <n v="-310.82899615950907"/>
    <n v="-6.4116111440519186"/>
    <n v="-1541.930999799808"/>
    <n v="-994.77455373745306"/>
    <n v="-310.82899615950919"/>
    <n v="568.52957786927527"/>
    <n v="1741.007676574322"/>
    <n v="-2526.8126027120461"/>
    <n v="-2089.087445862162"/>
    <n v="-1541.9309997998071"/>
    <n v="-838.44414057677932"/>
    <n v="99.538338387257681"/>
    <n v="-30.975115964982511"/>
    <n v="-20.05800271123557"/>
    <n v="-6.4116111440519177"/>
    <n v="11.13374944232706"/>
    <n v="34.527563557499057"/>
    <n v="-50.625919821726967"/>
    <n v="-41.892229218729433"/>
    <n v="-30.975115964982489"/>
    <n v="-16.938827495879291"/>
    <n v="1.776223796258279"/>
  </r>
  <r>
    <x v="568"/>
    <n v="5621"/>
    <n v="5621"/>
    <n v="5621"/>
    <n v="38"/>
    <n v="64"/>
    <n v="1654131334"/>
    <n v="18587.989696223609"/>
    <n v="12884.735904034331"/>
    <n v="0"/>
    <n v="12"/>
    <n v="42"/>
    <n v="1672114727"/>
    <n v="15272"/>
    <n v="0"/>
    <n v="17968"/>
    <n v="3"/>
    <n v="11"/>
    <n v="0"/>
    <n v="2693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28932.65"/>
    <n v="35516.559999999998"/>
    <n v="6583.91"/>
    <n v="1"/>
    <n v="2"/>
    <n v="0"/>
    <n v="0"/>
    <n v="0"/>
    <n v="20913.755431822279"/>
    <n v="27497.665123006838"/>
    <n v="6583.9096911845681"/>
    <n v="8018.8945681777259"/>
    <n v="8018.8948769931558"/>
    <n v="3.0881543170835363E-4"/>
    <n v="6583.9096911845681"/>
    <n v="0"/>
    <n v="0"/>
    <n v="0"/>
    <n v="0"/>
    <n v="0"/>
    <n v="0"/>
    <n v="0"/>
    <n v="0"/>
    <n v="0"/>
    <n v="0"/>
    <n v="13748.832561503419"/>
    <n v="16498.5990738041"/>
    <n v="19248.365586104788"/>
    <n v="21998.13209840548"/>
    <n v="24747.898610706161"/>
    <n v="30247.43163530753"/>
    <n v="32997.198147608207"/>
    <n v="35746.964659908903"/>
    <n v="38496.731172209576"/>
    <n v="41246.497684510257"/>
    <m/>
    <n v="4.1764948811227542"/>
    <n v="1.4630000000000001"/>
    <m/>
    <n v="-4.2259091929093377E-2"/>
    <n v="1.4011749485077361"/>
    <m/>
    <n v="290.5065895671425"/>
    <n v="0"/>
    <n v="0"/>
    <n v="0"/>
    <n v="0"/>
    <n v="0"/>
    <n v="0"/>
    <n v="0"/>
    <n v="0"/>
    <n v="0"/>
    <n v="0"/>
    <n v="-1084.3766665831999"/>
    <n v="-473.31744162749243"/>
    <n v="290.50658956714233"/>
    <n v="1272.5660582459579"/>
    <n v="2581.978683151046"/>
    <n v="-2184.2832715034729"/>
    <n v="-1695.4358915389071"/>
    <n v="-1084.376666583199"/>
    <n v="-298.72909164014618"/>
    <n v="748.80100828392369"/>
  </r>
  <r>
    <x v="569"/>
    <n v="15925.771035137779"/>
    <n v="14896.862901478609"/>
    <n v="0"/>
    <n v="6"/>
    <n v="7"/>
    <n v="1671516827"/>
    <n v="0"/>
    <n v="0"/>
    <n v="0"/>
    <n v="0"/>
    <n v="0"/>
    <n v="0"/>
    <n v="556"/>
    <n v="0"/>
    <n v="719"/>
    <n v="9"/>
    <n v="33"/>
    <n v="1"/>
    <n v="9"/>
    <n v="4"/>
    <n v="0"/>
    <n v="0"/>
    <n v="0"/>
    <n v="0"/>
    <n v="0"/>
    <n v="0"/>
    <n v="46"/>
    <n v="1"/>
    <n v="0"/>
    <n v="0"/>
    <n v="0"/>
    <n v="77"/>
    <n v="0"/>
    <n v="0"/>
    <n v="0"/>
    <n v="0"/>
    <n v="0"/>
    <n v="0"/>
    <n v="0"/>
    <n v="0"/>
    <n v="0"/>
    <n v="0"/>
    <n v="25"/>
    <n v="0"/>
    <n v="0"/>
    <n v="0"/>
    <n v="0"/>
    <n v="0"/>
    <n v="0"/>
    <n v="0"/>
    <n v="0"/>
    <n v="0"/>
    <n v="0"/>
    <n v="0"/>
    <n v="0"/>
    <n v="0"/>
    <n v="0"/>
    <n v="0"/>
    <n v="154"/>
    <n v="41004.83"/>
    <n v="47434.94"/>
    <n v="6430.1"/>
    <n v="4"/>
    <n v="23"/>
    <n v="17299.65435528562"/>
    <n v="23729.757068674571"/>
    <n v="6430.1027133889511"/>
    <n v="0"/>
    <n v="0"/>
    <n v="0"/>
    <n v="23705.175644714389"/>
    <n v="23705.182931325431"/>
    <n v="-2.7133889507240379E-3"/>
    <n v="6430.1027133889511"/>
    <n v="11864.87853433728"/>
    <n v="14237.854241204741"/>
    <n v="16610.829948072202"/>
    <n v="18983.80565493965"/>
    <n v="21356.781361807109"/>
    <n v="26102.73277554203"/>
    <n v="28475.708482409482"/>
    <n v="30848.684189276941"/>
    <n v="33221.659896144403"/>
    <n v="35594.635603011848"/>
    <n v="0"/>
    <n v="0"/>
    <n v="0"/>
    <n v="0"/>
    <n v="0"/>
    <n v="0"/>
    <n v="0"/>
    <n v="0"/>
    <n v="0"/>
    <n v="0"/>
    <n v="3.6904164873235641"/>
    <m/>
    <n v="1.4630000000000001"/>
    <n v="8.3888502487414085E-2"/>
    <m/>
    <m/>
    <n v="-497.66344622030903"/>
    <m/>
    <n v="-1684.151299654038"/>
    <n v="-1156.8233647946031"/>
    <n v="-497.6634462203092"/>
    <n v="349.82787766092503"/>
    <n v="1479.8163095025709"/>
    <n v="-2633.3415824010199"/>
    <n v="-2211.4792345134729"/>
    <n v="-1684.151299654038"/>
    <n v="-1006.15824054905"/>
    <n v="-102.1674950757333"/>
    <n v="0"/>
    <n v="0"/>
    <n v="0"/>
    <n v="0"/>
    <n v="0"/>
    <n v="0"/>
    <n v="0"/>
    <n v="0"/>
    <n v="0"/>
    <n v="0"/>
  </r>
  <r>
    <x v="570"/>
    <n v="0"/>
    <n v="0"/>
    <n v="0"/>
    <n v="0"/>
    <n v="0"/>
    <n v="0"/>
    <n v="18031.535180126139"/>
    <n v="11188.109292918851"/>
    <n v="0"/>
    <n v="4"/>
    <n v="58"/>
    <n v="1669880423"/>
    <n v="31186"/>
    <n v="0"/>
    <n v="66000"/>
    <n v="4"/>
    <n v="11"/>
    <n v="0"/>
    <n v="348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8856.73"/>
    <n v="474898.84"/>
    <n v="186042.11"/>
    <n v="2"/>
    <n v="2"/>
    <n v="0"/>
    <n v="0"/>
    <n v="0"/>
    <n v="20680.991723931551"/>
    <n v="27022.87987483602"/>
    <n v="6341.8881509044659"/>
    <n v="268175.73827606841"/>
    <n v="447875.96012516401"/>
    <n v="179700.22184909551"/>
    <n v="6341.8881509044659"/>
    <n v="0"/>
    <n v="0"/>
    <n v="0"/>
    <n v="0"/>
    <n v="0"/>
    <n v="0"/>
    <n v="0"/>
    <n v="0"/>
    <n v="0"/>
    <n v="0"/>
    <n v="13511.43993741801"/>
    <n v="16213.72792490161"/>
    <n v="18916.01591238521"/>
    <n v="21618.303899868821"/>
    <n v="24320.591887352421"/>
    <n v="29725.16786231962"/>
    <n v="32427.45584980322"/>
    <n v="35129.743837286827"/>
    <n v="37832.031824770427"/>
    <n v="40534.319812254027"/>
    <m/>
    <n v="4.2610148952220293"/>
    <n v="1.4630000000000001"/>
    <m/>
    <n v="-6.1256508517421808E-2"/>
    <n v="1.3733817280390119"/>
    <m/>
    <n v="413.83181780453953"/>
    <n v="0"/>
    <n v="0"/>
    <n v="0"/>
    <n v="0"/>
    <n v="0"/>
    <n v="0"/>
    <n v="0"/>
    <n v="0"/>
    <n v="0"/>
    <n v="0"/>
    <n v="-937.3121759372616"/>
    <n v="-336.8037342742391"/>
    <n v="413.83181780453918"/>
    <n v="1378.934670477254"/>
    <n v="2665.7384740408738"/>
    <n v="-2018.227370930703"/>
    <n v="-1537.8206176002841"/>
    <n v="-937.3121759372616"/>
    <n v="-165.22989379909001"/>
    <n v="864.21314905180679"/>
  </r>
  <r>
    <x v="571"/>
    <n v="19119.54364004423"/>
    <n v="18708.53666961877"/>
    <n v="2143.8456712076832"/>
    <n v="2"/>
    <n v="4"/>
    <n v="1672128827"/>
    <n v="0"/>
    <n v="0"/>
    <n v="0"/>
    <n v="0"/>
    <n v="0"/>
    <n v="0"/>
    <n v="35232"/>
    <n v="0"/>
    <n v="35232"/>
    <n v="1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633.74"/>
    <n v="51762.98"/>
    <n v="6129.24"/>
    <n v="1"/>
    <n v="2"/>
    <n v="22022.472684480661"/>
    <n v="28151.715157732131"/>
    <n v="6129.2424732514728"/>
    <n v="0"/>
    <n v="0"/>
    <n v="0"/>
    <n v="23611.267315519341"/>
    <n v="23611.264842267869"/>
    <n v="-2.4732514730203552E-3"/>
    <n v="6129.2424732514728"/>
    <n v="14075.857578866069"/>
    <n v="16891.029094639282"/>
    <n v="19706.200610412488"/>
    <n v="22521.37212618571"/>
    <n v="25336.54364195892"/>
    <n v="30966.886673505349"/>
    <n v="33782.058189278563"/>
    <n v="36597.229705051774"/>
    <n v="39412.401220824977"/>
    <n v="42227.572736598202"/>
    <n v="0"/>
    <n v="0"/>
    <n v="0"/>
    <n v="0"/>
    <n v="0"/>
    <n v="0"/>
    <n v="0"/>
    <n v="0"/>
    <n v="0"/>
    <n v="0"/>
    <n v="4.593017045840261"/>
    <m/>
    <n v="1.4630000000000001"/>
    <n v="-0.1291127465719589"/>
    <m/>
    <m/>
    <n v="908.68631618156087"/>
    <m/>
    <n v="-498.89944170504617"/>
    <n v="126.69422846677941"/>
    <n v="908.68631618156087"/>
    <n v="1914.1047146719941"/>
    <n v="3254.662579325905"/>
    <n v="-1624.9680480143311"/>
    <n v="-1124.4931118768709"/>
    <n v="-498.89944170504532"/>
    <n v="305.43527708730107"/>
    <n v="1377.881568810431"/>
    <n v="0"/>
    <n v="0"/>
    <n v="0"/>
    <n v="0"/>
    <n v="0"/>
    <n v="0"/>
    <n v="0"/>
    <n v="0"/>
    <n v="0"/>
    <n v="0"/>
  </r>
  <r>
    <x v="572"/>
    <n v="13983.218215641369"/>
    <n v="13977.466981631689"/>
    <n v="0"/>
    <n v="2"/>
    <n v="0"/>
    <n v="1671206207"/>
    <n v="0"/>
    <n v="0"/>
    <n v="0"/>
    <n v="0"/>
    <n v="0"/>
    <n v="0"/>
    <n v="192994"/>
    <n v="0"/>
    <n v="420584"/>
    <n v="4"/>
    <n v="25"/>
    <n v="169098"/>
    <n v="52544"/>
    <n v="0"/>
    <n v="0"/>
    <n v="0"/>
    <n v="0"/>
    <n v="0"/>
    <n v="0"/>
    <n v="0"/>
    <n v="59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5046"/>
    <n v="2172785.36"/>
    <n v="2178750.89"/>
    <n v="5965.53"/>
    <n v="3"/>
    <n v="14"/>
    <n v="14850.396322050179"/>
    <n v="20815.926631133541"/>
    <n v="5965.5303090833604"/>
    <n v="0"/>
    <n v="0"/>
    <n v="0"/>
    <n v="2157934.9636779502"/>
    <n v="2157934.9633688671"/>
    <n v="-3.0908336066204361E-4"/>
    <n v="5965.5303090833604"/>
    <n v="10407.963315566771"/>
    <n v="12489.55597868012"/>
    <n v="14571.148641793479"/>
    <n v="16652.741304906831"/>
    <n v="18734.33396802019"/>
    <n v="22897.519294246889"/>
    <n v="24979.111957360241"/>
    <n v="27060.7046204736"/>
    <n v="29142.297283586951"/>
    <n v="31223.88994670031"/>
    <n v="0"/>
    <n v="0"/>
    <n v="0"/>
    <n v="0"/>
    <n v="0"/>
    <n v="0"/>
    <n v="0"/>
    <n v="0"/>
    <n v="0"/>
    <n v="0"/>
    <n v="3.4893673408109849"/>
    <m/>
    <n v="1.4630000000000001"/>
    <n v="0.14633961097094919"/>
    <m/>
    <m/>
    <n v="-761.54865129997586"/>
    <m/>
    <n v="-1802.3449828566529"/>
    <n v="-1339.7688354981301"/>
    <n v="-761.54865129997597"/>
    <n v="-18.1227001880643"/>
    <n v="973.11190129448551"/>
    <n v="-2634.9820481019942"/>
    <n v="-2264.9211302151762"/>
    <n v="-1802.3449828566529"/>
    <n v="-1207.6042219671231"/>
    <n v="-414.61654078108307"/>
    <n v="0"/>
    <n v="0"/>
    <n v="0"/>
    <n v="0"/>
    <n v="0"/>
    <n v="0"/>
    <n v="0"/>
    <n v="0"/>
    <n v="0"/>
    <n v="0"/>
  </r>
  <r>
    <x v="573"/>
    <n v="16573.716645132601"/>
    <n v="6780.428998563234"/>
    <n v="0"/>
    <n v="26"/>
    <n v="67"/>
    <n v="1671908303"/>
    <n v="0"/>
    <n v="0"/>
    <n v="0"/>
    <n v="0"/>
    <n v="0"/>
    <n v="0"/>
    <n v="32851"/>
    <n v="0"/>
    <n v="33688"/>
    <n v="7"/>
    <n v="21"/>
    <n v="0"/>
    <n v="421"/>
    <n v="1"/>
    <n v="112"/>
    <n v="0"/>
    <n v="0"/>
    <n v="0"/>
    <n v="0"/>
    <n v="0"/>
    <n v="3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6"/>
    <n v="1769885.09"/>
    <n v="1775758.1"/>
    <n v="5873.01"/>
    <n v="2"/>
    <n v="9"/>
    <n v="18532.953419771959"/>
    <n v="24405.965704907121"/>
    <n v="5873.0122851351543"/>
    <n v="0"/>
    <n v="0"/>
    <n v="0"/>
    <n v="1751352.1365802281"/>
    <n v="1751352.1342950929"/>
    <n v="-2.2851351541248728E-3"/>
    <n v="5873.0122851351543"/>
    <n v="12202.982852453561"/>
    <n v="14643.579422944271"/>
    <n v="17084.175993434979"/>
    <n v="19524.77256392569"/>
    <n v="21965.369134416411"/>
    <n v="26846.562275397831"/>
    <n v="29287.158845888542"/>
    <n v="31727.755416379248"/>
    <n v="34168.351986869973"/>
    <n v="36608.94855736068"/>
    <n v="0"/>
    <n v="0"/>
    <n v="0"/>
    <n v="0"/>
    <n v="0"/>
    <n v="0"/>
    <n v="0"/>
    <n v="0"/>
    <n v="0"/>
    <n v="0"/>
    <n v="4.1556129154845571"/>
    <m/>
    <n v="1.4630000000000001"/>
    <n v="-3.7446441391284391E-2"/>
    <m/>
    <m/>
    <n v="228.47914109162559"/>
    <m/>
    <n v="-991.81914415373103"/>
    <n v="-449.46435071135062"/>
    <n v="228.479141091625"/>
    <n v="1100.1207734097361"/>
    <n v="2262.3096165005518"/>
    <n v="-1968.057772350016"/>
    <n v="-1534.173937596112"/>
    <n v="-991.81914415373103"/>
    <n v="-294.50583829924199"/>
    <n v="635.24523617341038"/>
    <n v="0"/>
    <n v="0"/>
    <n v="0"/>
    <n v="0"/>
    <n v="0"/>
    <n v="0"/>
    <n v="0"/>
    <n v="0"/>
    <n v="0"/>
    <n v="0"/>
  </r>
  <r>
    <x v="574"/>
    <n v="0"/>
    <n v="0"/>
    <n v="0"/>
    <n v="0"/>
    <n v="0"/>
    <n v="0"/>
    <n v="31820.46878808337"/>
    <n v="12093.891354003999"/>
    <n v="0"/>
    <n v="5"/>
    <n v="34"/>
    <n v="1671648797"/>
    <n v="689846"/>
    <n v="0"/>
    <n v="931398"/>
    <n v="7"/>
    <n v="17"/>
    <n v="0"/>
    <n v="239728"/>
    <n v="7"/>
    <n v="1729"/>
    <n v="0"/>
    <n v="0"/>
    <n v="0"/>
    <n v="0"/>
    <n v="0"/>
    <n v="81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24"/>
    <n v="49940.84"/>
    <n v="55423.12"/>
    <n v="5482.29"/>
    <n v="4"/>
    <n v="8"/>
    <n v="0"/>
    <n v="0"/>
    <n v="0"/>
    <n v="41383.722047305921"/>
    <n v="46866.009603350147"/>
    <n v="5482.2875560442326"/>
    <n v="8557.1179526940759"/>
    <n v="8557.1103966498486"/>
    <n v="2.443955766466388E-3"/>
    <n v="5482.2875560442326"/>
    <n v="0"/>
    <n v="0"/>
    <n v="0"/>
    <n v="0"/>
    <n v="0"/>
    <n v="0"/>
    <n v="0"/>
    <n v="0"/>
    <n v="0"/>
    <n v="0"/>
    <n v="23433.004801675081"/>
    <n v="28119.605762010091"/>
    <n v="32806.206722345109"/>
    <n v="37492.807682680133"/>
    <n v="42179.408643015136"/>
    <n v="51552.610563685172"/>
    <n v="56239.211524020182"/>
    <n v="60925.8124843552"/>
    <n v="65612.413444690217"/>
    <n v="70299.014405025227"/>
    <m/>
    <n v="8.5486230199071329"/>
    <n v="1.4630000000000001"/>
    <m/>
    <n v="-0.53208838538262582"/>
    <n v="0.68455469218521847"/>
    <m/>
    <n v="6234.2148447933041"/>
    <n v="0"/>
    <n v="0"/>
    <n v="0"/>
    <n v="0"/>
    <n v="0"/>
    <n v="0"/>
    <n v="0"/>
    <n v="0"/>
    <n v="0"/>
    <n v="0"/>
    <n v="3890.914364625798"/>
    <n v="4932.3812447002456"/>
    <n v="6234.214844793305"/>
    <n v="7908.00090205581"/>
    <n v="10139.715645072491"/>
    <n v="2016.2739804917919"/>
    <n v="2849.44748455135"/>
    <n v="3890.914364625798"/>
    <n v="5229.943210435802"/>
    <n v="7015.3150048491416"/>
  </r>
  <r>
    <x v="575"/>
    <n v="14781.71399771058"/>
    <n v="13393.620999999999"/>
    <n v="0"/>
    <n v="2"/>
    <n v="10"/>
    <n v="1671631811"/>
    <n v="0"/>
    <n v="0"/>
    <n v="0"/>
    <n v="0"/>
    <n v="0"/>
    <n v="0"/>
    <n v="266519"/>
    <n v="1"/>
    <n v="289297"/>
    <n v="6"/>
    <n v="42"/>
    <n v="22316"/>
    <n v="242"/>
    <n v="0"/>
    <n v="2"/>
    <n v="0"/>
    <n v="0"/>
    <n v="0"/>
    <n v="0"/>
    <n v="0"/>
    <n v="2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36"/>
    <n v="635995.43999999994"/>
    <n v="641433.06999999995"/>
    <n v="5437.63"/>
    <n v="2"/>
    <n v="6"/>
    <n v="16580.457982773431"/>
    <n v="21987.651953307199"/>
    <n v="5407.1939705337727"/>
    <n v="0"/>
    <n v="0"/>
    <n v="0"/>
    <n v="619414.98201722652"/>
    <n v="619445.41804669274"/>
    <n v="30.43602946622741"/>
    <n v="5407.1939705337727"/>
    <n v="10993.825976653599"/>
    <n v="13192.591171984321"/>
    <n v="15391.35636731504"/>
    <n v="17590.12156264576"/>
    <n v="19788.886757976481"/>
    <n v="24186.41714863792"/>
    <n v="26385.182343968641"/>
    <n v="28583.947539299359"/>
    <n v="30782.71273463008"/>
    <n v="32981.477929960798"/>
    <n v="0"/>
    <n v="0"/>
    <n v="0"/>
    <n v="0"/>
    <n v="0"/>
    <n v="0"/>
    <n v="0"/>
    <n v="0"/>
    <n v="0"/>
    <n v="0"/>
    <n v="4.0663701123221738"/>
    <m/>
    <n v="1.4630000000000001"/>
    <n v="-1.6321709654774089E-2"/>
    <m/>
    <m/>
    <n v="89.719017793026893"/>
    <m/>
    <n v="-1009.663579872333"/>
    <n v="-521.04909202106228"/>
    <n v="89.719017793026978"/>
    <n v="874.99230183971304"/>
    <n v="1922.0233472352941"/>
    <n v="-1889.1696580046209"/>
    <n v="-1498.278067723604"/>
    <n v="-1009.663579872333"/>
    <n v="-381.44495263498447"/>
    <n v="456.17988368148048"/>
    <n v="0"/>
    <n v="0"/>
    <n v="0"/>
    <n v="0"/>
    <n v="0"/>
    <n v="0"/>
    <n v="0"/>
    <n v="0"/>
    <n v="0"/>
    <n v="0"/>
  </r>
  <r>
    <x v="576"/>
    <n v="14386.346923346109"/>
    <n v="11234.784885606599"/>
    <n v="0"/>
    <n v="31"/>
    <n v="104"/>
    <n v="1669594415"/>
    <n v="0"/>
    <n v="0"/>
    <n v="0"/>
    <n v="0"/>
    <n v="0"/>
    <n v="0"/>
    <n v="5296"/>
    <n v="0"/>
    <n v="5301"/>
    <n v="2"/>
    <n v="1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651.7"/>
    <n v="21857.52"/>
    <n v="5205.83"/>
    <n v="1"/>
    <n v="2"/>
    <n v="16648.32570815679"/>
    <n v="21854.152184980081"/>
    <n v="5205.8264768232921"/>
    <n v="0"/>
    <n v="0"/>
    <n v="0"/>
    <n v="3.3742918432144511"/>
    <n v="3.3678150199229999"/>
    <n v="3.5231767078585112E-3"/>
    <n v="5205.8264768232921"/>
    <n v="10927.076092490041"/>
    <n v="13112.491310988051"/>
    <n v="15297.90652948605"/>
    <n v="17483.32174798406"/>
    <n v="19668.736966482069"/>
    <n v="24039.56740347809"/>
    <n v="26224.982621976091"/>
    <n v="28410.397840474099"/>
    <n v="30595.813058972111"/>
    <n v="32781.228277470123"/>
    <n v="0"/>
    <n v="0"/>
    <n v="0"/>
    <n v="0"/>
    <n v="0"/>
    <n v="0"/>
    <n v="0"/>
    <n v="0"/>
    <n v="0"/>
    <n v="0"/>
    <n v="4.1980177945377761"/>
    <m/>
    <n v="1.4630000000000001"/>
    <n v="-4.7169355688636123E-2"/>
    <m/>
    <m/>
    <n v="257.7115694217274"/>
    <m/>
    <n v="-834.99603982727695"/>
    <n v="-349.34821349438607"/>
    <n v="257.71156942172729"/>
    <n v="1038.217004599587"/>
    <n v="2078.8909181700669"/>
    <n v="-1709.162127226479"/>
    <n v="-1320.6438661601669"/>
    <n v="-834.99603982727604"/>
    <n v="-210.59169168498829"/>
    <n v="621.94743917139567"/>
    <n v="0"/>
    <n v="0"/>
    <n v="0"/>
    <n v="0"/>
    <n v="0"/>
    <n v="0"/>
    <n v="0"/>
    <n v="0"/>
    <n v="0"/>
    <n v="0"/>
  </r>
  <r>
    <x v="577"/>
    <n v="0"/>
    <n v="0"/>
    <n v="0"/>
    <n v="0"/>
    <n v="0"/>
    <n v="0"/>
    <n v="28289.532864924109"/>
    <n v="25543.181257160351"/>
    <n v="17785.50546376975"/>
    <n v="22"/>
    <n v="30"/>
    <n v="1668083794"/>
    <n v="7941"/>
    <n v="0"/>
    <n v="8380"/>
    <n v="2"/>
    <n v="8"/>
    <n v="0"/>
    <n v="4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8598.519999999997"/>
    <n v="42312.23"/>
    <n v="3713.71"/>
    <n v="1"/>
    <n v="1"/>
    <n v="0"/>
    <n v="0"/>
    <n v="0"/>
    <n v="38598.519380138401"/>
    <n v="42312.227581208332"/>
    <n v="3713.708201069931"/>
    <n v="6.1986159562366083E-4"/>
    <n v="2.4187916715163742E-3"/>
    <n v="1.7989300686167551E-3"/>
    <n v="3713.708201069931"/>
    <n v="0"/>
    <n v="0"/>
    <n v="0"/>
    <n v="0"/>
    <n v="0"/>
    <n v="0"/>
    <n v="0"/>
    <n v="0"/>
    <n v="0"/>
    <n v="0"/>
    <n v="21156.113790604169"/>
    <n v="25387.336548725001"/>
    <n v="29618.559306845829"/>
    <n v="33849.782064966668"/>
    <n v="38081.004823087504"/>
    <n v="46543.450339329167"/>
    <n v="50774.673097450002"/>
    <n v="55005.89585557083"/>
    <n v="59237.118613691659"/>
    <n v="63468.341371812487"/>
    <m/>
    <n v="11.39352509414122"/>
    <n v="1.4630000000000001"/>
    <m/>
    <n v="-0.64892340456976938"/>
    <n v="0.51362505911442746"/>
    <m/>
    <n v="6864.3486942321506"/>
    <n v="0"/>
    <n v="0"/>
    <n v="0"/>
    <n v="0"/>
    <n v="0"/>
    <n v="0"/>
    <n v="0"/>
    <n v="0"/>
    <n v="0"/>
    <n v="0"/>
    <n v="4748.7373151717356"/>
    <n v="5689.0090391985859"/>
    <n v="6864.3486942321524"/>
    <n v="8375.4996792753045"/>
    <n v="10390.367659332849"/>
    <n v="3056.2482119234019"/>
    <n v="3808.465591144884"/>
    <n v="4748.7373151717356"/>
    <n v="5957.6581032062604"/>
    <n v="7569.5524872522919"/>
  </r>
  <r>
    <x v="578"/>
    <n v="0"/>
    <n v="0"/>
    <n v="0"/>
    <n v="0"/>
    <n v="0"/>
    <n v="0"/>
    <n v="19057.1147996816"/>
    <n v="19057.1147996816"/>
    <n v="17881.36027844471"/>
    <n v="1"/>
    <n v="0"/>
    <n v="1652274753"/>
    <n v="226"/>
    <n v="0"/>
    <n v="235"/>
    <n v="2"/>
    <n v="3"/>
    <n v="0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210.09"/>
    <n v="28226.38"/>
    <n v="1016.28"/>
    <n v="1"/>
    <n v="1"/>
    <n v="0"/>
    <n v="0"/>
    <n v="0"/>
    <n v="27210.094661115669"/>
    <n v="28226.377922909509"/>
    <n v="1016.2832617938381"/>
    <n v="-4.6611156722065061E-3"/>
    <n v="2.0770904920937032E-3"/>
    <n v="-3.2617938378507461E-3"/>
    <n v="1016.2832617938381"/>
    <n v="0"/>
    <n v="0"/>
    <n v="0"/>
    <n v="0"/>
    <n v="0"/>
    <n v="0"/>
    <n v="0"/>
    <n v="0"/>
    <n v="0"/>
    <n v="0"/>
    <n v="14113.188961454751"/>
    <n v="16935.8267537457"/>
    <n v="19758.464546036659"/>
    <n v="22581.102338327612"/>
    <n v="25403.74013061856"/>
    <n v="31049.015715200461"/>
    <n v="33871.653507491414"/>
    <n v="36694.291299782373"/>
    <n v="39516.929092073311"/>
    <n v="42339.566884364263"/>
    <m/>
    <n v="27.77412458125821"/>
    <n v="1.4630000000000001"/>
    <m/>
    <n v="-0.85598105933826008"/>
    <n v="0.2106997101881255"/>
    <m/>
    <n v="6040.3112189335388"/>
    <n v="0"/>
    <n v="0"/>
    <n v="0"/>
    <n v="0"/>
    <n v="0"/>
    <n v="0"/>
    <n v="0"/>
    <n v="0"/>
    <n v="0"/>
    <n v="0"/>
    <n v="4628.9923227880636"/>
    <n v="5256.2451655193863"/>
    <n v="6040.3112189335397"/>
    <n v="7048.3961447517368"/>
    <n v="8392.5093791759973"/>
    <n v="3499.937205871684"/>
    <n v="4001.7394800567408"/>
    <n v="4628.9923227880636"/>
    <n v="5435.4602634426219"/>
    <n v="6510.7508509820318"/>
  </r>
  <r>
    <x v="579"/>
    <n v="28273.016513044829"/>
    <n v="26510.493439999998"/>
    <n v="24230.83050722364"/>
    <n v="4"/>
    <n v="4"/>
    <n v="1671624467"/>
    <n v="0"/>
    <n v="0"/>
    <n v="0"/>
    <n v="0"/>
    <n v="0"/>
    <n v="0"/>
    <n v="2463"/>
    <n v="0"/>
    <n v="2463"/>
    <n v="2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904.28"/>
    <n v="41815.839999999997"/>
    <n v="911.56"/>
    <n v="1"/>
    <n v="1"/>
    <n v="40904.278658003692"/>
    <n v="41815.843498810893"/>
    <n v="911.56484080720315"/>
    <n v="0"/>
    <n v="0"/>
    <n v="0"/>
    <n v="1.3419963070191441E-3"/>
    <n v="-3.4988108964171261E-3"/>
    <n v="-4.8408072032088967E-3"/>
    <n v="911.56484080720315"/>
    <n v="20907.92174940545"/>
    <n v="25089.50609928654"/>
    <n v="29271.090449167619"/>
    <n v="33452.674799048713"/>
    <n v="37634.259148929807"/>
    <n v="45997.427848691987"/>
    <n v="50179.012198573073"/>
    <n v="54360.596548454159"/>
    <n v="58542.180898335253"/>
    <n v="62723.765248216339"/>
    <n v="0"/>
    <n v="0"/>
    <n v="0"/>
    <n v="0"/>
    <n v="0"/>
    <n v="0"/>
    <n v="0"/>
    <n v="0"/>
    <n v="0"/>
    <n v="0"/>
    <n v="45.872593618005702"/>
    <m/>
    <n v="1.4630000000000001"/>
    <n v="-0.91280196551977955"/>
    <m/>
    <m/>
    <n v="9542.3960338955203"/>
    <m/>
    <n v="7451.6038589549753"/>
    <n v="8380.8448255952171"/>
    <n v="9542.3960338955203"/>
    <n v="11035.81901599591"/>
    <n v="13027.04965879643"/>
    <n v="5778.9701190025398"/>
    <n v="6522.3628923147326"/>
    <n v="7451.6038589549753"/>
    <n v="8646.342244635287"/>
    <n v="10239.326758875701"/>
    <n v="0"/>
    <n v="0"/>
    <n v="0"/>
    <n v="0"/>
    <n v="0"/>
    <n v="0"/>
    <n v="0"/>
    <n v="0"/>
    <n v="0"/>
    <n v="0"/>
  </r>
  <r>
    <x v="580"/>
    <n v="16986.843441501489"/>
    <n v="16986.843120000001"/>
    <n v="16476.015409962161"/>
    <n v="2"/>
    <n v="0"/>
    <n v="1669885319"/>
    <n v="0"/>
    <n v="0"/>
    <n v="0"/>
    <n v="0"/>
    <n v="0"/>
    <n v="0"/>
    <n v="16163"/>
    <n v="0"/>
    <n v="17167"/>
    <n v="3"/>
    <n v="6"/>
    <n v="37"/>
    <n v="9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"/>
    <n v="38633.54"/>
    <n v="38858.74"/>
    <n v="225.21"/>
    <n v="2"/>
    <n v="5"/>
    <n v="24795.15771775545"/>
    <n v="25020.36345330215"/>
    <n v="225.20573554669809"/>
    <n v="0"/>
    <n v="0"/>
    <n v="0"/>
    <n v="13838.382282244551"/>
    <n v="13838.376546697849"/>
    <n v="4.2644533019142727E-3"/>
    <n v="225.20573554669809"/>
    <n v="12510.181726651081"/>
    <n v="15012.21807198129"/>
    <n v="17514.254417311509"/>
    <n v="20016.290762641722"/>
    <n v="22518.327107971931"/>
    <n v="27522.39979863237"/>
    <n v="30024.436143962579"/>
    <n v="32526.472489292799"/>
    <n v="35028.508834623011"/>
    <n v="37530.545179953217"/>
    <n v="0"/>
    <n v="0"/>
    <n v="0"/>
    <n v="0"/>
    <n v="0"/>
    <n v="0"/>
    <n v="0"/>
    <n v="0"/>
    <n v="0"/>
    <n v="0"/>
    <n v="111.1000276816395"/>
    <m/>
    <n v="1.4630000000000001"/>
    <n v="-0.96399640861060698"/>
    <m/>
    <m/>
    <n v="6029.885127778839"/>
    <m/>
    <n v="4778.8669551137327"/>
    <n v="5334.8750318537795"/>
    <n v="6029.8851277788399"/>
    <n v="6923.4695368253451"/>
    <n v="8114.9154155540191"/>
    <n v="3778.0524169816458"/>
    <n v="4222.858878373685"/>
    <n v="4778.8669551137327"/>
    <n v="5493.7344823509366"/>
    <n v="6446.8911853338759"/>
    <n v="0"/>
    <n v="0"/>
    <n v="0"/>
    <n v="0"/>
    <n v="0"/>
    <n v="0"/>
    <n v="0"/>
    <n v="0"/>
    <n v="0"/>
    <n v="0"/>
  </r>
  <r>
    <x v="581"/>
    <n v="0"/>
    <n v="0"/>
    <n v="0"/>
    <n v="0"/>
    <n v="0"/>
    <n v="0"/>
    <n v="47062.088606897261"/>
    <n v="0"/>
    <n v="0"/>
    <n v="15"/>
    <n v="23"/>
    <n v="1671198621"/>
    <n v="375215"/>
    <n v="0"/>
    <n v="377718"/>
    <n v="7"/>
    <n v="21"/>
    <n v="10"/>
    <n v="1740"/>
    <n v="248"/>
    <n v="5"/>
    <n v="0"/>
    <n v="0"/>
    <n v="0"/>
    <n v="0"/>
    <n v="0"/>
    <n v="497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63"/>
    <n v="1074326.31"/>
    <n v="1288948.28"/>
    <n v="214621.97"/>
    <n v="3"/>
    <n v="7"/>
    <n v="0"/>
    <n v="0"/>
    <n v="0"/>
    <n v="69500.372261374636"/>
    <n v="69632.532684417791"/>
    <n v="132.16042304315701"/>
    <n v="1004825.937738625"/>
    <n v="1219315.7473155819"/>
    <n v="214489.80957695679"/>
    <n v="132.16042304315701"/>
    <n v="0"/>
    <n v="0"/>
    <n v="0"/>
    <n v="0"/>
    <n v="0"/>
    <n v="0"/>
    <n v="0"/>
    <n v="0"/>
    <n v="0"/>
    <n v="0"/>
    <n v="34816.266342208903"/>
    <n v="41779.51961065067"/>
    <n v="48742.772879092452"/>
    <n v="55706.026147534227"/>
    <n v="62669.279415976023"/>
    <n v="76595.785952859573"/>
    <n v="83559.03922130134"/>
    <n v="90522.292489743137"/>
    <n v="97485.545758184904"/>
    <n v="104448.7990266267"/>
    <m/>
    <n v="526.87885738440218"/>
    <n v="1.4630000000000001"/>
    <m/>
    <n v="-0.99240812201146711"/>
    <n v="1.1106917497223621E-2"/>
    <m/>
    <n v="17275.972748061289"/>
    <n v="0"/>
    <n v="0"/>
    <n v="0"/>
    <n v="0"/>
    <n v="0"/>
    <n v="0"/>
    <n v="0"/>
    <n v="0"/>
    <n v="0"/>
    <n v="0"/>
    <n v="13794.3461138404"/>
    <n v="15341.735729049689"/>
    <n v="17275.972748061289"/>
    <n v="19762.848915361919"/>
    <n v="23078.683805096109"/>
    <n v="11009.044806463689"/>
    <n v="12246.95649863112"/>
    <n v="13794.3461138404"/>
    <n v="15783.847047680911"/>
    <n v="18436.514959468252"/>
  </r>
  <r>
    <x v="582"/>
    <n v="17453.23246371546"/>
    <n v="17453.23246371546"/>
    <n v="17453.23246371546"/>
    <n v="0"/>
    <n v="0"/>
    <n v="1658147597"/>
    <n v="0"/>
    <n v="0"/>
    <n v="0"/>
    <n v="0"/>
    <n v="0"/>
    <n v="0"/>
    <n v="71047"/>
    <n v="0"/>
    <n v="236683"/>
    <n v="6"/>
    <n v="10"/>
    <n v="0"/>
    <n v="132"/>
    <n v="323"/>
    <n v="8"/>
    <n v="0"/>
    <n v="0"/>
    <n v="0"/>
    <n v="0"/>
    <n v="0"/>
    <n v="165171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5504"/>
    <n v="12238.64"/>
    <n v="12238.64"/>
    <n v="0"/>
    <n v="2"/>
    <n v="5"/>
    <n v="0"/>
    <n v="0"/>
    <n v="0"/>
    <n v="0"/>
    <n v="0"/>
    <n v="0"/>
    <n v="12238.64"/>
    <n v="12238.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83"/>
    <n v="110000"/>
    <n v="110000"/>
    <n v="110000"/>
    <n v="0"/>
    <n v="0"/>
    <n v="1663204578"/>
    <n v="0"/>
    <n v="0"/>
    <n v="0"/>
    <n v="0"/>
    <n v="0"/>
    <n v="0"/>
    <n v="161684"/>
    <n v="0"/>
    <n v="161684"/>
    <n v="2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84"/>
    <n v="79103.189060429999"/>
    <n v="79103.189060429999"/>
    <n v="79103.189060429999"/>
    <n v="0"/>
    <n v="0"/>
    <n v="1670921207"/>
    <n v="0"/>
    <n v="0"/>
    <n v="0"/>
    <n v="0"/>
    <n v="0"/>
    <n v="0"/>
    <n v="236631"/>
    <n v="0"/>
    <n v="237094"/>
    <n v="6"/>
    <n v="36"/>
    <n v="59"/>
    <n v="120"/>
    <n v="0"/>
    <n v="279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43"/>
    <n v="724931.08"/>
    <n v="724931.08"/>
    <n v="0"/>
    <n v="2"/>
    <n v="9"/>
    <n v="0"/>
    <n v="0"/>
    <n v="0"/>
    <n v="0"/>
    <n v="0"/>
    <n v="0"/>
    <n v="724931.08"/>
    <n v="724931.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85"/>
    <n v="14911.580192253139"/>
    <n v="0"/>
    <n v="0"/>
    <n v="6"/>
    <n v="12"/>
    <n v="1667848163"/>
    <n v="0"/>
    <n v="0"/>
    <n v="0"/>
    <n v="0"/>
    <n v="0"/>
    <n v="0"/>
    <n v="364"/>
    <n v="0"/>
    <n v="364"/>
    <n v="4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91"/>
    <n v="0.99"/>
    <n v="0.08"/>
    <n v="2"/>
    <n v="3"/>
    <n v="0"/>
    <n v="0"/>
    <n v="0"/>
    <n v="0"/>
    <n v="0"/>
    <n v="0"/>
    <n v="0.91"/>
    <n v="0.99"/>
    <n v="0.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86"/>
    <n v="926601.36747491674"/>
    <n v="926601.36747491674"/>
    <n v="926601.36747491674"/>
    <n v="0"/>
    <n v="0"/>
    <n v="1665188975"/>
    <n v="0"/>
    <n v="0"/>
    <n v="0"/>
    <n v="0"/>
    <n v="0"/>
    <n v="0"/>
    <n v="50923668"/>
    <n v="0"/>
    <n v="50936188"/>
    <n v="9"/>
    <n v="116"/>
    <n v="7"/>
    <n v="0"/>
    <n v="514"/>
    <n v="536"/>
    <n v="0"/>
    <n v="0"/>
    <n v="0"/>
    <n v="0"/>
    <n v="0"/>
    <n v="2156"/>
    <n v="251"/>
    <n v="0"/>
    <n v="0"/>
    <n v="90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8301858.31999999"/>
    <n v="508301858.31999999"/>
    <n v="0"/>
    <n v="1"/>
    <n v="2"/>
    <n v="0"/>
    <n v="0"/>
    <n v="0"/>
    <n v="0"/>
    <n v="0"/>
    <n v="0"/>
    <n v="508301858.31999999"/>
    <n v="508301858.31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87"/>
    <n v="37671.303666387183"/>
    <n v="37671.303666387183"/>
    <n v="37671.303666387183"/>
    <n v="0"/>
    <n v="0"/>
    <n v="1672158095"/>
    <n v="0"/>
    <n v="0"/>
    <n v="0"/>
    <n v="0"/>
    <n v="0"/>
    <n v="0"/>
    <n v="60671172"/>
    <n v="0"/>
    <n v="60671172"/>
    <n v="4"/>
    <n v="5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8444.93"/>
    <n v="58444.93"/>
    <n v="0"/>
    <n v="1"/>
    <n v="1"/>
    <n v="0"/>
    <n v="0"/>
    <n v="0"/>
    <n v="0"/>
    <n v="0"/>
    <n v="0"/>
    <n v="58444.93"/>
    <n v="58444.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88"/>
    <n v="21125.014069776709"/>
    <n v="0"/>
    <n v="0"/>
    <n v="108"/>
    <n v="103"/>
    <n v="1644489150"/>
    <n v="0"/>
    <n v="0"/>
    <n v="0"/>
    <n v="0"/>
    <n v="0"/>
    <n v="0"/>
    <n v="1464"/>
    <n v="0"/>
    <n v="1476"/>
    <n v="3"/>
    <n v="18"/>
    <n v="5"/>
    <n v="0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2.88"/>
    <n v="202.88"/>
    <n v="0"/>
    <n v="1"/>
    <n v="2"/>
    <n v="0"/>
    <n v="0"/>
    <n v="0"/>
    <n v="0"/>
    <n v="0"/>
    <n v="0"/>
    <n v="202.88"/>
    <n v="202.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89"/>
    <n v="29732.27862571902"/>
    <n v="0"/>
    <n v="0"/>
    <n v="4"/>
    <n v="4"/>
    <n v="1667412479"/>
    <n v="30072.430626876241"/>
    <n v="0"/>
    <n v="0"/>
    <n v="1"/>
    <n v="2"/>
    <n v="1669231911"/>
    <n v="92"/>
    <n v="0"/>
    <n v="92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68"/>
    <n v="1.68"/>
    <n v="0"/>
    <n v="1"/>
    <n v="1"/>
    <n v="1.6845233203257099"/>
    <n v="1.6845233203257099"/>
    <n v="0"/>
    <n v="0"/>
    <n v="0"/>
    <n v="0"/>
    <n v="-4.5233203257097898E-3"/>
    <n v="-4.5233203257097898E-3"/>
    <n v="0"/>
    <n v="0"/>
    <n v="0.84226166016285486"/>
    <n v="1.010713992195426"/>
    <n v="1.1791663242279971"/>
    <n v="1.3476186562605681"/>
    <n v="1.5160709882931389"/>
    <n v="1.852975652358281"/>
    <n v="2.021427984390852"/>
    <n v="2.1898803164234231"/>
    <n v="2.3583326484559941"/>
    <n v="2.5267849804885651"/>
    <n v="0"/>
    <n v="0"/>
    <n v="0"/>
    <n v="0"/>
    <n v="0"/>
    <n v="0"/>
    <n v="0"/>
    <n v="0"/>
    <n v="0"/>
    <n v="0"/>
    <s v="inf"/>
    <m/>
    <n v="1.4630000000000001"/>
    <n v="-1"/>
    <m/>
    <m/>
    <m/>
    <m/>
    <n v="0.33690466406514202"/>
    <n v="0.37433851562793552"/>
    <n v="0.42113083008142738"/>
    <n v="0.48129237723591711"/>
    <n v="0.56150777344190328"/>
    <n v="0.2695237312521136"/>
    <n v="0.29947081250234842"/>
    <n v="0.33690466406514202"/>
    <n v="0.3850339017887337"/>
    <n v="0.44920621875352262"/>
    <n v="0"/>
    <n v="0"/>
    <n v="0"/>
    <n v="0"/>
    <n v="0"/>
    <n v="0"/>
    <n v="0"/>
    <n v="0"/>
    <n v="0"/>
    <n v="0"/>
  </r>
  <r>
    <x v="590"/>
    <n v="95155.194678045955"/>
    <n v="95155.194678045955"/>
    <n v="95155.194678045955"/>
    <n v="0"/>
    <n v="0"/>
    <n v="1671875831"/>
    <n v="0"/>
    <n v="0"/>
    <n v="0"/>
    <n v="0"/>
    <n v="0"/>
    <n v="0"/>
    <n v="2348575987"/>
    <n v="0"/>
    <n v="2348576416"/>
    <n v="7"/>
    <n v="915"/>
    <n v="132"/>
    <n v="0"/>
    <n v="0"/>
    <n v="291"/>
    <n v="0"/>
    <n v="0"/>
    <n v="0"/>
    <n v="0"/>
    <n v="0"/>
    <n v="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331640.550000001"/>
    <n v="32331640.550000001"/>
    <n v="0"/>
    <n v="2"/>
    <n v="19"/>
    <n v="0"/>
    <n v="0"/>
    <n v="0"/>
    <n v="0"/>
    <n v="0"/>
    <n v="0"/>
    <n v="32331640.550000001"/>
    <n v="32331640.55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91"/>
    <n v="341901.48625327891"/>
    <n v="341901.48625327891"/>
    <n v="341901.48625327891"/>
    <n v="0"/>
    <n v="0"/>
    <n v="1672165031"/>
    <n v="0"/>
    <n v="0"/>
    <n v="0"/>
    <n v="0"/>
    <n v="0"/>
    <n v="0"/>
    <n v="141874169"/>
    <n v="0"/>
    <n v="141876318"/>
    <n v="8"/>
    <n v="348"/>
    <n v="2015"/>
    <n v="0"/>
    <n v="62"/>
    <n v="0"/>
    <n v="0"/>
    <n v="0"/>
    <n v="0"/>
    <n v="0"/>
    <n v="0"/>
    <n v="0"/>
    <n v="0"/>
    <n v="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66.53"/>
    <n v="966.53"/>
    <n v="0"/>
    <n v="1"/>
    <n v="1"/>
    <n v="0"/>
    <n v="0"/>
    <n v="0"/>
    <n v="0"/>
    <n v="0"/>
    <n v="0"/>
    <n v="966.53"/>
    <n v="966.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92"/>
    <n v="1495890.365549715"/>
    <n v="0"/>
    <n v="0"/>
    <n v="149"/>
    <n v="68"/>
    <n v="1614249821"/>
    <n v="0"/>
    <n v="0"/>
    <n v="0"/>
    <n v="0"/>
    <n v="0"/>
    <n v="0"/>
    <n v="13"/>
    <n v="0"/>
    <n v="18"/>
    <n v="3"/>
    <n v="11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.649999999999999"/>
    <n v="16.649999999999999"/>
    <n v="0"/>
    <n v="1"/>
    <n v="1"/>
    <n v="0"/>
    <n v="0"/>
    <n v="0"/>
    <n v="0"/>
    <n v="0"/>
    <n v="0"/>
    <n v="16.649999999999999"/>
    <n v="16.64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93"/>
    <n v="68622.7"/>
    <n v="68622.7"/>
    <n v="68622.7"/>
    <n v="0"/>
    <n v="0"/>
    <n v="1667674511"/>
    <n v="0"/>
    <n v="0"/>
    <n v="0"/>
    <n v="0"/>
    <n v="0"/>
    <n v="0"/>
    <n v="100878"/>
    <n v="0"/>
    <n v="163360"/>
    <n v="8"/>
    <n v="12"/>
    <n v="0"/>
    <n v="123"/>
    <n v="0"/>
    <n v="661"/>
    <n v="0"/>
    <n v="0"/>
    <n v="0"/>
    <n v="0"/>
    <n v="0"/>
    <n v="0"/>
    <n v="616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2359"/>
    <n v="8612.75"/>
    <n v="8612.75"/>
    <n v="0"/>
    <n v="1"/>
    <n v="2"/>
    <n v="0"/>
    <n v="0"/>
    <n v="0"/>
    <n v="0"/>
    <n v="0"/>
    <n v="0"/>
    <n v="8612.75"/>
    <n v="8612.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94"/>
    <n v="591819.96233366628"/>
    <n v="591819.96233366628"/>
    <n v="591819.96233366628"/>
    <n v="0"/>
    <n v="0"/>
    <n v="1672175399"/>
    <n v="0"/>
    <n v="0"/>
    <n v="0"/>
    <n v="0"/>
    <n v="0"/>
    <n v="0"/>
    <n v="89333256"/>
    <n v="0"/>
    <n v="89345866"/>
    <n v="5"/>
    <n v="133"/>
    <n v="0"/>
    <n v="0"/>
    <n v="12533"/>
    <n v="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2370.79"/>
    <n v="192370.79"/>
    <n v="0"/>
    <n v="1"/>
    <n v="2"/>
    <n v="0"/>
    <n v="0"/>
    <n v="0"/>
    <n v="0"/>
    <n v="0"/>
    <n v="0"/>
    <n v="192370.79"/>
    <n v="192370.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95"/>
    <n v="92238.20118597176"/>
    <n v="92238.20118597176"/>
    <n v="92238.20118597176"/>
    <n v="0"/>
    <n v="0"/>
    <n v="1671471899"/>
    <n v="0"/>
    <n v="0"/>
    <n v="0"/>
    <n v="0"/>
    <n v="0"/>
    <n v="0"/>
    <n v="29831767"/>
    <n v="0"/>
    <n v="29831767"/>
    <n v="5"/>
    <n v="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96"/>
    <n v="19794.543455382911"/>
    <n v="0"/>
    <n v="0"/>
    <n v="129"/>
    <n v="116"/>
    <n v="1641771956"/>
    <n v="0"/>
    <n v="0"/>
    <n v="0"/>
    <n v="0"/>
    <n v="0"/>
    <n v="0"/>
    <n v="397"/>
    <n v="0"/>
    <n v="415"/>
    <n v="3"/>
    <n v="10"/>
    <n v="5"/>
    <n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3424.52"/>
    <n v="3424.52"/>
    <n v="0"/>
    <n v="1"/>
    <n v="1"/>
    <n v="0"/>
    <n v="0"/>
    <n v="0"/>
    <n v="0"/>
    <n v="0"/>
    <n v="0"/>
    <n v="3424.52"/>
    <n v="3424.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97"/>
    <n v="15468.06337753992"/>
    <n v="0"/>
    <n v="0"/>
    <n v="79"/>
    <n v="93"/>
    <n v="1639272735"/>
    <n v="0"/>
    <n v="0"/>
    <n v="0"/>
    <n v="0"/>
    <n v="0"/>
    <n v="0"/>
    <n v="30808"/>
    <n v="0"/>
    <n v="46700"/>
    <n v="6"/>
    <n v="33"/>
    <n v="31"/>
    <n v="35"/>
    <n v="0"/>
    <n v="15825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857"/>
    <n v="60822.82"/>
    <n v="60822.82"/>
    <n v="0"/>
    <n v="2"/>
    <n v="9"/>
    <n v="0"/>
    <n v="0"/>
    <n v="0"/>
    <n v="0"/>
    <n v="0"/>
    <n v="0"/>
    <n v="60822.82"/>
    <n v="60822.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98"/>
    <n v="52742.126655779997"/>
    <n v="52742.126655779997"/>
    <n v="52742.126655779997"/>
    <n v="0"/>
    <n v="0"/>
    <n v="1670893379"/>
    <n v="0"/>
    <n v="0"/>
    <n v="0"/>
    <n v="0"/>
    <n v="0"/>
    <n v="0"/>
    <n v="549750"/>
    <n v="0"/>
    <n v="549761"/>
    <n v="2"/>
    <n v="13"/>
    <n v="0"/>
    <n v="0"/>
    <n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0928.74"/>
    <n v="210928.74"/>
    <n v="0"/>
    <n v="1"/>
    <n v="4"/>
    <n v="0"/>
    <n v="0"/>
    <n v="0"/>
    <n v="0"/>
    <n v="0"/>
    <n v="0"/>
    <n v="210928.74"/>
    <n v="210928.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99"/>
    <n v="32313.92696063354"/>
    <n v="22585.417051431581"/>
    <n v="22585.417051431581"/>
    <n v="19"/>
    <n v="102"/>
    <n v="1649669517"/>
    <n v="0"/>
    <n v="0"/>
    <n v="0"/>
    <n v="0"/>
    <n v="0"/>
    <n v="0"/>
    <n v="41570"/>
    <n v="0"/>
    <n v="41648"/>
    <n v="6"/>
    <n v="21"/>
    <n v="0"/>
    <n v="69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n v="9384.5300000000007"/>
    <n v="9384.5300000000007"/>
    <n v="0"/>
    <n v="1"/>
    <n v="3"/>
    <n v="0"/>
    <n v="0"/>
    <n v="0"/>
    <n v="0"/>
    <n v="0"/>
    <n v="0"/>
    <n v="9384.5300000000007"/>
    <n v="9384.530000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00"/>
    <n v="16820.728048998899"/>
    <n v="0"/>
    <n v="0"/>
    <n v="58"/>
    <n v="41"/>
    <n v="1664845223"/>
    <n v="0"/>
    <n v="0"/>
    <n v="0"/>
    <n v="0"/>
    <n v="0"/>
    <n v="0"/>
    <n v="284192"/>
    <n v="0"/>
    <n v="284831"/>
    <n v="5"/>
    <n v="16"/>
    <n v="0"/>
    <n v="603"/>
    <n v="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"/>
    <n v="4585435.59"/>
    <n v="7327861.29"/>
    <n v="2742425.7"/>
    <n v="1"/>
    <n v="3"/>
    <n v="0"/>
    <n v="0"/>
    <n v="0"/>
    <n v="0"/>
    <n v="0"/>
    <n v="0"/>
    <n v="4585435.59"/>
    <n v="7327861.29"/>
    <n v="2742425.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01"/>
    <n v="25025.846993843901"/>
    <n v="5.0605148295292998E-5"/>
    <n v="5.0605148295292998E-5"/>
    <n v="44"/>
    <n v="39"/>
    <n v="1616973980"/>
    <n v="0"/>
    <n v="0"/>
    <n v="0"/>
    <n v="0"/>
    <n v="0"/>
    <n v="0"/>
    <n v="1295"/>
    <n v="0"/>
    <n v="3501"/>
    <n v="4"/>
    <n v="29"/>
    <n v="2202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948.2"/>
    <n v="5948.59"/>
    <n v="1.28"/>
    <n v="2"/>
    <n v="7"/>
    <n v="0"/>
    <n v="0"/>
    <n v="0"/>
    <n v="0"/>
    <n v="0"/>
    <n v="0"/>
    <n v="5948.2"/>
    <n v="5948.59"/>
    <n v="1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02"/>
    <n v="29881.39313666111"/>
    <n v="27999.201826145039"/>
    <n v="27999.201826145039"/>
    <n v="6"/>
    <n v="3"/>
    <n v="1653665530"/>
    <n v="0"/>
    <n v="0"/>
    <n v="0"/>
    <n v="0"/>
    <n v="0"/>
    <n v="0"/>
    <n v="57998"/>
    <n v="0"/>
    <n v="70336"/>
    <n v="6"/>
    <n v="88"/>
    <n v="265"/>
    <n v="0"/>
    <n v="0"/>
    <n v="11756"/>
    <n v="0"/>
    <n v="0"/>
    <n v="0"/>
    <n v="0"/>
    <n v="311"/>
    <n v="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3335"/>
    <n v="443366.32"/>
    <n v="227.6"/>
    <n v="5"/>
    <n v="24"/>
    <n v="0"/>
    <n v="0"/>
    <n v="0"/>
    <n v="0"/>
    <n v="0"/>
    <n v="0"/>
    <n v="443335"/>
    <n v="443366.32"/>
    <n v="227.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03"/>
    <n v="1100000"/>
    <n v="1100000"/>
    <n v="1100000"/>
    <n v="0"/>
    <n v="0"/>
    <n v="1641283121"/>
    <n v="0"/>
    <n v="0"/>
    <n v="0"/>
    <n v="0"/>
    <n v="0"/>
    <n v="0"/>
    <n v="8301582048"/>
    <n v="0"/>
    <n v="8301582054"/>
    <n v="4"/>
    <n v="41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22284.84"/>
    <n v="622284.84"/>
    <n v="0"/>
    <n v="1"/>
    <n v="1"/>
    <n v="0"/>
    <n v="0"/>
    <n v="0"/>
    <n v="0"/>
    <n v="0"/>
    <n v="0"/>
    <n v="622284.84"/>
    <n v="622284.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04"/>
    <n v="17345.305243059142"/>
    <n v="0"/>
    <n v="0"/>
    <n v="6"/>
    <n v="10"/>
    <n v="1669029227"/>
    <n v="0"/>
    <n v="0"/>
    <n v="0"/>
    <n v="0"/>
    <n v="0"/>
    <n v="0"/>
    <n v="325794"/>
    <n v="0"/>
    <n v="331844"/>
    <n v="6"/>
    <n v="44"/>
    <n v="33"/>
    <n v="0"/>
    <n v="0"/>
    <n v="921"/>
    <n v="0"/>
    <n v="0"/>
    <n v="0"/>
    <n v="0"/>
    <n v="0"/>
    <n v="5021"/>
    <n v="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755729.550000001"/>
    <n v="19987570.760000002"/>
    <n v="8231841.21"/>
    <n v="4"/>
    <n v="20"/>
    <n v="25539.317345619929"/>
    <n v="25539.317345619929"/>
    <n v="0"/>
    <n v="0"/>
    <n v="0"/>
    <n v="0"/>
    <n v="11730190.23265438"/>
    <n v="19962031.442654379"/>
    <n v="8231841.21"/>
    <n v="0"/>
    <n v="12769.658672809959"/>
    <n v="15323.590407371959"/>
    <n v="17877.52214193395"/>
    <n v="20431.45387649594"/>
    <n v="22985.38561105794"/>
    <n v="28093.249080181929"/>
    <n v="30647.180814743919"/>
    <n v="33201.112549305908"/>
    <n v="35755.044283867901"/>
    <n v="38308.976018429887"/>
    <n v="0"/>
    <n v="0"/>
    <n v="0"/>
    <n v="0"/>
    <n v="0"/>
    <n v="0"/>
    <n v="0"/>
    <n v="0"/>
    <n v="0"/>
    <n v="0"/>
    <s v="inf"/>
    <m/>
    <n v="1.4630000000000001"/>
    <n v="-1"/>
    <m/>
    <m/>
    <m/>
    <m/>
    <n v="5107.8634691239859"/>
    <n v="5675.4038545822068"/>
    <n v="6384.8293364049823"/>
    <n v="7296.9478130342659"/>
    <n v="8513.1057818733098"/>
    <n v="4086.2907752991891"/>
    <n v="4540.3230836657649"/>
    <n v="5107.8634691239859"/>
    <n v="5837.5582504274134"/>
    <n v="6810.4846254986478"/>
    <n v="0"/>
    <n v="0"/>
    <n v="0"/>
    <n v="0"/>
    <n v="0"/>
    <n v="0"/>
    <n v="0"/>
    <n v="0"/>
    <n v="0"/>
    <n v="0"/>
  </r>
  <r>
    <x v="605"/>
    <n v="0"/>
    <n v="0"/>
    <n v="0"/>
    <n v="0"/>
    <n v="0"/>
    <n v="0"/>
    <n v="31204.05363752113"/>
    <n v="0"/>
    <n v="0"/>
    <n v="7"/>
    <n v="34"/>
    <n v="1670661735"/>
    <n v="471"/>
    <n v="0"/>
    <n v="777"/>
    <n v="6"/>
    <n v="17"/>
    <n v="1"/>
    <n v="260"/>
    <n v="6"/>
    <n v="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6"/>
    <n v="5552.11"/>
    <n v="5552.12"/>
    <n v="0.01"/>
    <n v="4"/>
    <n v="4"/>
    <n v="0"/>
    <n v="0"/>
    <n v="0"/>
    <n v="232.7507145389107"/>
    <n v="232.7507145389107"/>
    <n v="0"/>
    <n v="5319.3592854610888"/>
    <n v="5319.369285461089"/>
    <n v="0.01"/>
    <n v="0"/>
    <n v="0"/>
    <n v="0"/>
    <n v="0"/>
    <n v="0"/>
    <n v="0"/>
    <n v="0"/>
    <n v="0"/>
    <n v="0"/>
    <n v="0"/>
    <n v="0"/>
    <n v="116.37535726945541"/>
    <n v="139.65042872334641"/>
    <n v="162.9255001772375"/>
    <n v="186.20057163112861"/>
    <n v="209.4756430850197"/>
    <n v="256.02578599280179"/>
    <n v="279.30085744669287"/>
    <n v="302.57592890058402"/>
    <n v="325.85100035447499"/>
    <n v="349.12607180836608"/>
    <m/>
    <s v="inf"/>
    <n v="1.4630000000000001"/>
    <m/>
    <n v="-1"/>
    <n v="0"/>
    <m/>
    <m/>
    <n v="0"/>
    <n v="0"/>
    <n v="0"/>
    <n v="0"/>
    <n v="0"/>
    <n v="0"/>
    <n v="0"/>
    <n v="0"/>
    <n v="0"/>
    <n v="0"/>
    <n v="46.550142907782153"/>
    <n v="51.722381008646828"/>
    <n v="58.187678634727682"/>
    <n v="66.500204153974494"/>
    <n v="77.583571512970238"/>
    <n v="37.240114326225722"/>
    <n v="41.377904806917464"/>
    <n v="46.550142907782153"/>
    <n v="53.200163323179588"/>
    <n v="62.066857210376192"/>
  </r>
  <r>
    <x v="606"/>
    <n v="89485.73663867508"/>
    <n v="89485.73663867508"/>
    <n v="89485.73663867508"/>
    <n v="0"/>
    <n v="0"/>
    <n v="1668707531"/>
    <n v="0"/>
    <n v="0"/>
    <n v="0"/>
    <n v="0"/>
    <n v="0"/>
    <n v="0"/>
    <n v="1880384"/>
    <n v="0"/>
    <n v="1880384"/>
    <n v="5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5787183.200000003"/>
    <n v="75787183.200000003"/>
    <n v="0"/>
    <n v="1"/>
    <n v="5"/>
    <n v="0"/>
    <n v="0"/>
    <n v="0"/>
    <n v="0"/>
    <n v="0"/>
    <n v="0"/>
    <n v="75787183.200000003"/>
    <n v="75787183.2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07"/>
    <n v="15931.461263630001"/>
    <n v="15931.461263630001"/>
    <n v="15931.461263630001"/>
    <n v="0"/>
    <n v="0"/>
    <n v="1665668567"/>
    <n v="0"/>
    <n v="0"/>
    <n v="0"/>
    <n v="0"/>
    <n v="0"/>
    <n v="0"/>
    <n v="17128009"/>
    <n v="0"/>
    <n v="17128042"/>
    <n v="6"/>
    <n v="64"/>
    <n v="15"/>
    <n v="0"/>
    <n v="0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55768.4000000004"/>
    <n v="4355768.4000000004"/>
    <n v="0"/>
    <n v="2"/>
    <n v="6"/>
    <n v="0"/>
    <n v="0"/>
    <n v="0"/>
    <n v="0"/>
    <n v="0"/>
    <n v="0"/>
    <n v="4355768.4000000004"/>
    <n v="4355768.4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08"/>
    <n v="29974.736230590712"/>
    <n v="0"/>
    <n v="0"/>
    <n v="132"/>
    <n v="110"/>
    <n v="1644555328"/>
    <n v="0"/>
    <n v="0"/>
    <n v="0"/>
    <n v="0"/>
    <n v="0"/>
    <n v="0"/>
    <n v="63443226"/>
    <n v="0"/>
    <n v="63443260"/>
    <n v="6"/>
    <n v="47"/>
    <n v="5"/>
    <n v="0"/>
    <n v="24"/>
    <n v="0"/>
    <n v="0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7855.2200000002"/>
    <n v="2117855.2200000002"/>
    <n v="0"/>
    <n v="1"/>
    <n v="6"/>
    <n v="44058.423018145681"/>
    <n v="44058.423018145681"/>
    <n v="0"/>
    <n v="0"/>
    <n v="0"/>
    <n v="0"/>
    <n v="2073796.7969818551"/>
    <n v="2073796.7969818551"/>
    <n v="0"/>
    <n v="0"/>
    <n v="22029.21150907284"/>
    <n v="26435.05381088741"/>
    <n v="30840.896112701979"/>
    <n v="35246.738414516549"/>
    <n v="39652.580716331111"/>
    <n v="48464.26531996025"/>
    <n v="52870.107621774812"/>
    <n v="57275.949923589389"/>
    <n v="61681.792225403951"/>
    <n v="66087.634527218528"/>
    <n v="0"/>
    <n v="0"/>
    <n v="0"/>
    <n v="0"/>
    <n v="0"/>
    <n v="0"/>
    <n v="0"/>
    <n v="0"/>
    <n v="0"/>
    <n v="0"/>
    <s v="inf"/>
    <m/>
    <n v="1.4630000000000001"/>
    <n v="-1"/>
    <m/>
    <m/>
    <m/>
    <m/>
    <n v="8811.6846036291354"/>
    <n v="9790.7606706990409"/>
    <n v="11014.60575453642"/>
    <n v="12588.12086232734"/>
    <n v="14686.14100604856"/>
    <n v="7049.3476829033098"/>
    <n v="7832.6085365592326"/>
    <n v="8811.6846036291372"/>
    <n v="10070.49668986187"/>
    <n v="11748.91280483885"/>
    <n v="0"/>
    <n v="0"/>
    <n v="0"/>
    <n v="0"/>
    <n v="0"/>
    <n v="0"/>
    <n v="0"/>
    <n v="0"/>
    <n v="0"/>
    <n v="0"/>
  </r>
  <r>
    <x v="609"/>
    <n v="30518.16303967981"/>
    <n v="300.75346439948709"/>
    <n v="300.75346439948709"/>
    <n v="48"/>
    <n v="131"/>
    <n v="1653062288"/>
    <n v="0"/>
    <n v="0"/>
    <n v="0"/>
    <n v="0"/>
    <n v="0"/>
    <n v="0"/>
    <n v="74583"/>
    <n v="0"/>
    <n v="74838"/>
    <n v="7"/>
    <n v="35"/>
    <n v="5"/>
    <n v="0"/>
    <n v="0"/>
    <n v="8"/>
    <n v="0"/>
    <n v="0"/>
    <n v="0"/>
    <n v="0"/>
    <n v="0"/>
    <n v="2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5"/>
    <n v="947.09"/>
    <n v="947.09"/>
    <n v="0"/>
    <n v="2"/>
    <n v="6"/>
    <n v="0"/>
    <n v="0"/>
    <n v="0"/>
    <n v="0"/>
    <n v="0"/>
    <n v="0"/>
    <n v="947.09"/>
    <n v="947.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10"/>
    <n v="20849.225195455561"/>
    <n v="20849.225195455561"/>
    <n v="20849.225195455561"/>
    <n v="2"/>
    <n v="4"/>
    <n v="1654871692"/>
    <n v="0"/>
    <n v="0"/>
    <n v="0"/>
    <n v="0"/>
    <n v="0"/>
    <n v="0"/>
    <n v="93302"/>
    <n v="0"/>
    <n v="93364"/>
    <n v="7"/>
    <n v="35"/>
    <n v="6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830867.039999999"/>
    <n v="19301616.120000001"/>
    <n v="1470749.08"/>
    <n v="2"/>
    <n v="17"/>
    <n v="0"/>
    <n v="0"/>
    <n v="0"/>
    <n v="0"/>
    <n v="0"/>
    <n v="0"/>
    <n v="17830867.039999999"/>
    <n v="19301616.120000001"/>
    <n v="1470749.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11"/>
    <n v="40285.511016164462"/>
    <n v="38100.87537394953"/>
    <n v="38100.87537394953"/>
    <n v="4"/>
    <n v="4"/>
    <n v="1670202659"/>
    <n v="0"/>
    <n v="0"/>
    <n v="0"/>
    <n v="0"/>
    <n v="0"/>
    <n v="0"/>
    <n v="130477"/>
    <n v="0"/>
    <n v="130477"/>
    <n v="1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11.09"/>
    <n v="3211.09"/>
    <n v="0"/>
    <n v="1"/>
    <n v="1"/>
    <n v="3211.090850801022"/>
    <n v="3211.090850801022"/>
    <n v="0"/>
    <n v="0"/>
    <n v="0"/>
    <n v="0"/>
    <n v="-8.5080102189749596E-4"/>
    <n v="-8.5080102189749596E-4"/>
    <n v="0"/>
    <n v="0"/>
    <n v="1605.545425400511"/>
    <n v="1926.654510480613"/>
    <n v="2247.7635955607152"/>
    <n v="2568.8726806408181"/>
    <n v="2889.9817657209201"/>
    <n v="3532.199935881124"/>
    <n v="3853.309020961226"/>
    <n v="4174.4181060413284"/>
    <n v="4495.5271911214304"/>
    <n v="4816.6362762015333"/>
    <n v="0"/>
    <n v="0"/>
    <n v="0"/>
    <n v="0"/>
    <n v="0"/>
    <n v="0"/>
    <n v="0"/>
    <n v="0"/>
    <n v="0"/>
    <n v="0"/>
    <s v="inf"/>
    <m/>
    <n v="1.4630000000000001"/>
    <n v="-1"/>
    <m/>
    <m/>
    <m/>
    <m/>
    <n v="642.21817016020441"/>
    <n v="713.57574462244929"/>
    <n v="802.77271270025551"/>
    <n v="917.454528800292"/>
    <n v="1070.3636169336739"/>
    <n v="513.7745361281635"/>
    <n v="570.86059569795952"/>
    <n v="642.21817016020441"/>
    <n v="733.96362304023364"/>
    <n v="856.29089354693917"/>
    <n v="0"/>
    <n v="0"/>
    <n v="0"/>
    <n v="0"/>
    <n v="0"/>
    <n v="0"/>
    <n v="0"/>
    <n v="0"/>
    <n v="0"/>
    <n v="0"/>
  </r>
  <r>
    <x v="612"/>
    <n v="84687"/>
    <n v="84687"/>
    <n v="84687"/>
    <n v="0"/>
    <n v="0"/>
    <n v="1627662158"/>
    <n v="0"/>
    <n v="0"/>
    <n v="0"/>
    <n v="0"/>
    <n v="0"/>
    <n v="0"/>
    <n v="4659828"/>
    <n v="0"/>
    <n v="4659828"/>
    <n v="3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600.73"/>
    <n v="9600.73"/>
    <n v="0"/>
    <n v="1"/>
    <n v="1"/>
    <n v="0"/>
    <n v="0"/>
    <n v="0"/>
    <n v="0"/>
    <n v="0"/>
    <n v="0"/>
    <n v="9600.73"/>
    <n v="9600.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13"/>
    <n v="74809"/>
    <n v="74809"/>
    <n v="74809"/>
    <n v="0"/>
    <n v="0"/>
    <n v="1663091823"/>
    <n v="0"/>
    <n v="0"/>
    <n v="0"/>
    <n v="0"/>
    <n v="0"/>
    <n v="0"/>
    <n v="9808975"/>
    <n v="0"/>
    <n v="22212484"/>
    <n v="6"/>
    <n v="46"/>
    <n v="49"/>
    <n v="0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316635"/>
    <n v="0"/>
    <n v="868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78702.39"/>
    <n v="878702.39"/>
    <n v="0"/>
    <n v="1"/>
    <n v="2"/>
    <n v="0"/>
    <n v="0"/>
    <n v="0"/>
    <n v="0"/>
    <n v="0"/>
    <n v="0"/>
    <n v="878702.39"/>
    <n v="878702.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14"/>
    <n v="1633087.6439422211"/>
    <n v="1633087.6439422211"/>
    <n v="1633087.6439422211"/>
    <n v="0"/>
    <n v="0"/>
    <n v="1672158095"/>
    <n v="0"/>
    <n v="0"/>
    <n v="0"/>
    <n v="0"/>
    <n v="0"/>
    <n v="0"/>
    <n v="101667548"/>
    <n v="0"/>
    <n v="104166707"/>
    <n v="8"/>
    <n v="132"/>
    <n v="1029774"/>
    <n v="0"/>
    <n v="33826"/>
    <n v="106152"/>
    <n v="0"/>
    <n v="0"/>
    <n v="0"/>
    <n v="0"/>
    <n v="0"/>
    <n v="0"/>
    <n v="12"/>
    <n v="0"/>
    <n v="13293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973.02"/>
    <n v="17973.02"/>
    <n v="0"/>
    <n v="1"/>
    <n v="2"/>
    <n v="0"/>
    <n v="0"/>
    <n v="0"/>
    <n v="0"/>
    <n v="0"/>
    <n v="0"/>
    <n v="17973.02"/>
    <n v="17973.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15"/>
    <n v="93348.164371210005"/>
    <n v="93348.164371210005"/>
    <n v="93348.164371210005"/>
    <n v="0"/>
    <n v="0"/>
    <n v="1671645587"/>
    <n v="0"/>
    <n v="0"/>
    <n v="0"/>
    <n v="0"/>
    <n v="0"/>
    <n v="0"/>
    <n v="289350840"/>
    <n v="0"/>
    <n v="289352183"/>
    <n v="8"/>
    <n v="537"/>
    <n v="405"/>
    <n v="0"/>
    <n v="22"/>
    <n v="904"/>
    <n v="0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3748.07999999999"/>
    <n v="133748.07999999999"/>
    <n v="0"/>
    <n v="1"/>
    <n v="2"/>
    <n v="0"/>
    <n v="0"/>
    <n v="0"/>
    <n v="0"/>
    <n v="0"/>
    <n v="0"/>
    <n v="133748.07999999999"/>
    <n v="133748.07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16"/>
    <n v="249988.84"/>
    <n v="249988.84"/>
    <n v="249988.84"/>
    <n v="0"/>
    <n v="0"/>
    <n v="1671724499"/>
    <n v="0"/>
    <n v="0"/>
    <n v="0"/>
    <n v="0"/>
    <n v="0"/>
    <n v="0"/>
    <n v="23804610"/>
    <n v="0"/>
    <n v="25346921"/>
    <n v="3"/>
    <n v="46"/>
    <n v="1542309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4.36"/>
    <n v="124.36"/>
    <n v="0"/>
    <n v="1"/>
    <n v="1"/>
    <n v="0"/>
    <n v="0"/>
    <n v="0"/>
    <n v="0"/>
    <n v="0"/>
    <n v="0"/>
    <n v="124.36"/>
    <n v="124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17"/>
    <n v="464884.79657511"/>
    <n v="464884.79657511"/>
    <n v="464884.79657511"/>
    <n v="0"/>
    <n v="0"/>
    <n v="1672173623"/>
    <n v="0"/>
    <n v="0"/>
    <n v="0"/>
    <n v="0"/>
    <n v="0"/>
    <n v="0"/>
    <n v="280001848"/>
    <n v="0"/>
    <n v="280097133"/>
    <n v="9"/>
    <n v="383"/>
    <n v="3692"/>
    <n v="14"/>
    <n v="137"/>
    <n v="65798"/>
    <n v="0"/>
    <n v="0"/>
    <n v="25546"/>
    <n v="0"/>
    <n v="0"/>
    <n v="5"/>
    <n v="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5271"/>
    <n v="9940.49"/>
    <n v="9940.49"/>
    <n v="0"/>
    <n v="1"/>
    <n v="1"/>
    <n v="0"/>
    <n v="0"/>
    <n v="0"/>
    <n v="0"/>
    <n v="0"/>
    <n v="0"/>
    <n v="9940.49"/>
    <n v="9940.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18"/>
    <n v="17684.253109986748"/>
    <n v="0"/>
    <n v="0"/>
    <n v="12"/>
    <n v="19"/>
    <n v="1644489542"/>
    <n v="0"/>
    <n v="0"/>
    <n v="0"/>
    <n v="0"/>
    <n v="0"/>
    <n v="0"/>
    <n v="611203"/>
    <n v="0"/>
    <n v="611238"/>
    <n v="5"/>
    <n v="38"/>
    <n v="5"/>
    <n v="0"/>
    <n v="28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070809.379999999"/>
    <n v="24070809.379999999"/>
    <n v="0"/>
    <n v="1"/>
    <n v="11"/>
    <n v="26038.385941749089"/>
    <n v="26038.385941749089"/>
    <n v="0"/>
    <n v="0"/>
    <n v="0"/>
    <n v="0"/>
    <n v="24044770.994058251"/>
    <n v="24044770.994058251"/>
    <n v="0"/>
    <n v="0"/>
    <n v="13019.192970874539"/>
    <n v="15623.03156504945"/>
    <n v="18226.87015922436"/>
    <n v="20830.708753399271"/>
    <n v="23434.547347574178"/>
    <n v="28642.224535924001"/>
    <n v="31246.063130098901"/>
    <n v="33849.901724273812"/>
    <n v="36453.740318448719"/>
    <n v="39057.578912623627"/>
    <n v="0"/>
    <n v="0"/>
    <n v="0"/>
    <n v="0"/>
    <n v="0"/>
    <n v="0"/>
    <n v="0"/>
    <n v="0"/>
    <n v="0"/>
    <n v="0"/>
    <s v="inf"/>
    <m/>
    <n v="1.4630000000000001"/>
    <n v="-1"/>
    <m/>
    <m/>
    <m/>
    <m/>
    <n v="5207.6771883498168"/>
    <n v="5786.307987055352"/>
    <n v="6509.5964854372714"/>
    <n v="7439.5388404997384"/>
    <n v="8679.461980583028"/>
    <n v="4166.1417506798543"/>
    <n v="4629.0463896442816"/>
    <n v="5207.6771883498177"/>
    <n v="5951.6310723997913"/>
    <n v="6943.5695844664233"/>
    <n v="0"/>
    <n v="0"/>
    <n v="0"/>
    <n v="0"/>
    <n v="0"/>
    <n v="0"/>
    <n v="0"/>
    <n v="0"/>
    <n v="0"/>
    <n v="0"/>
  </r>
  <r>
    <x v="619"/>
    <n v="400451.21"/>
    <n v="400451.21"/>
    <n v="400451.21"/>
    <n v="0"/>
    <n v="0"/>
    <n v="1614727402"/>
    <n v="0"/>
    <n v="0"/>
    <n v="0"/>
    <n v="0"/>
    <n v="0"/>
    <n v="0"/>
    <n v="140406572"/>
    <n v="0"/>
    <n v="140419518"/>
    <n v="8"/>
    <n v="122"/>
    <n v="0"/>
    <n v="0"/>
    <n v="0"/>
    <n v="0"/>
    <n v="0"/>
    <n v="0"/>
    <n v="0"/>
    <n v="0"/>
    <n v="0"/>
    <n v="0"/>
    <n v="0"/>
    <n v="0"/>
    <n v="0"/>
    <n v="129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946"/>
    <n v="1680283.75"/>
    <n v="1680283.75"/>
    <n v="0"/>
    <n v="1"/>
    <n v="1"/>
    <n v="0"/>
    <n v="0"/>
    <n v="0"/>
    <n v="0"/>
    <n v="0"/>
    <n v="0"/>
    <n v="1680283.75"/>
    <n v="1680283.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20"/>
    <n v="31814.660748897331"/>
    <n v="26080.020202918091"/>
    <n v="26080.020202918091"/>
    <n v="12"/>
    <n v="29"/>
    <n v="1627886282"/>
    <n v="0"/>
    <n v="0"/>
    <n v="0"/>
    <n v="0"/>
    <n v="0"/>
    <n v="0"/>
    <n v="1722704"/>
    <n v="0"/>
    <n v="1725238"/>
    <n v="7"/>
    <n v="49"/>
    <n v="5"/>
    <n v="0"/>
    <n v="10"/>
    <n v="0"/>
    <n v="0"/>
    <n v="0"/>
    <n v="0"/>
    <n v="0"/>
    <n v="0"/>
    <n v="0"/>
    <n v="25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769.56"/>
    <n v="6769.56"/>
    <n v="0"/>
    <n v="1"/>
    <n v="8"/>
    <n v="0"/>
    <n v="0"/>
    <n v="0"/>
    <n v="0"/>
    <n v="0"/>
    <n v="0"/>
    <n v="6769.56"/>
    <n v="6769.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21"/>
    <n v="1072553.865253655"/>
    <n v="1072553.865253655"/>
    <n v="1072553.865253655"/>
    <n v="0"/>
    <n v="0"/>
    <n v="1671575435"/>
    <n v="0"/>
    <n v="0"/>
    <n v="0"/>
    <n v="0"/>
    <n v="0"/>
    <n v="0"/>
    <n v="17980844"/>
    <n v="0"/>
    <n v="17980844"/>
    <n v="5"/>
    <n v="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663.2000000000007"/>
    <n v="9663.2000000000007"/>
    <n v="0"/>
    <n v="1"/>
    <n v="1"/>
    <n v="0"/>
    <n v="0"/>
    <n v="0"/>
    <n v="0"/>
    <n v="0"/>
    <n v="0"/>
    <n v="9663.2000000000007"/>
    <n v="9663.200000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22"/>
    <n v="14950.387514547891"/>
    <n v="14950.387514547891"/>
    <n v="14950.387514547891"/>
    <n v="0"/>
    <n v="0"/>
    <n v="1611052590"/>
    <n v="0"/>
    <n v="0"/>
    <n v="0"/>
    <n v="0"/>
    <n v="0"/>
    <n v="0"/>
    <n v="1496560"/>
    <n v="0"/>
    <n v="1496560"/>
    <n v="5"/>
    <n v="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9722.48"/>
    <n v="49723"/>
    <n v="0.53"/>
    <n v="1"/>
    <n v="3"/>
    <n v="0"/>
    <n v="0"/>
    <n v="0"/>
    <n v="0"/>
    <n v="0"/>
    <n v="0"/>
    <n v="49722.48"/>
    <n v="49723"/>
    <n v="0.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23"/>
    <n v="15154.20990413998"/>
    <n v="15154.20990413998"/>
    <n v="15154.20990413998"/>
    <n v="0"/>
    <n v="0"/>
    <n v="1647240162"/>
    <n v="0"/>
    <n v="0"/>
    <n v="0"/>
    <n v="0"/>
    <n v="0"/>
    <n v="0"/>
    <n v="3056633"/>
    <n v="0"/>
    <n v="3056633"/>
    <n v="2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40992"/>
    <n v="1940992"/>
    <n v="0"/>
    <n v="1"/>
    <n v="1"/>
    <n v="0"/>
    <n v="0"/>
    <n v="0"/>
    <n v="0"/>
    <n v="0"/>
    <n v="0"/>
    <n v="1940992"/>
    <n v="19409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24"/>
    <n v="19963.056788938531"/>
    <n v="19963.056788938531"/>
    <n v="19963.056788938531"/>
    <n v="0"/>
    <n v="0"/>
    <n v="1657176342"/>
    <n v="0"/>
    <n v="0"/>
    <n v="0"/>
    <n v="0"/>
    <n v="0"/>
    <n v="0"/>
    <n v="505210"/>
    <n v="0"/>
    <n v="505210"/>
    <n v="1"/>
    <n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909707.34"/>
    <n v="34953355.200000003"/>
    <n v="20043647.859999999"/>
    <n v="1"/>
    <n v="3"/>
    <n v="0"/>
    <n v="0"/>
    <n v="0"/>
    <n v="0"/>
    <n v="0"/>
    <n v="0"/>
    <n v="14909707.34"/>
    <n v="34953355.200000003"/>
    <n v="20043647.85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25"/>
    <n v="11870.009101489321"/>
    <n v="11870.009101489321"/>
    <n v="11870.009101489321"/>
    <n v="0"/>
    <n v="0"/>
    <n v="1671842183"/>
    <n v="64655.400034269238"/>
    <n v="54739.797689981548"/>
    <n v="54739.797689981548"/>
    <n v="3"/>
    <n v="21"/>
    <n v="1671072610"/>
    <n v="511847"/>
    <n v="0"/>
    <n v="596129"/>
    <n v="3"/>
    <n v="15"/>
    <n v="0"/>
    <n v="84161"/>
    <n v="0"/>
    <n v="0"/>
    <n v="0"/>
    <n v="0"/>
    <n v="0"/>
    <n v="0"/>
    <n v="0"/>
    <n v="1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1"/>
    <n v="278517.68"/>
    <n v="278517.68"/>
    <n v="0"/>
    <n v="3"/>
    <n v="6"/>
    <n v="0"/>
    <n v="0"/>
    <n v="0"/>
    <n v="14599.784287167329"/>
    <n v="14599.784287167329"/>
    <n v="0"/>
    <n v="263917.89571283269"/>
    <n v="263917.89571283269"/>
    <n v="0"/>
    <n v="0"/>
    <n v="0"/>
    <n v="0"/>
    <n v="0"/>
    <n v="0"/>
    <n v="0"/>
    <n v="0"/>
    <n v="0"/>
    <n v="0"/>
    <n v="0"/>
    <n v="0"/>
    <n v="7299.8921435836637"/>
    <n v="8759.8705723003968"/>
    <n v="10219.84900101713"/>
    <n v="11679.827429733859"/>
    <n v="13139.805858450591"/>
    <n v="16059.762715884061"/>
    <n v="17519.74114460079"/>
    <n v="18979.719573317521"/>
    <n v="20439.69800203426"/>
    <n v="21899.676430750991"/>
    <m/>
    <s v="inf"/>
    <n v="1.4630000000000001"/>
    <m/>
    <n v="-1"/>
    <n v="0"/>
    <m/>
    <m/>
    <n v="0"/>
    <n v="0"/>
    <n v="0"/>
    <n v="0"/>
    <n v="0"/>
    <n v="0"/>
    <n v="0"/>
    <n v="0"/>
    <n v="0"/>
    <n v="0"/>
    <n v="2919.9568574334648"/>
    <n v="3244.3965082594059"/>
    <n v="3649.9460717918319"/>
    <n v="4171.3669391906651"/>
    <n v="4866.5947623891088"/>
    <n v="2335.9654859467728"/>
    <n v="2595.5172066075252"/>
    <n v="2919.9568574334662"/>
    <n v="3337.0935513525319"/>
    <n v="3893.275809911288"/>
  </r>
  <r>
    <x v="626"/>
    <n v="16000"/>
    <n v="16000"/>
    <n v="16000"/>
    <n v="0"/>
    <n v="0"/>
    <n v="1669208567"/>
    <n v="25980.175712911281"/>
    <n v="25980.175712911281"/>
    <n v="25980.175712911281"/>
    <n v="0"/>
    <n v="0"/>
    <n v="1670303163"/>
    <n v="25116"/>
    <n v="0"/>
    <n v="63361"/>
    <n v="2"/>
    <n v="5"/>
    <n v="0"/>
    <n v="382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8818.879999999997"/>
    <n v="38818.879999999997"/>
    <n v="0"/>
    <n v="1"/>
    <n v="1"/>
    <n v="0"/>
    <n v="0"/>
    <n v="0"/>
    <n v="0"/>
    <n v="0"/>
    <n v="0"/>
    <n v="38818.879999999997"/>
    <n v="38818.87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27"/>
    <n v="0"/>
    <n v="0"/>
    <n v="0"/>
    <n v="0"/>
    <n v="0"/>
    <n v="0"/>
    <n v="50323.292875955951"/>
    <n v="50323.292875955951"/>
    <n v="50323.292875955951"/>
    <n v="0"/>
    <n v="0"/>
    <n v="1667581508"/>
    <n v="0"/>
    <n v="0"/>
    <n v="73968"/>
    <n v="1"/>
    <n v="1"/>
    <n v="0"/>
    <n v="739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567.68"/>
    <n v="22567.68"/>
    <n v="0"/>
    <n v="1"/>
    <n v="1"/>
    <n v="0"/>
    <n v="0"/>
    <n v="0"/>
    <n v="0"/>
    <n v="0"/>
    <n v="0"/>
    <n v="22567.68"/>
    <n v="22567.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28"/>
    <n v="2645.4033732460721"/>
    <n v="2645.4033732460721"/>
    <n v="2645.4033732460721"/>
    <n v="0"/>
    <n v="0"/>
    <n v="1672082867"/>
    <n v="204245.15920507611"/>
    <n v="204245.15920507611"/>
    <n v="204245.15920507611"/>
    <n v="0"/>
    <n v="0"/>
    <n v="1672147636"/>
    <n v="296100223"/>
    <n v="9116879"/>
    <n v="491271882"/>
    <n v="31"/>
    <n v="1292"/>
    <n v="52854317"/>
    <n v="85604189"/>
    <n v="2100208"/>
    <n v="24761669"/>
    <n v="313023"/>
    <n v="2"/>
    <n v="380578"/>
    <n v="181688"/>
    <n v="0"/>
    <n v="14053298"/>
    <n v="917788"/>
    <n v="864721"/>
    <n v="260437"/>
    <n v="238470"/>
    <n v="216082"/>
    <n v="0"/>
    <n v="158452"/>
    <n v="122331"/>
    <n v="0"/>
    <n v="1207666"/>
    <n v="303178"/>
    <n v="450381"/>
    <n v="0"/>
    <n v="140917"/>
    <n v="0"/>
    <n v="0"/>
    <n v="0"/>
    <n v="0"/>
    <n v="42235"/>
    <n v="594405"/>
    <n v="1061"/>
    <n v="0"/>
    <n v="16743"/>
    <n v="0"/>
    <n v="218385"/>
    <n v="11798"/>
    <n v="25650"/>
    <n v="15108"/>
    <n v="0"/>
    <n v="0"/>
    <n v="0"/>
    <n v="109567470"/>
    <n v="46115.09"/>
    <n v="46115.09"/>
    <n v="0"/>
    <n v="4"/>
    <n v="7"/>
    <n v="0"/>
    <n v="0"/>
    <n v="0"/>
    <n v="0"/>
    <n v="0"/>
    <n v="0"/>
    <n v="46115.09"/>
    <n v="46115.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29"/>
    <n v="374111.48522259999"/>
    <n v="374111.48522259999"/>
    <n v="374111.48522259999"/>
    <n v="0"/>
    <n v="0"/>
    <n v="1571175408"/>
    <n v="0"/>
    <n v="0"/>
    <n v="0"/>
    <n v="0"/>
    <n v="0"/>
    <n v="0"/>
    <n v="2800431"/>
    <n v="0"/>
    <n v="2800431"/>
    <n v="4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139814.699999999"/>
    <n v="15139814.699999999"/>
    <n v="0"/>
    <n v="2"/>
    <n v="2"/>
    <n v="0"/>
    <n v="0"/>
    <n v="0"/>
    <n v="0"/>
    <n v="0"/>
    <n v="0"/>
    <n v="15139814.699999999"/>
    <n v="15139814.6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30"/>
    <n v="34990.32"/>
    <n v="34990.32"/>
    <n v="34990.32"/>
    <n v="0"/>
    <n v="0"/>
    <n v="1670373443"/>
    <n v="0"/>
    <n v="0"/>
    <n v="0"/>
    <n v="0"/>
    <n v="0"/>
    <n v="0"/>
    <n v="254735"/>
    <n v="0"/>
    <n v="404454"/>
    <n v="3"/>
    <n v="9"/>
    <n v="149598"/>
    <n v="0"/>
    <n v="0"/>
    <n v="0"/>
    <n v="0"/>
    <n v="0"/>
    <n v="0"/>
    <n v="0"/>
    <n v="0"/>
    <n v="1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115.52"/>
    <n v="12115.52"/>
    <n v="0"/>
    <n v="2"/>
    <n v="2"/>
    <n v="0"/>
    <n v="0"/>
    <n v="0"/>
    <n v="0"/>
    <n v="0"/>
    <n v="0"/>
    <n v="12115.52"/>
    <n v="12115.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31"/>
    <n v="22328.474189483561"/>
    <n v="22328.474189483561"/>
    <n v="22328.474189483561"/>
    <n v="0"/>
    <n v="0"/>
    <n v="1670995811"/>
    <n v="0"/>
    <n v="0"/>
    <n v="0"/>
    <n v="0"/>
    <n v="0"/>
    <n v="0"/>
    <n v="479297"/>
    <n v="0"/>
    <n v="481149"/>
    <n v="6"/>
    <n v="5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51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32"/>
    <n v="17240.326966886681"/>
    <n v="17240.326966886681"/>
    <n v="17240.326966886681"/>
    <n v="0"/>
    <n v="0"/>
    <n v="1670425703"/>
    <n v="0"/>
    <n v="0"/>
    <n v="0"/>
    <n v="0"/>
    <n v="0"/>
    <n v="0"/>
    <n v="200011"/>
    <n v="0"/>
    <n v="218098"/>
    <n v="3"/>
    <n v="8"/>
    <n v="0"/>
    <n v="12121"/>
    <n v="0"/>
    <n v="0"/>
    <n v="0"/>
    <n v="0"/>
    <n v="0"/>
    <n v="0"/>
    <n v="0"/>
    <n v="59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966"/>
    <n v="20252.91"/>
    <n v="20252.91"/>
    <n v="0"/>
    <n v="2"/>
    <n v="2"/>
    <n v="0"/>
    <n v="0"/>
    <n v="0"/>
    <n v="0"/>
    <n v="0"/>
    <n v="0"/>
    <n v="20252.91"/>
    <n v="20252.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33"/>
    <n v="69560.863276821634"/>
    <n v="0"/>
    <n v="0"/>
    <n v="84"/>
    <n v="28"/>
    <n v="1639521829"/>
    <n v="0"/>
    <n v="0"/>
    <n v="0"/>
    <n v="0"/>
    <n v="0"/>
    <n v="0"/>
    <n v="1"/>
    <n v="0"/>
    <n v="1063"/>
    <n v="3"/>
    <n v="7"/>
    <n v="0"/>
    <n v="1056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0.96"/>
    <n v="0.96"/>
    <n v="0"/>
    <n v="1"/>
    <n v="1"/>
    <n v="0"/>
    <n v="0"/>
    <n v="0"/>
    <n v="0"/>
    <n v="0"/>
    <n v="0"/>
    <n v="0.96"/>
    <n v="0.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34"/>
    <n v="2239158.246056152"/>
    <n v="2239158.246056152"/>
    <n v="2239158.246056152"/>
    <n v="0"/>
    <n v="0"/>
    <n v="1672173023"/>
    <n v="0"/>
    <n v="0"/>
    <n v="0"/>
    <n v="0"/>
    <n v="0"/>
    <n v="0"/>
    <n v="1821123013"/>
    <n v="1000"/>
    <n v="1821136751"/>
    <n v="10"/>
    <n v="428"/>
    <n v="4433"/>
    <n v="0"/>
    <n v="24"/>
    <n v="1864"/>
    <n v="0"/>
    <n v="0"/>
    <n v="6387"/>
    <n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0707.37"/>
    <n v="350707.37"/>
    <n v="0"/>
    <n v="1"/>
    <n v="3"/>
    <n v="0"/>
    <n v="0"/>
    <n v="0"/>
    <n v="0"/>
    <n v="0"/>
    <n v="0"/>
    <n v="350707.37"/>
    <n v="350707.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35"/>
    <n v="82572.623112720757"/>
    <n v="82572.623112720757"/>
    <n v="82572.623112720757"/>
    <n v="0"/>
    <n v="0"/>
    <n v="1672160807"/>
    <n v="0"/>
    <n v="0"/>
    <n v="0"/>
    <n v="0"/>
    <n v="0"/>
    <n v="0"/>
    <n v="107613225"/>
    <n v="489"/>
    <n v="284441607"/>
    <n v="15"/>
    <n v="305"/>
    <n v="76821098"/>
    <n v="5076492"/>
    <n v="14429034"/>
    <n v="26019182"/>
    <n v="0"/>
    <n v="0"/>
    <n v="188"/>
    <n v="36196"/>
    <n v="0"/>
    <n v="49559768"/>
    <n v="1851489"/>
    <n v="0"/>
    <n v="728014"/>
    <n v="0"/>
    <n v="0"/>
    <n v="231064"/>
    <n v="0"/>
    <n v="0"/>
    <n v="0"/>
    <n v="0"/>
    <n v="0"/>
    <n v="0"/>
    <n v="0"/>
    <n v="212261"/>
    <n v="0"/>
    <n v="2"/>
    <n v="0"/>
    <n v="0"/>
    <n v="0"/>
    <n v="1863105"/>
    <n v="0"/>
    <n v="0"/>
    <n v="0"/>
    <n v="0"/>
    <n v="0"/>
    <n v="0"/>
    <n v="0"/>
    <n v="0"/>
    <n v="0"/>
    <n v="0"/>
    <n v="0"/>
    <n v="171751890"/>
    <n v="1899928.09"/>
    <n v="1899928.09"/>
    <n v="0"/>
    <n v="4"/>
    <n v="4"/>
    <n v="0"/>
    <n v="0"/>
    <n v="0"/>
    <n v="0"/>
    <n v="0"/>
    <n v="0"/>
    <n v="1899928.09"/>
    <n v="1899928.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36"/>
    <n v="71482.956564910535"/>
    <n v="0"/>
    <n v="0"/>
    <n v="134"/>
    <n v="79"/>
    <n v="1652465365"/>
    <n v="0"/>
    <n v="0"/>
    <n v="0"/>
    <n v="0"/>
    <n v="0"/>
    <n v="0"/>
    <n v="144632"/>
    <n v="0"/>
    <n v="146991"/>
    <n v="5"/>
    <n v="49"/>
    <n v="157"/>
    <n v="0"/>
    <n v="0"/>
    <n v="2196"/>
    <n v="0"/>
    <n v="0"/>
    <n v="0"/>
    <n v="0"/>
    <n v="0"/>
    <n v="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99149.76"/>
    <n v="1514470.77"/>
    <n v="15321"/>
    <n v="2"/>
    <n v="15"/>
    <n v="105069.3595665545"/>
    <n v="105069.3595665545"/>
    <n v="0"/>
    <n v="0"/>
    <n v="0"/>
    <n v="0"/>
    <n v="1394080.400433446"/>
    <n v="1409401.4104334461"/>
    <n v="15321"/>
    <n v="0"/>
    <n v="52534.679783277228"/>
    <n v="63041.615739932669"/>
    <n v="73548.551696588111"/>
    <n v="84055.487653243574"/>
    <n v="94562.423609899008"/>
    <n v="115576.2955232099"/>
    <n v="126083.2314798653"/>
    <n v="136590.1674365208"/>
    <n v="147097.10339317619"/>
    <n v="157604.0393498317"/>
    <n v="0"/>
    <n v="0"/>
    <n v="0"/>
    <n v="0"/>
    <n v="0"/>
    <n v="0"/>
    <n v="0"/>
    <n v="0"/>
    <n v="0"/>
    <n v="0"/>
    <s v="inf"/>
    <m/>
    <n v="1.4630000000000001"/>
    <n v="-1"/>
    <m/>
    <m/>
    <m/>
    <m/>
    <n v="21013.87191331089"/>
    <n v="23348.74657034544"/>
    <n v="26267.33989163861"/>
    <n v="30019.817019015562"/>
    <n v="35023.119855518147"/>
    <n v="16811.09753064872"/>
    <n v="18678.997256276351"/>
    <n v="21013.87191331089"/>
    <n v="24015.853615212451"/>
    <n v="28018.495884414529"/>
    <n v="0"/>
    <n v="0"/>
    <n v="0"/>
    <n v="0"/>
    <n v="0"/>
    <n v="0"/>
    <n v="0"/>
    <n v="0"/>
    <n v="0"/>
    <n v="0"/>
  </r>
  <r>
    <x v="637"/>
    <n v="24990.638466370001"/>
    <n v="24990.638466370001"/>
    <n v="24990.638466370001"/>
    <n v="0"/>
    <n v="0"/>
    <n v="1669142003"/>
    <n v="0"/>
    <n v="0"/>
    <n v="0"/>
    <n v="0"/>
    <n v="0"/>
    <n v="0"/>
    <n v="195492"/>
    <n v="0"/>
    <n v="195688"/>
    <n v="4"/>
    <n v="27"/>
    <n v="171"/>
    <n v="0"/>
    <n v="0"/>
    <n v="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7890.89"/>
    <n v="117890.89"/>
    <n v="0"/>
    <n v="1"/>
    <n v="2"/>
    <n v="0"/>
    <n v="0"/>
    <n v="0"/>
    <n v="0"/>
    <n v="0"/>
    <n v="0"/>
    <n v="117890.89"/>
    <n v="117890.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38"/>
    <n v="209835.26112674389"/>
    <n v="209835.26112674389"/>
    <n v="209835.26112674389"/>
    <n v="0"/>
    <n v="0"/>
    <n v="1672164011"/>
    <n v="0"/>
    <n v="0"/>
    <n v="0"/>
    <n v="0"/>
    <n v="0"/>
    <n v="0"/>
    <n v="78997070"/>
    <n v="0"/>
    <n v="78998494"/>
    <n v="6"/>
    <n v="187"/>
    <n v="159"/>
    <n v="0"/>
    <n v="0"/>
    <n v="1065"/>
    <n v="0"/>
    <n v="0"/>
    <n v="0"/>
    <n v="0"/>
    <n v="0"/>
    <n v="0"/>
    <n v="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58.43"/>
    <n v="4158.43"/>
    <n v="0"/>
    <n v="1"/>
    <n v="2"/>
    <n v="0"/>
    <n v="0"/>
    <n v="0"/>
    <n v="0"/>
    <n v="0"/>
    <n v="0"/>
    <n v="4158.43"/>
    <n v="4158.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39"/>
    <n v="30000"/>
    <n v="30000"/>
    <n v="30000"/>
    <n v="0"/>
    <n v="0"/>
    <n v="1644923206"/>
    <n v="0"/>
    <n v="0"/>
    <n v="0"/>
    <n v="0"/>
    <n v="0"/>
    <n v="0"/>
    <n v="92453"/>
    <n v="0"/>
    <n v="92453"/>
    <n v="2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2.56"/>
    <n v="272.56"/>
    <n v="0"/>
    <n v="1"/>
    <n v="1"/>
    <n v="0"/>
    <n v="0"/>
    <n v="0"/>
    <n v="0"/>
    <n v="0"/>
    <n v="0"/>
    <n v="272.56"/>
    <n v="272.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40"/>
    <n v="0"/>
    <n v="0"/>
    <n v="0"/>
    <n v="0"/>
    <n v="0"/>
    <n v="0"/>
    <n v="22976.277396900499"/>
    <n v="0"/>
    <n v="0"/>
    <n v="7"/>
    <n v="32"/>
    <n v="1670412686"/>
    <n v="1545051"/>
    <n v="0"/>
    <n v="1612575"/>
    <n v="8"/>
    <n v="43"/>
    <n v="1645"/>
    <n v="13"/>
    <n v="0"/>
    <n v="64657"/>
    <n v="0"/>
    <n v="0"/>
    <n v="0"/>
    <n v="0"/>
    <n v="758"/>
    <n v="0"/>
    <n v="173"/>
    <n v="0"/>
    <n v="0"/>
    <n v="0"/>
    <n v="0"/>
    <n v="2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7511"/>
    <n v="456278.21"/>
    <n v="456707.08"/>
    <n v="428.87"/>
    <n v="6"/>
    <n v="14"/>
    <n v="0"/>
    <n v="0"/>
    <n v="0"/>
    <n v="33830.389931895137"/>
    <n v="33830.389931895137"/>
    <n v="0"/>
    <n v="422447.82006810489"/>
    <n v="422876.69006810489"/>
    <n v="428.87"/>
    <n v="0"/>
    <n v="0"/>
    <n v="0"/>
    <n v="0"/>
    <n v="0"/>
    <n v="0"/>
    <n v="0"/>
    <n v="0"/>
    <n v="0"/>
    <n v="0"/>
    <n v="0"/>
    <n v="16915.194965947569"/>
    <n v="20298.233959137091"/>
    <n v="23681.272952326599"/>
    <n v="27064.311945516121"/>
    <n v="30447.350938705629"/>
    <n v="37213.428925084663"/>
    <n v="40596.467918274167"/>
    <n v="43979.506911463694"/>
    <n v="47362.545904653198"/>
    <n v="50745.584897842717"/>
    <m/>
    <s v="inf"/>
    <n v="1.4630000000000001"/>
    <m/>
    <n v="-1"/>
    <n v="0"/>
    <m/>
    <m/>
    <n v="0"/>
    <n v="0"/>
    <n v="0"/>
    <n v="0"/>
    <n v="0"/>
    <n v="0"/>
    <n v="0"/>
    <n v="0"/>
    <n v="0"/>
    <n v="0"/>
    <n v="6766.0779863790294"/>
    <n v="7517.8644293100324"/>
    <n v="8457.5974829737861"/>
    <n v="9665.8256948271846"/>
    <n v="11276.79664396505"/>
    <n v="5412.8623891032239"/>
    <n v="6014.2915434480255"/>
    <n v="6766.0779863790294"/>
    <n v="7732.6605558617484"/>
    <n v="9021.4373151720392"/>
  </r>
  <r>
    <x v="641"/>
    <n v="16485.19863324751"/>
    <n v="16485.19863324751"/>
    <n v="16485.19863324751"/>
    <n v="3"/>
    <n v="0"/>
    <n v="1635729460"/>
    <n v="0"/>
    <n v="0"/>
    <n v="0"/>
    <n v="0"/>
    <n v="0"/>
    <n v="0"/>
    <n v="4763732"/>
    <n v="0"/>
    <n v="4764297"/>
    <n v="8"/>
    <n v="58"/>
    <n v="5"/>
    <n v="242"/>
    <n v="2"/>
    <n v="82"/>
    <n v="0"/>
    <n v="0"/>
    <n v="0"/>
    <n v="0"/>
    <n v="23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3"/>
    <n v="988723.14"/>
    <n v="988723.14"/>
    <n v="0"/>
    <n v="1"/>
    <n v="5"/>
    <n v="0"/>
    <n v="0"/>
    <n v="0"/>
    <n v="0"/>
    <n v="0"/>
    <n v="0"/>
    <n v="988723.14"/>
    <n v="988723.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42"/>
    <n v="21861.248073075982"/>
    <n v="21861.248073075982"/>
    <n v="21861.248073075982"/>
    <n v="0"/>
    <n v="0"/>
    <n v="1637506875"/>
    <n v="0"/>
    <n v="0"/>
    <n v="0"/>
    <n v="0"/>
    <n v="0"/>
    <n v="0"/>
    <n v="1566624"/>
    <n v="0"/>
    <n v="1745809"/>
    <n v="8"/>
    <n v="48"/>
    <n v="13843"/>
    <n v="0"/>
    <n v="75045"/>
    <n v="34285"/>
    <n v="0"/>
    <n v="0"/>
    <n v="0"/>
    <n v="8042"/>
    <n v="0"/>
    <n v="0"/>
    <n v="478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4"/>
    <n v="0"/>
    <n v="0"/>
    <n v="0"/>
    <n v="0"/>
    <n v="0"/>
    <n v="0"/>
    <n v="0"/>
    <n v="117300.28"/>
    <n v="117300.75"/>
    <n v="0.55000000000000004"/>
    <n v="4"/>
    <n v="12"/>
    <n v="0"/>
    <n v="0"/>
    <n v="0"/>
    <n v="0"/>
    <n v="0"/>
    <n v="0"/>
    <n v="117300.28"/>
    <n v="117300.75"/>
    <n v="0.550000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43"/>
    <n v="0"/>
    <n v="0"/>
    <n v="0"/>
    <n v="0"/>
    <n v="0"/>
    <n v="0"/>
    <n v="180726.92723911861"/>
    <n v="0"/>
    <n v="0"/>
    <n v="25"/>
    <n v="44"/>
    <n v="1671100282"/>
    <n v="1768069"/>
    <n v="0"/>
    <n v="1804246"/>
    <n v="8"/>
    <n v="34"/>
    <n v="8"/>
    <n v="2152"/>
    <n v="8288"/>
    <n v="35"/>
    <n v="0"/>
    <n v="0"/>
    <n v="0"/>
    <n v="0"/>
    <n v="0"/>
    <n v="256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025"/>
    <n v="18958157.5"/>
    <n v="18958157.5"/>
    <n v="0"/>
    <n v="5"/>
    <n v="14"/>
    <n v="0"/>
    <n v="0"/>
    <n v="0"/>
    <n v="266103.26442687411"/>
    <n v="266103.26442687411"/>
    <n v="0"/>
    <n v="18692054.23557312"/>
    <n v="18692054.23557312"/>
    <n v="0"/>
    <n v="0"/>
    <n v="0"/>
    <n v="0"/>
    <n v="0"/>
    <n v="0"/>
    <n v="0"/>
    <n v="0"/>
    <n v="0"/>
    <n v="0"/>
    <n v="0"/>
    <n v="0"/>
    <n v="133051.63221343709"/>
    <n v="159661.95865612451"/>
    <n v="186272.2850988119"/>
    <n v="212882.6115414993"/>
    <n v="239492.93798418669"/>
    <n v="292713.59086956148"/>
    <n v="319323.9173122489"/>
    <n v="345934.24375493638"/>
    <n v="372544.57019762369"/>
    <n v="399154.89664031123"/>
    <m/>
    <s v="inf"/>
    <n v="1.4630000000000001"/>
    <m/>
    <n v="-1"/>
    <n v="0"/>
    <m/>
    <m/>
    <n v="0"/>
    <n v="0"/>
    <n v="0"/>
    <n v="0"/>
    <n v="0"/>
    <n v="0"/>
    <n v="0"/>
    <n v="0"/>
    <n v="0"/>
    <n v="0"/>
    <n v="53220.652885374817"/>
    <n v="59134.05876152758"/>
    <n v="66525.816106718528"/>
    <n v="76029.504121964026"/>
    <n v="88701.088142291366"/>
    <n v="42576.522308299856"/>
    <n v="47307.247009222068"/>
    <n v="53220.652885374817"/>
    <n v="60823.60329757123"/>
    <n v="70960.870513833099"/>
  </r>
  <r>
    <x v="644"/>
    <n v="30624.479755416061"/>
    <n v="0"/>
    <n v="0"/>
    <n v="85"/>
    <n v="95"/>
    <n v="1635387218"/>
    <n v="70036.701900301909"/>
    <n v="12553.024604462429"/>
    <n v="12553.024604462429"/>
    <n v="3"/>
    <n v="31"/>
    <n v="1669806929"/>
    <n v="27740"/>
    <n v="0"/>
    <n v="79061"/>
    <n v="4"/>
    <n v="27"/>
    <n v="5"/>
    <n v="513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125477.97"/>
    <n v="125477.97"/>
    <n v="0"/>
    <n v="2"/>
    <n v="8"/>
    <n v="0"/>
    <n v="0"/>
    <n v="0"/>
    <n v="0"/>
    <n v="0"/>
    <n v="0"/>
    <n v="125477.97"/>
    <n v="125477.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45"/>
    <n v="34252.658649999998"/>
    <n v="34252.658649999998"/>
    <n v="34252.658649999998"/>
    <n v="0"/>
    <n v="0"/>
    <n v="1625304135"/>
    <n v="0"/>
    <n v="0"/>
    <n v="0"/>
    <n v="0"/>
    <n v="0"/>
    <n v="0"/>
    <n v="396325"/>
    <n v="0"/>
    <n v="396325"/>
    <n v="4"/>
    <n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9630.06"/>
    <n v="279630.06"/>
    <n v="0"/>
    <n v="1"/>
    <n v="1"/>
    <n v="0"/>
    <n v="0"/>
    <n v="0"/>
    <n v="0"/>
    <n v="0"/>
    <n v="0"/>
    <n v="279630.06"/>
    <n v="279630.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46"/>
    <n v="425000"/>
    <n v="425000"/>
    <n v="425000"/>
    <n v="0"/>
    <n v="0"/>
    <n v="1664929583"/>
    <n v="0"/>
    <n v="0"/>
    <n v="0"/>
    <n v="0"/>
    <n v="0"/>
    <n v="0"/>
    <n v="904002"/>
    <n v="0"/>
    <n v="1370391"/>
    <n v="4"/>
    <n v="18"/>
    <n v="0"/>
    <n v="465813"/>
    <n v="0"/>
    <n v="5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76"/>
    <n v="23695.35"/>
    <n v="23695.35"/>
    <n v="0"/>
    <n v="1"/>
    <n v="1"/>
    <n v="0"/>
    <n v="0"/>
    <n v="0"/>
    <n v="0"/>
    <n v="0"/>
    <n v="0"/>
    <n v="23695.35"/>
    <n v="23695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47"/>
    <n v="15000"/>
    <n v="15000"/>
    <n v="15000"/>
    <n v="0"/>
    <n v="0"/>
    <n v="1591489865"/>
    <n v="0"/>
    <n v="0"/>
    <n v="0"/>
    <n v="0"/>
    <n v="0"/>
    <n v="0"/>
    <n v="317340"/>
    <n v="0"/>
    <n v="317340"/>
    <n v="3"/>
    <n v="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.35"/>
    <n v="25.35"/>
    <n v="0"/>
    <n v="1"/>
    <n v="1"/>
    <n v="0"/>
    <n v="0"/>
    <n v="0"/>
    <n v="0"/>
    <n v="0"/>
    <n v="0"/>
    <n v="25.35"/>
    <n v="25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48"/>
    <n v="0"/>
    <n v="0"/>
    <n v="0"/>
    <n v="0"/>
    <n v="0"/>
    <n v="0"/>
    <n v="38585.624854261863"/>
    <n v="38585.624854261863"/>
    <n v="38585.624854261863"/>
    <n v="0"/>
    <n v="0"/>
    <n v="1671699837"/>
    <n v="5639"/>
    <n v="0"/>
    <n v="62563"/>
    <n v="2"/>
    <n v="6"/>
    <n v="0"/>
    <n v="569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619.419999999998"/>
    <n v="18619.419999999998"/>
    <n v="0"/>
    <n v="1"/>
    <n v="3"/>
    <n v="0"/>
    <n v="0"/>
    <n v="0"/>
    <n v="0"/>
    <n v="0"/>
    <n v="0"/>
    <n v="18619.419999999998"/>
    <n v="18619.41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49"/>
    <n v="16163.54115093035"/>
    <n v="16163.54115093035"/>
    <n v="16163.54115093035"/>
    <n v="0"/>
    <n v="0"/>
    <n v="1622386470"/>
    <n v="0"/>
    <n v="0"/>
    <n v="0"/>
    <n v="0"/>
    <n v="0"/>
    <n v="0"/>
    <n v="45227965"/>
    <n v="0"/>
    <n v="45248471"/>
    <n v="5"/>
    <n v="569"/>
    <n v="156"/>
    <n v="0"/>
    <n v="0"/>
    <n v="20349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8.67"/>
    <n v="488.67"/>
    <n v="0"/>
    <n v="2"/>
    <n v="2"/>
    <n v="0"/>
    <n v="0"/>
    <n v="0"/>
    <n v="0"/>
    <n v="0"/>
    <n v="0"/>
    <n v="488.67"/>
    <n v="488.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50"/>
    <n v="23153.85534382239"/>
    <n v="23153.85534382239"/>
    <n v="23153.85534382239"/>
    <n v="0"/>
    <n v="0"/>
    <n v="1672117787"/>
    <n v="0"/>
    <n v="0"/>
    <n v="0"/>
    <n v="0"/>
    <n v="0"/>
    <n v="0"/>
    <n v="4287916"/>
    <n v="0"/>
    <n v="4364375"/>
    <n v="7"/>
    <n v="89"/>
    <n v="17"/>
    <n v="0"/>
    <n v="0"/>
    <n v="0"/>
    <n v="0"/>
    <n v="0"/>
    <n v="0"/>
    <n v="0"/>
    <n v="0"/>
    <n v="0"/>
    <n v="0"/>
    <n v="0"/>
    <n v="810"/>
    <n v="756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51"/>
    <n v="23000"/>
    <n v="23000"/>
    <n v="23000"/>
    <n v="0"/>
    <n v="0"/>
    <n v="1670024207"/>
    <n v="0"/>
    <n v="0"/>
    <n v="0"/>
    <n v="0"/>
    <n v="0"/>
    <n v="0"/>
    <n v="36301"/>
    <n v="0"/>
    <n v="172375"/>
    <n v="2"/>
    <n v="6"/>
    <n v="0"/>
    <n v="1360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3504.23"/>
    <n v="403504.23"/>
    <n v="0"/>
    <n v="1"/>
    <n v="1"/>
    <n v="0"/>
    <n v="0"/>
    <n v="0"/>
    <n v="0"/>
    <n v="0"/>
    <n v="0"/>
    <n v="403504.23"/>
    <n v="403504.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52"/>
    <n v="50000"/>
    <n v="50000"/>
    <n v="50000"/>
    <n v="0"/>
    <n v="0"/>
    <n v="1670653715"/>
    <n v="0"/>
    <n v="0"/>
    <n v="0"/>
    <n v="0"/>
    <n v="0"/>
    <n v="0"/>
    <n v="12181697"/>
    <n v="0"/>
    <n v="12924161"/>
    <n v="3"/>
    <n v="31"/>
    <n v="270"/>
    <n v="0"/>
    <n v="7421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56001.33"/>
    <n v="1556001.33"/>
    <n v="0"/>
    <n v="1"/>
    <n v="1"/>
    <n v="0"/>
    <n v="0"/>
    <n v="0"/>
    <n v="0"/>
    <n v="0"/>
    <n v="0"/>
    <n v="1556001.33"/>
    <n v="1556001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53"/>
    <n v="261186.39655821471"/>
    <n v="261186.39655821471"/>
    <n v="261186.39655821471"/>
    <n v="0"/>
    <n v="0"/>
    <n v="1663650695"/>
    <n v="0"/>
    <n v="0"/>
    <n v="0"/>
    <n v="0"/>
    <n v="0"/>
    <n v="0"/>
    <n v="33265871"/>
    <n v="0"/>
    <n v="33265871"/>
    <n v="4"/>
    <n v="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4944423.23"/>
    <n v="114944423.23"/>
    <n v="0"/>
    <n v="1"/>
    <n v="2"/>
    <n v="0"/>
    <n v="0"/>
    <n v="0"/>
    <n v="0"/>
    <n v="0"/>
    <n v="0"/>
    <n v="114944423.23"/>
    <n v="114944423.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54"/>
    <n v="33187.976616580258"/>
    <n v="0"/>
    <n v="0"/>
    <n v="40"/>
    <n v="8"/>
    <n v="1620871134"/>
    <n v="0"/>
    <n v="0"/>
    <n v="0"/>
    <n v="0"/>
    <n v="0"/>
    <n v="0"/>
    <n v="4"/>
    <n v="0"/>
    <n v="148"/>
    <n v="9"/>
    <n v="60"/>
    <n v="133"/>
    <n v="0"/>
    <n v="4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4"/>
    <n v="5748.06"/>
    <n v="5749.63"/>
    <n v="1.57"/>
    <n v="2"/>
    <n v="14"/>
    <n v="0"/>
    <n v="0"/>
    <n v="0"/>
    <n v="0"/>
    <n v="0"/>
    <n v="0"/>
    <n v="5748.06"/>
    <n v="5749.63"/>
    <n v="1.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55"/>
    <n v="191802.17981553439"/>
    <n v="191802.17981553439"/>
    <n v="191802.17981553439"/>
    <n v="0"/>
    <n v="0"/>
    <n v="1672162247"/>
    <n v="0"/>
    <n v="0"/>
    <n v="0"/>
    <n v="0"/>
    <n v="0"/>
    <n v="0"/>
    <n v="532657933"/>
    <n v="0"/>
    <n v="633423678"/>
    <n v="21"/>
    <n v="584"/>
    <n v="1558"/>
    <n v="11382324"/>
    <n v="629"/>
    <n v="69428042"/>
    <n v="0"/>
    <n v="4"/>
    <n v="7"/>
    <n v="7"/>
    <n v="1"/>
    <n v="19953128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40"/>
    <n v="0"/>
    <n v="0"/>
    <n v="0"/>
    <n v="0"/>
    <n v="0"/>
    <n v="0"/>
    <n v="0"/>
    <n v="0"/>
    <n v="0"/>
    <n v="0"/>
    <n v="0"/>
    <n v="0"/>
    <n v="89383421"/>
    <n v="200754458.13999999"/>
    <n v="200754458.13999999"/>
    <n v="0"/>
    <n v="4"/>
    <n v="34"/>
    <n v="0"/>
    <n v="0"/>
    <n v="0"/>
    <n v="0"/>
    <n v="0"/>
    <n v="0"/>
    <n v="200754458.13999999"/>
    <n v="200754458.13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56"/>
    <n v="124164.15772271001"/>
    <n v="124164.15772271001"/>
    <n v="124164.15772271001"/>
    <n v="0"/>
    <n v="0"/>
    <n v="1672095227"/>
    <n v="0"/>
    <n v="0"/>
    <n v="0"/>
    <n v="0"/>
    <n v="0"/>
    <n v="0"/>
    <n v="10836135"/>
    <n v="0"/>
    <n v="10837762"/>
    <n v="5"/>
    <n v="137"/>
    <n v="1609"/>
    <n v="0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762.129999999997"/>
    <n v="41762.129999999997"/>
    <n v="0"/>
    <n v="1"/>
    <n v="1"/>
    <n v="0"/>
    <n v="0"/>
    <n v="0"/>
    <n v="0"/>
    <n v="0"/>
    <n v="0"/>
    <n v="41762.129999999997"/>
    <n v="41762.12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57"/>
    <n v="49752.725866901339"/>
    <n v="49752.725866901339"/>
    <n v="49752.725866901339"/>
    <n v="0"/>
    <n v="0"/>
    <n v="1670581895"/>
    <n v="0"/>
    <n v="0"/>
    <n v="0"/>
    <n v="0"/>
    <n v="0"/>
    <n v="0"/>
    <n v="17409629"/>
    <n v="0"/>
    <n v="17409638"/>
    <n v="6"/>
    <n v="278"/>
    <n v="1"/>
    <n v="0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.22"/>
    <n v="21.22"/>
    <n v="0"/>
    <n v="1"/>
    <n v="2"/>
    <n v="0"/>
    <n v="0"/>
    <n v="0"/>
    <n v="0"/>
    <n v="0"/>
    <n v="0"/>
    <n v="21.22"/>
    <n v="21.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58"/>
    <n v="50839.536207481942"/>
    <n v="50839.536207481942"/>
    <n v="50839.536207481942"/>
    <n v="0"/>
    <n v="0"/>
    <n v="1658177988"/>
    <n v="0"/>
    <n v="0"/>
    <n v="0"/>
    <n v="0"/>
    <n v="0"/>
    <n v="0"/>
    <n v="5199899"/>
    <n v="0"/>
    <n v="5225549"/>
    <n v="5"/>
    <n v="86"/>
    <n v="25647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602.73"/>
    <n v="258602.73"/>
    <n v="0"/>
    <n v="3"/>
    <n v="7"/>
    <n v="0"/>
    <n v="0"/>
    <n v="0"/>
    <n v="0"/>
    <n v="0"/>
    <n v="0"/>
    <n v="258602.73"/>
    <n v="258602.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59"/>
    <n v="27246.829662080869"/>
    <n v="27246.829662080869"/>
    <n v="27246.829662080869"/>
    <n v="0"/>
    <n v="0"/>
    <n v="1672165751"/>
    <n v="0"/>
    <n v="0"/>
    <n v="0"/>
    <n v="0"/>
    <n v="0"/>
    <n v="0"/>
    <n v="8815936"/>
    <n v="0"/>
    <n v="8817123"/>
    <n v="11"/>
    <n v="38"/>
    <n v="45"/>
    <n v="0"/>
    <n v="1082"/>
    <n v="2"/>
    <n v="0"/>
    <n v="0"/>
    <n v="0"/>
    <n v="0"/>
    <n v="0"/>
    <n v="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271.78"/>
    <n v="37271.78"/>
    <n v="0"/>
    <n v="1"/>
    <n v="1"/>
    <n v="0"/>
    <n v="0"/>
    <n v="0"/>
    <n v="0"/>
    <n v="0"/>
    <n v="0"/>
    <n v="37271.78"/>
    <n v="37271.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60"/>
    <n v="53014.4890689639"/>
    <n v="0"/>
    <n v="0"/>
    <n v="71"/>
    <n v="42"/>
    <n v="1611490610"/>
    <n v="0"/>
    <n v="0"/>
    <n v="0"/>
    <n v="0"/>
    <n v="0"/>
    <n v="0"/>
    <n v="279"/>
    <n v="0"/>
    <n v="284"/>
    <n v="2"/>
    <n v="7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177.8"/>
    <n v="5177.8"/>
    <n v="0"/>
    <n v="1"/>
    <n v="1"/>
    <n v="5177.8000460844087"/>
    <n v="5177.8000460844087"/>
    <n v="0"/>
    <n v="0"/>
    <n v="0"/>
    <n v="0"/>
    <n v="-4.6084408495516982E-5"/>
    <n v="-4.6084408495516982E-5"/>
    <n v="0"/>
    <n v="0"/>
    <n v="2588.9000230422039"/>
    <n v="3106.6800276506451"/>
    <n v="3624.4600322590859"/>
    <n v="4142.2400368675271"/>
    <n v="4660.0200414759684"/>
    <n v="5695.5800506928499"/>
    <n v="6213.3600553012902"/>
    <n v="6731.1400599097306"/>
    <n v="7248.9200645181718"/>
    <n v="7766.700069126613"/>
    <n v="0"/>
    <n v="0"/>
    <n v="0"/>
    <n v="0"/>
    <n v="0"/>
    <n v="0"/>
    <n v="0"/>
    <n v="0"/>
    <n v="0"/>
    <n v="0"/>
    <s v="inf"/>
    <m/>
    <n v="1.4630000000000001"/>
    <n v="-1"/>
    <m/>
    <m/>
    <m/>
    <m/>
    <n v="1035.560009216882"/>
    <n v="1150.622232463202"/>
    <n v="1294.4500115211019"/>
    <n v="1479.3714417384019"/>
    <n v="1725.933348694803"/>
    <n v="828.44800737350545"/>
    <n v="920.49778597056161"/>
    <n v="1035.560009216882"/>
    <n v="1183.4971533907219"/>
    <n v="1380.7466789558421"/>
    <n v="0"/>
    <n v="0"/>
    <n v="0"/>
    <n v="0"/>
    <n v="0"/>
    <n v="0"/>
    <n v="0"/>
    <n v="0"/>
    <n v="0"/>
    <n v="0"/>
  </r>
  <r>
    <x v="661"/>
    <n v="277606.50060526998"/>
    <n v="277606.50060526998"/>
    <n v="277606.50060526998"/>
    <n v="0"/>
    <n v="0"/>
    <n v="1638464112"/>
    <n v="0"/>
    <n v="0"/>
    <n v="0"/>
    <n v="0"/>
    <n v="0"/>
    <n v="0"/>
    <n v="488040"/>
    <n v="0"/>
    <n v="488040"/>
    <n v="3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972153.41"/>
    <n v="4722939"/>
    <n v="750785.59"/>
    <n v="1"/>
    <n v="1"/>
    <n v="0"/>
    <n v="0"/>
    <n v="0"/>
    <n v="0"/>
    <n v="0"/>
    <n v="0"/>
    <n v="3972153.41"/>
    <n v="4722939"/>
    <n v="750785.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62"/>
    <n v="92656.218047870847"/>
    <n v="0"/>
    <n v="0"/>
    <n v="8"/>
    <n v="5"/>
    <n v="1669640783"/>
    <n v="7422.0653340448207"/>
    <n v="0"/>
    <n v="0"/>
    <n v="1"/>
    <n v="6"/>
    <n v="1669898691"/>
    <n v="44208"/>
    <n v="0"/>
    <n v="188144"/>
    <n v="3"/>
    <n v="9"/>
    <n v="0"/>
    <n v="1156"/>
    <n v="0"/>
    <n v="0"/>
    <n v="0"/>
    <n v="0"/>
    <n v="0"/>
    <n v="0"/>
    <n v="0"/>
    <n v="1427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780"/>
    <n v="147100.26"/>
    <n v="147100.26"/>
    <n v="0"/>
    <n v="2"/>
    <n v="2"/>
    <n v="136190.91819892189"/>
    <n v="136190.91819892189"/>
    <n v="0"/>
    <n v="10909.3368375311"/>
    <n v="10909.3368375311"/>
    <n v="0"/>
    <n v="4.9635470422799699E-3"/>
    <n v="4.9635470422799699E-3"/>
    <n v="0"/>
    <n v="0"/>
    <n v="68095.459099460932"/>
    <n v="81714.550919353118"/>
    <n v="95333.642739245304"/>
    <n v="108952.73455913751"/>
    <n v="122571.82637902971"/>
    <n v="149810.01001881409"/>
    <n v="163429.10183870621"/>
    <n v="177048.19365859841"/>
    <n v="190667.28547849061"/>
    <n v="204286.37729838281"/>
    <n v="5454.6684187655519"/>
    <n v="6545.6021025186619"/>
    <n v="7636.5357862717719"/>
    <n v="8727.4694700248838"/>
    <n v="9818.4031537779938"/>
    <n v="12000.270521284219"/>
    <n v="13091.20420503732"/>
    <n v="14182.137888790439"/>
    <n v="15273.07157254354"/>
    <n v="16364.005256296659"/>
    <s v="inf"/>
    <s v="inf"/>
    <n v="1.4630000000000001"/>
    <n v="-1"/>
    <n v="-1"/>
    <n v="0"/>
    <m/>
    <m/>
    <n v="27238.183639784369"/>
    <n v="30264.648488649302"/>
    <n v="34047.729549730473"/>
    <n v="38911.690913977684"/>
    <n v="45396.972732973947"/>
    <n v="21790.5469118275"/>
    <n v="24211.71879091944"/>
    <n v="27238.183639784369"/>
    <n v="31129.352731182142"/>
    <n v="36317.578186379164"/>
    <n v="2181.8673675062209"/>
    <n v="2424.2970750069121"/>
    <n v="2727.334209382776"/>
    <n v="3116.9533821517439"/>
    <n v="3636.4456125103679"/>
    <n v="1745.4938940049769"/>
    <n v="1939.43766000553"/>
    <n v="2181.8673675062209"/>
    <n v="2493.562705721396"/>
    <n v="2909.156490008294"/>
  </r>
  <r>
    <x v="663"/>
    <n v="25054.915404422569"/>
    <n v="25054.915404422569"/>
    <n v="25054.915404422569"/>
    <n v="0"/>
    <n v="0"/>
    <n v="1665852827"/>
    <n v="0"/>
    <n v="0"/>
    <n v="0"/>
    <n v="0"/>
    <n v="0"/>
    <n v="0"/>
    <n v="334860534"/>
    <n v="0"/>
    <n v="334861408"/>
    <n v="8"/>
    <n v="171"/>
    <n v="510"/>
    <n v="0"/>
    <n v="19"/>
    <n v="3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74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64"/>
    <n v="1560714.3071228319"/>
    <n v="1560714.3071228319"/>
    <n v="1560714.3071228319"/>
    <n v="0"/>
    <n v="0"/>
    <n v="1672171031"/>
    <n v="0"/>
    <n v="0"/>
    <n v="0"/>
    <n v="0"/>
    <n v="0"/>
    <n v="0"/>
    <n v="477858646"/>
    <n v="0"/>
    <n v="477858912"/>
    <n v="4"/>
    <n v="235"/>
    <n v="30"/>
    <n v="0"/>
    <n v="0"/>
    <n v="2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5.03"/>
    <n v="115.03"/>
    <n v="0"/>
    <n v="1"/>
    <n v="2"/>
    <n v="0"/>
    <n v="0"/>
    <n v="0"/>
    <n v="0"/>
    <n v="0"/>
    <n v="0"/>
    <n v="115.03"/>
    <n v="115.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65"/>
    <n v="15614.97764613429"/>
    <n v="15614.97764613429"/>
    <n v="15614.97764613429"/>
    <n v="0"/>
    <n v="0"/>
    <n v="1670948327"/>
    <n v="0"/>
    <n v="0"/>
    <n v="0"/>
    <n v="0"/>
    <n v="0"/>
    <n v="0"/>
    <n v="744833"/>
    <n v="0"/>
    <n v="744847"/>
    <n v="5"/>
    <n v="19"/>
    <n v="5"/>
    <n v="0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8227.97"/>
    <n v="208227.97"/>
    <n v="0"/>
    <n v="1"/>
    <n v="5"/>
    <n v="0"/>
    <n v="0"/>
    <n v="0"/>
    <n v="0"/>
    <n v="0"/>
    <n v="0"/>
    <n v="208227.97"/>
    <n v="208227.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66"/>
    <n v="109909.3191117626"/>
    <n v="109909.3191117626"/>
    <n v="109909.3191117626"/>
    <n v="0"/>
    <n v="0"/>
    <n v="1671455603"/>
    <n v="0"/>
    <n v="0"/>
    <n v="0"/>
    <n v="0"/>
    <n v="0"/>
    <n v="0"/>
    <n v="88835993"/>
    <n v="0"/>
    <n v="89187709"/>
    <n v="8"/>
    <n v="368"/>
    <n v="1"/>
    <n v="0"/>
    <n v="22"/>
    <n v="3054"/>
    <n v="0"/>
    <n v="0"/>
    <n v="0"/>
    <n v="0"/>
    <n v="0"/>
    <n v="0"/>
    <n v="0"/>
    <n v="0"/>
    <n v="0"/>
    <n v="3486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019.129999999997"/>
    <n v="40019.129999999997"/>
    <n v="0"/>
    <n v="1"/>
    <n v="2"/>
    <n v="0"/>
    <n v="0"/>
    <n v="0"/>
    <n v="0"/>
    <n v="0"/>
    <n v="0"/>
    <n v="40019.129999999997"/>
    <n v="40019.12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67"/>
    <n v="59266.76763256573"/>
    <n v="59266.76763256573"/>
    <n v="59266.76763256573"/>
    <n v="0"/>
    <n v="0"/>
    <n v="1671038303"/>
    <n v="0"/>
    <n v="0"/>
    <n v="0"/>
    <n v="0"/>
    <n v="0"/>
    <n v="0"/>
    <n v="5016051"/>
    <n v="0"/>
    <n v="5016051"/>
    <n v="1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38900.329999998"/>
    <n v="22938900.329999998"/>
    <n v="0"/>
    <n v="1"/>
    <n v="4"/>
    <n v="0"/>
    <n v="0"/>
    <n v="0"/>
    <n v="0"/>
    <n v="0"/>
    <n v="0"/>
    <n v="22938900.329999998"/>
    <n v="22938900.32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68"/>
    <n v="44769.162628071288"/>
    <n v="44769.162628071288"/>
    <n v="44769.162628071288"/>
    <n v="0"/>
    <n v="0"/>
    <n v="1671156971"/>
    <n v="0"/>
    <n v="0"/>
    <n v="0"/>
    <n v="0"/>
    <n v="0"/>
    <n v="0"/>
    <n v="35446913"/>
    <n v="0"/>
    <n v="35446913"/>
    <n v="4"/>
    <n v="1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9.17"/>
    <n v="79.17"/>
    <n v="0"/>
    <n v="1"/>
    <n v="1"/>
    <n v="0"/>
    <n v="0"/>
    <n v="0"/>
    <n v="0"/>
    <n v="0"/>
    <n v="0"/>
    <n v="79.17"/>
    <n v="79.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69"/>
    <n v="34885.44996976418"/>
    <n v="2.0000000000000001E-18"/>
    <n v="2.0000000000000001E-18"/>
    <n v="379"/>
    <n v="124"/>
    <n v="1670450447"/>
    <n v="0"/>
    <n v="0"/>
    <n v="0"/>
    <n v="0"/>
    <n v="0"/>
    <n v="0"/>
    <n v="22440"/>
    <n v="0"/>
    <n v="23319"/>
    <n v="8"/>
    <n v="39"/>
    <n v="5"/>
    <n v="824"/>
    <n v="15"/>
    <n v="29"/>
    <n v="0"/>
    <n v="0"/>
    <n v="0"/>
    <n v="0"/>
    <n v="0"/>
    <n v="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5"/>
    <n v="57206.05"/>
    <n v="57206.05"/>
    <n v="0"/>
    <n v="2"/>
    <n v="5"/>
    <n v="51276.444940911439"/>
    <n v="51276.444940911439"/>
    <n v="0"/>
    <n v="0"/>
    <n v="0"/>
    <n v="0"/>
    <n v="5929.6050590885643"/>
    <n v="5929.6050590885643"/>
    <n v="0"/>
    <n v="0"/>
    <n v="25638.222470455719"/>
    <n v="30765.866964546862"/>
    <n v="35893.511458638008"/>
    <n v="41021.155952729147"/>
    <n v="46148.800446820293"/>
    <n v="56404.089435002577"/>
    <n v="61531.733929093723"/>
    <n v="66659.378423184869"/>
    <n v="71787.022917276016"/>
    <n v="76914.667411367162"/>
    <n v="0"/>
    <n v="0"/>
    <n v="0"/>
    <n v="0"/>
    <n v="0"/>
    <n v="0"/>
    <n v="0"/>
    <n v="0"/>
    <n v="0"/>
    <n v="0"/>
    <s v="inf"/>
    <m/>
    <n v="1.4630000000000001"/>
    <n v="-1"/>
    <m/>
    <m/>
    <m/>
    <m/>
    <n v="10255.28898818229"/>
    <n v="11394.76554242476"/>
    <n v="12819.11123522786"/>
    <n v="14650.412840260409"/>
    <n v="17092.14831363715"/>
    <n v="8204.23119054583"/>
    <n v="9115.8124339398128"/>
    <n v="10255.28898818229"/>
    <n v="11720.33027220833"/>
    <n v="13673.718650909719"/>
    <n v="0"/>
    <n v="0"/>
    <n v="0"/>
    <n v="0"/>
    <n v="0"/>
    <n v="0"/>
    <n v="0"/>
    <n v="0"/>
    <n v="0"/>
    <n v="0"/>
  </r>
  <r>
    <x v="670"/>
    <n v="0"/>
    <n v="0"/>
    <n v="0"/>
    <n v="0"/>
    <n v="0"/>
    <n v="0"/>
    <n v="28374.91283912658"/>
    <n v="28374.91283912658"/>
    <n v="28374.91283912658"/>
    <n v="0"/>
    <n v="0"/>
    <n v="1669901512"/>
    <n v="59905"/>
    <n v="0"/>
    <n v="103448"/>
    <n v="10"/>
    <n v="28"/>
    <n v="0"/>
    <n v="41751"/>
    <n v="657"/>
    <n v="753"/>
    <n v="0"/>
    <n v="0"/>
    <n v="3"/>
    <n v="0"/>
    <n v="1"/>
    <n v="331"/>
    <n v="38"/>
    <n v="0"/>
    <n v="0"/>
    <n v="0"/>
    <n v="0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92"/>
    <n v="858028.91"/>
    <n v="858028.91"/>
    <n v="0"/>
    <n v="6"/>
    <n v="12"/>
    <n v="0"/>
    <n v="0"/>
    <n v="0"/>
    <n v="0"/>
    <n v="0"/>
    <n v="0"/>
    <n v="858028.91"/>
    <n v="858028.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71"/>
    <n v="26628.63445401207"/>
    <n v="26628.63445401207"/>
    <n v="26628.63445401207"/>
    <n v="58"/>
    <n v="53"/>
    <n v="1669051439"/>
    <n v="0"/>
    <n v="0"/>
    <n v="0"/>
    <n v="0"/>
    <n v="0"/>
    <n v="0"/>
    <n v="1022574"/>
    <n v="0"/>
    <n v="1152400"/>
    <n v="7"/>
    <n v="114"/>
    <n v="121293"/>
    <n v="6047"/>
    <n v="0"/>
    <n v="7"/>
    <n v="0"/>
    <n v="0"/>
    <n v="0"/>
    <n v="0"/>
    <n v="0"/>
    <n v="0"/>
    <n v="24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3779"/>
    <n v="955048.78"/>
    <n v="1546148.47"/>
    <n v="591099.68999999994"/>
    <n v="1"/>
    <n v="7"/>
    <n v="0"/>
    <n v="0"/>
    <n v="0"/>
    <n v="0"/>
    <n v="0"/>
    <n v="0"/>
    <n v="955048.78"/>
    <n v="1546148.47"/>
    <n v="591099.689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72"/>
    <n v="16790.409999999989"/>
    <n v="16790.409999999989"/>
    <n v="16790.409999999989"/>
    <n v="0"/>
    <n v="0"/>
    <n v="1665621887"/>
    <n v="0"/>
    <n v="0"/>
    <n v="0"/>
    <n v="0"/>
    <n v="0"/>
    <n v="0"/>
    <n v="1862142"/>
    <n v="0"/>
    <n v="1862142"/>
    <n v="2"/>
    <n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89493.02"/>
    <n v="1789493.02"/>
    <n v="0"/>
    <n v="1"/>
    <n v="3"/>
    <n v="0"/>
    <n v="0"/>
    <n v="0"/>
    <n v="0"/>
    <n v="0"/>
    <n v="0"/>
    <n v="1789493.02"/>
    <n v="1789493.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73"/>
    <n v="2231445.8934980901"/>
    <n v="2231445.8934980901"/>
    <n v="2231445.8934980901"/>
    <n v="0"/>
    <n v="0"/>
    <n v="1610566903"/>
    <n v="0"/>
    <n v="0"/>
    <n v="0"/>
    <n v="0"/>
    <n v="0"/>
    <n v="0"/>
    <n v="6037311334"/>
    <n v="0"/>
    <n v="6039763452"/>
    <n v="10"/>
    <n v="271"/>
    <n v="2452102"/>
    <n v="0"/>
    <n v="0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52118"/>
    <n v="2.23"/>
    <n v="2.23"/>
    <n v="0"/>
    <n v="2"/>
    <n v="2"/>
    <n v="0"/>
    <n v="0"/>
    <n v="0"/>
    <n v="0"/>
    <n v="0"/>
    <n v="0"/>
    <n v="2.23"/>
    <n v="2.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74"/>
    <n v="18923.826628872921"/>
    <n v="8893.4596377301605"/>
    <n v="8893.4596377301605"/>
    <n v="40"/>
    <n v="42"/>
    <n v="1666063859"/>
    <n v="0"/>
    <n v="0"/>
    <n v="0"/>
    <n v="0"/>
    <n v="0"/>
    <n v="0"/>
    <n v="17287"/>
    <n v="0"/>
    <n v="17292"/>
    <n v="3"/>
    <n v="15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921.54"/>
    <n v="14921.54"/>
    <n v="0"/>
    <n v="1"/>
    <n v="2"/>
    <n v="14768.764348055151"/>
    <n v="14768.764348055151"/>
    <n v="0"/>
    <n v="0"/>
    <n v="0"/>
    <n v="0"/>
    <n v="152.7756519448503"/>
    <n v="152.7756519448503"/>
    <n v="0"/>
    <n v="0"/>
    <n v="7384.3821740275753"/>
    <n v="8861.25860883309"/>
    <n v="10338.135043638609"/>
    <n v="11815.011478444119"/>
    <n v="13291.887913249629"/>
    <n v="16245.64078286067"/>
    <n v="17722.51721766618"/>
    <n v="19199.393652471699"/>
    <n v="20676.270087277211"/>
    <n v="22153.14652208273"/>
    <n v="0"/>
    <n v="0"/>
    <n v="0"/>
    <n v="0"/>
    <n v="0"/>
    <n v="0"/>
    <n v="0"/>
    <n v="0"/>
    <n v="0"/>
    <n v="0"/>
    <s v="inf"/>
    <m/>
    <n v="1.4630000000000001"/>
    <n v="-1"/>
    <m/>
    <m/>
    <m/>
    <m/>
    <n v="2953.7528696110298"/>
    <n v="3281.947632901145"/>
    <n v="3692.1910870137881"/>
    <n v="4219.6469565871857"/>
    <n v="4922.9214493517165"/>
    <n v="2363.0022956888238"/>
    <n v="2625.5581063209161"/>
    <n v="2953.7528696110298"/>
    <n v="3375.7175652697488"/>
    <n v="3938.3371594813739"/>
    <n v="0"/>
    <n v="0"/>
    <n v="0"/>
    <n v="0"/>
    <n v="0"/>
    <n v="0"/>
    <n v="0"/>
    <n v="0"/>
    <n v="0"/>
    <n v="0"/>
  </r>
  <r>
    <x v="675"/>
    <n v="117333.8971223"/>
    <n v="117333.8971223"/>
    <n v="117333.8971223"/>
    <n v="0"/>
    <n v="0"/>
    <n v="1666041191"/>
    <n v="0"/>
    <n v="0"/>
    <n v="0"/>
    <n v="0"/>
    <n v="0"/>
    <n v="0"/>
    <n v="102810853"/>
    <n v="0"/>
    <n v="102810853"/>
    <n v="5"/>
    <n v="1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906771.15"/>
    <n v="3906771.15"/>
    <n v="0"/>
    <n v="1"/>
    <n v="8"/>
    <n v="0"/>
    <n v="0"/>
    <n v="0"/>
    <n v="0"/>
    <n v="0"/>
    <n v="0"/>
    <n v="3906771.15"/>
    <n v="3906771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76"/>
    <n v="30127.01320920105"/>
    <n v="30127.01320920105"/>
    <n v="30127.01320920105"/>
    <n v="0"/>
    <n v="0"/>
    <n v="1662509946"/>
    <n v="0"/>
    <n v="0"/>
    <n v="0"/>
    <n v="0"/>
    <n v="0"/>
    <n v="0"/>
    <n v="68611"/>
    <n v="0"/>
    <n v="68611"/>
    <n v="4"/>
    <n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766.05"/>
    <n v="4766.05"/>
    <n v="0"/>
    <n v="1"/>
    <n v="2"/>
    <n v="0"/>
    <n v="0"/>
    <n v="0"/>
    <n v="0"/>
    <n v="0"/>
    <n v="0"/>
    <n v="4766.05"/>
    <n v="4766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77"/>
    <n v="81158.399999999994"/>
    <n v="81158.399999999994"/>
    <n v="81158.399999999994"/>
    <n v="0"/>
    <n v="0"/>
    <n v="1662128679"/>
    <n v="0"/>
    <n v="0"/>
    <n v="0"/>
    <n v="0"/>
    <n v="0"/>
    <n v="0"/>
    <n v="14045016"/>
    <n v="0"/>
    <n v="19500329"/>
    <n v="10"/>
    <n v="75"/>
    <n v="371399"/>
    <n v="0"/>
    <n v="3108495"/>
    <n v="76653"/>
    <n v="0"/>
    <n v="0"/>
    <n v="0"/>
    <n v="0"/>
    <n v="0"/>
    <n v="0"/>
    <n v="1"/>
    <n v="0"/>
    <n v="6"/>
    <n v="0"/>
    <n v="0"/>
    <n v="70431"/>
    <n v="0"/>
    <n v="0"/>
    <n v="0"/>
    <n v="0"/>
    <n v="1802600"/>
    <n v="257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9324.95"/>
    <n v="439324.95"/>
    <n v="0"/>
    <n v="1"/>
    <n v="1"/>
    <n v="0"/>
    <n v="0"/>
    <n v="0"/>
    <n v="0"/>
    <n v="0"/>
    <n v="0"/>
    <n v="439324.95"/>
    <n v="439324.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78"/>
    <n v="34979.70649583156"/>
    <n v="0"/>
    <n v="0"/>
    <n v="12"/>
    <n v="3"/>
    <n v="1668109727"/>
    <n v="308496.59965685272"/>
    <n v="0"/>
    <n v="0"/>
    <n v="15"/>
    <n v="27"/>
    <n v="1665088391"/>
    <n v="4577646"/>
    <n v="0"/>
    <n v="4948330"/>
    <n v="7"/>
    <n v="64"/>
    <n v="23"/>
    <n v="399"/>
    <n v="12"/>
    <n v="93"/>
    <n v="0"/>
    <n v="0"/>
    <n v="0"/>
    <n v="0"/>
    <n v="0"/>
    <n v="3701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0285"/>
    <n v="3281858.33"/>
    <n v="3281878.94"/>
    <n v="20.61"/>
    <n v="4"/>
    <n v="24"/>
    <n v="51414.988074894361"/>
    <n v="51414.988074894361"/>
    <n v="0"/>
    <n v="453444.31333043618"/>
    <n v="453444.31333043618"/>
    <n v="0"/>
    <n v="2776999.028594669"/>
    <n v="2777019.6385946688"/>
    <n v="20.61"/>
    <n v="0"/>
    <n v="25707.494037447181"/>
    <n v="30848.99284493662"/>
    <n v="35990.491652426048"/>
    <n v="41131.990459915491"/>
    <n v="46273.489267404933"/>
    <n v="56556.486882383797"/>
    <n v="61697.985689873232"/>
    <n v="66839.484497362675"/>
    <n v="71980.983304852096"/>
    <n v="77122.482112341546"/>
    <n v="226722.15666521809"/>
    <n v="272066.58799826168"/>
    <n v="317411.01933130529"/>
    <n v="362755.45066434902"/>
    <n v="408099.88199739257"/>
    <n v="498788.74466347991"/>
    <n v="544133.17599652335"/>
    <n v="589477.60732956708"/>
    <n v="634822.03866261058"/>
    <n v="680166.4699956543"/>
    <s v="inf"/>
    <s v="inf"/>
    <n v="1.4630000000000001"/>
    <n v="-1"/>
    <n v="-1"/>
    <n v="0"/>
    <m/>
    <m/>
    <n v="10282.997614978871"/>
    <n v="11425.55290553208"/>
    <n v="12853.74701872359"/>
    <n v="14689.996592826959"/>
    <n v="17138.32935829812"/>
    <n v="8226.3980919830974"/>
    <n v="9140.442324425665"/>
    <n v="10282.997614978871"/>
    <n v="11751.99727426157"/>
    <n v="13710.663486638499"/>
    <n v="90688.86266608724"/>
    <n v="100765.4029623191"/>
    <n v="113361.078332609"/>
    <n v="129555.5180944103"/>
    <n v="151148.10444347869"/>
    <n v="72551.090132869795"/>
    <n v="80612.322369855319"/>
    <n v="90688.86266608724"/>
    <n v="103644.41447552831"/>
    <n v="120918.483554783"/>
  </r>
  <r>
    <x v="679"/>
    <n v="20199.231748371629"/>
    <n v="20199.231748371629"/>
    <n v="20199.231748371629"/>
    <n v="0"/>
    <n v="0"/>
    <n v="1653511508"/>
    <n v="0"/>
    <n v="0"/>
    <n v="0"/>
    <n v="0"/>
    <n v="0"/>
    <n v="0"/>
    <n v="517442"/>
    <n v="0"/>
    <n v="517442"/>
    <n v="1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8382.56"/>
    <n v="458382.56"/>
    <n v="0"/>
    <n v="1"/>
    <n v="2"/>
    <n v="0"/>
    <n v="0"/>
    <n v="0"/>
    <n v="0"/>
    <n v="0"/>
    <n v="0"/>
    <n v="458382.56"/>
    <n v="458382.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80"/>
    <n v="18486.079979999999"/>
    <n v="18486.079979999999"/>
    <n v="18486.079979999999"/>
    <n v="0"/>
    <n v="0"/>
    <n v="1668769499"/>
    <n v="0"/>
    <n v="0"/>
    <n v="0"/>
    <n v="0"/>
    <n v="0"/>
    <n v="0"/>
    <n v="28105"/>
    <n v="0"/>
    <n v="28113"/>
    <n v="2"/>
    <n v="4"/>
    <n v="0"/>
    <n v="0"/>
    <n v="0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66481.3899999997"/>
    <n v="4366481.3899999997"/>
    <n v="0"/>
    <n v="1"/>
    <n v="1"/>
    <n v="0"/>
    <n v="0"/>
    <n v="0"/>
    <n v="0"/>
    <n v="0"/>
    <n v="0"/>
    <n v="4366481.3899999997"/>
    <n v="4366481.38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81"/>
    <n v="23151.8961204675"/>
    <n v="0"/>
    <n v="0"/>
    <n v="12"/>
    <n v="37"/>
    <n v="1670961527"/>
    <n v="0"/>
    <n v="0"/>
    <n v="0"/>
    <n v="0"/>
    <n v="0"/>
    <n v="0"/>
    <n v="136"/>
    <n v="0"/>
    <n v="136"/>
    <n v="1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029.86"/>
    <n v="34029.86"/>
    <n v="0"/>
    <n v="1"/>
    <n v="1"/>
    <n v="34029.858514875777"/>
    <n v="34029.858514875777"/>
    <n v="0"/>
    <n v="0"/>
    <n v="0"/>
    <n v="0"/>
    <n v="1.485124215832911E-3"/>
    <n v="1.485124215832911E-3"/>
    <n v="0"/>
    <n v="0"/>
    <n v="17014.929257437889"/>
    <n v="20417.91510892547"/>
    <n v="23820.900960413052"/>
    <n v="27223.886811900629"/>
    <n v="30626.872663388211"/>
    <n v="37432.844366363373"/>
    <n v="40835.83021785094"/>
    <n v="44238.816069338522"/>
    <n v="47641.801920826103"/>
    <n v="51044.787772313677"/>
    <n v="0"/>
    <n v="0"/>
    <n v="0"/>
    <n v="0"/>
    <n v="0"/>
    <n v="0"/>
    <n v="0"/>
    <n v="0"/>
    <n v="0"/>
    <n v="0"/>
    <s v="inf"/>
    <m/>
    <n v="1.4630000000000001"/>
    <n v="-1"/>
    <m/>
    <m/>
    <m/>
    <m/>
    <n v="6805.9717029751573"/>
    <n v="7562.1907810835073"/>
    <n v="8507.4646287189462"/>
    <n v="9722.816718535938"/>
    <n v="11343.286171625259"/>
    <n v="5444.7773623801259"/>
    <n v="6049.7526248668064"/>
    <n v="6805.9717029751573"/>
    <n v="7778.2533748287506"/>
    <n v="9074.6289373002091"/>
    <n v="0"/>
    <n v="0"/>
    <n v="0"/>
    <n v="0"/>
    <n v="0"/>
    <n v="0"/>
    <n v="0"/>
    <n v="0"/>
    <n v="0"/>
    <n v="0"/>
  </r>
  <r>
    <x v="682"/>
    <n v="44770.914730229902"/>
    <n v="44770.914730229902"/>
    <n v="44770.914730229902"/>
    <n v="0"/>
    <n v="0"/>
    <n v="1669855559"/>
    <n v="0"/>
    <n v="0"/>
    <n v="0"/>
    <n v="0"/>
    <n v="0"/>
    <n v="0"/>
    <n v="214172240"/>
    <n v="0"/>
    <n v="214176531"/>
    <n v="8"/>
    <n v="126"/>
    <n v="177"/>
    <n v="710"/>
    <n v="22"/>
    <n v="0"/>
    <n v="0"/>
    <n v="0"/>
    <n v="0"/>
    <n v="0"/>
    <n v="0"/>
    <n v="0"/>
    <n v="33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81"/>
    <n v="445.48"/>
    <n v="445.48"/>
    <n v="0"/>
    <n v="1"/>
    <n v="1"/>
    <n v="0"/>
    <n v="0"/>
    <n v="0"/>
    <n v="0"/>
    <n v="0"/>
    <n v="0"/>
    <n v="445.48"/>
    <n v="445.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83"/>
    <n v="1514812.1315230019"/>
    <n v="422475.92965340038"/>
    <n v="422475.92965340038"/>
    <n v="14"/>
    <n v="18"/>
    <n v="1671225395"/>
    <n v="0"/>
    <n v="0"/>
    <n v="0"/>
    <n v="0"/>
    <n v="0"/>
    <n v="0"/>
    <n v="621292"/>
    <n v="0"/>
    <n v="621292"/>
    <n v="3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09089.93"/>
    <n v="1609089.96"/>
    <n v="0.03"/>
    <n v="1"/>
    <n v="3"/>
    <n v="1605572.442398672"/>
    <n v="1605572.442398672"/>
    <n v="0"/>
    <n v="0"/>
    <n v="0"/>
    <n v="0"/>
    <n v="3517.4876013279431"/>
    <n v="3517.5176013279711"/>
    <n v="0.03"/>
    <n v="0"/>
    <n v="802786.221199336"/>
    <n v="963343.4654392032"/>
    <n v="1123900.7096790699"/>
    <n v="1284457.9539189381"/>
    <n v="1445015.198158805"/>
    <n v="1766129.686638539"/>
    <n v="1926686.9308784059"/>
    <n v="2087244.1751182741"/>
    <n v="2247801.4193581408"/>
    <n v="2408358.663598008"/>
    <n v="0"/>
    <n v="0"/>
    <n v="0"/>
    <n v="0"/>
    <n v="0"/>
    <n v="0"/>
    <n v="0"/>
    <n v="0"/>
    <n v="0"/>
    <n v="0"/>
    <s v="inf"/>
    <m/>
    <n v="1.4630000000000001"/>
    <n v="-1"/>
    <m/>
    <m/>
    <m/>
    <m/>
    <n v="321114.4884797344"/>
    <n v="356793.8760885938"/>
    <n v="401393.110599668"/>
    <n v="458734.98354247771"/>
    <n v="535190.81413289066"/>
    <n v="256891.59078378751"/>
    <n v="285435.100870875"/>
    <n v="321114.4884797344"/>
    <n v="366987.98683398223"/>
    <n v="428152.65130631247"/>
    <n v="0"/>
    <n v="0"/>
    <n v="0"/>
    <n v="0"/>
    <n v="0"/>
    <n v="0"/>
    <n v="0"/>
    <n v="0"/>
    <n v="0"/>
    <n v="0"/>
  </r>
  <r>
    <x v="684"/>
    <n v="14055.535575980601"/>
    <n v="14055.535575980601"/>
    <n v="14055.535575980601"/>
    <n v="0"/>
    <n v="0"/>
    <n v="1671629651"/>
    <n v="0"/>
    <n v="0"/>
    <n v="0"/>
    <n v="0"/>
    <n v="0"/>
    <n v="0"/>
    <n v="1476254"/>
    <n v="0"/>
    <n v="1476262"/>
    <n v="4"/>
    <n v="86"/>
    <n v="0"/>
    <n v="0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5"/>
    <n v="125"/>
    <n v="0"/>
    <n v="1"/>
    <n v="1"/>
    <n v="0"/>
    <n v="0"/>
    <n v="0"/>
    <n v="0"/>
    <n v="0"/>
    <n v="0"/>
    <n v="125"/>
    <n v="1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85"/>
    <n v="16254"/>
    <n v="16254"/>
    <n v="16254"/>
    <n v="0"/>
    <n v="0"/>
    <n v="1609364480"/>
    <n v="0"/>
    <n v="0"/>
    <n v="0"/>
    <n v="0"/>
    <n v="0"/>
    <n v="0"/>
    <n v="2673096"/>
    <n v="0"/>
    <n v="2673097"/>
    <n v="4"/>
    <n v="5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82596.76"/>
    <n v="782596.76"/>
    <n v="0"/>
    <n v="2"/>
    <n v="8"/>
    <n v="0"/>
    <n v="0"/>
    <n v="0"/>
    <n v="0"/>
    <n v="0"/>
    <n v="0"/>
    <n v="782596.76"/>
    <n v="782596.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86"/>
    <n v="23842.791331449411"/>
    <n v="22558.832163489998"/>
    <n v="22558.832163489998"/>
    <n v="2"/>
    <n v="30"/>
    <n v="1619292358"/>
    <n v="0"/>
    <n v="0"/>
    <n v="0"/>
    <n v="0"/>
    <n v="0"/>
    <n v="0"/>
    <n v="359889"/>
    <n v="0"/>
    <n v="359894"/>
    <n v="3"/>
    <n v="51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6451.72"/>
    <n v="56451.72"/>
    <n v="0"/>
    <n v="1"/>
    <n v="2"/>
    <n v="0"/>
    <n v="0"/>
    <n v="0"/>
    <n v="0"/>
    <n v="0"/>
    <n v="0"/>
    <n v="56451.72"/>
    <n v="56451.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87"/>
    <n v="20000.000000000011"/>
    <n v="20000.000000000011"/>
    <n v="20000.000000000011"/>
    <n v="0"/>
    <n v="0"/>
    <n v="1670024207"/>
    <n v="0"/>
    <n v="0"/>
    <n v="0"/>
    <n v="0"/>
    <n v="0"/>
    <n v="0"/>
    <n v="30255"/>
    <n v="0"/>
    <n v="31322"/>
    <n v="2"/>
    <n v="6"/>
    <n v="0"/>
    <n v="10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949.67"/>
    <n v="14949.67"/>
    <n v="0"/>
    <n v="2"/>
    <n v="4"/>
    <n v="0"/>
    <n v="0"/>
    <n v="0"/>
    <n v="1820.5845104725261"/>
    <n v="1820.5845104725261"/>
    <n v="0"/>
    <n v="13129.085489527481"/>
    <n v="13129.085489527481"/>
    <n v="0"/>
    <n v="0"/>
    <n v="0"/>
    <n v="0"/>
    <n v="0"/>
    <n v="0"/>
    <n v="0"/>
    <n v="0"/>
    <n v="0"/>
    <n v="0"/>
    <n v="0"/>
    <n v="0"/>
    <n v="910.29225523626292"/>
    <n v="1092.3507062835149"/>
    <n v="1274.409157330768"/>
    <n v="1456.4676083780209"/>
    <n v="1638.5260594252729"/>
    <n v="2002.642961519779"/>
    <n v="2184.7014125670312"/>
    <n v="2366.7598636142839"/>
    <n v="2548.8183146615361"/>
    <n v="2730.8767657087892"/>
    <m/>
    <s v="inf"/>
    <n v="1.4630000000000001"/>
    <m/>
    <n v="-1"/>
    <n v="0"/>
    <m/>
    <m/>
    <n v="0"/>
    <n v="0"/>
    <n v="0"/>
    <n v="0"/>
    <n v="0"/>
    <n v="0"/>
    <n v="0"/>
    <n v="0"/>
    <n v="0"/>
    <n v="0"/>
    <n v="364.11690209450518"/>
    <n v="404.5743356605613"/>
    <n v="455.14612761813152"/>
    <n v="520.16700299215029"/>
    <n v="606.86150349084198"/>
    <n v="291.29352167560421"/>
    <n v="323.65946852844911"/>
    <n v="364.11690209450518"/>
    <n v="416.1336023937202"/>
    <n v="485.48920279267361"/>
  </r>
  <r>
    <x v="688"/>
    <n v="0"/>
    <n v="0"/>
    <n v="0"/>
    <n v="0"/>
    <n v="0"/>
    <n v="0"/>
    <n v="53984.09694311933"/>
    <n v="0"/>
    <n v="0"/>
    <n v="2"/>
    <n v="16"/>
    <n v="1667668321"/>
    <n v="28625"/>
    <n v="0"/>
    <n v="28718"/>
    <n v="4"/>
    <n v="5"/>
    <n v="2"/>
    <n v="89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60928.95"/>
    <n v="60928.95"/>
    <n v="0"/>
    <n v="1"/>
    <n v="1"/>
    <n v="0"/>
    <n v="0"/>
    <n v="0"/>
    <n v="0"/>
    <n v="0"/>
    <n v="0"/>
    <n v="60928.95"/>
    <n v="60928.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89"/>
    <n v="161772.60385053349"/>
    <n v="0"/>
    <n v="0"/>
    <n v="43"/>
    <n v="56"/>
    <n v="1610361685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2898.91"/>
    <n v="102898.91"/>
    <n v="0"/>
    <n v="1"/>
    <n v="1"/>
    <n v="0"/>
    <n v="0"/>
    <n v="0"/>
    <n v="0"/>
    <n v="0"/>
    <n v="0"/>
    <n v="102898.91"/>
    <n v="102898.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90"/>
    <n v="93350.446100000001"/>
    <n v="93350.446100000001"/>
    <n v="93350.446100000001"/>
    <n v="0"/>
    <n v="0"/>
    <n v="1668389795"/>
    <n v="0"/>
    <n v="0"/>
    <n v="0"/>
    <n v="0"/>
    <n v="0"/>
    <n v="0"/>
    <n v="2280323"/>
    <n v="0"/>
    <n v="2280323"/>
    <n v="1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02496.62"/>
    <n v="2102496.62"/>
    <n v="0"/>
    <n v="1"/>
    <n v="1"/>
    <n v="0"/>
    <n v="0"/>
    <n v="0"/>
    <n v="0"/>
    <n v="0"/>
    <n v="0"/>
    <n v="2102496.62"/>
    <n v="2102496.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91"/>
    <n v="21225.177810859179"/>
    <n v="21198.03852324091"/>
    <n v="21198.03852324091"/>
    <n v="2"/>
    <n v="1"/>
    <n v="1636059880"/>
    <n v="0"/>
    <n v="0"/>
    <n v="0"/>
    <n v="0"/>
    <n v="0"/>
    <n v="0"/>
    <n v="190398"/>
    <n v="0"/>
    <n v="190415"/>
    <n v="4"/>
    <n v="18"/>
    <n v="0"/>
    <n v="0"/>
    <n v="9"/>
    <n v="2"/>
    <n v="0"/>
    <n v="0"/>
    <n v="0"/>
    <n v="0"/>
    <n v="0"/>
    <n v="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2757.47"/>
    <n v="102757.47"/>
    <n v="0"/>
    <n v="1"/>
    <n v="2"/>
    <n v="0"/>
    <n v="0"/>
    <n v="0"/>
    <n v="0"/>
    <n v="0"/>
    <n v="0"/>
    <n v="102757.47"/>
    <n v="102757.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92"/>
    <n v="42146"/>
    <n v="42146"/>
    <n v="42146"/>
    <n v="0"/>
    <n v="0"/>
    <n v="1667071643"/>
    <n v="0"/>
    <n v="0"/>
    <n v="0"/>
    <n v="0"/>
    <n v="0"/>
    <n v="0"/>
    <n v="45517505"/>
    <n v="0"/>
    <n v="55454118"/>
    <n v="7"/>
    <n v="240"/>
    <n v="9886451"/>
    <n v="0"/>
    <n v="19"/>
    <n v="0"/>
    <n v="0"/>
    <n v="0"/>
    <n v="0"/>
    <n v="0"/>
    <n v="0"/>
    <n v="0"/>
    <n v="0"/>
    <n v="0"/>
    <n v="501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09"/>
    <n v="0.09"/>
    <n v="0"/>
    <n v="1"/>
    <n v="1"/>
    <n v="0"/>
    <n v="0"/>
    <n v="0"/>
    <n v="0"/>
    <n v="0"/>
    <n v="0"/>
    <n v="0.09"/>
    <n v="0.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93"/>
    <n v="49981.41071864"/>
    <n v="49981.41071864"/>
    <n v="49981.41071864"/>
    <n v="0"/>
    <n v="0"/>
    <n v="1663905575"/>
    <n v="0"/>
    <n v="0"/>
    <n v="0"/>
    <n v="0"/>
    <n v="0"/>
    <n v="0"/>
    <n v="1892835"/>
    <n v="0"/>
    <n v="1892835"/>
    <n v="3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3702.88"/>
    <n v="183702.88"/>
    <n v="0"/>
    <n v="1"/>
    <n v="1"/>
    <n v="0"/>
    <n v="0"/>
    <n v="0"/>
    <n v="0"/>
    <n v="0"/>
    <n v="0"/>
    <n v="183702.88"/>
    <n v="183702.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94"/>
    <n v="22898.346697799941"/>
    <n v="22898.346697799941"/>
    <n v="22898.346697799941"/>
    <n v="0"/>
    <n v="0"/>
    <n v="1669230947"/>
    <n v="0"/>
    <n v="0"/>
    <n v="0"/>
    <n v="0"/>
    <n v="0"/>
    <n v="0"/>
    <n v="1058159"/>
    <n v="0"/>
    <n v="1058159"/>
    <n v="1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.029999999999999"/>
    <n v="10.029999999999999"/>
    <n v="0"/>
    <n v="1"/>
    <n v="1"/>
    <n v="0"/>
    <n v="0"/>
    <n v="0"/>
    <n v="0"/>
    <n v="0"/>
    <n v="0"/>
    <n v="10.029999999999999"/>
    <n v="10.02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95"/>
    <n v="63477.243880000002"/>
    <n v="63477.243880000002"/>
    <n v="63477.243880000002"/>
    <n v="0"/>
    <n v="0"/>
    <n v="1670868971"/>
    <n v="0"/>
    <n v="0"/>
    <n v="0"/>
    <n v="0"/>
    <n v="0"/>
    <n v="0"/>
    <n v="711792"/>
    <n v="0"/>
    <n v="712389"/>
    <n v="2"/>
    <n v="16"/>
    <n v="5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0900.92"/>
    <n v="120900.92"/>
    <n v="0"/>
    <n v="1"/>
    <n v="3"/>
    <n v="0"/>
    <n v="0"/>
    <n v="0"/>
    <n v="0"/>
    <n v="0"/>
    <n v="0"/>
    <n v="120900.92"/>
    <n v="120900.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96"/>
    <n v="146783.56901781989"/>
    <n v="146783.56901781989"/>
    <n v="146783.56901781989"/>
    <n v="0"/>
    <n v="0"/>
    <n v="1672121567"/>
    <n v="0"/>
    <n v="0"/>
    <n v="0"/>
    <n v="0"/>
    <n v="0"/>
    <n v="0"/>
    <n v="159995852"/>
    <n v="0"/>
    <n v="168330867"/>
    <n v="6"/>
    <n v="157"/>
    <n v="4"/>
    <n v="0"/>
    <n v="3503795"/>
    <n v="4797253"/>
    <n v="0"/>
    <n v="0"/>
    <n v="0"/>
    <n v="0"/>
    <n v="0"/>
    <n v="0"/>
    <n v="0"/>
    <n v="0"/>
    <n v="0"/>
    <n v="339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97"/>
    <n v="723520.61079705949"/>
    <n v="0"/>
    <n v="0"/>
    <n v="46"/>
    <n v="34"/>
    <n v="1641257370"/>
    <n v="0"/>
    <n v="0"/>
    <n v="0"/>
    <n v="0"/>
    <n v="0"/>
    <n v="0"/>
    <n v="10244"/>
    <n v="0"/>
    <n v="11161"/>
    <n v="5"/>
    <n v="30"/>
    <n v="0"/>
    <n v="0"/>
    <n v="641"/>
    <n v="201"/>
    <n v="0"/>
    <n v="0"/>
    <n v="0"/>
    <n v="0"/>
    <n v="0"/>
    <n v="0"/>
    <n v="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032.77"/>
    <n v="26135.85"/>
    <n v="103.09"/>
    <n v="2"/>
    <n v="9"/>
    <n v="0"/>
    <n v="0"/>
    <n v="0"/>
    <n v="0"/>
    <n v="0"/>
    <n v="0"/>
    <n v="26032.77"/>
    <n v="26135.85"/>
    <n v="103.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98"/>
    <n v="22667.015501900099"/>
    <n v="22667.015501900099"/>
    <n v="22667.015501900099"/>
    <n v="0"/>
    <n v="0"/>
    <n v="1672157387"/>
    <n v="0"/>
    <n v="0"/>
    <n v="0"/>
    <n v="0"/>
    <n v="0"/>
    <n v="0"/>
    <n v="32731874"/>
    <n v="0"/>
    <n v="32817444"/>
    <n v="8"/>
    <n v="901"/>
    <n v="85294"/>
    <n v="0"/>
    <n v="6"/>
    <n v="2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0418.42"/>
    <n v="170418.42"/>
    <n v="0"/>
    <n v="2"/>
    <n v="2"/>
    <n v="0"/>
    <n v="0"/>
    <n v="0"/>
    <n v="0"/>
    <n v="0"/>
    <n v="0"/>
    <n v="170418.42"/>
    <n v="170418.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99"/>
    <n v="121562.85169842149"/>
    <n v="121562.85169842149"/>
    <n v="121562.85169842149"/>
    <n v="0"/>
    <n v="0"/>
    <n v="1670427707"/>
    <n v="0"/>
    <n v="0"/>
    <n v="0"/>
    <n v="0"/>
    <n v="0"/>
    <n v="0"/>
    <n v="40040514"/>
    <n v="0"/>
    <n v="40440342"/>
    <n v="4"/>
    <n v="458"/>
    <n v="0"/>
    <n v="0"/>
    <n v="0"/>
    <n v="3998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2423.97"/>
    <n v="42423.97"/>
    <n v="0"/>
    <n v="1"/>
    <n v="1"/>
    <n v="0"/>
    <n v="0"/>
    <n v="0"/>
    <n v="0"/>
    <n v="0"/>
    <n v="0"/>
    <n v="42423.97"/>
    <n v="42423.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00"/>
    <n v="43738.855452859367"/>
    <n v="43738.855452859367"/>
    <n v="43738.855452859367"/>
    <n v="0"/>
    <n v="0"/>
    <n v="1666968635"/>
    <n v="0"/>
    <n v="0"/>
    <n v="0"/>
    <n v="0"/>
    <n v="0"/>
    <n v="0"/>
    <n v="367107"/>
    <n v="0"/>
    <n v="463059"/>
    <n v="7"/>
    <n v="37"/>
    <n v="3378"/>
    <n v="0"/>
    <n v="91962"/>
    <n v="261"/>
    <n v="0"/>
    <n v="0"/>
    <n v="0"/>
    <n v="0"/>
    <n v="0"/>
    <n v="0"/>
    <n v="349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8822.15"/>
    <n v="2488822.15"/>
    <n v="0"/>
    <n v="2"/>
    <n v="4"/>
    <n v="0"/>
    <n v="0"/>
    <n v="0"/>
    <n v="0"/>
    <n v="0"/>
    <n v="0"/>
    <n v="2488822.15"/>
    <n v="2488822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01"/>
    <n v="19592.053609458359"/>
    <n v="0"/>
    <n v="0"/>
    <n v="54"/>
    <n v="38"/>
    <n v="1612397401"/>
    <n v="0"/>
    <n v="0"/>
    <n v="0"/>
    <n v="0"/>
    <n v="0"/>
    <n v="0"/>
    <n v="15"/>
    <n v="0"/>
    <n v="15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66"/>
    <n v="6.66"/>
    <n v="0"/>
    <n v="1"/>
    <n v="1"/>
    <n v="0"/>
    <n v="0"/>
    <n v="0"/>
    <n v="0"/>
    <n v="0"/>
    <n v="0"/>
    <n v="6.66"/>
    <n v="6.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02"/>
    <n v="991080.71698001889"/>
    <n v="991080.71698001889"/>
    <n v="991080.71698001889"/>
    <n v="0"/>
    <n v="0"/>
    <n v="1672162043"/>
    <n v="0"/>
    <n v="0"/>
    <n v="0"/>
    <n v="0"/>
    <n v="0"/>
    <n v="0"/>
    <n v="386688820"/>
    <n v="0"/>
    <n v="386688942"/>
    <n v="7"/>
    <n v="457"/>
    <n v="39"/>
    <n v="0"/>
    <n v="35"/>
    <n v="0"/>
    <n v="0"/>
    <n v="0"/>
    <n v="0"/>
    <n v="0"/>
    <n v="0"/>
    <n v="0"/>
    <n v="0"/>
    <n v="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116.82"/>
    <n v="28116.82"/>
    <n v="0"/>
    <n v="2"/>
    <n v="2"/>
    <n v="0"/>
    <n v="0"/>
    <n v="0"/>
    <n v="0"/>
    <n v="0"/>
    <n v="0"/>
    <n v="28116.82"/>
    <n v="28116.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03"/>
    <n v="19431.04163409321"/>
    <n v="19431.04163409321"/>
    <n v="19431.04163409321"/>
    <n v="0"/>
    <n v="0"/>
    <n v="1660395300"/>
    <n v="0"/>
    <n v="0"/>
    <n v="0"/>
    <n v="0"/>
    <n v="0"/>
    <n v="0"/>
    <n v="284954"/>
    <n v="0"/>
    <n v="284954"/>
    <n v="1"/>
    <n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04"/>
    <n v="49213.790231331543"/>
    <n v="49213.790231331543"/>
    <n v="49213.790231331543"/>
    <n v="0"/>
    <n v="0"/>
    <n v="1669987031"/>
    <n v="0"/>
    <n v="0"/>
    <n v="0"/>
    <n v="0"/>
    <n v="0"/>
    <n v="0"/>
    <n v="149970"/>
    <n v="0"/>
    <n v="150231"/>
    <n v="9"/>
    <n v="486"/>
    <n v="250"/>
    <n v="0"/>
    <n v="3"/>
    <n v="3"/>
    <n v="0"/>
    <n v="0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360.400000000001"/>
    <n v="23360.400000000001"/>
    <n v="0"/>
    <n v="2"/>
    <n v="15"/>
    <n v="2.781281857571051"/>
    <n v="2.781281857571051"/>
    <n v="0"/>
    <n v="0"/>
    <n v="0"/>
    <n v="0"/>
    <n v="23357.618718142428"/>
    <n v="23357.618718142428"/>
    <n v="0"/>
    <n v="0"/>
    <n v="1.3906409287855259"/>
    <n v="1.6687691145426311"/>
    <n v="1.9468973002997361"/>
    <n v="2.225025486056841"/>
    <n v="2.503153671813946"/>
    <n v="3.0594100433281568"/>
    <n v="3.3375382290852622"/>
    <n v="3.6156664148423672"/>
    <n v="3.8937946005994721"/>
    <n v="4.1719227863565767"/>
    <n v="0"/>
    <n v="0"/>
    <n v="0"/>
    <n v="0"/>
    <n v="0"/>
    <n v="0"/>
    <n v="0"/>
    <n v="0"/>
    <n v="0"/>
    <n v="0"/>
    <s v="inf"/>
    <m/>
    <n v="1.4630000000000001"/>
    <n v="-1"/>
    <m/>
    <m/>
    <m/>
    <m/>
    <n v="0.55625637151421026"/>
    <n v="0.61806263501578917"/>
    <n v="0.69532046439276285"/>
    <n v="0.79465195930601473"/>
    <n v="0.92709395252368376"/>
    <n v="0.44500509721136822"/>
    <n v="0.49445010801263128"/>
    <n v="0.55625637151421026"/>
    <n v="0.63572156744481167"/>
    <n v="0.74167516201894701"/>
    <n v="0"/>
    <n v="0"/>
    <n v="0"/>
    <n v="0"/>
    <n v="0"/>
    <n v="0"/>
    <n v="0"/>
    <n v="0"/>
    <n v="0"/>
    <n v="0"/>
  </r>
  <r>
    <x v="705"/>
    <n v="27073.775101431191"/>
    <n v="27073.775101431191"/>
    <n v="27073.775101431191"/>
    <n v="0"/>
    <n v="0"/>
    <n v="1614059689"/>
    <n v="0"/>
    <n v="0"/>
    <n v="0"/>
    <n v="0"/>
    <n v="0"/>
    <n v="0"/>
    <n v="88839"/>
    <n v="0"/>
    <n v="88839"/>
    <n v="2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4097.44"/>
    <n v="114097.44"/>
    <n v="0"/>
    <n v="1"/>
    <n v="3"/>
    <n v="0"/>
    <n v="0"/>
    <n v="0"/>
    <n v="0"/>
    <n v="0"/>
    <n v="0"/>
    <n v="114097.44"/>
    <n v="114097.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06"/>
    <n v="14101.12319351358"/>
    <n v="0"/>
    <n v="0"/>
    <n v="51"/>
    <n v="102"/>
    <n v="1648573853"/>
    <n v="0"/>
    <n v="0"/>
    <n v="0"/>
    <n v="0"/>
    <n v="0"/>
    <n v="0"/>
    <n v="117978"/>
    <n v="0"/>
    <n v="118103"/>
    <n v="3"/>
    <n v="12"/>
    <n v="0"/>
    <n v="121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3716.6"/>
    <n v="3716.6"/>
    <n v="0"/>
    <n v="1"/>
    <n v="1"/>
    <n v="0"/>
    <n v="0"/>
    <n v="0"/>
    <n v="0"/>
    <n v="0"/>
    <n v="0"/>
    <n v="3716.6"/>
    <n v="3716.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07"/>
    <n v="378783.6567536107"/>
    <n v="378783.6567536107"/>
    <n v="378783.6567536107"/>
    <n v="0"/>
    <n v="0"/>
    <n v="1672157543"/>
    <n v="0"/>
    <n v="0"/>
    <n v="0"/>
    <n v="0"/>
    <n v="0"/>
    <n v="0"/>
    <n v="58368176"/>
    <n v="0"/>
    <n v="58368176"/>
    <n v="2"/>
    <n v="1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155.19"/>
    <n v="44155.19"/>
    <n v="0"/>
    <n v="1"/>
    <n v="4"/>
    <n v="0"/>
    <n v="0"/>
    <n v="0"/>
    <n v="0"/>
    <n v="0"/>
    <n v="0"/>
    <n v="44155.19"/>
    <n v="44155.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08"/>
    <n v="32420.67"/>
    <n v="32420.67"/>
    <n v="32420.67"/>
    <n v="0"/>
    <n v="0"/>
    <n v="1661832832"/>
    <n v="4002.6290901176071"/>
    <n v="0"/>
    <n v="0"/>
    <n v="4"/>
    <n v="9"/>
    <n v="1666244284"/>
    <n v="1084"/>
    <n v="0"/>
    <n v="8223"/>
    <n v="4"/>
    <n v="7"/>
    <n v="0"/>
    <n v="3651"/>
    <n v="0"/>
    <n v="0"/>
    <n v="0"/>
    <n v="0"/>
    <n v="0"/>
    <n v="0"/>
    <n v="0"/>
    <n v="0"/>
    <n v="34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88"/>
    <n v="3350.47"/>
    <n v="3350.47"/>
    <n v="0"/>
    <n v="2"/>
    <n v="3"/>
    <n v="0"/>
    <n v="0"/>
    <n v="0"/>
    <n v="0"/>
    <n v="0"/>
    <n v="0"/>
    <n v="3350.47"/>
    <n v="3350.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09"/>
    <n v="17999.999999760999"/>
    <n v="17999.999999760999"/>
    <n v="17999.999999760999"/>
    <n v="0"/>
    <n v="0"/>
    <n v="1671667211"/>
    <n v="0"/>
    <n v="0"/>
    <n v="0"/>
    <n v="0"/>
    <n v="0"/>
    <n v="0"/>
    <n v="27039"/>
    <n v="0"/>
    <n v="27039"/>
    <n v="1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10"/>
    <n v="18000"/>
    <n v="18000"/>
    <n v="18000"/>
    <n v="0"/>
    <n v="0"/>
    <n v="1666024007"/>
    <n v="0"/>
    <n v="0"/>
    <n v="0"/>
    <n v="0"/>
    <n v="0"/>
    <n v="0"/>
    <n v="35062"/>
    <n v="0"/>
    <n v="38730"/>
    <n v="3"/>
    <n v="10"/>
    <n v="0"/>
    <n v="2266"/>
    <n v="0"/>
    <n v="14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02"/>
    <n v="22946.560000000001"/>
    <n v="22946.560000000001"/>
    <n v="0"/>
    <n v="2"/>
    <n v="2"/>
    <n v="0"/>
    <n v="0"/>
    <n v="0"/>
    <n v="0"/>
    <n v="0"/>
    <n v="0"/>
    <n v="22946.560000000001"/>
    <n v="22946.56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11"/>
    <n v="3468913.6022304832"/>
    <n v="3442452.0447947122"/>
    <n v="3442452.0447947122"/>
    <n v="47"/>
    <n v="73"/>
    <n v="1670457623"/>
    <n v="4990"/>
    <n v="4990"/>
    <n v="4990"/>
    <n v="0"/>
    <n v="0"/>
    <n v="1666226448"/>
    <n v="5276093"/>
    <n v="0"/>
    <n v="5285915"/>
    <n v="6"/>
    <n v="27"/>
    <n v="5"/>
    <n v="9745"/>
    <n v="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7"/>
    <n v="152580.81"/>
    <n v="152580.81"/>
    <n v="0"/>
    <n v="2"/>
    <n v="6"/>
    <n v="38894.570489474747"/>
    <n v="38894.570489474747"/>
    <n v="0"/>
    <n v="0"/>
    <n v="0"/>
    <n v="0"/>
    <n v="113686.23951052529"/>
    <n v="113686.23951052529"/>
    <n v="0"/>
    <n v="0"/>
    <n v="19447.285244737381"/>
    <n v="23336.742293684849"/>
    <n v="27226.199342632332"/>
    <n v="31115.6563915798"/>
    <n v="35005.113440527282"/>
    <n v="42784.027538422233"/>
    <n v="46673.484587369698"/>
    <n v="50562.941636317177"/>
    <n v="54452.398685264663"/>
    <n v="58341.855734212128"/>
    <n v="0"/>
    <n v="0"/>
    <n v="0"/>
    <n v="0"/>
    <n v="0"/>
    <n v="0"/>
    <n v="0"/>
    <n v="0"/>
    <n v="0"/>
    <n v="0"/>
    <s v="inf"/>
    <m/>
    <n v="1.4630000000000001"/>
    <n v="-1"/>
    <m/>
    <m/>
    <m/>
    <m/>
    <n v="7778.9140978949508"/>
    <n v="8643.237886549945"/>
    <n v="9723.6426223686885"/>
    <n v="11112.734425564209"/>
    <n v="12964.856829824919"/>
    <n v="6223.131278315961"/>
    <n v="6914.5903092399567"/>
    <n v="7778.9140978949508"/>
    <n v="8890.1875404513721"/>
    <n v="10371.885463859941"/>
    <n v="0"/>
    <n v="0"/>
    <n v="0"/>
    <n v="0"/>
    <n v="0"/>
    <n v="0"/>
    <n v="0"/>
    <n v="0"/>
    <n v="0"/>
    <n v="0"/>
  </r>
  <r>
    <x v="712"/>
    <n v="199990.57"/>
    <n v="199990.57"/>
    <n v="199990.57"/>
    <n v="0"/>
    <n v="0"/>
    <n v="1670933219"/>
    <n v="0"/>
    <n v="0"/>
    <n v="0"/>
    <n v="0"/>
    <n v="0"/>
    <n v="0"/>
    <n v="529163"/>
    <n v="0"/>
    <n v="529163"/>
    <n v="1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08.8900000000003"/>
    <n v="5832.11"/>
    <n v="1023.22"/>
    <n v="1"/>
    <n v="2"/>
    <n v="0"/>
    <n v="0"/>
    <n v="0"/>
    <n v="0"/>
    <n v="0"/>
    <n v="0"/>
    <n v="4808.8900000000003"/>
    <n v="5832.11"/>
    <n v="1023.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13"/>
    <n v="0"/>
    <n v="0"/>
    <n v="0"/>
    <n v="0"/>
    <n v="0"/>
    <n v="0"/>
    <n v="35121.421648149997"/>
    <n v="35121.421648149997"/>
    <n v="35121.421648149997"/>
    <n v="0"/>
    <n v="0"/>
    <n v="1670868053"/>
    <n v="26484"/>
    <n v="0"/>
    <n v="78490"/>
    <n v="8"/>
    <n v="30"/>
    <n v="21"/>
    <n v="51635"/>
    <n v="102"/>
    <n v="8"/>
    <n v="0"/>
    <n v="0"/>
    <n v="44"/>
    <n v="0"/>
    <n v="0"/>
    <n v="188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1"/>
    <n v="27117.79"/>
    <n v="27117.79"/>
    <n v="0"/>
    <n v="3"/>
    <n v="5"/>
    <n v="0"/>
    <n v="0"/>
    <n v="0"/>
    <n v="0"/>
    <n v="0"/>
    <n v="0"/>
    <n v="27117.79"/>
    <n v="27117.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14"/>
    <n v="14170.258161369709"/>
    <n v="0"/>
    <n v="0"/>
    <n v="34"/>
    <n v="67"/>
    <n v="1668762503"/>
    <n v="0"/>
    <n v="0"/>
    <n v="0"/>
    <n v="0"/>
    <n v="0"/>
    <n v="0"/>
    <n v="2884194"/>
    <n v="0"/>
    <n v="2884513"/>
    <n v="4"/>
    <n v="13"/>
    <n v="194"/>
    <n v="116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3"/>
    <n v="136421.87"/>
    <n v="136421.87"/>
    <n v="0"/>
    <n v="1"/>
    <n v="4"/>
    <n v="20864.361565351999"/>
    <n v="20864.361565351999"/>
    <n v="0"/>
    <n v="0"/>
    <n v="0"/>
    <n v="0"/>
    <n v="115557.508434648"/>
    <n v="115557.508434648"/>
    <n v="0"/>
    <n v="0"/>
    <n v="10432.180782676"/>
    <n v="12518.616939211201"/>
    <n v="14605.0530957464"/>
    <n v="16691.489252281601"/>
    <n v="18777.925408816802"/>
    <n v="22950.7977218872"/>
    <n v="25037.233878422401"/>
    <n v="27123.670034957609"/>
    <n v="29210.1061914928"/>
    <n v="31296.542348028001"/>
    <n v="0"/>
    <n v="0"/>
    <n v="0"/>
    <n v="0"/>
    <n v="0"/>
    <n v="0"/>
    <n v="0"/>
    <n v="0"/>
    <n v="0"/>
    <n v="0"/>
    <s v="inf"/>
    <m/>
    <n v="1.4630000000000001"/>
    <n v="-1"/>
    <m/>
    <m/>
    <m/>
    <m/>
    <n v="4172.8723130704002"/>
    <n v="4636.5247923004454"/>
    <n v="5216.0903913380007"/>
    <n v="5961.246161529144"/>
    <n v="6954.7871884506676"/>
    <n v="3338.2978504563212"/>
    <n v="3709.2198338403559"/>
    <n v="4172.8723130704011"/>
    <n v="4768.9969292233154"/>
    <n v="5563.8297507605348"/>
    <n v="0"/>
    <n v="0"/>
    <n v="0"/>
    <n v="0"/>
    <n v="0"/>
    <n v="0"/>
    <n v="0"/>
    <n v="0"/>
    <n v="0"/>
    <n v="0"/>
  </r>
  <r>
    <x v="715"/>
    <n v="0"/>
    <n v="0"/>
    <n v="0"/>
    <n v="0"/>
    <n v="0"/>
    <n v="0"/>
    <n v="34717.368796639137"/>
    <n v="17284.81784337882"/>
    <n v="17284.81784337882"/>
    <n v="14"/>
    <n v="25"/>
    <n v="1671915135"/>
    <n v="904"/>
    <n v="0"/>
    <n v="28810"/>
    <n v="3"/>
    <n v="6"/>
    <n v="1"/>
    <n v="279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9387.35"/>
    <n v="29387.35"/>
    <n v="0"/>
    <n v="1"/>
    <n v="2"/>
    <n v="0"/>
    <n v="0"/>
    <n v="0"/>
    <n v="25667.77838153992"/>
    <n v="25667.77838153992"/>
    <n v="0"/>
    <n v="3719.5716184600792"/>
    <n v="3719.5716184600792"/>
    <n v="0"/>
    <n v="0"/>
    <n v="0"/>
    <n v="0"/>
    <n v="0"/>
    <n v="0"/>
    <n v="0"/>
    <n v="0"/>
    <n v="0"/>
    <n v="0"/>
    <n v="0"/>
    <n v="0"/>
    <n v="12833.88919076996"/>
    <n v="15400.66702892395"/>
    <n v="17967.444867077938"/>
    <n v="20534.222705231939"/>
    <n v="23101.00054338593"/>
    <n v="28234.55621969391"/>
    <n v="30801.3340578479"/>
    <n v="33368.111896001887"/>
    <n v="35934.889734155877"/>
    <n v="38501.667572309882"/>
    <m/>
    <s v="inf"/>
    <n v="1.4630000000000001"/>
    <m/>
    <n v="-1"/>
    <n v="0"/>
    <m/>
    <m/>
    <n v="0"/>
    <n v="0"/>
    <n v="0"/>
    <n v="0"/>
    <n v="0"/>
    <n v="0"/>
    <n v="0"/>
    <n v="0"/>
    <n v="0"/>
    <n v="0"/>
    <n v="5133.555676307984"/>
    <n v="5703.9507514533152"/>
    <n v="6416.9445953849799"/>
    <n v="7333.6509661542632"/>
    <n v="8555.9261271799733"/>
    <n v="4106.8445410463873"/>
    <n v="4563.1606011626527"/>
    <n v="5133.555676307984"/>
    <n v="5866.9207729234104"/>
    <n v="6844.7409017439786"/>
  </r>
  <r>
    <x v="716"/>
    <n v="15000"/>
    <n v="15000"/>
    <n v="15000"/>
    <n v="0"/>
    <n v="0"/>
    <n v="1669503815"/>
    <n v="0"/>
    <n v="0"/>
    <n v="0"/>
    <n v="0"/>
    <n v="0"/>
    <n v="0"/>
    <n v="15075294"/>
    <n v="0"/>
    <n v="15321096"/>
    <n v="5"/>
    <n v="56"/>
    <n v="2458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5802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17"/>
    <n v="0"/>
    <n v="0"/>
    <n v="0"/>
    <n v="0"/>
    <n v="0"/>
    <n v="0"/>
    <n v="71756.656180283317"/>
    <n v="0"/>
    <n v="0"/>
    <n v="12"/>
    <n v="11"/>
    <n v="1664651221"/>
    <n v="151"/>
    <n v="0"/>
    <n v="312"/>
    <n v="7"/>
    <n v="27"/>
    <n v="158"/>
    <n v="0"/>
    <n v="0"/>
    <n v="1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1"/>
    <n v="30923.74"/>
    <n v="30923.74"/>
    <n v="0"/>
    <n v="4"/>
    <n v="8"/>
    <n v="7.3187513542962268"/>
    <n v="7.3187513542962268"/>
    <n v="0"/>
    <n v="199.4259179500142"/>
    <n v="199.4259179500142"/>
    <n v="0"/>
    <n v="30716.995330695689"/>
    <n v="30716.995330695689"/>
    <n v="0"/>
    <n v="0"/>
    <n v="3.659375677148113"/>
    <n v="4.3912508125777361"/>
    <n v="5.1231259480073588"/>
    <n v="5.8550010834369806"/>
    <n v="6.5868762188666041"/>
    <n v="8.0506264897258504"/>
    <n v="8.7825016251554722"/>
    <n v="9.5143767605850957"/>
    <n v="10.246251896014719"/>
    <n v="10.978127031444339"/>
    <n v="99.712958975007083"/>
    <n v="119.6555507700085"/>
    <n v="139.59814256500991"/>
    <n v="159.54073436001141"/>
    <n v="179.48332615501269"/>
    <n v="219.36850974501559"/>
    <n v="239.31110154001701"/>
    <n v="259.25369333501851"/>
    <n v="279.19628513001982"/>
    <n v="299.13887692502118"/>
    <s v="inf"/>
    <s v="inf"/>
    <n v="1.4630000000000001"/>
    <n v="-1"/>
    <n v="-1"/>
    <n v="0"/>
    <m/>
    <m/>
    <n v="1.4637502708592449"/>
    <n v="1.626389189843606"/>
    <n v="1.8296878385740569"/>
    <n v="2.091071815513208"/>
    <n v="2.4395837847654089"/>
    <n v="1.1710002166873961"/>
    <n v="1.3011113518748849"/>
    <n v="1.4637502708592449"/>
    <n v="1.6728574524105659"/>
    <n v="1.9516670278123269"/>
    <n v="39.885183590002832"/>
    <n v="44.316870655558702"/>
    <n v="49.856479487503542"/>
    <n v="56.978833700004053"/>
    <n v="66.47530598333806"/>
    <n v="31.90814687200227"/>
    <n v="35.453496524446969"/>
    <n v="39.885183590002839"/>
    <n v="45.583066960003237"/>
    <n v="53.18024478667045"/>
  </r>
  <r>
    <x v="718"/>
    <n v="15613.03315409843"/>
    <n v="0"/>
    <n v="0"/>
    <n v="44"/>
    <n v="59"/>
    <n v="1660107078"/>
    <n v="0"/>
    <n v="0"/>
    <n v="0"/>
    <n v="0"/>
    <n v="0"/>
    <n v="0"/>
    <n v="1173015"/>
    <n v="0"/>
    <n v="1180836"/>
    <n v="4"/>
    <n v="19"/>
    <n v="7806"/>
    <n v="0"/>
    <n v="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9711.149999999994"/>
    <n v="69711.149999999994"/>
    <n v="0"/>
    <n v="1"/>
    <n v="6"/>
    <n v="22988.71094296634"/>
    <n v="22988.71094296634"/>
    <n v="0"/>
    <n v="0"/>
    <n v="0"/>
    <n v="0"/>
    <n v="46722.439057033647"/>
    <n v="46722.439057033647"/>
    <n v="0"/>
    <n v="0"/>
    <n v="11494.35547148317"/>
    <n v="13793.2265657798"/>
    <n v="16092.09766007643"/>
    <n v="18390.968754373069"/>
    <n v="20689.839848669701"/>
    <n v="25287.582037262971"/>
    <n v="27586.4531315596"/>
    <n v="29885.324225856239"/>
    <n v="32184.19532015287"/>
    <n v="34483.066414449502"/>
    <n v="0"/>
    <n v="0"/>
    <n v="0"/>
    <n v="0"/>
    <n v="0"/>
    <n v="0"/>
    <n v="0"/>
    <n v="0"/>
    <n v="0"/>
    <n v="0"/>
    <s v="inf"/>
    <m/>
    <n v="1.4630000000000001"/>
    <n v="-1"/>
    <m/>
    <m/>
    <m/>
    <m/>
    <n v="4597.7421885932672"/>
    <n v="5108.6024317702968"/>
    <n v="5747.177735741584"/>
    <n v="6568.2031265618107"/>
    <n v="7662.9036476554456"/>
    <n v="3678.1937508746141"/>
    <n v="4086.8819454162381"/>
    <n v="4597.7421885932672"/>
    <n v="5254.5625012494484"/>
    <n v="6130.322918124356"/>
    <n v="0"/>
    <n v="0"/>
    <n v="0"/>
    <n v="0"/>
    <n v="0"/>
    <n v="0"/>
    <n v="0"/>
    <n v="0"/>
    <n v="0"/>
    <n v="0"/>
  </r>
  <r>
    <x v="719"/>
    <n v="17335.095000000001"/>
    <n v="17335.095000000001"/>
    <n v="17335.095000000001"/>
    <n v="0"/>
    <n v="0"/>
    <n v="1662690378"/>
    <n v="0"/>
    <n v="0"/>
    <n v="0"/>
    <n v="0"/>
    <n v="0"/>
    <n v="0"/>
    <n v="7697999"/>
    <n v="0"/>
    <n v="7713948"/>
    <n v="6"/>
    <n v="81"/>
    <n v="0"/>
    <n v="0"/>
    <n v="0"/>
    <n v="15940"/>
    <n v="0"/>
    <n v="0"/>
    <n v="0"/>
    <n v="0"/>
    <n v="0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949"/>
    <n v="774332.38"/>
    <n v="774332.38"/>
    <n v="0"/>
    <n v="1"/>
    <n v="5"/>
    <n v="0"/>
    <n v="0"/>
    <n v="0"/>
    <n v="0"/>
    <n v="0"/>
    <n v="0"/>
    <n v="774332.38"/>
    <n v="774332.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20"/>
    <n v="95967.368000000002"/>
    <n v="95967.368000000002"/>
    <n v="95967.368000000002"/>
    <n v="0"/>
    <n v="0"/>
    <n v="1664302199"/>
    <n v="0"/>
    <n v="0"/>
    <n v="0"/>
    <n v="0"/>
    <n v="0"/>
    <n v="0"/>
    <n v="4362518"/>
    <n v="0"/>
    <n v="4485343"/>
    <n v="4"/>
    <n v="32"/>
    <n v="0"/>
    <n v="122802"/>
    <n v="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"/>
    <n v="5112212.26"/>
    <n v="5112212.26"/>
    <n v="0"/>
    <n v="2"/>
    <n v="13"/>
    <n v="0"/>
    <n v="0"/>
    <n v="0"/>
    <n v="0"/>
    <n v="0"/>
    <n v="0"/>
    <n v="5112212.26"/>
    <n v="5112212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21"/>
    <n v="270561"/>
    <n v="270561"/>
    <n v="270561"/>
    <n v="0"/>
    <n v="0"/>
    <n v="1669325831"/>
    <n v="0"/>
    <n v="0"/>
    <n v="0"/>
    <n v="0"/>
    <n v="0"/>
    <n v="0"/>
    <n v="228311164"/>
    <n v="0"/>
    <n v="228311164"/>
    <n v="4"/>
    <n v="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9.25"/>
    <n v="119.25"/>
    <n v="0"/>
    <n v="1"/>
    <n v="1"/>
    <n v="0"/>
    <n v="0"/>
    <n v="0"/>
    <n v="0"/>
    <n v="0"/>
    <n v="0"/>
    <n v="119.25"/>
    <n v="119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22"/>
    <n v="16033.71522820125"/>
    <n v="16033.71522820125"/>
    <n v="16033.71522820125"/>
    <n v="26"/>
    <n v="33"/>
    <n v="1670298467"/>
    <n v="5516.4288195196286"/>
    <n v="0"/>
    <n v="0"/>
    <n v="5"/>
    <n v="42"/>
    <n v="1669389966"/>
    <n v="69995"/>
    <n v="0"/>
    <n v="79720"/>
    <n v="5"/>
    <n v="35"/>
    <n v="51"/>
    <n v="4342"/>
    <n v="0"/>
    <n v="0"/>
    <n v="0"/>
    <n v="0"/>
    <n v="0"/>
    <n v="0"/>
    <n v="0"/>
    <n v="53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383"/>
    <n v="191389.99"/>
    <n v="191389.99"/>
    <n v="0"/>
    <n v="4"/>
    <n v="7"/>
    <n v="0"/>
    <n v="0"/>
    <n v="0"/>
    <n v="8271.2037565796745"/>
    <n v="8271.2037565796745"/>
    <n v="0"/>
    <n v="183118.7862434203"/>
    <n v="183118.7862434203"/>
    <n v="0"/>
    <n v="0"/>
    <n v="0"/>
    <n v="0"/>
    <n v="0"/>
    <n v="0"/>
    <n v="0"/>
    <n v="0"/>
    <n v="0"/>
    <n v="0"/>
    <n v="0"/>
    <n v="0"/>
    <n v="4135.6018782898373"/>
    <n v="4962.7222539478043"/>
    <n v="5789.8426296057714"/>
    <n v="6616.9630052637403"/>
    <n v="7444.0833809217074"/>
    <n v="9098.3241322376434"/>
    <n v="9925.4445078956087"/>
    <n v="10752.564883553579"/>
    <n v="11579.685259211539"/>
    <n v="12406.80563486951"/>
    <m/>
    <s v="inf"/>
    <n v="1.4630000000000001"/>
    <m/>
    <n v="-1"/>
    <n v="0"/>
    <m/>
    <m/>
    <n v="0"/>
    <n v="0"/>
    <n v="0"/>
    <n v="0"/>
    <n v="0"/>
    <n v="0"/>
    <n v="0"/>
    <n v="0"/>
    <n v="0"/>
    <n v="0"/>
    <n v="1654.2407513159351"/>
    <n v="1838.045279239928"/>
    <n v="2067.8009391449191"/>
    <n v="2363.201073308478"/>
    <n v="2757.067918859892"/>
    <n v="1323.392601052748"/>
    <n v="1470.4362233919419"/>
    <n v="1654.2407513159351"/>
    <n v="1890.5608586467829"/>
    <n v="2205.6543350879128"/>
  </r>
  <r>
    <x v="723"/>
    <n v="14755.068289391569"/>
    <n v="0"/>
    <n v="0"/>
    <n v="24"/>
    <n v="58"/>
    <n v="1669838087"/>
    <n v="0"/>
    <n v="0"/>
    <n v="0"/>
    <n v="0"/>
    <n v="0"/>
    <n v="0"/>
    <n v="1566"/>
    <n v="0"/>
    <n v="3045"/>
    <n v="7"/>
    <n v="21"/>
    <n v="0"/>
    <n v="0"/>
    <n v="15"/>
    <n v="180"/>
    <n v="0"/>
    <n v="0"/>
    <n v="0"/>
    <n v="0"/>
    <n v="1182"/>
    <n v="96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63.25"/>
    <n v="23963.25"/>
    <n v="0"/>
    <n v="2"/>
    <n v="8"/>
    <n v="21725.439029091631"/>
    <n v="21725.439029091631"/>
    <n v="0"/>
    <n v="0"/>
    <n v="0"/>
    <n v="0"/>
    <n v="2237.8109709083728"/>
    <n v="2237.8109709083728"/>
    <n v="0"/>
    <n v="0"/>
    <n v="10862.71951454581"/>
    <n v="13035.26341745498"/>
    <n v="15207.80732036414"/>
    <n v="17380.351223273301"/>
    <n v="19552.89512618247"/>
    <n v="23897.982932000788"/>
    <n v="26070.52683490995"/>
    <n v="28243.070737819111"/>
    <n v="30415.614640728279"/>
    <n v="32588.158543637441"/>
    <n v="0"/>
    <n v="0"/>
    <n v="0"/>
    <n v="0"/>
    <n v="0"/>
    <n v="0"/>
    <n v="0"/>
    <n v="0"/>
    <n v="0"/>
    <n v="0"/>
    <s v="inf"/>
    <m/>
    <n v="1.4630000000000001"/>
    <n v="-1"/>
    <m/>
    <m/>
    <m/>
    <m/>
    <n v="4345.0878058183253"/>
    <n v="4827.8753397981391"/>
    <n v="5431.3597572729068"/>
    <n v="6207.2682940261793"/>
    <n v="7241.8130096972091"/>
    <n v="3476.0702446546602"/>
    <n v="3862.300271838511"/>
    <n v="4345.0878058183253"/>
    <n v="4965.8146352209433"/>
    <n v="5793.4504077577667"/>
    <n v="0"/>
    <n v="0"/>
    <n v="0"/>
    <n v="0"/>
    <n v="0"/>
    <n v="0"/>
    <n v="0"/>
    <n v="0"/>
    <n v="0"/>
    <n v="0"/>
  </r>
  <r>
    <x v="724"/>
    <n v="393066.87432777003"/>
    <n v="393066.87432777003"/>
    <n v="393066.87432777003"/>
    <n v="0"/>
    <n v="0"/>
    <n v="1672176155"/>
    <n v="0"/>
    <n v="0"/>
    <n v="0"/>
    <n v="0"/>
    <n v="0"/>
    <n v="0"/>
    <n v="308750349"/>
    <n v="0"/>
    <n v="308867132"/>
    <n v="6"/>
    <n v="354"/>
    <n v="52980"/>
    <n v="0"/>
    <n v="63"/>
    <n v="637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631.89"/>
    <n v="7631.89"/>
    <n v="0"/>
    <n v="1"/>
    <n v="2"/>
    <n v="0"/>
    <n v="0"/>
    <n v="0"/>
    <n v="0"/>
    <n v="0"/>
    <n v="0"/>
    <n v="7631.89"/>
    <n v="7631.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25"/>
    <n v="22120.21345384149"/>
    <n v="22120.21345384149"/>
    <n v="22120.21345384149"/>
    <n v="0"/>
    <n v="0"/>
    <n v="1671727007"/>
    <n v="0"/>
    <n v="0"/>
    <n v="0"/>
    <n v="0"/>
    <n v="0"/>
    <n v="0"/>
    <n v="312515"/>
    <n v="0"/>
    <n v="409696"/>
    <n v="3"/>
    <n v="6"/>
    <n v="0"/>
    <n v="0"/>
    <n v="0"/>
    <n v="971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8877.8"/>
    <n v="88877.8"/>
    <n v="0"/>
    <n v="1"/>
    <n v="1"/>
    <n v="0"/>
    <n v="0"/>
    <n v="0"/>
    <n v="0"/>
    <n v="0"/>
    <n v="0"/>
    <n v="88877.8"/>
    <n v="88877.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26"/>
    <n v="449546.39226405509"/>
    <n v="449546.39226405509"/>
    <n v="449546.39226405509"/>
    <n v="0"/>
    <n v="0"/>
    <n v="1659631706"/>
    <n v="0"/>
    <n v="0"/>
    <n v="0"/>
    <n v="0"/>
    <n v="0"/>
    <n v="0"/>
    <n v="683673"/>
    <n v="0"/>
    <n v="683678"/>
    <n v="5"/>
    <n v="12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660.69"/>
    <n v="36660.69"/>
    <n v="0.01"/>
    <n v="1"/>
    <n v="2"/>
    <n v="0"/>
    <n v="0"/>
    <n v="0"/>
    <n v="0"/>
    <n v="0"/>
    <n v="0"/>
    <n v="36660.69"/>
    <n v="36660.69"/>
    <n v="0.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27"/>
    <n v="0"/>
    <n v="0"/>
    <n v="0"/>
    <n v="0"/>
    <n v="0"/>
    <n v="0"/>
    <n v="199535.59681578469"/>
    <n v="0"/>
    <n v="0"/>
    <n v="17"/>
    <n v="24"/>
    <n v="1664389468"/>
    <n v="69"/>
    <n v="0"/>
    <n v="81"/>
    <n v="4"/>
    <n v="5"/>
    <n v="0"/>
    <n v="0"/>
    <n v="0"/>
    <n v="0"/>
    <n v="0"/>
    <n v="0"/>
    <n v="0"/>
    <n v="0"/>
    <n v="0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n v="0.09"/>
    <n v="0.54"/>
    <n v="0.45"/>
    <n v="2"/>
    <n v="2"/>
    <n v="0"/>
    <n v="0"/>
    <n v="0"/>
    <n v="0"/>
    <n v="0"/>
    <n v="0"/>
    <n v="0.09"/>
    <n v="0.54"/>
    <n v="0.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28"/>
    <n v="21039.585217740929"/>
    <n v="21039.585217740929"/>
    <n v="21039.585217740929"/>
    <n v="0"/>
    <n v="0"/>
    <n v="1672149971"/>
    <n v="0"/>
    <n v="0"/>
    <n v="0"/>
    <n v="0"/>
    <n v="0"/>
    <n v="0"/>
    <n v="53996300"/>
    <n v="0"/>
    <n v="53996300"/>
    <n v="3"/>
    <n v="2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74278.41"/>
    <n v="4637171.82"/>
    <n v="262893.40999999997"/>
    <n v="2"/>
    <n v="2"/>
    <n v="0"/>
    <n v="0"/>
    <n v="0"/>
    <n v="0"/>
    <n v="0"/>
    <n v="0"/>
    <n v="4374278.41"/>
    <n v="4637171.82"/>
    <n v="262893.40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n v="1.4630000000000001"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29"/>
    <n v="47650"/>
    <n v="47650"/>
    <n v="47650"/>
    <n v="0"/>
    <n v="0"/>
    <n v="1669558907"/>
    <n v="0"/>
    <n v="0"/>
    <n v="0"/>
    <n v="0"/>
    <n v="0"/>
    <n v="0"/>
    <n v="337924"/>
    <n v="0"/>
    <n v="337924"/>
    <n v="1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730"/>
    <n v="347010.79343675869"/>
    <n v="347010.79343675869"/>
    <n v="347010.79343675869"/>
    <n v="0"/>
    <n v="0"/>
    <n v="1672163027"/>
    <n v="0"/>
    <n v="0"/>
    <n v="0"/>
    <n v="0"/>
    <n v="0"/>
    <n v="0"/>
    <n v="580763"/>
    <n v="0"/>
    <n v="580763"/>
    <n v="2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731"/>
    <n v="0"/>
    <n v="0"/>
    <n v="0"/>
    <n v="0"/>
    <n v="0"/>
    <n v="0"/>
    <n v="302378.92133445537"/>
    <n v="302378.92133445537"/>
    <n v="302378.92133445537"/>
    <n v="0"/>
    <n v="0"/>
    <n v="1672177193"/>
    <n v="0"/>
    <n v="0"/>
    <n v="539954"/>
    <n v="1"/>
    <n v="2"/>
    <n v="0"/>
    <n v="5399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732"/>
    <n v="37720.480314032713"/>
    <n v="37720.480314032713"/>
    <n v="37720.480314032713"/>
    <n v="0"/>
    <n v="0"/>
    <n v="1672177403"/>
    <n v="0"/>
    <n v="0"/>
    <n v="0"/>
    <n v="0"/>
    <n v="0"/>
    <n v="0"/>
    <n v="57655"/>
    <n v="0"/>
    <n v="57663"/>
    <n v="3"/>
    <n v="5"/>
    <n v="0"/>
    <n v="0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733"/>
    <n v="30357.842318294101"/>
    <n v="30357.842318294101"/>
    <n v="30357.842318294101"/>
    <n v="0"/>
    <n v="0"/>
    <n v="1612946366"/>
    <n v="0"/>
    <n v="0"/>
    <n v="0"/>
    <n v="0"/>
    <n v="0"/>
    <n v="0"/>
    <n v="45812"/>
    <n v="0"/>
    <n v="45823"/>
    <n v="3"/>
    <n v="5"/>
    <n v="0"/>
    <n v="0"/>
    <n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734"/>
    <n v="407000"/>
    <n v="407000"/>
    <n v="407000"/>
    <n v="0"/>
    <n v="0"/>
    <n v="1668024599"/>
    <n v="0"/>
    <n v="0"/>
    <n v="0"/>
    <n v="0"/>
    <n v="0"/>
    <n v="0"/>
    <n v="176851843"/>
    <n v="0"/>
    <n v="182580179"/>
    <n v="9"/>
    <n v="165"/>
    <n v="4509209"/>
    <n v="0"/>
    <n v="311938"/>
    <n v="0"/>
    <n v="0"/>
    <n v="0"/>
    <n v="0"/>
    <n v="0"/>
    <n v="0"/>
    <n v="0"/>
    <n v="847692"/>
    <n v="0"/>
    <n v="0"/>
    <n v="594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728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735"/>
    <n v="40623.071937368542"/>
    <n v="40623.071937368542"/>
    <n v="40623.071937368542"/>
    <n v="0"/>
    <n v="0"/>
    <n v="1671727619"/>
    <n v="0"/>
    <n v="0"/>
    <n v="0"/>
    <n v="0"/>
    <n v="0"/>
    <n v="0"/>
    <n v="357096"/>
    <n v="0"/>
    <n v="357096"/>
    <n v="1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736"/>
    <n v="224444.25448440251"/>
    <n v="224444.25448440251"/>
    <n v="224444.25448440251"/>
    <n v="0"/>
    <n v="0"/>
    <n v="1668102059"/>
    <n v="0"/>
    <n v="0"/>
    <n v="0"/>
    <n v="0"/>
    <n v="0"/>
    <n v="0"/>
    <n v="112800817"/>
    <n v="0"/>
    <n v="112800839"/>
    <n v="6"/>
    <n v="113"/>
    <n v="1"/>
    <n v="0"/>
    <n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737"/>
    <n v="0"/>
    <n v="0"/>
    <n v="0"/>
    <n v="0"/>
    <n v="0"/>
    <n v="0"/>
    <n v="64790.548739422287"/>
    <n v="64790.548739422287"/>
    <n v="64790.548739422287"/>
    <n v="0"/>
    <n v="0"/>
    <n v="1671803473"/>
    <n v="1961"/>
    <n v="0"/>
    <n v="112295"/>
    <n v="7"/>
    <n v="10"/>
    <n v="2084"/>
    <n v="10824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738"/>
    <n v="17394.20255800035"/>
    <n v="17394.20255800035"/>
    <n v="17394.20255800035"/>
    <n v="0"/>
    <n v="0"/>
    <n v="1667208503"/>
    <n v="0"/>
    <n v="0"/>
    <n v="0"/>
    <n v="0"/>
    <n v="0"/>
    <n v="0"/>
    <n v="8149053"/>
    <n v="0"/>
    <n v="8149065"/>
    <n v="5"/>
    <n v="101"/>
    <n v="0"/>
    <n v="0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739"/>
    <n v="1188138.393403057"/>
    <n v="1188138.393403057"/>
    <n v="1188138.393403057"/>
    <n v="0"/>
    <n v="0"/>
    <n v="1660926567"/>
    <n v="0"/>
    <n v="0"/>
    <n v="0"/>
    <n v="0"/>
    <n v="0"/>
    <n v="0"/>
    <n v="1746387"/>
    <n v="0"/>
    <n v="1746387"/>
    <n v="2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740"/>
    <n v="13884.847666800761"/>
    <n v="13884.847666800761"/>
    <n v="13884.847666800761"/>
    <n v="0"/>
    <n v="0"/>
    <n v="1666005287"/>
    <n v="0"/>
    <n v="0"/>
    <n v="0"/>
    <n v="0"/>
    <n v="0"/>
    <n v="0"/>
    <n v="318775"/>
    <n v="0"/>
    <n v="625735"/>
    <n v="2"/>
    <n v="15"/>
    <n v="0"/>
    <n v="0"/>
    <n v="0"/>
    <n v="0"/>
    <n v="0"/>
    <n v="0"/>
    <n v="0"/>
    <n v="0"/>
    <n v="0"/>
    <n v="0"/>
    <n v="3069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741"/>
    <n v="25150"/>
    <n v="25150"/>
    <n v="25150"/>
    <n v="0"/>
    <n v="0"/>
    <n v="1668476351"/>
    <n v="0"/>
    <n v="0"/>
    <n v="0"/>
    <n v="0"/>
    <n v="0"/>
    <n v="0"/>
    <n v="36967"/>
    <n v="0"/>
    <n v="36967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742"/>
    <n v="3084302.2722316352"/>
    <n v="3084302.2722316352"/>
    <n v="3084302.2722316352"/>
    <n v="0"/>
    <n v="0"/>
    <n v="1672177079"/>
    <n v="0"/>
    <n v="0"/>
    <n v="0"/>
    <n v="0"/>
    <n v="0"/>
    <n v="0"/>
    <n v="4582922"/>
    <n v="0"/>
    <n v="4583026"/>
    <n v="3"/>
    <n v="7"/>
    <n v="0"/>
    <n v="0"/>
    <n v="1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743"/>
    <n v="0"/>
    <n v="0"/>
    <n v="0"/>
    <n v="0"/>
    <n v="0"/>
    <n v="0"/>
    <n v="17830.226446063742"/>
    <n v="0"/>
    <n v="0"/>
    <n v="4"/>
    <n v="4"/>
    <n v="1663589600"/>
    <n v="281"/>
    <n v="0"/>
    <n v="570"/>
    <n v="2"/>
    <n v="2"/>
    <n v="0"/>
    <n v="2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744"/>
    <n v="18163.413560000001"/>
    <n v="18163.413560000001"/>
    <n v="18163.413560000001"/>
    <n v="0"/>
    <n v="0"/>
    <n v="1652636947"/>
    <n v="0"/>
    <n v="0"/>
    <n v="0"/>
    <n v="0"/>
    <n v="0"/>
    <n v="0"/>
    <n v="26787"/>
    <n v="0"/>
    <n v="37256"/>
    <n v="3"/>
    <n v="13"/>
    <n v="104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745"/>
    <n v="46711.578441559999"/>
    <n v="46711.578441559999"/>
    <n v="46711.578441559999"/>
    <n v="0"/>
    <n v="0"/>
    <n v="1664556443"/>
    <n v="0"/>
    <n v="0"/>
    <n v="0"/>
    <n v="0"/>
    <n v="0"/>
    <n v="0"/>
    <n v="1202356"/>
    <n v="0"/>
    <n v="1202356"/>
    <n v="2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746"/>
    <n v="0"/>
    <n v="0"/>
    <n v="0"/>
    <n v="0"/>
    <n v="0"/>
    <n v="0"/>
    <n v="30303.660800000001"/>
    <n v="30303.660800000001"/>
    <n v="30303.660800000001"/>
    <n v="0"/>
    <n v="0"/>
    <n v="1670449477"/>
    <n v="134"/>
    <n v="0"/>
    <n v="45008"/>
    <n v="6"/>
    <n v="11"/>
    <n v="331"/>
    <n v="445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747"/>
    <n v="70000"/>
    <n v="70000"/>
    <n v="70000"/>
    <n v="0"/>
    <n v="0"/>
    <n v="1637309869"/>
    <n v="0"/>
    <n v="0"/>
    <n v="0"/>
    <n v="0"/>
    <n v="0"/>
    <n v="0"/>
    <n v="103494"/>
    <n v="0"/>
    <n v="103494"/>
    <n v="2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748"/>
    <n v="193524.152845"/>
    <n v="193524.152845"/>
    <n v="193524.152845"/>
    <n v="0"/>
    <n v="0"/>
    <n v="1668419471"/>
    <n v="0"/>
    <n v="0"/>
    <n v="0"/>
    <n v="0"/>
    <n v="0"/>
    <n v="0"/>
    <n v="1815291"/>
    <n v="0"/>
    <n v="1815291"/>
    <n v="3"/>
    <n v="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749"/>
    <n v="20000"/>
    <n v="20000"/>
    <n v="20000"/>
    <n v="0"/>
    <n v="0"/>
    <n v="1611542360"/>
    <n v="0"/>
    <n v="0"/>
    <n v="0"/>
    <n v="0"/>
    <n v="0"/>
    <n v="0"/>
    <n v="235677"/>
    <n v="0"/>
    <n v="235677"/>
    <n v="1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750"/>
    <n v="29720"/>
    <n v="29720"/>
    <n v="0"/>
    <n v="0"/>
    <n v="0"/>
    <n v="1542225983"/>
    <n v="0"/>
    <n v="0"/>
    <n v="0"/>
    <n v="0"/>
    <n v="0"/>
    <n v="0"/>
    <n v="84056"/>
    <n v="0"/>
    <n v="84056"/>
    <n v="1"/>
    <n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751"/>
    <n v="14142.255928071119"/>
    <n v="14142.255928071119"/>
    <n v="14142.255928071119"/>
    <n v="0"/>
    <n v="0"/>
    <n v="1671978935"/>
    <n v="0"/>
    <n v="0"/>
    <n v="0"/>
    <n v="0"/>
    <n v="0"/>
    <n v="0"/>
    <n v="20787"/>
    <n v="0"/>
    <n v="20787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752"/>
    <n v="50978.855149420568"/>
    <n v="50978.855149420568"/>
    <n v="50978.855149420568"/>
    <n v="0"/>
    <n v="0"/>
    <n v="1672150463"/>
    <n v="0"/>
    <n v="0"/>
    <n v="0"/>
    <n v="0"/>
    <n v="0"/>
    <n v="0"/>
    <n v="44923118"/>
    <n v="0"/>
    <n v="44923221"/>
    <n v="7"/>
    <n v="153"/>
    <n v="5"/>
    <n v="0"/>
    <n v="0"/>
    <n v="95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753"/>
    <n v="84213.446219392237"/>
    <n v="84213.446219392237"/>
    <n v="84213.446219392237"/>
    <n v="0"/>
    <n v="0"/>
    <n v="1672168415"/>
    <n v="0"/>
    <n v="0"/>
    <n v="0"/>
    <n v="0"/>
    <n v="0"/>
    <n v="0"/>
    <n v="4833357"/>
    <n v="0"/>
    <n v="4833357"/>
    <n v="3"/>
    <n v="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754"/>
    <n v="46565.674981006858"/>
    <n v="46565.674981006858"/>
    <n v="46565.674981006858"/>
    <n v="0"/>
    <n v="0"/>
    <n v="1670923091"/>
    <n v="0"/>
    <n v="0"/>
    <n v="0"/>
    <n v="0"/>
    <n v="0"/>
    <n v="0"/>
    <n v="21416156"/>
    <n v="0"/>
    <n v="21416168"/>
    <n v="7"/>
    <n v="216"/>
    <n v="0"/>
    <n v="0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755"/>
    <n v="24995.62"/>
    <n v="24995.62"/>
    <n v="24995.62"/>
    <n v="0"/>
    <n v="0"/>
    <n v="1627899275"/>
    <n v="0"/>
    <n v="0"/>
    <n v="0"/>
    <n v="0"/>
    <n v="0"/>
    <n v="0"/>
    <n v="37594"/>
    <n v="0"/>
    <n v="37594"/>
    <n v="1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756"/>
    <n v="0"/>
    <n v="0"/>
    <n v="0"/>
    <n v="0"/>
    <n v="0"/>
    <n v="0"/>
    <n v="391937.14755481138"/>
    <n v="391937.14755481138"/>
    <n v="391937.14755481138"/>
    <n v="0"/>
    <n v="0"/>
    <n v="1672172411"/>
    <n v="0"/>
    <n v="0"/>
    <n v="1137615"/>
    <n v="1"/>
    <n v="2"/>
    <n v="0"/>
    <n v="11376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757"/>
    <n v="100028.95447375999"/>
    <n v="100028.95447375999"/>
    <n v="100028.95447375999"/>
    <n v="0"/>
    <n v="0"/>
    <n v="1668403271"/>
    <n v="0"/>
    <n v="0"/>
    <n v="0"/>
    <n v="0"/>
    <n v="0"/>
    <n v="0"/>
    <n v="341472"/>
    <n v="0"/>
    <n v="341472"/>
    <n v="1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758"/>
    <n v="69759.61"/>
    <n v="69759.61"/>
    <n v="69759.61"/>
    <n v="0"/>
    <n v="0"/>
    <n v="1627648072"/>
    <n v="0"/>
    <n v="0"/>
    <n v="0"/>
    <n v="0"/>
    <n v="0"/>
    <n v="0"/>
    <n v="1269005"/>
    <n v="0"/>
    <n v="1269021"/>
    <n v="3"/>
    <n v="11"/>
    <n v="0"/>
    <n v="0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759"/>
    <n v="336737.43630290439"/>
    <n v="336737.43630290439"/>
    <n v="336737.43630290439"/>
    <n v="0"/>
    <n v="0"/>
    <n v="1672176875"/>
    <n v="0"/>
    <n v="0"/>
    <n v="0"/>
    <n v="0"/>
    <n v="0"/>
    <n v="0"/>
    <n v="13253868"/>
    <n v="0"/>
    <n v="13253957"/>
    <n v="4"/>
    <n v="41"/>
    <n v="0"/>
    <n v="0"/>
    <n v="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760"/>
    <n v="32588.79719744077"/>
    <n v="32588.79719744077"/>
    <n v="32588.79719744077"/>
    <n v="0"/>
    <n v="0"/>
    <n v="1671540779"/>
    <n v="0"/>
    <n v="0"/>
    <n v="0"/>
    <n v="0"/>
    <n v="0"/>
    <n v="0"/>
    <n v="3198818"/>
    <n v="0"/>
    <n v="3198826"/>
    <n v="6"/>
    <n v="185"/>
    <n v="0"/>
    <n v="0"/>
    <n v="7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761"/>
    <n v="1156362.5524335401"/>
    <n v="1156362.5524335401"/>
    <n v="1156362.5524335401"/>
    <n v="0"/>
    <n v="0"/>
    <n v="1669412351"/>
    <n v="0"/>
    <n v="0"/>
    <n v="0"/>
    <n v="0"/>
    <n v="0"/>
    <n v="0"/>
    <n v="1699682"/>
    <n v="0"/>
    <n v="1699682"/>
    <n v="2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762"/>
    <n v="93423.390185812183"/>
    <n v="93423.390185812183"/>
    <n v="93423.390185812183"/>
    <n v="0"/>
    <n v="0"/>
    <n v="1671234671"/>
    <n v="0"/>
    <n v="0"/>
    <n v="0"/>
    <n v="0"/>
    <n v="0"/>
    <n v="0"/>
    <n v="28047429"/>
    <n v="0"/>
    <n v="28047429"/>
    <n v="2"/>
    <n v="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763"/>
    <n v="180000.617"/>
    <n v="180000.617"/>
    <n v="180000.617"/>
    <n v="0"/>
    <n v="0"/>
    <n v="1669223459"/>
    <n v="0"/>
    <n v="0"/>
    <n v="0"/>
    <n v="0"/>
    <n v="0"/>
    <n v="0"/>
    <n v="264574"/>
    <n v="0"/>
    <n v="264574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764"/>
    <n v="17628.415354724879"/>
    <n v="17628.415354724879"/>
    <n v="17628.415354724879"/>
    <n v="0"/>
    <n v="0"/>
    <n v="1667946455"/>
    <n v="0"/>
    <n v="0"/>
    <n v="0"/>
    <n v="0"/>
    <n v="0"/>
    <n v="0"/>
    <n v="39664"/>
    <n v="0"/>
    <n v="39729"/>
    <n v="2"/>
    <n v="5"/>
    <n v="0"/>
    <n v="0"/>
    <n v="0"/>
    <n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765"/>
    <n v="27800"/>
    <n v="27800"/>
    <n v="27800"/>
    <n v="0"/>
    <n v="0"/>
    <n v="1671185327"/>
    <n v="0"/>
    <n v="0"/>
    <n v="0"/>
    <n v="0"/>
    <n v="0"/>
    <n v="0"/>
    <n v="141032"/>
    <n v="0"/>
    <n v="141032"/>
    <n v="1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766"/>
    <n v="0"/>
    <n v="0"/>
    <n v="0"/>
    <n v="0"/>
    <n v="0"/>
    <n v="0"/>
    <n v="81841.33976235638"/>
    <n v="81841.33976235638"/>
    <n v="81841.33976235638"/>
    <n v="0"/>
    <n v="0"/>
    <n v="1672176484"/>
    <n v="320"/>
    <n v="0"/>
    <n v="479190"/>
    <n v="2"/>
    <n v="8"/>
    <n v="0"/>
    <n v="4788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767"/>
    <n v="0"/>
    <n v="0"/>
    <n v="0"/>
    <n v="0"/>
    <n v="0"/>
    <n v="0"/>
    <n v="34439.61"/>
    <n v="34439.61"/>
    <n v="34439.61"/>
    <n v="0"/>
    <n v="0"/>
    <n v="1672008557"/>
    <n v="10"/>
    <n v="0"/>
    <n v="129359"/>
    <n v="10"/>
    <n v="15"/>
    <n v="6"/>
    <n v="12934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768"/>
    <n v="30805.660622591789"/>
    <n v="0"/>
    <n v="0"/>
    <n v="12"/>
    <n v="13"/>
    <n v="1665625271"/>
    <n v="8706.2491147629862"/>
    <n v="0"/>
    <n v="0"/>
    <n v="7"/>
    <n v="4"/>
    <n v="1656312788"/>
    <n v="0"/>
    <n v="0"/>
    <n v="0"/>
    <n v="3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769"/>
    <n v="0"/>
    <n v="0"/>
    <n v="0"/>
    <n v="0"/>
    <n v="0"/>
    <n v="0"/>
    <n v="24878.896669145059"/>
    <n v="24878.896669145059"/>
    <n v="24878.896669145059"/>
    <n v="0"/>
    <n v="0"/>
    <n v="1672163576"/>
    <n v="0"/>
    <n v="0"/>
    <n v="36932"/>
    <n v="1"/>
    <n v="2"/>
    <n v="0"/>
    <n v="369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770"/>
    <n v="39144.604993000001"/>
    <n v="39144.604993000001"/>
    <n v="39144.604993000001"/>
    <n v="0"/>
    <n v="0"/>
    <n v="1654018330"/>
    <n v="0"/>
    <n v="0"/>
    <n v="0"/>
    <n v="0"/>
    <n v="0"/>
    <n v="0"/>
    <n v="1170127"/>
    <n v="0"/>
    <n v="1170127"/>
    <n v="2"/>
    <n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771"/>
    <n v="0"/>
    <n v="0"/>
    <n v="0"/>
    <n v="0"/>
    <n v="0"/>
    <n v="0"/>
    <n v="20062.019202194169"/>
    <n v="20062.019202194169"/>
    <n v="20062.019202194169"/>
    <n v="0"/>
    <n v="0"/>
    <n v="1671848881"/>
    <n v="26"/>
    <n v="0"/>
    <n v="29525"/>
    <n v="3"/>
    <n v="4"/>
    <n v="10"/>
    <n v="294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772"/>
    <n v="110608.41669011999"/>
    <n v="110608.41669011999"/>
    <n v="110608.41669011999"/>
    <n v="0"/>
    <n v="0"/>
    <n v="1671294371"/>
    <n v="0"/>
    <n v="0"/>
    <n v="0"/>
    <n v="0"/>
    <n v="0"/>
    <n v="0"/>
    <n v="25634094"/>
    <n v="0"/>
    <n v="25634094"/>
    <n v="2"/>
    <n v="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773"/>
    <n v="40612.952689748119"/>
    <n v="40612.952689748119"/>
    <n v="40612.952689748119"/>
    <n v="0"/>
    <n v="0"/>
    <n v="1672175063"/>
    <n v="0"/>
    <n v="0"/>
    <n v="0"/>
    <n v="0"/>
    <n v="0"/>
    <n v="0"/>
    <n v="59695"/>
    <n v="0"/>
    <n v="59695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774"/>
    <n v="73885.704199989996"/>
    <n v="73885.704199989996"/>
    <n v="73885.704199989996"/>
    <n v="0"/>
    <n v="0"/>
    <n v="1670304887"/>
    <n v="0"/>
    <n v="0"/>
    <n v="0"/>
    <n v="0"/>
    <n v="0"/>
    <n v="0"/>
    <n v="3434462"/>
    <n v="0"/>
    <n v="5299938"/>
    <n v="3"/>
    <n v="82"/>
    <n v="18654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775"/>
    <n v="15307"/>
    <n v="15307"/>
    <n v="15307"/>
    <n v="0"/>
    <n v="0"/>
    <n v="1659505982"/>
    <n v="0"/>
    <n v="0"/>
    <n v="0"/>
    <n v="0"/>
    <n v="0"/>
    <n v="0"/>
    <n v="4047974"/>
    <n v="0"/>
    <n v="8588105"/>
    <n v="2"/>
    <n v="59"/>
    <n v="45401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776"/>
    <n v="28996.01"/>
    <n v="28996.01"/>
    <n v="28996.01"/>
    <n v="0"/>
    <n v="0"/>
    <n v="1670500703"/>
    <n v="0"/>
    <n v="0"/>
    <n v="0"/>
    <n v="0"/>
    <n v="0"/>
    <n v="0"/>
    <n v="703948"/>
    <n v="0"/>
    <n v="703949"/>
    <n v="2"/>
    <n v="15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777"/>
    <n v="0"/>
    <n v="0"/>
    <n v="0"/>
    <n v="0"/>
    <n v="0"/>
    <n v="0"/>
    <n v="132675.74021799999"/>
    <n v="132675.74021799999"/>
    <n v="132675.74021799999"/>
    <n v="0"/>
    <n v="0"/>
    <n v="1671413749"/>
    <n v="0"/>
    <n v="0"/>
    <n v="195025"/>
    <n v="1"/>
    <n v="2"/>
    <n v="0"/>
    <n v="1950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778"/>
    <n v="44090.501170097326"/>
    <n v="0"/>
    <n v="0"/>
    <n v="64"/>
    <n v="53"/>
    <n v="1610881837"/>
    <n v="0"/>
    <n v="0"/>
    <n v="0"/>
    <n v="0"/>
    <n v="0"/>
    <n v="0"/>
    <n v="0"/>
    <n v="0"/>
    <n v="5"/>
    <n v="1"/>
    <n v="2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779"/>
    <n v="0"/>
    <n v="0"/>
    <n v="0"/>
    <n v="0"/>
    <n v="0"/>
    <n v="0"/>
    <n v="19969.561240635001"/>
    <n v="19969.561240635001"/>
    <n v="19969.561240635001"/>
    <n v="0"/>
    <n v="0"/>
    <n v="1670612227"/>
    <n v="48162"/>
    <n v="0"/>
    <n v="163669"/>
    <n v="8"/>
    <n v="26"/>
    <n v="44450"/>
    <n v="40378"/>
    <n v="0"/>
    <n v="1"/>
    <n v="0"/>
    <n v="0"/>
    <n v="0"/>
    <n v="0"/>
    <n v="0"/>
    <n v="20918"/>
    <n v="0"/>
    <n v="0"/>
    <n v="0"/>
    <n v="0"/>
    <n v="0"/>
    <n v="0"/>
    <n v="1970"/>
    <n v="0"/>
    <n v="0"/>
    <n v="281"/>
    <n v="0"/>
    <n v="0"/>
    <n v="0"/>
    <n v="0"/>
    <n v="0"/>
    <n v="0"/>
    <n v="0"/>
    <n v="0"/>
    <n v="7509"/>
    <n v="0"/>
    <n v="0"/>
    <n v="0"/>
    <n v="0"/>
    <n v="0"/>
    <n v="0"/>
    <n v="0"/>
    <n v="0"/>
    <n v="0"/>
    <n v="0"/>
    <n v="0"/>
    <n v="0"/>
    <n v="751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780"/>
    <n v="380344.80138594902"/>
    <n v="380344.80138594902"/>
    <n v="380344.80138594902"/>
    <n v="0"/>
    <n v="0"/>
    <n v="1671372767"/>
    <n v="0"/>
    <n v="0"/>
    <n v="0"/>
    <n v="0"/>
    <n v="0"/>
    <n v="0"/>
    <n v="73315449"/>
    <n v="0"/>
    <n v="73315449"/>
    <n v="4"/>
    <n v="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781"/>
    <n v="28957.800309999999"/>
    <n v="28957.800309999999"/>
    <n v="28957.800309999999"/>
    <n v="0"/>
    <n v="0"/>
    <n v="1668615803"/>
    <n v="0"/>
    <n v="0"/>
    <n v="0"/>
    <n v="0"/>
    <n v="0"/>
    <n v="0"/>
    <n v="42564"/>
    <n v="0"/>
    <n v="42564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782"/>
    <n v="25000.400000000001"/>
    <n v="25000.400000000001"/>
    <n v="25000.400000000001"/>
    <n v="0"/>
    <n v="0"/>
    <n v="1581556491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783"/>
    <n v="95206"/>
    <n v="95206"/>
    <n v="95206"/>
    <n v="0"/>
    <n v="0"/>
    <n v="1668091775"/>
    <n v="0"/>
    <n v="0"/>
    <n v="0"/>
    <n v="0"/>
    <n v="0"/>
    <n v="0"/>
    <n v="183072731"/>
    <n v="0"/>
    <n v="307732283"/>
    <n v="7"/>
    <n v="236"/>
    <n v="118972977"/>
    <n v="0"/>
    <n v="641735"/>
    <n v="0"/>
    <n v="5013923"/>
    <n v="0"/>
    <n v="0"/>
    <n v="0"/>
    <n v="0"/>
    <n v="0"/>
    <n v="309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784"/>
    <n v="66128.157999999996"/>
    <n v="66128.157999999996"/>
    <n v="66128.157999999996"/>
    <n v="0"/>
    <n v="0"/>
    <n v="1639599801"/>
    <n v="0"/>
    <n v="0"/>
    <n v="0"/>
    <n v="0"/>
    <n v="0"/>
    <n v="0"/>
    <n v="97199"/>
    <n v="0"/>
    <n v="97199"/>
    <n v="2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785"/>
    <n v="1412895.062521216"/>
    <n v="1412895.062521216"/>
    <n v="1412895.062521216"/>
    <n v="0"/>
    <n v="0"/>
    <n v="1672166255"/>
    <n v="0"/>
    <n v="0"/>
    <n v="0"/>
    <n v="0"/>
    <n v="0"/>
    <n v="0"/>
    <n v="2076747"/>
    <n v="0"/>
    <n v="2076747"/>
    <n v="3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786"/>
    <n v="13560.223193489999"/>
    <n v="13560.223193489999"/>
    <n v="13560.223193489999"/>
    <n v="0"/>
    <n v="0"/>
    <n v="1657145956"/>
    <n v="0"/>
    <n v="0"/>
    <n v="0"/>
    <n v="0"/>
    <n v="0"/>
    <n v="0"/>
    <n v="68294"/>
    <n v="0"/>
    <n v="74185"/>
    <n v="2"/>
    <n v="5"/>
    <n v="0"/>
    <n v="0"/>
    <n v="0"/>
    <n v="58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787"/>
    <n v="18371.56637794356"/>
    <n v="18371.56637794356"/>
    <n v="18371.56637794356"/>
    <n v="0"/>
    <n v="0"/>
    <n v="1645992312"/>
    <n v="0"/>
    <n v="0"/>
    <n v="0"/>
    <n v="0"/>
    <n v="0"/>
    <n v="0"/>
    <n v="29882"/>
    <n v="0"/>
    <n v="29882"/>
    <n v="2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788"/>
    <n v="0"/>
    <n v="0"/>
    <n v="0"/>
    <n v="0"/>
    <n v="0"/>
    <n v="0"/>
    <n v="27972.18"/>
    <n v="27972.18"/>
    <n v="27972.18"/>
    <n v="0"/>
    <n v="0"/>
    <n v="1672137314"/>
    <n v="16"/>
    <n v="0"/>
    <n v="43538"/>
    <n v="7"/>
    <n v="16"/>
    <n v="546"/>
    <n v="42975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789"/>
    <n v="58691"/>
    <n v="58691"/>
    <n v="58691"/>
    <n v="0"/>
    <n v="0"/>
    <n v="1672170875"/>
    <n v="0"/>
    <n v="0"/>
    <n v="0"/>
    <n v="0"/>
    <n v="0"/>
    <n v="0"/>
    <n v="701222"/>
    <n v="0"/>
    <n v="703664"/>
    <n v="4"/>
    <n v="28"/>
    <n v="2431"/>
    <n v="0"/>
    <n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790"/>
    <n v="22005.220375109999"/>
    <n v="22005.220375109999"/>
    <n v="22005.220375109999"/>
    <n v="0"/>
    <n v="0"/>
    <n v="1671853883"/>
    <n v="0"/>
    <n v="0"/>
    <n v="0"/>
    <n v="0"/>
    <n v="0"/>
    <n v="0"/>
    <n v="5063682"/>
    <n v="0"/>
    <n v="6837064"/>
    <n v="6"/>
    <n v="248"/>
    <n v="1773377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791"/>
    <n v="20618.52442817183"/>
    <n v="0"/>
    <n v="0"/>
    <n v="22"/>
    <n v="15"/>
    <n v="1664388011"/>
    <n v="0"/>
    <n v="0"/>
    <n v="0"/>
    <n v="0"/>
    <n v="0"/>
    <n v="0"/>
    <n v="6"/>
    <n v="0"/>
    <n v="6"/>
    <n v="2"/>
    <n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792"/>
    <n v="14860"/>
    <n v="14860"/>
    <n v="0"/>
    <n v="0"/>
    <n v="0"/>
    <n v="1542225983"/>
    <n v="0"/>
    <n v="0"/>
    <n v="0"/>
    <n v="0"/>
    <n v="0"/>
    <n v="0"/>
    <n v="22353"/>
    <n v="0"/>
    <n v="22353"/>
    <n v="1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793"/>
    <n v="26706.11"/>
    <n v="26706.11"/>
    <n v="26706.11"/>
    <n v="0"/>
    <n v="0"/>
    <n v="1672158779"/>
    <n v="0"/>
    <n v="0"/>
    <n v="0"/>
    <n v="0"/>
    <n v="0"/>
    <n v="0"/>
    <n v="39257"/>
    <n v="0"/>
    <n v="39257"/>
    <n v="1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794"/>
    <n v="25076.191809610002"/>
    <n v="25076.191809610002"/>
    <n v="25076.191809610002"/>
    <n v="0"/>
    <n v="0"/>
    <n v="1670943287"/>
    <n v="0"/>
    <n v="0"/>
    <n v="0"/>
    <n v="0"/>
    <n v="0"/>
    <n v="0"/>
    <n v="45229069"/>
    <n v="0"/>
    <n v="46402484"/>
    <n v="9"/>
    <n v="125"/>
    <n v="0"/>
    <n v="0"/>
    <n v="255358"/>
    <n v="0"/>
    <n v="0"/>
    <n v="0"/>
    <n v="0"/>
    <n v="80583"/>
    <n v="0"/>
    <n v="0"/>
    <n v="13013"/>
    <n v="0"/>
    <n v="28923"/>
    <n v="7955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795"/>
    <n v="17680.54"/>
    <n v="17680.54"/>
    <n v="17680.54"/>
    <n v="0"/>
    <n v="0"/>
    <n v="1671268331"/>
    <n v="0"/>
    <n v="0"/>
    <n v="0"/>
    <n v="0"/>
    <n v="0"/>
    <n v="0"/>
    <n v="59801"/>
    <n v="0"/>
    <n v="59887"/>
    <n v="2"/>
    <n v="6"/>
    <n v="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796"/>
    <n v="220921.84743709001"/>
    <n v="220921.84743709001"/>
    <n v="220921.84743709001"/>
    <n v="0"/>
    <n v="0"/>
    <n v="1668508355"/>
    <n v="0"/>
    <n v="0"/>
    <n v="0"/>
    <n v="0"/>
    <n v="0"/>
    <n v="0"/>
    <n v="100740308"/>
    <n v="0"/>
    <n v="104617548"/>
    <n v="8"/>
    <n v="77"/>
    <n v="0"/>
    <n v="0"/>
    <n v="1412811"/>
    <n v="0"/>
    <n v="0"/>
    <n v="0"/>
    <n v="0"/>
    <n v="0"/>
    <n v="0"/>
    <n v="0"/>
    <n v="1188593"/>
    <n v="0"/>
    <n v="346536"/>
    <n v="9293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797"/>
    <n v="103448.27"/>
    <n v="103448.27"/>
    <n v="103448.27"/>
    <n v="0"/>
    <n v="0"/>
    <n v="1668592319"/>
    <n v="0"/>
    <n v="0"/>
    <n v="0"/>
    <n v="0"/>
    <n v="0"/>
    <n v="0"/>
    <n v="1693128"/>
    <n v="0"/>
    <n v="1693128"/>
    <n v="1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798"/>
    <n v="240284.55567"/>
    <n v="240284.55567"/>
    <n v="240284.55567"/>
    <n v="0"/>
    <n v="0"/>
    <n v="1668083423"/>
    <n v="0"/>
    <n v="0"/>
    <n v="0"/>
    <n v="0"/>
    <n v="0"/>
    <n v="0"/>
    <n v="3800516"/>
    <n v="0"/>
    <n v="3800516"/>
    <n v="2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799"/>
    <n v="19730.18893"/>
    <n v="19730.18893"/>
    <n v="19730.18893"/>
    <n v="0"/>
    <n v="0"/>
    <n v="1668645131"/>
    <n v="0"/>
    <n v="0"/>
    <n v="0"/>
    <n v="0"/>
    <n v="0"/>
    <n v="0"/>
    <n v="1257167"/>
    <n v="0"/>
    <n v="1257167"/>
    <n v="1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800"/>
    <n v="22498.832999999999"/>
    <n v="22498.832999999999"/>
    <n v="22498.832999999999"/>
    <n v="0"/>
    <n v="0"/>
    <n v="1625084261"/>
    <n v="0"/>
    <n v="0"/>
    <n v="0"/>
    <n v="0"/>
    <n v="0"/>
    <n v="0"/>
    <n v="1034660"/>
    <n v="0"/>
    <n v="1034660"/>
    <n v="2"/>
    <n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801"/>
    <n v="161989.9535107936"/>
    <n v="161989.9535107936"/>
    <n v="161989.9535107936"/>
    <n v="0"/>
    <n v="0"/>
    <n v="1672166483"/>
    <n v="0"/>
    <n v="0"/>
    <n v="0"/>
    <n v="0"/>
    <n v="0"/>
    <n v="0"/>
    <n v="476399"/>
    <n v="0"/>
    <n v="476399"/>
    <n v="3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802"/>
    <n v="75000"/>
    <n v="0"/>
    <n v="0"/>
    <n v="0"/>
    <n v="0"/>
    <n v="1600214533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803"/>
    <n v="2518872.6261637872"/>
    <n v="2518872.6261637872"/>
    <n v="2518872.6261637872"/>
    <n v="0"/>
    <n v="0"/>
    <n v="1672068611"/>
    <n v="0"/>
    <n v="0"/>
    <n v="0"/>
    <n v="0"/>
    <n v="0"/>
    <n v="0"/>
    <n v="289849118"/>
    <n v="0"/>
    <n v="294652545"/>
    <n v="3"/>
    <n v="43"/>
    <n v="0"/>
    <n v="0"/>
    <n v="48034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804"/>
    <n v="863053.42612767988"/>
    <n v="863053.42612767988"/>
    <n v="863053.42612767988"/>
    <n v="0"/>
    <n v="0"/>
    <n v="1670277191"/>
    <n v="0"/>
    <n v="0"/>
    <n v="0"/>
    <n v="0"/>
    <n v="0"/>
    <n v="0"/>
    <n v="1268561"/>
    <n v="0"/>
    <n v="1268561"/>
    <n v="1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805"/>
    <n v="14182.12192683602"/>
    <n v="14182.12192683602"/>
    <n v="14182.12192683602"/>
    <n v="26"/>
    <n v="45"/>
    <n v="1642120041"/>
    <n v="0"/>
    <n v="0"/>
    <n v="0"/>
    <n v="0"/>
    <n v="0"/>
    <n v="0"/>
    <n v="30949"/>
    <n v="0"/>
    <n v="30972"/>
    <n v="2"/>
    <n v="6"/>
    <n v="0"/>
    <n v="0"/>
    <n v="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806"/>
    <n v="287206.27335680003"/>
    <n v="287206.27335680003"/>
    <n v="287206.27335680003"/>
    <n v="0"/>
    <n v="0"/>
    <n v="1671121439"/>
    <n v="0"/>
    <n v="0"/>
    <n v="0"/>
    <n v="0"/>
    <n v="0"/>
    <n v="0"/>
    <n v="20467240"/>
    <n v="0"/>
    <n v="22532349"/>
    <n v="4"/>
    <n v="45"/>
    <n v="2017539"/>
    <n v="0"/>
    <n v="475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807"/>
    <n v="25296.364933000001"/>
    <n v="25296.364933000001"/>
    <n v="25296.364933000001"/>
    <n v="0"/>
    <n v="0"/>
    <n v="1672136579"/>
    <n v="0"/>
    <n v="0"/>
    <n v="0"/>
    <n v="0"/>
    <n v="0"/>
    <n v="0"/>
    <n v="4898427"/>
    <n v="0"/>
    <n v="6089146"/>
    <n v="6"/>
    <n v="63"/>
    <n v="806185"/>
    <n v="0"/>
    <n v="79548"/>
    <n v="189670"/>
    <n v="0"/>
    <n v="0"/>
    <n v="0"/>
    <n v="0"/>
    <n v="0"/>
    <n v="0"/>
    <n v="103685"/>
    <n v="0"/>
    <n v="116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808"/>
    <n v="21946.7"/>
    <n v="21946.7"/>
    <n v="21946.7"/>
    <n v="0"/>
    <n v="0"/>
    <n v="1595877841"/>
    <n v="0"/>
    <n v="0"/>
    <n v="0"/>
    <n v="0"/>
    <n v="0"/>
    <n v="0"/>
    <n v="61044"/>
    <n v="0"/>
    <n v="61044"/>
    <n v="2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809"/>
    <n v="0"/>
    <n v="0"/>
    <n v="0"/>
    <n v="0"/>
    <n v="0"/>
    <n v="0"/>
    <n v="24666"/>
    <n v="24666"/>
    <n v="24666"/>
    <n v="0"/>
    <n v="0"/>
    <n v="1671141470"/>
    <n v="247"/>
    <n v="0"/>
    <n v="62488"/>
    <n v="5"/>
    <n v="13"/>
    <n v="347"/>
    <n v="36256"/>
    <n v="0"/>
    <n v="256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810"/>
    <n v="39508.150280000002"/>
    <n v="39508.150280000002"/>
    <n v="39508.150280000002"/>
    <n v="0"/>
    <n v="0"/>
    <n v="1672068383"/>
    <n v="0"/>
    <n v="0"/>
    <n v="0"/>
    <n v="0"/>
    <n v="0"/>
    <n v="0"/>
    <n v="6139343"/>
    <n v="0"/>
    <n v="6636337"/>
    <n v="2"/>
    <n v="72"/>
    <n v="496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811"/>
    <n v="38332.470085129127"/>
    <n v="0"/>
    <n v="0"/>
    <n v="59"/>
    <n v="99"/>
    <n v="1638697078"/>
    <n v="0"/>
    <n v="0"/>
    <n v="0"/>
    <n v="0"/>
    <n v="0"/>
    <n v="0"/>
    <n v="40379"/>
    <n v="0"/>
    <n v="40389"/>
    <n v="3"/>
    <n v="13"/>
    <n v="5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812"/>
    <n v="288900"/>
    <n v="288900"/>
    <n v="288900"/>
    <n v="0"/>
    <n v="0"/>
    <n v="1669969271"/>
    <n v="0"/>
    <n v="0"/>
    <n v="0"/>
    <n v="0"/>
    <n v="0"/>
    <n v="0"/>
    <n v="42024973"/>
    <n v="0"/>
    <n v="42024973"/>
    <n v="2"/>
    <n v="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813"/>
    <n v="46932.442815000002"/>
    <n v="46932.442815000002"/>
    <n v="46932.442815000002"/>
    <n v="0"/>
    <n v="0"/>
    <n v="1668636179"/>
    <n v="0"/>
    <n v="0"/>
    <n v="0"/>
    <n v="0"/>
    <n v="0"/>
    <n v="0"/>
    <n v="68984"/>
    <n v="0"/>
    <n v="68984"/>
    <n v="2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814"/>
    <n v="20173.036064849999"/>
    <n v="20173.036064849999"/>
    <n v="20173.036064849999"/>
    <n v="0"/>
    <n v="0"/>
    <n v="1670964887"/>
    <n v="0"/>
    <n v="0"/>
    <n v="0"/>
    <n v="0"/>
    <n v="0"/>
    <n v="0"/>
    <n v="29651"/>
    <n v="0"/>
    <n v="2965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815"/>
    <n v="0"/>
    <n v="0"/>
    <n v="0"/>
    <n v="0"/>
    <n v="0"/>
    <n v="0"/>
    <n v="55003.762951628662"/>
    <n v="55003.762951628662"/>
    <n v="55003.762951628662"/>
    <n v="0"/>
    <n v="0"/>
    <n v="1672078142"/>
    <n v="766383"/>
    <n v="0"/>
    <n v="847951"/>
    <n v="3"/>
    <n v="8"/>
    <n v="0"/>
    <n v="81444"/>
    <n v="0"/>
    <n v="0"/>
    <n v="0"/>
    <n v="0"/>
    <n v="0"/>
    <n v="0"/>
    <n v="0"/>
    <n v="1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816"/>
    <n v="0"/>
    <n v="0"/>
    <n v="0"/>
    <n v="0"/>
    <n v="0"/>
    <n v="0"/>
    <n v="655785.13300276001"/>
    <n v="655785.13300276001"/>
    <n v="655785.13300276001"/>
    <n v="0"/>
    <n v="0"/>
    <n v="1670927394"/>
    <n v="517"/>
    <n v="0"/>
    <n v="964501"/>
    <n v="8"/>
    <n v="16"/>
    <n v="71"/>
    <n v="963907"/>
    <n v="0"/>
    <n v="0"/>
    <n v="0"/>
    <n v="0"/>
    <n v="0"/>
    <n v="0"/>
    <n v="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817"/>
    <n v="98561.529290000006"/>
    <n v="98561.529290000006"/>
    <n v="98561.529290000006"/>
    <n v="0"/>
    <n v="0"/>
    <n v="1663840859"/>
    <n v="0"/>
    <n v="0"/>
    <n v="0"/>
    <n v="0"/>
    <n v="0"/>
    <n v="0"/>
    <n v="13237981"/>
    <n v="0"/>
    <n v="13237991"/>
    <n v="6"/>
    <n v="61"/>
    <n v="0"/>
    <n v="0"/>
    <n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818"/>
    <n v="101019.43841810001"/>
    <n v="101019.43841810001"/>
    <n v="101019.43841810001"/>
    <n v="0"/>
    <n v="0"/>
    <n v="1611624828"/>
    <n v="0"/>
    <n v="0"/>
    <n v="0"/>
    <n v="0"/>
    <n v="0"/>
    <n v="0"/>
    <n v="368938"/>
    <n v="0"/>
    <n v="368957"/>
    <n v="3"/>
    <n v="7"/>
    <n v="0"/>
    <n v="0"/>
    <n v="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819"/>
    <n v="89975824.433711231"/>
    <n v="89975824.433711231"/>
    <n v="89975824.433711231"/>
    <n v="0"/>
    <n v="0"/>
    <n v="1672177343"/>
    <n v="0"/>
    <n v="0"/>
    <n v="0"/>
    <n v="0"/>
    <n v="0"/>
    <n v="0"/>
    <n v="132251137"/>
    <n v="0"/>
    <n v="132251137"/>
    <n v="2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820"/>
    <n v="41251.324582870177"/>
    <n v="0"/>
    <n v="0"/>
    <n v="0"/>
    <n v="44"/>
    <n v="1645807312"/>
    <n v="0"/>
    <n v="0"/>
    <n v="0"/>
    <n v="0"/>
    <n v="0"/>
    <n v="0"/>
    <n v="775"/>
    <n v="0"/>
    <n v="775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821"/>
    <n v="0"/>
    <n v="0"/>
    <n v="0"/>
    <n v="0"/>
    <n v="0"/>
    <n v="0"/>
    <n v="35059085.882274337"/>
    <n v="35059085.882274337"/>
    <n v="35059085.882274337"/>
    <n v="0"/>
    <n v="0"/>
    <n v="1672177103"/>
    <n v="0"/>
    <n v="0"/>
    <n v="51531694"/>
    <n v="1"/>
    <n v="1"/>
    <n v="0"/>
    <n v="515316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822"/>
    <n v="23032.733"/>
    <n v="23032.733"/>
    <n v="23032.733"/>
    <n v="0"/>
    <n v="0"/>
    <n v="1641850054"/>
    <n v="0"/>
    <n v="0"/>
    <n v="0"/>
    <n v="0"/>
    <n v="0"/>
    <n v="0"/>
    <n v="42411"/>
    <n v="0"/>
    <n v="42414"/>
    <n v="2"/>
    <n v="5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823"/>
    <n v="0"/>
    <n v="0"/>
    <n v="0"/>
    <n v="0"/>
    <n v="0"/>
    <n v="0"/>
    <n v="237390.36462611999"/>
    <n v="237390.36462611999"/>
    <n v="237390.36462611999"/>
    <n v="0"/>
    <n v="0"/>
    <n v="1670455915"/>
    <n v="23"/>
    <n v="0"/>
    <n v="349426"/>
    <n v="5"/>
    <n v="10"/>
    <n v="15"/>
    <n v="348930"/>
    <n v="448"/>
    <n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824"/>
    <n v="13550"/>
    <n v="13550"/>
    <n v="13550"/>
    <n v="0"/>
    <n v="0"/>
    <n v="1641393019"/>
    <n v="0"/>
    <n v="0"/>
    <n v="0"/>
    <n v="0"/>
    <n v="0"/>
    <n v="0"/>
    <n v="24489"/>
    <n v="0"/>
    <n v="24489"/>
    <n v="3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825"/>
    <n v="174990.59"/>
    <n v="174990.59"/>
    <n v="174990.59"/>
    <n v="0"/>
    <n v="0"/>
    <n v="1670860595"/>
    <n v="0"/>
    <n v="0"/>
    <n v="0"/>
    <n v="0"/>
    <n v="0"/>
    <n v="0"/>
    <n v="10897459"/>
    <n v="0"/>
    <n v="12325030"/>
    <n v="4"/>
    <n v="27"/>
    <n v="1326165"/>
    <n v="76350"/>
    <n v="250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512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826"/>
    <n v="39618.025739291887"/>
    <n v="39618.025739291887"/>
    <n v="39618.025739291887"/>
    <n v="0"/>
    <n v="0"/>
    <n v="1665520187"/>
    <n v="0"/>
    <n v="0"/>
    <n v="0"/>
    <n v="0"/>
    <n v="0"/>
    <n v="0"/>
    <n v="4457616"/>
    <n v="0"/>
    <n v="6578546"/>
    <n v="8"/>
    <n v="127"/>
    <n v="2032065"/>
    <n v="0"/>
    <n v="32975"/>
    <n v="42532"/>
    <n v="0"/>
    <n v="0"/>
    <n v="0"/>
    <n v="0"/>
    <n v="0"/>
    <n v="0"/>
    <n v="13293"/>
    <n v="0"/>
    <n v="0"/>
    <n v="0"/>
    <n v="0"/>
    <n v="0"/>
    <n v="0"/>
    <n v="0"/>
    <n v="0"/>
    <n v="0"/>
    <n v="0"/>
    <n v="0"/>
    <n v="0"/>
    <n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827"/>
    <n v="25404.400000000001"/>
    <n v="25404.400000000001"/>
    <n v="25404.400000000001"/>
    <n v="0"/>
    <n v="0"/>
    <n v="1665747083"/>
    <n v="0"/>
    <n v="0"/>
    <n v="0"/>
    <n v="0"/>
    <n v="0"/>
    <n v="0"/>
    <n v="6531532"/>
    <n v="0"/>
    <n v="8441143"/>
    <n v="7"/>
    <n v="63"/>
    <n v="1576287"/>
    <n v="103452"/>
    <n v="139094"/>
    <n v="90359"/>
    <n v="0"/>
    <n v="0"/>
    <n v="0"/>
    <n v="0"/>
    <n v="0"/>
    <n v="0"/>
    <n v="4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061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828"/>
    <n v="35054.372892217471"/>
    <n v="34868.089724999998"/>
    <n v="34868.089724999998"/>
    <n v="1"/>
    <n v="2"/>
    <n v="1635937293"/>
    <n v="0"/>
    <n v="0"/>
    <n v="0"/>
    <n v="0"/>
    <n v="0"/>
    <n v="0"/>
    <n v="51861"/>
    <n v="0"/>
    <n v="51861"/>
    <n v="1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829"/>
    <n v="784376.96658320003"/>
    <n v="0"/>
    <n v="0"/>
    <n v="89"/>
    <n v="68"/>
    <n v="1623472699"/>
    <n v="0"/>
    <n v="0"/>
    <n v="0"/>
    <n v="0"/>
    <n v="0"/>
    <n v="0"/>
    <n v="3"/>
    <n v="0"/>
    <n v="8"/>
    <n v="4"/>
    <n v="13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830"/>
    <n v="164218.2064"/>
    <n v="164218.2064"/>
    <n v="164218.2064"/>
    <n v="0"/>
    <n v="0"/>
    <n v="1670260787"/>
    <n v="0"/>
    <n v="0"/>
    <n v="0"/>
    <n v="0"/>
    <n v="0"/>
    <n v="0"/>
    <n v="11266554"/>
    <n v="0"/>
    <n v="11266573"/>
    <n v="4"/>
    <n v="18"/>
    <n v="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831"/>
    <n v="0"/>
    <n v="0"/>
    <n v="0"/>
    <n v="0"/>
    <n v="0"/>
    <n v="0"/>
    <n v="32810"/>
    <n v="32810"/>
    <n v="32810"/>
    <n v="0"/>
    <n v="0"/>
    <n v="1670469091"/>
    <n v="293"/>
    <n v="0"/>
    <n v="75548"/>
    <n v="8"/>
    <n v="25"/>
    <n v="534"/>
    <n v="48227"/>
    <n v="2"/>
    <n v="264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0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832"/>
    <n v="50000"/>
    <n v="50000"/>
    <n v="0"/>
    <n v="0"/>
    <n v="0"/>
    <n v="1537339782"/>
    <n v="0"/>
    <n v="0"/>
    <n v="0"/>
    <n v="0"/>
    <n v="0"/>
    <n v="0"/>
    <n v="73493"/>
    <n v="0"/>
    <n v="73493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833"/>
    <n v="529898.8846370941"/>
    <n v="0"/>
    <n v="0"/>
    <n v="171"/>
    <n v="70"/>
    <n v="1623104069"/>
    <n v="0"/>
    <n v="0"/>
    <n v="0"/>
    <n v="0"/>
    <n v="0"/>
    <n v="0"/>
    <n v="398"/>
    <n v="0"/>
    <n v="403"/>
    <n v="2"/>
    <n v="9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834"/>
    <n v="80000"/>
    <n v="80000"/>
    <n v="80000"/>
    <n v="0"/>
    <n v="0"/>
    <n v="1622463945"/>
    <n v="0"/>
    <n v="0"/>
    <n v="0"/>
    <n v="0"/>
    <n v="0"/>
    <n v="0"/>
    <n v="46283675"/>
    <n v="0"/>
    <n v="46283675"/>
    <n v="3"/>
    <n v="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835"/>
    <n v="73480.248721641299"/>
    <n v="73480.248721641299"/>
    <n v="73480.248721641299"/>
    <n v="0"/>
    <n v="0"/>
    <n v="1662166459"/>
    <n v="0"/>
    <n v="0"/>
    <n v="0"/>
    <n v="0"/>
    <n v="0"/>
    <n v="0"/>
    <n v="67890519"/>
    <n v="0"/>
    <n v="67890519"/>
    <n v="4"/>
    <n v="1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836"/>
    <n v="15633.090783412361"/>
    <n v="15633.090783412361"/>
    <n v="15633.090783412361"/>
    <n v="14"/>
    <n v="56"/>
    <n v="1660126627"/>
    <n v="0"/>
    <n v="0"/>
    <n v="0"/>
    <n v="0"/>
    <n v="0"/>
    <n v="0"/>
    <n v="32712"/>
    <n v="0"/>
    <n v="32722"/>
    <n v="2"/>
    <n v="5"/>
    <n v="0"/>
    <n v="0"/>
    <n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837"/>
    <n v="113704.6132380147"/>
    <n v="113704.6132380147"/>
    <n v="113704.6132380147"/>
    <n v="0"/>
    <n v="0"/>
    <n v="1672152431"/>
    <n v="0"/>
    <n v="0"/>
    <n v="0"/>
    <n v="0"/>
    <n v="0"/>
    <n v="0"/>
    <n v="171753"/>
    <n v="0"/>
    <n v="171769"/>
    <n v="3"/>
    <n v="5"/>
    <n v="0"/>
    <n v="0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838"/>
    <n v="115000"/>
    <n v="115000"/>
    <n v="115000"/>
    <n v="0"/>
    <n v="0"/>
    <n v="1671941015"/>
    <n v="0"/>
    <n v="0"/>
    <n v="0"/>
    <n v="0"/>
    <n v="0"/>
    <n v="0"/>
    <n v="174468"/>
    <n v="0"/>
    <n v="174468"/>
    <n v="1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839"/>
    <n v="30260.246200000001"/>
    <n v="30260.246200000001"/>
    <n v="30260.246200000001"/>
    <n v="0"/>
    <n v="0"/>
    <n v="1659106416"/>
    <n v="0"/>
    <n v="0"/>
    <n v="0"/>
    <n v="0"/>
    <n v="0"/>
    <n v="0"/>
    <n v="627394"/>
    <n v="0"/>
    <n v="627394"/>
    <n v="4"/>
    <n v="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840"/>
    <n v="406000"/>
    <n v="406000"/>
    <n v="406000"/>
    <n v="0"/>
    <n v="0"/>
    <n v="1671794183"/>
    <n v="0"/>
    <n v="0"/>
    <n v="0"/>
    <n v="0"/>
    <n v="0"/>
    <n v="0"/>
    <n v="597998"/>
    <n v="0"/>
    <n v="599233"/>
    <n v="4"/>
    <n v="6"/>
    <n v="0"/>
    <n v="1208"/>
    <n v="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841"/>
    <n v="28926.848655245441"/>
    <n v="28926.848655245441"/>
    <n v="28926.848655245441"/>
    <n v="0"/>
    <n v="0"/>
    <n v="1672168307"/>
    <n v="0"/>
    <n v="0"/>
    <n v="0"/>
    <n v="0"/>
    <n v="0"/>
    <n v="0"/>
    <n v="42518"/>
    <n v="0"/>
    <n v="42518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842"/>
    <n v="1447056.4033725611"/>
    <n v="1447056.4033725611"/>
    <n v="1447056.4033725611"/>
    <n v="0"/>
    <n v="0"/>
    <n v="1671439211"/>
    <n v="0"/>
    <n v="0"/>
    <n v="0"/>
    <n v="0"/>
    <n v="0"/>
    <n v="0"/>
    <n v="2128882"/>
    <n v="0"/>
    <n v="2128955"/>
    <n v="3"/>
    <n v="6"/>
    <n v="0"/>
    <n v="0"/>
    <n v="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843"/>
    <n v="122328.10050028931"/>
    <n v="64494.768973258979"/>
    <n v="64483.11093853043"/>
    <n v="53"/>
    <n v="19"/>
    <n v="1581499409"/>
    <n v="0"/>
    <n v="0"/>
    <n v="0"/>
    <n v="0"/>
    <n v="0"/>
    <n v="0"/>
    <n v="96905"/>
    <n v="0"/>
    <n v="96905"/>
    <n v="2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844"/>
    <n v="632340.49576262967"/>
    <n v="632340.49576262967"/>
    <n v="632340.49576262967"/>
    <n v="0"/>
    <n v="0"/>
    <n v="1672150511"/>
    <n v="0"/>
    <n v="0"/>
    <n v="0"/>
    <n v="0"/>
    <n v="0"/>
    <n v="0"/>
    <n v="929447"/>
    <n v="0"/>
    <n v="929447"/>
    <n v="1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845"/>
    <n v="19346.04071068146"/>
    <n v="0"/>
    <n v="0"/>
    <n v="9"/>
    <n v="78"/>
    <n v="1653993153"/>
    <n v="0"/>
    <n v="0"/>
    <n v="0"/>
    <n v="0"/>
    <n v="0"/>
    <n v="0"/>
    <n v="1183"/>
    <n v="0"/>
    <n v="1228"/>
    <n v="2"/>
    <n v="5"/>
    <n v="0"/>
    <n v="0"/>
    <n v="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846"/>
    <n v="22082.815275609999"/>
    <n v="22082.815275609999"/>
    <n v="22082.815275609999"/>
    <n v="0"/>
    <n v="0"/>
    <n v="1668455507"/>
    <n v="0"/>
    <n v="0"/>
    <n v="0"/>
    <n v="0"/>
    <n v="0"/>
    <n v="0"/>
    <n v="3969217"/>
    <n v="0"/>
    <n v="3969260"/>
    <n v="5"/>
    <n v="116"/>
    <n v="0"/>
    <n v="0"/>
    <n v="2"/>
    <n v="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847"/>
    <n v="17698.9234"/>
    <n v="17698.9234"/>
    <n v="17698.9234"/>
    <n v="0"/>
    <n v="0"/>
    <n v="1671549359"/>
    <n v="0"/>
    <n v="0"/>
    <n v="0"/>
    <n v="0"/>
    <n v="0"/>
    <n v="0"/>
    <n v="72119"/>
    <n v="0"/>
    <n v="72119"/>
    <n v="2"/>
    <n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848"/>
    <n v="0"/>
    <n v="0"/>
    <n v="0"/>
    <n v="0"/>
    <n v="0"/>
    <n v="0"/>
    <n v="570917.15098069585"/>
    <n v="570917.15098069585"/>
    <n v="570917.15098069585"/>
    <n v="0"/>
    <n v="0"/>
    <n v="1672177523"/>
    <n v="0"/>
    <n v="0"/>
    <n v="1679018"/>
    <n v="1"/>
    <n v="2"/>
    <n v="0"/>
    <n v="16790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849"/>
    <n v="15000"/>
    <n v="15000"/>
    <n v="15000"/>
    <n v="0"/>
    <n v="0"/>
    <n v="1615951229"/>
    <n v="0"/>
    <n v="0"/>
    <n v="0"/>
    <n v="0"/>
    <n v="0"/>
    <n v="0"/>
    <n v="4986332"/>
    <n v="0"/>
    <n v="4986332"/>
    <n v="3"/>
    <n v="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850"/>
    <n v="68862.393094156374"/>
    <n v="68862.393094156374"/>
    <n v="68862.393094156374"/>
    <n v="0"/>
    <n v="0"/>
    <n v="1672158443"/>
    <n v="0"/>
    <n v="0"/>
    <n v="0"/>
    <n v="0"/>
    <n v="0"/>
    <n v="0"/>
    <n v="4175476"/>
    <n v="0"/>
    <n v="4175476"/>
    <n v="3"/>
    <n v="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851"/>
    <n v="984466.07017195853"/>
    <n v="984466.07017195853"/>
    <n v="984466.07017195853"/>
    <n v="0"/>
    <n v="0"/>
    <n v="1670272331"/>
    <n v="0"/>
    <n v="0"/>
    <n v="0"/>
    <n v="0"/>
    <n v="0"/>
    <n v="0"/>
    <n v="1447019"/>
    <n v="0"/>
    <n v="1447019"/>
    <n v="1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852"/>
    <n v="15000"/>
    <n v="0"/>
    <n v="0"/>
    <n v="0"/>
    <n v="0"/>
    <n v="1557452007"/>
    <n v="0"/>
    <n v="0"/>
    <n v="0"/>
    <n v="0"/>
    <n v="0"/>
    <n v="0"/>
    <n v="9687"/>
    <n v="0"/>
    <n v="9687"/>
    <n v="1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853"/>
    <n v="125356.3091092215"/>
    <n v="125356.3091092215"/>
    <n v="125356.3091092215"/>
    <n v="0"/>
    <n v="0"/>
    <n v="1671821159"/>
    <n v="0"/>
    <n v="0"/>
    <n v="0"/>
    <n v="0"/>
    <n v="0"/>
    <n v="0"/>
    <n v="21230810"/>
    <n v="0"/>
    <n v="21686660"/>
    <n v="7"/>
    <n v="64"/>
    <n v="49"/>
    <n v="11"/>
    <n v="387459"/>
    <n v="0"/>
    <n v="0"/>
    <n v="0"/>
    <n v="0"/>
    <n v="0"/>
    <n v="0"/>
    <n v="0"/>
    <n v="0"/>
    <n v="0"/>
    <n v="683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5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854"/>
    <n v="25703.200000000001"/>
    <n v="25703.200000000001"/>
    <n v="0"/>
    <n v="0"/>
    <n v="0"/>
    <n v="1531476447"/>
    <n v="0"/>
    <n v="0"/>
    <n v="0"/>
    <n v="0"/>
    <n v="0"/>
    <n v="0"/>
    <n v="93770"/>
    <n v="0"/>
    <n v="93770"/>
    <n v="1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855"/>
    <n v="0"/>
    <n v="0"/>
    <n v="0"/>
    <n v="0"/>
    <n v="0"/>
    <n v="0"/>
    <n v="100000"/>
    <n v="100000"/>
    <n v="100000"/>
    <n v="0"/>
    <n v="0"/>
    <n v="1671440337"/>
    <n v="2506"/>
    <n v="0"/>
    <n v="149493"/>
    <n v="6"/>
    <n v="14"/>
    <n v="1"/>
    <n v="1469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856"/>
    <n v="0"/>
    <n v="0"/>
    <n v="0"/>
    <n v="0"/>
    <n v="0"/>
    <n v="0"/>
    <n v="41852.327568516113"/>
    <n v="41852.327568516113"/>
    <n v="41852.327568516113"/>
    <n v="0"/>
    <n v="0"/>
    <n v="1672017772"/>
    <n v="63"/>
    <n v="0"/>
    <n v="61599"/>
    <n v="5"/>
    <n v="9"/>
    <n v="19"/>
    <n v="615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857"/>
    <n v="24555.28808640159"/>
    <n v="24555.28808640159"/>
    <n v="24555.28808640159"/>
    <n v="0"/>
    <n v="0"/>
    <n v="1672155299"/>
    <n v="0"/>
    <n v="0"/>
    <n v="0"/>
    <n v="0"/>
    <n v="0"/>
    <n v="0"/>
    <n v="35798272"/>
    <n v="0"/>
    <n v="36914598"/>
    <n v="7"/>
    <n v="160"/>
    <n v="12"/>
    <n v="0"/>
    <n v="7"/>
    <n v="2"/>
    <n v="0"/>
    <n v="0"/>
    <n v="0"/>
    <n v="0"/>
    <n v="0"/>
    <n v="0"/>
    <n v="11163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858"/>
    <n v="58707"/>
    <n v="58707"/>
    <n v="58707"/>
    <n v="0"/>
    <n v="0"/>
    <n v="1613691810"/>
    <n v="0"/>
    <n v="0"/>
    <n v="0"/>
    <n v="0"/>
    <n v="0"/>
    <n v="0"/>
    <n v="59835142"/>
    <n v="0"/>
    <n v="59835142"/>
    <n v="4"/>
    <n v="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859"/>
    <n v="26806"/>
    <n v="26806"/>
    <n v="26806"/>
    <n v="10"/>
    <n v="32"/>
    <n v="1642360307"/>
    <n v="5380.4303701812951"/>
    <n v="0.12031416367458241"/>
    <n v="0.12031416367458241"/>
    <n v="0"/>
    <n v="2"/>
    <n v="1638834592"/>
    <n v="1350089"/>
    <n v="0"/>
    <n v="1371498"/>
    <n v="3"/>
    <n v="11"/>
    <n v="0"/>
    <n v="214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860"/>
    <n v="31373.686086869999"/>
    <n v="31373.686086869999"/>
    <n v="2.4999999999999999E-17"/>
    <n v="2"/>
    <n v="0"/>
    <n v="1552958371"/>
    <n v="0"/>
    <n v="0"/>
    <n v="0"/>
    <n v="0"/>
    <n v="0"/>
    <n v="0"/>
    <n v="1921"/>
    <n v="0"/>
    <n v="192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861"/>
    <n v="130358.746381128"/>
    <n v="108339.860228192"/>
    <n v="108339.860228192"/>
    <n v="76"/>
    <n v="75"/>
    <n v="1660327723"/>
    <n v="0"/>
    <n v="0"/>
    <n v="0"/>
    <n v="0"/>
    <n v="0"/>
    <n v="0"/>
    <n v="202513"/>
    <n v="0"/>
    <n v="202531"/>
    <n v="5"/>
    <n v="15"/>
    <n v="0"/>
    <n v="0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862"/>
    <n v="22452.733031709999"/>
    <n v="22452.733031709999"/>
    <n v="22452.733031709999"/>
    <n v="0"/>
    <n v="0"/>
    <n v="1671459995"/>
    <n v="0"/>
    <n v="0"/>
    <n v="0"/>
    <n v="0"/>
    <n v="0"/>
    <n v="0"/>
    <n v="1874110"/>
    <n v="0"/>
    <n v="2293802"/>
    <n v="7"/>
    <n v="32"/>
    <n v="397312"/>
    <n v="0"/>
    <n v="11700"/>
    <n v="49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395"/>
    <n v="0"/>
    <n v="306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863"/>
    <n v="20180"/>
    <n v="20180"/>
    <n v="20180"/>
    <n v="0"/>
    <n v="0"/>
    <n v="1614072932"/>
    <n v="0"/>
    <n v="0"/>
    <n v="0"/>
    <n v="0"/>
    <n v="0"/>
    <n v="0"/>
    <n v="48240"/>
    <n v="0"/>
    <n v="48249"/>
    <n v="2"/>
    <n v="11"/>
    <n v="0"/>
    <n v="0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864"/>
    <n v="18138.7921809"/>
    <n v="18138.7921809"/>
    <n v="18138.7921809"/>
    <n v="0"/>
    <n v="0"/>
    <n v="1671470867"/>
    <n v="0"/>
    <n v="0"/>
    <n v="0"/>
    <n v="0"/>
    <n v="0"/>
    <n v="0"/>
    <n v="5315767"/>
    <n v="0"/>
    <n v="5315767"/>
    <n v="4"/>
    <n v="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865"/>
    <n v="186951.61105702"/>
    <n v="186951.61105702"/>
    <n v="186951.61105702"/>
    <n v="0"/>
    <n v="0"/>
    <n v="1672161143"/>
    <n v="0"/>
    <n v="0"/>
    <n v="0"/>
    <n v="0"/>
    <n v="0"/>
    <n v="0"/>
    <n v="98753894"/>
    <n v="0"/>
    <n v="98753962"/>
    <n v="4"/>
    <n v="70"/>
    <n v="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866"/>
    <n v="41139.988026320003"/>
    <n v="41139.988026320003"/>
    <n v="41139.988026320003"/>
    <n v="0"/>
    <n v="0"/>
    <n v="1668246011"/>
    <n v="0"/>
    <n v="0"/>
    <n v="0"/>
    <n v="0"/>
    <n v="0"/>
    <n v="0"/>
    <n v="1992051"/>
    <n v="0"/>
    <n v="1992051"/>
    <n v="2"/>
    <n v="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867"/>
    <n v="20888.55595749"/>
    <n v="20888.55595749"/>
    <n v="20888.55595749"/>
    <n v="0"/>
    <n v="0"/>
    <n v="1670501015"/>
    <n v="0"/>
    <n v="0"/>
    <n v="0"/>
    <n v="0"/>
    <n v="0"/>
    <n v="0"/>
    <n v="30703"/>
    <n v="0"/>
    <n v="30703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868"/>
    <n v="0"/>
    <n v="0"/>
    <n v="0"/>
    <n v="0"/>
    <n v="0"/>
    <n v="0"/>
    <n v="110000"/>
    <n v="110000"/>
    <n v="110000"/>
    <n v="0"/>
    <n v="0"/>
    <n v="1671271514"/>
    <n v="61"/>
    <n v="0"/>
    <n v="161788"/>
    <n v="3"/>
    <n v="5"/>
    <n v="43"/>
    <n v="1616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869"/>
    <n v="28032.586455780001"/>
    <n v="28032.586455780001"/>
    <n v="28032.586455780001"/>
    <n v="0"/>
    <n v="0"/>
    <n v="1668031427"/>
    <n v="0"/>
    <n v="0"/>
    <n v="0"/>
    <n v="0"/>
    <n v="0"/>
    <n v="0"/>
    <n v="172512"/>
    <n v="0"/>
    <n v="172512"/>
    <n v="4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870"/>
    <n v="38583"/>
    <n v="38583"/>
    <n v="38583"/>
    <n v="0"/>
    <n v="0"/>
    <n v="1671554723"/>
    <n v="0"/>
    <n v="0"/>
    <n v="0"/>
    <n v="0"/>
    <n v="0"/>
    <n v="0"/>
    <n v="4510570"/>
    <n v="0"/>
    <n v="4510570"/>
    <n v="4"/>
    <n v="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871"/>
    <n v="258272.78744105811"/>
    <n v="258272.78744105811"/>
    <n v="258272.78744105811"/>
    <n v="0"/>
    <n v="0"/>
    <n v="1672175387"/>
    <n v="0"/>
    <n v="0"/>
    <n v="0"/>
    <n v="0"/>
    <n v="0"/>
    <n v="0"/>
    <n v="759377"/>
    <n v="0"/>
    <n v="759377"/>
    <n v="3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872"/>
    <n v="97527.318545317656"/>
    <n v="97527.318545317656"/>
    <n v="97527.318545317656"/>
    <n v="0"/>
    <n v="0"/>
    <n v="1671461879"/>
    <n v="0"/>
    <n v="0"/>
    <n v="0"/>
    <n v="0"/>
    <n v="0"/>
    <n v="0"/>
    <n v="149120"/>
    <n v="0"/>
    <n v="149120"/>
    <n v="2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873"/>
    <n v="2728001"/>
    <n v="2728001"/>
    <n v="2728001"/>
    <n v="0"/>
    <n v="0"/>
    <n v="1672035251"/>
    <n v="0"/>
    <n v="0"/>
    <n v="0"/>
    <n v="0"/>
    <n v="0"/>
    <n v="0"/>
    <n v="4010965"/>
    <n v="0"/>
    <n v="4010965"/>
    <n v="1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874"/>
    <n v="15619.480628200001"/>
    <n v="15619.480628200001"/>
    <n v="15619.480628200001"/>
    <n v="0"/>
    <n v="0"/>
    <n v="1658226698"/>
    <n v="0"/>
    <n v="0"/>
    <n v="0"/>
    <n v="0"/>
    <n v="0"/>
    <n v="0"/>
    <n v="23001"/>
    <n v="0"/>
    <n v="23001"/>
    <n v="1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875"/>
    <n v="65935.546814000001"/>
    <n v="65935.546814000001"/>
    <n v="65935.546814000001"/>
    <n v="0"/>
    <n v="0"/>
    <n v="1672146959"/>
    <n v="0"/>
    <n v="0"/>
    <n v="0"/>
    <n v="0"/>
    <n v="0"/>
    <n v="0"/>
    <n v="8864634"/>
    <n v="0"/>
    <n v="8864634"/>
    <n v="2"/>
    <n v="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876"/>
    <n v="38241.974012999999"/>
    <n v="38241.974012999999"/>
    <n v="38241.974012999999"/>
    <n v="0"/>
    <n v="0"/>
    <n v="1668513095"/>
    <n v="0"/>
    <n v="0"/>
    <n v="0"/>
    <n v="0"/>
    <n v="0"/>
    <n v="0"/>
    <n v="1116924"/>
    <n v="0"/>
    <n v="1116924"/>
    <n v="3"/>
    <n v="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877"/>
    <n v="19063.265387560001"/>
    <n v="19063.265387560001"/>
    <n v="19063.265387560001"/>
    <n v="0"/>
    <n v="0"/>
    <n v="1658567388"/>
    <n v="0"/>
    <n v="0"/>
    <n v="0"/>
    <n v="0"/>
    <n v="0"/>
    <n v="0"/>
    <n v="113934"/>
    <n v="0"/>
    <n v="113934"/>
    <n v="1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878"/>
    <n v="1000000"/>
    <n v="1000000"/>
    <n v="1000000"/>
    <n v="0"/>
    <n v="0"/>
    <n v="1670417711"/>
    <n v="0"/>
    <n v="0"/>
    <n v="0"/>
    <n v="0"/>
    <n v="0"/>
    <n v="0"/>
    <n v="20782260"/>
    <n v="0"/>
    <n v="20782260"/>
    <n v="3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879"/>
    <n v="29186.244006212932"/>
    <n v="29186.244006212932"/>
    <n v="29186.244006212932"/>
    <n v="0"/>
    <n v="0"/>
    <n v="1660877549"/>
    <n v="0"/>
    <n v="0"/>
    <n v="0"/>
    <n v="0"/>
    <n v="0"/>
    <n v="0"/>
    <n v="3080357"/>
    <n v="0"/>
    <n v="3223883"/>
    <n v="6"/>
    <n v="46"/>
    <n v="30719"/>
    <n v="28482"/>
    <n v="0"/>
    <n v="20968"/>
    <n v="0"/>
    <n v="0"/>
    <n v="0"/>
    <n v="0"/>
    <n v="0"/>
    <n v="633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5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880"/>
    <n v="18182.050403540401"/>
    <n v="18182.050403540401"/>
    <n v="18182.050403540401"/>
    <n v="0"/>
    <n v="0"/>
    <n v="1671949211"/>
    <n v="0"/>
    <n v="0"/>
    <n v="0"/>
    <n v="0"/>
    <n v="0"/>
    <n v="0"/>
    <n v="3151224"/>
    <n v="0"/>
    <n v="3151236"/>
    <n v="3"/>
    <n v="60"/>
    <n v="0"/>
    <n v="0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881"/>
    <n v="123411.4294308877"/>
    <n v="123411.4294308877"/>
    <n v="123411.4294308877"/>
    <n v="0"/>
    <n v="0"/>
    <n v="1672170515"/>
    <n v="0"/>
    <n v="0"/>
    <n v="0"/>
    <n v="0"/>
    <n v="0"/>
    <n v="0"/>
    <n v="181638"/>
    <n v="0"/>
    <n v="181638"/>
    <n v="2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882"/>
    <n v="41710.5"/>
    <n v="41710.5"/>
    <n v="41710.5"/>
    <n v="0"/>
    <n v="0"/>
    <n v="1670141279"/>
    <n v="0"/>
    <n v="0"/>
    <n v="0"/>
    <n v="0"/>
    <n v="0"/>
    <n v="0"/>
    <n v="446610992"/>
    <n v="88255"/>
    <n v="446699251"/>
    <n v="7"/>
    <n v="134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82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883"/>
    <n v="0"/>
    <n v="0"/>
    <n v="0"/>
    <n v="0"/>
    <n v="0"/>
    <n v="0"/>
    <n v="66560.291459401386"/>
    <n v="0"/>
    <n v="0"/>
    <n v="7"/>
    <n v="12"/>
    <n v="1644252676"/>
    <n v="16"/>
    <n v="0"/>
    <n v="30"/>
    <n v="5"/>
    <n v="6"/>
    <n v="5"/>
    <n v="2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884"/>
    <n v="14112.99368863879"/>
    <n v="14112.99368863879"/>
    <n v="14112.99368863879"/>
    <n v="0"/>
    <n v="0"/>
    <n v="1670507819"/>
    <n v="0"/>
    <n v="0"/>
    <n v="0"/>
    <n v="0"/>
    <n v="0"/>
    <n v="0"/>
    <n v="798340"/>
    <n v="0"/>
    <n v="1443004"/>
    <n v="5"/>
    <n v="99"/>
    <n v="484050"/>
    <n v="0"/>
    <n v="9584"/>
    <n v="149095"/>
    <n v="0"/>
    <n v="0"/>
    <n v="0"/>
    <n v="0"/>
    <n v="0"/>
    <n v="0"/>
    <n v="19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885"/>
    <n v="60458092.152686633"/>
    <n v="60458092.152686633"/>
    <n v="60458092.152686633"/>
    <n v="0"/>
    <n v="0"/>
    <n v="1672173575"/>
    <n v="0"/>
    <n v="0"/>
    <n v="0"/>
    <n v="0"/>
    <n v="0"/>
    <n v="0"/>
    <n v="88864442"/>
    <n v="0"/>
    <n v="88864442"/>
    <n v="1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886"/>
    <n v="0"/>
    <n v="0"/>
    <n v="0"/>
    <n v="0"/>
    <n v="0"/>
    <n v="0"/>
    <n v="3229084.0492314491"/>
    <n v="3229084.0492314491"/>
    <n v="3229084.0492314491"/>
    <n v="0"/>
    <n v="0"/>
    <n v="1672174371"/>
    <n v="0"/>
    <n v="0"/>
    <n v="23658847"/>
    <n v="2"/>
    <n v="4"/>
    <n v="0"/>
    <n v="236588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887"/>
    <n v="46317.450981000002"/>
    <n v="46317.450981000002"/>
    <n v="46317.450981000002"/>
    <n v="0"/>
    <n v="0"/>
    <n v="1651514935"/>
    <n v="0"/>
    <n v="0"/>
    <n v="0"/>
    <n v="0"/>
    <n v="0"/>
    <n v="0"/>
    <n v="1547603"/>
    <n v="0"/>
    <n v="1547603"/>
    <n v="2"/>
    <n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888"/>
    <n v="0"/>
    <n v="0"/>
    <n v="0"/>
    <n v="0"/>
    <n v="0"/>
    <n v="0"/>
    <n v="19852.883506954939"/>
    <n v="19852.883506954939"/>
    <n v="19852.883506954939"/>
    <n v="0"/>
    <n v="0"/>
    <n v="1668692190"/>
    <n v="0"/>
    <n v="0"/>
    <n v="29181"/>
    <n v="1"/>
    <n v="1"/>
    <n v="0"/>
    <n v="291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889"/>
    <n v="33351.245852549757"/>
    <n v="33351.245852549757"/>
    <n v="33351.245852549757"/>
    <n v="0"/>
    <n v="0"/>
    <n v="1614712762"/>
    <n v="0"/>
    <n v="0"/>
    <n v="0"/>
    <n v="0"/>
    <n v="0"/>
    <n v="0"/>
    <n v="9090609"/>
    <n v="0"/>
    <n v="9090627"/>
    <n v="4"/>
    <n v="44"/>
    <n v="6"/>
    <n v="0"/>
    <n v="0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890"/>
    <n v="32238.146435420829"/>
    <n v="32238.146435420829"/>
    <n v="32238.146435420829"/>
    <n v="0"/>
    <n v="0"/>
    <n v="1672157579"/>
    <n v="0"/>
    <n v="0"/>
    <n v="0"/>
    <n v="0"/>
    <n v="0"/>
    <n v="0"/>
    <n v="94468"/>
    <n v="0"/>
    <n v="94468"/>
    <n v="2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891"/>
    <n v="36451.178570999997"/>
    <n v="36451.178570999997"/>
    <n v="36451.178570999997"/>
    <n v="0"/>
    <n v="0"/>
    <n v="1667873567"/>
    <n v="0"/>
    <n v="0"/>
    <n v="0"/>
    <n v="0"/>
    <n v="0"/>
    <n v="0"/>
    <n v="1553095"/>
    <n v="0"/>
    <n v="1553095"/>
    <n v="1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892"/>
    <n v="0"/>
    <n v="0"/>
    <n v="0"/>
    <n v="0"/>
    <n v="0"/>
    <n v="0"/>
    <n v="26288"/>
    <n v="26288"/>
    <n v="26288"/>
    <n v="0"/>
    <n v="0"/>
    <n v="1672049155"/>
    <n v="57"/>
    <n v="0"/>
    <n v="38955"/>
    <n v="5"/>
    <n v="26"/>
    <n v="258"/>
    <n v="386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893"/>
    <n v="829034.73003069172"/>
    <n v="829034.73003069172"/>
    <n v="829034.73003069172"/>
    <n v="0"/>
    <n v="0"/>
    <n v="1666282415"/>
    <n v="0"/>
    <n v="0"/>
    <n v="0"/>
    <n v="0"/>
    <n v="0"/>
    <n v="0"/>
    <n v="1218558"/>
    <n v="0"/>
    <n v="1218558"/>
    <n v="2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894"/>
    <n v="16500"/>
    <n v="16500"/>
    <n v="16500"/>
    <n v="0"/>
    <n v="0"/>
    <n v="1669699139"/>
    <n v="0"/>
    <n v="0"/>
    <n v="0"/>
    <n v="0"/>
    <n v="0"/>
    <n v="0"/>
    <n v="24372"/>
    <n v="0"/>
    <n v="24372"/>
    <n v="1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895"/>
    <n v="35987"/>
    <n v="35987"/>
    <n v="35987"/>
    <n v="0"/>
    <n v="0"/>
    <n v="1671214091"/>
    <n v="0"/>
    <n v="0"/>
    <n v="0"/>
    <n v="0"/>
    <n v="0"/>
    <n v="0"/>
    <n v="92954872"/>
    <n v="0"/>
    <n v="92954872"/>
    <n v="4"/>
    <n v="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896"/>
    <n v="47830.559314300001"/>
    <n v="47830.559314300001"/>
    <n v="47830.559314300001"/>
    <n v="0"/>
    <n v="0"/>
    <n v="1671582839"/>
    <n v="0"/>
    <n v="0"/>
    <n v="0"/>
    <n v="0"/>
    <n v="0"/>
    <n v="0"/>
    <n v="2337757"/>
    <n v="0"/>
    <n v="2337757"/>
    <n v="2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897"/>
    <n v="96863.971049136526"/>
    <n v="96863.971049136526"/>
    <n v="96863.971049136526"/>
    <n v="0"/>
    <n v="0"/>
    <n v="1671957395"/>
    <n v="0"/>
    <n v="0"/>
    <n v="0"/>
    <n v="0"/>
    <n v="0"/>
    <n v="0"/>
    <n v="2264935"/>
    <n v="0"/>
    <n v="2278193"/>
    <n v="4"/>
    <n v="43"/>
    <n v="6913"/>
    <n v="0"/>
    <n v="63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898"/>
    <n v="40000"/>
    <n v="0"/>
    <n v="0"/>
    <n v="0"/>
    <n v="0"/>
    <n v="1598438472"/>
    <n v="0"/>
    <n v="0"/>
    <n v="0"/>
    <n v="0"/>
    <n v="0"/>
    <n v="0"/>
    <n v="9779"/>
    <n v="0"/>
    <n v="9779"/>
    <n v="1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899"/>
    <n v="0"/>
    <n v="0"/>
    <n v="0"/>
    <n v="0"/>
    <n v="0"/>
    <n v="0"/>
    <n v="22487.862123804629"/>
    <n v="20581.348632544439"/>
    <n v="2484.0522084180961"/>
    <n v="0"/>
    <n v="11"/>
    <n v="1664985257"/>
    <n v="0"/>
    <n v="0"/>
    <n v="414"/>
    <n v="1"/>
    <n v="2"/>
    <n v="0"/>
    <n v="4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900"/>
    <n v="32224.736692030001"/>
    <n v="32224.736692030001"/>
    <n v="32224.736692030001"/>
    <n v="0"/>
    <n v="0"/>
    <n v="1668636887"/>
    <n v="0"/>
    <n v="0"/>
    <n v="0"/>
    <n v="0"/>
    <n v="0"/>
    <n v="0"/>
    <n v="202516"/>
    <n v="0"/>
    <n v="206267"/>
    <n v="2"/>
    <n v="22"/>
    <n v="37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901"/>
    <n v="23900"/>
    <n v="23900"/>
    <n v="6186.9015640961852"/>
    <n v="0"/>
    <n v="21"/>
    <n v="1649229376"/>
    <n v="0"/>
    <n v="0"/>
    <n v="0"/>
    <n v="0"/>
    <n v="0"/>
    <n v="0"/>
    <n v="236125"/>
    <n v="0"/>
    <n v="236125"/>
    <n v="1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902"/>
    <n v="205157.18275367341"/>
    <n v="205157.18275367341"/>
    <n v="205157.18275367341"/>
    <n v="0"/>
    <n v="0"/>
    <n v="1657721918"/>
    <n v="0"/>
    <n v="0"/>
    <n v="0"/>
    <n v="0"/>
    <n v="0"/>
    <n v="0"/>
    <n v="109881354"/>
    <n v="0"/>
    <n v="110408678"/>
    <n v="6"/>
    <n v="45"/>
    <n v="15233"/>
    <n v="0"/>
    <n v="500291"/>
    <n v="5968"/>
    <n v="0"/>
    <n v="0"/>
    <n v="0"/>
    <n v="0"/>
    <n v="0"/>
    <n v="0"/>
    <n v="0"/>
    <n v="0"/>
    <n v="0"/>
    <n v="58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903"/>
    <n v="194461.9044000018"/>
    <n v="194461.9044000018"/>
    <n v="194461.9044000018"/>
    <n v="0"/>
    <n v="0"/>
    <n v="1669163063"/>
    <n v="0"/>
    <n v="0"/>
    <n v="0"/>
    <n v="0"/>
    <n v="0"/>
    <n v="0"/>
    <n v="84528644"/>
    <n v="0"/>
    <n v="84528644"/>
    <n v="4"/>
    <n v="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904"/>
    <n v="230237.13755526999"/>
    <n v="230237.13755526999"/>
    <n v="230237.13755526999"/>
    <n v="0"/>
    <n v="0"/>
    <n v="1672176071"/>
    <n v="0"/>
    <n v="0"/>
    <n v="0"/>
    <n v="0"/>
    <n v="0"/>
    <n v="0"/>
    <n v="340704"/>
    <n v="0"/>
    <n v="340717"/>
    <n v="3"/>
    <n v="6"/>
    <n v="0"/>
    <n v="0"/>
    <n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905"/>
    <n v="261851.26403590449"/>
    <n v="0"/>
    <n v="0"/>
    <n v="149"/>
    <n v="63"/>
    <n v="1610739391"/>
    <n v="0"/>
    <n v="0"/>
    <n v="0"/>
    <n v="0"/>
    <n v="0"/>
    <n v="0"/>
    <n v="9994"/>
    <n v="0"/>
    <n v="11389"/>
    <n v="3"/>
    <n v="13"/>
    <n v="5"/>
    <n v="13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906"/>
    <n v="15314.3856"/>
    <n v="15314.3856"/>
    <n v="15314.3856"/>
    <n v="0"/>
    <n v="0"/>
    <n v="1671895223"/>
    <n v="0"/>
    <n v="0"/>
    <n v="0"/>
    <n v="0"/>
    <n v="0"/>
    <n v="0"/>
    <n v="308449"/>
    <n v="0"/>
    <n v="313637"/>
    <n v="2"/>
    <n v="10"/>
    <n v="51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907"/>
    <n v="1174576.7433721139"/>
    <n v="1174576.7433721139"/>
    <n v="1174576.7433721139"/>
    <n v="0"/>
    <n v="0"/>
    <n v="1672102283"/>
    <n v="0"/>
    <n v="0"/>
    <n v="0"/>
    <n v="0"/>
    <n v="0"/>
    <n v="0"/>
    <n v="1726985"/>
    <n v="0"/>
    <n v="1727028"/>
    <n v="3"/>
    <n v="6"/>
    <n v="0"/>
    <n v="0"/>
    <n v="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908"/>
    <n v="23697.174538586441"/>
    <n v="23697.174538586441"/>
    <n v="23697.174538586441"/>
    <n v="0"/>
    <n v="0"/>
    <n v="1660107078"/>
    <n v="0"/>
    <n v="0"/>
    <n v="0"/>
    <n v="0"/>
    <n v="0"/>
    <n v="0"/>
    <n v="16950690"/>
    <n v="0"/>
    <n v="16950690"/>
    <n v="2"/>
    <n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909"/>
    <n v="1094022.61036316"/>
    <n v="1094022.61036316"/>
    <n v="1094022.61036316"/>
    <n v="0"/>
    <n v="0"/>
    <n v="1669412351"/>
    <n v="0"/>
    <n v="0"/>
    <n v="0"/>
    <n v="0"/>
    <n v="0"/>
    <n v="0"/>
    <n v="1608051"/>
    <n v="0"/>
    <n v="1608051"/>
    <n v="2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910"/>
    <n v="17431.070954153241"/>
    <n v="17431.070954153241"/>
    <n v="17431.070954153241"/>
    <n v="0"/>
    <n v="0"/>
    <n v="1671949307"/>
    <n v="0"/>
    <n v="0"/>
    <n v="0"/>
    <n v="0"/>
    <n v="0"/>
    <n v="0"/>
    <n v="7338268"/>
    <n v="0"/>
    <n v="8323231"/>
    <n v="7"/>
    <n v="207"/>
    <n v="809427"/>
    <n v="0"/>
    <n v="133023"/>
    <n v="21121"/>
    <n v="0"/>
    <n v="0"/>
    <n v="0"/>
    <n v="0"/>
    <n v="0"/>
    <n v="0"/>
    <n v="0"/>
    <n v="0"/>
    <n v="0"/>
    <n v="13563"/>
    <n v="0"/>
    <n v="0"/>
    <n v="0"/>
    <n v="0"/>
    <n v="0"/>
    <n v="78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911"/>
    <n v="51675"/>
    <n v="51675"/>
    <n v="51675"/>
    <n v="0"/>
    <n v="0"/>
    <n v="1660078657"/>
    <n v="0"/>
    <n v="0"/>
    <n v="0"/>
    <n v="0"/>
    <n v="0"/>
    <n v="0"/>
    <n v="75955"/>
    <n v="0"/>
    <n v="75955"/>
    <n v="2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912"/>
    <n v="179812.53468632451"/>
    <n v="179812.53468632451"/>
    <n v="179812.53468632451"/>
    <n v="0"/>
    <n v="0"/>
    <n v="1648656564"/>
    <n v="0"/>
    <n v="0"/>
    <n v="0"/>
    <n v="0"/>
    <n v="0"/>
    <n v="0"/>
    <n v="6055964"/>
    <n v="0"/>
    <n v="6057171"/>
    <n v="4"/>
    <n v="14"/>
    <n v="0"/>
    <n v="12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913"/>
    <n v="26687.89302523858"/>
    <n v="26687.89302523858"/>
    <n v="26687.89302523858"/>
    <n v="0"/>
    <n v="0"/>
    <n v="1672175063"/>
    <n v="0"/>
    <n v="0"/>
    <n v="0"/>
    <n v="0"/>
    <n v="0"/>
    <n v="0"/>
    <n v="17005430"/>
    <n v="0"/>
    <n v="17005437"/>
    <n v="3"/>
    <n v="114"/>
    <n v="0"/>
    <n v="0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914"/>
    <n v="281628.91099514998"/>
    <n v="281628.91099514998"/>
    <n v="281628.91099514998"/>
    <n v="0"/>
    <n v="0"/>
    <n v="1671961043"/>
    <n v="0"/>
    <n v="0"/>
    <n v="0"/>
    <n v="0"/>
    <n v="0"/>
    <n v="0"/>
    <n v="1554283083"/>
    <n v="0"/>
    <n v="1554301720"/>
    <n v="7"/>
    <n v="208"/>
    <n v="7"/>
    <n v="0"/>
    <n v="2"/>
    <n v="17859"/>
    <n v="0"/>
    <n v="0"/>
    <n v="7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6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915"/>
    <n v="91462.168454960003"/>
    <n v="91462.168454960003"/>
    <n v="91462.168454960003"/>
    <n v="0"/>
    <n v="0"/>
    <n v="1670269595"/>
    <n v="0"/>
    <n v="0"/>
    <n v="0"/>
    <n v="0"/>
    <n v="0"/>
    <n v="0"/>
    <n v="134436"/>
    <n v="0"/>
    <n v="134436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916"/>
    <n v="113602.0376471877"/>
    <n v="113602.0376471877"/>
    <n v="113602.0376471877"/>
    <n v="0"/>
    <n v="0"/>
    <n v="1671439211"/>
    <n v="0"/>
    <n v="0"/>
    <n v="0"/>
    <n v="0"/>
    <n v="0"/>
    <n v="0"/>
    <n v="171529"/>
    <n v="0"/>
    <n v="171545"/>
    <n v="3"/>
    <n v="5"/>
    <n v="0"/>
    <n v="0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917"/>
    <n v="27710.8847107945"/>
    <n v="27710.8847107945"/>
    <n v="27710.8847107945"/>
    <n v="19"/>
    <n v="41"/>
    <n v="1630564878"/>
    <n v="0"/>
    <n v="0"/>
    <n v="0"/>
    <n v="0"/>
    <n v="0"/>
    <n v="0"/>
    <n v="40903"/>
    <n v="0"/>
    <n v="40913"/>
    <n v="2"/>
    <n v="9"/>
    <n v="0"/>
    <n v="0"/>
    <n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918"/>
    <n v="67787.795847439993"/>
    <n v="67787.795847439993"/>
    <n v="67787.795847439993"/>
    <n v="0"/>
    <n v="0"/>
    <n v="1666307831"/>
    <n v="0"/>
    <n v="0"/>
    <n v="0"/>
    <n v="0"/>
    <n v="0"/>
    <n v="0"/>
    <n v="100359"/>
    <n v="0"/>
    <n v="100359"/>
    <n v="1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919"/>
    <n v="60660.878303630001"/>
    <n v="60660.878303630001"/>
    <n v="60660.878303630001"/>
    <n v="0"/>
    <n v="0"/>
    <n v="1670514347"/>
    <n v="0"/>
    <n v="0"/>
    <n v="0"/>
    <n v="0"/>
    <n v="0"/>
    <n v="0"/>
    <n v="128538385"/>
    <n v="0"/>
    <n v="131617609"/>
    <n v="10"/>
    <n v="152"/>
    <n v="2120280"/>
    <n v="0"/>
    <n v="604383"/>
    <n v="1375"/>
    <n v="0"/>
    <n v="0"/>
    <n v="0"/>
    <n v="0"/>
    <n v="0"/>
    <n v="1"/>
    <n v="121405"/>
    <n v="0"/>
    <n v="1946"/>
    <n v="0"/>
    <n v="0"/>
    <n v="0"/>
    <n v="0"/>
    <n v="0"/>
    <n v="0"/>
    <n v="0"/>
    <n v="0"/>
    <n v="0"/>
    <n v="0"/>
    <n v="2298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920"/>
    <n v="16423.37"/>
    <n v="16423.37"/>
    <n v="16423.37"/>
    <n v="0"/>
    <n v="0"/>
    <n v="1668628571"/>
    <n v="0"/>
    <n v="0"/>
    <n v="0"/>
    <n v="0"/>
    <n v="0"/>
    <n v="0"/>
    <n v="107502"/>
    <n v="0"/>
    <n v="110624"/>
    <n v="4"/>
    <n v="20"/>
    <n v="31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921"/>
    <n v="49563.117759859997"/>
    <n v="49563.117759859997"/>
    <n v="49563.117759859997"/>
    <n v="0"/>
    <n v="0"/>
    <n v="1667802899"/>
    <n v="0"/>
    <n v="0"/>
    <n v="0"/>
    <n v="0"/>
    <n v="0"/>
    <n v="0"/>
    <n v="4047303"/>
    <n v="0"/>
    <n v="4587137"/>
    <n v="6"/>
    <n v="63"/>
    <n v="0"/>
    <n v="0"/>
    <n v="16254"/>
    <n v="519246"/>
    <n v="0"/>
    <n v="0"/>
    <n v="0"/>
    <n v="0"/>
    <n v="0"/>
    <n v="0"/>
    <n v="0"/>
    <n v="0"/>
    <n v="43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922"/>
    <n v="0"/>
    <n v="0"/>
    <n v="0"/>
    <n v="0"/>
    <n v="0"/>
    <n v="0"/>
    <n v="65123.573389539713"/>
    <n v="65123.573389539713"/>
    <n v="65123.573389539713"/>
    <n v="0"/>
    <n v="0"/>
    <n v="1672146450"/>
    <n v="0"/>
    <n v="0"/>
    <n v="95722"/>
    <n v="1"/>
    <n v="1"/>
    <n v="0"/>
    <n v="957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923"/>
    <n v="37597.582111394462"/>
    <n v="37597.582111394462"/>
    <n v="37597.582111394462"/>
    <n v="0"/>
    <n v="0"/>
    <n v="1672026191"/>
    <n v="0"/>
    <n v="0"/>
    <n v="0"/>
    <n v="0"/>
    <n v="0"/>
    <n v="0"/>
    <n v="18863334"/>
    <n v="0"/>
    <n v="18863346"/>
    <n v="7"/>
    <n v="86"/>
    <n v="1"/>
    <n v="0"/>
    <n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924"/>
    <n v="140632.74950939001"/>
    <n v="140632.74950939001"/>
    <n v="140632.74950939001"/>
    <n v="0"/>
    <n v="0"/>
    <n v="1672161107"/>
    <n v="0"/>
    <n v="0"/>
    <n v="0"/>
    <n v="0"/>
    <n v="0"/>
    <n v="0"/>
    <n v="34688944"/>
    <n v="0"/>
    <n v="41236426"/>
    <n v="9"/>
    <n v="157"/>
    <n v="4695158"/>
    <n v="0"/>
    <n v="12968"/>
    <n v="1580631"/>
    <n v="0"/>
    <n v="0"/>
    <n v="0"/>
    <n v="0"/>
    <n v="0"/>
    <n v="3199"/>
    <n v="86529"/>
    <n v="0"/>
    <n v="168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925"/>
    <n v="32600.5104825774"/>
    <n v="0"/>
    <n v="0"/>
    <n v="62"/>
    <n v="77"/>
    <n v="1624084737"/>
    <n v="0"/>
    <n v="0"/>
    <n v="0"/>
    <n v="0"/>
    <n v="0"/>
    <n v="0"/>
    <n v="32814"/>
    <n v="0"/>
    <n v="32823"/>
    <n v="4"/>
    <n v="18"/>
    <n v="5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926"/>
    <n v="13735.019200000001"/>
    <n v="13735.019200000001"/>
    <n v="13735.019200000001"/>
    <n v="0"/>
    <n v="0"/>
    <n v="1627929043"/>
    <n v="0"/>
    <n v="0"/>
    <n v="0"/>
    <n v="0"/>
    <n v="0"/>
    <n v="0"/>
    <n v="244885"/>
    <n v="0"/>
    <n v="244892"/>
    <n v="3"/>
    <n v="14"/>
    <n v="0"/>
    <n v="0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927"/>
    <n v="2318456.289718648"/>
    <n v="2318456.289718648"/>
    <n v="2318456.289718648"/>
    <n v="0"/>
    <n v="0"/>
    <n v="1660921823"/>
    <n v="0"/>
    <n v="0"/>
    <n v="0"/>
    <n v="0"/>
    <n v="0"/>
    <n v="0"/>
    <n v="3407787"/>
    <n v="0"/>
    <n v="3407787"/>
    <n v="2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928"/>
    <n v="22699.173739999998"/>
    <n v="22699.173739999998"/>
    <n v="22699.173739999998"/>
    <n v="0"/>
    <n v="0"/>
    <n v="1664357675"/>
    <n v="0"/>
    <n v="0"/>
    <n v="0"/>
    <n v="0"/>
    <n v="0"/>
    <n v="0"/>
    <n v="33851708"/>
    <n v="0"/>
    <n v="33851709"/>
    <n v="4"/>
    <n v="43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929"/>
    <n v="49509.308038452378"/>
    <n v="49509.308038452378"/>
    <n v="45130.116908285963"/>
    <n v="1"/>
    <n v="0"/>
    <n v="1645759583"/>
    <n v="0"/>
    <n v="0"/>
    <n v="0"/>
    <n v="0"/>
    <n v="0"/>
    <n v="0"/>
    <n v="2831"/>
    <n v="0"/>
    <n v="2845"/>
    <n v="2"/>
    <n v="2"/>
    <n v="0"/>
    <n v="0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930"/>
    <n v="32724.695665980002"/>
    <n v="32724.695665980002"/>
    <n v="32724.695665980002"/>
    <n v="0"/>
    <n v="0"/>
    <n v="1672127963"/>
    <n v="0"/>
    <n v="0"/>
    <n v="0"/>
    <n v="0"/>
    <n v="0"/>
    <n v="0"/>
    <n v="1293013"/>
    <n v="0"/>
    <n v="1293013"/>
    <n v="2"/>
    <n v="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931"/>
    <n v="0"/>
    <n v="0"/>
    <n v="0"/>
    <n v="0"/>
    <n v="0"/>
    <n v="0"/>
    <n v="18000"/>
    <n v="18000"/>
    <n v="18000"/>
    <n v="0"/>
    <n v="0"/>
    <n v="1670304666"/>
    <n v="2992"/>
    <n v="0"/>
    <n v="35696"/>
    <n v="15"/>
    <n v="30"/>
    <n v="8"/>
    <n v="26458"/>
    <n v="0"/>
    <n v="0"/>
    <n v="0"/>
    <n v="0"/>
    <n v="0"/>
    <n v="0"/>
    <n v="50"/>
    <n v="0"/>
    <n v="0"/>
    <n v="0"/>
    <n v="0"/>
    <n v="0"/>
    <n v="0"/>
    <n v="0"/>
    <n v="0"/>
    <n v="0"/>
    <n v="0"/>
    <n v="0"/>
    <n v="0"/>
    <n v="0"/>
    <n v="0"/>
    <n v="4180"/>
    <n v="0"/>
    <n v="0"/>
    <n v="0"/>
    <n v="0"/>
    <n v="0"/>
    <n v="0"/>
    <n v="0"/>
    <n v="0"/>
    <n v="0"/>
    <n v="0"/>
    <n v="0"/>
    <n v="0"/>
    <n v="0"/>
    <n v="2008"/>
    <n v="0"/>
    <n v="0"/>
    <n v="0"/>
    <n v="62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932"/>
    <n v="31569.997180949391"/>
    <n v="31569.997180949391"/>
    <n v="31569.997180949391"/>
    <n v="0"/>
    <n v="0"/>
    <n v="1592304544"/>
    <n v="0"/>
    <n v="0"/>
    <n v="0"/>
    <n v="0"/>
    <n v="0"/>
    <n v="0"/>
    <n v="800921"/>
    <n v="0"/>
    <n v="800921"/>
    <n v="4"/>
    <n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933"/>
    <n v="138681.71819322999"/>
    <n v="138681.71819322999"/>
    <n v="138681.71819322999"/>
    <n v="0"/>
    <n v="0"/>
    <n v="1656671191"/>
    <n v="0"/>
    <n v="0"/>
    <n v="0"/>
    <n v="0"/>
    <n v="0"/>
    <n v="0"/>
    <n v="77903520"/>
    <n v="0"/>
    <n v="87781175"/>
    <n v="5"/>
    <n v="45"/>
    <n v="0"/>
    <n v="0"/>
    <n v="686"/>
    <n v="98769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934"/>
    <n v="186453.51549227629"/>
    <n v="161198.38027226311"/>
    <n v="161198.38027226311"/>
    <n v="10"/>
    <n v="37"/>
    <n v="1645767447"/>
    <n v="0"/>
    <n v="0"/>
    <n v="0"/>
    <n v="0"/>
    <n v="0"/>
    <n v="0"/>
    <n v="372021"/>
    <n v="0"/>
    <n v="372046"/>
    <n v="3"/>
    <n v="7"/>
    <n v="0"/>
    <n v="0"/>
    <n v="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935"/>
    <n v="359881.0148"/>
    <n v="359881.0148"/>
    <n v="359881.0148"/>
    <n v="0"/>
    <n v="0"/>
    <n v="1667553191"/>
    <n v="0"/>
    <n v="0"/>
    <n v="0"/>
    <n v="0"/>
    <n v="0"/>
    <n v="0"/>
    <n v="1300911"/>
    <n v="0"/>
    <n v="1300911"/>
    <n v="1"/>
    <n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936"/>
    <n v="856620.46191658208"/>
    <n v="856620.46191658208"/>
    <n v="856620.46191658208"/>
    <n v="0"/>
    <n v="0"/>
    <n v="1665618047"/>
    <n v="0"/>
    <n v="0"/>
    <n v="0"/>
    <n v="0"/>
    <n v="0"/>
    <n v="0"/>
    <n v="1259105"/>
    <n v="0"/>
    <n v="1259105"/>
    <n v="1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937"/>
    <n v="105431.5539190709"/>
    <n v="105431.5539190709"/>
    <n v="105431.5539190709"/>
    <n v="0"/>
    <n v="0"/>
    <n v="1669769879"/>
    <n v="0"/>
    <n v="0"/>
    <n v="0"/>
    <n v="0"/>
    <n v="0"/>
    <n v="0"/>
    <n v="313750"/>
    <n v="0"/>
    <n v="313750"/>
    <n v="1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938"/>
    <n v="0"/>
    <n v="0"/>
    <n v="0"/>
    <n v="0"/>
    <n v="0"/>
    <n v="0"/>
    <n v="72157.664527937071"/>
    <n v="72157.664527937071"/>
    <n v="72157.664527937071"/>
    <n v="0"/>
    <n v="0"/>
    <n v="1672176213"/>
    <n v="0"/>
    <n v="0"/>
    <n v="106061"/>
    <n v="1"/>
    <n v="1"/>
    <n v="0"/>
    <n v="1060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939"/>
    <n v="23620.56178230252"/>
    <n v="23620.56178230252"/>
    <n v="23620.56178230252"/>
    <n v="0"/>
    <n v="0"/>
    <n v="1672171775"/>
    <n v="0"/>
    <n v="0"/>
    <n v="0"/>
    <n v="0"/>
    <n v="0"/>
    <n v="0"/>
    <n v="875471"/>
    <n v="0"/>
    <n v="883326"/>
    <n v="4"/>
    <n v="66"/>
    <n v="227"/>
    <n v="0"/>
    <n v="7604"/>
    <n v="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940"/>
    <n v="20000"/>
    <n v="20000"/>
    <n v="20000"/>
    <n v="0"/>
    <n v="0"/>
    <n v="1628894582"/>
    <n v="0"/>
    <n v="0"/>
    <n v="0"/>
    <n v="0"/>
    <n v="0"/>
    <n v="0"/>
    <n v="165932"/>
    <n v="0"/>
    <n v="165932"/>
    <n v="2"/>
    <n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941"/>
    <n v="20997.56"/>
    <n v="20997.56"/>
    <n v="20997.56"/>
    <n v="0"/>
    <n v="0"/>
    <n v="1668172067"/>
    <n v="0"/>
    <n v="0"/>
    <n v="0"/>
    <n v="0"/>
    <n v="0"/>
    <n v="0"/>
    <n v="120279"/>
    <n v="0"/>
    <n v="146905"/>
    <n v="2"/>
    <n v="15"/>
    <n v="266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942"/>
    <n v="93180.620426981332"/>
    <n v="93180.620426981332"/>
    <n v="93180.620426981332"/>
    <n v="0"/>
    <n v="0"/>
    <n v="1672174235"/>
    <n v="0"/>
    <n v="0"/>
    <n v="0"/>
    <n v="0"/>
    <n v="0"/>
    <n v="0"/>
    <n v="239124"/>
    <n v="0"/>
    <n v="239124"/>
    <n v="2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943"/>
    <n v="17389.6819"/>
    <n v="17389.6819"/>
    <n v="17389.6819"/>
    <n v="0"/>
    <n v="0"/>
    <n v="1661040958"/>
    <n v="0"/>
    <n v="0"/>
    <n v="0"/>
    <n v="0"/>
    <n v="0"/>
    <n v="0"/>
    <n v="77752"/>
    <n v="0"/>
    <n v="77768"/>
    <n v="2"/>
    <n v="7"/>
    <n v="0"/>
    <n v="0"/>
    <n v="0"/>
    <n v="0"/>
    <n v="0"/>
    <n v="0"/>
    <n v="0"/>
    <n v="0"/>
    <n v="0"/>
    <n v="0"/>
    <n v="0"/>
    <n v="0"/>
    <n v="0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944"/>
    <n v="1066189.856808569"/>
    <n v="1066189.856808569"/>
    <n v="1066189.856808569"/>
    <n v="0"/>
    <n v="0"/>
    <n v="1669952231"/>
    <n v="0"/>
    <n v="0"/>
    <n v="0"/>
    <n v="0"/>
    <n v="0"/>
    <n v="0"/>
    <n v="1567141"/>
    <n v="0"/>
    <n v="1567141"/>
    <n v="2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945"/>
    <n v="154792.8684161267"/>
    <n v="154792.8684161267"/>
    <n v="154792.8684161267"/>
    <n v="0"/>
    <n v="0"/>
    <n v="1672055843"/>
    <n v="0"/>
    <n v="0"/>
    <n v="0"/>
    <n v="0"/>
    <n v="0"/>
    <n v="0"/>
    <n v="227523"/>
    <n v="0"/>
    <n v="227523"/>
    <n v="2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946"/>
    <n v="19763.996001399999"/>
    <n v="19763.996001399999"/>
    <n v="19763.996001399999"/>
    <n v="0"/>
    <n v="0"/>
    <n v="1670478659"/>
    <n v="0"/>
    <n v="0"/>
    <n v="0"/>
    <n v="0"/>
    <n v="0"/>
    <n v="0"/>
    <n v="10638206"/>
    <n v="0"/>
    <n v="10790530"/>
    <n v="6"/>
    <n v="73"/>
    <n v="0"/>
    <n v="0"/>
    <n v="48661"/>
    <n v="97105"/>
    <n v="0"/>
    <n v="0"/>
    <n v="0"/>
    <n v="0"/>
    <n v="0"/>
    <n v="0"/>
    <n v="0"/>
    <n v="0"/>
    <n v="65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947"/>
    <n v="50642.148641699998"/>
    <n v="50642.148641699998"/>
    <n v="50642.148641699998"/>
    <n v="0"/>
    <n v="0"/>
    <n v="1670931803"/>
    <n v="0"/>
    <n v="0"/>
    <n v="0"/>
    <n v="0"/>
    <n v="0"/>
    <n v="0"/>
    <n v="3127861"/>
    <n v="0"/>
    <n v="4659042"/>
    <n v="2"/>
    <n v="73"/>
    <n v="15311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948"/>
    <n v="41531.361848660003"/>
    <n v="41531.361848660003"/>
    <n v="41531.361848660003"/>
    <n v="0"/>
    <n v="0"/>
    <n v="1670940311"/>
    <n v="0"/>
    <n v="0"/>
    <n v="0"/>
    <n v="0"/>
    <n v="0"/>
    <n v="0"/>
    <n v="216897"/>
    <n v="0"/>
    <n v="216897"/>
    <n v="1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949"/>
    <n v="0"/>
    <n v="0"/>
    <n v="0"/>
    <n v="0"/>
    <n v="0"/>
    <n v="0"/>
    <n v="314561.64372600522"/>
    <n v="314561.64372600522"/>
    <n v="314561.64372600522"/>
    <n v="0"/>
    <n v="0"/>
    <n v="1672177103"/>
    <n v="0"/>
    <n v="0"/>
    <n v="462329"/>
    <n v="1"/>
    <n v="1"/>
    <n v="0"/>
    <n v="4623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950"/>
    <n v="237268.59586975779"/>
    <n v="237268.59586975779"/>
    <n v="237268.59586975779"/>
    <n v="0"/>
    <n v="0"/>
    <n v="1672163915"/>
    <n v="0"/>
    <n v="0"/>
    <n v="0"/>
    <n v="0"/>
    <n v="0"/>
    <n v="0"/>
    <n v="404158"/>
    <n v="0"/>
    <n v="404158"/>
    <n v="2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951"/>
    <n v="2097878.4313725941"/>
    <n v="2097878.4313725941"/>
    <n v="2097878.4313725941"/>
    <n v="0"/>
    <n v="0"/>
    <n v="1672173575"/>
    <n v="0"/>
    <n v="0"/>
    <n v="0"/>
    <n v="0"/>
    <n v="0"/>
    <n v="0"/>
    <n v="3083571"/>
    <n v="0"/>
    <n v="3083571"/>
    <n v="2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952"/>
    <n v="19462.88134782729"/>
    <n v="19462.88134782729"/>
    <n v="19462.88134782729"/>
    <n v="0"/>
    <n v="0"/>
    <n v="1671492191"/>
    <n v="0"/>
    <n v="0"/>
    <n v="0"/>
    <n v="0"/>
    <n v="0"/>
    <n v="0"/>
    <n v="9684494"/>
    <n v="0"/>
    <n v="9684494"/>
    <n v="1"/>
    <n v="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953"/>
    <n v="23416.307531131799"/>
    <n v="23416.307531131799"/>
    <n v="23416.307531131799"/>
    <n v="0"/>
    <n v="0"/>
    <n v="1658446663"/>
    <n v="0"/>
    <n v="0"/>
    <n v="0"/>
    <n v="0"/>
    <n v="0"/>
    <n v="0"/>
    <n v="137284"/>
    <n v="0"/>
    <n v="875053"/>
    <n v="4"/>
    <n v="9"/>
    <n v="0"/>
    <n v="0"/>
    <n v="0"/>
    <n v="737766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954"/>
    <n v="145377.53"/>
    <n v="145377.53"/>
    <n v="145377.53"/>
    <n v="0"/>
    <n v="0"/>
    <n v="1671627347"/>
    <n v="0"/>
    <n v="0"/>
    <n v="0"/>
    <n v="0"/>
    <n v="0"/>
    <n v="0"/>
    <n v="23300642"/>
    <n v="0"/>
    <n v="24384057"/>
    <n v="7"/>
    <n v="64"/>
    <n v="0"/>
    <n v="0"/>
    <n v="455972"/>
    <n v="0"/>
    <n v="0"/>
    <n v="0"/>
    <n v="0"/>
    <n v="0"/>
    <n v="0"/>
    <n v="0"/>
    <n v="426080"/>
    <n v="0"/>
    <n v="99922"/>
    <n v="1014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955"/>
    <n v="44794.190300000002"/>
    <n v="44794.190300000002"/>
    <n v="44794.190300000002"/>
    <n v="0"/>
    <n v="0"/>
    <n v="1671099227"/>
    <n v="0"/>
    <n v="0"/>
    <n v="0"/>
    <n v="0"/>
    <n v="0"/>
    <n v="0"/>
    <n v="243804"/>
    <n v="0"/>
    <n v="243804"/>
    <n v="1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956"/>
    <n v="28547.685699529458"/>
    <n v="28547.685699529458"/>
    <n v="28547.685699529458"/>
    <n v="0"/>
    <n v="0"/>
    <n v="1671908243"/>
    <n v="0"/>
    <n v="0"/>
    <n v="0"/>
    <n v="0"/>
    <n v="0"/>
    <n v="0"/>
    <n v="23504446"/>
    <n v="0"/>
    <n v="23504446"/>
    <n v="4"/>
    <n v="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4630000000000001"/>
    <m/>
    <m/>
    <m/>
    <m/>
    <m/>
    <m/>
    <m/>
    <m/>
    <m/>
    <m/>
    <m/>
    <m/>
    <m/>
    <m/>
    <m/>
    <m/>
    <m/>
    <m/>
    <m/>
    <m/>
    <m/>
    <m/>
    <m/>
    <m/>
    <m/>
  </r>
  <r>
    <x v="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997">
  <r>
    <x v="0"/>
    <x v="0"/>
    <n v="30611840.00870163"/>
  </r>
  <r>
    <x v="0"/>
    <x v="1"/>
    <n v="20254927.54004528"/>
  </r>
  <r>
    <x v="0"/>
    <x v="2"/>
    <n v="4749532.4901782116"/>
  </r>
  <r>
    <x v="0"/>
    <x v="1"/>
    <n v="3923950.3582769432"/>
  </r>
  <r>
    <x v="0"/>
    <x v="3"/>
    <n v="2850625.014892444"/>
  </r>
  <r>
    <x v="0"/>
    <x v="4"/>
    <n v="2148895.0176809859"/>
  </r>
  <r>
    <x v="0"/>
    <x v="3"/>
    <n v="1305290.741234391"/>
  </r>
  <r>
    <x v="0"/>
    <x v="5"/>
    <n v="1297908.7597509371"/>
  </r>
  <r>
    <x v="0"/>
    <x v="6"/>
    <n v="1181329.2373384901"/>
  </r>
  <r>
    <x v="0"/>
    <x v="7"/>
    <n v="998629.53898662655"/>
  </r>
  <r>
    <x v="0"/>
    <x v="8"/>
    <n v="918491.89621817472"/>
  </r>
  <r>
    <x v="0"/>
    <x v="3"/>
    <n v="861327.44132553996"/>
  </r>
  <r>
    <x v="0"/>
    <x v="9"/>
    <n v="799779.40654427919"/>
  </r>
  <r>
    <x v="0"/>
    <x v="10"/>
    <n v="721474.41225443932"/>
  </r>
  <r>
    <x v="0"/>
    <x v="3"/>
    <n v="474883.17743683129"/>
  </r>
  <r>
    <x v="0"/>
    <x v="5"/>
    <n v="424722.75134063029"/>
  </r>
  <r>
    <x v="0"/>
    <x v="11"/>
    <n v="383989.33354430948"/>
  </r>
  <r>
    <x v="0"/>
    <x v="2"/>
    <n v="365797.06356199068"/>
  </r>
  <r>
    <x v="0"/>
    <x v="7"/>
    <n v="313500.60465471412"/>
  </r>
  <r>
    <x v="0"/>
    <x v="2"/>
    <n v="313306.11293128959"/>
  </r>
  <r>
    <x v="0"/>
    <x v="7"/>
    <n v="312571.2780173287"/>
  </r>
  <r>
    <x v="0"/>
    <x v="7"/>
    <n v="302193.61074477679"/>
  </r>
  <r>
    <x v="0"/>
    <x v="12"/>
    <n v="264922.06049774733"/>
  </r>
  <r>
    <x v="0"/>
    <x v="7"/>
    <n v="262002.46451163749"/>
  </r>
  <r>
    <x v="0"/>
    <x v="7"/>
    <n v="250690.0118717743"/>
  </r>
  <r>
    <x v="0"/>
    <x v="13"/>
    <n v="241838.40162925131"/>
  </r>
  <r>
    <x v="0"/>
    <x v="0"/>
    <n v="234983.18085334919"/>
  </r>
  <r>
    <x v="0"/>
    <x v="14"/>
    <n v="231537.31536395551"/>
  </r>
  <r>
    <x v="0"/>
    <x v="13"/>
    <n v="190602.20556896861"/>
  </r>
  <r>
    <x v="0"/>
    <x v="1"/>
    <n v="190069.76397061761"/>
  </r>
  <r>
    <x v="0"/>
    <x v="0"/>
    <n v="188108.81762434781"/>
  </r>
  <r>
    <x v="0"/>
    <x v="10"/>
    <n v="132588.58174322441"/>
  </r>
  <r>
    <x v="0"/>
    <x v="2"/>
    <n v="126661.59008673159"/>
  </r>
  <r>
    <x v="0"/>
    <x v="6"/>
    <n v="126071.2115676613"/>
  </r>
  <r>
    <x v="0"/>
    <x v="15"/>
    <n v="124360.3955179959"/>
  </r>
  <r>
    <x v="0"/>
    <x v="16"/>
    <n v="122451.20942589411"/>
  </r>
  <r>
    <x v="0"/>
    <x v="7"/>
    <n v="118674.10381760199"/>
  </r>
  <r>
    <x v="0"/>
    <x v="10"/>
    <n v="103564.395600848"/>
  </r>
  <r>
    <x v="0"/>
    <x v="2"/>
    <n v="102312.64186379781"/>
  </r>
  <r>
    <x v="0"/>
    <x v="17"/>
    <n v="95070.412421268353"/>
  </r>
  <r>
    <x v="0"/>
    <x v="15"/>
    <n v="91970.858462155025"/>
  </r>
  <r>
    <x v="0"/>
    <x v="8"/>
    <n v="91240.007288547597"/>
  </r>
  <r>
    <x v="0"/>
    <x v="16"/>
    <n v="79759.99002055639"/>
  </r>
  <r>
    <x v="0"/>
    <x v="7"/>
    <n v="68390.666247493093"/>
  </r>
  <r>
    <x v="0"/>
    <x v="4"/>
    <n v="67320.285807045017"/>
  </r>
  <r>
    <x v="0"/>
    <x v="16"/>
    <n v="66508.32838422936"/>
  </r>
  <r>
    <x v="0"/>
    <x v="2"/>
    <n v="65630.805873725534"/>
  </r>
  <r>
    <x v="0"/>
    <x v="7"/>
    <n v="65330.59341149604"/>
  </r>
  <r>
    <x v="0"/>
    <x v="7"/>
    <n v="63865.33105554006"/>
  </r>
  <r>
    <x v="0"/>
    <x v="2"/>
    <n v="59371.223537835867"/>
  </r>
  <r>
    <x v="0"/>
    <x v="18"/>
    <n v="59274.293556843848"/>
  </r>
  <r>
    <x v="0"/>
    <x v="19"/>
    <n v="56012.914279380173"/>
  </r>
  <r>
    <x v="0"/>
    <x v="20"/>
    <n v="55941.318130609427"/>
  </r>
  <r>
    <x v="0"/>
    <x v="4"/>
    <n v="55276.260964009882"/>
  </r>
  <r>
    <x v="0"/>
    <x v="15"/>
    <n v="54201.678809788929"/>
  </r>
  <r>
    <x v="0"/>
    <x v="2"/>
    <n v="51289.811669274939"/>
  </r>
  <r>
    <x v="0"/>
    <x v="7"/>
    <n v="50261.609432992067"/>
  </r>
  <r>
    <x v="0"/>
    <x v="13"/>
    <n v="49789.572567392148"/>
  </r>
  <r>
    <x v="0"/>
    <x v="21"/>
    <n v="49041.227690602253"/>
  </r>
  <r>
    <x v="0"/>
    <x v="2"/>
    <n v="47719.31086170076"/>
  </r>
  <r>
    <x v="0"/>
    <x v="16"/>
    <n v="46720.681153273406"/>
  </r>
  <r>
    <x v="0"/>
    <x v="6"/>
    <n v="46004.132326929182"/>
  </r>
  <r>
    <x v="0"/>
    <x v="20"/>
    <n v="45581.801094088529"/>
  </r>
  <r>
    <x v="0"/>
    <x v="2"/>
    <n v="44518.60426159393"/>
  </r>
  <r>
    <x v="0"/>
    <x v="22"/>
    <n v="43376.970028782816"/>
  </r>
  <r>
    <x v="0"/>
    <x v="21"/>
    <n v="42108.818679022137"/>
  </r>
  <r>
    <x v="0"/>
    <x v="7"/>
    <n v="40580.329502041342"/>
  </r>
  <r>
    <x v="0"/>
    <x v="21"/>
    <n v="39595.201543918149"/>
  </r>
  <r>
    <x v="0"/>
    <x v="2"/>
    <n v="39473.5113329866"/>
  </r>
  <r>
    <x v="0"/>
    <x v="13"/>
    <n v="38723.774794735713"/>
  </r>
  <r>
    <x v="0"/>
    <x v="20"/>
    <n v="38553.43557719636"/>
  </r>
  <r>
    <x v="0"/>
    <x v="4"/>
    <n v="38142.244731646853"/>
  </r>
  <r>
    <x v="0"/>
    <x v="23"/>
    <n v="37323.385118940292"/>
  </r>
  <r>
    <x v="0"/>
    <x v="1"/>
    <n v="37258.797662701603"/>
  </r>
  <r>
    <x v="0"/>
    <x v="23"/>
    <n v="35908.618633170932"/>
  </r>
  <r>
    <x v="0"/>
    <x v="5"/>
    <n v="35833.513620710837"/>
  </r>
  <r>
    <x v="0"/>
    <x v="6"/>
    <n v="35181.316422390657"/>
  </r>
  <r>
    <x v="0"/>
    <x v="7"/>
    <n v="34368.746388449603"/>
  </r>
  <r>
    <x v="0"/>
    <x v="2"/>
    <n v="34053.246890988798"/>
  </r>
  <r>
    <x v="0"/>
    <x v="1"/>
    <n v="34009.99794526054"/>
  </r>
  <r>
    <x v="0"/>
    <x v="22"/>
    <n v="32653.131542751151"/>
  </r>
  <r>
    <x v="0"/>
    <x v="22"/>
    <n v="31469.788148758769"/>
  </r>
  <r>
    <x v="0"/>
    <x v="2"/>
    <n v="29954.28321374517"/>
  </r>
  <r>
    <x v="0"/>
    <x v="16"/>
    <n v="28238.356485892291"/>
  </r>
  <r>
    <x v="0"/>
    <x v="10"/>
    <n v="27152.348243668192"/>
  </r>
  <r>
    <x v="0"/>
    <x v="7"/>
    <n v="26725.794576869401"/>
  </r>
  <r>
    <x v="0"/>
    <x v="5"/>
    <n v="24727.118136960569"/>
  </r>
  <r>
    <x v="0"/>
    <x v="21"/>
    <n v="24544.911503025829"/>
  </r>
  <r>
    <x v="0"/>
    <x v="11"/>
    <n v="24061.569359121251"/>
  </r>
  <r>
    <x v="0"/>
    <x v="24"/>
    <n v="23889.749592524331"/>
  </r>
  <r>
    <x v="0"/>
    <x v="7"/>
    <n v="23349.109181393811"/>
  </r>
  <r>
    <x v="0"/>
    <x v="10"/>
    <n v="23095.707082295019"/>
  </r>
  <r>
    <x v="0"/>
    <x v="24"/>
    <n v="22986.871555734659"/>
  </r>
  <r>
    <x v="0"/>
    <x v="2"/>
    <n v="21579.86055732036"/>
  </r>
  <r>
    <x v="0"/>
    <x v="25"/>
    <n v="20866.889508720938"/>
  </r>
  <r>
    <x v="0"/>
    <x v="1"/>
    <n v="20452.337415773731"/>
  </r>
  <r>
    <x v="0"/>
    <x v="2"/>
    <n v="19488.376015889491"/>
  </r>
  <r>
    <x v="0"/>
    <x v="2"/>
    <n v="19124.415538465149"/>
  </r>
  <r>
    <x v="0"/>
    <x v="8"/>
    <n v="18842.576136895081"/>
  </r>
  <r>
    <x v="0"/>
    <x v="13"/>
    <n v="18608.25709190479"/>
  </r>
  <r>
    <x v="0"/>
    <x v="2"/>
    <n v="18416.530571227569"/>
  </r>
  <r>
    <x v="0"/>
    <x v="8"/>
    <n v="17925.805242597889"/>
  </r>
  <r>
    <x v="0"/>
    <x v="10"/>
    <n v="17143.226321048242"/>
  </r>
  <r>
    <x v="0"/>
    <x v="4"/>
    <n v="16647.05630824497"/>
  </r>
  <r>
    <x v="0"/>
    <x v="2"/>
    <n v="16601.762491371581"/>
  </r>
  <r>
    <x v="0"/>
    <x v="3"/>
    <n v="14991.36130961729"/>
  </r>
  <r>
    <x v="0"/>
    <x v="1"/>
    <n v="14546.220042404349"/>
  </r>
  <r>
    <x v="0"/>
    <x v="1"/>
    <n v="13861.95371042256"/>
  </r>
  <r>
    <x v="0"/>
    <x v="2"/>
    <n v="13505.273102429121"/>
  </r>
  <r>
    <x v="0"/>
    <x v="7"/>
    <n v="13006.830582844679"/>
  </r>
  <r>
    <x v="0"/>
    <x v="26"/>
    <n v="12975.36764686762"/>
  </r>
  <r>
    <x v="0"/>
    <x v="2"/>
    <n v="12841.527016588991"/>
  </r>
  <r>
    <x v="0"/>
    <x v="2"/>
    <n v="12459.115137343289"/>
  </r>
  <r>
    <x v="0"/>
    <x v="7"/>
    <n v="12244.642494543299"/>
  </r>
  <r>
    <x v="0"/>
    <x v="2"/>
    <n v="12041.411543836641"/>
  </r>
  <r>
    <x v="0"/>
    <x v="0"/>
    <n v="12027.640643870611"/>
  </r>
  <r>
    <x v="0"/>
    <x v="8"/>
    <n v="11851.55545662998"/>
  </r>
  <r>
    <x v="0"/>
    <x v="13"/>
    <n v="11748.098668070679"/>
  </r>
  <r>
    <x v="0"/>
    <x v="4"/>
    <n v="11628.03297973346"/>
  </r>
  <r>
    <x v="0"/>
    <x v="2"/>
    <n v="11520.81649705193"/>
  </r>
  <r>
    <x v="0"/>
    <x v="13"/>
    <n v="11406.57924472261"/>
  </r>
  <r>
    <x v="0"/>
    <x v="5"/>
    <n v="11248.05294821938"/>
  </r>
  <r>
    <x v="0"/>
    <x v="12"/>
    <n v="11043.080816170779"/>
  </r>
  <r>
    <x v="0"/>
    <x v="9"/>
    <n v="10931.953983628009"/>
  </r>
  <r>
    <x v="0"/>
    <x v="13"/>
    <n v="10914.97299816506"/>
  </r>
  <r>
    <x v="0"/>
    <x v="7"/>
    <n v="10810.005607598619"/>
  </r>
  <r>
    <x v="0"/>
    <x v="27"/>
    <n v="10563.098747141539"/>
  </r>
  <r>
    <x v="0"/>
    <x v="9"/>
    <n v="10420.125870674319"/>
  </r>
  <r>
    <x v="0"/>
    <x v="7"/>
    <n v="10136.064126636849"/>
  </r>
  <r>
    <x v="0"/>
    <x v="26"/>
    <n v="10120.096440681649"/>
  </r>
  <r>
    <x v="0"/>
    <x v="10"/>
    <n v="9529.4856287719103"/>
  </r>
  <r>
    <x v="0"/>
    <x v="7"/>
    <n v="9436.3628572692505"/>
  </r>
  <r>
    <x v="0"/>
    <x v="6"/>
    <n v="9275.5134013473544"/>
  </r>
  <r>
    <x v="0"/>
    <x v="13"/>
    <n v="8973.9240812525422"/>
  </r>
  <r>
    <x v="0"/>
    <x v="7"/>
    <n v="8392.707085324786"/>
  </r>
  <r>
    <x v="0"/>
    <x v="3"/>
    <n v="7534.3311522088798"/>
  </r>
  <r>
    <x v="0"/>
    <x v="6"/>
    <n v="7433.9164560480413"/>
  </r>
  <r>
    <x v="0"/>
    <x v="2"/>
    <n v="7238.7998304392186"/>
  </r>
  <r>
    <x v="0"/>
    <x v="2"/>
    <n v="7208.24707861555"/>
  </r>
  <r>
    <x v="0"/>
    <x v="28"/>
    <n v="7164.2474185749761"/>
  </r>
  <r>
    <x v="0"/>
    <x v="2"/>
    <n v="6940.7392531730584"/>
  </r>
  <r>
    <x v="0"/>
    <x v="2"/>
    <n v="6709.5256097464408"/>
  </r>
  <r>
    <x v="0"/>
    <x v="2"/>
    <n v="6466.3390143610022"/>
  </r>
  <r>
    <x v="0"/>
    <x v="7"/>
    <n v="6430.1027133889511"/>
  </r>
  <r>
    <x v="0"/>
    <x v="14"/>
    <n v="6183.4431474570238"/>
  </r>
  <r>
    <x v="0"/>
    <x v="27"/>
    <n v="6129.2424732514728"/>
  </r>
  <r>
    <x v="0"/>
    <x v="3"/>
    <n v="5965.5303090833604"/>
  </r>
  <r>
    <x v="0"/>
    <x v="2"/>
    <n v="5947.1706568902046"/>
  </r>
  <r>
    <x v="0"/>
    <x v="29"/>
    <n v="5873.0122851351543"/>
  </r>
  <r>
    <x v="0"/>
    <x v="6"/>
    <n v="5407.1939705337727"/>
  </r>
  <r>
    <x v="0"/>
    <x v="29"/>
    <n v="5205.8264768232921"/>
  </r>
  <r>
    <x v="0"/>
    <x v="2"/>
    <n v="3926.0538201215759"/>
  </r>
  <r>
    <x v="0"/>
    <x v="3"/>
    <n v="1157.16399720407"/>
  </r>
  <r>
    <x v="0"/>
    <x v="14"/>
    <n v="941.56505224445277"/>
  </r>
  <r>
    <x v="0"/>
    <x v="30"/>
    <n v="911.56484080720315"/>
  </r>
  <r>
    <x v="0"/>
    <x v="20"/>
    <n v="530.01191290176439"/>
  </r>
  <r>
    <x v="0"/>
    <x v="31"/>
    <n v="225.20573554669809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0"/>
    <x v="32"/>
    <n v="0"/>
  </r>
  <r>
    <x v="1"/>
    <x v="33"/>
    <m/>
  </r>
  <r>
    <x v="2"/>
    <x v="3"/>
    <n v="10299391.8240705"/>
  </r>
  <r>
    <x v="2"/>
    <x v="15"/>
    <n v="467576.26795964368"/>
  </r>
  <r>
    <x v="2"/>
    <x v="15"/>
    <n v="456674.59212269448"/>
  </r>
  <r>
    <x v="2"/>
    <x v="7"/>
    <n v="440021.75904008228"/>
  </r>
  <r>
    <x v="2"/>
    <x v="15"/>
    <n v="439677.3024298193"/>
  </r>
  <r>
    <x v="2"/>
    <x v="14"/>
    <n v="362925.78434088238"/>
  </r>
  <r>
    <x v="2"/>
    <x v="2"/>
    <n v="334229.96252202452"/>
  </r>
  <r>
    <x v="2"/>
    <x v="2"/>
    <n v="318687.25393683522"/>
  </r>
  <r>
    <x v="2"/>
    <x v="2"/>
    <n v="306614.70965213148"/>
  </r>
  <r>
    <x v="2"/>
    <x v="7"/>
    <n v="291274.37338198052"/>
  </r>
  <r>
    <x v="2"/>
    <x v="7"/>
    <n v="286871.25212723552"/>
  </r>
  <r>
    <x v="2"/>
    <x v="15"/>
    <n v="281540.72039123211"/>
  </r>
  <r>
    <x v="2"/>
    <x v="3"/>
    <n v="268874.94394422311"/>
  </r>
  <r>
    <x v="2"/>
    <x v="2"/>
    <n v="209396.5553147567"/>
  </r>
  <r>
    <x v="2"/>
    <x v="4"/>
    <n v="202680.73736192839"/>
  </r>
  <r>
    <x v="2"/>
    <x v="2"/>
    <n v="202586.81658735909"/>
  </r>
  <r>
    <x v="2"/>
    <x v="13"/>
    <n v="192552.0512324023"/>
  </r>
  <r>
    <x v="2"/>
    <x v="7"/>
    <n v="187061.92439382471"/>
  </r>
  <r>
    <x v="2"/>
    <x v="2"/>
    <n v="180950.617008581"/>
  </r>
  <r>
    <x v="2"/>
    <x v="7"/>
    <n v="179114.40150984531"/>
  </r>
  <r>
    <x v="2"/>
    <x v="2"/>
    <n v="172259.0527072523"/>
  </r>
  <r>
    <x v="2"/>
    <x v="11"/>
    <n v="171033.84611009201"/>
  </r>
  <r>
    <x v="2"/>
    <x v="15"/>
    <n v="165623.74413049701"/>
  </r>
  <r>
    <x v="2"/>
    <x v="2"/>
    <n v="164661.61921212159"/>
  </r>
  <r>
    <x v="2"/>
    <x v="5"/>
    <n v="154241.0735022123"/>
  </r>
  <r>
    <x v="2"/>
    <x v="15"/>
    <n v="150051.64729359691"/>
  </r>
  <r>
    <x v="2"/>
    <x v="2"/>
    <n v="146640.3652397352"/>
  </r>
  <r>
    <x v="2"/>
    <x v="2"/>
    <n v="143844.47305247109"/>
  </r>
  <r>
    <x v="2"/>
    <x v="4"/>
    <n v="137613.518718609"/>
  </r>
  <r>
    <x v="2"/>
    <x v="34"/>
    <n v="136545.66062985681"/>
  </r>
  <r>
    <x v="2"/>
    <x v="34"/>
    <n v="132822.82198874859"/>
  </r>
  <r>
    <x v="2"/>
    <x v="7"/>
    <n v="129476.8620378521"/>
  </r>
  <r>
    <x v="2"/>
    <x v="2"/>
    <n v="127984.36406842151"/>
  </r>
  <r>
    <x v="2"/>
    <x v="7"/>
    <n v="124509.3044137379"/>
  </r>
  <r>
    <x v="2"/>
    <x v="16"/>
    <n v="124073.07198494081"/>
  </r>
  <r>
    <x v="2"/>
    <x v="4"/>
    <n v="115009.40197020709"/>
  </r>
  <r>
    <x v="2"/>
    <x v="2"/>
    <n v="112866.4536334203"/>
  </r>
  <r>
    <x v="2"/>
    <x v="13"/>
    <n v="100791.852138293"/>
  </r>
  <r>
    <x v="2"/>
    <x v="7"/>
    <n v="100408.36092608261"/>
  </r>
  <r>
    <x v="2"/>
    <x v="2"/>
    <n v="97299.136857223115"/>
  </r>
  <r>
    <x v="2"/>
    <x v="10"/>
    <n v="96654.518915430643"/>
  </r>
  <r>
    <x v="2"/>
    <x v="10"/>
    <n v="96553.995707872891"/>
  </r>
  <r>
    <x v="2"/>
    <x v="3"/>
    <n v="96209.923601182454"/>
  </r>
  <r>
    <x v="2"/>
    <x v="3"/>
    <n v="93711.585142485856"/>
  </r>
  <r>
    <x v="2"/>
    <x v="2"/>
    <n v="92695.854156703776"/>
  </r>
  <r>
    <x v="2"/>
    <x v="7"/>
    <n v="91184.99289577319"/>
  </r>
  <r>
    <x v="2"/>
    <x v="7"/>
    <n v="90802.433967739984"/>
  </r>
  <r>
    <x v="2"/>
    <x v="2"/>
    <n v="89563.176823236878"/>
  </r>
  <r>
    <x v="2"/>
    <x v="7"/>
    <n v="89157.333998583679"/>
  </r>
  <r>
    <x v="2"/>
    <x v="10"/>
    <n v="88707.820467706362"/>
  </r>
  <r>
    <x v="2"/>
    <x v="7"/>
    <n v="85760.769491799671"/>
  </r>
  <r>
    <x v="2"/>
    <x v="7"/>
    <n v="84840.436201154051"/>
  </r>
  <r>
    <x v="2"/>
    <x v="4"/>
    <n v="84370.445942663064"/>
  </r>
  <r>
    <x v="2"/>
    <x v="14"/>
    <n v="84297.860571709374"/>
  </r>
  <r>
    <x v="2"/>
    <x v="2"/>
    <n v="83190.448994131511"/>
  </r>
  <r>
    <x v="2"/>
    <x v="2"/>
    <n v="82176.329357498747"/>
  </r>
  <r>
    <x v="2"/>
    <x v="2"/>
    <n v="82137.422373963083"/>
  </r>
  <r>
    <x v="2"/>
    <x v="16"/>
    <n v="79367.378436600789"/>
  </r>
  <r>
    <x v="2"/>
    <x v="13"/>
    <n v="78989.958042079772"/>
  </r>
  <r>
    <x v="2"/>
    <x v="10"/>
    <n v="77543.531318011766"/>
  </r>
  <r>
    <x v="2"/>
    <x v="7"/>
    <n v="76739.397024878665"/>
  </r>
  <r>
    <x v="2"/>
    <x v="7"/>
    <n v="76569.180931847179"/>
  </r>
  <r>
    <x v="2"/>
    <x v="2"/>
    <n v="73520.627309886011"/>
  </r>
  <r>
    <x v="2"/>
    <x v="2"/>
    <n v="72716.137561299052"/>
  </r>
  <r>
    <x v="2"/>
    <x v="4"/>
    <n v="72682.265480778209"/>
  </r>
  <r>
    <x v="2"/>
    <x v="2"/>
    <n v="70172.886833911311"/>
  </r>
  <r>
    <x v="2"/>
    <x v="13"/>
    <n v="69928.345413845615"/>
  </r>
  <r>
    <x v="2"/>
    <x v="4"/>
    <n v="69335.05412809008"/>
  </r>
  <r>
    <x v="2"/>
    <x v="14"/>
    <n v="68484.295605784864"/>
  </r>
  <r>
    <x v="2"/>
    <x v="2"/>
    <n v="68134.572897784048"/>
  </r>
  <r>
    <x v="2"/>
    <x v="7"/>
    <n v="65185.388322835403"/>
  </r>
  <r>
    <x v="2"/>
    <x v="7"/>
    <n v="65130.442901833601"/>
  </r>
  <r>
    <x v="2"/>
    <x v="2"/>
    <n v="62312.06458364617"/>
  </r>
  <r>
    <x v="2"/>
    <x v="2"/>
    <n v="62310.473649770858"/>
  </r>
  <r>
    <x v="2"/>
    <x v="34"/>
    <n v="60427.866472438742"/>
  </r>
  <r>
    <x v="2"/>
    <x v="4"/>
    <n v="60380.677238180971"/>
  </r>
  <r>
    <x v="2"/>
    <x v="19"/>
    <n v="59788.544374506229"/>
  </r>
  <r>
    <x v="2"/>
    <x v="11"/>
    <n v="59373.583407019811"/>
  </r>
  <r>
    <x v="2"/>
    <x v="10"/>
    <n v="58169.898642759712"/>
  </r>
  <r>
    <x v="2"/>
    <x v="2"/>
    <n v="58131.293273574433"/>
  </r>
  <r>
    <x v="2"/>
    <x v="20"/>
    <n v="55668.768652576633"/>
  </r>
  <r>
    <x v="2"/>
    <x v="15"/>
    <n v="53993.382702345029"/>
  </r>
  <r>
    <x v="2"/>
    <x v="4"/>
    <n v="53925.750307459733"/>
  </r>
  <r>
    <x v="2"/>
    <x v="7"/>
    <n v="53359.05087443949"/>
  </r>
  <r>
    <x v="2"/>
    <x v="2"/>
    <n v="52795.307213579777"/>
  </r>
  <r>
    <x v="2"/>
    <x v="2"/>
    <n v="52678.573497757017"/>
  </r>
  <r>
    <x v="2"/>
    <x v="2"/>
    <n v="52304.631023295333"/>
  </r>
  <r>
    <x v="2"/>
    <x v="3"/>
    <n v="51173.378305064252"/>
  </r>
  <r>
    <x v="2"/>
    <x v="2"/>
    <n v="51065.066312652598"/>
  </r>
  <r>
    <x v="2"/>
    <x v="10"/>
    <n v="51034.706769148986"/>
  </r>
  <r>
    <x v="2"/>
    <x v="13"/>
    <n v="49975.729122089142"/>
  </r>
  <r>
    <x v="2"/>
    <x v="7"/>
    <n v="49885.238141433212"/>
  </r>
  <r>
    <x v="2"/>
    <x v="13"/>
    <n v="48028.941183651958"/>
  </r>
  <r>
    <x v="2"/>
    <x v="0"/>
    <n v="47044.016562759803"/>
  </r>
  <r>
    <x v="2"/>
    <x v="2"/>
    <n v="47016.692218779703"/>
  </r>
  <r>
    <x v="2"/>
    <x v="10"/>
    <n v="46982.897883991522"/>
  </r>
  <r>
    <x v="2"/>
    <x v="4"/>
    <n v="46814.980567114311"/>
  </r>
  <r>
    <x v="2"/>
    <x v="6"/>
    <n v="46482.781438046914"/>
  </r>
  <r>
    <x v="2"/>
    <x v="7"/>
    <n v="46325.376774293363"/>
  </r>
  <r>
    <x v="2"/>
    <x v="35"/>
    <n v="45966.628058664603"/>
  </r>
  <r>
    <x v="2"/>
    <x v="11"/>
    <n v="45697.977443259981"/>
  </r>
  <r>
    <x v="2"/>
    <x v="7"/>
    <n v="45603.110949294598"/>
  </r>
  <r>
    <x v="2"/>
    <x v="2"/>
    <n v="44955.725255999307"/>
  </r>
  <r>
    <x v="2"/>
    <x v="2"/>
    <n v="44515.244646873492"/>
  </r>
  <r>
    <x v="2"/>
    <x v="14"/>
    <n v="43953.81184068328"/>
  </r>
  <r>
    <x v="2"/>
    <x v="35"/>
    <n v="43833.827122045979"/>
  </r>
  <r>
    <x v="2"/>
    <x v="5"/>
    <n v="43778.580197162388"/>
  </r>
  <r>
    <x v="2"/>
    <x v="6"/>
    <n v="43677.584825798243"/>
  </r>
  <r>
    <x v="2"/>
    <x v="0"/>
    <n v="42489.499220107587"/>
  </r>
  <r>
    <x v="2"/>
    <x v="2"/>
    <n v="41952.77637225033"/>
  </r>
  <r>
    <x v="2"/>
    <x v="7"/>
    <n v="41823.960265621477"/>
  </r>
  <r>
    <x v="2"/>
    <x v="0"/>
    <n v="41592.751966584387"/>
  </r>
  <r>
    <x v="2"/>
    <x v="10"/>
    <n v="41544.150819038266"/>
  </r>
  <r>
    <x v="2"/>
    <x v="4"/>
    <n v="41482.373408232517"/>
  </r>
  <r>
    <x v="2"/>
    <x v="15"/>
    <n v="41452.639257808463"/>
  </r>
  <r>
    <x v="2"/>
    <x v="7"/>
    <n v="41267.595795007481"/>
  </r>
  <r>
    <x v="2"/>
    <x v="2"/>
    <n v="41161.690891021302"/>
  </r>
  <r>
    <x v="2"/>
    <x v="2"/>
    <n v="41153.388194780091"/>
  </r>
  <r>
    <x v="2"/>
    <x v="29"/>
    <n v="41145.809026351599"/>
  </r>
  <r>
    <x v="2"/>
    <x v="2"/>
    <n v="40421.556364771983"/>
  </r>
  <r>
    <x v="2"/>
    <x v="7"/>
    <n v="40108.496557053928"/>
  </r>
  <r>
    <x v="2"/>
    <x v="2"/>
    <n v="39701.016234517192"/>
  </r>
  <r>
    <x v="2"/>
    <x v="2"/>
    <n v="39536.993921174573"/>
  </r>
  <r>
    <x v="2"/>
    <x v="2"/>
    <n v="39475.626490561823"/>
  </r>
  <r>
    <x v="2"/>
    <x v="13"/>
    <n v="39421.229486933538"/>
  </r>
  <r>
    <x v="2"/>
    <x v="13"/>
    <n v="38942.648469873529"/>
  </r>
  <r>
    <x v="2"/>
    <x v="2"/>
    <n v="37777.537315258727"/>
  </r>
  <r>
    <x v="2"/>
    <x v="36"/>
    <n v="37642.257257964156"/>
  </r>
  <r>
    <x v="2"/>
    <x v="2"/>
    <n v="37211.117458495457"/>
  </r>
  <r>
    <x v="2"/>
    <x v="5"/>
    <n v="37002.853917383763"/>
  </r>
  <r>
    <x v="2"/>
    <x v="2"/>
    <n v="36923.80940375186"/>
  </r>
  <r>
    <x v="2"/>
    <x v="6"/>
    <n v="36843.478275027388"/>
  </r>
  <r>
    <x v="2"/>
    <x v="2"/>
    <n v="36560.247455620301"/>
  </r>
  <r>
    <x v="2"/>
    <x v="7"/>
    <n v="36008.376582201367"/>
  </r>
  <r>
    <x v="2"/>
    <x v="11"/>
    <n v="35048.936823219963"/>
  </r>
  <r>
    <x v="2"/>
    <x v="2"/>
    <n v="34955.525794906724"/>
  </r>
  <r>
    <x v="2"/>
    <x v="2"/>
    <n v="34445.139767232868"/>
  </r>
  <r>
    <x v="2"/>
    <x v="2"/>
    <n v="34171.2199009494"/>
  </r>
  <r>
    <x v="2"/>
    <x v="2"/>
    <n v="33594.677222406674"/>
  </r>
  <r>
    <x v="2"/>
    <x v="7"/>
    <n v="32995.198854696508"/>
  </r>
  <r>
    <x v="2"/>
    <x v="7"/>
    <n v="32904.789021230448"/>
  </r>
  <r>
    <x v="2"/>
    <x v="2"/>
    <n v="32809.147768925199"/>
  </r>
  <r>
    <x v="2"/>
    <x v="2"/>
    <n v="32509.10782958661"/>
  </r>
  <r>
    <x v="2"/>
    <x v="7"/>
    <n v="32378.788073384709"/>
  </r>
  <r>
    <x v="2"/>
    <x v="13"/>
    <n v="32202.019096253091"/>
  </r>
  <r>
    <x v="2"/>
    <x v="7"/>
    <n v="31654.448326389651"/>
  </r>
  <r>
    <x v="2"/>
    <x v="2"/>
    <n v="31534.70363337754"/>
  </r>
  <r>
    <x v="2"/>
    <x v="2"/>
    <n v="31406.729890816761"/>
  </r>
  <r>
    <x v="2"/>
    <x v="2"/>
    <n v="31267.802039600661"/>
  </r>
  <r>
    <x v="2"/>
    <x v="2"/>
    <n v="30305.99397664145"/>
  </r>
  <r>
    <x v="2"/>
    <x v="2"/>
    <n v="30176.087164978289"/>
  </r>
  <r>
    <x v="2"/>
    <x v="2"/>
    <n v="29310.782054317689"/>
  </r>
  <r>
    <x v="2"/>
    <x v="4"/>
    <n v="29308.56657788884"/>
  </r>
  <r>
    <x v="2"/>
    <x v="2"/>
    <n v="29185.46056149196"/>
  </r>
  <r>
    <x v="2"/>
    <x v="14"/>
    <n v="29080.54346738843"/>
  </r>
  <r>
    <x v="2"/>
    <x v="2"/>
    <n v="28725.882502922839"/>
  </r>
  <r>
    <x v="2"/>
    <x v="13"/>
    <n v="28714.412973595521"/>
  </r>
  <r>
    <x v="2"/>
    <x v="2"/>
    <n v="28652.67289152482"/>
  </r>
  <r>
    <x v="2"/>
    <x v="2"/>
    <n v="27997.380332988439"/>
  </r>
  <r>
    <x v="2"/>
    <x v="2"/>
    <n v="27980.0383532286"/>
  </r>
  <r>
    <x v="2"/>
    <x v="2"/>
    <n v="27872.19457234662"/>
  </r>
  <r>
    <x v="2"/>
    <x v="11"/>
    <n v="27753.47507545404"/>
  </r>
  <r>
    <x v="2"/>
    <x v="7"/>
    <n v="27559.6553998542"/>
  </r>
  <r>
    <x v="2"/>
    <x v="13"/>
    <n v="27433.374321649211"/>
  </r>
  <r>
    <x v="2"/>
    <x v="13"/>
    <n v="27351.318401276429"/>
  </r>
  <r>
    <x v="2"/>
    <x v="34"/>
    <n v="27065.165223793159"/>
  </r>
  <r>
    <x v="2"/>
    <x v="13"/>
    <n v="27013.85276113054"/>
  </r>
  <r>
    <x v="2"/>
    <x v="0"/>
    <n v="27006.715818569701"/>
  </r>
  <r>
    <x v="2"/>
    <x v="7"/>
    <n v="27005.99023452375"/>
  </r>
  <r>
    <x v="2"/>
    <x v="2"/>
    <n v="26939.490964030589"/>
  </r>
  <r>
    <x v="2"/>
    <x v="15"/>
    <n v="26868.147605779832"/>
  </r>
  <r>
    <x v="2"/>
    <x v="3"/>
    <n v="26834.42600342178"/>
  </r>
  <r>
    <x v="2"/>
    <x v="2"/>
    <n v="26628.48643036716"/>
  </r>
  <r>
    <x v="2"/>
    <x v="2"/>
    <n v="26505.31821692333"/>
  </r>
  <r>
    <x v="2"/>
    <x v="2"/>
    <n v="26474.256556453591"/>
  </r>
  <r>
    <x v="2"/>
    <x v="14"/>
    <n v="26420.13029528681"/>
  </r>
  <r>
    <x v="2"/>
    <x v="23"/>
    <n v="26417.889875016928"/>
  </r>
  <r>
    <x v="2"/>
    <x v="26"/>
    <n v="26252.39060520806"/>
  </r>
  <r>
    <x v="2"/>
    <x v="5"/>
    <n v="25930.797746044591"/>
  </r>
  <r>
    <x v="2"/>
    <x v="2"/>
    <n v="25576.53053631556"/>
  </r>
  <r>
    <x v="2"/>
    <x v="5"/>
    <n v="25460.272136364922"/>
  </r>
  <r>
    <x v="2"/>
    <x v="2"/>
    <n v="25424.979751879931"/>
  </r>
  <r>
    <x v="2"/>
    <x v="10"/>
    <n v="25145.036479943141"/>
  </r>
  <r>
    <x v="2"/>
    <x v="13"/>
    <n v="25124.210978337029"/>
  </r>
  <r>
    <x v="2"/>
    <x v="14"/>
    <n v="25027.694224246741"/>
  </r>
  <r>
    <x v="2"/>
    <x v="2"/>
    <n v="24875.156855275829"/>
  </r>
  <r>
    <x v="2"/>
    <x v="36"/>
    <n v="24615.68355488445"/>
  </r>
  <r>
    <x v="2"/>
    <x v="2"/>
    <n v="24291.727504974981"/>
  </r>
  <r>
    <x v="2"/>
    <x v="10"/>
    <n v="24132.146708869739"/>
  </r>
  <r>
    <x v="2"/>
    <x v="2"/>
    <n v="24065.44278085394"/>
  </r>
  <r>
    <x v="2"/>
    <x v="34"/>
    <n v="23952.102165058419"/>
  </r>
  <r>
    <x v="2"/>
    <x v="3"/>
    <n v="23811.642513975519"/>
  </r>
  <r>
    <x v="2"/>
    <x v="2"/>
    <n v="23459.312440629179"/>
  </r>
  <r>
    <x v="2"/>
    <x v="37"/>
    <n v="23405.036865455801"/>
  </r>
  <r>
    <x v="2"/>
    <x v="13"/>
    <n v="23323.650040278819"/>
  </r>
  <r>
    <x v="2"/>
    <x v="3"/>
    <n v="23223.54474926844"/>
  </r>
  <r>
    <x v="2"/>
    <x v="0"/>
    <n v="22999.917626567239"/>
  </r>
  <r>
    <x v="2"/>
    <x v="2"/>
    <n v="22689.730709294068"/>
  </r>
  <r>
    <x v="2"/>
    <x v="13"/>
    <n v="22607.92770731428"/>
  </r>
  <r>
    <x v="2"/>
    <x v="4"/>
    <n v="22554.804641717339"/>
  </r>
  <r>
    <x v="2"/>
    <x v="2"/>
    <n v="22281.488137751399"/>
  </r>
  <r>
    <x v="2"/>
    <x v="7"/>
    <n v="22265.47748210761"/>
  </r>
  <r>
    <x v="2"/>
    <x v="7"/>
    <n v="22176.712252224828"/>
  </r>
  <r>
    <x v="2"/>
    <x v="2"/>
    <n v="21843.497301967291"/>
  </r>
  <r>
    <x v="2"/>
    <x v="13"/>
    <n v="21546.481871369469"/>
  </r>
  <r>
    <x v="2"/>
    <x v="15"/>
    <n v="21437.50839453287"/>
  </r>
  <r>
    <x v="2"/>
    <x v="38"/>
    <n v="21390.954419370719"/>
  </r>
  <r>
    <x v="2"/>
    <x v="8"/>
    <n v="21181.285404055481"/>
  </r>
  <r>
    <x v="2"/>
    <x v="4"/>
    <n v="21181.27963671703"/>
  </r>
  <r>
    <x v="2"/>
    <x v="10"/>
    <n v="21122.101118100949"/>
  </r>
  <r>
    <x v="2"/>
    <x v="7"/>
    <n v="21065.84195883535"/>
  </r>
  <r>
    <x v="2"/>
    <x v="2"/>
    <n v="21054.69026729761"/>
  </r>
  <r>
    <x v="2"/>
    <x v="4"/>
    <n v="21035.033143319459"/>
  </r>
  <r>
    <x v="2"/>
    <x v="2"/>
    <n v="21031.854661536439"/>
  </r>
  <r>
    <x v="2"/>
    <x v="2"/>
    <n v="20966.007854347379"/>
  </r>
  <r>
    <x v="2"/>
    <x v="0"/>
    <n v="20943.10312188878"/>
  </r>
  <r>
    <x v="2"/>
    <x v="7"/>
    <n v="20860.868660894532"/>
  </r>
  <r>
    <x v="2"/>
    <x v="2"/>
    <n v="20772.057884064761"/>
  </r>
  <r>
    <x v="2"/>
    <x v="3"/>
    <n v="20538.162429939512"/>
  </r>
  <r>
    <x v="2"/>
    <x v="34"/>
    <n v="20405.739701865881"/>
  </r>
  <r>
    <x v="2"/>
    <x v="3"/>
    <n v="20203.862426389082"/>
  </r>
  <r>
    <x v="2"/>
    <x v="7"/>
    <n v="20164.949593049529"/>
  </r>
  <r>
    <x v="2"/>
    <x v="6"/>
    <n v="20150.316713958851"/>
  </r>
  <r>
    <x v="2"/>
    <x v="11"/>
    <n v="19759.846096085301"/>
  </r>
  <r>
    <x v="2"/>
    <x v="2"/>
    <n v="19723.89023458922"/>
  </r>
  <r>
    <x v="2"/>
    <x v="2"/>
    <n v="19699.761602677281"/>
  </r>
  <r>
    <x v="2"/>
    <x v="15"/>
    <n v="19694.91685558782"/>
  </r>
  <r>
    <x v="2"/>
    <x v="2"/>
    <n v="19561.320311795469"/>
  </r>
  <r>
    <x v="2"/>
    <x v="13"/>
    <n v="19212.4655358011"/>
  </r>
  <r>
    <x v="2"/>
    <x v="13"/>
    <n v="19134.73896858258"/>
  </r>
  <r>
    <x v="2"/>
    <x v="7"/>
    <n v="19089.714767717389"/>
  </r>
  <r>
    <x v="2"/>
    <x v="13"/>
    <n v="18857.226065806411"/>
  </r>
  <r>
    <x v="2"/>
    <x v="14"/>
    <n v="18601.57137999616"/>
  </r>
  <r>
    <x v="2"/>
    <x v="3"/>
    <n v="18502.138658328709"/>
  </r>
  <r>
    <x v="2"/>
    <x v="2"/>
    <n v="18497.337881355761"/>
  </r>
  <r>
    <x v="2"/>
    <x v="13"/>
    <n v="18392.677424504229"/>
  </r>
  <r>
    <x v="2"/>
    <x v="39"/>
    <n v="18318.999543473561"/>
  </r>
  <r>
    <x v="2"/>
    <x v="10"/>
    <n v="18299.050508240391"/>
  </r>
  <r>
    <x v="2"/>
    <x v="3"/>
    <n v="18242.581772056841"/>
  </r>
  <r>
    <x v="2"/>
    <x v="14"/>
    <n v="18091.015078110959"/>
  </r>
  <r>
    <x v="2"/>
    <x v="2"/>
    <n v="17813.325694777541"/>
  </r>
  <r>
    <x v="2"/>
    <x v="2"/>
    <n v="17702.658541624551"/>
  </r>
  <r>
    <x v="2"/>
    <x v="20"/>
    <n v="17670.614202515429"/>
  </r>
  <r>
    <x v="2"/>
    <x v="2"/>
    <n v="17601.086624882861"/>
  </r>
  <r>
    <x v="2"/>
    <x v="10"/>
    <n v="17423.193026200868"/>
  </r>
  <r>
    <x v="2"/>
    <x v="6"/>
    <n v="17382.63045158227"/>
  </r>
  <r>
    <x v="2"/>
    <x v="10"/>
    <n v="17275.875487162859"/>
  </r>
  <r>
    <x v="2"/>
    <x v="36"/>
    <n v="17263.977099801421"/>
  </r>
  <r>
    <x v="2"/>
    <x v="2"/>
    <n v="17088.41318924892"/>
  </r>
  <r>
    <x v="2"/>
    <x v="3"/>
    <n v="17030.347486498991"/>
  </r>
  <r>
    <x v="2"/>
    <x v="4"/>
    <n v="17026.710262916298"/>
  </r>
  <r>
    <x v="2"/>
    <x v="7"/>
    <n v="16903.18376411188"/>
  </r>
  <r>
    <x v="2"/>
    <x v="34"/>
    <n v="16872.590772808238"/>
  </r>
  <r>
    <x v="2"/>
    <x v="3"/>
    <n v="16848.747559200801"/>
  </r>
  <r>
    <x v="2"/>
    <x v="2"/>
    <n v="16700.945078918499"/>
  </r>
  <r>
    <x v="2"/>
    <x v="10"/>
    <n v="16635.327203638732"/>
  </r>
  <r>
    <x v="2"/>
    <x v="8"/>
    <n v="16375.296560430639"/>
  </r>
  <r>
    <x v="2"/>
    <x v="6"/>
    <n v="16281.79448881071"/>
  </r>
  <r>
    <x v="2"/>
    <x v="2"/>
    <n v="16204.78356002042"/>
  </r>
  <r>
    <x v="2"/>
    <x v="13"/>
    <n v="15937.34013637673"/>
  </r>
  <r>
    <x v="2"/>
    <x v="2"/>
    <n v="15777.900996843649"/>
  </r>
  <r>
    <x v="2"/>
    <x v="4"/>
    <n v="15716.36499024009"/>
  </r>
  <r>
    <x v="2"/>
    <x v="4"/>
    <n v="15703.09427525146"/>
  </r>
  <r>
    <x v="2"/>
    <x v="2"/>
    <n v="15693.37155746704"/>
  </r>
  <r>
    <x v="2"/>
    <x v="3"/>
    <n v="15624.28518952575"/>
  </r>
  <r>
    <x v="2"/>
    <x v="20"/>
    <n v="15580.872551089131"/>
  </r>
  <r>
    <x v="2"/>
    <x v="34"/>
    <n v="15516.04209588091"/>
  </r>
  <r>
    <x v="2"/>
    <x v="9"/>
    <n v="15485.825029506281"/>
  </r>
  <r>
    <x v="2"/>
    <x v="16"/>
    <n v="15481.24804485962"/>
  </r>
  <r>
    <x v="2"/>
    <x v="19"/>
    <n v="15289.905427451709"/>
  </r>
  <r>
    <x v="2"/>
    <x v="40"/>
    <n v="15027.855042178529"/>
  </r>
  <r>
    <x v="2"/>
    <x v="13"/>
    <n v="15000.646932415841"/>
  </r>
  <r>
    <x v="2"/>
    <x v="2"/>
    <n v="14993.652947258621"/>
  </r>
  <r>
    <x v="2"/>
    <x v="2"/>
    <n v="14911.3611343755"/>
  </r>
  <r>
    <x v="2"/>
    <x v="2"/>
    <n v="14896.124968260139"/>
  </r>
  <r>
    <x v="2"/>
    <x v="13"/>
    <n v="14798.11562374751"/>
  </r>
  <r>
    <x v="2"/>
    <x v="7"/>
    <n v="14792.737557784611"/>
  </r>
  <r>
    <x v="2"/>
    <x v="12"/>
    <n v="14727.566857003771"/>
  </r>
  <r>
    <x v="2"/>
    <x v="2"/>
    <n v="14526.51483590904"/>
  </r>
  <r>
    <x v="2"/>
    <x v="2"/>
    <n v="14484.202864724009"/>
  </r>
  <r>
    <x v="2"/>
    <x v="2"/>
    <n v="14406.842794262169"/>
  </r>
  <r>
    <x v="2"/>
    <x v="12"/>
    <n v="14403.181293482219"/>
  </r>
  <r>
    <x v="2"/>
    <x v="7"/>
    <n v="14351.603637152069"/>
  </r>
  <r>
    <x v="2"/>
    <x v="13"/>
    <n v="14219.073055051729"/>
  </r>
  <r>
    <x v="2"/>
    <x v="4"/>
    <n v="14160.694499973921"/>
  </r>
  <r>
    <x v="2"/>
    <x v="2"/>
    <n v="14146.36710982996"/>
  </r>
  <r>
    <x v="2"/>
    <x v="20"/>
    <n v="14117.790314237511"/>
  </r>
  <r>
    <x v="2"/>
    <x v="7"/>
    <n v="14033.62799043719"/>
  </r>
  <r>
    <x v="2"/>
    <x v="2"/>
    <n v="14024.075532818981"/>
  </r>
  <r>
    <x v="2"/>
    <x v="13"/>
    <n v="13913.643407825681"/>
  </r>
  <r>
    <x v="2"/>
    <x v="4"/>
    <n v="13867.968255066189"/>
  </r>
  <r>
    <x v="2"/>
    <x v="2"/>
    <n v="13857.92083928047"/>
  </r>
  <r>
    <x v="2"/>
    <x v="2"/>
    <n v="13842.11918600954"/>
  </r>
  <r>
    <x v="2"/>
    <x v="7"/>
    <n v="13685.10408789437"/>
  </r>
  <r>
    <x v="2"/>
    <x v="10"/>
    <n v="13551.71762059651"/>
  </r>
  <r>
    <x v="2"/>
    <x v="14"/>
    <n v="13524.229851340981"/>
  </r>
  <r>
    <x v="2"/>
    <x v="13"/>
    <n v="13432.28313240237"/>
  </r>
  <r>
    <x v="2"/>
    <x v="13"/>
    <n v="13423.542153420231"/>
  </r>
  <r>
    <x v="2"/>
    <x v="34"/>
    <n v="13304.766447255801"/>
  </r>
  <r>
    <x v="2"/>
    <x v="10"/>
    <n v="13251.83228867714"/>
  </r>
  <r>
    <x v="2"/>
    <x v="7"/>
    <n v="13191.554453349139"/>
  </r>
  <r>
    <x v="2"/>
    <x v="7"/>
    <n v="13089.615216578821"/>
  </r>
  <r>
    <x v="2"/>
    <x v="4"/>
    <n v="13081.633575714121"/>
  </r>
  <r>
    <x v="2"/>
    <x v="7"/>
    <n v="13043.079915475701"/>
  </r>
  <r>
    <x v="2"/>
    <x v="10"/>
    <n v="12922.48273795095"/>
  </r>
  <r>
    <x v="2"/>
    <x v="4"/>
    <n v="12891.96551983734"/>
  </r>
  <r>
    <x v="2"/>
    <x v="7"/>
    <n v="12864.45779002714"/>
  </r>
  <r>
    <x v="2"/>
    <x v="10"/>
    <n v="12826.87298711656"/>
  </r>
  <r>
    <x v="2"/>
    <x v="7"/>
    <n v="12686.744727151199"/>
  </r>
  <r>
    <x v="2"/>
    <x v="2"/>
    <n v="12654.18651664245"/>
  </r>
  <r>
    <x v="2"/>
    <x v="10"/>
    <n v="12531.07888809052"/>
  </r>
  <r>
    <x v="2"/>
    <x v="4"/>
    <n v="12329.788401735919"/>
  </r>
  <r>
    <x v="2"/>
    <x v="7"/>
    <n v="12210.902851364999"/>
  </r>
  <r>
    <x v="2"/>
    <x v="41"/>
    <n v="12054.897728996721"/>
  </r>
  <r>
    <x v="2"/>
    <x v="2"/>
    <n v="11963.56797876294"/>
  </r>
  <r>
    <x v="2"/>
    <x v="10"/>
    <n v="11918.17902726879"/>
  </r>
  <r>
    <x v="2"/>
    <x v="2"/>
    <n v="11912.041907366091"/>
  </r>
  <r>
    <x v="2"/>
    <x v="2"/>
    <n v="11761.715093391071"/>
  </r>
  <r>
    <x v="2"/>
    <x v="7"/>
    <n v="11760.520878096921"/>
  </r>
  <r>
    <x v="2"/>
    <x v="34"/>
    <n v="11692.08016272949"/>
  </r>
  <r>
    <x v="2"/>
    <x v="26"/>
    <n v="11670.833620363959"/>
  </r>
  <r>
    <x v="2"/>
    <x v="34"/>
    <n v="11507.038674488989"/>
  </r>
  <r>
    <x v="2"/>
    <x v="6"/>
    <n v="11438.916154619959"/>
  </r>
  <r>
    <x v="2"/>
    <x v="26"/>
    <n v="11377.792323621839"/>
  </r>
  <r>
    <x v="2"/>
    <x v="7"/>
    <n v="11350.076204540799"/>
  </r>
  <r>
    <x v="2"/>
    <x v="34"/>
    <n v="11308.30751547814"/>
  </r>
  <r>
    <x v="2"/>
    <x v="6"/>
    <n v="11299.74226193619"/>
  </r>
  <r>
    <x v="2"/>
    <x v="23"/>
    <n v="11240.61910389926"/>
  </r>
  <r>
    <x v="2"/>
    <x v="10"/>
    <n v="11139.461539218541"/>
  </r>
  <r>
    <x v="2"/>
    <x v="2"/>
    <n v="11097.77917187952"/>
  </r>
  <r>
    <x v="2"/>
    <x v="13"/>
    <n v="11024.73610117968"/>
  </r>
  <r>
    <x v="2"/>
    <x v="7"/>
    <n v="10916.48451090361"/>
  </r>
  <r>
    <x v="2"/>
    <x v="2"/>
    <n v="10911.702629100841"/>
  </r>
  <r>
    <x v="2"/>
    <x v="2"/>
    <n v="10901.3689511804"/>
  </r>
  <r>
    <x v="2"/>
    <x v="2"/>
    <n v="10899.77985019211"/>
  </r>
  <r>
    <x v="2"/>
    <x v="10"/>
    <n v="10876.240014333051"/>
  </r>
  <r>
    <x v="2"/>
    <x v="2"/>
    <n v="10859.364828488729"/>
  </r>
  <r>
    <x v="2"/>
    <x v="2"/>
    <n v="10856.55069168141"/>
  </r>
  <r>
    <x v="2"/>
    <x v="4"/>
    <n v="10855.43687454577"/>
  </r>
  <r>
    <x v="2"/>
    <x v="7"/>
    <n v="10830.062805888259"/>
  </r>
  <r>
    <x v="2"/>
    <x v="29"/>
    <n v="10697.48568532838"/>
  </r>
  <r>
    <x v="2"/>
    <x v="2"/>
    <n v="10688.92417599385"/>
  </r>
  <r>
    <x v="2"/>
    <x v="19"/>
    <n v="10674.145925227071"/>
  </r>
  <r>
    <x v="2"/>
    <x v="7"/>
    <n v="10644.00205178165"/>
  </r>
  <r>
    <x v="2"/>
    <x v="2"/>
    <n v="10577.83032438424"/>
  </r>
  <r>
    <x v="2"/>
    <x v="19"/>
    <n v="10564.593689730391"/>
  </r>
  <r>
    <x v="2"/>
    <x v="2"/>
    <n v="10561.022136312749"/>
  </r>
  <r>
    <x v="2"/>
    <x v="2"/>
    <n v="10472.93395390401"/>
  </r>
  <r>
    <x v="2"/>
    <x v="2"/>
    <n v="10472.91012634003"/>
  </r>
  <r>
    <x v="2"/>
    <x v="2"/>
    <n v="10469.648487060291"/>
  </r>
  <r>
    <x v="2"/>
    <x v="4"/>
    <n v="10444.95851962847"/>
  </r>
  <r>
    <x v="2"/>
    <x v="42"/>
    <n v="10436.75367439916"/>
  </r>
  <r>
    <x v="2"/>
    <x v="2"/>
    <n v="10403.791221404361"/>
  </r>
  <r>
    <x v="2"/>
    <x v="2"/>
    <n v="10395.311324513699"/>
  </r>
  <r>
    <x v="2"/>
    <x v="13"/>
    <n v="10391.2563466834"/>
  </r>
  <r>
    <x v="2"/>
    <x v="11"/>
    <n v="10188.6938176023"/>
  </r>
  <r>
    <x v="2"/>
    <x v="14"/>
    <n v="10127.35747830083"/>
  </r>
  <r>
    <x v="2"/>
    <x v="4"/>
    <n v="10113.888843410859"/>
  </r>
  <r>
    <x v="2"/>
    <x v="7"/>
    <n v="10040.83540859088"/>
  </r>
  <r>
    <x v="2"/>
    <x v="41"/>
    <n v="9973.3378139837769"/>
  </r>
  <r>
    <x v="2"/>
    <x v="27"/>
    <n v="9921.1604531734956"/>
  </r>
  <r>
    <x v="2"/>
    <x v="2"/>
    <n v="9908.8305868257394"/>
  </r>
  <r>
    <x v="2"/>
    <x v="2"/>
    <n v="9889.7798072227633"/>
  </r>
  <r>
    <x v="2"/>
    <x v="2"/>
    <n v="9879.9548614756441"/>
  </r>
  <r>
    <x v="2"/>
    <x v="2"/>
    <n v="9703.5069188661291"/>
  </r>
  <r>
    <x v="2"/>
    <x v="34"/>
    <n v="9703.3777608018208"/>
  </r>
  <r>
    <x v="2"/>
    <x v="6"/>
    <n v="9670.4111332533757"/>
  </r>
  <r>
    <x v="2"/>
    <x v="6"/>
    <n v="9627.9731628744648"/>
  </r>
  <r>
    <x v="2"/>
    <x v="7"/>
    <n v="9539.4678926726065"/>
  </r>
  <r>
    <x v="2"/>
    <x v="2"/>
    <n v="9539.4341197928916"/>
  </r>
  <r>
    <x v="2"/>
    <x v="10"/>
    <n v="9480.4522265412252"/>
  </r>
  <r>
    <x v="2"/>
    <x v="43"/>
    <n v="9474.188178768718"/>
  </r>
  <r>
    <x v="2"/>
    <x v="7"/>
    <n v="9372.9036631355593"/>
  </r>
  <r>
    <x v="2"/>
    <x v="2"/>
    <n v="9324.8311423710074"/>
  </r>
  <r>
    <x v="2"/>
    <x v="6"/>
    <n v="9296.9745125254394"/>
  </r>
  <r>
    <x v="2"/>
    <x v="2"/>
    <n v="9293.6900450862486"/>
  </r>
  <r>
    <x v="2"/>
    <x v="7"/>
    <n v="9262.2603743760119"/>
  </r>
  <r>
    <x v="2"/>
    <x v="2"/>
    <n v="9259.6610241040144"/>
  </r>
  <r>
    <x v="2"/>
    <x v="4"/>
    <n v="9251.7336841636206"/>
  </r>
  <r>
    <x v="2"/>
    <x v="2"/>
    <n v="9222.7820176376008"/>
  </r>
  <r>
    <x v="2"/>
    <x v="4"/>
    <n v="9190.9069295615627"/>
  </r>
  <r>
    <x v="2"/>
    <x v="2"/>
    <n v="9148.9088468940572"/>
  </r>
  <r>
    <x v="2"/>
    <x v="2"/>
    <n v="9053.075293620459"/>
  </r>
  <r>
    <x v="2"/>
    <x v="29"/>
    <n v="9041.8074924634784"/>
  </r>
  <r>
    <x v="2"/>
    <x v="7"/>
    <n v="8975.616802178678"/>
  </r>
  <r>
    <x v="2"/>
    <x v="10"/>
    <n v="8947.9580943782148"/>
  </r>
  <r>
    <x v="2"/>
    <x v="2"/>
    <n v="8825.1961575787373"/>
  </r>
  <r>
    <x v="2"/>
    <x v="7"/>
    <n v="8736.8889349836063"/>
  </r>
  <r>
    <x v="2"/>
    <x v="2"/>
    <n v="8735.0174663108864"/>
  </r>
  <r>
    <x v="2"/>
    <x v="2"/>
    <n v="8721.037344498638"/>
  </r>
  <r>
    <x v="2"/>
    <x v="44"/>
    <n v="8611.488773981413"/>
  </r>
  <r>
    <x v="2"/>
    <x v="2"/>
    <n v="8570.0094526090197"/>
  </r>
  <r>
    <x v="2"/>
    <x v="2"/>
    <n v="8534.0101398072929"/>
  </r>
  <r>
    <x v="2"/>
    <x v="2"/>
    <n v="8481.3183873640792"/>
  </r>
  <r>
    <x v="2"/>
    <x v="2"/>
    <n v="8474.5080406784236"/>
  </r>
  <r>
    <x v="2"/>
    <x v="10"/>
    <n v="8459.1827647788323"/>
  </r>
  <r>
    <x v="2"/>
    <x v="7"/>
    <n v="8421.4100207057927"/>
  </r>
  <r>
    <x v="2"/>
    <x v="7"/>
    <n v="8400.4401982205436"/>
  </r>
  <r>
    <x v="2"/>
    <x v="2"/>
    <n v="8396.4185295437946"/>
  </r>
  <r>
    <x v="2"/>
    <x v="11"/>
    <n v="8365.0450420421421"/>
  </r>
  <r>
    <x v="2"/>
    <x v="7"/>
    <n v="8342.0228614701391"/>
  </r>
  <r>
    <x v="2"/>
    <x v="4"/>
    <n v="8340.9308488879451"/>
  </r>
  <r>
    <x v="2"/>
    <x v="4"/>
    <n v="8330.4215638584992"/>
  </r>
  <r>
    <x v="2"/>
    <x v="7"/>
    <n v="8302.3470313412799"/>
  </r>
  <r>
    <x v="2"/>
    <x v="2"/>
    <n v="8245.3179557449275"/>
  </r>
  <r>
    <x v="2"/>
    <x v="7"/>
    <n v="8244.2904625791543"/>
  </r>
  <r>
    <x v="2"/>
    <x v="2"/>
    <n v="8163.0000128759148"/>
  </r>
  <r>
    <x v="2"/>
    <x v="13"/>
    <n v="8157.2559474854997"/>
  </r>
  <r>
    <x v="2"/>
    <x v="7"/>
    <n v="8147.4091564613054"/>
  </r>
  <r>
    <x v="2"/>
    <x v="2"/>
    <n v="8064.5113808174601"/>
  </r>
  <r>
    <x v="2"/>
    <x v="2"/>
    <n v="8055.7974246672165"/>
  </r>
  <r>
    <x v="2"/>
    <x v="4"/>
    <n v="7914.1947967846536"/>
  </r>
  <r>
    <x v="2"/>
    <x v="2"/>
    <n v="7900.3019409281433"/>
  </r>
  <r>
    <x v="2"/>
    <x v="7"/>
    <n v="7851.8094277543132"/>
  </r>
  <r>
    <x v="2"/>
    <x v="2"/>
    <n v="7819.9373883557009"/>
  </r>
  <r>
    <x v="2"/>
    <x v="2"/>
    <n v="7804.8945408736927"/>
  </r>
  <r>
    <x v="2"/>
    <x v="4"/>
    <n v="7751.3621026123328"/>
  </r>
  <r>
    <x v="2"/>
    <x v="5"/>
    <n v="7733.774363278395"/>
  </r>
  <r>
    <x v="2"/>
    <x v="13"/>
    <n v="7682.9909859313766"/>
  </r>
  <r>
    <x v="2"/>
    <x v="13"/>
    <n v="7649.8819164819779"/>
  </r>
  <r>
    <x v="2"/>
    <x v="2"/>
    <n v="7592.3226635085266"/>
  </r>
  <r>
    <x v="2"/>
    <x v="2"/>
    <n v="7586.0969663749147"/>
  </r>
  <r>
    <x v="2"/>
    <x v="11"/>
    <n v="7524.5655574921411"/>
  </r>
  <r>
    <x v="2"/>
    <x v="2"/>
    <n v="7484.3913029975374"/>
  </r>
  <r>
    <x v="2"/>
    <x v="10"/>
    <n v="7450.6873743427786"/>
  </r>
  <r>
    <x v="2"/>
    <x v="2"/>
    <n v="7429.5420327609609"/>
  </r>
  <r>
    <x v="2"/>
    <x v="2"/>
    <n v="7401.4002255032756"/>
  </r>
  <r>
    <x v="2"/>
    <x v="13"/>
    <n v="7321.5493228097166"/>
  </r>
  <r>
    <x v="2"/>
    <x v="2"/>
    <n v="7319.8258670508903"/>
  </r>
  <r>
    <x v="2"/>
    <x v="13"/>
    <n v="7309.6689692582868"/>
  </r>
  <r>
    <x v="2"/>
    <x v="2"/>
    <n v="7303.3890072925624"/>
  </r>
  <r>
    <x v="2"/>
    <x v="2"/>
    <n v="7281.8217132264299"/>
  </r>
  <r>
    <x v="2"/>
    <x v="7"/>
    <n v="7258.0510991572946"/>
  </r>
  <r>
    <x v="2"/>
    <x v="4"/>
    <n v="7176.4062320840194"/>
  </r>
  <r>
    <x v="2"/>
    <x v="2"/>
    <n v="7167.07982951545"/>
  </r>
  <r>
    <x v="2"/>
    <x v="13"/>
    <n v="7161.4506711627982"/>
  </r>
  <r>
    <x v="2"/>
    <x v="2"/>
    <n v="7159.2852161392602"/>
  </r>
  <r>
    <x v="2"/>
    <x v="4"/>
    <n v="7153.069692935901"/>
  </r>
  <r>
    <x v="2"/>
    <x v="2"/>
    <n v="7125.9296012285904"/>
  </r>
  <r>
    <x v="2"/>
    <x v="2"/>
    <n v="7093.7827055912603"/>
  </r>
  <r>
    <x v="2"/>
    <x v="2"/>
    <n v="7058.1186795879667"/>
  </r>
  <r>
    <x v="2"/>
    <x v="7"/>
    <n v="7021.0553927499132"/>
  </r>
  <r>
    <x v="2"/>
    <x v="13"/>
    <n v="7019.2728350771686"/>
  </r>
  <r>
    <x v="2"/>
    <x v="29"/>
    <n v="6995.7467661759392"/>
  </r>
  <r>
    <x v="2"/>
    <x v="23"/>
    <n v="6935.7155663973017"/>
  </r>
  <r>
    <x v="2"/>
    <x v="4"/>
    <n v="6844.5444784214169"/>
  </r>
  <r>
    <x v="2"/>
    <x v="13"/>
    <n v="6819.8814639140573"/>
  </r>
  <r>
    <x v="2"/>
    <x v="29"/>
    <n v="6583.9096911845681"/>
  </r>
  <r>
    <x v="2"/>
    <x v="2"/>
    <n v="6483.1342789200426"/>
  </r>
  <r>
    <x v="2"/>
    <x v="19"/>
    <n v="6341.8881509044659"/>
  </r>
  <r>
    <x v="2"/>
    <x v="0"/>
    <n v="5599.2178944886873"/>
  </r>
  <r>
    <x v="2"/>
    <x v="45"/>
    <n v="5482.2875560442326"/>
  </r>
  <r>
    <x v="2"/>
    <x v="2"/>
    <n v="4295.0349217177099"/>
  </r>
  <r>
    <x v="2"/>
    <x v="46"/>
    <n v="3713.708201069931"/>
  </r>
  <r>
    <x v="2"/>
    <x v="34"/>
    <n v="3152.162878847535"/>
  </r>
  <r>
    <x v="2"/>
    <x v="2"/>
    <n v="1130.8251262789579"/>
  </r>
  <r>
    <x v="2"/>
    <x v="47"/>
    <n v="1016.2832617938381"/>
  </r>
  <r>
    <x v="2"/>
    <x v="13"/>
    <n v="804.58131975988158"/>
  </r>
  <r>
    <x v="2"/>
    <x v="9"/>
    <n v="287.52371114170921"/>
  </r>
  <r>
    <x v="2"/>
    <x v="2"/>
    <n v="206.52047637470741"/>
  </r>
  <r>
    <x v="2"/>
    <x v="48"/>
    <n v="132.16042304315701"/>
  </r>
  <r>
    <x v="2"/>
    <x v="2"/>
    <n v="129.22913524870481"/>
  </r>
  <r>
    <x v="2"/>
    <x v="6"/>
    <n v="127.2179495382338"/>
  </r>
  <r>
    <x v="2"/>
    <x v="2"/>
    <n v="121.3139367230165"/>
  </r>
  <r>
    <x v="2"/>
    <x v="49"/>
    <n v="0.60751085483373823"/>
  </r>
  <r>
    <x v="2"/>
    <x v="32"/>
    <n v="0"/>
  </r>
  <r>
    <x v="2"/>
    <x v="32"/>
    <n v="0"/>
  </r>
  <r>
    <x v="2"/>
    <x v="32"/>
    <n v="0"/>
  </r>
  <r>
    <x v="2"/>
    <x v="32"/>
    <n v="0"/>
  </r>
  <r>
    <x v="2"/>
    <x v="32"/>
    <n v="0"/>
  </r>
  <r>
    <x v="2"/>
    <x v="32"/>
    <n v="0"/>
  </r>
  <r>
    <x v="2"/>
    <x v="32"/>
    <n v="0"/>
  </r>
  <r>
    <x v="2"/>
    <x v="32"/>
    <n v="0"/>
  </r>
  <r>
    <x v="2"/>
    <x v="32"/>
    <n v="0"/>
  </r>
  <r>
    <x v="2"/>
    <x v="32"/>
    <n v="0"/>
  </r>
  <r>
    <x v="2"/>
    <x v="32"/>
    <n v="0"/>
  </r>
  <r>
    <x v="2"/>
    <x v="32"/>
    <n v="0"/>
  </r>
  <r>
    <x v="2"/>
    <x v="32"/>
    <n v="0"/>
  </r>
  <r>
    <x v="2"/>
    <x v="32"/>
    <n v="0"/>
  </r>
  <r>
    <x v="2"/>
    <x v="32"/>
    <n v="0"/>
  </r>
  <r>
    <x v="2"/>
    <x v="32"/>
    <n v="0"/>
  </r>
  <r>
    <x v="2"/>
    <x v="32"/>
    <n v="0"/>
  </r>
  <r>
    <x v="2"/>
    <x v="32"/>
    <n v="0"/>
  </r>
  <r>
    <x v="2"/>
    <x v="32"/>
    <n v="0"/>
  </r>
  <r>
    <x v="2"/>
    <x v="32"/>
    <n v="0"/>
  </r>
  <r>
    <x v="2"/>
    <x v="32"/>
    <n v="0"/>
  </r>
  <r>
    <x v="2"/>
    <x v="32"/>
    <n v="0"/>
  </r>
  <r>
    <x v="2"/>
    <x v="32"/>
    <n v="0"/>
  </r>
  <r>
    <x v="2"/>
    <x v="32"/>
    <n v="0"/>
  </r>
  <r>
    <x v="2"/>
    <x v="32"/>
    <n v="0"/>
  </r>
  <r>
    <x v="2"/>
    <x v="32"/>
    <n v="0"/>
  </r>
  <r>
    <x v="2"/>
    <x v="32"/>
    <n v="0"/>
  </r>
  <r>
    <x v="2"/>
    <x v="32"/>
    <n v="0"/>
  </r>
  <r>
    <x v="2"/>
    <x v="32"/>
    <n v="0"/>
  </r>
  <r>
    <x v="2"/>
    <x v="32"/>
    <n v="0"/>
  </r>
  <r>
    <x v="2"/>
    <x v="32"/>
    <n v="0"/>
  </r>
  <r>
    <x v="2"/>
    <x v="32"/>
    <n v="0"/>
  </r>
  <r>
    <x v="2"/>
    <x v="32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52" applyNumberFormats="0" applyBorderFormats="0" applyFontFormats="0" applyPatternFormats="0" applyAlignmentFormats="0" applyWidthHeightFormats="1" dataCaption="Values" updatedVersion="5" minRefreshableVersion="3" useAutoFormatting="1" colGrandTotals="0" itemPrintTitles="1" createdVersion="5" indent="0" outline="1" outlineData="1" multipleFieldFilters="0" chartFormat="2">
  <location ref="S2:U53" firstHeaderRow="1" firstDataRow="2" firstDataCol="1"/>
  <pivotFields count="3">
    <pivotField axis="axisCol" showAll="0" defaultSubtotal="0">
      <items count="3">
        <item x="0"/>
        <item x="2"/>
        <item h="1" x="1"/>
      </items>
    </pivotField>
    <pivotField axis="axisRow" showAll="0" sortType="ascending" defaultSubtotal="0">
      <items count="78">
        <item x="32"/>
        <item m="1" x="51"/>
        <item m="1" x="52"/>
        <item x="37"/>
        <item x="8"/>
        <item x="1"/>
        <item x="9"/>
        <item x="0"/>
        <item x="15"/>
        <item x="20"/>
        <item x="16"/>
        <item x="26"/>
        <item x="12"/>
        <item x="41"/>
        <item m="1" x="73"/>
        <item x="14"/>
        <item x="36"/>
        <item x="10"/>
        <item x="34"/>
        <item x="5"/>
        <item x="3"/>
        <item x="11"/>
        <item x="7"/>
        <item x="2"/>
        <item x="4"/>
        <item x="13"/>
        <item x="6"/>
        <item x="29"/>
        <item x="19"/>
        <item x="23"/>
        <item x="38"/>
        <item x="27"/>
        <item m="1" x="50"/>
        <item x="39"/>
        <item m="1" x="57"/>
        <item x="35"/>
        <item m="1" x="58"/>
        <item m="1" x="54"/>
        <item x="28"/>
        <item m="1" x="61"/>
        <item m="1" x="59"/>
        <item m="1" x="62"/>
        <item m="1" x="60"/>
        <item m="1" x="64"/>
        <item x="25"/>
        <item x="22"/>
        <item x="21"/>
        <item x="24"/>
        <item x="18"/>
        <item m="1" x="67"/>
        <item x="43"/>
        <item m="1" x="68"/>
        <item x="17"/>
        <item x="40"/>
        <item x="45"/>
        <item x="46"/>
        <item x="44"/>
        <item m="1" x="55"/>
        <item m="1" x="65"/>
        <item m="1" x="63"/>
        <item m="1" x="66"/>
        <item m="1" x="76"/>
        <item m="1" x="53"/>
        <item m="1" x="72"/>
        <item x="47"/>
        <item x="49"/>
        <item m="1" x="69"/>
        <item m="1" x="75"/>
        <item m="1" x="71"/>
        <item x="30"/>
        <item m="1" x="56"/>
        <item x="42"/>
        <item m="1" x="74"/>
        <item x="31"/>
        <item m="1" x="77"/>
        <item m="1" x="70"/>
        <item x="48"/>
        <item x="33"/>
      </items>
    </pivotField>
    <pivotField dataField="1" showAll="0" defaultSubtotal="0"/>
  </pivotFields>
  <rowFields count="1">
    <field x="1"/>
  </rowFields>
  <rowItems count="50">
    <i>
      <x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3"/>
    </i>
    <i>
      <x v="35"/>
    </i>
    <i>
      <x v="38"/>
    </i>
    <i>
      <x v="44"/>
    </i>
    <i>
      <x v="45"/>
    </i>
    <i>
      <x v="46"/>
    </i>
    <i>
      <x v="47"/>
    </i>
    <i>
      <x v="48"/>
    </i>
    <i>
      <x v="50"/>
    </i>
    <i>
      <x v="52"/>
    </i>
    <i>
      <x v="53"/>
    </i>
    <i>
      <x v="54"/>
    </i>
    <i>
      <x v="55"/>
    </i>
    <i>
      <x v="56"/>
    </i>
    <i>
      <x v="64"/>
    </i>
    <i>
      <x v="65"/>
    </i>
    <i>
      <x v="69"/>
    </i>
    <i>
      <x v="71"/>
    </i>
    <i>
      <x v="73"/>
    </i>
    <i>
      <x v="76"/>
    </i>
    <i t="grand">
      <x/>
    </i>
  </rowItems>
  <colFields count="1">
    <field x="0"/>
  </colFields>
  <colItems count="2">
    <i>
      <x/>
    </i>
    <i>
      <x v="1"/>
    </i>
  </colItems>
  <dataFields count="1">
    <dataField name="Sum of Debt" fld="2" baseField="1" baseItem="2" numFmtId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41" applyNumberFormats="0" applyBorderFormats="0" applyFontFormats="0" applyPatternFormats="0" applyAlignmentFormats="0" applyWidthHeightFormats="1" dataCaption="Values" updatedVersion="5" minRefreshableVersion="3" showDrill="0" useAutoFormatting="1" itemPrintTitles="1" createdVersion="5" indent="0" outline="1" outlineData="1" multipleFieldFilters="0">
  <location ref="A1:H960" firstHeaderRow="0" firstDataRow="1" firstDataCol="1"/>
  <pivotFields count="117">
    <pivotField axis="axisRow" showAll="0" sortType="descending">
      <items count="1071">
        <item x="957"/>
        <item x="2"/>
        <item x="643"/>
        <item x="77"/>
        <item m="1" x="975"/>
        <item x="3"/>
        <item x="6"/>
        <item x="41"/>
        <item x="21"/>
        <item x="18"/>
        <item x="69"/>
        <item x="9"/>
        <item x="10"/>
        <item x="26"/>
        <item x="7"/>
        <item x="53"/>
        <item x="12"/>
        <item x="13"/>
        <item x="16"/>
        <item x="25"/>
        <item x="14"/>
        <item x="71"/>
        <item x="57"/>
        <item x="17"/>
        <item x="74"/>
        <item x="15"/>
        <item x="30"/>
        <item x="54"/>
        <item x="11"/>
        <item x="23"/>
        <item x="34"/>
        <item x="50"/>
        <item x="465"/>
        <item x="42"/>
        <item x="32"/>
        <item x="31"/>
        <item x="68"/>
        <item x="45"/>
        <item x="19"/>
        <item x="78"/>
        <item x="49"/>
        <item x="66"/>
        <item x="62"/>
        <item x="51"/>
        <item x="33"/>
        <item x="61"/>
        <item x="59"/>
        <item x="90"/>
        <item x="63"/>
        <item x="56"/>
        <item x="711"/>
        <item x="683"/>
        <item x="60"/>
        <item x="80"/>
        <item x="111"/>
        <item x="24"/>
        <item x="105"/>
        <item x="122"/>
        <item x="100"/>
        <item x="67"/>
        <item x="47"/>
        <item x="83"/>
        <item x="52"/>
        <item x="110"/>
        <item x="40"/>
        <item x="89"/>
        <item m="1" x="1023"/>
        <item x="130"/>
        <item x="43"/>
        <item x="73"/>
        <item x="106"/>
        <item x="109"/>
        <item x="38"/>
        <item x="124"/>
        <item x="104"/>
        <item x="76"/>
        <item x="37"/>
        <item x="103"/>
        <item x="112"/>
        <item x="438"/>
        <item x="118"/>
        <item x="35"/>
        <item x="162"/>
        <item x="98"/>
        <item x="91"/>
        <item x="146"/>
        <item x="86"/>
        <item x="65"/>
        <item x="81"/>
        <item x="85"/>
        <item x="94"/>
        <item x="99"/>
        <item x="140"/>
        <item x="27"/>
        <item x="137"/>
        <item x="108"/>
        <item x="136"/>
        <item x="82"/>
        <item x="138"/>
        <item x="121"/>
        <item x="175"/>
        <item x="39"/>
        <item x="92"/>
        <item x="125"/>
        <item m="1" x="985"/>
        <item x="586"/>
        <item x="655"/>
        <item x="653"/>
        <item x="0"/>
        <item x="1"/>
        <item x="629"/>
        <item x="107"/>
        <item x="28"/>
        <item x="4"/>
        <item x="661"/>
        <item x="46"/>
        <item x="22"/>
        <item x="123"/>
        <item x="58"/>
        <item x="662"/>
        <item x="619"/>
        <item x="55"/>
        <item x="139"/>
        <item x="44"/>
        <item x="603"/>
        <item x="628"/>
        <item x="114"/>
        <item x="594"/>
        <item x="126"/>
        <item x="102"/>
        <item x="587"/>
        <item x="726"/>
        <item x="646"/>
        <item x="702"/>
        <item x="621"/>
        <item x="638"/>
        <item x="724"/>
        <item x="591"/>
        <item x="721"/>
        <item x="664"/>
        <item x="634"/>
        <item x="673"/>
        <item m="1" x="1028"/>
        <item x="734"/>
        <item x="617"/>
        <item x="730"/>
        <item x="731"/>
        <item x="736"/>
        <item x="739"/>
        <item x="742"/>
        <item x="756"/>
        <item x="759"/>
        <item x="761"/>
        <item x="766"/>
        <item x="767"/>
        <item x="777"/>
        <item x="780"/>
        <item x="785"/>
        <item x="796"/>
        <item x="798"/>
        <item x="801"/>
        <item x="803"/>
        <item x="804"/>
        <item m="1" x="994"/>
        <item x="806"/>
        <item x="812"/>
        <item x="819"/>
        <item x="821"/>
        <item x="842"/>
        <item x="844"/>
        <item x="848"/>
        <item x="851"/>
        <item x="871"/>
        <item x="885"/>
        <item x="890"/>
        <item x="893"/>
        <item m="1" x="1012"/>
        <item x="896"/>
        <item m="1" x="1061"/>
        <item x="902"/>
        <item x="903"/>
        <item x="907"/>
        <item x="909"/>
        <item x="914"/>
        <item x="922"/>
        <item x="924"/>
        <item m="1" x="964"/>
        <item x="927"/>
        <item m="1" x="1044"/>
        <item x="935"/>
        <item x="936"/>
        <item x="944"/>
        <item m="1" x="1062"/>
        <item x="949"/>
        <item x="951"/>
        <item x="219"/>
        <item x="84"/>
        <item x="70"/>
        <item x="145"/>
        <item x="675"/>
        <item x="656"/>
        <item x="666"/>
        <item x="583"/>
        <item m="1" x="966"/>
        <item x="753"/>
        <item m="1" x="1039"/>
        <item x="696"/>
        <item x="837"/>
        <item x="853"/>
        <item x="865"/>
        <item x="881"/>
        <item x="912"/>
        <item x="916"/>
        <item x="933"/>
        <item x="934"/>
        <item x="945"/>
        <item x="861"/>
        <item m="1" x="978"/>
        <item x="904"/>
        <item x="937"/>
        <item m="1" x="969"/>
        <item x="79"/>
        <item x="115"/>
        <item x="48"/>
        <item x="87"/>
        <item x="950"/>
        <item x="204"/>
        <item x="752"/>
        <item x="699"/>
        <item m="1" x="1025"/>
        <item m="1" x="1043"/>
        <item x="170"/>
        <item x="154"/>
        <item x="200"/>
        <item x="323"/>
        <item x="143"/>
        <item x="133"/>
        <item x="197"/>
        <item x="202"/>
        <item x="180"/>
        <item x="129"/>
        <item x="156"/>
        <item x="169"/>
        <item x="159"/>
        <item x="147"/>
        <item x="72"/>
        <item x="158"/>
        <item x="218"/>
        <item x="167"/>
        <item x="134"/>
        <item x="164"/>
        <item x="189"/>
        <item x="373"/>
        <item x="190"/>
        <item x="144"/>
        <item x="886"/>
        <item x="155"/>
        <item x="182"/>
        <item x="177"/>
        <item x="163"/>
        <item x="20"/>
        <item x="142"/>
        <item x="748"/>
        <item x="184"/>
        <item x="141"/>
        <item x="151"/>
        <item x="187"/>
        <item x="179"/>
        <item x="160"/>
        <item x="214"/>
        <item x="195"/>
        <item x="592"/>
        <item m="1" x="993"/>
        <item x="604"/>
        <item x="101"/>
        <item x="194"/>
        <item x="96"/>
        <item x="829"/>
        <item x="833"/>
        <item x="697"/>
        <item x="843"/>
        <item x="64"/>
        <item x="689"/>
        <item x="905"/>
        <item x="199"/>
        <item x="678"/>
        <item x="185"/>
        <item x="727"/>
        <item x="95"/>
        <item x="201"/>
        <item x="75"/>
        <item m="1" x="988"/>
        <item m="1" x="1033"/>
        <item x="492"/>
        <item x="29"/>
        <item x="113"/>
        <item x="88"/>
        <item x="97"/>
        <item x="132"/>
        <item x="148"/>
        <item m="1" x="1001"/>
        <item x="161"/>
        <item x="135"/>
        <item x="157"/>
        <item x="183"/>
        <item x="172"/>
        <item x="193"/>
        <item x="178"/>
        <item x="196"/>
        <item x="198"/>
        <item x="192"/>
        <item x="119"/>
        <item x="181"/>
        <item x="213"/>
        <item x="205"/>
        <item x="215"/>
        <item x="207"/>
        <item x="224"/>
        <item x="120"/>
        <item x="212"/>
        <item x="245"/>
        <item x="226"/>
        <item x="222"/>
        <item x="243"/>
        <item x="229"/>
        <item x="368"/>
        <item x="233"/>
        <item x="266"/>
        <item x="228"/>
        <item x="237"/>
        <item x="239"/>
        <item x="247"/>
        <item x="238"/>
        <item x="250"/>
        <item x="285"/>
        <item x="261"/>
        <item x="251"/>
        <item x="625"/>
        <item x="254"/>
        <item x="255"/>
        <item m="1" x="967"/>
        <item x="246"/>
        <item x="272"/>
        <item x="263"/>
        <item x="259"/>
        <item x="351"/>
        <item x="291"/>
        <item x="260"/>
        <item x="275"/>
        <item x="283"/>
        <item x="273"/>
        <item x="574"/>
        <item x="131"/>
        <item m="1" x="1034"/>
        <item x="295"/>
        <item x="289"/>
        <item x="284"/>
        <item x="318"/>
        <item m="1" x="979"/>
        <item x="581"/>
        <item x="276"/>
        <item x="299"/>
        <item x="282"/>
        <item x="332"/>
        <item x="281"/>
        <item x="499"/>
        <item x="293"/>
        <item x="331"/>
        <item x="292"/>
        <item x="269"/>
        <item x="354"/>
        <item x="274"/>
        <item x="305"/>
        <item x="321"/>
        <item x="320"/>
        <item x="296"/>
        <item x="297"/>
        <item x="298"/>
        <item x="303"/>
        <item m="1" x="997"/>
        <item x="314"/>
        <item x="310"/>
        <item x="336"/>
        <item x="327"/>
        <item x="339"/>
        <item x="302"/>
        <item x="325"/>
        <item x="358"/>
        <item x="330"/>
        <item x="348"/>
        <item x="346"/>
        <item x="360"/>
        <item x="353"/>
        <item m="1" x="1051"/>
        <item x="356"/>
        <item x="340"/>
        <item x="562"/>
        <item x="347"/>
        <item x="369"/>
        <item x="394"/>
        <item x="350"/>
        <item x="429"/>
        <item x="573"/>
        <item x="329"/>
        <item x="378"/>
        <item x="377"/>
        <item x="345"/>
        <item x="365"/>
        <item x="560"/>
        <item x="363"/>
        <item x="372"/>
        <item x="364"/>
        <item x="366"/>
        <item x="397"/>
        <item x="391"/>
        <item m="1" x="1037"/>
        <item x="375"/>
        <item x="376"/>
        <item x="390"/>
        <item x="400"/>
        <item x="388"/>
        <item x="389"/>
        <item x="415"/>
        <item x="411"/>
        <item x="605"/>
        <item x="399"/>
        <item x="405"/>
        <item x="435"/>
        <item x="412"/>
        <item x="440"/>
        <item x="450"/>
        <item x="444"/>
        <item x="448"/>
        <item x="446"/>
        <item x="406"/>
        <item x="428"/>
        <item x="516"/>
        <item x="463"/>
        <item x="449"/>
        <item x="579"/>
        <item x="434"/>
        <item x="436"/>
        <item x="421"/>
        <item x="518"/>
        <item x="451"/>
        <item x="433"/>
        <item x="439"/>
        <item x="441"/>
        <item x="443"/>
        <item x="410"/>
        <item x="491"/>
        <item x="478"/>
        <item x="455"/>
        <item x="458"/>
        <item x="489"/>
        <item x="497"/>
        <item x="470"/>
        <item x="472"/>
        <item x="488"/>
        <item x="498"/>
        <item x="417"/>
        <item x="484"/>
        <item x="437"/>
        <item x="447"/>
        <item x="525"/>
        <item x="511"/>
        <item x="515"/>
        <item x="494"/>
        <item m="1" x="1058"/>
        <item x="506"/>
        <item x="524"/>
        <item x="501"/>
        <item x="502"/>
        <item x="523"/>
        <item x="715"/>
        <item x="467"/>
        <item x="508"/>
        <item m="1" x="996"/>
        <item m="1" x="998"/>
        <item m="1" x="972"/>
        <item x="549"/>
        <item x="552"/>
        <item x="556"/>
        <item x="551"/>
        <item x="531"/>
        <item m="1" x="1029"/>
        <item x="558"/>
        <item m="1" x="1010"/>
        <item x="559"/>
        <item x="545"/>
        <item m="1" x="1035"/>
        <item m="1" x="1015"/>
        <item m="1" x="959"/>
        <item x="453"/>
        <item x="564"/>
        <item m="1" x="991"/>
        <item x="553"/>
        <item m="1" x="960"/>
        <item m="1" x="1009"/>
        <item x="569"/>
        <item x="575"/>
        <item x="570"/>
        <item x="571"/>
        <item x="576"/>
        <item x="577"/>
        <item m="1" x="1027"/>
        <item x="536"/>
        <item m="1" x="984"/>
        <item x="578"/>
        <item m="1" x="1020"/>
        <item x="593"/>
        <item x="627"/>
        <item x="614"/>
        <item m="1" x="1008"/>
        <item x="623"/>
        <item x="668"/>
        <item x="626"/>
        <item x="645"/>
        <item x="694"/>
        <item x="588"/>
        <item m="1" x="973"/>
        <item x="672"/>
        <item m="1" x="1002"/>
        <item x="701"/>
        <item x="700"/>
        <item m="1" x="974"/>
        <item x="624"/>
        <item x="710"/>
        <item m="1" x="1066"/>
        <item x="725"/>
        <item x="692"/>
        <item m="1" x="1057"/>
        <item x="703"/>
        <item x="687"/>
        <item x="589"/>
        <item x="601"/>
        <item x="611"/>
        <item m="1" x="989"/>
        <item x="600"/>
        <item m="1" x="1014"/>
        <item x="582"/>
        <item x="393"/>
        <item x="651"/>
        <item x="708"/>
        <item x="707"/>
        <item x="706"/>
        <item x="705"/>
        <item x="691"/>
        <item x="637"/>
        <item m="1" x="986"/>
        <item x="677"/>
        <item x="682"/>
        <item x="681"/>
        <item x="680"/>
        <item x="679"/>
        <item x="910"/>
        <item x="613"/>
        <item x="639"/>
        <item x="676"/>
        <item m="1" x="1011"/>
        <item x="684"/>
        <item x="686"/>
        <item x="633"/>
        <item x="685"/>
        <item x="688"/>
        <item x="674"/>
        <item x="647"/>
        <item x="658"/>
        <item x="660"/>
        <item x="644"/>
        <item x="642"/>
        <item x="667"/>
        <item m="1" x="1055"/>
        <item x="690"/>
        <item x="783"/>
        <item x="728"/>
        <item x="729"/>
        <item x="732"/>
        <item x="733"/>
        <item x="735"/>
        <item x="740"/>
        <item x="741"/>
        <item x="743"/>
        <item x="744"/>
        <item x="745"/>
        <item x="747"/>
        <item m="1" x="990"/>
        <item x="749"/>
        <item x="750"/>
        <item m="1" x="982"/>
        <item m="1" x="1065"/>
        <item x="755"/>
        <item x="757"/>
        <item x="758"/>
        <item x="762"/>
        <item x="763"/>
        <item x="764"/>
        <item x="768"/>
        <item x="769"/>
        <item x="770"/>
        <item x="772"/>
        <item x="774"/>
        <item x="775"/>
        <item x="776"/>
        <item x="778"/>
        <item x="779"/>
        <item m="1" x="1004"/>
        <item x="781"/>
        <item x="782"/>
        <item x="784"/>
        <item x="786"/>
        <item x="787"/>
        <item m="1" x="1064"/>
        <item x="791"/>
        <item x="792"/>
        <item x="793"/>
        <item x="794"/>
        <item x="795"/>
        <item x="797"/>
        <item x="596"/>
        <item x="799"/>
        <item x="800"/>
        <item x="802"/>
        <item m="1" x="999"/>
        <item x="805"/>
        <item x="807"/>
        <item x="808"/>
        <item x="810"/>
        <item x="813"/>
        <item x="814"/>
        <item x="815"/>
        <item x="818"/>
        <item x="820"/>
        <item x="822"/>
        <item m="1" x="977"/>
        <item x="827"/>
        <item x="828"/>
        <item m="1" x="1006"/>
        <item x="830"/>
        <item x="832"/>
        <item m="1" x="1068"/>
        <item x="834"/>
        <item x="835"/>
        <item x="836"/>
        <item x="838"/>
        <item x="693"/>
        <item x="839"/>
        <item x="841"/>
        <item x="845"/>
        <item m="1" x="1049"/>
        <item m="1" x="1067"/>
        <item x="849"/>
        <item x="850"/>
        <item x="852"/>
        <item x="854"/>
        <item m="1" x="1042"/>
        <item x="858"/>
        <item m="1" x="1021"/>
        <item x="859"/>
        <item x="860"/>
        <item x="862"/>
        <item x="863"/>
        <item x="866"/>
        <item x="869"/>
        <item x="870"/>
        <item m="1" x="1000"/>
        <item x="872"/>
        <item x="874"/>
        <item x="875"/>
        <item x="876"/>
        <item x="877"/>
        <item x="879"/>
        <item x="883"/>
        <item x="887"/>
        <item x="888"/>
        <item x="889"/>
        <item x="891"/>
        <item x="894"/>
        <item x="895"/>
        <item m="1" x="1048"/>
        <item x="897"/>
        <item x="898"/>
        <item x="899"/>
        <item x="900"/>
        <item x="901"/>
        <item m="1" x="1005"/>
        <item m="1" x="980"/>
        <item x="908"/>
        <item x="911"/>
        <item x="915"/>
        <item m="1" x="962"/>
        <item m="1" x="976"/>
        <item m="1" x="1054"/>
        <item x="917"/>
        <item x="918"/>
        <item x="920"/>
        <item x="921"/>
        <item m="1" x="1052"/>
        <item x="925"/>
        <item x="926"/>
        <item x="928"/>
        <item x="929"/>
        <item x="930"/>
        <item m="1" x="963"/>
        <item x="932"/>
        <item m="1" x="1053"/>
        <item x="938"/>
        <item x="940"/>
        <item x="941"/>
        <item x="942"/>
        <item x="943"/>
        <item x="946"/>
        <item m="1" x="1022"/>
        <item m="1" x="1040"/>
        <item x="953"/>
        <item m="1" x="1041"/>
        <item x="954"/>
        <item x="568"/>
        <item x="328"/>
        <item x="116"/>
        <item m="1" x="971"/>
        <item x="640"/>
        <item x="166"/>
        <item x="152"/>
        <item x="153"/>
        <item x="165"/>
        <item x="150"/>
        <item x="174"/>
        <item x="191"/>
        <item x="206"/>
        <item x="211"/>
        <item x="168"/>
        <item x="232"/>
        <item x="220"/>
        <item x="203"/>
        <item x="208"/>
        <item x="216"/>
        <item x="264"/>
        <item x="210"/>
        <item x="188"/>
        <item x="209"/>
        <item x="221"/>
        <item x="176"/>
        <item m="1" x="1017"/>
        <item x="244"/>
        <item m="1" x="958"/>
        <item x="225"/>
        <item x="231"/>
        <item x="235"/>
        <item x="234"/>
        <item x="240"/>
        <item x="227"/>
        <item x="230"/>
        <item x="256"/>
        <item x="242"/>
        <item x="236"/>
        <item x="257"/>
        <item x="249"/>
        <item x="267"/>
        <item x="241"/>
        <item x="343"/>
        <item x="248"/>
        <item x="252"/>
        <item x="253"/>
        <item x="258"/>
        <item x="262"/>
        <item x="290"/>
        <item x="307"/>
        <item x="265"/>
        <item x="268"/>
        <item x="280"/>
        <item x="288"/>
        <item x="279"/>
        <item x="315"/>
        <item m="1" x="1060"/>
        <item x="333"/>
        <item x="294"/>
        <item x="304"/>
        <item x="286"/>
        <item x="309"/>
        <item x="312"/>
        <item x="277"/>
        <item x="322"/>
        <item x="301"/>
        <item x="308"/>
        <item x="270"/>
        <item x="324"/>
        <item x="311"/>
        <item x="306"/>
        <item x="371"/>
        <item x="337"/>
        <item x="316"/>
        <item x="319"/>
        <item x="300"/>
        <item x="374"/>
        <item x="317"/>
        <item x="352"/>
        <item x="349"/>
        <item x="335"/>
        <item x="338"/>
        <item x="361"/>
        <item m="1" x="1038"/>
        <item x="334"/>
        <item x="362"/>
        <item x="359"/>
        <item x="357"/>
        <item x="313"/>
        <item x="381"/>
        <item x="355"/>
        <item x="387"/>
        <item x="456"/>
        <item x="469"/>
        <item x="383"/>
        <item x="367"/>
        <item x="396"/>
        <item x="342"/>
        <item x="386"/>
        <item x="384"/>
        <item x="395"/>
        <item x="380"/>
        <item x="507"/>
        <item x="402"/>
        <item x="407"/>
        <item x="392"/>
        <item x="408"/>
        <item x="403"/>
        <item x="385"/>
        <item x="401"/>
        <item x="413"/>
        <item x="431"/>
        <item x="426"/>
        <item x="422"/>
        <item x="425"/>
        <item x="398"/>
        <item x="423"/>
        <item x="427"/>
        <item x="430"/>
        <item x="445"/>
        <item x="418"/>
        <item x="419"/>
        <item x="420"/>
        <item x="464"/>
        <item m="1" x="995"/>
        <item x="414"/>
        <item x="457"/>
        <item x="483"/>
        <item x="424"/>
        <item x="454"/>
        <item x="468"/>
        <item x="432"/>
        <item m="1" x="1024"/>
        <item x="452"/>
        <item x="462"/>
        <item x="461"/>
        <item x="477"/>
        <item x="473"/>
        <item x="442"/>
        <item x="479"/>
        <item x="482"/>
        <item x="493"/>
        <item x="480"/>
        <item x="474"/>
        <item x="459"/>
        <item x="460"/>
        <item x="496"/>
        <item x="466"/>
        <item x="503"/>
        <item x="485"/>
        <item x="475"/>
        <item x="490"/>
        <item x="500"/>
        <item x="481"/>
        <item x="505"/>
        <item x="520"/>
        <item x="509"/>
        <item x="528"/>
        <item x="510"/>
        <item x="519"/>
        <item x="514"/>
        <item x="521"/>
        <item x="513"/>
        <item x="529"/>
        <item m="1" x="1056"/>
        <item x="471"/>
        <item x="534"/>
        <item x="486"/>
        <item x="530"/>
        <item m="1" x="965"/>
        <item x="522"/>
        <item x="517"/>
        <item x="546"/>
        <item x="538"/>
        <item x="543"/>
        <item x="542"/>
        <item x="532"/>
        <item x="541"/>
        <item x="512"/>
        <item x="550"/>
        <item x="547"/>
        <item x="554"/>
        <item x="544"/>
        <item x="555"/>
        <item m="1" x="983"/>
        <item x="533"/>
        <item x="416"/>
        <item x="539"/>
        <item x="565"/>
        <item m="1" x="970"/>
        <item m="1" x="1003"/>
        <item m="1" x="1032"/>
        <item m="1" x="1013"/>
        <item x="567"/>
        <item m="1" x="1007"/>
        <item m="1" x="1036"/>
        <item x="580"/>
        <item x="720"/>
        <item x="719"/>
        <item x="704"/>
        <item x="622"/>
        <item m="1" x="1018"/>
        <item x="718"/>
        <item x="641"/>
        <item x="615"/>
        <item x="635"/>
        <item x="599"/>
        <item x="826"/>
        <item x="636"/>
        <item x="620"/>
        <item x="663"/>
        <item x="607"/>
        <item m="1" x="968"/>
        <item m="1" x="1019"/>
        <item x="585"/>
        <item x="590"/>
        <item x="654"/>
        <item x="657"/>
        <item x="595"/>
        <item x="610"/>
        <item x="671"/>
        <item x="609"/>
        <item x="606"/>
        <item x="714"/>
        <item m="1" x="1050"/>
        <item x="717"/>
        <item x="722"/>
        <item x="597"/>
        <item x="723"/>
        <item m="1" x="1030"/>
        <item x="669"/>
        <item x="612"/>
        <item x="649"/>
        <item x="650"/>
        <item x="698"/>
        <item x="919"/>
        <item x="670"/>
        <item x="618"/>
        <item x="602"/>
        <item x="709"/>
        <item x="608"/>
        <item x="738"/>
        <item x="754"/>
        <item m="1" x="1063"/>
        <item x="760"/>
        <item m="1" x="1069"/>
        <item x="790"/>
        <item m="1" x="1059"/>
        <item x="811"/>
        <item x="817"/>
        <item x="824"/>
        <item x="716"/>
        <item x="846"/>
        <item x="864"/>
        <item x="882"/>
        <item x="913"/>
        <item x="659"/>
        <item x="923"/>
        <item m="1" x="992"/>
        <item x="5"/>
        <item x="127"/>
        <item x="117"/>
        <item x="341"/>
        <item m="1" x="1045"/>
        <item m="1" x="981"/>
        <item m="1" x="1046"/>
        <item x="572"/>
        <item x="630"/>
        <item m="1" x="1047"/>
        <item m="1" x="987"/>
        <item m="1" x="961"/>
        <item x="746"/>
        <item m="1" x="1031"/>
        <item m="1" x="1016"/>
        <item x="857"/>
        <item x="880"/>
        <item x="884"/>
        <item x="931"/>
        <item m="1" x="1026"/>
        <item x="8"/>
        <item x="36"/>
        <item x="93"/>
        <item x="128"/>
        <item x="149"/>
        <item x="171"/>
        <item x="173"/>
        <item x="186"/>
        <item x="217"/>
        <item x="223"/>
        <item x="271"/>
        <item x="278"/>
        <item x="287"/>
        <item x="326"/>
        <item x="344"/>
        <item x="370"/>
        <item x="379"/>
        <item x="382"/>
        <item x="404"/>
        <item x="409"/>
        <item x="476"/>
        <item x="487"/>
        <item x="495"/>
        <item x="504"/>
        <item x="526"/>
        <item x="527"/>
        <item x="535"/>
        <item x="537"/>
        <item x="540"/>
        <item x="548"/>
        <item x="557"/>
        <item x="561"/>
        <item x="563"/>
        <item x="566"/>
        <item x="584"/>
        <item x="598"/>
        <item x="616"/>
        <item x="631"/>
        <item x="632"/>
        <item x="648"/>
        <item x="652"/>
        <item x="665"/>
        <item x="695"/>
        <item x="712"/>
        <item x="713"/>
        <item x="737"/>
        <item x="751"/>
        <item x="765"/>
        <item x="771"/>
        <item x="773"/>
        <item x="788"/>
        <item x="789"/>
        <item x="809"/>
        <item x="816"/>
        <item x="823"/>
        <item x="825"/>
        <item x="831"/>
        <item x="840"/>
        <item x="847"/>
        <item x="855"/>
        <item x="856"/>
        <item x="867"/>
        <item x="868"/>
        <item x="873"/>
        <item x="878"/>
        <item x="892"/>
        <item x="906"/>
        <item x="939"/>
        <item x="947"/>
        <item x="948"/>
        <item x="952"/>
        <item x="955"/>
        <item x="956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showAll="0"/>
    <pivotField showAll="0" defaultSubtotal="0"/>
    <pivotField dataField="1" showAll="0"/>
    <pivotField showAll="0"/>
    <pivotField showAll="0"/>
    <pivotField showAll="0"/>
    <pivotField dataField="1"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dataField="1" showAll="0"/>
    <pivotField dataField="1"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0"/>
  </rowFields>
  <rowItems count="959">
    <i>
      <x v="108"/>
    </i>
    <i>
      <x v="109"/>
    </i>
    <i>
      <x v="5"/>
    </i>
    <i>
      <x v="977"/>
    </i>
    <i>
      <x v="6"/>
    </i>
    <i>
      <x v="113"/>
    </i>
    <i>
      <x v="11"/>
    </i>
    <i>
      <x v="14"/>
    </i>
    <i>
      <x v="997"/>
    </i>
    <i>
      <x v="12"/>
    </i>
    <i>
      <x v="16"/>
    </i>
    <i>
      <x v="20"/>
    </i>
    <i>
      <x v="28"/>
    </i>
    <i>
      <x v="17"/>
    </i>
    <i>
      <x v="25"/>
    </i>
    <i>
      <x v="51"/>
    </i>
    <i>
      <x v="260"/>
    </i>
    <i>
      <x v="116"/>
    </i>
    <i>
      <x v="8"/>
    </i>
    <i>
      <x v="55"/>
    </i>
    <i>
      <x v="93"/>
    </i>
    <i>
      <x v="112"/>
    </i>
    <i>
      <x v="294"/>
    </i>
    <i>
      <x v="998"/>
    </i>
    <i>
      <x v="72"/>
    </i>
    <i>
      <x v="76"/>
    </i>
    <i>
      <x v="60"/>
    </i>
    <i>
      <x v="81"/>
    </i>
    <i>
      <x v="89"/>
    </i>
    <i>
      <x v="64"/>
    </i>
    <i>
      <x v="101"/>
    </i>
    <i>
      <x v="197"/>
    </i>
    <i>
      <x v="7"/>
    </i>
    <i>
      <x v="118"/>
    </i>
    <i>
      <x v="59"/>
    </i>
    <i>
      <x v="223"/>
    </i>
    <i>
      <x v="121"/>
    </i>
    <i>
      <x v="1000"/>
    </i>
    <i>
      <x v="68"/>
    </i>
    <i>
      <x v="75"/>
    </i>
    <i>
      <x v="87"/>
    </i>
    <i>
      <x v="1001"/>
    </i>
    <i>
      <x v="62"/>
    </i>
    <i>
      <x v="222"/>
    </i>
    <i>
      <x v="1002"/>
    </i>
    <i>
      <x v="1003"/>
    </i>
    <i>
      <x v="295"/>
    </i>
    <i>
      <x v="196"/>
    </i>
    <i>
      <x v="979"/>
    </i>
    <i>
      <x v="1004"/>
    </i>
    <i>
      <x v="352"/>
    </i>
    <i>
      <x v="311"/>
    </i>
    <i>
      <x v="978"/>
    </i>
    <i>
      <x v="318"/>
    </i>
    <i>
      <x v="224"/>
    </i>
    <i>
      <x v="274"/>
    </i>
    <i>
      <x v="221"/>
    </i>
    <i>
      <x v="1005"/>
    </i>
    <i>
      <x v="264"/>
    </i>
    <i>
      <x v="301"/>
    </i>
    <i>
      <x v="1006"/>
    </i>
    <i>
      <x v="198"/>
    </i>
    <i>
      <x v="265"/>
    </i>
    <i>
      <x v="296"/>
    </i>
    <i>
      <x v="722"/>
    </i>
    <i>
      <x v="719"/>
    </i>
    <i>
      <x v="270"/>
    </i>
    <i>
      <x v="226"/>
    </i>
    <i>
      <x v="69"/>
    </i>
    <i>
      <x v="304"/>
    </i>
    <i>
      <x v="1007"/>
    </i>
    <i>
      <x v="739"/>
    </i>
    <i>
      <x v="1008"/>
    </i>
    <i>
      <x v="306"/>
    </i>
    <i>
      <x v="729"/>
    </i>
    <i>
      <x v="1009"/>
    </i>
    <i>
      <x v="119"/>
    </i>
    <i>
      <x v="298"/>
    </i>
    <i>
      <x v="299"/>
    </i>
    <i>
      <x v="738"/>
    </i>
    <i>
      <x v="767"/>
    </i>
    <i>
      <x v="314"/>
    </i>
    <i>
      <x v="302"/>
    </i>
    <i>
      <x v="303"/>
    </i>
    <i>
      <x v="238"/>
    </i>
    <i>
      <x v="725"/>
    </i>
    <i>
      <x v="926"/>
    </i>
    <i>
      <x v="338"/>
    </i>
    <i>
      <x v="293"/>
    </i>
    <i>
      <x v="310"/>
    </i>
    <i>
      <x v="362"/>
    </i>
    <i>
      <x v="360"/>
    </i>
    <i>
      <x v="320"/>
    </i>
    <i>
      <x v="769"/>
    </i>
    <i>
      <x v="723"/>
    </i>
    <i>
      <x v="308"/>
    </i>
    <i>
      <x v="373"/>
    </i>
    <i>
      <x v="718"/>
    </i>
    <i>
      <x v="334"/>
    </i>
    <i>
      <x v="750"/>
    </i>
    <i>
      <x v="336"/>
    </i>
    <i>
      <x v="755"/>
    </i>
    <i>
      <x v="319"/>
    </i>
    <i>
      <x v="815"/>
    </i>
    <i>
      <x v="796"/>
    </i>
    <i>
      <x v="785"/>
    </i>
    <i>
      <x v="789"/>
    </i>
    <i>
      <x v="818"/>
    </i>
    <i>
      <x v="285"/>
    </i>
    <i>
      <x v="948"/>
    </i>
    <i>
      <x v="1016"/>
    </i>
    <i>
      <x v="862"/>
    </i>
    <i>
      <x v="1015"/>
    </i>
    <i>
      <x v="790"/>
    </i>
    <i>
      <x v="830"/>
    </i>
    <i>
      <x v="904"/>
    </i>
    <i>
      <x v="401"/>
    </i>
    <i>
      <x v="328"/>
    </i>
    <i>
      <x v="321"/>
    </i>
    <i>
      <x v="958"/>
    </i>
    <i>
      <x v="1010"/>
    </i>
    <i>
      <x v="448"/>
    </i>
    <i>
      <x v="439"/>
    </i>
    <i>
      <x v="787"/>
    </i>
    <i>
      <x v="851"/>
    </i>
    <i>
      <x v="50"/>
    </i>
    <i>
      <x v="859"/>
    </i>
    <i>
      <x v="496"/>
    </i>
    <i>
      <x v="249"/>
    </i>
    <i>
      <x v="342"/>
    </i>
    <i>
      <x v="866"/>
    </i>
    <i>
      <x v="386"/>
    </i>
    <i>
      <x v="458"/>
    </i>
    <i>
      <x v="552"/>
    </i>
    <i>
      <x v="798"/>
    </i>
    <i>
      <x v="426"/>
    </i>
    <i>
      <x v="436"/>
    </i>
    <i>
      <x v="428"/>
    </i>
    <i>
      <x v="893"/>
    </i>
    <i>
      <x v="417"/>
    </i>
    <i>
      <x v="446"/>
    </i>
    <i>
      <x v="502"/>
    </i>
    <i>
      <x v="246"/>
    </i>
    <i>
      <x v="421"/>
    </i>
    <i>
      <x v="900"/>
    </i>
    <i>
      <x v="839"/>
    </i>
    <i>
      <x v="457"/>
    </i>
    <i>
      <x v="396"/>
    </i>
    <i>
      <x v="905"/>
    </i>
    <i>
      <x v="955"/>
    </i>
    <i>
      <x v="1030"/>
    </i>
    <i>
      <x v="273"/>
    </i>
    <i>
      <x v="914"/>
    </i>
    <i>
      <x v="911"/>
    </i>
    <i>
      <x v="402"/>
    </i>
    <i>
      <x v="499"/>
    </i>
    <i>
      <x v="920"/>
    </i>
    <i>
      <x v="834"/>
    </i>
    <i>
      <x v="447"/>
    </i>
    <i>
      <x v="811"/>
    </i>
    <i>
      <x v="500"/>
    </i>
    <i>
      <x v="503"/>
    </i>
    <i>
      <x v="865"/>
    </i>
    <i>
      <x v="946"/>
    </i>
    <i>
      <x v="941"/>
    </i>
    <i>
      <x v="984"/>
    </i>
    <i>
      <x v="726"/>
    </i>
    <i>
      <x v="383"/>
    </i>
    <i>
      <x v="565"/>
    </i>
    <i>
      <x v="568"/>
    </i>
    <i>
      <x v="367"/>
    </i>
    <i>
      <x v="799"/>
    </i>
    <i>
      <x v="536"/>
    </i>
    <i>
      <x v="728"/>
    </i>
    <i>
      <x v="261"/>
    </i>
    <i>
      <x v="771"/>
    </i>
    <i>
      <x v="758"/>
    </i>
    <i>
      <x v="430"/>
    </i>
    <i>
      <x v="312"/>
    </i>
    <i>
      <x v="820"/>
    </i>
    <i>
      <x v="9"/>
    </i>
    <i>
      <x v="234"/>
    </i>
    <i>
      <x v="943"/>
    </i>
    <i>
      <x v="877"/>
    </i>
    <i>
      <x v="917"/>
    </i>
    <i>
      <x v="534"/>
    </i>
    <i>
      <x v="126"/>
    </i>
    <i>
      <x v="195"/>
    </i>
    <i>
      <x v="263"/>
    </i>
    <i>
      <x v="804"/>
    </i>
    <i>
      <x v="464"/>
    </i>
    <i>
      <x v="764"/>
    </i>
    <i>
      <x v="1038"/>
    </i>
    <i>
      <x v="733"/>
    </i>
    <i>
      <x v="795"/>
    </i>
    <i>
      <x v="928"/>
    </i>
    <i>
      <x v="754"/>
    </i>
    <i>
      <x v="967"/>
    </i>
    <i>
      <x v="797"/>
    </i>
    <i>
      <x v="794"/>
    </i>
    <i>
      <x v="749"/>
    </i>
    <i>
      <x v="782"/>
    </i>
    <i>
      <x v="778"/>
    </i>
    <i>
      <x v="938"/>
    </i>
    <i>
      <x v="800"/>
    </i>
    <i>
      <x v="956"/>
    </i>
    <i>
      <x v="802"/>
    </i>
    <i>
      <x v="975"/>
    </i>
    <i>
      <x v="803"/>
    </i>
    <i>
      <x v="740"/>
    </i>
    <i>
      <x v="1013"/>
    </i>
    <i>
      <x v="1021"/>
    </i>
    <i>
      <x v="1029"/>
    </i>
    <i>
      <x v="805"/>
    </i>
    <i>
      <x v="1046"/>
    </i>
    <i>
      <x v="806"/>
    </i>
    <i>
      <x v="924"/>
    </i>
    <i>
      <x v="807"/>
    </i>
    <i>
      <x v="934"/>
    </i>
    <i>
      <x v="808"/>
    </i>
    <i>
      <x v="791"/>
    </i>
    <i>
      <x v="809"/>
    </i>
    <i>
      <x v="952"/>
    </i>
    <i>
      <x v="810"/>
    </i>
    <i>
      <x v="960"/>
    </i>
    <i>
      <x v="779"/>
    </i>
    <i>
      <x v="971"/>
    </i>
    <i>
      <x v="812"/>
    </i>
    <i>
      <x v="980"/>
    </i>
    <i>
      <x v="813"/>
    </i>
    <i>
      <x v="736"/>
    </i>
    <i>
      <x v="814"/>
    </i>
    <i>
      <x v="746"/>
    </i>
    <i>
      <x v="756"/>
    </i>
    <i>
      <x v="1017"/>
    </i>
    <i>
      <x v="816"/>
    </i>
    <i>
      <x v="1025"/>
    </i>
    <i>
      <x v="817"/>
    </i>
    <i>
      <x v="1033"/>
    </i>
    <i>
      <x v="757"/>
    </i>
    <i>
      <x v="1042"/>
    </i>
    <i>
      <x v="819"/>
    </i>
    <i>
      <x v="793"/>
    </i>
    <i>
      <x v="1050"/>
    </i>
    <i>
      <x v="752"/>
    </i>
    <i>
      <x v="922"/>
    </i>
    <i>
      <x v="821"/>
    </i>
    <i>
      <x v="724"/>
    </i>
    <i>
      <x v="822"/>
    </i>
    <i>
      <x v="932"/>
    </i>
    <i>
      <x v="823"/>
    </i>
    <i>
      <x v="936"/>
    </i>
    <i>
      <x v="824"/>
    </i>
    <i>
      <x v="940"/>
    </i>
    <i>
      <x v="825"/>
    </i>
    <i>
      <x v="945"/>
    </i>
    <i>
      <x v="826"/>
    </i>
    <i>
      <x v="950"/>
    </i>
    <i>
      <x v="827"/>
    </i>
    <i>
      <x v="954"/>
    </i>
    <i>
      <x v="828"/>
    </i>
    <i>
      <x v="765"/>
    </i>
    <i>
      <x v="829"/>
    </i>
    <i>
      <x v="964"/>
    </i>
    <i>
      <x v="753"/>
    </i>
    <i>
      <x v="969"/>
    </i>
    <i>
      <x v="831"/>
    </i>
    <i>
      <x v="973"/>
    </i>
    <i>
      <x v="832"/>
    </i>
    <i>
      <x v="731"/>
    </i>
    <i>
      <x v="833"/>
    </i>
    <i>
      <x v="985"/>
    </i>
    <i>
      <x v="780"/>
    </i>
    <i>
      <x v="999"/>
    </i>
    <i>
      <x v="835"/>
    </i>
    <i>
      <x v="721"/>
    </i>
    <i>
      <x v="836"/>
    </i>
    <i>
      <x v="742"/>
    </i>
    <i>
      <x v="837"/>
    </i>
    <i>
      <x v="1011"/>
    </i>
    <i>
      <x v="838"/>
    </i>
    <i>
      <x v="727"/>
    </i>
    <i>
      <x v="770"/>
    </i>
    <i>
      <x v="1019"/>
    </i>
    <i>
      <x v="840"/>
    </i>
    <i>
      <x v="1023"/>
    </i>
    <i>
      <x v="841"/>
    </i>
    <i>
      <x v="1027"/>
    </i>
    <i>
      <x v="843"/>
    </i>
    <i>
      <x v="1031"/>
    </i>
    <i>
      <x v="844"/>
    </i>
    <i>
      <x v="788"/>
    </i>
    <i>
      <x v="845"/>
    </i>
    <i>
      <x v="1040"/>
    </i>
    <i>
      <x v="846"/>
    </i>
    <i>
      <x v="1044"/>
    </i>
    <i>
      <x v="847"/>
    </i>
    <i>
      <x v="1048"/>
    </i>
    <i>
      <x v="848"/>
    </i>
    <i>
      <x v="1052"/>
    </i>
    <i>
      <x v="849"/>
    </i>
    <i>
      <x v="918"/>
    </i>
    <i>
      <x v="759"/>
    </i>
    <i>
      <x v="921"/>
    </i>
    <i>
      <x v="852"/>
    </i>
    <i>
      <x v="923"/>
    </i>
    <i>
      <x v="853"/>
    </i>
    <i>
      <x v="925"/>
    </i>
    <i>
      <x v="854"/>
    </i>
    <i>
      <x v="927"/>
    </i>
    <i>
      <x v="855"/>
    </i>
    <i>
      <x v="929"/>
    </i>
    <i>
      <x v="856"/>
    </i>
    <i>
      <x v="933"/>
    </i>
    <i>
      <x v="857"/>
    </i>
    <i>
      <x v="935"/>
    </i>
    <i>
      <x v="858"/>
    </i>
    <i>
      <x v="937"/>
    </i>
    <i>
      <x v="760"/>
    </i>
    <i>
      <x v="939"/>
    </i>
    <i>
      <x v="860"/>
    </i>
    <i>
      <x v="783"/>
    </i>
    <i>
      <x v="861"/>
    </i>
    <i>
      <x v="944"/>
    </i>
    <i>
      <x v="761"/>
    </i>
    <i>
      <x v="784"/>
    </i>
    <i>
      <x v="863"/>
    </i>
    <i>
      <x v="949"/>
    </i>
    <i>
      <x v="864"/>
    </i>
    <i>
      <x v="951"/>
    </i>
    <i>
      <x v="781"/>
    </i>
    <i>
      <x v="953"/>
    </i>
    <i>
      <x v="762"/>
    </i>
    <i>
      <x v="775"/>
    </i>
    <i>
      <x v="867"/>
    </i>
    <i>
      <x v="957"/>
    </i>
    <i>
      <x v="868"/>
    </i>
    <i>
      <x v="959"/>
    </i>
    <i>
      <x v="869"/>
    </i>
    <i>
      <x v="962"/>
    </i>
    <i>
      <x v="870"/>
    </i>
    <i>
      <x v="966"/>
    </i>
    <i>
      <x v="871"/>
    </i>
    <i>
      <x v="968"/>
    </i>
    <i>
      <x v="872"/>
    </i>
    <i>
      <x v="970"/>
    </i>
    <i>
      <x v="873"/>
    </i>
    <i>
      <x v="972"/>
    </i>
    <i>
      <x v="874"/>
    </i>
    <i>
      <x v="974"/>
    </i>
    <i>
      <x v="875"/>
    </i>
    <i>
      <x v="730"/>
    </i>
    <i>
      <x v="876"/>
    </i>
    <i>
      <x v="732"/>
    </i>
    <i>
      <x v="989"/>
    </i>
    <i>
      <x v="748"/>
    </i>
    <i>
      <x v="992"/>
    </i>
    <i>
      <x v="792"/>
    </i>
    <i>
      <x v="994"/>
    </i>
    <i>
      <x v="993"/>
    </i>
    <i>
      <x v="878"/>
    </i>
    <i>
      <x v="995"/>
    </i>
    <i>
      <x v="879"/>
    </i>
    <i>
      <x v="734"/>
    </i>
    <i>
      <x v="880"/>
    </i>
    <i>
      <x v="735"/>
    </i>
    <i>
      <x v="881"/>
    </i>
    <i>
      <x v="737"/>
    </i>
    <i>
      <x v="883"/>
    </i>
    <i>
      <x v="786"/>
    </i>
    <i>
      <x v="1069"/>
    </i>
    <i>
      <x v="741"/>
    </i>
    <i>
      <x v="885"/>
    </i>
    <i>
      <x v="744"/>
    </i>
    <i>
      <x v="886"/>
    </i>
    <i>
      <x v="766"/>
    </i>
    <i>
      <x v="888"/>
    </i>
    <i>
      <x v="1012"/>
    </i>
    <i>
      <x v="889"/>
    </i>
    <i>
      <x v="1014"/>
    </i>
    <i>
      <x v="890"/>
    </i>
    <i>
      <x v="768"/>
    </i>
    <i>
      <x v="891"/>
    </i>
    <i>
      <x v="1018"/>
    </i>
    <i>
      <x v="892"/>
    </i>
    <i>
      <x v="1020"/>
    </i>
    <i>
      <x v="1060"/>
    </i>
    <i>
      <x v="1022"/>
    </i>
    <i>
      <x v="1061"/>
    </i>
    <i>
      <x v="1024"/>
    </i>
    <i>
      <x v="1063"/>
    </i>
    <i>
      <x v="1026"/>
    </i>
    <i>
      <x v="1065"/>
    </i>
    <i>
      <x v="1028"/>
    </i>
    <i>
      <x v="1067"/>
    </i>
    <i>
      <x v="776"/>
    </i>
    <i>
      <x v="747"/>
    </i>
    <i>
      <x v="1032"/>
    </i>
    <i>
      <x v="899"/>
    </i>
    <i>
      <x v="1034"/>
    </i>
    <i>
      <x v="1035"/>
    </i>
    <i>
      <x v="1036"/>
    </i>
    <i>
      <x v="1037"/>
    </i>
    <i>
      <x v="901"/>
    </i>
    <i>
      <x v="1039"/>
    </i>
    <i>
      <x v="903"/>
    </i>
    <i>
      <x v="1041"/>
    </i>
    <i>
      <x v="763"/>
    </i>
    <i>
      <x v="1043"/>
    </i>
    <i>
      <x v="1053"/>
    </i>
    <i>
      <x v="1045"/>
    </i>
    <i>
      <x v="1054"/>
    </i>
    <i>
      <x v="1047"/>
    </i>
    <i>
      <x v="1056"/>
    </i>
    <i>
      <x v="1049"/>
    </i>
    <i>
      <x v="1058"/>
    </i>
    <i>
      <x v="1051"/>
    </i>
    <i>
      <x v="777"/>
    </i>
    <i>
      <x v="751"/>
    </i>
    <i>
      <x v="916"/>
    </i>
    <i>
      <x v="1055"/>
    </i>
    <i>
      <x v="906"/>
    </i>
    <i>
      <x v="1057"/>
    </i>
    <i>
      <x v="772"/>
    </i>
    <i>
      <x v="1059"/>
    </i>
    <i>
      <x v="773"/>
    </i>
    <i>
      <x v="915"/>
    </i>
    <i>
      <x v="1062"/>
    </i>
    <i>
      <x v="894"/>
    </i>
    <i>
      <x v="1064"/>
    </i>
    <i>
      <x v="895"/>
    </i>
    <i>
      <x v="1066"/>
    </i>
    <i>
      <x v="896"/>
    </i>
    <i>
      <x v="1068"/>
    </i>
    <i>
      <x v="897"/>
    </i>
    <i>
      <x v="898"/>
    </i>
    <i>
      <x v="884"/>
    </i>
    <i>
      <x v="526"/>
    </i>
    <i>
      <x v="604"/>
    </i>
    <i>
      <x v="564"/>
    </i>
    <i>
      <x v="378"/>
    </i>
    <i>
      <x v="642"/>
    </i>
    <i>
      <x v="380"/>
    </i>
    <i>
      <x v="546"/>
    </i>
    <i>
      <x v="381"/>
    </i>
    <i>
      <x v="585"/>
    </i>
    <i>
      <x v="382"/>
    </i>
    <i>
      <x v="622"/>
    </i>
    <i>
      <x v="370"/>
    </i>
    <i>
      <x v="667"/>
    </i>
    <i>
      <x v="384"/>
    </i>
    <i>
      <x v="376"/>
    </i>
    <i>
      <x v="385"/>
    </i>
    <i>
      <x v="555"/>
    </i>
    <i>
      <x v="347"/>
    </i>
    <i>
      <x v="573"/>
    </i>
    <i>
      <x v="387"/>
    </i>
    <i>
      <x v="596"/>
    </i>
    <i>
      <x v="388"/>
    </i>
    <i>
      <x v="614"/>
    </i>
    <i>
      <x v="389"/>
    </i>
    <i>
      <x v="631"/>
    </i>
    <i>
      <x v="390"/>
    </i>
    <i>
      <x v="658"/>
    </i>
    <i>
      <x v="391"/>
    </i>
    <i>
      <x v="675"/>
    </i>
    <i>
      <x v="392"/>
    </i>
    <i>
      <x v="532"/>
    </i>
    <i>
      <x v="394"/>
    </i>
    <i>
      <x v="542"/>
    </i>
    <i>
      <x v="395"/>
    </i>
    <i>
      <x v="551"/>
    </i>
    <i>
      <x v="348"/>
    </i>
    <i>
      <x v="560"/>
    </i>
    <i>
      <x v="397"/>
    </i>
    <i>
      <x v="372"/>
    </i>
    <i>
      <x v="398"/>
    </i>
    <i>
      <x v="577"/>
    </i>
    <i>
      <x v="399"/>
    </i>
    <i>
      <x v="592"/>
    </i>
    <i>
      <x v="400"/>
    </i>
    <i>
      <x v="600"/>
    </i>
    <i>
      <x v="349"/>
    </i>
    <i>
      <x v="609"/>
    </i>
    <i>
      <x v="350"/>
    </i>
    <i>
      <x v="618"/>
    </i>
    <i>
      <x v="403"/>
    </i>
    <i>
      <x v="627"/>
    </i>
    <i>
      <x v="404"/>
    </i>
    <i>
      <x v="636"/>
    </i>
    <i>
      <x v="405"/>
    </i>
    <i>
      <x v="652"/>
    </i>
    <i>
      <x v="406"/>
    </i>
    <i>
      <x v="662"/>
    </i>
    <i>
      <x v="407"/>
    </i>
    <i>
      <x v="671"/>
    </i>
    <i>
      <x v="408"/>
    </i>
    <i>
      <x v="717"/>
    </i>
    <i>
      <x v="409"/>
    </i>
    <i>
      <x v="529"/>
    </i>
    <i>
      <x v="410"/>
    </i>
    <i>
      <x v="375"/>
    </i>
    <i>
      <x v="411"/>
    </i>
    <i>
      <x v="540"/>
    </i>
    <i>
      <x v="412"/>
    </i>
    <i>
      <x v="544"/>
    </i>
    <i>
      <x v="413"/>
    </i>
    <i>
      <x v="548"/>
    </i>
    <i>
      <x v="414"/>
    </i>
    <i>
      <x v="553"/>
    </i>
    <i>
      <x v="416"/>
    </i>
    <i>
      <x v="557"/>
    </i>
    <i>
      <x v="351"/>
    </i>
    <i>
      <x v="562"/>
    </i>
    <i>
      <x v="418"/>
    </i>
    <i>
      <x v="566"/>
    </i>
    <i>
      <x v="419"/>
    </i>
    <i>
      <x v="570"/>
    </i>
    <i>
      <x v="420"/>
    </i>
    <i>
      <x v="575"/>
    </i>
    <i>
      <x v="343"/>
    </i>
    <i>
      <x v="579"/>
    </i>
    <i>
      <x v="422"/>
    </i>
    <i>
      <x v="588"/>
    </i>
    <i>
      <x v="423"/>
    </i>
    <i>
      <x v="594"/>
    </i>
    <i>
      <x v="424"/>
    </i>
    <i>
      <x v="598"/>
    </i>
    <i>
      <x v="425"/>
    </i>
    <i>
      <x v="602"/>
    </i>
    <i>
      <x v="354"/>
    </i>
    <i>
      <x v="607"/>
    </i>
    <i>
      <x v="427"/>
    </i>
    <i>
      <x v="611"/>
    </i>
    <i>
      <x v="355"/>
    </i>
    <i>
      <x v="616"/>
    </i>
    <i>
      <x v="429"/>
    </i>
    <i>
      <x v="620"/>
    </i>
    <i>
      <x v="374"/>
    </i>
    <i>
      <x v="625"/>
    </i>
    <i>
      <x v="431"/>
    </i>
    <i>
      <x v="629"/>
    </i>
    <i>
      <x v="432"/>
    </i>
    <i>
      <x v="633"/>
    </i>
    <i>
      <x v="433"/>
    </i>
    <i>
      <x v="639"/>
    </i>
    <i>
      <x v="434"/>
    </i>
    <i>
      <x v="644"/>
    </i>
    <i>
      <x v="435"/>
    </i>
    <i>
      <x v="654"/>
    </i>
    <i>
      <x v="356"/>
    </i>
    <i>
      <x v="660"/>
    </i>
    <i>
      <x v="437"/>
    </i>
    <i>
      <x v="664"/>
    </i>
    <i>
      <x v="438"/>
    </i>
    <i>
      <x v="669"/>
    </i>
    <i>
      <x v="357"/>
    </i>
    <i>
      <x v="673"/>
    </i>
    <i>
      <x v="440"/>
    </i>
    <i>
      <x v="677"/>
    </i>
    <i>
      <x v="441"/>
    </i>
    <i>
      <x v="524"/>
    </i>
    <i>
      <x v="442"/>
    </i>
    <i>
      <x v="527"/>
    </i>
    <i>
      <x v="443"/>
    </i>
    <i>
      <x v="530"/>
    </i>
    <i>
      <x v="444"/>
    </i>
    <i>
      <x v="533"/>
    </i>
    <i>
      <x v="445"/>
    </i>
    <i>
      <x v="535"/>
    </i>
    <i>
      <x v="359"/>
    </i>
    <i>
      <x v="538"/>
    </i>
    <i>
      <x v="344"/>
    </i>
    <i>
      <x v="541"/>
    </i>
    <i>
      <x v="361"/>
    </i>
    <i>
      <x v="543"/>
    </i>
    <i>
      <x v="449"/>
    </i>
    <i>
      <x v="545"/>
    </i>
    <i>
      <x v="450"/>
    </i>
    <i>
      <x v="547"/>
    </i>
    <i>
      <x v="451"/>
    </i>
    <i>
      <x v="550"/>
    </i>
    <i>
      <x v="452"/>
    </i>
    <i>
      <x v="368"/>
    </i>
    <i>
      <x v="453"/>
    </i>
    <i>
      <x v="554"/>
    </i>
    <i>
      <x v="454"/>
    </i>
    <i>
      <x v="556"/>
    </i>
    <i>
      <x v="455"/>
    </i>
    <i>
      <x v="558"/>
    </i>
    <i>
      <x v="456"/>
    </i>
    <i>
      <x v="561"/>
    </i>
    <i>
      <x v="345"/>
    </i>
    <i>
      <x v="563"/>
    </i>
    <i>
      <x v="363"/>
    </i>
    <i>
      <x v="371"/>
    </i>
    <i>
      <x v="459"/>
    </i>
    <i>
      <x v="567"/>
    </i>
    <i>
      <x v="460"/>
    </i>
    <i>
      <x v="569"/>
    </i>
    <i>
      <x v="461"/>
    </i>
    <i>
      <x v="571"/>
    </i>
    <i>
      <x v="462"/>
    </i>
    <i>
      <x v="574"/>
    </i>
    <i>
      <x v="463"/>
    </i>
    <i>
      <x v="576"/>
    </i>
    <i>
      <x v="580"/>
    </i>
    <i>
      <x v="578"/>
    </i>
    <i>
      <x v="581"/>
    </i>
    <i>
      <x v="377"/>
    </i>
    <i>
      <x v="583"/>
    </i>
    <i>
      <x v="582"/>
    </i>
    <i>
      <x v="465"/>
    </i>
    <i>
      <x v="584"/>
    </i>
    <i>
      <x v="466"/>
    </i>
    <i>
      <x v="587"/>
    </i>
    <i>
      <x v="467"/>
    </i>
    <i>
      <x v="591"/>
    </i>
    <i>
      <x v="469"/>
    </i>
    <i>
      <x v="593"/>
    </i>
    <i>
      <x v="470"/>
    </i>
    <i>
      <x v="595"/>
    </i>
    <i>
      <x v="471"/>
    </i>
    <i>
      <x v="597"/>
    </i>
    <i>
      <x v="472"/>
    </i>
    <i>
      <x v="599"/>
    </i>
    <i>
      <x v="473"/>
    </i>
    <i>
      <x v="601"/>
    </i>
    <i>
      <x v="474"/>
    </i>
    <i>
      <x v="603"/>
    </i>
    <i>
      <x v="475"/>
    </i>
    <i>
      <x v="605"/>
    </i>
    <i>
      <x v="476"/>
    </i>
    <i>
      <x v="608"/>
    </i>
    <i>
      <x v="480"/>
    </i>
    <i>
      <x v="610"/>
    </i>
    <i>
      <x v="481"/>
    </i>
    <i>
      <x v="613"/>
    </i>
    <i>
      <x v="482"/>
    </i>
    <i>
      <x v="615"/>
    </i>
    <i>
      <x v="483"/>
    </i>
    <i>
      <x v="617"/>
    </i>
    <i>
      <x v="484"/>
    </i>
    <i>
      <x v="619"/>
    </i>
    <i>
      <x v="486"/>
    </i>
    <i>
      <x v="621"/>
    </i>
    <i>
      <x v="488"/>
    </i>
    <i>
      <x v="624"/>
    </i>
    <i>
      <x v="489"/>
    </i>
    <i>
      <x v="626"/>
    </i>
    <i>
      <x v="493"/>
    </i>
    <i>
      <x v="628"/>
    </i>
    <i>
      <x v="494"/>
    </i>
    <i>
      <x v="630"/>
    </i>
    <i>
      <x v="364"/>
    </i>
    <i>
      <x v="632"/>
    </i>
    <i>
      <x v="365"/>
    </i>
    <i>
      <x v="635"/>
    </i>
    <i>
      <x v="366"/>
    </i>
    <i>
      <x v="638"/>
    </i>
    <i>
      <x v="501"/>
    </i>
    <i>
      <x v="641"/>
    </i>
    <i>
      <x v="645"/>
    </i>
    <i>
      <x v="643"/>
    </i>
    <i>
      <x v="646"/>
    </i>
    <i>
      <x v="346"/>
    </i>
    <i>
      <x v="648"/>
    </i>
    <i>
      <x v="647"/>
    </i>
    <i>
      <x v="678"/>
    </i>
    <i>
      <x v="651"/>
    </i>
    <i>
      <x v="680"/>
    </i>
    <i>
      <x v="653"/>
    </i>
    <i>
      <x v="682"/>
    </i>
    <i>
      <x v="656"/>
    </i>
    <i>
      <x v="684"/>
    </i>
    <i>
      <x v="659"/>
    </i>
    <i>
      <x v="688"/>
    </i>
    <i>
      <x v="661"/>
    </i>
    <i>
      <x v="693"/>
    </i>
    <i>
      <x v="663"/>
    </i>
    <i>
      <x v="695"/>
    </i>
    <i>
      <x v="666"/>
    </i>
    <i>
      <x v="698"/>
    </i>
    <i>
      <x v="668"/>
    </i>
    <i>
      <x v="700"/>
    </i>
    <i>
      <x v="670"/>
    </i>
    <i>
      <x v="702"/>
    </i>
    <i>
      <x v="672"/>
    </i>
    <i>
      <x v="706"/>
    </i>
    <i>
      <x v="674"/>
    </i>
    <i>
      <x v="708"/>
    </i>
    <i>
      <x v="676"/>
    </i>
    <i>
      <x v="710"/>
    </i>
    <i>
      <x v="369"/>
    </i>
    <i>
      <x v="714"/>
    </i>
    <i>
      <x v="681"/>
    </i>
    <i>
      <x v="504"/>
    </i>
    <i>
      <x v="683"/>
    </i>
    <i>
      <x v="506"/>
    </i>
    <i>
      <x v="687"/>
    </i>
    <i>
      <x v="508"/>
    </i>
    <i>
      <x v="689"/>
    </i>
    <i>
      <x v="510"/>
    </i>
    <i>
      <x v="694"/>
    </i>
    <i>
      <x v="511"/>
    </i>
    <i>
      <x v="696"/>
    </i>
    <i>
      <x v="512"/>
    </i>
    <i>
      <x v="699"/>
    </i>
    <i>
      <x v="514"/>
    </i>
    <i>
      <x v="701"/>
    </i>
    <i>
      <x v="515"/>
    </i>
    <i>
      <x v="704"/>
    </i>
    <i>
      <x v="516"/>
    </i>
    <i>
      <x v="707"/>
    </i>
    <i>
      <x v="517"/>
    </i>
    <i>
      <x v="709"/>
    </i>
    <i>
      <x v="518"/>
    </i>
    <i>
      <x v="711"/>
    </i>
    <i>
      <x v="519"/>
    </i>
    <i>
      <x v="716"/>
    </i>
    <i>
      <x v="521"/>
    </i>
    <i>
      <x v="341"/>
    </i>
    <i>
      <x v="523"/>
    </i>
    <i>
      <x v="231"/>
    </i>
    <i>
      <x v="84"/>
    </i>
    <i>
      <x v="267"/>
    </i>
    <i>
      <x v="88"/>
    </i>
    <i>
      <x v="211"/>
    </i>
    <i>
      <x v="27"/>
    </i>
    <i>
      <x v="247"/>
    </i>
    <i>
      <x v="90"/>
    </i>
    <i>
      <x v="284"/>
    </i>
    <i>
      <x v="91"/>
    </i>
    <i>
      <x v="333"/>
    </i>
    <i>
      <x v="92"/>
    </i>
    <i>
      <x v="41"/>
    </i>
    <i>
      <x v="13"/>
    </i>
    <i>
      <x v="239"/>
    </i>
    <i>
      <x v="94"/>
    </i>
    <i>
      <x v="255"/>
    </i>
    <i>
      <x v="95"/>
    </i>
    <i>
      <x v="276"/>
    </i>
    <i>
      <x v="96"/>
    </i>
    <i>
      <x v="52"/>
    </i>
    <i>
      <x v="97"/>
    </i>
    <i>
      <x v="18"/>
    </i>
    <i>
      <x v="98"/>
    </i>
    <i>
      <x v="207"/>
    </i>
    <i>
      <x v="99"/>
    </i>
    <i>
      <x v="215"/>
    </i>
    <i>
      <x v="100"/>
    </i>
    <i>
      <x v="225"/>
    </i>
    <i>
      <x v="29"/>
    </i>
    <i>
      <x v="235"/>
    </i>
    <i>
      <x v="102"/>
    </i>
    <i>
      <x v="243"/>
    </i>
    <i>
      <x v="103"/>
    </i>
    <i>
      <x v="251"/>
    </i>
    <i>
      <x v="105"/>
    </i>
    <i>
      <x v="26"/>
    </i>
    <i>
      <x v="259"/>
    </i>
    <i>
      <x v="106"/>
    </i>
    <i>
      <x v="271"/>
    </i>
    <i>
      <x v="107"/>
    </i>
    <i>
      <x v="280"/>
    </i>
    <i>
      <x v="30"/>
    </i>
    <i>
      <x v="288"/>
    </i>
    <i>
      <x v="31"/>
    </i>
    <i>
      <x v="15"/>
    </i>
    <i>
      <x v="110"/>
    </i>
    <i>
      <x v="307"/>
    </i>
    <i>
      <x v="111"/>
    </i>
    <i>
      <x v="315"/>
    </i>
    <i>
      <x v="32"/>
    </i>
    <i>
      <x v="204"/>
    </i>
    <i>
      <x v="33"/>
    </i>
    <i>
      <x v="209"/>
    </i>
    <i>
      <x v="114"/>
    </i>
    <i>
      <x v="213"/>
    </i>
    <i>
      <x v="115"/>
    </i>
    <i>
      <x v="218"/>
    </i>
    <i>
      <x v="34"/>
    </i>
    <i>
      <x v="43"/>
    </i>
    <i>
      <x v="117"/>
    </i>
    <i>
      <x v="227"/>
    </i>
    <i>
      <x v="35"/>
    </i>
    <i>
      <x v="233"/>
    </i>
    <i>
      <x v="36"/>
    </i>
    <i>
      <x v="237"/>
    </i>
    <i>
      <x v="120"/>
    </i>
    <i>
      <x v="241"/>
    </i>
    <i>
      <x v="37"/>
    </i>
    <i>
      <x v="245"/>
    </i>
    <i>
      <x v="122"/>
    </i>
    <i>
      <x v="80"/>
    </i>
    <i>
      <x v="123"/>
    </i>
    <i>
      <x v="253"/>
    </i>
    <i>
      <x v="124"/>
    </i>
    <i>
      <x v="257"/>
    </i>
    <i>
      <x v="125"/>
    </i>
    <i>
      <x v="3"/>
    </i>
    <i>
      <x v="77"/>
    </i>
    <i>
      <x v="49"/>
    </i>
    <i>
      <x v="127"/>
    </i>
    <i>
      <x v="269"/>
    </i>
    <i>
      <x v="128"/>
    </i>
    <i>
      <x v="1"/>
    </i>
    <i>
      <x v="129"/>
    </i>
    <i>
      <x v="278"/>
    </i>
    <i>
      <x v="130"/>
    </i>
    <i>
      <x v="282"/>
    </i>
    <i>
      <x v="131"/>
    </i>
    <i>
      <x v="286"/>
    </i>
    <i>
      <x v="132"/>
    </i>
    <i>
      <x v="290"/>
    </i>
    <i>
      <x v="133"/>
    </i>
    <i>
      <x v="54"/>
    </i>
    <i>
      <x v="134"/>
    </i>
    <i>
      <x v="57"/>
    </i>
    <i>
      <x v="135"/>
    </i>
    <i>
      <x v="305"/>
    </i>
    <i>
      <x v="136"/>
    </i>
    <i>
      <x v="309"/>
    </i>
    <i>
      <x v="137"/>
    </i>
    <i>
      <x v="313"/>
    </i>
    <i>
      <x v="138"/>
    </i>
    <i>
      <x v="317"/>
    </i>
    <i>
      <x v="139"/>
    </i>
    <i>
      <x v="22"/>
    </i>
    <i>
      <x v="140"/>
    </i>
    <i>
      <x v="206"/>
    </i>
    <i>
      <x v="141"/>
    </i>
    <i>
      <x v="208"/>
    </i>
    <i>
      <x v="143"/>
    </i>
    <i>
      <x v="210"/>
    </i>
    <i>
      <x v="144"/>
    </i>
    <i>
      <x v="212"/>
    </i>
    <i>
      <x v="145"/>
    </i>
    <i>
      <x v="214"/>
    </i>
    <i>
      <x v="146"/>
    </i>
    <i>
      <x v="216"/>
    </i>
    <i>
      <x v="147"/>
    </i>
    <i>
      <x v="219"/>
    </i>
    <i>
      <x v="148"/>
    </i>
    <i>
      <x v="42"/>
    </i>
    <i>
      <x v="149"/>
    </i>
    <i>
      <x v="44"/>
    </i>
    <i>
      <x v="150"/>
    </i>
    <i>
      <x v="45"/>
    </i>
    <i>
      <x v="151"/>
    </i>
    <i>
      <x v="228"/>
    </i>
    <i>
      <x v="152"/>
    </i>
    <i>
      <x v="232"/>
    </i>
    <i>
      <x v="153"/>
    </i>
    <i>
      <x v="78"/>
    </i>
    <i>
      <x v="154"/>
    </i>
    <i>
      <x v="236"/>
    </i>
    <i>
      <x v="155"/>
    </i>
    <i>
      <x v="46"/>
    </i>
    <i>
      <x v="156"/>
    </i>
    <i>
      <x v="240"/>
    </i>
    <i>
      <x v="157"/>
    </i>
    <i>
      <x v="242"/>
    </i>
    <i>
      <x v="158"/>
    </i>
    <i>
      <x v="244"/>
    </i>
    <i>
      <x v="159"/>
    </i>
    <i>
      <x v="79"/>
    </i>
    <i>
      <x v="160"/>
    </i>
    <i>
      <x v="248"/>
    </i>
    <i>
      <x v="161"/>
    </i>
    <i>
      <x v="250"/>
    </i>
    <i>
      <x v="337"/>
    </i>
    <i>
      <x v="252"/>
    </i>
    <i>
      <x v="339"/>
    </i>
    <i>
      <x v="254"/>
    </i>
    <i>
      <x v="165"/>
    </i>
    <i>
      <x v="256"/>
    </i>
    <i>
      <x v="166"/>
    </i>
    <i>
      <x v="258"/>
    </i>
    <i>
      <x v="167"/>
    </i>
    <i>
      <x v="47"/>
    </i>
    <i>
      <x v="168"/>
    </i>
    <i>
      <x v="262"/>
    </i>
    <i>
      <x v="169"/>
    </i>
    <i>
      <x v="48"/>
    </i>
    <i>
      <x v="170"/>
    </i>
    <i>
      <x v="266"/>
    </i>
    <i>
      <x v="171"/>
    </i>
    <i>
      <x v="268"/>
    </i>
    <i>
      <x v="172"/>
    </i>
    <i>
      <x v="82"/>
    </i>
    <i>
      <x v="173"/>
    </i>
    <i>
      <x v="83"/>
    </i>
    <i>
      <x v="174"/>
    </i>
    <i>
      <x v="275"/>
    </i>
    <i>
      <x v="175"/>
    </i>
    <i>
      <x v="277"/>
    </i>
    <i>
      <x v="177"/>
    </i>
    <i>
      <x v="279"/>
    </i>
    <i>
      <x v="179"/>
    </i>
    <i>
      <x v="281"/>
    </i>
    <i>
      <x v="180"/>
    </i>
    <i>
      <x v="283"/>
    </i>
    <i>
      <x v="181"/>
    </i>
    <i>
      <x v="73"/>
    </i>
    <i>
      <x v="182"/>
    </i>
    <i>
      <x v="287"/>
    </i>
    <i>
      <x v="183"/>
    </i>
    <i>
      <x v="289"/>
    </i>
    <i>
      <x v="184"/>
    </i>
    <i>
      <x v="67"/>
    </i>
    <i>
      <x v="185"/>
    </i>
    <i>
      <x v="53"/>
    </i>
    <i>
      <x v="187"/>
    </i>
    <i>
      <x v="297"/>
    </i>
    <i>
      <x v="189"/>
    </i>
    <i>
      <x v="56"/>
    </i>
    <i>
      <x v="190"/>
    </i>
    <i>
      <x v="58"/>
    </i>
    <i>
      <x v="191"/>
    </i>
    <i>
      <x v="10"/>
    </i>
    <i>
      <x v="193"/>
    </i>
    <i>
      <x v="61"/>
    </i>
    <i>
      <x v="194"/>
    </i>
    <i>
      <x v="2"/>
    </i>
    <i>
      <x v="19"/>
    </i>
    <i>
      <x v="21"/>
    </i>
    <i>
      <x v="74"/>
    </i>
    <i>
      <x v="85"/>
    </i>
    <i>
      <x v="322"/>
    </i>
    <i>
      <x v="63"/>
    </i>
    <i>
      <x v="324"/>
    </i>
    <i>
      <x v="316"/>
    </i>
    <i>
      <x v="326"/>
    </i>
    <i>
      <x v="86"/>
    </i>
    <i>
      <x v="331"/>
    </i>
    <i>
      <x v="24"/>
    </i>
    <i>
      <x v="70"/>
    </i>
    <i>
      <x v="38"/>
    </i>
    <i>
      <x v="323"/>
    </i>
    <i>
      <x v="39"/>
    </i>
    <i>
      <x v="325"/>
    </i>
    <i>
      <x v="327"/>
    </i>
    <i>
      <x v="23"/>
    </i>
    <i>
      <x v="329"/>
    </i>
    <i>
      <x v="40"/>
    </i>
    <i>
      <x v="330"/>
    </i>
    <i>
      <x v="335"/>
    </i>
    <i>
      <x v="332"/>
    </i>
    <i>
      <x v="65"/>
    </i>
    <i>
      <x v="71"/>
    </i>
    <i>
      <x v="201"/>
    </i>
    <i>
      <x v="202"/>
    </i>
    <i>
      <x v="199"/>
    </i>
    <i>
      <x v="200"/>
    </i>
    <i>
      <x v="162"/>
    </i>
    <i>
      <x/>
    </i>
    <i>
      <x v="164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dataFields count="7">
    <dataField name="Sum of snx_debt_usd" fld="67" baseField="0" baseItem="1" numFmtId="3"/>
    <dataField name="Sum of snx_asset_usd" fld="66" baseField="0" baseItem="1" numFmtId="3"/>
    <dataField name="Sum of snx_op_debt_usd" fld="70" baseField="0" baseItem="1" numFmtId="3"/>
    <dataField name="Sum of snx_op_asset_usd" fld="69" baseField="0" baseItem="1" numFmtId="3"/>
    <dataField name="Sum of valueUSD" fld="15" baseField="0" baseItem="58" numFmtId="3"/>
    <dataField name="Sum of valueUSD-eth" fld="13" baseField="0" baseItem="0" numFmtId="3"/>
    <dataField name="Sum of valueUSD-op" fld="19" baseField="0" baseItem="0" numFmtId="3"/>
  </dataFields>
  <formats count="7">
    <format dxfId="75">
      <pivotArea outline="0" fieldPosition="0">
        <references count="1">
          <reference field="4294967294" count="1">
            <x v="0"/>
          </reference>
        </references>
      </pivotArea>
    </format>
    <format dxfId="74">
      <pivotArea outline="0" fieldPosition="0">
        <references count="1">
          <reference field="4294967294" count="1">
            <x v="1"/>
          </reference>
        </references>
      </pivotArea>
    </format>
    <format dxfId="73">
      <pivotArea outline="0" fieldPosition="0">
        <references count="1">
          <reference field="4294967294" count="1">
            <x v="2"/>
          </reference>
        </references>
      </pivotArea>
    </format>
    <format dxfId="72">
      <pivotArea outline="0" fieldPosition="0">
        <references count="1">
          <reference field="4294967294" count="1">
            <x v="3"/>
          </reference>
        </references>
      </pivotArea>
    </format>
    <format dxfId="71">
      <pivotArea field="0" type="button" dataOnly="0" labelOnly="1" outline="0" axis="axisRow" fieldPosition="0"/>
    </format>
    <format dxfId="70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  <format dxfId="69">
      <pivotArea outline="0" fieldPosition="0">
        <references count="1">
          <reference field="4294967294" count="1">
            <x v="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41" applyNumberFormats="0" applyBorderFormats="0" applyFontFormats="0" applyPatternFormats="0" applyAlignmentFormats="0" applyWidthHeightFormats="1" dataCaption="Values" updatedVersion="5" minRefreshableVersion="3" showDrill="0" useAutoFormatting="1" itemPrintTitles="1" createdVersion="5" indent="0" outline="1" outlineData="1" multipleFieldFilters="0">
  <location ref="A1:L584" firstHeaderRow="0" firstDataRow="1" firstDataCol="1"/>
  <pivotFields count="117">
    <pivotField axis="axisRow" showAll="0" measureFilter="1" nonAutoSortDefault="1">
      <items count="1071">
        <item x="0"/>
        <item x="1"/>
        <item x="2"/>
        <item x="3"/>
        <item x="5"/>
        <item x="4"/>
        <item x="6"/>
        <item x="7"/>
        <item x="10"/>
        <item x="9"/>
        <item x="13"/>
        <item x="11"/>
        <item x="12"/>
        <item x="492"/>
        <item x="14"/>
        <item x="23"/>
        <item m="1" x="1023"/>
        <item x="18"/>
        <item x="15"/>
        <item x="16"/>
        <item x="17"/>
        <item x="85"/>
        <item x="19"/>
        <item x="20"/>
        <item x="71"/>
        <item x="25"/>
        <item x="26"/>
        <item x="24"/>
        <item x="27"/>
        <item x="21"/>
        <item x="31"/>
        <item x="28"/>
        <item x="32"/>
        <item x="30"/>
        <item x="29"/>
        <item x="40"/>
        <item x="33"/>
        <item x="34"/>
        <item x="35"/>
        <item x="41"/>
        <item x="37"/>
        <item x="643"/>
        <item x="42"/>
        <item x="38"/>
        <item x="39"/>
        <item x="49"/>
        <item x="44"/>
        <item x="43"/>
        <item x="51"/>
        <item x="46"/>
        <item x="50"/>
        <item x="45"/>
        <item x="90"/>
        <item x="47"/>
        <item x="48"/>
        <item x="55"/>
        <item x="53"/>
        <item x="57"/>
        <item x="52"/>
        <item x="62"/>
        <item x="54"/>
        <item x="56"/>
        <item x="61"/>
        <item x="63"/>
        <item x="59"/>
        <item m="1" x="993"/>
        <item x="60"/>
        <item x="65"/>
        <item x="58"/>
        <item x="81"/>
        <item x="64"/>
        <item x="73"/>
        <item x="68"/>
        <item x="113"/>
        <item x="72"/>
        <item x="66"/>
        <item x="69"/>
        <item x="74"/>
        <item x="75"/>
        <item x="79"/>
        <item x="67"/>
        <item x="88"/>
        <item x="70"/>
        <item x="92"/>
        <item x="83"/>
        <item x="89"/>
        <item x="77"/>
        <item x="80"/>
        <item x="78"/>
        <item x="98"/>
        <item x="84"/>
        <item x="91"/>
        <item x="76"/>
        <item x="96"/>
        <item x="86"/>
        <item x="87"/>
        <item x="110"/>
        <item x="99"/>
        <item x="100"/>
        <item x="106"/>
        <item x="82"/>
        <item x="97"/>
        <item x="105"/>
        <item x="112"/>
        <item x="108"/>
        <item x="94"/>
        <item x="107"/>
        <item x="114"/>
        <item x="101"/>
        <item x="102"/>
        <item x="104"/>
        <item x="109"/>
        <item x="124"/>
        <item x="103"/>
        <item x="115"/>
        <item x="125"/>
        <item x="328"/>
        <item x="111"/>
        <item x="119"/>
        <item x="121"/>
        <item x="136"/>
        <item x="116"/>
        <item x="122"/>
        <item x="118"/>
        <item x="123"/>
        <item x="129"/>
        <item x="140"/>
        <item x="127"/>
        <item x="159"/>
        <item x="132"/>
        <item x="145"/>
        <item x="147"/>
        <item x="214"/>
        <item x="151"/>
        <item x="137"/>
        <item x="130"/>
        <item x="126"/>
        <item m="1" x="971"/>
        <item x="148"/>
        <item x="139"/>
        <item x="146"/>
        <item x="141"/>
        <item x="133"/>
        <item x="138"/>
        <item m="1" x="1001"/>
        <item x="164"/>
        <item x="154"/>
        <item x="134"/>
        <item x="640"/>
        <item x="161"/>
        <item x="135"/>
        <item x="144"/>
        <item x="179"/>
        <item x="143"/>
        <item x="158"/>
        <item x="142"/>
        <item x="373"/>
        <item x="156"/>
        <item x="189"/>
        <item x="170"/>
        <item x="195"/>
        <item x="166"/>
        <item x="182"/>
        <item x="185"/>
        <item x="160"/>
        <item x="152"/>
        <item x="187"/>
        <item x="167"/>
        <item x="155"/>
        <item x="323"/>
        <item x="153"/>
        <item x="157"/>
        <item x="177"/>
        <item x="194"/>
        <item x="162"/>
        <item x="180"/>
        <item x="163"/>
        <item x="165"/>
        <item x="190"/>
        <item x="183"/>
        <item x="200"/>
        <item x="201"/>
        <item x="184"/>
        <item x="188"/>
        <item x="213"/>
        <item x="168"/>
        <item x="193"/>
        <item x="172"/>
        <item x="178"/>
        <item x="150"/>
        <item x="174"/>
        <item x="169"/>
        <item x="196"/>
        <item x="203"/>
        <item x="202"/>
        <item x="220"/>
        <item x="199"/>
        <item x="181"/>
        <item x="198"/>
        <item x="206"/>
        <item x="218"/>
        <item x="211"/>
        <item x="221"/>
        <item x="232"/>
        <item x="192"/>
        <item x="191"/>
        <item x="197"/>
        <item x="176"/>
        <item x="208"/>
        <item x="216"/>
        <item x="204"/>
        <item x="264"/>
        <item x="231"/>
        <item x="205"/>
        <item x="210"/>
        <item x="215"/>
        <item x="219"/>
        <item x="244"/>
        <item x="207"/>
        <item x="237"/>
        <item x="209"/>
        <item x="224"/>
        <item x="120"/>
        <item x="212"/>
        <item x="245"/>
        <item m="1" x="1017"/>
        <item x="226"/>
        <item x="255"/>
        <item x="222"/>
        <item x="247"/>
        <item x="117"/>
        <item x="243"/>
        <item x="229"/>
        <item x="368"/>
        <item x="263"/>
        <item x="261"/>
        <item m="1" x="958"/>
        <item x="225"/>
        <item x="233"/>
        <item x="267"/>
        <item x="266"/>
        <item x="256"/>
        <item x="240"/>
        <item x="235"/>
        <item x="228"/>
        <item x="234"/>
        <item x="239"/>
        <item x="175"/>
        <item x="238"/>
        <item x="283"/>
        <item x="227"/>
        <item x="250"/>
        <item x="230"/>
        <item x="242"/>
        <item x="290"/>
        <item x="285"/>
        <item x="284"/>
        <item x="251"/>
        <item x="236"/>
        <item x="265"/>
        <item x="257"/>
        <item x="625"/>
        <item x="254"/>
        <item x="249"/>
        <item x="241"/>
        <item x="294"/>
        <item x="343"/>
        <item x="246"/>
        <item x="248"/>
        <item m="1" x="967"/>
        <item x="252"/>
        <item x="253"/>
        <item x="259"/>
        <item x="288"/>
        <item x="315"/>
        <item x="318"/>
        <item x="258"/>
        <item x="291"/>
        <item x="260"/>
        <item x="272"/>
        <item x="275"/>
        <item x="273"/>
        <item x="304"/>
        <item x="262"/>
        <item x="574"/>
        <item x="131"/>
        <item x="309"/>
        <item x="295"/>
        <item m="1" x="1034"/>
        <item x="289"/>
        <item x="320"/>
        <item x="307"/>
        <item x="322"/>
        <item x="268"/>
        <item x="277"/>
        <item x="280"/>
        <item x="499"/>
        <item x="269"/>
        <item m="1" x="979"/>
        <item x="279"/>
        <item x="581"/>
        <item x="276"/>
        <item x="292"/>
        <item x="324"/>
        <item m="1" x="1060"/>
        <item x="299"/>
        <item x="333"/>
        <item x="281"/>
        <item x="332"/>
        <item x="282"/>
        <item x="286"/>
        <item x="312"/>
        <item x="293"/>
        <item x="300"/>
        <item x="270"/>
        <item x="301"/>
        <item x="302"/>
        <item x="346"/>
        <item x="308"/>
        <item x="354"/>
        <item x="274"/>
        <item x="321"/>
        <item x="305"/>
        <item x="337"/>
        <item x="311"/>
        <item x="296"/>
        <item x="297"/>
        <item x="298"/>
        <item x="303"/>
        <item m="1" x="997"/>
        <item x="306"/>
        <item x="314"/>
        <item x="348"/>
        <item x="349"/>
        <item x="310"/>
        <item x="353"/>
        <item x="334"/>
        <item x="369"/>
        <item x="339"/>
        <item x="336"/>
        <item x="327"/>
        <item x="316"/>
        <item x="319"/>
        <item x="361"/>
        <item x="374"/>
        <item x="341"/>
        <item x="325"/>
        <item x="359"/>
        <item x="358"/>
        <item x="317"/>
        <item x="352"/>
        <item x="330"/>
        <item x="335"/>
        <item x="387"/>
        <item x="381"/>
        <item x="338"/>
        <item x="357"/>
        <item m="1" x="1051"/>
        <item x="356"/>
        <item m="1" x="1038"/>
        <item x="345"/>
        <item x="340"/>
        <item x="360"/>
        <item x="386"/>
        <item x="377"/>
        <item x="362"/>
        <item x="329"/>
        <item x="347"/>
        <item x="562"/>
        <item x="394"/>
        <item x="350"/>
        <item x="351"/>
        <item x="429"/>
        <item x="313"/>
        <item x="396"/>
        <item x="573"/>
        <item x="355"/>
        <item x="331"/>
        <item x="390"/>
        <item x="400"/>
        <item x="456"/>
        <item x="388"/>
        <item x="342"/>
        <item x="392"/>
        <item x="378"/>
        <item x="365"/>
        <item x="372"/>
        <item x="560"/>
        <item x="363"/>
        <item x="364"/>
        <item x="469"/>
        <item x="366"/>
        <item x="367"/>
        <item x="383"/>
        <item x="391"/>
        <item x="397"/>
        <item x="371"/>
        <item x="384"/>
        <item x="435"/>
        <item x="395"/>
        <item x="380"/>
        <item x="422"/>
        <item x="402"/>
        <item x="375"/>
        <item x="425"/>
        <item x="376"/>
        <item x="407"/>
        <item x="440"/>
        <item x="403"/>
        <item x="408"/>
        <item x="385"/>
        <item x="401"/>
        <item x="389"/>
        <item x="445"/>
        <item x="413"/>
        <item x="415"/>
        <item x="411"/>
        <item x="398"/>
        <item x="605"/>
        <item x="431"/>
        <item x="399"/>
        <item m="1" x="1045"/>
        <item x="426"/>
        <item x="414"/>
        <item x="405"/>
        <item x="416"/>
        <item x="412"/>
        <item x="423"/>
        <item x="461"/>
        <item x="450"/>
        <item x="427"/>
        <item x="462"/>
        <item x="438"/>
        <item x="418"/>
        <item x="419"/>
        <item x="474"/>
        <item x="420"/>
        <item x="464"/>
        <item x="448"/>
        <item x="446"/>
        <item x="444"/>
        <item x="489"/>
        <item x="480"/>
        <item x="477"/>
        <item x="406"/>
        <item x="428"/>
        <item m="1" x="995"/>
        <item x="516"/>
        <item x="463"/>
        <item x="473"/>
        <item x="449"/>
        <item x="457"/>
        <item x="483"/>
        <item x="579"/>
        <item x="430"/>
        <item x="424"/>
        <item x="454"/>
        <item x="468"/>
        <item x="432"/>
        <item x="434"/>
        <item m="1" x="1024"/>
        <item x="436"/>
        <item x="452"/>
        <item x="421"/>
        <item x="437"/>
        <item x="451"/>
        <item x="439"/>
        <item x="433"/>
        <item m="1" x="1037"/>
        <item x="441"/>
        <item x="442"/>
        <item x="417"/>
        <item x="410"/>
        <item x="443"/>
        <item x="491"/>
        <item x="482"/>
        <item x="479"/>
        <item x="500"/>
        <item x="493"/>
        <item x="478"/>
        <item x="453"/>
        <item m="1" x="981"/>
        <item x="455"/>
        <item x="458"/>
        <item x="459"/>
        <item x="460"/>
        <item x="496"/>
        <item x="466"/>
        <item x="503"/>
        <item m="1" x="1046"/>
        <item x="485"/>
        <item x="507"/>
        <item x="490"/>
        <item x="470"/>
        <item x="514"/>
        <item x="472"/>
        <item x="447"/>
        <item x="465"/>
        <item x="488"/>
        <item x="498"/>
        <item x="475"/>
        <item x="497"/>
        <item x="486"/>
        <item x="484"/>
        <item x="534"/>
        <item x="481"/>
        <item x="525"/>
        <item x="511"/>
        <item x="505"/>
        <item x="467"/>
        <item x="520"/>
        <item x="515"/>
        <item x="509"/>
        <item m="1" x="1058"/>
        <item x="510"/>
        <item x="519"/>
        <item x="494"/>
        <item x="524"/>
        <item x="506"/>
        <item x="518"/>
        <item x="501"/>
        <item x="502"/>
        <item x="513"/>
        <item x="521"/>
        <item x="529"/>
        <item m="1" x="983"/>
        <item x="523"/>
        <item m="1" x="1056"/>
        <item x="512"/>
        <item x="528"/>
        <item x="715"/>
        <item x="471"/>
        <item x="559"/>
        <item x="555"/>
        <item x="530"/>
        <item x="533"/>
        <item x="541"/>
        <item x="508"/>
        <item m="1" x="965"/>
        <item x="522"/>
        <item x="558"/>
        <item m="1" x="1015"/>
        <item m="1" x="959"/>
        <item x="556"/>
        <item x="517"/>
        <item x="546"/>
        <item x="538"/>
        <item x="543"/>
        <item x="542"/>
        <item x="532"/>
        <item m="1" x="996"/>
        <item m="1" x="998"/>
        <item x="568"/>
        <item m="1" x="1003"/>
        <item m="1" x="972"/>
        <item x="549"/>
        <item m="1" x="1009"/>
        <item x="552"/>
        <item x="550"/>
        <item x="551"/>
        <item x="547"/>
        <item x="544"/>
        <item x="554"/>
        <item x="531"/>
        <item m="1" x="1029"/>
        <item x="536"/>
        <item m="1" x="1010"/>
        <item x="539"/>
        <item m="1" x="1035"/>
        <item x="545"/>
        <item x="565"/>
        <item m="1" x="1032"/>
        <item x="564"/>
        <item x="553"/>
        <item m="1" x="960"/>
        <item x="567"/>
        <item x="569"/>
        <item x="572"/>
        <item x="575"/>
        <item m="1" x="984"/>
        <item x="570"/>
        <item x="571"/>
        <item m="1" x="1007"/>
        <item x="576"/>
        <item x="577"/>
        <item x="578"/>
        <item x="580"/>
        <item x="593"/>
        <item x="22"/>
        <item x="662"/>
        <item x="95"/>
        <item x="711"/>
        <item x="683"/>
        <item x="661"/>
        <item x="726"/>
        <item x="646"/>
        <item x="721"/>
        <item x="675"/>
        <item x="656"/>
        <item x="583"/>
        <item x="699"/>
        <item x="592"/>
        <item x="604"/>
        <item x="697"/>
        <item x="689"/>
        <item x="678"/>
        <item x="727"/>
        <item x="696"/>
        <item x="627"/>
        <item x="614"/>
        <item x="623"/>
        <item x="668"/>
        <item x="626"/>
        <item x="645"/>
        <item x="694"/>
        <item x="588"/>
        <item m="1" x="973"/>
        <item x="672"/>
        <item m="1" x="1002"/>
        <item x="701"/>
        <item x="700"/>
        <item x="624"/>
        <item x="710"/>
        <item m="1" x="1066"/>
        <item x="725"/>
        <item x="692"/>
        <item m="1" x="1057"/>
        <item x="703"/>
        <item x="687"/>
        <item x="589"/>
        <item x="601"/>
        <item x="611"/>
        <item m="1" x="989"/>
        <item x="600"/>
        <item m="1" x="1014"/>
        <item x="582"/>
        <item x="393"/>
        <item x="651"/>
        <item x="708"/>
        <item x="707"/>
        <item x="706"/>
        <item x="705"/>
        <item x="691"/>
        <item x="637"/>
        <item m="1" x="986"/>
        <item x="677"/>
        <item x="682"/>
        <item x="681"/>
        <item x="680"/>
        <item x="679"/>
        <item x="613"/>
        <item x="639"/>
        <item x="676"/>
        <item m="1" x="1011"/>
        <item x="684"/>
        <item x="686"/>
        <item x="633"/>
        <item x="685"/>
        <item x="688"/>
        <item x="674"/>
        <item x="647"/>
        <item x="658"/>
        <item x="660"/>
        <item x="644"/>
        <item x="642"/>
        <item x="667"/>
        <item x="690"/>
        <item x="596"/>
        <item m="1" x="985"/>
        <item x="586"/>
        <item x="655"/>
        <item x="653"/>
        <item x="629"/>
        <item x="619"/>
        <item x="603"/>
        <item x="628"/>
        <item x="594"/>
        <item x="702"/>
        <item x="621"/>
        <item x="638"/>
        <item x="591"/>
        <item x="664"/>
        <item x="634"/>
        <item x="673"/>
        <item x="617"/>
        <item x="666"/>
        <item x="720"/>
        <item x="719"/>
        <item x="704"/>
        <item x="622"/>
        <item x="718"/>
        <item x="641"/>
        <item x="615"/>
        <item x="635"/>
        <item x="599"/>
        <item x="636"/>
        <item x="620"/>
        <item x="663"/>
        <item x="607"/>
        <item m="1" x="1019"/>
        <item x="585"/>
        <item x="590"/>
        <item x="654"/>
        <item x="657"/>
        <item x="595"/>
        <item x="610"/>
        <item x="671"/>
        <item x="609"/>
        <item x="606"/>
        <item x="714"/>
        <item m="1" x="1050"/>
        <item x="717"/>
        <item x="722"/>
        <item x="597"/>
        <item x="723"/>
        <item m="1" x="1030"/>
        <item x="669"/>
        <item x="612"/>
        <item x="649"/>
        <item x="698"/>
        <item x="670"/>
        <item x="618"/>
        <item x="602"/>
        <item x="608"/>
        <item x="693"/>
        <item x="724"/>
        <item x="630"/>
        <item m="1" x="1047"/>
        <item m="1" x="987"/>
        <item m="1" x="961"/>
        <item m="1" x="1028"/>
        <item x="910"/>
        <item x="783"/>
        <item x="734"/>
        <item x="826"/>
        <item x="919"/>
        <item x="957"/>
        <item x="730"/>
        <item x="731"/>
        <item x="739"/>
        <item x="742"/>
        <item x="756"/>
        <item x="761"/>
        <item x="766"/>
        <item x="777"/>
        <item x="780"/>
        <item x="785"/>
        <item x="796"/>
        <item x="798"/>
        <item x="803"/>
        <item x="804"/>
        <item x="806"/>
        <item x="812"/>
        <item x="819"/>
        <item x="821"/>
        <item x="842"/>
        <item x="844"/>
        <item x="848"/>
        <item x="851"/>
        <item x="885"/>
        <item x="890"/>
        <item x="893"/>
        <item x="896"/>
        <item x="902"/>
        <item x="903"/>
        <item x="907"/>
        <item x="909"/>
        <item x="914"/>
        <item x="922"/>
        <item x="927"/>
        <item x="935"/>
        <item x="936"/>
        <item x="944"/>
        <item x="949"/>
        <item x="951"/>
        <item m="1" x="966"/>
        <item x="753"/>
        <item x="837"/>
        <item x="853"/>
        <item x="865"/>
        <item x="881"/>
        <item x="912"/>
        <item x="916"/>
        <item x="933"/>
        <item x="934"/>
        <item x="945"/>
        <item x="861"/>
        <item x="904"/>
        <item x="950"/>
        <item x="886"/>
        <item x="829"/>
        <item x="833"/>
        <item x="843"/>
        <item x="905"/>
        <item x="729"/>
        <item x="732"/>
        <item x="733"/>
        <item x="735"/>
        <item x="740"/>
        <item x="741"/>
        <item x="743"/>
        <item x="744"/>
        <item x="745"/>
        <item x="747"/>
        <item m="1" x="990"/>
        <item x="749"/>
        <item x="750"/>
        <item m="1" x="982"/>
        <item m="1" x="1065"/>
        <item x="755"/>
        <item x="757"/>
        <item x="758"/>
        <item x="762"/>
        <item x="763"/>
        <item x="764"/>
        <item x="768"/>
        <item x="769"/>
        <item x="770"/>
        <item x="772"/>
        <item x="774"/>
        <item x="775"/>
        <item x="776"/>
        <item x="778"/>
        <item x="779"/>
        <item m="1" x="1004"/>
        <item x="781"/>
        <item x="782"/>
        <item x="784"/>
        <item x="786"/>
        <item x="787"/>
        <item m="1" x="1064"/>
        <item x="791"/>
        <item x="792"/>
        <item x="793"/>
        <item x="794"/>
        <item x="797"/>
        <item x="799"/>
        <item x="800"/>
        <item x="802"/>
        <item m="1" x="999"/>
        <item x="805"/>
        <item x="807"/>
        <item x="808"/>
        <item x="810"/>
        <item x="813"/>
        <item x="814"/>
        <item x="815"/>
        <item x="818"/>
        <item x="820"/>
        <item x="822"/>
        <item m="1" x="977"/>
        <item x="827"/>
        <item x="828"/>
        <item m="1" x="1006"/>
        <item x="830"/>
        <item x="832"/>
        <item x="834"/>
        <item x="835"/>
        <item x="836"/>
        <item x="839"/>
        <item x="841"/>
        <item x="845"/>
        <item m="1" x="1067"/>
        <item x="849"/>
        <item x="850"/>
        <item x="852"/>
        <item x="854"/>
        <item m="1" x="1042"/>
        <item x="858"/>
        <item x="859"/>
        <item x="860"/>
        <item x="862"/>
        <item x="863"/>
        <item x="866"/>
        <item x="869"/>
        <item x="870"/>
        <item m="1" x="1000"/>
        <item x="872"/>
        <item x="874"/>
        <item x="875"/>
        <item x="876"/>
        <item x="877"/>
        <item x="879"/>
        <item x="883"/>
        <item x="887"/>
        <item x="888"/>
        <item x="889"/>
        <item x="891"/>
        <item x="894"/>
        <item x="895"/>
        <item m="1" x="1048"/>
        <item x="897"/>
        <item x="898"/>
        <item x="899"/>
        <item x="900"/>
        <item x="901"/>
        <item m="1" x="1005"/>
        <item m="1" x="980"/>
        <item x="908"/>
        <item x="911"/>
        <item x="915"/>
        <item m="1" x="962"/>
        <item m="1" x="976"/>
        <item m="1" x="1054"/>
        <item x="917"/>
        <item x="918"/>
        <item x="920"/>
        <item x="921"/>
        <item m="1" x="1052"/>
        <item x="925"/>
        <item x="926"/>
        <item x="928"/>
        <item x="929"/>
        <item m="1" x="963"/>
        <item x="932"/>
        <item x="938"/>
        <item x="940"/>
        <item x="941"/>
        <item x="942"/>
        <item x="943"/>
        <item x="946"/>
        <item m="1" x="1022"/>
        <item m="1" x="1040"/>
        <item x="953"/>
        <item m="1" x="1041"/>
        <item x="954"/>
        <item x="736"/>
        <item x="759"/>
        <item x="801"/>
        <item x="871"/>
        <item x="924"/>
        <item x="937"/>
        <item x="752"/>
        <item x="748"/>
        <item x="738"/>
        <item x="754"/>
        <item x="760"/>
        <item x="790"/>
        <item m="1" x="1059"/>
        <item x="811"/>
        <item x="817"/>
        <item x="824"/>
        <item x="716"/>
        <item x="846"/>
        <item x="864"/>
        <item x="882"/>
        <item x="913"/>
        <item x="659"/>
        <item x="923"/>
        <item m="1" x="992"/>
        <item x="838"/>
        <item x="746"/>
        <item m="1" x="1031"/>
        <item m="1" x="1016"/>
        <item x="857"/>
        <item x="880"/>
        <item x="884"/>
        <item x="931"/>
        <item m="1" x="1026"/>
        <item m="1" x="975"/>
        <item m="1" x="970"/>
        <item m="1" x="991"/>
        <item m="1" x="1013"/>
        <item m="1" x="1036"/>
        <item m="1" x="1020"/>
        <item x="587"/>
        <item m="1" x="974"/>
        <item x="728"/>
        <item m="1" x="1018"/>
        <item m="1" x="968"/>
        <item x="650"/>
        <item x="709"/>
        <item x="795"/>
        <item m="1" x="1049"/>
        <item m="1" x="1021"/>
        <item x="930"/>
        <item m="1" x="1053"/>
        <item x="767"/>
        <item m="1" x="1063"/>
        <item m="1" x="1069"/>
        <item m="1" x="1027"/>
        <item m="1" x="1008"/>
        <item m="1" x="1055"/>
        <item m="1" x="1068"/>
        <item m="1" x="994"/>
        <item m="1" x="1012"/>
        <item m="1" x="1061"/>
        <item m="1" x="964"/>
        <item m="1" x="1044"/>
        <item m="1" x="1062"/>
        <item m="1" x="1039"/>
        <item m="1" x="978"/>
        <item m="1" x="969"/>
        <item m="1" x="1025"/>
        <item m="1" x="1043"/>
        <item m="1" x="988"/>
        <item m="1" x="1033"/>
        <item x="8"/>
        <item x="36"/>
        <item x="93"/>
        <item x="128"/>
        <item x="149"/>
        <item x="171"/>
        <item x="173"/>
        <item x="186"/>
        <item x="217"/>
        <item x="223"/>
        <item x="271"/>
        <item x="278"/>
        <item x="287"/>
        <item x="326"/>
        <item x="344"/>
        <item x="370"/>
        <item x="379"/>
        <item x="382"/>
        <item x="404"/>
        <item x="409"/>
        <item x="476"/>
        <item x="487"/>
        <item x="495"/>
        <item x="504"/>
        <item x="526"/>
        <item x="527"/>
        <item x="535"/>
        <item x="537"/>
        <item x="540"/>
        <item x="548"/>
        <item x="557"/>
        <item x="561"/>
        <item x="563"/>
        <item x="566"/>
        <item x="584"/>
        <item x="598"/>
        <item x="616"/>
        <item x="631"/>
        <item x="632"/>
        <item x="648"/>
        <item x="652"/>
        <item x="665"/>
        <item x="695"/>
        <item x="712"/>
        <item x="713"/>
        <item x="737"/>
        <item x="751"/>
        <item x="765"/>
        <item x="771"/>
        <item x="773"/>
        <item x="788"/>
        <item x="789"/>
        <item x="809"/>
        <item x="816"/>
        <item x="823"/>
        <item x="825"/>
        <item x="831"/>
        <item x="840"/>
        <item x="847"/>
        <item x="855"/>
        <item x="856"/>
        <item x="867"/>
        <item x="868"/>
        <item x="873"/>
        <item x="878"/>
        <item x="892"/>
        <item x="906"/>
        <item x="939"/>
        <item x="947"/>
        <item x="948"/>
        <item x="952"/>
        <item x="955"/>
        <item x="956"/>
        <item t="default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showAll="0"/>
    <pivotField showAll="0" defaultSubtotal="0"/>
    <pivotField dataField="1" showAll="0"/>
    <pivotField dataField="1" showAll="0"/>
    <pivotField dataField="1" showAll="0"/>
    <pivotField showAll="0"/>
    <pivotField dataField="1"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dataField="1" showAll="0"/>
    <pivotField showAll="0"/>
    <pivotField showAll="0"/>
    <pivotField showAll="0"/>
    <pivotField showAll="0"/>
    <pivotField dataField="1" showAll="0"/>
    <pivotField dataField="1" showAll="0"/>
    <pivotField showAll="0"/>
    <pivotField dataField="1" showAll="0"/>
    <pivotField dataField="1" showAll="0"/>
    <pivotField showAll="0"/>
    <pivotField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0"/>
  </rowFields>
  <rowItems count="58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8"/>
    </i>
    <i>
      <x v="139"/>
    </i>
    <i>
      <x v="140"/>
    </i>
    <i>
      <x v="141"/>
    </i>
    <i>
      <x v="142"/>
    </i>
    <i>
      <x v="143"/>
    </i>
    <i>
      <x v="145"/>
    </i>
    <i>
      <x v="146"/>
    </i>
    <i>
      <x v="147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9"/>
    </i>
    <i>
      <x v="300"/>
    </i>
    <i>
      <x v="301"/>
    </i>
    <i>
      <x v="302"/>
    </i>
    <i>
      <x v="303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8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9"/>
    </i>
    <i>
      <x v="420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6"/>
    </i>
    <i>
      <x v="528"/>
    </i>
    <i>
      <x v="529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9"/>
    </i>
    <i>
      <x v="540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2"/>
    </i>
    <i>
      <x v="555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5"/>
    </i>
    <i>
      <x v="567"/>
    </i>
    <i>
      <x v="569"/>
    </i>
    <i>
      <x v="570"/>
    </i>
    <i>
      <x v="572"/>
    </i>
    <i>
      <x v="573"/>
    </i>
    <i>
      <x v="575"/>
    </i>
    <i>
      <x v="576"/>
    </i>
    <i>
      <x v="577"/>
    </i>
    <i>
      <x v="578"/>
    </i>
    <i>
      <x v="580"/>
    </i>
    <i>
      <x v="581"/>
    </i>
    <i>
      <x v="583"/>
    </i>
    <i>
      <x v="584"/>
    </i>
    <i>
      <x v="585"/>
    </i>
    <i>
      <x v="586"/>
    </i>
    <i>
      <x v="588"/>
    </i>
    <i>
      <x v="590"/>
    </i>
    <i>
      <x v="63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 t="grand">
      <x/>
    </i>
  </rowItems>
  <colFields count="1">
    <field x="-2"/>
  </colFields>
  <colItems count="11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</colItems>
  <dataFields count="11">
    <dataField name="Sum of snx_debt_usd" fld="67" baseField="0" baseItem="1" numFmtId="3"/>
    <dataField name="Sum of snx_asset_usd" fld="66" baseField="0" baseItem="1" numFmtId="3"/>
    <dataField name="Sum of snx_op_debt_usd" fld="70" baseField="0" baseItem="1" numFmtId="3"/>
    <dataField name="Sum of snx_op_asset_usd" fld="69" baseField="0" baseItem="1" numFmtId="3"/>
    <dataField name="Sum of valueUSD" fld="15" baseField="0" baseItem="58" numFmtId="3"/>
    <dataField name="Sum of valueUSD-eth" fld="13" baseField="0" baseItem="0" numFmtId="3"/>
    <dataField name="Sum of valueUSD-op" fld="19" baseField="0" baseItem="0" numFmtId="3"/>
    <dataField name="Sum of chains" fld="16" baseField="0" baseItem="0" numFmtId="1"/>
    <dataField name="Sum of tokens" fld="17" baseField="0" baseItem="0" numFmtId="1"/>
    <dataField name="Sum of asset_usd_value" fld="61" baseField="0" baseItem="14" numFmtId="3"/>
    <dataField name="Sum of snxTotalDebt" fld="74" baseField="0" baseItem="5" numFmtId="3"/>
  </dataFields>
  <formats count="9">
    <format dxfId="68">
      <pivotArea outline="0" fieldPosition="0">
        <references count="1">
          <reference field="4294967294" count="1">
            <x v="0"/>
          </reference>
        </references>
      </pivotArea>
    </format>
    <format dxfId="67">
      <pivotArea outline="0" fieldPosition="0">
        <references count="1">
          <reference field="4294967294" count="1">
            <x v="1"/>
          </reference>
        </references>
      </pivotArea>
    </format>
    <format dxfId="66">
      <pivotArea outline="0" fieldPosition="0">
        <references count="1">
          <reference field="4294967294" count="1">
            <x v="2"/>
          </reference>
        </references>
      </pivotArea>
    </format>
    <format dxfId="65">
      <pivotArea outline="0" fieldPosition="0">
        <references count="1">
          <reference field="4294967294" count="1">
            <x v="3"/>
          </reference>
        </references>
      </pivotArea>
    </format>
    <format dxfId="64">
      <pivotArea field="0" type="button" dataOnly="0" labelOnly="1" outline="0" axis="axisRow" fieldPosition="0"/>
    </format>
    <format dxfId="63">
      <pivotArea dataOnly="0" labelOnly="1" outline="0" fieldPosition="0">
        <references count="1">
          <reference field="4294967294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62">
      <pivotArea outline="0" fieldPosition="0">
        <references count="1">
          <reference field="4294967294" count="1">
            <x v="4"/>
          </reference>
        </references>
      </pivotArea>
    </format>
    <format dxfId="61">
      <pivotArea outline="0" fieldPosition="0">
        <references count="1">
          <reference field="4294967294" count="1">
            <x v="9"/>
          </reference>
        </references>
      </pivotArea>
    </format>
    <format dxfId="60">
      <pivotArea outline="0" fieldPosition="0">
        <references count="1">
          <reference field="4294967294" count="1">
            <x v="10"/>
          </reference>
        </references>
      </pivotArea>
    </format>
  </formats>
  <pivotTableStyleInfo name="PivotStyleLight16" showRowHeaders="1" showColHeaders="1" showRowStripes="0" showColStripes="0" showLastColumn="1"/>
  <filters count="1">
    <filter fld="0" type="valueNotEqual" evalOrder="-1" id="1" iMeasureFld="10">
      <autoFilter ref="A1">
        <filterColumn colId="0">
          <customFilters>
            <customFilter operator="notEqual" val="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" cacheId="41" applyNumberFormats="0" applyBorderFormats="0" applyFontFormats="0" applyPatternFormats="0" applyAlignmentFormats="0" applyWidthHeightFormats="1" dataCaption="Values" updatedVersion="5" minRefreshableVersion="3" showDrill="0" useAutoFormatting="1" itemPrintTitles="1" createdVersion="5" indent="0" outline="1" outlineData="1" multipleFieldFilters="0">
  <location ref="A1:N159" firstHeaderRow="0" firstDataRow="1" firstDataCol="1"/>
  <pivotFields count="117">
    <pivotField axis="axisRow" showAll="0" measureFilter="1" sortType="descending">
      <items count="1071">
        <item x="957"/>
        <item x="2"/>
        <item x="643"/>
        <item x="77"/>
        <item m="1" x="975"/>
        <item x="3"/>
        <item x="6"/>
        <item x="41"/>
        <item x="21"/>
        <item x="18"/>
        <item x="69"/>
        <item x="9"/>
        <item x="10"/>
        <item x="26"/>
        <item x="7"/>
        <item x="53"/>
        <item x="12"/>
        <item x="13"/>
        <item x="16"/>
        <item x="25"/>
        <item x="14"/>
        <item x="71"/>
        <item x="57"/>
        <item x="17"/>
        <item x="74"/>
        <item x="15"/>
        <item x="30"/>
        <item x="54"/>
        <item x="11"/>
        <item x="23"/>
        <item x="34"/>
        <item x="50"/>
        <item x="465"/>
        <item x="42"/>
        <item x="32"/>
        <item x="31"/>
        <item x="68"/>
        <item x="45"/>
        <item x="19"/>
        <item x="78"/>
        <item x="49"/>
        <item x="66"/>
        <item x="62"/>
        <item x="51"/>
        <item x="33"/>
        <item x="61"/>
        <item x="59"/>
        <item x="90"/>
        <item x="63"/>
        <item x="56"/>
        <item x="711"/>
        <item x="683"/>
        <item x="60"/>
        <item x="80"/>
        <item x="111"/>
        <item x="24"/>
        <item x="105"/>
        <item x="122"/>
        <item x="100"/>
        <item x="67"/>
        <item x="47"/>
        <item x="83"/>
        <item x="52"/>
        <item x="110"/>
        <item x="40"/>
        <item x="89"/>
        <item m="1" x="1023"/>
        <item x="130"/>
        <item x="43"/>
        <item x="73"/>
        <item x="106"/>
        <item x="109"/>
        <item x="38"/>
        <item x="124"/>
        <item x="104"/>
        <item x="76"/>
        <item x="37"/>
        <item x="103"/>
        <item x="112"/>
        <item x="438"/>
        <item x="118"/>
        <item x="35"/>
        <item x="162"/>
        <item x="98"/>
        <item x="91"/>
        <item x="146"/>
        <item x="86"/>
        <item x="65"/>
        <item x="81"/>
        <item x="85"/>
        <item x="94"/>
        <item x="99"/>
        <item x="140"/>
        <item x="27"/>
        <item x="137"/>
        <item x="108"/>
        <item x="136"/>
        <item x="82"/>
        <item x="138"/>
        <item x="121"/>
        <item x="175"/>
        <item x="39"/>
        <item x="92"/>
        <item x="125"/>
        <item m="1" x="985"/>
        <item x="586"/>
        <item x="655"/>
        <item x="653"/>
        <item x="0"/>
        <item x="1"/>
        <item x="629"/>
        <item x="107"/>
        <item x="28"/>
        <item x="4"/>
        <item x="661"/>
        <item x="46"/>
        <item x="22"/>
        <item x="123"/>
        <item x="58"/>
        <item x="662"/>
        <item x="619"/>
        <item x="55"/>
        <item x="139"/>
        <item x="44"/>
        <item x="603"/>
        <item x="628"/>
        <item x="114"/>
        <item x="594"/>
        <item x="126"/>
        <item x="102"/>
        <item x="587"/>
        <item x="726"/>
        <item x="646"/>
        <item x="702"/>
        <item x="621"/>
        <item x="638"/>
        <item x="724"/>
        <item x="591"/>
        <item x="721"/>
        <item x="664"/>
        <item x="634"/>
        <item x="673"/>
        <item m="1" x="1028"/>
        <item x="734"/>
        <item x="617"/>
        <item x="730"/>
        <item x="731"/>
        <item x="736"/>
        <item x="739"/>
        <item x="742"/>
        <item x="756"/>
        <item x="759"/>
        <item x="761"/>
        <item x="766"/>
        <item x="767"/>
        <item x="777"/>
        <item x="780"/>
        <item x="785"/>
        <item x="796"/>
        <item x="798"/>
        <item x="801"/>
        <item x="803"/>
        <item x="804"/>
        <item m="1" x="994"/>
        <item x="806"/>
        <item x="812"/>
        <item x="819"/>
        <item x="821"/>
        <item x="842"/>
        <item x="844"/>
        <item x="848"/>
        <item x="851"/>
        <item x="871"/>
        <item x="885"/>
        <item x="890"/>
        <item x="893"/>
        <item m="1" x="1012"/>
        <item x="896"/>
        <item m="1" x="1061"/>
        <item x="902"/>
        <item x="903"/>
        <item x="907"/>
        <item x="909"/>
        <item x="914"/>
        <item x="922"/>
        <item x="924"/>
        <item m="1" x="964"/>
        <item x="927"/>
        <item m="1" x="1044"/>
        <item x="935"/>
        <item x="936"/>
        <item x="944"/>
        <item m="1" x="1062"/>
        <item x="949"/>
        <item x="951"/>
        <item x="219"/>
        <item x="84"/>
        <item x="70"/>
        <item x="145"/>
        <item x="675"/>
        <item x="656"/>
        <item x="666"/>
        <item x="583"/>
        <item m="1" x="966"/>
        <item x="753"/>
        <item m="1" x="1039"/>
        <item x="696"/>
        <item x="837"/>
        <item x="853"/>
        <item x="865"/>
        <item x="881"/>
        <item x="912"/>
        <item x="916"/>
        <item x="933"/>
        <item x="934"/>
        <item x="945"/>
        <item x="861"/>
        <item m="1" x="978"/>
        <item x="904"/>
        <item x="937"/>
        <item m="1" x="969"/>
        <item x="79"/>
        <item x="115"/>
        <item x="48"/>
        <item x="87"/>
        <item x="950"/>
        <item x="204"/>
        <item x="752"/>
        <item x="699"/>
        <item m="1" x="1025"/>
        <item m="1" x="1043"/>
        <item x="170"/>
        <item x="154"/>
        <item x="200"/>
        <item x="323"/>
        <item x="143"/>
        <item x="133"/>
        <item x="197"/>
        <item x="202"/>
        <item x="180"/>
        <item x="129"/>
        <item x="156"/>
        <item x="169"/>
        <item x="159"/>
        <item x="147"/>
        <item x="72"/>
        <item x="158"/>
        <item x="218"/>
        <item x="167"/>
        <item x="134"/>
        <item x="164"/>
        <item x="189"/>
        <item x="373"/>
        <item x="190"/>
        <item x="144"/>
        <item x="886"/>
        <item x="155"/>
        <item x="182"/>
        <item x="177"/>
        <item x="163"/>
        <item x="20"/>
        <item x="142"/>
        <item x="748"/>
        <item x="184"/>
        <item x="141"/>
        <item x="151"/>
        <item x="187"/>
        <item x="179"/>
        <item x="160"/>
        <item x="214"/>
        <item x="195"/>
        <item x="592"/>
        <item m="1" x="993"/>
        <item x="604"/>
        <item x="101"/>
        <item x="194"/>
        <item x="96"/>
        <item x="829"/>
        <item x="833"/>
        <item x="697"/>
        <item x="843"/>
        <item x="64"/>
        <item x="689"/>
        <item x="905"/>
        <item x="199"/>
        <item x="678"/>
        <item x="185"/>
        <item x="727"/>
        <item x="95"/>
        <item x="201"/>
        <item x="75"/>
        <item m="1" x="988"/>
        <item m="1" x="1033"/>
        <item x="492"/>
        <item x="29"/>
        <item x="113"/>
        <item x="88"/>
        <item x="97"/>
        <item x="132"/>
        <item x="148"/>
        <item m="1" x="1001"/>
        <item x="161"/>
        <item x="135"/>
        <item x="157"/>
        <item x="183"/>
        <item x="172"/>
        <item x="193"/>
        <item x="178"/>
        <item x="196"/>
        <item x="198"/>
        <item x="192"/>
        <item x="119"/>
        <item x="181"/>
        <item x="213"/>
        <item x="205"/>
        <item x="215"/>
        <item x="207"/>
        <item x="224"/>
        <item x="120"/>
        <item x="212"/>
        <item x="245"/>
        <item x="226"/>
        <item x="222"/>
        <item x="243"/>
        <item x="229"/>
        <item x="368"/>
        <item x="233"/>
        <item x="266"/>
        <item x="228"/>
        <item x="237"/>
        <item x="239"/>
        <item x="247"/>
        <item x="238"/>
        <item x="250"/>
        <item x="285"/>
        <item x="261"/>
        <item x="251"/>
        <item x="625"/>
        <item x="254"/>
        <item x="255"/>
        <item m="1" x="967"/>
        <item x="246"/>
        <item x="272"/>
        <item x="263"/>
        <item x="259"/>
        <item x="351"/>
        <item x="291"/>
        <item x="260"/>
        <item x="275"/>
        <item x="283"/>
        <item x="273"/>
        <item x="574"/>
        <item x="131"/>
        <item m="1" x="1034"/>
        <item x="295"/>
        <item x="289"/>
        <item x="284"/>
        <item x="318"/>
        <item m="1" x="979"/>
        <item x="581"/>
        <item x="276"/>
        <item x="299"/>
        <item x="282"/>
        <item x="332"/>
        <item x="281"/>
        <item x="499"/>
        <item x="293"/>
        <item x="331"/>
        <item x="292"/>
        <item x="269"/>
        <item x="354"/>
        <item x="274"/>
        <item x="305"/>
        <item x="321"/>
        <item x="320"/>
        <item x="296"/>
        <item x="297"/>
        <item x="298"/>
        <item x="303"/>
        <item m="1" x="997"/>
        <item x="314"/>
        <item x="310"/>
        <item x="336"/>
        <item x="327"/>
        <item x="339"/>
        <item x="302"/>
        <item x="325"/>
        <item x="358"/>
        <item x="330"/>
        <item x="348"/>
        <item x="346"/>
        <item x="360"/>
        <item x="353"/>
        <item m="1" x="1051"/>
        <item x="356"/>
        <item x="340"/>
        <item x="562"/>
        <item x="347"/>
        <item x="369"/>
        <item x="394"/>
        <item x="350"/>
        <item x="429"/>
        <item x="573"/>
        <item x="329"/>
        <item x="378"/>
        <item x="377"/>
        <item x="345"/>
        <item x="365"/>
        <item x="560"/>
        <item x="363"/>
        <item x="372"/>
        <item x="364"/>
        <item x="366"/>
        <item x="397"/>
        <item x="391"/>
        <item m="1" x="1037"/>
        <item x="375"/>
        <item x="376"/>
        <item x="390"/>
        <item x="400"/>
        <item x="388"/>
        <item x="389"/>
        <item x="415"/>
        <item x="411"/>
        <item x="605"/>
        <item x="399"/>
        <item x="405"/>
        <item x="435"/>
        <item x="412"/>
        <item x="440"/>
        <item x="450"/>
        <item x="444"/>
        <item x="448"/>
        <item x="446"/>
        <item x="406"/>
        <item x="428"/>
        <item x="516"/>
        <item x="463"/>
        <item x="449"/>
        <item x="579"/>
        <item x="434"/>
        <item x="436"/>
        <item x="421"/>
        <item x="518"/>
        <item x="451"/>
        <item x="433"/>
        <item x="439"/>
        <item x="441"/>
        <item x="443"/>
        <item x="410"/>
        <item x="491"/>
        <item x="478"/>
        <item x="455"/>
        <item x="458"/>
        <item x="489"/>
        <item x="497"/>
        <item x="470"/>
        <item x="472"/>
        <item x="488"/>
        <item x="498"/>
        <item x="417"/>
        <item x="484"/>
        <item x="437"/>
        <item x="447"/>
        <item x="525"/>
        <item x="511"/>
        <item x="515"/>
        <item x="494"/>
        <item m="1" x="1058"/>
        <item x="506"/>
        <item x="524"/>
        <item x="501"/>
        <item x="502"/>
        <item x="523"/>
        <item x="715"/>
        <item x="467"/>
        <item x="508"/>
        <item m="1" x="996"/>
        <item m="1" x="998"/>
        <item m="1" x="972"/>
        <item x="549"/>
        <item x="552"/>
        <item x="556"/>
        <item x="551"/>
        <item x="531"/>
        <item m="1" x="1029"/>
        <item x="558"/>
        <item m="1" x="1010"/>
        <item x="559"/>
        <item x="545"/>
        <item m="1" x="1035"/>
        <item m="1" x="1015"/>
        <item m="1" x="959"/>
        <item x="453"/>
        <item x="564"/>
        <item m="1" x="991"/>
        <item x="553"/>
        <item m="1" x="960"/>
        <item m="1" x="1009"/>
        <item x="569"/>
        <item x="575"/>
        <item x="570"/>
        <item x="571"/>
        <item x="576"/>
        <item x="577"/>
        <item m="1" x="1027"/>
        <item x="536"/>
        <item m="1" x="984"/>
        <item x="578"/>
        <item m="1" x="1020"/>
        <item x="593"/>
        <item x="627"/>
        <item x="614"/>
        <item m="1" x="1008"/>
        <item x="623"/>
        <item x="668"/>
        <item x="626"/>
        <item x="645"/>
        <item x="694"/>
        <item x="588"/>
        <item m="1" x="973"/>
        <item x="672"/>
        <item m="1" x="1002"/>
        <item x="701"/>
        <item x="700"/>
        <item m="1" x="974"/>
        <item x="624"/>
        <item x="710"/>
        <item m="1" x="1066"/>
        <item x="725"/>
        <item x="692"/>
        <item m="1" x="1057"/>
        <item x="703"/>
        <item x="687"/>
        <item x="589"/>
        <item x="601"/>
        <item x="611"/>
        <item m="1" x="989"/>
        <item x="600"/>
        <item m="1" x="1014"/>
        <item x="582"/>
        <item x="393"/>
        <item x="651"/>
        <item x="708"/>
        <item x="707"/>
        <item x="706"/>
        <item x="705"/>
        <item x="691"/>
        <item x="637"/>
        <item m="1" x="986"/>
        <item x="677"/>
        <item x="682"/>
        <item x="681"/>
        <item x="680"/>
        <item x="679"/>
        <item x="910"/>
        <item x="613"/>
        <item x="639"/>
        <item x="676"/>
        <item m="1" x="1011"/>
        <item x="684"/>
        <item x="686"/>
        <item x="633"/>
        <item x="685"/>
        <item x="688"/>
        <item x="674"/>
        <item x="647"/>
        <item x="658"/>
        <item x="660"/>
        <item x="644"/>
        <item x="642"/>
        <item x="667"/>
        <item m="1" x="1055"/>
        <item x="690"/>
        <item x="783"/>
        <item x="728"/>
        <item x="729"/>
        <item x="732"/>
        <item x="733"/>
        <item x="735"/>
        <item x="740"/>
        <item x="741"/>
        <item x="743"/>
        <item x="744"/>
        <item x="745"/>
        <item x="747"/>
        <item m="1" x="990"/>
        <item x="749"/>
        <item x="750"/>
        <item m="1" x="982"/>
        <item m="1" x="1065"/>
        <item x="755"/>
        <item x="757"/>
        <item x="758"/>
        <item x="762"/>
        <item x="763"/>
        <item x="764"/>
        <item x="768"/>
        <item x="769"/>
        <item x="770"/>
        <item x="772"/>
        <item x="774"/>
        <item x="775"/>
        <item x="776"/>
        <item x="778"/>
        <item x="779"/>
        <item m="1" x="1004"/>
        <item x="781"/>
        <item x="782"/>
        <item x="784"/>
        <item x="786"/>
        <item x="787"/>
        <item m="1" x="1064"/>
        <item x="791"/>
        <item x="792"/>
        <item x="793"/>
        <item x="794"/>
        <item x="795"/>
        <item x="797"/>
        <item x="596"/>
        <item x="799"/>
        <item x="800"/>
        <item x="802"/>
        <item m="1" x="999"/>
        <item x="805"/>
        <item x="807"/>
        <item x="808"/>
        <item x="810"/>
        <item x="813"/>
        <item x="814"/>
        <item x="815"/>
        <item x="818"/>
        <item x="820"/>
        <item x="822"/>
        <item m="1" x="977"/>
        <item x="827"/>
        <item x="828"/>
        <item m="1" x="1006"/>
        <item x="830"/>
        <item x="832"/>
        <item m="1" x="1068"/>
        <item x="834"/>
        <item x="835"/>
        <item x="836"/>
        <item x="838"/>
        <item x="693"/>
        <item x="839"/>
        <item x="841"/>
        <item x="845"/>
        <item m="1" x="1049"/>
        <item m="1" x="1067"/>
        <item x="849"/>
        <item x="850"/>
        <item x="852"/>
        <item x="854"/>
        <item m="1" x="1042"/>
        <item x="858"/>
        <item m="1" x="1021"/>
        <item x="859"/>
        <item x="860"/>
        <item x="862"/>
        <item x="863"/>
        <item x="866"/>
        <item x="869"/>
        <item x="870"/>
        <item m="1" x="1000"/>
        <item x="872"/>
        <item x="874"/>
        <item x="875"/>
        <item x="876"/>
        <item x="877"/>
        <item x="879"/>
        <item x="883"/>
        <item x="887"/>
        <item x="888"/>
        <item x="889"/>
        <item x="891"/>
        <item x="894"/>
        <item x="895"/>
        <item m="1" x="1048"/>
        <item x="897"/>
        <item x="898"/>
        <item x="899"/>
        <item x="900"/>
        <item x="901"/>
        <item m="1" x="1005"/>
        <item m="1" x="980"/>
        <item x="908"/>
        <item x="911"/>
        <item x="915"/>
        <item m="1" x="962"/>
        <item m="1" x="976"/>
        <item m="1" x="1054"/>
        <item x="917"/>
        <item x="918"/>
        <item x="920"/>
        <item x="921"/>
        <item m="1" x="1052"/>
        <item x="925"/>
        <item x="926"/>
        <item x="928"/>
        <item x="929"/>
        <item x="930"/>
        <item m="1" x="963"/>
        <item x="932"/>
        <item m="1" x="1053"/>
        <item x="938"/>
        <item x="940"/>
        <item x="941"/>
        <item x="942"/>
        <item x="943"/>
        <item x="946"/>
        <item m="1" x="1022"/>
        <item m="1" x="1040"/>
        <item x="953"/>
        <item m="1" x="1041"/>
        <item x="954"/>
        <item x="568"/>
        <item x="328"/>
        <item x="116"/>
        <item m="1" x="971"/>
        <item x="640"/>
        <item x="166"/>
        <item x="152"/>
        <item x="153"/>
        <item x="165"/>
        <item x="150"/>
        <item x="174"/>
        <item x="191"/>
        <item x="206"/>
        <item x="211"/>
        <item x="168"/>
        <item x="232"/>
        <item x="220"/>
        <item x="203"/>
        <item x="208"/>
        <item x="216"/>
        <item x="264"/>
        <item x="210"/>
        <item x="188"/>
        <item x="209"/>
        <item x="221"/>
        <item x="176"/>
        <item m="1" x="1017"/>
        <item x="244"/>
        <item m="1" x="958"/>
        <item x="225"/>
        <item x="231"/>
        <item x="235"/>
        <item x="234"/>
        <item x="240"/>
        <item x="227"/>
        <item x="230"/>
        <item x="256"/>
        <item x="242"/>
        <item x="236"/>
        <item x="257"/>
        <item x="249"/>
        <item x="267"/>
        <item x="241"/>
        <item x="343"/>
        <item x="248"/>
        <item x="252"/>
        <item x="253"/>
        <item x="258"/>
        <item x="262"/>
        <item x="290"/>
        <item x="307"/>
        <item x="265"/>
        <item x="268"/>
        <item x="280"/>
        <item x="288"/>
        <item x="279"/>
        <item x="315"/>
        <item m="1" x="1060"/>
        <item x="333"/>
        <item x="294"/>
        <item x="304"/>
        <item x="286"/>
        <item x="309"/>
        <item x="312"/>
        <item x="277"/>
        <item x="322"/>
        <item x="301"/>
        <item x="308"/>
        <item x="270"/>
        <item x="324"/>
        <item x="311"/>
        <item x="306"/>
        <item x="371"/>
        <item x="337"/>
        <item x="316"/>
        <item x="319"/>
        <item x="300"/>
        <item x="374"/>
        <item x="317"/>
        <item x="352"/>
        <item x="349"/>
        <item x="335"/>
        <item x="338"/>
        <item x="361"/>
        <item m="1" x="1038"/>
        <item x="334"/>
        <item x="362"/>
        <item x="359"/>
        <item x="357"/>
        <item x="313"/>
        <item x="381"/>
        <item x="355"/>
        <item x="387"/>
        <item x="456"/>
        <item x="469"/>
        <item x="383"/>
        <item x="367"/>
        <item x="396"/>
        <item x="342"/>
        <item x="386"/>
        <item x="384"/>
        <item x="395"/>
        <item x="380"/>
        <item x="507"/>
        <item x="402"/>
        <item x="407"/>
        <item x="392"/>
        <item x="408"/>
        <item x="403"/>
        <item x="385"/>
        <item x="401"/>
        <item x="413"/>
        <item x="431"/>
        <item x="426"/>
        <item x="422"/>
        <item x="425"/>
        <item x="398"/>
        <item x="423"/>
        <item x="427"/>
        <item x="430"/>
        <item x="445"/>
        <item x="418"/>
        <item x="419"/>
        <item x="420"/>
        <item x="464"/>
        <item m="1" x="995"/>
        <item x="414"/>
        <item x="457"/>
        <item x="483"/>
        <item x="424"/>
        <item x="454"/>
        <item x="468"/>
        <item x="432"/>
        <item m="1" x="1024"/>
        <item x="452"/>
        <item x="462"/>
        <item x="461"/>
        <item x="477"/>
        <item x="473"/>
        <item x="442"/>
        <item x="479"/>
        <item x="482"/>
        <item x="493"/>
        <item x="480"/>
        <item x="474"/>
        <item x="459"/>
        <item x="460"/>
        <item x="496"/>
        <item x="466"/>
        <item x="503"/>
        <item x="485"/>
        <item x="475"/>
        <item x="490"/>
        <item x="500"/>
        <item x="481"/>
        <item x="505"/>
        <item x="520"/>
        <item x="509"/>
        <item x="528"/>
        <item x="510"/>
        <item x="519"/>
        <item x="514"/>
        <item x="521"/>
        <item x="513"/>
        <item x="529"/>
        <item m="1" x="1056"/>
        <item x="471"/>
        <item x="534"/>
        <item x="486"/>
        <item x="530"/>
        <item m="1" x="965"/>
        <item x="522"/>
        <item x="517"/>
        <item x="546"/>
        <item x="538"/>
        <item x="543"/>
        <item x="542"/>
        <item x="532"/>
        <item x="541"/>
        <item x="512"/>
        <item x="550"/>
        <item x="547"/>
        <item x="554"/>
        <item x="544"/>
        <item x="555"/>
        <item m="1" x="983"/>
        <item x="533"/>
        <item x="416"/>
        <item x="539"/>
        <item x="565"/>
        <item m="1" x="970"/>
        <item m="1" x="1003"/>
        <item m="1" x="1032"/>
        <item m="1" x="1013"/>
        <item x="567"/>
        <item m="1" x="1007"/>
        <item m="1" x="1036"/>
        <item x="580"/>
        <item x="720"/>
        <item x="719"/>
        <item x="704"/>
        <item x="622"/>
        <item m="1" x="1018"/>
        <item x="718"/>
        <item x="641"/>
        <item x="615"/>
        <item x="635"/>
        <item x="599"/>
        <item x="826"/>
        <item x="636"/>
        <item x="620"/>
        <item x="663"/>
        <item x="607"/>
        <item m="1" x="968"/>
        <item m="1" x="1019"/>
        <item x="585"/>
        <item x="590"/>
        <item x="654"/>
        <item x="657"/>
        <item x="595"/>
        <item x="610"/>
        <item x="671"/>
        <item x="609"/>
        <item x="606"/>
        <item x="714"/>
        <item m="1" x="1050"/>
        <item x="717"/>
        <item x="722"/>
        <item x="597"/>
        <item x="723"/>
        <item m="1" x="1030"/>
        <item x="669"/>
        <item x="612"/>
        <item x="649"/>
        <item x="650"/>
        <item x="698"/>
        <item x="919"/>
        <item x="670"/>
        <item x="618"/>
        <item x="602"/>
        <item x="709"/>
        <item x="608"/>
        <item x="738"/>
        <item x="754"/>
        <item m="1" x="1063"/>
        <item x="760"/>
        <item m="1" x="1069"/>
        <item x="790"/>
        <item m="1" x="1059"/>
        <item x="811"/>
        <item x="817"/>
        <item x="824"/>
        <item x="716"/>
        <item x="846"/>
        <item x="864"/>
        <item x="882"/>
        <item x="913"/>
        <item x="659"/>
        <item x="923"/>
        <item m="1" x="992"/>
        <item x="5"/>
        <item x="127"/>
        <item x="117"/>
        <item x="341"/>
        <item m="1" x="1045"/>
        <item m="1" x="981"/>
        <item m="1" x="1046"/>
        <item x="572"/>
        <item x="630"/>
        <item m="1" x="1047"/>
        <item m="1" x="987"/>
        <item m="1" x="961"/>
        <item x="746"/>
        <item m="1" x="1031"/>
        <item m="1" x="1016"/>
        <item x="857"/>
        <item x="880"/>
        <item x="884"/>
        <item x="931"/>
        <item m="1" x="1026"/>
        <item x="8"/>
        <item x="36"/>
        <item x="93"/>
        <item x="128"/>
        <item x="149"/>
        <item x="171"/>
        <item x="173"/>
        <item x="186"/>
        <item x="217"/>
        <item x="223"/>
        <item x="271"/>
        <item x="278"/>
        <item x="287"/>
        <item x="326"/>
        <item x="344"/>
        <item x="370"/>
        <item x="379"/>
        <item x="382"/>
        <item x="404"/>
        <item x="409"/>
        <item x="476"/>
        <item x="487"/>
        <item x="495"/>
        <item x="504"/>
        <item x="526"/>
        <item x="527"/>
        <item x="535"/>
        <item x="537"/>
        <item x="540"/>
        <item x="548"/>
        <item x="557"/>
        <item x="561"/>
        <item x="563"/>
        <item x="566"/>
        <item x="584"/>
        <item x="598"/>
        <item x="616"/>
        <item x="631"/>
        <item x="632"/>
        <item x="648"/>
        <item x="652"/>
        <item x="665"/>
        <item x="695"/>
        <item x="712"/>
        <item x="713"/>
        <item x="737"/>
        <item x="751"/>
        <item x="765"/>
        <item x="771"/>
        <item x="773"/>
        <item x="788"/>
        <item x="789"/>
        <item x="809"/>
        <item x="816"/>
        <item x="823"/>
        <item x="825"/>
        <item x="831"/>
        <item x="840"/>
        <item x="847"/>
        <item x="855"/>
        <item x="856"/>
        <item x="867"/>
        <item x="868"/>
        <item x="873"/>
        <item x="878"/>
        <item x="892"/>
        <item x="906"/>
        <item x="939"/>
        <item x="947"/>
        <item x="948"/>
        <item x="952"/>
        <item x="955"/>
        <item x="95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0"/>
  </rowFields>
  <rowItems count="158">
    <i>
      <x v="108"/>
    </i>
    <i>
      <x v="109"/>
    </i>
    <i>
      <x v="5"/>
    </i>
    <i>
      <x v="113"/>
    </i>
    <i>
      <x v="977"/>
    </i>
    <i>
      <x v="6"/>
    </i>
    <i>
      <x v="14"/>
    </i>
    <i>
      <x v="997"/>
    </i>
    <i>
      <x v="11"/>
    </i>
    <i>
      <x v="12"/>
    </i>
    <i>
      <x v="28"/>
    </i>
    <i>
      <x v="16"/>
    </i>
    <i>
      <x v="17"/>
    </i>
    <i>
      <x v="20"/>
    </i>
    <i>
      <x v="25"/>
    </i>
    <i>
      <x v="260"/>
    </i>
    <i>
      <x v="8"/>
    </i>
    <i>
      <x v="116"/>
    </i>
    <i>
      <x v="93"/>
    </i>
    <i>
      <x v="55"/>
    </i>
    <i>
      <x v="112"/>
    </i>
    <i>
      <x v="294"/>
    </i>
    <i>
      <x v="81"/>
    </i>
    <i>
      <x v="998"/>
    </i>
    <i>
      <x v="76"/>
    </i>
    <i>
      <x v="72"/>
    </i>
    <i>
      <x v="101"/>
    </i>
    <i>
      <x v="64"/>
    </i>
    <i>
      <x v="60"/>
    </i>
    <i>
      <x v="68"/>
    </i>
    <i>
      <x v="223"/>
    </i>
    <i>
      <x v="59"/>
    </i>
    <i>
      <x v="7"/>
    </i>
    <i>
      <x v="197"/>
    </i>
    <i>
      <x v="62"/>
    </i>
    <i>
      <x v="87"/>
    </i>
    <i>
      <x v="118"/>
    </i>
    <i>
      <x v="75"/>
    </i>
    <i>
      <x v="121"/>
    </i>
    <i>
      <x v="89"/>
    </i>
    <i>
      <x v="224"/>
    </i>
    <i>
      <x v="296"/>
    </i>
    <i>
      <x v="274"/>
    </i>
    <i>
      <x v="295"/>
    </i>
    <i>
      <x v="222"/>
    </i>
    <i>
      <x v="719"/>
    </i>
    <i>
      <x v="196"/>
    </i>
    <i>
      <x v="979"/>
    </i>
    <i>
      <x v="311"/>
    </i>
    <i>
      <x v="978"/>
    </i>
    <i>
      <x v="1000"/>
    </i>
    <i>
      <x v="352"/>
    </i>
    <i>
      <x v="298"/>
    </i>
    <i>
      <x v="318"/>
    </i>
    <i>
      <x v="302"/>
    </i>
    <i>
      <x v="264"/>
    </i>
    <i>
      <x v="198"/>
    </i>
    <i>
      <x v="221"/>
    </i>
    <i>
      <x v="1001"/>
    </i>
    <i>
      <x v="265"/>
    </i>
    <i>
      <x v="303"/>
    </i>
    <i>
      <x v="301"/>
    </i>
    <i>
      <x v="725"/>
    </i>
    <i>
      <x v="722"/>
    </i>
    <i>
      <x v="1002"/>
    </i>
    <i>
      <x v="1003"/>
    </i>
    <i>
      <x v="304"/>
    </i>
    <i>
      <x v="1004"/>
    </i>
    <i>
      <x v="739"/>
    </i>
    <i>
      <x v="69"/>
    </i>
    <i>
      <x v="310"/>
    </i>
    <i>
      <x v="306"/>
    </i>
    <i>
      <x v="270"/>
    </i>
    <i>
      <x v="308"/>
    </i>
    <i>
      <x v="226"/>
    </i>
    <i>
      <x v="314"/>
    </i>
    <i>
      <x v="729"/>
    </i>
    <i>
      <x v="738"/>
    </i>
    <i>
      <x v="299"/>
    </i>
    <i>
      <x v="319"/>
    </i>
    <i>
      <x v="1005"/>
    </i>
    <i>
      <x v="1006"/>
    </i>
    <i>
      <x v="238"/>
    </i>
    <i>
      <x v="755"/>
    </i>
    <i>
      <x v="320"/>
    </i>
    <i>
      <x v="338"/>
    </i>
    <i>
      <x v="769"/>
    </i>
    <i>
      <x v="1007"/>
    </i>
    <i>
      <x v="360"/>
    </i>
    <i>
      <x v="1008"/>
    </i>
    <i>
      <x v="362"/>
    </i>
    <i>
      <x v="334"/>
    </i>
    <i>
      <x v="1009"/>
    </i>
    <i>
      <x v="723"/>
    </i>
    <i>
      <x v="767"/>
    </i>
    <i>
      <x v="787"/>
    </i>
    <i>
      <x v="373"/>
    </i>
    <i>
      <x v="750"/>
    </i>
    <i>
      <x v="386"/>
    </i>
    <i>
      <x v="718"/>
    </i>
    <i>
      <x v="336"/>
    </i>
    <i>
      <x v="798"/>
    </i>
    <i>
      <x v="785"/>
    </i>
    <i>
      <x v="815"/>
    </i>
    <i>
      <x v="796"/>
    </i>
    <i>
      <x v="789"/>
    </i>
    <i>
      <x v="417"/>
    </i>
    <i>
      <x v="421"/>
    </i>
    <i>
      <x v="818"/>
    </i>
    <i>
      <x v="1015"/>
    </i>
    <i>
      <x v="426"/>
    </i>
    <i>
      <x v="1016"/>
    </i>
    <i>
      <x v="790"/>
    </i>
    <i>
      <x v="904"/>
    </i>
    <i>
      <x v="321"/>
    </i>
    <i>
      <x v="839"/>
    </i>
    <i>
      <x v="834"/>
    </i>
    <i>
      <x v="830"/>
    </i>
    <i>
      <x v="401"/>
    </i>
    <i>
      <x v="1010"/>
    </i>
    <i>
      <x v="328"/>
    </i>
    <i>
      <x v="249"/>
    </i>
    <i>
      <x v="446"/>
    </i>
    <i>
      <x v="447"/>
    </i>
    <i>
      <x v="448"/>
    </i>
    <i>
      <x v="851"/>
    </i>
    <i>
      <x v="862"/>
    </i>
    <i>
      <x v="865"/>
    </i>
    <i>
      <x v="342"/>
    </i>
    <i>
      <x v="457"/>
    </i>
    <i>
      <x v="428"/>
    </i>
    <i>
      <x v="458"/>
    </i>
    <i>
      <x v="859"/>
    </i>
    <i>
      <x v="866"/>
    </i>
    <i>
      <x v="436"/>
    </i>
    <i>
      <x v="905"/>
    </i>
    <i>
      <x v="893"/>
    </i>
    <i>
      <x v="246"/>
    </i>
    <i>
      <x v="900"/>
    </i>
    <i>
      <x v="496"/>
    </i>
    <i>
      <x v="396"/>
    </i>
    <i>
      <x v="1030"/>
    </i>
    <i>
      <x v="911"/>
    </i>
    <i>
      <x v="499"/>
    </i>
    <i>
      <x v="726"/>
    </i>
    <i>
      <x v="502"/>
    </i>
    <i>
      <x v="984"/>
    </i>
    <i>
      <x v="811"/>
    </i>
    <i>
      <x v="402"/>
    </i>
    <i>
      <x v="500"/>
    </i>
    <i>
      <x v="503"/>
    </i>
    <i>
      <x v="383"/>
    </i>
    <i>
      <x v="367"/>
    </i>
    <i>
      <x v="728"/>
    </i>
    <i>
      <x v="439"/>
    </i>
    <i>
      <x v="771"/>
    </i>
    <i>
      <x v="914"/>
    </i>
    <i t="grand">
      <x/>
    </i>
  </rowItems>
  <colFields count="1">
    <field x="-2"/>
  </colFields>
  <colItems count="13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</colItems>
  <dataFields count="13">
    <dataField name="Sum of snx_debt_usd" fld="67" baseField="0" baseItem="0" numFmtId="3"/>
    <dataField name="Sum of asset-50pct" fld="75" baseField="0" baseItem="18" numFmtId="3"/>
    <dataField name="Sum of asset-40pct" fld="76" baseField="0" baseItem="18" numFmtId="3"/>
    <dataField name="Sum of asset-30pct" fld="77" baseField="0" baseItem="18" numFmtId="3"/>
    <dataField name="Sum of asset-20pct" fld="78" baseField="0" baseItem="18" numFmtId="3"/>
    <dataField name="Sum of asset-10pct" fld="79" baseField="0" baseItem="18" numFmtId="3"/>
    <dataField name="Sum of snx_asset_usd" fld="66" baseField="0" baseItem="18" numFmtId="3"/>
    <dataField name="Sum of asset+10pct" fld="80" baseField="0" baseItem="18" numFmtId="3"/>
    <dataField name="Sum of asset+20pct" fld="81" baseField="0" baseItem="18" numFmtId="3"/>
    <dataField name="Sum of asset+30pct" fld="82" baseField="0" baseItem="18" numFmtId="3"/>
    <dataField name="Sum of asset+40pct" fld="83" baseField="0" baseItem="18" numFmtId="3"/>
    <dataField name="Sum of asset+50pct" fld="84" baseField="0" baseItem="18" numFmtId="3"/>
    <dataField name="Average of snxPrice" fld="97" subtotal="average" baseField="0" baseItem="288"/>
  </dataFields>
  <formats count="14">
    <format dxfId="59">
      <pivotArea outline="0" fieldPosition="0">
        <references count="1">
          <reference field="4294967294" count="1">
            <x v="1"/>
          </reference>
        </references>
      </pivotArea>
    </format>
    <format dxfId="58">
      <pivotArea outline="0" fieldPosition="0">
        <references count="1">
          <reference field="4294967294" count="1">
            <x v="2"/>
          </reference>
        </references>
      </pivotArea>
    </format>
    <format dxfId="57">
      <pivotArea outline="0" fieldPosition="0">
        <references count="1">
          <reference field="4294967294" count="1">
            <x v="3"/>
          </reference>
        </references>
      </pivotArea>
    </format>
    <format dxfId="56">
      <pivotArea outline="0" fieldPosition="0">
        <references count="1">
          <reference field="4294967294" count="1">
            <x v="4"/>
          </reference>
        </references>
      </pivotArea>
    </format>
    <format dxfId="55">
      <pivotArea outline="0" fieldPosition="0">
        <references count="1">
          <reference field="4294967294" count="1">
            <x v="5"/>
          </reference>
        </references>
      </pivotArea>
    </format>
    <format dxfId="54">
      <pivotArea outline="0" fieldPosition="0">
        <references count="1">
          <reference field="4294967294" count="1">
            <x v="6"/>
          </reference>
        </references>
      </pivotArea>
    </format>
    <format dxfId="53">
      <pivotArea outline="0" fieldPosition="0">
        <references count="1">
          <reference field="4294967294" count="1">
            <x v="7"/>
          </reference>
        </references>
      </pivotArea>
    </format>
    <format dxfId="52">
      <pivotArea outline="0" fieldPosition="0">
        <references count="1">
          <reference field="4294967294" count="1">
            <x v="8"/>
          </reference>
        </references>
      </pivotArea>
    </format>
    <format dxfId="51">
      <pivotArea outline="0" fieldPosition="0">
        <references count="1">
          <reference field="4294967294" count="1">
            <x v="9"/>
          </reference>
        </references>
      </pivotArea>
    </format>
    <format dxfId="50">
      <pivotArea outline="0" fieldPosition="0">
        <references count="1">
          <reference field="4294967294" count="1">
            <x v="10"/>
          </reference>
        </references>
      </pivotArea>
    </format>
    <format dxfId="49">
      <pivotArea outline="0" fieldPosition="0">
        <references count="1">
          <reference field="4294967294" count="1">
            <x v="11"/>
          </reference>
        </references>
      </pivotArea>
    </format>
    <format dxfId="48">
      <pivotArea outline="0" fieldPosition="0">
        <references count="1">
          <reference field="4294967294" count="1">
            <x v="0"/>
          </reference>
        </references>
      </pivotArea>
    </format>
    <format dxfId="47">
      <pivotArea field="0" type="button" dataOnly="0" labelOnly="1" outline="0" axis="axisRow" fieldPosition="0"/>
    </format>
    <format dxfId="46">
      <pivotArea dataOnly="0" labelOnly="1" outline="0" fieldPosition="0">
        <references count="1">
          <reference field="4294967294" count="12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</formats>
  <pivotTableStyleInfo name="PivotStyleLight16" showRowHeaders="1" showColHeaders="1" showRowStripes="0" showColStripes="0" showLastColumn="1"/>
  <filters count="1">
    <filter fld="0" type="valueGreaterThan" evalOrder="-1" id="1" iMeasureFld="0">
      <autoFilter ref="A1">
        <filterColumn colId="0">
          <customFilters>
            <customFilter operator="greaterThan" val="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1" cacheId="41" applyNumberFormats="0" applyBorderFormats="0" applyFontFormats="0" applyPatternFormats="0" applyAlignmentFormats="0" applyWidthHeightFormats="1" dataCaption="Values" updatedVersion="5" minRefreshableVersion="3" showDrill="0" useAutoFormatting="1" itemPrintTitles="1" createdVersion="5" indent="0" outline="1" outlineData="1" multipleFieldFilters="0">
  <location ref="A1:N467" firstHeaderRow="0" firstDataRow="1" firstDataCol="1"/>
  <pivotFields count="117">
    <pivotField axis="axisRow" showAll="0" measureFilter="1" sortType="descending">
      <items count="1071">
        <item x="957"/>
        <item x="2"/>
        <item x="643"/>
        <item x="77"/>
        <item m="1" x="975"/>
        <item x="3"/>
        <item x="6"/>
        <item x="41"/>
        <item x="21"/>
        <item x="18"/>
        <item x="69"/>
        <item x="9"/>
        <item x="10"/>
        <item x="26"/>
        <item x="7"/>
        <item x="53"/>
        <item x="12"/>
        <item x="13"/>
        <item x="16"/>
        <item x="25"/>
        <item x="14"/>
        <item x="71"/>
        <item x="57"/>
        <item x="17"/>
        <item x="74"/>
        <item x="15"/>
        <item x="30"/>
        <item x="54"/>
        <item x="11"/>
        <item x="23"/>
        <item x="34"/>
        <item x="50"/>
        <item x="465"/>
        <item x="42"/>
        <item x="32"/>
        <item x="31"/>
        <item x="68"/>
        <item x="45"/>
        <item x="19"/>
        <item x="78"/>
        <item x="49"/>
        <item x="66"/>
        <item x="62"/>
        <item x="51"/>
        <item x="33"/>
        <item x="61"/>
        <item x="59"/>
        <item x="90"/>
        <item x="63"/>
        <item x="56"/>
        <item x="711"/>
        <item x="683"/>
        <item x="60"/>
        <item x="80"/>
        <item x="111"/>
        <item x="24"/>
        <item x="105"/>
        <item x="122"/>
        <item x="100"/>
        <item x="67"/>
        <item x="47"/>
        <item x="83"/>
        <item x="52"/>
        <item x="110"/>
        <item x="40"/>
        <item x="89"/>
        <item m="1" x="1023"/>
        <item x="130"/>
        <item x="43"/>
        <item x="73"/>
        <item x="106"/>
        <item x="109"/>
        <item x="38"/>
        <item x="124"/>
        <item x="104"/>
        <item x="76"/>
        <item x="37"/>
        <item x="103"/>
        <item x="112"/>
        <item x="438"/>
        <item x="118"/>
        <item x="35"/>
        <item x="162"/>
        <item x="98"/>
        <item x="91"/>
        <item x="146"/>
        <item x="86"/>
        <item x="65"/>
        <item x="81"/>
        <item x="85"/>
        <item x="94"/>
        <item x="99"/>
        <item x="140"/>
        <item x="27"/>
        <item x="137"/>
        <item x="108"/>
        <item x="136"/>
        <item x="82"/>
        <item x="138"/>
        <item x="121"/>
        <item x="175"/>
        <item x="39"/>
        <item x="92"/>
        <item x="125"/>
        <item m="1" x="985"/>
        <item x="586"/>
        <item x="655"/>
        <item x="653"/>
        <item x="0"/>
        <item x="1"/>
        <item x="629"/>
        <item x="107"/>
        <item x="28"/>
        <item x="4"/>
        <item x="661"/>
        <item x="46"/>
        <item x="22"/>
        <item x="123"/>
        <item x="58"/>
        <item x="662"/>
        <item x="619"/>
        <item x="55"/>
        <item x="139"/>
        <item x="44"/>
        <item x="603"/>
        <item x="628"/>
        <item x="114"/>
        <item x="594"/>
        <item x="126"/>
        <item x="102"/>
        <item x="587"/>
        <item x="726"/>
        <item x="646"/>
        <item x="702"/>
        <item x="621"/>
        <item x="638"/>
        <item x="724"/>
        <item x="591"/>
        <item x="721"/>
        <item x="664"/>
        <item x="634"/>
        <item x="673"/>
        <item m="1" x="1028"/>
        <item x="734"/>
        <item x="617"/>
        <item x="730"/>
        <item x="731"/>
        <item x="736"/>
        <item x="739"/>
        <item x="742"/>
        <item x="756"/>
        <item x="759"/>
        <item x="761"/>
        <item x="766"/>
        <item x="767"/>
        <item x="777"/>
        <item x="780"/>
        <item x="785"/>
        <item x="796"/>
        <item x="798"/>
        <item x="801"/>
        <item x="803"/>
        <item x="804"/>
        <item m="1" x="994"/>
        <item x="806"/>
        <item x="812"/>
        <item x="819"/>
        <item x="821"/>
        <item x="842"/>
        <item x="844"/>
        <item x="848"/>
        <item x="851"/>
        <item x="871"/>
        <item x="885"/>
        <item x="890"/>
        <item x="893"/>
        <item m="1" x="1012"/>
        <item x="896"/>
        <item m="1" x="1061"/>
        <item x="902"/>
        <item x="903"/>
        <item x="907"/>
        <item x="909"/>
        <item x="914"/>
        <item x="922"/>
        <item x="924"/>
        <item m="1" x="964"/>
        <item x="927"/>
        <item m="1" x="1044"/>
        <item x="935"/>
        <item x="936"/>
        <item x="944"/>
        <item m="1" x="1062"/>
        <item x="949"/>
        <item x="951"/>
        <item x="219"/>
        <item x="84"/>
        <item x="70"/>
        <item x="145"/>
        <item x="675"/>
        <item x="656"/>
        <item x="666"/>
        <item x="583"/>
        <item m="1" x="966"/>
        <item x="753"/>
        <item m="1" x="1039"/>
        <item x="696"/>
        <item x="837"/>
        <item x="853"/>
        <item x="865"/>
        <item x="881"/>
        <item x="912"/>
        <item x="916"/>
        <item x="933"/>
        <item x="934"/>
        <item x="945"/>
        <item x="861"/>
        <item m="1" x="978"/>
        <item x="904"/>
        <item x="937"/>
        <item m="1" x="969"/>
        <item x="79"/>
        <item x="115"/>
        <item x="48"/>
        <item x="87"/>
        <item x="950"/>
        <item x="204"/>
        <item x="752"/>
        <item x="699"/>
        <item m="1" x="1025"/>
        <item m="1" x="1043"/>
        <item x="170"/>
        <item x="154"/>
        <item x="200"/>
        <item x="323"/>
        <item x="143"/>
        <item x="133"/>
        <item x="197"/>
        <item x="202"/>
        <item x="180"/>
        <item x="129"/>
        <item x="156"/>
        <item x="169"/>
        <item x="159"/>
        <item x="147"/>
        <item x="72"/>
        <item x="158"/>
        <item x="218"/>
        <item x="167"/>
        <item x="134"/>
        <item x="164"/>
        <item x="189"/>
        <item x="373"/>
        <item x="190"/>
        <item x="144"/>
        <item x="886"/>
        <item x="155"/>
        <item x="182"/>
        <item x="177"/>
        <item x="163"/>
        <item x="20"/>
        <item x="142"/>
        <item x="748"/>
        <item x="184"/>
        <item x="141"/>
        <item x="151"/>
        <item x="187"/>
        <item x="179"/>
        <item x="160"/>
        <item x="214"/>
        <item x="195"/>
        <item x="592"/>
        <item m="1" x="993"/>
        <item x="604"/>
        <item x="101"/>
        <item x="194"/>
        <item x="96"/>
        <item x="829"/>
        <item x="833"/>
        <item x="697"/>
        <item x="843"/>
        <item x="64"/>
        <item x="689"/>
        <item x="905"/>
        <item x="199"/>
        <item x="678"/>
        <item x="185"/>
        <item x="727"/>
        <item x="95"/>
        <item x="201"/>
        <item x="75"/>
        <item m="1" x="988"/>
        <item m="1" x="1033"/>
        <item x="492"/>
        <item x="29"/>
        <item x="113"/>
        <item x="88"/>
        <item x="97"/>
        <item x="132"/>
        <item x="148"/>
        <item m="1" x="1001"/>
        <item x="161"/>
        <item x="135"/>
        <item x="157"/>
        <item x="183"/>
        <item x="172"/>
        <item x="193"/>
        <item x="178"/>
        <item x="196"/>
        <item x="198"/>
        <item x="192"/>
        <item x="119"/>
        <item x="181"/>
        <item x="213"/>
        <item x="205"/>
        <item x="215"/>
        <item x="207"/>
        <item x="224"/>
        <item x="120"/>
        <item x="212"/>
        <item x="245"/>
        <item x="226"/>
        <item x="222"/>
        <item x="243"/>
        <item x="229"/>
        <item x="368"/>
        <item x="233"/>
        <item x="266"/>
        <item x="228"/>
        <item x="237"/>
        <item x="239"/>
        <item x="247"/>
        <item x="238"/>
        <item x="250"/>
        <item x="285"/>
        <item x="261"/>
        <item x="251"/>
        <item x="625"/>
        <item x="254"/>
        <item x="255"/>
        <item m="1" x="967"/>
        <item x="246"/>
        <item x="272"/>
        <item x="263"/>
        <item x="259"/>
        <item x="351"/>
        <item x="291"/>
        <item x="260"/>
        <item x="275"/>
        <item x="283"/>
        <item x="273"/>
        <item x="574"/>
        <item x="131"/>
        <item m="1" x="1034"/>
        <item x="295"/>
        <item x="289"/>
        <item x="284"/>
        <item x="318"/>
        <item m="1" x="979"/>
        <item x="581"/>
        <item x="276"/>
        <item x="299"/>
        <item x="282"/>
        <item x="332"/>
        <item x="281"/>
        <item x="499"/>
        <item x="293"/>
        <item x="331"/>
        <item x="292"/>
        <item x="269"/>
        <item x="354"/>
        <item x="274"/>
        <item x="305"/>
        <item x="321"/>
        <item x="320"/>
        <item x="296"/>
        <item x="297"/>
        <item x="298"/>
        <item x="303"/>
        <item m="1" x="997"/>
        <item x="314"/>
        <item x="310"/>
        <item x="336"/>
        <item x="327"/>
        <item x="339"/>
        <item x="302"/>
        <item x="325"/>
        <item x="358"/>
        <item x="330"/>
        <item x="348"/>
        <item x="346"/>
        <item x="360"/>
        <item x="353"/>
        <item m="1" x="1051"/>
        <item x="356"/>
        <item x="340"/>
        <item x="562"/>
        <item x="347"/>
        <item x="369"/>
        <item x="394"/>
        <item x="350"/>
        <item x="429"/>
        <item x="573"/>
        <item x="329"/>
        <item x="378"/>
        <item x="377"/>
        <item x="345"/>
        <item x="365"/>
        <item x="560"/>
        <item x="363"/>
        <item x="372"/>
        <item x="364"/>
        <item x="366"/>
        <item x="397"/>
        <item x="391"/>
        <item m="1" x="1037"/>
        <item x="375"/>
        <item x="376"/>
        <item x="390"/>
        <item x="400"/>
        <item x="388"/>
        <item x="389"/>
        <item x="415"/>
        <item x="411"/>
        <item x="605"/>
        <item x="399"/>
        <item x="405"/>
        <item x="435"/>
        <item x="412"/>
        <item x="440"/>
        <item x="450"/>
        <item x="444"/>
        <item x="448"/>
        <item x="446"/>
        <item x="406"/>
        <item x="428"/>
        <item x="516"/>
        <item x="463"/>
        <item x="449"/>
        <item x="579"/>
        <item x="434"/>
        <item x="436"/>
        <item x="421"/>
        <item x="518"/>
        <item x="451"/>
        <item x="433"/>
        <item x="439"/>
        <item x="441"/>
        <item x="443"/>
        <item x="410"/>
        <item x="491"/>
        <item x="478"/>
        <item x="455"/>
        <item x="458"/>
        <item x="489"/>
        <item x="497"/>
        <item x="470"/>
        <item x="472"/>
        <item x="488"/>
        <item x="498"/>
        <item x="417"/>
        <item x="484"/>
        <item x="437"/>
        <item x="447"/>
        <item x="525"/>
        <item x="511"/>
        <item x="515"/>
        <item x="494"/>
        <item m="1" x="1058"/>
        <item x="506"/>
        <item x="524"/>
        <item x="501"/>
        <item x="502"/>
        <item x="523"/>
        <item x="715"/>
        <item x="467"/>
        <item x="508"/>
        <item m="1" x="996"/>
        <item m="1" x="998"/>
        <item m="1" x="972"/>
        <item x="549"/>
        <item x="552"/>
        <item x="556"/>
        <item x="551"/>
        <item x="531"/>
        <item m="1" x="1029"/>
        <item x="558"/>
        <item m="1" x="1010"/>
        <item x="559"/>
        <item x="545"/>
        <item m="1" x="1035"/>
        <item m="1" x="1015"/>
        <item m="1" x="959"/>
        <item x="453"/>
        <item x="564"/>
        <item m="1" x="991"/>
        <item x="553"/>
        <item m="1" x="960"/>
        <item m="1" x="1009"/>
        <item x="569"/>
        <item x="575"/>
        <item x="570"/>
        <item x="571"/>
        <item x="576"/>
        <item x="577"/>
        <item m="1" x="1027"/>
        <item x="536"/>
        <item m="1" x="984"/>
        <item x="578"/>
        <item m="1" x="1020"/>
        <item x="593"/>
        <item x="627"/>
        <item x="614"/>
        <item m="1" x="1008"/>
        <item x="623"/>
        <item x="668"/>
        <item x="626"/>
        <item x="645"/>
        <item x="694"/>
        <item x="588"/>
        <item m="1" x="973"/>
        <item x="672"/>
        <item m="1" x="1002"/>
        <item x="701"/>
        <item x="700"/>
        <item m="1" x="974"/>
        <item x="624"/>
        <item x="710"/>
        <item m="1" x="1066"/>
        <item x="725"/>
        <item x="692"/>
        <item m="1" x="1057"/>
        <item x="703"/>
        <item x="687"/>
        <item x="589"/>
        <item x="601"/>
        <item x="611"/>
        <item m="1" x="989"/>
        <item x="600"/>
        <item m="1" x="1014"/>
        <item x="582"/>
        <item x="393"/>
        <item x="651"/>
        <item x="708"/>
        <item x="707"/>
        <item x="706"/>
        <item x="705"/>
        <item x="691"/>
        <item x="637"/>
        <item m="1" x="986"/>
        <item x="677"/>
        <item x="682"/>
        <item x="681"/>
        <item x="680"/>
        <item x="679"/>
        <item x="910"/>
        <item x="613"/>
        <item x="639"/>
        <item x="676"/>
        <item m="1" x="1011"/>
        <item x="684"/>
        <item x="686"/>
        <item x="633"/>
        <item x="685"/>
        <item x="688"/>
        <item x="674"/>
        <item x="647"/>
        <item x="658"/>
        <item x="660"/>
        <item x="644"/>
        <item x="642"/>
        <item x="667"/>
        <item m="1" x="1055"/>
        <item x="690"/>
        <item x="783"/>
        <item x="728"/>
        <item x="729"/>
        <item x="732"/>
        <item x="733"/>
        <item x="735"/>
        <item x="740"/>
        <item x="741"/>
        <item x="743"/>
        <item x="744"/>
        <item x="745"/>
        <item x="747"/>
        <item m="1" x="990"/>
        <item x="749"/>
        <item x="750"/>
        <item m="1" x="982"/>
        <item m="1" x="1065"/>
        <item x="755"/>
        <item x="757"/>
        <item x="758"/>
        <item x="762"/>
        <item x="763"/>
        <item x="764"/>
        <item x="768"/>
        <item x="769"/>
        <item x="770"/>
        <item x="772"/>
        <item x="774"/>
        <item x="775"/>
        <item x="776"/>
        <item x="778"/>
        <item x="779"/>
        <item m="1" x="1004"/>
        <item x="781"/>
        <item x="782"/>
        <item x="784"/>
        <item x="786"/>
        <item x="787"/>
        <item m="1" x="1064"/>
        <item x="791"/>
        <item x="792"/>
        <item x="793"/>
        <item x="794"/>
        <item x="795"/>
        <item x="797"/>
        <item x="596"/>
        <item x="799"/>
        <item x="800"/>
        <item x="802"/>
        <item m="1" x="999"/>
        <item x="805"/>
        <item x="807"/>
        <item x="808"/>
        <item x="810"/>
        <item x="813"/>
        <item x="814"/>
        <item x="815"/>
        <item x="818"/>
        <item x="820"/>
        <item x="822"/>
        <item m="1" x="977"/>
        <item x="827"/>
        <item x="828"/>
        <item m="1" x="1006"/>
        <item x="830"/>
        <item x="832"/>
        <item m="1" x="1068"/>
        <item x="834"/>
        <item x="835"/>
        <item x="836"/>
        <item x="838"/>
        <item x="693"/>
        <item x="839"/>
        <item x="841"/>
        <item x="845"/>
        <item m="1" x="1049"/>
        <item m="1" x="1067"/>
        <item x="849"/>
        <item x="850"/>
        <item x="852"/>
        <item x="854"/>
        <item m="1" x="1042"/>
        <item x="858"/>
        <item m="1" x="1021"/>
        <item x="859"/>
        <item x="860"/>
        <item x="862"/>
        <item x="863"/>
        <item x="866"/>
        <item x="869"/>
        <item x="870"/>
        <item m="1" x="1000"/>
        <item x="872"/>
        <item x="874"/>
        <item x="875"/>
        <item x="876"/>
        <item x="877"/>
        <item x="879"/>
        <item x="883"/>
        <item x="887"/>
        <item x="888"/>
        <item x="889"/>
        <item x="891"/>
        <item x="894"/>
        <item x="895"/>
        <item m="1" x="1048"/>
        <item x="897"/>
        <item x="898"/>
        <item x="899"/>
        <item x="900"/>
        <item x="901"/>
        <item m="1" x="1005"/>
        <item m="1" x="980"/>
        <item x="908"/>
        <item x="911"/>
        <item x="915"/>
        <item m="1" x="962"/>
        <item m="1" x="976"/>
        <item m="1" x="1054"/>
        <item x="917"/>
        <item x="918"/>
        <item x="920"/>
        <item x="921"/>
        <item m="1" x="1052"/>
        <item x="925"/>
        <item x="926"/>
        <item x="928"/>
        <item x="929"/>
        <item x="930"/>
        <item m="1" x="963"/>
        <item x="932"/>
        <item m="1" x="1053"/>
        <item x="938"/>
        <item x="940"/>
        <item x="941"/>
        <item x="942"/>
        <item x="943"/>
        <item x="946"/>
        <item m="1" x="1022"/>
        <item m="1" x="1040"/>
        <item x="953"/>
        <item m="1" x="1041"/>
        <item x="954"/>
        <item x="568"/>
        <item x="328"/>
        <item x="116"/>
        <item m="1" x="971"/>
        <item x="640"/>
        <item x="166"/>
        <item x="152"/>
        <item x="153"/>
        <item x="165"/>
        <item x="150"/>
        <item x="174"/>
        <item x="191"/>
        <item x="206"/>
        <item x="211"/>
        <item x="168"/>
        <item x="232"/>
        <item x="220"/>
        <item x="203"/>
        <item x="208"/>
        <item x="216"/>
        <item x="264"/>
        <item x="210"/>
        <item x="188"/>
        <item x="209"/>
        <item x="221"/>
        <item x="176"/>
        <item m="1" x="1017"/>
        <item x="244"/>
        <item m="1" x="958"/>
        <item x="225"/>
        <item x="231"/>
        <item x="235"/>
        <item x="234"/>
        <item x="240"/>
        <item x="227"/>
        <item x="230"/>
        <item x="256"/>
        <item x="242"/>
        <item x="236"/>
        <item x="257"/>
        <item x="249"/>
        <item x="267"/>
        <item x="241"/>
        <item x="343"/>
        <item x="248"/>
        <item x="252"/>
        <item x="253"/>
        <item x="258"/>
        <item x="262"/>
        <item x="290"/>
        <item x="307"/>
        <item x="265"/>
        <item x="268"/>
        <item x="280"/>
        <item x="288"/>
        <item x="279"/>
        <item x="315"/>
        <item m="1" x="1060"/>
        <item x="333"/>
        <item x="294"/>
        <item x="304"/>
        <item x="286"/>
        <item x="309"/>
        <item x="312"/>
        <item x="277"/>
        <item x="322"/>
        <item x="301"/>
        <item x="308"/>
        <item x="270"/>
        <item x="324"/>
        <item x="311"/>
        <item x="306"/>
        <item x="371"/>
        <item x="337"/>
        <item x="316"/>
        <item x="319"/>
        <item x="300"/>
        <item x="374"/>
        <item x="317"/>
        <item x="352"/>
        <item x="349"/>
        <item x="335"/>
        <item x="338"/>
        <item x="361"/>
        <item m="1" x="1038"/>
        <item x="334"/>
        <item x="362"/>
        <item x="359"/>
        <item x="357"/>
        <item x="313"/>
        <item x="381"/>
        <item x="355"/>
        <item x="387"/>
        <item x="456"/>
        <item x="469"/>
        <item x="383"/>
        <item x="367"/>
        <item x="396"/>
        <item x="342"/>
        <item x="386"/>
        <item x="384"/>
        <item x="395"/>
        <item x="380"/>
        <item x="507"/>
        <item x="402"/>
        <item x="407"/>
        <item x="392"/>
        <item x="408"/>
        <item x="403"/>
        <item x="385"/>
        <item x="401"/>
        <item x="413"/>
        <item x="431"/>
        <item x="426"/>
        <item x="422"/>
        <item x="425"/>
        <item x="398"/>
        <item x="423"/>
        <item x="427"/>
        <item x="430"/>
        <item x="445"/>
        <item x="418"/>
        <item x="419"/>
        <item x="420"/>
        <item x="464"/>
        <item m="1" x="995"/>
        <item x="414"/>
        <item x="457"/>
        <item x="483"/>
        <item x="424"/>
        <item x="454"/>
        <item x="468"/>
        <item x="432"/>
        <item m="1" x="1024"/>
        <item x="452"/>
        <item x="462"/>
        <item x="461"/>
        <item x="477"/>
        <item x="473"/>
        <item x="442"/>
        <item x="479"/>
        <item x="482"/>
        <item x="493"/>
        <item x="480"/>
        <item x="474"/>
        <item x="459"/>
        <item x="460"/>
        <item x="496"/>
        <item x="466"/>
        <item x="503"/>
        <item x="485"/>
        <item x="475"/>
        <item x="490"/>
        <item x="500"/>
        <item x="481"/>
        <item x="505"/>
        <item x="520"/>
        <item x="509"/>
        <item x="528"/>
        <item x="510"/>
        <item x="519"/>
        <item x="514"/>
        <item x="521"/>
        <item x="513"/>
        <item x="529"/>
        <item m="1" x="1056"/>
        <item x="471"/>
        <item x="534"/>
        <item x="486"/>
        <item x="530"/>
        <item m="1" x="965"/>
        <item x="522"/>
        <item x="517"/>
        <item x="546"/>
        <item x="538"/>
        <item x="543"/>
        <item x="542"/>
        <item x="532"/>
        <item x="541"/>
        <item x="512"/>
        <item x="550"/>
        <item x="547"/>
        <item x="554"/>
        <item x="544"/>
        <item x="555"/>
        <item m="1" x="983"/>
        <item x="533"/>
        <item x="416"/>
        <item x="539"/>
        <item x="565"/>
        <item m="1" x="970"/>
        <item m="1" x="1003"/>
        <item m="1" x="1032"/>
        <item m="1" x="1013"/>
        <item x="567"/>
        <item m="1" x="1007"/>
        <item m="1" x="1036"/>
        <item x="580"/>
        <item x="720"/>
        <item x="719"/>
        <item x="704"/>
        <item x="622"/>
        <item m="1" x="1018"/>
        <item x="718"/>
        <item x="641"/>
        <item x="615"/>
        <item x="635"/>
        <item x="599"/>
        <item x="826"/>
        <item x="636"/>
        <item x="620"/>
        <item x="663"/>
        <item x="607"/>
        <item m="1" x="968"/>
        <item m="1" x="1019"/>
        <item x="585"/>
        <item x="590"/>
        <item x="654"/>
        <item x="657"/>
        <item x="595"/>
        <item x="610"/>
        <item x="671"/>
        <item x="609"/>
        <item x="606"/>
        <item x="714"/>
        <item m="1" x="1050"/>
        <item x="717"/>
        <item x="722"/>
        <item x="597"/>
        <item x="723"/>
        <item m="1" x="1030"/>
        <item x="669"/>
        <item x="612"/>
        <item x="649"/>
        <item x="650"/>
        <item x="698"/>
        <item x="919"/>
        <item x="670"/>
        <item x="618"/>
        <item x="602"/>
        <item x="709"/>
        <item x="608"/>
        <item x="738"/>
        <item x="754"/>
        <item m="1" x="1063"/>
        <item x="760"/>
        <item m="1" x="1069"/>
        <item x="790"/>
        <item m="1" x="1059"/>
        <item x="811"/>
        <item x="817"/>
        <item x="824"/>
        <item x="716"/>
        <item x="846"/>
        <item x="864"/>
        <item x="882"/>
        <item x="913"/>
        <item x="659"/>
        <item x="923"/>
        <item m="1" x="992"/>
        <item x="5"/>
        <item x="127"/>
        <item x="117"/>
        <item x="341"/>
        <item m="1" x="1045"/>
        <item m="1" x="981"/>
        <item m="1" x="1046"/>
        <item x="572"/>
        <item x="630"/>
        <item m="1" x="1047"/>
        <item m="1" x="987"/>
        <item m="1" x="961"/>
        <item x="746"/>
        <item m="1" x="1031"/>
        <item m="1" x="1016"/>
        <item x="857"/>
        <item x="880"/>
        <item x="884"/>
        <item x="931"/>
        <item m="1" x="1026"/>
        <item x="8"/>
        <item x="36"/>
        <item x="93"/>
        <item x="128"/>
        <item x="149"/>
        <item x="171"/>
        <item x="173"/>
        <item x="186"/>
        <item x="217"/>
        <item x="223"/>
        <item x="271"/>
        <item x="278"/>
        <item x="287"/>
        <item x="326"/>
        <item x="344"/>
        <item x="370"/>
        <item x="379"/>
        <item x="382"/>
        <item x="404"/>
        <item x="409"/>
        <item x="476"/>
        <item x="487"/>
        <item x="495"/>
        <item x="504"/>
        <item x="526"/>
        <item x="527"/>
        <item x="535"/>
        <item x="537"/>
        <item x="540"/>
        <item x="548"/>
        <item x="557"/>
        <item x="561"/>
        <item x="563"/>
        <item x="566"/>
        <item x="584"/>
        <item x="598"/>
        <item x="616"/>
        <item x="631"/>
        <item x="632"/>
        <item x="648"/>
        <item x="652"/>
        <item x="665"/>
        <item x="695"/>
        <item x="712"/>
        <item x="713"/>
        <item x="737"/>
        <item x="751"/>
        <item x="765"/>
        <item x="771"/>
        <item x="773"/>
        <item x="788"/>
        <item x="789"/>
        <item x="809"/>
        <item x="816"/>
        <item x="823"/>
        <item x="825"/>
        <item x="831"/>
        <item x="840"/>
        <item x="847"/>
        <item x="855"/>
        <item x="856"/>
        <item x="867"/>
        <item x="868"/>
        <item x="873"/>
        <item x="878"/>
        <item x="892"/>
        <item x="906"/>
        <item x="939"/>
        <item x="947"/>
        <item x="948"/>
        <item x="952"/>
        <item x="955"/>
        <item x="95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0"/>
  </rowFields>
  <rowItems count="466">
    <i>
      <x v="1"/>
    </i>
    <i>
      <x v="18"/>
    </i>
    <i>
      <x v="23"/>
    </i>
    <i>
      <x v="9"/>
    </i>
    <i>
      <x v="38"/>
    </i>
    <i>
      <x v="29"/>
    </i>
    <i>
      <x v="19"/>
    </i>
    <i>
      <x v="13"/>
    </i>
    <i>
      <x v="26"/>
    </i>
    <i>
      <x v="35"/>
    </i>
    <i>
      <x v="34"/>
    </i>
    <i>
      <x v="44"/>
    </i>
    <i>
      <x v="30"/>
    </i>
    <i>
      <x v="33"/>
    </i>
    <i>
      <x v="123"/>
    </i>
    <i>
      <x v="37"/>
    </i>
    <i>
      <x v="115"/>
    </i>
    <i>
      <x v="40"/>
    </i>
    <i>
      <x v="31"/>
    </i>
    <i>
      <x v="43"/>
    </i>
    <i>
      <x v="15"/>
    </i>
    <i>
      <x v="27"/>
    </i>
    <i>
      <x v="49"/>
    </i>
    <i>
      <x v="22"/>
    </i>
    <i>
      <x v="46"/>
    </i>
    <i>
      <x v="52"/>
    </i>
    <i>
      <x v="45"/>
    </i>
    <i>
      <x v="42"/>
    </i>
    <i>
      <x v="48"/>
    </i>
    <i>
      <x v="281"/>
    </i>
    <i>
      <x v="41"/>
    </i>
    <i>
      <x v="36"/>
    </i>
    <i>
      <x v="10"/>
    </i>
    <i>
      <x v="21"/>
    </i>
    <i>
      <x v="245"/>
    </i>
    <i>
      <x v="24"/>
    </i>
    <i>
      <x v="290"/>
    </i>
    <i>
      <x v="3"/>
    </i>
    <i>
      <x v="39"/>
    </i>
    <i>
      <x v="53"/>
    </i>
    <i>
      <x v="88"/>
    </i>
    <i>
      <x v="97"/>
    </i>
    <i>
      <x v="61"/>
    </i>
    <i>
      <x v="86"/>
    </i>
    <i>
      <x v="7"/>
    </i>
    <i>
      <x v="65"/>
    </i>
    <i>
      <x v="47"/>
    </i>
    <i>
      <x v="84"/>
    </i>
    <i>
      <x v="102"/>
    </i>
    <i>
      <x v="999"/>
    </i>
    <i>
      <x v="90"/>
    </i>
    <i>
      <x v="288"/>
    </i>
    <i>
      <x v="276"/>
    </i>
    <i>
      <x v="297"/>
    </i>
    <i>
      <x v="83"/>
    </i>
    <i>
      <x v="91"/>
    </i>
    <i>
      <x v="58"/>
    </i>
    <i>
      <x v="129"/>
    </i>
    <i>
      <x v="69"/>
    </i>
    <i>
      <x v="77"/>
    </i>
    <i>
      <x v="74"/>
    </i>
    <i>
      <x v="56"/>
    </i>
    <i>
      <x v="70"/>
    </i>
    <i>
      <x v="111"/>
    </i>
    <i>
      <x v="95"/>
    </i>
    <i>
      <x v="71"/>
    </i>
    <i>
      <x v="63"/>
    </i>
    <i>
      <x v="54"/>
    </i>
    <i>
      <x v="78"/>
    </i>
    <i>
      <x v="126"/>
    </i>
    <i>
      <x v="80"/>
    </i>
    <i>
      <x v="121"/>
    </i>
    <i>
      <x v="99"/>
    </i>
    <i>
      <x v="57"/>
    </i>
    <i>
      <x v="117"/>
    </i>
    <i>
      <x v="73"/>
    </i>
    <i>
      <x v="103"/>
    </i>
    <i>
      <x v="128"/>
    </i>
    <i>
      <x v="240"/>
    </i>
    <i>
      <x v="67"/>
    </i>
    <i>
      <x v="236"/>
    </i>
    <i>
      <x v="62"/>
    </i>
    <i>
      <x v="96"/>
    </i>
    <i>
      <x v="94"/>
    </i>
    <i>
      <x v="98"/>
    </i>
    <i>
      <x v="122"/>
    </i>
    <i>
      <x v="92"/>
    </i>
    <i>
      <x v="261"/>
    </i>
    <i>
      <x v="235"/>
    </i>
    <i>
      <x v="254"/>
    </i>
    <i>
      <x v="85"/>
    </i>
    <i>
      <x v="244"/>
    </i>
    <i>
      <x v="221"/>
    </i>
    <i>
      <x v="724"/>
    </i>
    <i>
      <x v="232"/>
    </i>
    <i>
      <x v="256"/>
    </i>
    <i>
      <x v="241"/>
    </i>
    <i>
      <x v="243"/>
    </i>
    <i>
      <x v="268"/>
    </i>
    <i>
      <x v="82"/>
    </i>
    <i>
      <x v="259"/>
    </i>
    <i>
      <x v="250"/>
    </i>
    <i>
      <x v="55"/>
    </i>
    <i>
      <x v="248"/>
    </i>
    <i>
      <x v="731"/>
    </i>
    <i>
      <x v="242"/>
    </i>
    <i>
      <x v="249"/>
    </i>
    <i>
      <x v="231"/>
    </i>
    <i>
      <x v="305"/>
    </i>
    <i>
      <x v="727"/>
    </i>
    <i>
      <x v="100"/>
    </i>
    <i>
      <x v="726"/>
    </i>
    <i>
      <x v="742"/>
    </i>
    <i>
      <x v="258"/>
    </i>
    <i>
      <x v="307"/>
    </i>
    <i>
      <x v="267"/>
    </i>
    <i>
      <x v="239"/>
    </i>
    <i>
      <x v="312"/>
    </i>
    <i>
      <x v="257"/>
    </i>
    <i>
      <x v="263"/>
    </i>
    <i>
      <x v="118"/>
    </i>
    <i>
      <x v="286"/>
    </i>
    <i>
      <x v="266"/>
    </i>
    <i>
      <x v="246"/>
    </i>
    <i>
      <x v="251"/>
    </i>
    <i>
      <x v="253"/>
    </i>
    <i>
      <x v="275"/>
    </i>
    <i>
      <x v="728"/>
    </i>
    <i>
      <x v="237"/>
    </i>
    <i>
      <x v="309"/>
    </i>
    <i>
      <x v="284"/>
    </i>
    <i>
      <x v="233"/>
    </i>
    <i>
      <x v="289"/>
    </i>
    <i>
      <x v="734"/>
    </i>
    <i>
      <x v="316"/>
    </i>
    <i>
      <x v="735"/>
    </i>
    <i>
      <x v="740"/>
    </i>
    <i>
      <x v="730"/>
    </i>
    <i>
      <x v="313"/>
    </i>
    <i>
      <x v="269"/>
    </i>
    <i>
      <x v="315"/>
    </i>
    <i>
      <x v="736"/>
    </i>
    <i>
      <x v="247"/>
    </i>
    <i>
      <x v="195"/>
    </i>
    <i>
      <x v="733"/>
    </i>
    <i>
      <x v="741"/>
    </i>
    <i>
      <x v="322"/>
    </i>
    <i>
      <x v="317"/>
    </i>
    <i>
      <x v="746"/>
    </i>
    <i>
      <x v="196"/>
    </i>
    <i>
      <x v="751"/>
    </i>
    <i>
      <x v="324"/>
    </i>
    <i>
      <x v="752"/>
    </i>
    <i>
      <x v="747"/>
    </i>
    <i>
      <x v="732"/>
    </i>
    <i>
      <x v="326"/>
    </i>
    <i>
      <x v="749"/>
    </i>
    <i>
      <x v="748"/>
    </i>
    <i>
      <x v="329"/>
    </i>
    <i>
      <x v="332"/>
    </i>
    <i>
      <x v="330"/>
    </i>
    <i>
      <x v="759"/>
    </i>
    <i>
      <x v="754"/>
    </i>
    <i>
      <x v="323"/>
    </i>
    <i>
      <x v="744"/>
    </i>
    <i>
      <x v="341"/>
    </i>
    <i>
      <x v="331"/>
    </i>
    <i>
      <x v="761"/>
    </i>
    <i>
      <x v="757"/>
    </i>
    <i>
      <x v="333"/>
    </i>
    <i>
      <x v="762"/>
    </i>
    <i>
      <x v="763"/>
    </i>
    <i>
      <x v="339"/>
    </i>
    <i>
      <x v="753"/>
    </i>
    <i>
      <x v="756"/>
    </i>
    <i>
      <x v="764"/>
    </i>
    <i>
      <x v="344"/>
    </i>
    <i>
      <x v="347"/>
    </i>
    <i>
      <x v="723"/>
    </i>
    <i>
      <x v="335"/>
    </i>
    <i>
      <x v="765"/>
    </i>
    <i>
      <x v="343"/>
    </i>
    <i>
      <x v="737"/>
    </i>
    <i>
      <x v="768"/>
    </i>
    <i>
      <x v="327"/>
    </i>
    <i>
      <x v="758"/>
    </i>
    <i>
      <x v="369"/>
    </i>
    <i>
      <x v="350"/>
    </i>
    <i>
      <x v="371"/>
    </i>
    <i>
      <x v="348"/>
    </i>
    <i>
      <x v="781"/>
    </i>
    <i>
      <x v="772"/>
    </i>
    <i>
      <x v="770"/>
    </i>
    <i>
      <x v="364"/>
    </i>
    <i>
      <x v="349"/>
    </i>
    <i>
      <x v="356"/>
    </i>
    <i>
      <x v="778"/>
    </i>
    <i>
      <x v="355"/>
    </i>
    <i>
      <x v="766"/>
    </i>
    <i>
      <x v="346"/>
    </i>
    <i>
      <x v="368"/>
    </i>
    <i>
      <x v="771"/>
    </i>
    <i>
      <x v="366"/>
    </i>
    <i>
      <x v="776"/>
    </i>
    <i>
      <x v="354"/>
    </i>
    <i>
      <x v="375"/>
    </i>
    <i>
      <x v="376"/>
    </i>
    <i>
      <x v="377"/>
    </i>
    <i>
      <x v="361"/>
    </i>
    <i>
      <x v="793"/>
    </i>
    <i>
      <x v="783"/>
    </i>
    <i>
      <x v="385"/>
    </i>
    <i>
      <x v="378"/>
    </i>
    <i>
      <x v="777"/>
    </i>
    <i>
      <x v="372"/>
    </i>
    <i>
      <x v="788"/>
    </i>
    <i>
      <x v="784"/>
    </i>
    <i>
      <x v="779"/>
    </i>
    <i>
      <x v="381"/>
    </i>
    <i>
      <x v="780"/>
    </i>
    <i>
      <x v="806"/>
    </i>
    <i>
      <x v="380"/>
    </i>
    <i>
      <x v="773"/>
    </i>
    <i>
      <x v="791"/>
    </i>
    <i>
      <x v="795"/>
    </i>
    <i>
      <x v="357"/>
    </i>
    <i>
      <x v="792"/>
    </i>
    <i>
      <x v="374"/>
    </i>
    <i>
      <x v="782"/>
    </i>
    <i>
      <x v="234"/>
    </i>
    <i>
      <x v="321"/>
    </i>
    <i>
      <x v="786"/>
    </i>
    <i>
      <x v="403"/>
    </i>
    <i>
      <x v="388"/>
    </i>
    <i>
      <x v="68"/>
    </i>
    <i>
      <x v="328"/>
    </i>
    <i>
      <x v="363"/>
    </i>
    <i>
      <x v="775"/>
    </i>
    <i>
      <x v="802"/>
    </i>
    <i>
      <x v="382"/>
    </i>
    <i>
      <x v="799"/>
    </i>
    <i>
      <x v="384"/>
    </i>
    <i>
      <x v="395"/>
    </i>
    <i>
      <x v="980"/>
    </i>
    <i>
      <x v="760"/>
    </i>
    <i>
      <x v="1011"/>
    </i>
    <i>
      <x v="406"/>
    </i>
    <i>
      <x v="367"/>
    </i>
    <i>
      <x v="390"/>
    </i>
    <i>
      <x v="397"/>
    </i>
    <i>
      <x v="389"/>
    </i>
    <i>
      <x v="797"/>
    </i>
    <i>
      <x v="400"/>
    </i>
    <i>
      <x v="345"/>
    </i>
    <i>
      <x v="392"/>
    </i>
    <i>
      <x v="370"/>
    </i>
    <i>
      <x v="808"/>
    </i>
    <i>
      <x v="394"/>
    </i>
    <i>
      <x v="805"/>
    </i>
    <i>
      <x v="387"/>
    </i>
    <i>
      <x v="804"/>
    </i>
    <i>
      <x v="391"/>
    </i>
    <i>
      <x v="800"/>
    </i>
    <i>
      <x v="803"/>
    </i>
    <i>
      <x v="409"/>
    </i>
    <i>
      <x v="411"/>
    </i>
    <i>
      <x v="407"/>
    </i>
    <i>
      <x v="412"/>
    </i>
    <i>
      <x v="813"/>
    </i>
    <i>
      <x v="299"/>
    </i>
    <i>
      <x v="325"/>
    </i>
    <i>
      <x v="398"/>
    </i>
    <i>
      <x v="1012"/>
    </i>
    <i>
      <x v="410"/>
    </i>
    <i>
      <x v="252"/>
    </i>
    <i>
      <x v="794"/>
    </i>
    <i>
      <x v="383"/>
    </i>
    <i>
      <x v="416"/>
    </i>
    <i>
      <x v="405"/>
    </i>
    <i>
      <x v="404"/>
    </i>
    <i>
      <x v="1013"/>
    </i>
    <i>
      <x v="819"/>
    </i>
    <i>
      <x v="342"/>
    </i>
    <i>
      <x v="807"/>
    </i>
    <i>
      <x v="1014"/>
    </i>
    <i>
      <x v="812"/>
    </i>
    <i>
      <x v="817"/>
    </i>
    <i>
      <x v="826"/>
    </i>
    <i>
      <x v="816"/>
    </i>
    <i>
      <x v="809"/>
    </i>
    <i>
      <x v="420"/>
    </i>
    <i>
      <x v="418"/>
    </i>
    <i>
      <x v="414"/>
    </i>
    <i>
      <x v="823"/>
    </i>
    <i>
      <x v="541"/>
    </i>
    <i>
      <x v="399"/>
    </i>
    <i>
      <x v="814"/>
    </i>
    <i>
      <x v="413"/>
    </i>
    <i>
      <x v="833"/>
    </i>
    <i>
      <x v="425"/>
    </i>
    <i>
      <x v="419"/>
    </i>
    <i>
      <x v="827"/>
    </i>
    <i>
      <x v="821"/>
    </i>
    <i>
      <x v="825"/>
    </i>
    <i>
      <x v="434"/>
    </i>
    <i>
      <x v="822"/>
    </i>
    <i>
      <x v="824"/>
    </i>
    <i>
      <x v="449"/>
    </i>
    <i>
      <x v="423"/>
    </i>
    <i>
      <x v="828"/>
    </i>
    <i>
      <x v="843"/>
    </i>
    <i>
      <x v="422"/>
    </i>
    <i>
      <x v="460"/>
    </i>
    <i>
      <x v="838"/>
    </i>
    <i>
      <x v="840"/>
    </i>
    <i>
      <x v="442"/>
    </i>
    <i>
      <x v="831"/>
    </i>
    <i>
      <x v="846"/>
    </i>
    <i>
      <x v="832"/>
    </i>
    <i>
      <x v="835"/>
    </i>
    <i>
      <x v="435"/>
    </i>
    <i>
      <x v="836"/>
    </i>
    <i>
      <x v="829"/>
    </i>
    <i>
      <x v="849"/>
    </i>
    <i>
      <x v="445"/>
    </i>
    <i>
      <x v="440"/>
    </i>
    <i>
      <x v="427"/>
    </i>
    <i>
      <x v="441"/>
    </i>
    <i>
      <x v="462"/>
    </i>
    <i>
      <x v="79"/>
    </i>
    <i>
      <x v="429"/>
    </i>
    <i>
      <x v="856"/>
    </i>
    <i>
      <x v="431"/>
    </i>
    <i>
      <x v="837"/>
    </i>
    <i>
      <x v="433"/>
    </i>
    <i>
      <x v="463"/>
    </i>
    <i>
      <x v="432"/>
    </i>
    <i>
      <x v="438"/>
    </i>
    <i>
      <x v="430"/>
    </i>
    <i>
      <x v="444"/>
    </i>
    <i>
      <x v="493"/>
    </i>
    <i>
      <x v="847"/>
    </i>
    <i>
      <x v="452"/>
    </i>
    <i>
      <x v="810"/>
    </i>
    <i>
      <x v="844"/>
    </i>
    <i>
      <x v="453"/>
    </i>
    <i>
      <x v="863"/>
    </i>
    <i>
      <x v="853"/>
    </i>
    <i>
      <x v="852"/>
    </i>
    <i>
      <x v="437"/>
    </i>
    <i>
      <x v="841"/>
    </i>
    <i>
      <x v="32"/>
    </i>
    <i>
      <x v="475"/>
    </i>
    <i>
      <x v="848"/>
    </i>
    <i>
      <x v="87"/>
    </i>
    <i>
      <x v="456"/>
    </i>
    <i>
      <x v="883"/>
    </i>
    <i>
      <x v="855"/>
    </i>
    <i>
      <x v="861"/>
    </i>
    <i>
      <x v="868"/>
    </i>
    <i>
      <x v="1017"/>
    </i>
    <i>
      <x v="854"/>
    </i>
    <i>
      <x v="451"/>
    </i>
    <i>
      <x v="857"/>
    </i>
    <i>
      <x v="860"/>
    </i>
    <i>
      <x v="871"/>
    </i>
    <i>
      <x v="858"/>
    </i>
    <i>
      <x v="845"/>
    </i>
    <i>
      <x v="461"/>
    </i>
    <i>
      <x v="867"/>
    </i>
    <i>
      <x v="885"/>
    </i>
    <i>
      <x v="1018"/>
    </i>
    <i>
      <x v="454"/>
    </i>
    <i>
      <x v="869"/>
    </i>
    <i>
      <x v="450"/>
    </i>
    <i>
      <x v="293"/>
    </i>
    <i>
      <x v="467"/>
    </i>
    <i>
      <x v="1019"/>
    </i>
    <i>
      <x v="864"/>
    </i>
    <i>
      <x v="455"/>
    </i>
    <i>
      <x v="459"/>
    </i>
    <i>
      <x v="365"/>
    </i>
    <i>
      <x v="870"/>
    </i>
    <i>
      <x v="471"/>
    </i>
    <i>
      <x v="472"/>
    </i>
    <i>
      <x v="1020"/>
    </i>
    <i>
      <x v="872"/>
    </i>
    <i>
      <x v="469"/>
    </i>
    <i>
      <x v="820"/>
    </i>
    <i>
      <x v="750"/>
    </i>
    <i>
      <x v="476"/>
    </i>
    <i>
      <x v="874"/>
    </i>
    <i>
      <x v="876"/>
    </i>
    <i>
      <x v="336"/>
    </i>
    <i>
      <x v="465"/>
    </i>
    <i>
      <x v="896"/>
    </i>
    <i>
      <x v="880"/>
    </i>
    <i>
      <x v="878"/>
    </i>
    <i>
      <x v="466"/>
    </i>
    <i>
      <x v="889"/>
    </i>
    <i>
      <x v="443"/>
    </i>
    <i>
      <x v="877"/>
    </i>
    <i>
      <x v="873"/>
    </i>
    <i>
      <x v="879"/>
    </i>
    <i>
      <x v="888"/>
    </i>
    <i>
      <x v="473"/>
    </i>
    <i>
      <x v="470"/>
    </i>
    <i>
      <x v="464"/>
    </i>
    <i>
      <x v="1021"/>
    </i>
    <i>
      <x v="1022"/>
    </i>
    <i>
      <x v="875"/>
    </i>
    <i>
      <x v="881"/>
    </i>
    <i>
      <x v="886"/>
    </i>
    <i>
      <x v="484"/>
    </i>
    <i>
      <x v="894"/>
    </i>
    <i>
      <x v="903"/>
    </i>
    <i>
      <x v="884"/>
    </i>
    <i>
      <x v="318"/>
    </i>
    <i>
      <x v="1023"/>
    </i>
    <i>
      <x v="506"/>
    </i>
    <i>
      <x v="1024"/>
    </i>
    <i>
      <x v="891"/>
    </i>
    <i>
      <x v="1025"/>
    </i>
    <i>
      <x v="895"/>
    </i>
    <i>
      <x v="785"/>
    </i>
    <i>
      <x v="892"/>
    </i>
    <i>
      <x v="489"/>
    </i>
    <i>
      <x v="890"/>
    </i>
    <i>
      <x v="898"/>
    </i>
    <i>
      <x v="1010"/>
    </i>
    <i>
      <x v="1026"/>
    </i>
    <i>
      <x v="480"/>
    </i>
    <i>
      <x v="897"/>
    </i>
    <i>
      <x v="483"/>
    </i>
    <i>
      <x v="481"/>
    </i>
    <i>
      <x v="899"/>
    </i>
    <i>
      <x v="901"/>
    </i>
    <i>
      <x v="482"/>
    </i>
    <i>
      <x v="1027"/>
    </i>
    <i>
      <x v="294"/>
    </i>
    <i>
      <x v="486"/>
    </i>
    <i>
      <x v="488"/>
    </i>
    <i>
      <x v="408"/>
    </i>
    <i>
      <x v="1028"/>
    </i>
    <i>
      <x v="1029"/>
    </i>
    <i>
      <x v="494"/>
    </i>
    <i>
      <x v="906"/>
    </i>
    <i>
      <x v="717"/>
    </i>
    <i>
      <x v="238"/>
    </i>
    <i>
      <x v="501"/>
    </i>
    <i>
      <x v="790"/>
    </i>
    <i>
      <x v="351"/>
    </i>
    <i>
      <x v="811"/>
    </i>
    <i>
      <x v="504"/>
    </i>
    <i>
      <x v="428"/>
    </i>
    <i>
      <x v="311"/>
    </i>
    <i>
      <x v="508"/>
    </i>
    <i>
      <x v="815"/>
    </i>
    <i>
      <x v="798"/>
    </i>
    <i>
      <x v="900"/>
    </i>
    <i>
      <x v="359"/>
    </i>
    <i>
      <x v="911"/>
    </i>
    <i>
      <x v="17"/>
    </i>
    <i>
      <x v="796"/>
    </i>
    <i>
      <x v="718"/>
    </i>
    <i t="grand">
      <x/>
    </i>
  </rowItems>
  <colFields count="1">
    <field x="-2"/>
  </colFields>
  <colItems count="13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</colItems>
  <dataFields count="13">
    <dataField name="Sum of snx_op_debt_usd" fld="70" baseField="0" baseItem="11" numFmtId="3"/>
    <dataField name="Sum of asset_op-50pct" fld="85" baseField="0" baseItem="30" numFmtId="3"/>
    <dataField name="Sum of asset_op-40pct" fld="86" baseField="0" baseItem="30" numFmtId="3"/>
    <dataField name="Sum of asset_op-30pct" fld="87" baseField="0" baseItem="30" numFmtId="3"/>
    <dataField name="Sum of asset_op-20pct" fld="88" baseField="0" baseItem="30" numFmtId="3"/>
    <dataField name="Sum of asset_op-10pct" fld="89" baseField="0" baseItem="30" numFmtId="3"/>
    <dataField name="Sum of snx_op_asset_usd" fld="69" baseField="0" baseItem="30" numFmtId="3"/>
    <dataField name="Sum of asset_op+10pct" fld="90" baseField="0" baseItem="30" numFmtId="3"/>
    <dataField name="Sum of asset_op+20pct" fld="91" baseField="0" baseItem="30" numFmtId="3"/>
    <dataField name="Sum of asset_op+30pct" fld="92" baseField="0" baseItem="30" numFmtId="3"/>
    <dataField name="Sum of asset_op+40pct" fld="93" baseField="0" baseItem="30" numFmtId="3"/>
    <dataField name="Sum of asset_op+50pct" fld="94" baseField="0" baseItem="30" numFmtId="3"/>
    <dataField name="Average of snxPrice" fld="97" subtotal="average" baseField="0" baseItem="288"/>
  </dataFields>
  <formats count="14">
    <format dxfId="45">
      <pivotArea outline="0" fieldPosition="0">
        <references count="1">
          <reference field="4294967294" count="1">
            <x v="0"/>
          </reference>
        </references>
      </pivotArea>
    </format>
    <format dxfId="44">
      <pivotArea outline="0" fieldPosition="0">
        <references count="1">
          <reference field="4294967294" count="1">
            <x v="1"/>
          </reference>
        </references>
      </pivotArea>
    </format>
    <format dxfId="43">
      <pivotArea outline="0" fieldPosition="0">
        <references count="1">
          <reference field="4294967294" count="1">
            <x v="11"/>
          </reference>
        </references>
      </pivotArea>
    </format>
    <format dxfId="42">
      <pivotArea outline="0" fieldPosition="0">
        <references count="1">
          <reference field="4294967294" count="1">
            <x v="10"/>
          </reference>
        </references>
      </pivotArea>
    </format>
    <format dxfId="41">
      <pivotArea outline="0" fieldPosition="0">
        <references count="1">
          <reference field="4294967294" count="1">
            <x v="9"/>
          </reference>
        </references>
      </pivotArea>
    </format>
    <format dxfId="40">
      <pivotArea outline="0" fieldPosition="0">
        <references count="1">
          <reference field="4294967294" count="1">
            <x v="8"/>
          </reference>
        </references>
      </pivotArea>
    </format>
    <format dxfId="39">
      <pivotArea outline="0" fieldPosition="0">
        <references count="1">
          <reference field="4294967294" count="1">
            <x v="7"/>
          </reference>
        </references>
      </pivotArea>
    </format>
    <format dxfId="38">
      <pivotArea outline="0" fieldPosition="0">
        <references count="1">
          <reference field="4294967294" count="1">
            <x v="6"/>
          </reference>
        </references>
      </pivotArea>
    </format>
    <format dxfId="37">
      <pivotArea outline="0" fieldPosition="0">
        <references count="1">
          <reference field="4294967294" count="1">
            <x v="5"/>
          </reference>
        </references>
      </pivotArea>
    </format>
    <format dxfId="36">
      <pivotArea outline="0" fieldPosition="0">
        <references count="1">
          <reference field="4294967294" count="1">
            <x v="4"/>
          </reference>
        </references>
      </pivotArea>
    </format>
    <format dxfId="35">
      <pivotArea outline="0" fieldPosition="0">
        <references count="1">
          <reference field="4294967294" count="1">
            <x v="3"/>
          </reference>
        </references>
      </pivotArea>
    </format>
    <format dxfId="34">
      <pivotArea outline="0" fieldPosition="0">
        <references count="1">
          <reference field="4294967294" count="1">
            <x v="2"/>
          </reference>
        </references>
      </pivotArea>
    </format>
    <format dxfId="33">
      <pivotArea field="0" type="button" dataOnly="0" labelOnly="1" outline="0" axis="axisRow" fieldPosition="0"/>
    </format>
    <format dxfId="32">
      <pivotArea dataOnly="0" labelOnly="1" outline="0" fieldPosition="0">
        <references count="1">
          <reference field="4294967294" count="13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</formats>
  <pivotTableStyleInfo name="PivotStyleLight16" showRowHeaders="1" showColHeaders="1" showRowStripes="0" showColStripes="0" showLastColumn="1"/>
  <filters count="1">
    <filter fld="0" type="valueGreaterThan" evalOrder="-1" id="1" iMeasureFld="0">
      <autoFilter ref="A1">
        <filterColumn colId="0">
          <customFilters>
            <customFilter operator="greaterThan" val="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1" cacheId="41" applyNumberFormats="0" applyBorderFormats="0" applyFontFormats="0" applyPatternFormats="0" applyAlignmentFormats="0" applyWidthHeightFormats="1" dataCaption="Values" updatedVersion="5" minRefreshableVersion="3" showDrill="0" useAutoFormatting="1" itemPrintTitles="1" createdVersion="5" indent="0" outline="1" outlineData="1" multipleFieldFilters="0">
  <location ref="A1:N960" firstHeaderRow="0" firstDataRow="1" firstDataCol="1"/>
  <pivotFields count="117">
    <pivotField axis="axisRow" showAll="0" sortType="descending">
      <items count="1071">
        <item x="957"/>
        <item x="2"/>
        <item x="643"/>
        <item x="77"/>
        <item m="1" x="975"/>
        <item x="3"/>
        <item x="6"/>
        <item x="41"/>
        <item x="21"/>
        <item x="18"/>
        <item x="69"/>
        <item x="9"/>
        <item x="10"/>
        <item x="26"/>
        <item x="7"/>
        <item x="53"/>
        <item x="12"/>
        <item x="13"/>
        <item x="16"/>
        <item x="25"/>
        <item x="14"/>
        <item x="71"/>
        <item x="57"/>
        <item x="17"/>
        <item x="74"/>
        <item x="15"/>
        <item x="30"/>
        <item x="54"/>
        <item x="11"/>
        <item x="23"/>
        <item x="34"/>
        <item x="50"/>
        <item x="465"/>
        <item x="42"/>
        <item x="32"/>
        <item x="31"/>
        <item x="68"/>
        <item x="45"/>
        <item x="19"/>
        <item x="78"/>
        <item x="49"/>
        <item x="66"/>
        <item x="62"/>
        <item x="51"/>
        <item x="33"/>
        <item x="61"/>
        <item x="59"/>
        <item x="90"/>
        <item x="63"/>
        <item x="56"/>
        <item x="711"/>
        <item x="683"/>
        <item x="60"/>
        <item x="80"/>
        <item x="111"/>
        <item x="24"/>
        <item x="105"/>
        <item x="122"/>
        <item x="100"/>
        <item x="67"/>
        <item x="47"/>
        <item x="83"/>
        <item x="52"/>
        <item x="110"/>
        <item x="40"/>
        <item x="89"/>
        <item m="1" x="1023"/>
        <item x="130"/>
        <item x="43"/>
        <item x="73"/>
        <item x="106"/>
        <item x="109"/>
        <item x="38"/>
        <item x="124"/>
        <item x="104"/>
        <item x="76"/>
        <item x="37"/>
        <item x="103"/>
        <item x="112"/>
        <item x="438"/>
        <item x="118"/>
        <item x="35"/>
        <item x="162"/>
        <item x="98"/>
        <item x="91"/>
        <item x="146"/>
        <item x="86"/>
        <item x="65"/>
        <item x="81"/>
        <item x="85"/>
        <item x="94"/>
        <item x="99"/>
        <item x="140"/>
        <item x="27"/>
        <item x="137"/>
        <item x="108"/>
        <item x="136"/>
        <item x="82"/>
        <item x="138"/>
        <item x="121"/>
        <item x="175"/>
        <item x="39"/>
        <item x="92"/>
        <item x="125"/>
        <item m="1" x="985"/>
        <item x="586"/>
        <item x="655"/>
        <item x="653"/>
        <item x="0"/>
        <item x="1"/>
        <item x="629"/>
        <item x="107"/>
        <item x="28"/>
        <item x="4"/>
        <item x="661"/>
        <item x="46"/>
        <item x="22"/>
        <item x="123"/>
        <item x="58"/>
        <item x="662"/>
        <item x="619"/>
        <item x="55"/>
        <item x="139"/>
        <item x="44"/>
        <item x="603"/>
        <item x="628"/>
        <item x="114"/>
        <item x="594"/>
        <item x="126"/>
        <item x="102"/>
        <item x="587"/>
        <item x="726"/>
        <item x="646"/>
        <item x="702"/>
        <item x="621"/>
        <item x="638"/>
        <item x="724"/>
        <item x="591"/>
        <item x="721"/>
        <item x="664"/>
        <item x="634"/>
        <item x="673"/>
        <item m="1" x="1028"/>
        <item x="734"/>
        <item x="617"/>
        <item x="730"/>
        <item x="731"/>
        <item x="736"/>
        <item x="739"/>
        <item x="742"/>
        <item x="756"/>
        <item x="759"/>
        <item x="761"/>
        <item x="766"/>
        <item x="767"/>
        <item x="777"/>
        <item x="780"/>
        <item x="785"/>
        <item x="796"/>
        <item x="798"/>
        <item x="801"/>
        <item x="803"/>
        <item x="804"/>
        <item m="1" x="994"/>
        <item x="806"/>
        <item x="812"/>
        <item x="819"/>
        <item x="821"/>
        <item x="842"/>
        <item x="844"/>
        <item x="848"/>
        <item x="851"/>
        <item x="871"/>
        <item x="885"/>
        <item x="890"/>
        <item x="893"/>
        <item m="1" x="1012"/>
        <item x="896"/>
        <item m="1" x="1061"/>
        <item x="902"/>
        <item x="903"/>
        <item x="907"/>
        <item x="909"/>
        <item x="914"/>
        <item x="922"/>
        <item x="924"/>
        <item m="1" x="964"/>
        <item x="927"/>
        <item m="1" x="1044"/>
        <item x="935"/>
        <item x="936"/>
        <item x="944"/>
        <item m="1" x="1062"/>
        <item x="949"/>
        <item x="951"/>
        <item x="219"/>
        <item x="84"/>
        <item x="70"/>
        <item x="145"/>
        <item x="675"/>
        <item x="656"/>
        <item x="666"/>
        <item x="583"/>
        <item m="1" x="966"/>
        <item x="753"/>
        <item m="1" x="1039"/>
        <item x="696"/>
        <item x="837"/>
        <item x="853"/>
        <item x="865"/>
        <item x="881"/>
        <item x="912"/>
        <item x="916"/>
        <item x="933"/>
        <item x="934"/>
        <item x="945"/>
        <item x="861"/>
        <item m="1" x="978"/>
        <item x="904"/>
        <item x="937"/>
        <item m="1" x="969"/>
        <item x="79"/>
        <item x="115"/>
        <item x="48"/>
        <item x="87"/>
        <item x="950"/>
        <item x="204"/>
        <item x="752"/>
        <item x="699"/>
        <item m="1" x="1025"/>
        <item m="1" x="1043"/>
        <item x="170"/>
        <item x="154"/>
        <item x="200"/>
        <item x="323"/>
        <item x="143"/>
        <item x="133"/>
        <item x="197"/>
        <item x="202"/>
        <item x="180"/>
        <item x="129"/>
        <item x="156"/>
        <item x="169"/>
        <item x="159"/>
        <item x="147"/>
        <item x="72"/>
        <item x="158"/>
        <item x="218"/>
        <item x="167"/>
        <item x="134"/>
        <item x="164"/>
        <item x="189"/>
        <item x="373"/>
        <item x="190"/>
        <item x="144"/>
        <item x="886"/>
        <item x="155"/>
        <item x="182"/>
        <item x="177"/>
        <item x="163"/>
        <item x="20"/>
        <item x="142"/>
        <item x="748"/>
        <item x="184"/>
        <item x="141"/>
        <item x="151"/>
        <item x="187"/>
        <item x="179"/>
        <item x="160"/>
        <item x="214"/>
        <item x="195"/>
        <item x="592"/>
        <item m="1" x="993"/>
        <item x="604"/>
        <item x="101"/>
        <item x="194"/>
        <item x="96"/>
        <item x="829"/>
        <item x="833"/>
        <item x="697"/>
        <item x="843"/>
        <item x="64"/>
        <item x="689"/>
        <item x="905"/>
        <item x="199"/>
        <item x="678"/>
        <item x="185"/>
        <item x="727"/>
        <item x="95"/>
        <item x="201"/>
        <item x="75"/>
        <item m="1" x="988"/>
        <item m="1" x="1033"/>
        <item x="492"/>
        <item x="29"/>
        <item x="113"/>
        <item x="88"/>
        <item x="97"/>
        <item x="132"/>
        <item x="148"/>
        <item m="1" x="1001"/>
        <item x="161"/>
        <item x="135"/>
        <item x="157"/>
        <item x="183"/>
        <item x="172"/>
        <item x="193"/>
        <item x="178"/>
        <item x="196"/>
        <item x="198"/>
        <item x="192"/>
        <item x="119"/>
        <item x="181"/>
        <item x="213"/>
        <item x="205"/>
        <item x="215"/>
        <item x="207"/>
        <item x="224"/>
        <item x="120"/>
        <item x="212"/>
        <item x="245"/>
        <item x="226"/>
        <item x="222"/>
        <item x="243"/>
        <item x="229"/>
        <item x="368"/>
        <item x="233"/>
        <item x="266"/>
        <item x="228"/>
        <item x="237"/>
        <item x="239"/>
        <item x="247"/>
        <item x="238"/>
        <item x="250"/>
        <item x="285"/>
        <item x="261"/>
        <item x="251"/>
        <item x="625"/>
        <item x="254"/>
        <item x="255"/>
        <item m="1" x="967"/>
        <item x="246"/>
        <item x="272"/>
        <item x="263"/>
        <item x="259"/>
        <item x="351"/>
        <item x="291"/>
        <item x="260"/>
        <item x="275"/>
        <item x="283"/>
        <item x="273"/>
        <item x="574"/>
        <item x="131"/>
        <item m="1" x="1034"/>
        <item x="295"/>
        <item x="289"/>
        <item x="284"/>
        <item x="318"/>
        <item m="1" x="979"/>
        <item x="581"/>
        <item x="276"/>
        <item x="299"/>
        <item x="282"/>
        <item x="332"/>
        <item x="281"/>
        <item x="499"/>
        <item x="293"/>
        <item x="331"/>
        <item x="292"/>
        <item x="269"/>
        <item x="354"/>
        <item x="274"/>
        <item x="305"/>
        <item x="321"/>
        <item x="320"/>
        <item x="296"/>
        <item x="297"/>
        <item x="298"/>
        <item x="303"/>
        <item m="1" x="997"/>
        <item x="314"/>
        <item x="310"/>
        <item x="336"/>
        <item x="327"/>
        <item x="339"/>
        <item x="302"/>
        <item x="325"/>
        <item x="358"/>
        <item x="330"/>
        <item x="348"/>
        <item x="346"/>
        <item x="360"/>
        <item x="353"/>
        <item m="1" x="1051"/>
        <item x="356"/>
        <item x="340"/>
        <item x="562"/>
        <item x="347"/>
        <item x="369"/>
        <item x="394"/>
        <item x="350"/>
        <item x="429"/>
        <item x="573"/>
        <item x="329"/>
        <item x="378"/>
        <item x="377"/>
        <item x="345"/>
        <item x="365"/>
        <item x="560"/>
        <item x="363"/>
        <item x="372"/>
        <item x="364"/>
        <item x="366"/>
        <item x="397"/>
        <item x="391"/>
        <item m="1" x="1037"/>
        <item x="375"/>
        <item x="376"/>
        <item x="390"/>
        <item x="400"/>
        <item x="388"/>
        <item x="389"/>
        <item x="415"/>
        <item x="411"/>
        <item x="605"/>
        <item x="399"/>
        <item x="405"/>
        <item x="435"/>
        <item x="412"/>
        <item x="440"/>
        <item x="450"/>
        <item x="444"/>
        <item x="448"/>
        <item x="446"/>
        <item x="406"/>
        <item x="428"/>
        <item x="516"/>
        <item x="463"/>
        <item x="449"/>
        <item x="579"/>
        <item x="434"/>
        <item x="436"/>
        <item x="421"/>
        <item x="518"/>
        <item x="451"/>
        <item x="433"/>
        <item x="439"/>
        <item x="441"/>
        <item x="443"/>
        <item x="410"/>
        <item x="491"/>
        <item x="478"/>
        <item x="455"/>
        <item x="458"/>
        <item x="489"/>
        <item x="497"/>
        <item x="470"/>
        <item x="472"/>
        <item x="488"/>
        <item x="498"/>
        <item x="417"/>
        <item x="484"/>
        <item x="437"/>
        <item x="447"/>
        <item x="525"/>
        <item x="511"/>
        <item x="515"/>
        <item x="494"/>
        <item m="1" x="1058"/>
        <item x="506"/>
        <item x="524"/>
        <item x="501"/>
        <item x="502"/>
        <item x="523"/>
        <item x="715"/>
        <item x="467"/>
        <item x="508"/>
        <item m="1" x="996"/>
        <item m="1" x="998"/>
        <item m="1" x="972"/>
        <item x="549"/>
        <item x="552"/>
        <item x="556"/>
        <item x="551"/>
        <item x="531"/>
        <item m="1" x="1029"/>
        <item x="558"/>
        <item m="1" x="1010"/>
        <item x="559"/>
        <item x="545"/>
        <item m="1" x="1035"/>
        <item m="1" x="1015"/>
        <item m="1" x="959"/>
        <item x="453"/>
        <item x="564"/>
        <item m="1" x="991"/>
        <item x="553"/>
        <item m="1" x="960"/>
        <item m="1" x="1009"/>
        <item x="569"/>
        <item x="575"/>
        <item x="570"/>
        <item x="571"/>
        <item x="576"/>
        <item x="577"/>
        <item m="1" x="1027"/>
        <item x="536"/>
        <item m="1" x="984"/>
        <item x="578"/>
        <item m="1" x="1020"/>
        <item x="593"/>
        <item x="627"/>
        <item x="614"/>
        <item m="1" x="1008"/>
        <item x="623"/>
        <item x="668"/>
        <item x="626"/>
        <item x="645"/>
        <item x="694"/>
        <item x="588"/>
        <item m="1" x="973"/>
        <item x="672"/>
        <item m="1" x="1002"/>
        <item x="701"/>
        <item x="700"/>
        <item m="1" x="974"/>
        <item x="624"/>
        <item x="710"/>
        <item m="1" x="1066"/>
        <item x="725"/>
        <item x="692"/>
        <item m="1" x="1057"/>
        <item x="703"/>
        <item x="687"/>
        <item x="589"/>
        <item x="601"/>
        <item x="611"/>
        <item m="1" x="989"/>
        <item x="600"/>
        <item m="1" x="1014"/>
        <item x="582"/>
        <item x="393"/>
        <item x="651"/>
        <item x="708"/>
        <item x="707"/>
        <item x="706"/>
        <item x="705"/>
        <item x="691"/>
        <item x="637"/>
        <item m="1" x="986"/>
        <item x="677"/>
        <item x="682"/>
        <item x="681"/>
        <item x="680"/>
        <item x="679"/>
        <item x="910"/>
        <item x="613"/>
        <item x="639"/>
        <item x="676"/>
        <item m="1" x="1011"/>
        <item x="684"/>
        <item x="686"/>
        <item x="633"/>
        <item x="685"/>
        <item x="688"/>
        <item x="674"/>
        <item x="647"/>
        <item x="658"/>
        <item x="660"/>
        <item x="644"/>
        <item x="642"/>
        <item x="667"/>
        <item m="1" x="1055"/>
        <item x="690"/>
        <item x="783"/>
        <item x="728"/>
        <item x="729"/>
        <item x="732"/>
        <item x="733"/>
        <item x="735"/>
        <item x="740"/>
        <item x="741"/>
        <item x="743"/>
        <item x="744"/>
        <item x="745"/>
        <item x="747"/>
        <item m="1" x="990"/>
        <item x="749"/>
        <item x="750"/>
        <item m="1" x="982"/>
        <item m="1" x="1065"/>
        <item x="755"/>
        <item x="757"/>
        <item x="758"/>
        <item x="762"/>
        <item x="763"/>
        <item x="764"/>
        <item x="768"/>
        <item x="769"/>
        <item x="770"/>
        <item x="772"/>
        <item x="774"/>
        <item x="775"/>
        <item x="776"/>
        <item x="778"/>
        <item x="779"/>
        <item m="1" x="1004"/>
        <item x="781"/>
        <item x="782"/>
        <item x="784"/>
        <item x="786"/>
        <item x="787"/>
        <item m="1" x="1064"/>
        <item x="791"/>
        <item x="792"/>
        <item x="793"/>
        <item x="794"/>
        <item x="795"/>
        <item x="797"/>
        <item x="596"/>
        <item x="799"/>
        <item x="800"/>
        <item x="802"/>
        <item m="1" x="999"/>
        <item x="805"/>
        <item x="807"/>
        <item x="808"/>
        <item x="810"/>
        <item x="813"/>
        <item x="814"/>
        <item x="815"/>
        <item x="818"/>
        <item x="820"/>
        <item x="822"/>
        <item m="1" x="977"/>
        <item x="827"/>
        <item x="828"/>
        <item m="1" x="1006"/>
        <item x="830"/>
        <item x="832"/>
        <item m="1" x="1068"/>
        <item x="834"/>
        <item x="835"/>
        <item x="836"/>
        <item x="838"/>
        <item x="693"/>
        <item x="839"/>
        <item x="841"/>
        <item x="845"/>
        <item m="1" x="1049"/>
        <item m="1" x="1067"/>
        <item x="849"/>
        <item x="850"/>
        <item x="852"/>
        <item x="854"/>
        <item m="1" x="1042"/>
        <item x="858"/>
        <item m="1" x="1021"/>
        <item x="859"/>
        <item x="860"/>
        <item x="862"/>
        <item x="863"/>
        <item x="866"/>
        <item x="869"/>
        <item x="870"/>
        <item m="1" x="1000"/>
        <item x="872"/>
        <item x="874"/>
        <item x="875"/>
        <item x="876"/>
        <item x="877"/>
        <item x="879"/>
        <item x="883"/>
        <item x="887"/>
        <item x="888"/>
        <item x="889"/>
        <item x="891"/>
        <item x="894"/>
        <item x="895"/>
        <item m="1" x="1048"/>
        <item x="897"/>
        <item x="898"/>
        <item x="899"/>
        <item x="900"/>
        <item x="901"/>
        <item m="1" x="1005"/>
        <item m="1" x="980"/>
        <item x="908"/>
        <item x="911"/>
        <item x="915"/>
        <item m="1" x="962"/>
        <item m="1" x="976"/>
        <item m="1" x="1054"/>
        <item x="917"/>
        <item x="918"/>
        <item x="920"/>
        <item x="921"/>
        <item m="1" x="1052"/>
        <item x="925"/>
        <item x="926"/>
        <item x="928"/>
        <item x="929"/>
        <item x="930"/>
        <item m="1" x="963"/>
        <item x="932"/>
        <item m="1" x="1053"/>
        <item x="938"/>
        <item x="940"/>
        <item x="941"/>
        <item x="942"/>
        <item x="943"/>
        <item x="946"/>
        <item m="1" x="1022"/>
        <item m="1" x="1040"/>
        <item x="953"/>
        <item m="1" x="1041"/>
        <item x="954"/>
        <item x="568"/>
        <item x="328"/>
        <item x="116"/>
        <item m="1" x="971"/>
        <item x="640"/>
        <item x="166"/>
        <item x="152"/>
        <item x="153"/>
        <item x="165"/>
        <item x="150"/>
        <item x="174"/>
        <item x="191"/>
        <item x="206"/>
        <item x="211"/>
        <item x="168"/>
        <item x="232"/>
        <item x="220"/>
        <item x="203"/>
        <item x="208"/>
        <item x="216"/>
        <item x="264"/>
        <item x="210"/>
        <item x="188"/>
        <item x="209"/>
        <item x="221"/>
        <item x="176"/>
        <item m="1" x="1017"/>
        <item x="244"/>
        <item m="1" x="958"/>
        <item x="225"/>
        <item x="231"/>
        <item x="235"/>
        <item x="234"/>
        <item x="240"/>
        <item x="227"/>
        <item x="230"/>
        <item x="256"/>
        <item x="242"/>
        <item x="236"/>
        <item x="257"/>
        <item x="249"/>
        <item x="267"/>
        <item x="241"/>
        <item x="343"/>
        <item x="248"/>
        <item x="252"/>
        <item x="253"/>
        <item x="258"/>
        <item x="262"/>
        <item x="290"/>
        <item x="307"/>
        <item x="265"/>
        <item x="268"/>
        <item x="280"/>
        <item x="288"/>
        <item x="279"/>
        <item x="315"/>
        <item m="1" x="1060"/>
        <item x="333"/>
        <item x="294"/>
        <item x="304"/>
        <item x="286"/>
        <item x="309"/>
        <item x="312"/>
        <item x="277"/>
        <item x="322"/>
        <item x="301"/>
        <item x="308"/>
        <item x="270"/>
        <item x="324"/>
        <item x="311"/>
        <item x="306"/>
        <item x="371"/>
        <item x="337"/>
        <item x="316"/>
        <item x="319"/>
        <item x="300"/>
        <item x="374"/>
        <item x="317"/>
        <item x="352"/>
        <item x="349"/>
        <item x="335"/>
        <item x="338"/>
        <item x="361"/>
        <item m="1" x="1038"/>
        <item x="334"/>
        <item x="362"/>
        <item x="359"/>
        <item x="357"/>
        <item x="313"/>
        <item x="381"/>
        <item x="355"/>
        <item x="387"/>
        <item x="456"/>
        <item x="469"/>
        <item x="383"/>
        <item x="367"/>
        <item x="396"/>
        <item x="342"/>
        <item x="386"/>
        <item x="384"/>
        <item x="395"/>
        <item x="380"/>
        <item x="507"/>
        <item x="402"/>
        <item x="407"/>
        <item x="392"/>
        <item x="408"/>
        <item x="403"/>
        <item x="385"/>
        <item x="401"/>
        <item x="413"/>
        <item x="431"/>
        <item x="426"/>
        <item x="422"/>
        <item x="425"/>
        <item x="398"/>
        <item x="423"/>
        <item x="427"/>
        <item x="430"/>
        <item x="445"/>
        <item x="418"/>
        <item x="419"/>
        <item x="420"/>
        <item x="464"/>
        <item m="1" x="995"/>
        <item x="414"/>
        <item x="457"/>
        <item x="483"/>
        <item x="424"/>
        <item x="454"/>
        <item x="468"/>
        <item x="432"/>
        <item m="1" x="1024"/>
        <item x="452"/>
        <item x="462"/>
        <item x="461"/>
        <item x="477"/>
        <item x="473"/>
        <item x="442"/>
        <item x="479"/>
        <item x="482"/>
        <item x="493"/>
        <item x="480"/>
        <item x="474"/>
        <item x="459"/>
        <item x="460"/>
        <item x="496"/>
        <item x="466"/>
        <item x="503"/>
        <item x="485"/>
        <item x="475"/>
        <item x="490"/>
        <item x="500"/>
        <item x="481"/>
        <item x="505"/>
        <item x="520"/>
        <item x="509"/>
        <item x="528"/>
        <item x="510"/>
        <item x="519"/>
        <item x="514"/>
        <item x="521"/>
        <item x="513"/>
        <item x="529"/>
        <item m="1" x="1056"/>
        <item x="471"/>
        <item x="534"/>
        <item x="486"/>
        <item x="530"/>
        <item m="1" x="965"/>
        <item x="522"/>
        <item x="517"/>
        <item x="546"/>
        <item x="538"/>
        <item x="543"/>
        <item x="542"/>
        <item x="532"/>
        <item x="541"/>
        <item x="512"/>
        <item x="550"/>
        <item x="547"/>
        <item x="554"/>
        <item x="544"/>
        <item x="555"/>
        <item m="1" x="983"/>
        <item x="533"/>
        <item x="416"/>
        <item x="539"/>
        <item x="565"/>
        <item m="1" x="970"/>
        <item m="1" x="1003"/>
        <item m="1" x="1032"/>
        <item m="1" x="1013"/>
        <item x="567"/>
        <item m="1" x="1007"/>
        <item m="1" x="1036"/>
        <item x="580"/>
        <item x="720"/>
        <item x="719"/>
        <item x="704"/>
        <item x="622"/>
        <item m="1" x="1018"/>
        <item x="718"/>
        <item x="641"/>
        <item x="615"/>
        <item x="635"/>
        <item x="599"/>
        <item x="826"/>
        <item x="636"/>
        <item x="620"/>
        <item x="663"/>
        <item x="607"/>
        <item m="1" x="968"/>
        <item m="1" x="1019"/>
        <item x="585"/>
        <item x="590"/>
        <item x="654"/>
        <item x="657"/>
        <item x="595"/>
        <item x="610"/>
        <item x="671"/>
        <item x="609"/>
        <item x="606"/>
        <item x="714"/>
        <item m="1" x="1050"/>
        <item x="717"/>
        <item x="722"/>
        <item x="597"/>
        <item x="723"/>
        <item m="1" x="1030"/>
        <item x="669"/>
        <item x="612"/>
        <item x="649"/>
        <item x="650"/>
        <item x="698"/>
        <item x="919"/>
        <item x="670"/>
        <item x="618"/>
        <item x="602"/>
        <item x="709"/>
        <item x="608"/>
        <item x="738"/>
        <item x="754"/>
        <item m="1" x="1063"/>
        <item x="760"/>
        <item m="1" x="1069"/>
        <item x="790"/>
        <item m="1" x="1059"/>
        <item x="811"/>
        <item x="817"/>
        <item x="824"/>
        <item x="716"/>
        <item x="846"/>
        <item x="864"/>
        <item x="882"/>
        <item x="913"/>
        <item x="659"/>
        <item x="923"/>
        <item m="1" x="992"/>
        <item x="5"/>
        <item x="127"/>
        <item x="117"/>
        <item x="341"/>
        <item m="1" x="1045"/>
        <item m="1" x="981"/>
        <item m="1" x="1046"/>
        <item x="572"/>
        <item x="630"/>
        <item m="1" x="1047"/>
        <item m="1" x="987"/>
        <item m="1" x="961"/>
        <item x="746"/>
        <item m="1" x="1031"/>
        <item m="1" x="1016"/>
        <item x="857"/>
        <item x="880"/>
        <item x="884"/>
        <item x="931"/>
        <item m="1" x="1026"/>
        <item x="8"/>
        <item x="36"/>
        <item x="93"/>
        <item x="128"/>
        <item x="149"/>
        <item x="171"/>
        <item x="173"/>
        <item x="186"/>
        <item x="217"/>
        <item x="223"/>
        <item x="271"/>
        <item x="278"/>
        <item x="287"/>
        <item x="326"/>
        <item x="344"/>
        <item x="370"/>
        <item x="379"/>
        <item x="382"/>
        <item x="404"/>
        <item x="409"/>
        <item x="476"/>
        <item x="487"/>
        <item x="495"/>
        <item x="504"/>
        <item x="526"/>
        <item x="527"/>
        <item x="535"/>
        <item x="537"/>
        <item x="540"/>
        <item x="548"/>
        <item x="557"/>
        <item x="561"/>
        <item x="563"/>
        <item x="566"/>
        <item x="584"/>
        <item x="598"/>
        <item x="616"/>
        <item x="631"/>
        <item x="632"/>
        <item x="648"/>
        <item x="652"/>
        <item x="665"/>
        <item x="695"/>
        <item x="712"/>
        <item x="713"/>
        <item x="737"/>
        <item x="751"/>
        <item x="765"/>
        <item x="771"/>
        <item x="773"/>
        <item x="788"/>
        <item x="789"/>
        <item x="809"/>
        <item x="816"/>
        <item x="823"/>
        <item x="825"/>
        <item x="831"/>
        <item x="840"/>
        <item x="847"/>
        <item x="855"/>
        <item x="856"/>
        <item x="867"/>
        <item x="868"/>
        <item x="873"/>
        <item x="878"/>
        <item x="892"/>
        <item x="906"/>
        <item x="939"/>
        <item x="947"/>
        <item x="948"/>
        <item x="952"/>
        <item x="955"/>
        <item x="956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0"/>
  </rowFields>
  <rowItems count="959">
    <i>
      <x v="108"/>
    </i>
    <i>
      <x v="109"/>
    </i>
    <i>
      <x v="5"/>
    </i>
    <i>
      <x v="113"/>
    </i>
    <i>
      <x v="977"/>
    </i>
    <i>
      <x v="6"/>
    </i>
    <i>
      <x v="14"/>
    </i>
    <i>
      <x v="997"/>
    </i>
    <i>
      <x v="11"/>
    </i>
    <i>
      <x v="12"/>
    </i>
    <i>
      <x v="28"/>
    </i>
    <i>
      <x v="16"/>
    </i>
    <i>
      <x v="17"/>
    </i>
    <i>
      <x v="20"/>
    </i>
    <i>
      <x v="25"/>
    </i>
    <i>
      <x v="260"/>
    </i>
    <i>
      <x v="8"/>
    </i>
    <i>
      <x v="116"/>
    </i>
    <i>
      <x v="93"/>
    </i>
    <i>
      <x v="55"/>
    </i>
    <i>
      <x v="112"/>
    </i>
    <i>
      <x v="294"/>
    </i>
    <i>
      <x v="81"/>
    </i>
    <i>
      <x v="998"/>
    </i>
    <i>
      <x v="76"/>
    </i>
    <i>
      <x v="72"/>
    </i>
    <i>
      <x v="101"/>
    </i>
    <i>
      <x v="64"/>
    </i>
    <i>
      <x v="60"/>
    </i>
    <i>
      <x v="68"/>
    </i>
    <i>
      <x v="223"/>
    </i>
    <i>
      <x v="59"/>
    </i>
    <i>
      <x v="7"/>
    </i>
    <i>
      <x v="197"/>
    </i>
    <i>
      <x v="62"/>
    </i>
    <i>
      <x v="87"/>
    </i>
    <i>
      <x v="118"/>
    </i>
    <i>
      <x v="75"/>
    </i>
    <i>
      <x v="121"/>
    </i>
    <i>
      <x v="89"/>
    </i>
    <i>
      <x v="224"/>
    </i>
    <i>
      <x v="296"/>
    </i>
    <i>
      <x v="274"/>
    </i>
    <i>
      <x v="295"/>
    </i>
    <i>
      <x v="222"/>
    </i>
    <i>
      <x v="719"/>
    </i>
    <i>
      <x v="196"/>
    </i>
    <i>
      <x v="979"/>
    </i>
    <i>
      <x v="311"/>
    </i>
    <i>
      <x v="978"/>
    </i>
    <i>
      <x v="1000"/>
    </i>
    <i>
      <x v="352"/>
    </i>
    <i>
      <x v="298"/>
    </i>
    <i>
      <x v="318"/>
    </i>
    <i>
      <x v="302"/>
    </i>
    <i>
      <x v="264"/>
    </i>
    <i>
      <x v="198"/>
    </i>
    <i>
      <x v="221"/>
    </i>
    <i>
      <x v="1001"/>
    </i>
    <i>
      <x v="265"/>
    </i>
    <i>
      <x v="303"/>
    </i>
    <i>
      <x v="301"/>
    </i>
    <i>
      <x v="725"/>
    </i>
    <i>
      <x v="722"/>
    </i>
    <i>
      <x v="1002"/>
    </i>
    <i>
      <x v="1003"/>
    </i>
    <i>
      <x v="304"/>
    </i>
    <i>
      <x v="1004"/>
    </i>
    <i>
      <x v="739"/>
    </i>
    <i>
      <x v="69"/>
    </i>
    <i>
      <x v="310"/>
    </i>
    <i>
      <x v="306"/>
    </i>
    <i>
      <x v="270"/>
    </i>
    <i>
      <x v="308"/>
    </i>
    <i>
      <x v="226"/>
    </i>
    <i>
      <x v="314"/>
    </i>
    <i>
      <x v="729"/>
    </i>
    <i>
      <x v="738"/>
    </i>
    <i>
      <x v="299"/>
    </i>
    <i>
      <x v="319"/>
    </i>
    <i>
      <x v="1005"/>
    </i>
    <i>
      <x v="1006"/>
    </i>
    <i>
      <x v="238"/>
    </i>
    <i>
      <x v="755"/>
    </i>
    <i>
      <x v="320"/>
    </i>
    <i>
      <x v="338"/>
    </i>
    <i>
      <x v="769"/>
    </i>
    <i>
      <x v="1007"/>
    </i>
    <i>
      <x v="360"/>
    </i>
    <i>
      <x v="1008"/>
    </i>
    <i>
      <x v="362"/>
    </i>
    <i>
      <x v="334"/>
    </i>
    <i>
      <x v="1009"/>
    </i>
    <i>
      <x v="723"/>
    </i>
    <i>
      <x v="767"/>
    </i>
    <i>
      <x v="787"/>
    </i>
    <i>
      <x v="373"/>
    </i>
    <i>
      <x v="750"/>
    </i>
    <i>
      <x v="386"/>
    </i>
    <i>
      <x v="718"/>
    </i>
    <i>
      <x v="336"/>
    </i>
    <i>
      <x v="798"/>
    </i>
    <i>
      <x v="785"/>
    </i>
    <i>
      <x v="815"/>
    </i>
    <i>
      <x v="796"/>
    </i>
    <i>
      <x v="789"/>
    </i>
    <i>
      <x v="417"/>
    </i>
    <i>
      <x v="421"/>
    </i>
    <i>
      <x v="818"/>
    </i>
    <i>
      <x v="1015"/>
    </i>
    <i>
      <x v="426"/>
    </i>
    <i>
      <x v="1016"/>
    </i>
    <i>
      <x v="790"/>
    </i>
    <i>
      <x v="904"/>
    </i>
    <i>
      <x v="321"/>
    </i>
    <i>
      <x v="839"/>
    </i>
    <i>
      <x v="834"/>
    </i>
    <i>
      <x v="830"/>
    </i>
    <i>
      <x v="401"/>
    </i>
    <i>
      <x v="1010"/>
    </i>
    <i>
      <x v="328"/>
    </i>
    <i>
      <x v="249"/>
    </i>
    <i>
      <x v="446"/>
    </i>
    <i>
      <x v="447"/>
    </i>
    <i>
      <x v="448"/>
    </i>
    <i>
      <x v="851"/>
    </i>
    <i>
      <x v="862"/>
    </i>
    <i>
      <x v="865"/>
    </i>
    <i>
      <x v="342"/>
    </i>
    <i>
      <x v="457"/>
    </i>
    <i>
      <x v="428"/>
    </i>
    <i>
      <x v="458"/>
    </i>
    <i>
      <x v="859"/>
    </i>
    <i>
      <x v="866"/>
    </i>
    <i>
      <x v="436"/>
    </i>
    <i>
      <x v="905"/>
    </i>
    <i>
      <x v="893"/>
    </i>
    <i>
      <x v="246"/>
    </i>
    <i>
      <x v="900"/>
    </i>
    <i>
      <x v="496"/>
    </i>
    <i>
      <x v="396"/>
    </i>
    <i>
      <x v="1030"/>
    </i>
    <i>
      <x v="911"/>
    </i>
    <i>
      <x v="499"/>
    </i>
    <i>
      <x v="726"/>
    </i>
    <i>
      <x v="502"/>
    </i>
    <i>
      <x v="984"/>
    </i>
    <i>
      <x v="811"/>
    </i>
    <i>
      <x v="402"/>
    </i>
    <i>
      <x v="500"/>
    </i>
    <i>
      <x v="503"/>
    </i>
    <i>
      <x v="383"/>
    </i>
    <i>
      <x v="367"/>
    </i>
    <i>
      <x v="728"/>
    </i>
    <i>
      <x v="439"/>
    </i>
    <i>
      <x v="771"/>
    </i>
    <i>
      <x v="914"/>
    </i>
    <i>
      <x v="929"/>
    </i>
    <i>
      <x v="724"/>
    </i>
    <i>
      <x v="968"/>
    </i>
    <i>
      <x v="781"/>
    </i>
    <i>
      <x v="1043"/>
    </i>
    <i>
      <x v="782"/>
    </i>
    <i>
      <x v="949"/>
    </i>
    <i>
      <x v="783"/>
    </i>
    <i>
      <x v="993"/>
    </i>
    <i>
      <x v="784"/>
    </i>
    <i>
      <x v="1026"/>
    </i>
    <i>
      <x v="727"/>
    </i>
    <i>
      <x v="921"/>
    </i>
    <i>
      <x v="786"/>
    </i>
    <i>
      <x v="939"/>
    </i>
    <i>
      <x v="731"/>
    </i>
    <i>
      <x v="957"/>
    </i>
    <i>
      <x v="788"/>
    </i>
    <i>
      <x v="732"/>
    </i>
    <i>
      <x v="751"/>
    </i>
    <i>
      <x v="778"/>
    </i>
    <i>
      <x v="752"/>
    </i>
    <i>
      <x v="1018"/>
    </i>
    <i>
      <x v="791"/>
    </i>
    <i>
      <x v="1035"/>
    </i>
    <i>
      <x v="792"/>
    </i>
    <i>
      <x v="916"/>
    </i>
    <i>
      <x v="793"/>
    </i>
    <i>
      <x v="925"/>
    </i>
    <i>
      <x v="794"/>
    </i>
    <i>
      <x v="935"/>
    </i>
    <i>
      <x v="795"/>
    </i>
    <i>
      <x v="944"/>
    </i>
    <i>
      <x v="753"/>
    </i>
    <i>
      <x v="953"/>
    </i>
    <i>
      <x v="797"/>
    </i>
    <i>
      <x v="962"/>
    </i>
    <i>
      <x v="754"/>
    </i>
    <i>
      <x v="972"/>
    </i>
    <i>
      <x v="799"/>
    </i>
    <i>
      <x v="777"/>
    </i>
    <i>
      <x v="800"/>
    </i>
    <i>
      <x v="736"/>
    </i>
    <i>
      <x v="802"/>
    </i>
    <i>
      <x v="744"/>
    </i>
    <i>
      <x v="803"/>
    </i>
    <i>
      <x v="1014"/>
    </i>
    <i>
      <x v="804"/>
    </i>
    <i>
      <x v="1022"/>
    </i>
    <i>
      <x v="805"/>
    </i>
    <i>
      <x v="1031"/>
    </i>
    <i>
      <x v="806"/>
    </i>
    <i>
      <x v="1039"/>
    </i>
    <i>
      <x v="807"/>
    </i>
    <i>
      <x v="780"/>
    </i>
    <i>
      <x v="1047"/>
    </i>
    <i>
      <x v="808"/>
    </i>
    <i>
      <x v="918"/>
    </i>
    <i>
      <x v="809"/>
    </i>
    <i>
      <x v="923"/>
    </i>
    <i>
      <x v="810"/>
    </i>
    <i>
      <x v="927"/>
    </i>
    <i>
      <x v="775"/>
    </i>
    <i>
      <x v="933"/>
    </i>
    <i>
      <x v="812"/>
    </i>
    <i>
      <x v="937"/>
    </i>
    <i>
      <x v="813"/>
    </i>
    <i>
      <x v="941"/>
    </i>
    <i>
      <x v="814"/>
    </i>
    <i>
      <x v="946"/>
    </i>
    <i>
      <x v="776"/>
    </i>
    <i>
      <x v="951"/>
    </i>
    <i>
      <x v="816"/>
    </i>
    <i>
      <x v="955"/>
    </i>
    <i>
      <x v="817"/>
    </i>
    <i>
      <x v="959"/>
    </i>
    <i>
      <x v="756"/>
    </i>
    <i>
      <x v="966"/>
    </i>
    <i>
      <x v="819"/>
    </i>
    <i>
      <x v="970"/>
    </i>
    <i>
      <x v="820"/>
    </i>
    <i>
      <x v="974"/>
    </i>
    <i>
      <x v="821"/>
    </i>
    <i>
      <x v="734"/>
    </i>
    <i>
      <x v="822"/>
    </i>
    <i>
      <x v="989"/>
    </i>
    <i>
      <x v="823"/>
    </i>
    <i>
      <x v="995"/>
    </i>
    <i>
      <x v="824"/>
    </i>
    <i>
      <x v="737"/>
    </i>
    <i>
      <x v="825"/>
    </i>
    <i>
      <x v="741"/>
    </i>
    <i>
      <x v="826"/>
    </i>
    <i>
      <x v="747"/>
    </i>
    <i>
      <x v="827"/>
    </i>
    <i>
      <x v="1012"/>
    </i>
    <i>
      <x v="828"/>
    </i>
    <i>
      <x v="730"/>
    </i>
    <i>
      <x v="829"/>
    </i>
    <i>
      <x v="1020"/>
    </i>
    <i>
      <x v="757"/>
    </i>
    <i>
      <x v="1024"/>
    </i>
    <i>
      <x v="831"/>
    </i>
    <i>
      <x v="1028"/>
    </i>
    <i>
      <x v="832"/>
    </i>
    <i>
      <x v="1033"/>
    </i>
    <i>
      <x v="833"/>
    </i>
    <i>
      <x v="1037"/>
    </i>
    <i>
      <x v="758"/>
    </i>
    <i>
      <x v="1041"/>
    </i>
    <i>
      <x v="1049"/>
    </i>
    <i>
      <x v="1045"/>
    </i>
    <i>
      <x v="1054"/>
    </i>
    <i>
      <x v="779"/>
    </i>
    <i>
      <x v="770"/>
    </i>
    <i>
      <x v="835"/>
    </i>
    <i>
      <x v="1056"/>
    </i>
    <i>
      <x v="836"/>
    </i>
    <i>
      <x v="773"/>
    </i>
    <i>
      <x v="906"/>
    </i>
    <i>
      <x v="837"/>
    </i>
    <i>
      <x v="915"/>
    </i>
    <i>
      <x v="838"/>
    </i>
    <i>
      <x v="917"/>
    </i>
    <i>
      <x v="759"/>
    </i>
    <i>
      <x v="920"/>
    </i>
    <i>
      <x v="840"/>
    </i>
    <i>
      <x v="922"/>
    </i>
    <i>
      <x v="841"/>
    </i>
    <i>
      <x v="924"/>
    </i>
    <i>
      <x v="843"/>
    </i>
    <i>
      <x v="926"/>
    </i>
    <i>
      <x v="844"/>
    </i>
    <i>
      <x v="928"/>
    </i>
    <i>
      <x v="845"/>
    </i>
    <i>
      <x v="932"/>
    </i>
    <i>
      <x v="846"/>
    </i>
    <i>
      <x v="934"/>
    </i>
    <i>
      <x v="847"/>
    </i>
    <i>
      <x v="936"/>
    </i>
    <i>
      <x v="848"/>
    </i>
    <i>
      <x v="938"/>
    </i>
    <i>
      <x v="849"/>
    </i>
    <i>
      <x v="940"/>
    </i>
    <i>
      <x v="760"/>
    </i>
    <i>
      <x v="943"/>
    </i>
    <i>
      <x v="852"/>
    </i>
    <i>
      <x v="945"/>
    </i>
    <i>
      <x v="853"/>
    </i>
    <i>
      <x v="948"/>
    </i>
    <i>
      <x v="854"/>
    </i>
    <i>
      <x v="950"/>
    </i>
    <i>
      <x v="855"/>
    </i>
    <i>
      <x v="952"/>
    </i>
    <i>
      <x v="856"/>
    </i>
    <i>
      <x v="954"/>
    </i>
    <i>
      <x v="857"/>
    </i>
    <i>
      <x v="956"/>
    </i>
    <i>
      <x v="858"/>
    </i>
    <i>
      <x v="958"/>
    </i>
    <i>
      <x v="761"/>
    </i>
    <i>
      <x v="960"/>
    </i>
    <i>
      <x v="860"/>
    </i>
    <i>
      <x v="964"/>
    </i>
    <i>
      <x v="861"/>
    </i>
    <i>
      <x v="967"/>
    </i>
    <i>
      <x v="762"/>
    </i>
    <i>
      <x v="969"/>
    </i>
    <i>
      <x v="863"/>
    </i>
    <i>
      <x v="971"/>
    </i>
    <i>
      <x v="864"/>
    </i>
    <i>
      <x v="973"/>
    </i>
    <i>
      <x v="763"/>
    </i>
    <i>
      <x v="975"/>
    </i>
    <i>
      <x v="764"/>
    </i>
    <i>
      <x v="733"/>
    </i>
    <i>
      <x v="867"/>
    </i>
    <i>
      <x v="980"/>
    </i>
    <i>
      <x v="868"/>
    </i>
    <i>
      <x v="985"/>
    </i>
    <i>
      <x v="869"/>
    </i>
    <i>
      <x v="992"/>
    </i>
    <i>
      <x v="870"/>
    </i>
    <i>
      <x v="994"/>
    </i>
    <i>
      <x v="871"/>
    </i>
    <i>
      <x v="735"/>
    </i>
    <i>
      <x v="872"/>
    </i>
    <i>
      <x v="999"/>
    </i>
    <i>
      <x v="873"/>
    </i>
    <i>
      <x v="721"/>
    </i>
    <i>
      <x v="874"/>
    </i>
    <i>
      <x v="740"/>
    </i>
    <i>
      <x v="875"/>
    </i>
    <i>
      <x v="742"/>
    </i>
    <i>
      <x v="876"/>
    </i>
    <i>
      <x v="746"/>
    </i>
    <i>
      <x v="877"/>
    </i>
    <i>
      <x v="748"/>
    </i>
    <i>
      <x v="878"/>
    </i>
    <i>
      <x v="1011"/>
    </i>
    <i>
      <x v="879"/>
    </i>
    <i>
      <x v="1013"/>
    </i>
    <i>
      <x v="880"/>
    </i>
    <i>
      <x v="768"/>
    </i>
    <i>
      <x v="881"/>
    </i>
    <i>
      <x v="1017"/>
    </i>
    <i>
      <x v="883"/>
    </i>
    <i>
      <x v="1019"/>
    </i>
    <i>
      <x v="1069"/>
    </i>
    <i>
      <x v="1021"/>
    </i>
    <i>
      <x v="885"/>
    </i>
    <i>
      <x v="1023"/>
    </i>
    <i>
      <x v="886"/>
    </i>
    <i>
      <x v="1025"/>
    </i>
    <i>
      <x v="888"/>
    </i>
    <i>
      <x v="1027"/>
    </i>
    <i>
      <x v="889"/>
    </i>
    <i>
      <x v="772"/>
    </i>
    <i>
      <x v="1029"/>
    </i>
    <i>
      <x v="890"/>
    </i>
    <i>
      <x v="1032"/>
    </i>
    <i>
      <x v="891"/>
    </i>
    <i>
      <x v="1034"/>
    </i>
    <i>
      <x v="892"/>
    </i>
    <i>
      <x v="1036"/>
    </i>
    <i>
      <x v="1058"/>
    </i>
    <i>
      <x v="1038"/>
    </i>
    <i>
      <x v="1059"/>
    </i>
    <i>
      <x v="1040"/>
    </i>
    <i>
      <x v="1061"/>
    </i>
    <i>
      <x v="1042"/>
    </i>
    <i>
      <x v="1063"/>
    </i>
    <i>
      <x v="1044"/>
    </i>
    <i>
      <x v="1065"/>
    </i>
    <i>
      <x v="1046"/>
    </i>
    <i>
      <x v="1067"/>
    </i>
    <i>
      <x v="1048"/>
    </i>
    <i>
      <x v="749"/>
    </i>
    <i>
      <x v="1050"/>
    </i>
    <i>
      <x v="1051"/>
    </i>
    <i>
      <x v="1052"/>
    </i>
    <i>
      <x v="1053"/>
    </i>
    <i>
      <x v="901"/>
    </i>
    <i>
      <x v="1055"/>
    </i>
    <i>
      <x v="903"/>
    </i>
    <i>
      <x v="1057"/>
    </i>
    <i>
      <x v="765"/>
    </i>
    <i>
      <x v="766"/>
    </i>
    <i>
      <x v="1060"/>
    </i>
    <i>
      <x v="894"/>
    </i>
    <i>
      <x v="1062"/>
    </i>
    <i>
      <x v="895"/>
    </i>
    <i>
      <x v="1064"/>
    </i>
    <i>
      <x v="896"/>
    </i>
    <i>
      <x v="1066"/>
    </i>
    <i>
      <x v="897"/>
    </i>
    <i>
      <x v="1068"/>
    </i>
    <i>
      <x v="898"/>
    </i>
    <i>
      <x v="899"/>
    </i>
    <i>
      <x v="884"/>
    </i>
    <i>
      <x v="669"/>
    </i>
    <i>
      <x v="594"/>
    </i>
    <i>
      <x v="557"/>
    </i>
    <i>
      <x v="371"/>
    </i>
    <i>
      <x v="629"/>
    </i>
    <i>
      <x v="372"/>
    </i>
    <i>
      <x v="540"/>
    </i>
    <i>
      <x v="346"/>
    </i>
    <i>
      <x v="575"/>
    </i>
    <i>
      <x v="374"/>
    </i>
    <i>
      <x v="611"/>
    </i>
    <i>
      <x v="375"/>
    </i>
    <i>
      <x v="648"/>
    </i>
    <i>
      <x v="376"/>
    </i>
    <i>
      <x v="370"/>
    </i>
    <i>
      <x v="377"/>
    </i>
    <i>
      <x v="548"/>
    </i>
    <i>
      <x v="378"/>
    </i>
    <i>
      <x v="566"/>
    </i>
    <i>
      <x v="380"/>
    </i>
    <i>
      <x v="583"/>
    </i>
    <i>
      <x v="381"/>
    </i>
    <i>
      <x v="602"/>
    </i>
    <i>
      <x v="382"/>
    </i>
    <i>
      <x v="620"/>
    </i>
    <i>
      <x v="368"/>
    </i>
    <i>
      <x v="639"/>
    </i>
    <i>
      <x v="384"/>
    </i>
    <i>
      <x v="660"/>
    </i>
    <i>
      <x v="385"/>
    </i>
    <i>
      <x v="369"/>
    </i>
    <i>
      <x v="347"/>
    </i>
    <i>
      <x v="534"/>
    </i>
    <i>
      <x v="387"/>
    </i>
    <i>
      <x v="544"/>
    </i>
    <i>
      <x v="388"/>
    </i>
    <i>
      <x v="553"/>
    </i>
    <i>
      <x v="389"/>
    </i>
    <i>
      <x v="562"/>
    </i>
    <i>
      <x v="390"/>
    </i>
    <i>
      <x v="570"/>
    </i>
    <i>
      <x v="391"/>
    </i>
    <i>
      <x v="579"/>
    </i>
    <i>
      <x v="392"/>
    </i>
    <i>
      <x v="588"/>
    </i>
    <i>
      <x v="394"/>
    </i>
    <i>
      <x v="598"/>
    </i>
    <i>
      <x v="395"/>
    </i>
    <i>
      <x v="607"/>
    </i>
    <i>
      <x v="348"/>
    </i>
    <i>
      <x v="616"/>
    </i>
    <i>
      <x v="397"/>
    </i>
    <i>
      <x v="625"/>
    </i>
    <i>
      <x v="398"/>
    </i>
    <i>
      <x v="633"/>
    </i>
    <i>
      <x v="399"/>
    </i>
    <i>
      <x v="644"/>
    </i>
    <i>
      <x v="400"/>
    </i>
    <i>
      <x v="654"/>
    </i>
    <i>
      <x v="349"/>
    </i>
    <i>
      <x v="664"/>
    </i>
    <i>
      <x v="350"/>
    </i>
    <i>
      <x v="673"/>
    </i>
    <i>
      <x v="403"/>
    </i>
    <i>
      <x v="524"/>
    </i>
    <i>
      <x v="404"/>
    </i>
    <i>
      <x v="532"/>
    </i>
    <i>
      <x v="405"/>
    </i>
    <i>
      <x v="536"/>
    </i>
    <i>
      <x v="406"/>
    </i>
    <i>
      <x v="542"/>
    </i>
    <i>
      <x v="407"/>
    </i>
    <i>
      <x v="546"/>
    </i>
    <i>
      <x v="408"/>
    </i>
    <i>
      <x v="551"/>
    </i>
    <i>
      <x v="409"/>
    </i>
    <i>
      <x v="555"/>
    </i>
    <i>
      <x v="410"/>
    </i>
    <i>
      <x v="560"/>
    </i>
    <i>
      <x v="411"/>
    </i>
    <i>
      <x v="564"/>
    </i>
    <i>
      <x v="412"/>
    </i>
    <i>
      <x v="568"/>
    </i>
    <i>
      <x v="413"/>
    </i>
    <i>
      <x v="573"/>
    </i>
    <i>
      <x v="414"/>
    </i>
    <i>
      <x v="577"/>
    </i>
    <i>
      <x v="416"/>
    </i>
    <i>
      <x v="581"/>
    </i>
    <i>
      <x v="351"/>
    </i>
    <i>
      <x v="585"/>
    </i>
    <i>
      <x v="418"/>
    </i>
    <i>
      <x v="592"/>
    </i>
    <i>
      <x v="419"/>
    </i>
    <i>
      <x v="596"/>
    </i>
    <i>
      <x v="420"/>
    </i>
    <i>
      <x v="600"/>
    </i>
    <i>
      <x v="343"/>
    </i>
    <i>
      <x v="604"/>
    </i>
    <i>
      <x v="422"/>
    </i>
    <i>
      <x v="609"/>
    </i>
    <i>
      <x v="423"/>
    </i>
    <i>
      <x v="614"/>
    </i>
    <i>
      <x v="424"/>
    </i>
    <i>
      <x v="618"/>
    </i>
    <i>
      <x v="425"/>
    </i>
    <i>
      <x v="622"/>
    </i>
    <i>
      <x v="354"/>
    </i>
    <i>
      <x v="627"/>
    </i>
    <i>
      <x v="427"/>
    </i>
    <i>
      <x v="631"/>
    </i>
    <i>
      <x v="355"/>
    </i>
    <i>
      <x v="636"/>
    </i>
    <i>
      <x v="429"/>
    </i>
    <i>
      <x v="642"/>
    </i>
    <i>
      <x v="430"/>
    </i>
    <i>
      <x v="646"/>
    </i>
    <i>
      <x v="431"/>
    </i>
    <i>
      <x v="652"/>
    </i>
    <i>
      <x v="432"/>
    </i>
    <i>
      <x v="658"/>
    </i>
    <i>
      <x v="433"/>
    </i>
    <i>
      <x v="662"/>
    </i>
    <i>
      <x v="434"/>
    </i>
    <i>
      <x v="667"/>
    </i>
    <i>
      <x v="435"/>
    </i>
    <i>
      <x v="671"/>
    </i>
    <i>
      <x v="356"/>
    </i>
    <i>
      <x v="675"/>
    </i>
    <i>
      <x v="437"/>
    </i>
    <i>
      <x v="717"/>
    </i>
    <i>
      <x v="438"/>
    </i>
    <i>
      <x v="526"/>
    </i>
    <i>
      <x v="527"/>
    </i>
    <i>
      <x v="529"/>
    </i>
    <i>
      <x v="530"/>
    </i>
    <i>
      <x v="440"/>
    </i>
    <i>
      <x v="533"/>
    </i>
    <i>
      <x v="441"/>
    </i>
    <i>
      <x v="535"/>
    </i>
    <i>
      <x v="442"/>
    </i>
    <i>
      <x v="538"/>
    </i>
    <i>
      <x v="443"/>
    </i>
    <i>
      <x v="541"/>
    </i>
    <i>
      <x v="444"/>
    </i>
    <i>
      <x v="543"/>
    </i>
    <i>
      <x v="445"/>
    </i>
    <i>
      <x v="545"/>
    </i>
    <i>
      <x v="357"/>
    </i>
    <i>
      <x v="547"/>
    </i>
    <i>
      <x v="359"/>
    </i>
    <i>
      <x v="550"/>
    </i>
    <i>
      <x v="344"/>
    </i>
    <i>
      <x v="552"/>
    </i>
    <i>
      <x v="449"/>
    </i>
    <i>
      <x v="554"/>
    </i>
    <i>
      <x v="450"/>
    </i>
    <i>
      <x v="556"/>
    </i>
    <i>
      <x v="451"/>
    </i>
    <i>
      <x v="558"/>
    </i>
    <i>
      <x v="452"/>
    </i>
    <i>
      <x v="561"/>
    </i>
    <i>
      <x v="453"/>
    </i>
    <i>
      <x v="563"/>
    </i>
    <i>
      <x v="454"/>
    </i>
    <i>
      <x v="565"/>
    </i>
    <i>
      <x v="455"/>
    </i>
    <i>
      <x v="567"/>
    </i>
    <i>
      <x v="456"/>
    </i>
    <i>
      <x v="569"/>
    </i>
    <i>
      <x v="361"/>
    </i>
    <i>
      <x v="571"/>
    </i>
    <i>
      <x v="345"/>
    </i>
    <i>
      <x v="574"/>
    </i>
    <i>
      <x v="459"/>
    </i>
    <i>
      <x v="576"/>
    </i>
    <i>
      <x v="460"/>
    </i>
    <i>
      <x v="578"/>
    </i>
    <i>
      <x v="461"/>
    </i>
    <i>
      <x v="580"/>
    </i>
    <i>
      <x v="462"/>
    </i>
    <i>
      <x v="582"/>
    </i>
    <i>
      <x v="463"/>
    </i>
    <i>
      <x v="584"/>
    </i>
    <i>
      <x v="464"/>
    </i>
    <i>
      <x v="587"/>
    </i>
    <i>
      <x v="465"/>
    </i>
    <i>
      <x v="591"/>
    </i>
    <i>
      <x v="466"/>
    </i>
    <i>
      <x v="593"/>
    </i>
    <i>
      <x v="467"/>
    </i>
    <i>
      <x v="595"/>
    </i>
    <i>
      <x v="469"/>
    </i>
    <i>
      <x v="597"/>
    </i>
    <i>
      <x v="470"/>
    </i>
    <i>
      <x v="599"/>
    </i>
    <i>
      <x v="471"/>
    </i>
    <i>
      <x v="601"/>
    </i>
    <i>
      <x v="472"/>
    </i>
    <i>
      <x v="603"/>
    </i>
    <i>
      <x v="473"/>
    </i>
    <i>
      <x v="605"/>
    </i>
    <i>
      <x v="474"/>
    </i>
    <i>
      <x v="608"/>
    </i>
    <i>
      <x v="475"/>
    </i>
    <i>
      <x v="610"/>
    </i>
    <i>
      <x v="476"/>
    </i>
    <i>
      <x v="613"/>
    </i>
    <i>
      <x v="480"/>
    </i>
    <i>
      <x v="615"/>
    </i>
    <i>
      <x v="481"/>
    </i>
    <i>
      <x v="617"/>
    </i>
    <i>
      <x v="482"/>
    </i>
    <i>
      <x v="619"/>
    </i>
    <i>
      <x v="483"/>
    </i>
    <i>
      <x v="621"/>
    </i>
    <i>
      <x v="484"/>
    </i>
    <i>
      <x v="624"/>
    </i>
    <i>
      <x v="486"/>
    </i>
    <i>
      <x v="626"/>
    </i>
    <i>
      <x v="488"/>
    </i>
    <i>
      <x v="628"/>
    </i>
    <i>
      <x v="489"/>
    </i>
    <i>
      <x v="630"/>
    </i>
    <i>
      <x v="493"/>
    </i>
    <i>
      <x v="632"/>
    </i>
    <i>
      <x v="494"/>
    </i>
    <i>
      <x v="635"/>
    </i>
    <i>
      <x v="363"/>
    </i>
    <i>
      <x v="638"/>
    </i>
    <i>
      <x v="364"/>
    </i>
    <i>
      <x v="641"/>
    </i>
    <i>
      <x v="365"/>
    </i>
    <i>
      <x v="643"/>
    </i>
    <i>
      <x v="501"/>
    </i>
    <i>
      <x v="645"/>
    </i>
    <i>
      <x v="366"/>
    </i>
    <i>
      <x v="647"/>
    </i>
    <i>
      <x v="678"/>
    </i>
    <i>
      <x v="651"/>
    </i>
    <i>
      <x v="680"/>
    </i>
    <i>
      <x v="653"/>
    </i>
    <i>
      <x v="682"/>
    </i>
    <i>
      <x v="656"/>
    </i>
    <i>
      <x v="684"/>
    </i>
    <i>
      <x v="659"/>
    </i>
    <i>
      <x v="688"/>
    </i>
    <i>
      <x v="661"/>
    </i>
    <i>
      <x v="693"/>
    </i>
    <i>
      <x v="663"/>
    </i>
    <i>
      <x v="695"/>
    </i>
    <i>
      <x v="666"/>
    </i>
    <i>
      <x v="698"/>
    </i>
    <i>
      <x v="668"/>
    </i>
    <i>
      <x v="700"/>
    </i>
    <i>
      <x v="670"/>
    </i>
    <i>
      <x v="702"/>
    </i>
    <i>
      <x v="672"/>
    </i>
    <i>
      <x v="706"/>
    </i>
    <i>
      <x v="674"/>
    </i>
    <i>
      <x v="708"/>
    </i>
    <i>
      <x v="676"/>
    </i>
    <i>
      <x v="677"/>
    </i>
    <i>
      <x v="714"/>
    </i>
    <i>
      <x v="710"/>
    </i>
    <i>
      <x v="681"/>
    </i>
    <i>
      <x v="504"/>
    </i>
    <i>
      <x v="683"/>
    </i>
    <i>
      <x v="506"/>
    </i>
    <i>
      <x v="687"/>
    </i>
    <i>
      <x v="508"/>
    </i>
    <i>
      <x v="689"/>
    </i>
    <i>
      <x v="510"/>
    </i>
    <i>
      <x v="694"/>
    </i>
    <i>
      <x v="511"/>
    </i>
    <i>
      <x v="696"/>
    </i>
    <i>
      <x v="512"/>
    </i>
    <i>
      <x v="699"/>
    </i>
    <i>
      <x v="514"/>
    </i>
    <i>
      <x v="701"/>
    </i>
    <i>
      <x v="515"/>
    </i>
    <i>
      <x v="704"/>
    </i>
    <i>
      <x v="516"/>
    </i>
    <i>
      <x v="707"/>
    </i>
    <i>
      <x v="517"/>
    </i>
    <i>
      <x v="709"/>
    </i>
    <i>
      <x v="518"/>
    </i>
    <i>
      <x v="711"/>
    </i>
    <i>
      <x v="519"/>
    </i>
    <i>
      <x v="716"/>
    </i>
    <i>
      <x v="521"/>
    </i>
    <i>
      <x v="341"/>
    </i>
    <i>
      <x v="523"/>
    </i>
    <i>
      <x v="211"/>
    </i>
    <i>
      <x v="282"/>
    </i>
    <i>
      <x v="73"/>
    </i>
    <i>
      <x v="22"/>
    </i>
    <i>
      <x v="317"/>
    </i>
    <i>
      <x v="23"/>
    </i>
    <i>
      <x v="231"/>
    </i>
    <i>
      <x v="77"/>
    </i>
    <i>
      <x v="47"/>
    </i>
    <i>
      <x v="78"/>
    </i>
    <i>
      <x v="1"/>
    </i>
    <i>
      <x v="79"/>
    </i>
    <i>
      <x v="70"/>
    </i>
    <i>
      <x v="80"/>
    </i>
    <i>
      <x v="39"/>
    </i>
    <i>
      <x v="24"/>
    </i>
    <i>
      <x v="239"/>
    </i>
    <i>
      <x v="82"/>
    </i>
    <i>
      <x v="257"/>
    </i>
    <i>
      <x v="83"/>
    </i>
    <i>
      <x v="49"/>
    </i>
    <i>
      <x v="84"/>
    </i>
    <i>
      <x v="290"/>
    </i>
    <i>
      <x v="85"/>
    </i>
    <i>
      <x v="309"/>
    </i>
    <i>
      <x v="86"/>
    </i>
    <i>
      <x v="325"/>
    </i>
    <i>
      <x v="3"/>
    </i>
    <i>
      <x v="207"/>
    </i>
    <i>
      <x v="88"/>
    </i>
    <i>
      <x v="215"/>
    </i>
    <i>
      <x v="26"/>
    </i>
    <i>
      <x v="225"/>
    </i>
    <i>
      <x v="90"/>
    </i>
    <i>
      <x v="235"/>
    </i>
    <i>
      <x v="91"/>
    </i>
    <i>
      <x v="243"/>
    </i>
    <i>
      <x v="92"/>
    </i>
    <i>
      <x v="253"/>
    </i>
    <i>
      <x v="27"/>
    </i>
    <i>
      <x v="261"/>
    </i>
    <i>
      <x v="94"/>
    </i>
    <i>
      <x v="269"/>
    </i>
    <i>
      <x v="95"/>
    </i>
    <i>
      <x v="278"/>
    </i>
    <i>
      <x v="96"/>
    </i>
    <i>
      <x v="286"/>
    </i>
    <i>
      <x v="97"/>
    </i>
    <i>
      <x v="52"/>
    </i>
    <i>
      <x v="98"/>
    </i>
    <i>
      <x v="305"/>
    </i>
    <i>
      <x v="99"/>
    </i>
    <i>
      <x v="313"/>
    </i>
    <i>
      <x v="100"/>
    </i>
    <i>
      <x v="71"/>
    </i>
    <i>
      <x v="13"/>
    </i>
    <i>
      <x v="331"/>
    </i>
    <i>
      <x v="102"/>
    </i>
    <i>
      <x v="204"/>
    </i>
    <i>
      <x v="103"/>
    </i>
    <i>
      <x v="209"/>
    </i>
    <i>
      <x v="105"/>
    </i>
    <i>
      <x v="213"/>
    </i>
    <i>
      <x v="106"/>
    </i>
    <i>
      <x v="218"/>
    </i>
    <i>
      <x v="107"/>
    </i>
    <i>
      <x v="41"/>
    </i>
    <i>
      <x v="29"/>
    </i>
    <i>
      <x v="227"/>
    </i>
    <i>
      <x v="30"/>
    </i>
    <i>
      <x v="233"/>
    </i>
    <i>
      <x v="110"/>
    </i>
    <i>
      <x v="237"/>
    </i>
    <i>
      <x v="111"/>
    </i>
    <i>
      <x v="241"/>
    </i>
    <i>
      <x v="31"/>
    </i>
    <i>
      <x v="74"/>
    </i>
    <i>
      <x v="32"/>
    </i>
    <i>
      <x v="251"/>
    </i>
    <i>
      <x v="114"/>
    </i>
    <i>
      <x v="255"/>
    </i>
    <i>
      <x v="115"/>
    </i>
    <i>
      <x v="259"/>
    </i>
    <i>
      <x v="33"/>
    </i>
    <i>
      <x v="263"/>
    </i>
    <i>
      <x v="117"/>
    </i>
    <i>
      <x v="267"/>
    </i>
    <i>
      <x v="34"/>
    </i>
    <i>
      <x v="271"/>
    </i>
    <i>
      <x v="119"/>
    </i>
    <i>
      <x v="276"/>
    </i>
    <i>
      <x v="120"/>
    </i>
    <i>
      <x v="280"/>
    </i>
    <i>
      <x v="35"/>
    </i>
    <i>
      <x v="284"/>
    </i>
    <i>
      <x v="122"/>
    </i>
    <i>
      <x v="288"/>
    </i>
    <i>
      <x v="123"/>
    </i>
    <i>
      <x v="50"/>
    </i>
    <i>
      <x v="124"/>
    </i>
    <i>
      <x v="53"/>
    </i>
    <i>
      <x v="125"/>
    </i>
    <i>
      <x v="57"/>
    </i>
    <i>
      <x v="126"/>
    </i>
    <i>
      <x v="307"/>
    </i>
    <i>
      <x v="127"/>
    </i>
    <i>
      <x v="10"/>
    </i>
    <i>
      <x v="128"/>
    </i>
    <i>
      <x v="315"/>
    </i>
    <i>
      <x v="129"/>
    </i>
    <i>
      <x v="65"/>
    </i>
    <i>
      <x v="130"/>
    </i>
    <i>
      <x v="323"/>
    </i>
    <i>
      <x v="131"/>
    </i>
    <i>
      <x v="21"/>
    </i>
    <i>
      <x v="132"/>
    </i>
    <i>
      <x v="333"/>
    </i>
    <i>
      <x v="133"/>
    </i>
    <i>
      <x v="202"/>
    </i>
    <i>
      <x v="134"/>
    </i>
    <i>
      <x v="206"/>
    </i>
    <i>
      <x v="135"/>
    </i>
    <i>
      <x v="208"/>
    </i>
    <i>
      <x v="136"/>
    </i>
    <i>
      <x v="210"/>
    </i>
    <i>
      <x v="137"/>
    </i>
    <i>
      <x v="212"/>
    </i>
    <i>
      <x v="138"/>
    </i>
    <i>
      <x v="214"/>
    </i>
    <i>
      <x v="139"/>
    </i>
    <i>
      <x v="216"/>
    </i>
    <i>
      <x v="140"/>
    </i>
    <i>
      <x v="219"/>
    </i>
    <i>
      <x v="141"/>
    </i>
    <i>
      <x v="40"/>
    </i>
    <i>
      <x v="143"/>
    </i>
    <i>
      <x v="42"/>
    </i>
    <i>
      <x v="144"/>
    </i>
    <i>
      <x v="43"/>
    </i>
    <i>
      <x v="145"/>
    </i>
    <i>
      <x v="228"/>
    </i>
    <i>
      <x v="146"/>
    </i>
    <i>
      <x v="232"/>
    </i>
    <i>
      <x v="147"/>
    </i>
    <i>
      <x v="234"/>
    </i>
    <i>
      <x v="148"/>
    </i>
    <i>
      <x v="236"/>
    </i>
    <i>
      <x v="149"/>
    </i>
    <i>
      <x v="44"/>
    </i>
    <i>
      <x v="150"/>
    </i>
    <i>
      <x v="240"/>
    </i>
    <i>
      <x v="151"/>
    </i>
    <i>
      <x v="242"/>
    </i>
    <i>
      <x v="152"/>
    </i>
    <i>
      <x v="244"/>
    </i>
    <i>
      <x v="245"/>
    </i>
    <i>
      <x v="247"/>
    </i>
    <i>
      <x v="153"/>
    </i>
    <i>
      <x v="248"/>
    </i>
    <i>
      <x v="154"/>
    </i>
    <i>
      <x v="250"/>
    </i>
    <i>
      <x v="155"/>
    </i>
    <i>
      <x v="252"/>
    </i>
    <i>
      <x v="156"/>
    </i>
    <i>
      <x v="254"/>
    </i>
    <i>
      <x v="157"/>
    </i>
    <i>
      <x v="256"/>
    </i>
    <i>
      <x v="158"/>
    </i>
    <i>
      <x v="258"/>
    </i>
    <i>
      <x v="159"/>
    </i>
    <i>
      <x v="45"/>
    </i>
    <i>
      <x v="160"/>
    </i>
    <i>
      <x v="262"/>
    </i>
    <i>
      <x v="161"/>
    </i>
    <i>
      <x v="46"/>
    </i>
    <i>
      <x v="337"/>
    </i>
    <i>
      <x v="266"/>
    </i>
    <i>
      <x v="339"/>
    </i>
    <i>
      <x v="268"/>
    </i>
    <i>
      <x v="165"/>
    </i>
    <i>
      <x v="48"/>
    </i>
    <i>
      <x v="166"/>
    </i>
    <i>
      <x v="273"/>
    </i>
    <i>
      <x v="167"/>
    </i>
    <i>
      <x v="275"/>
    </i>
    <i>
      <x v="168"/>
    </i>
    <i>
      <x v="277"/>
    </i>
    <i>
      <x v="169"/>
    </i>
    <i>
      <x v="279"/>
    </i>
    <i>
      <x v="170"/>
    </i>
    <i>
      <x v="281"/>
    </i>
    <i>
      <x v="171"/>
    </i>
    <i>
      <x v="283"/>
    </i>
    <i>
      <x v="172"/>
    </i>
    <i>
      <x v="285"/>
    </i>
    <i>
      <x v="173"/>
    </i>
    <i>
      <x v="287"/>
    </i>
    <i>
      <x v="174"/>
    </i>
    <i>
      <x v="289"/>
    </i>
    <i>
      <x v="175"/>
    </i>
    <i>
      <x v="293"/>
    </i>
    <i>
      <x v="177"/>
    </i>
    <i>
      <x v="51"/>
    </i>
    <i>
      <x v="179"/>
    </i>
    <i>
      <x v="297"/>
    </i>
    <i>
      <x v="180"/>
    </i>
    <i>
      <x v="54"/>
    </i>
    <i>
      <x v="181"/>
    </i>
    <i>
      <x v="56"/>
    </i>
    <i>
      <x v="182"/>
    </i>
    <i>
      <x v="58"/>
    </i>
    <i>
      <x v="183"/>
    </i>
    <i>
      <x v="15"/>
    </i>
    <i>
      <x v="184"/>
    </i>
    <i>
      <x v="9"/>
    </i>
    <i>
      <x v="185"/>
    </i>
    <i>
      <x v="61"/>
    </i>
    <i>
      <x v="187"/>
    </i>
    <i>
      <x v="312"/>
    </i>
    <i>
      <x v="189"/>
    </i>
    <i>
      <x v="63"/>
    </i>
    <i>
      <x v="190"/>
    </i>
    <i>
      <x v="316"/>
    </i>
    <i>
      <x v="191"/>
    </i>
    <i>
      <x v="18"/>
    </i>
    <i>
      <x v="193"/>
    </i>
    <i>
      <x v="67"/>
    </i>
    <i>
      <x v="194"/>
    </i>
    <i>
      <x v="322"/>
    </i>
    <i>
      <x v="195"/>
    </i>
    <i>
      <x v="324"/>
    </i>
    <i>
      <x v="36"/>
    </i>
    <i>
      <x v="326"/>
    </i>
    <i>
      <x v="327"/>
    </i>
    <i>
      <x v="329"/>
    </i>
    <i>
      <x v="37"/>
    </i>
    <i>
      <x v="330"/>
    </i>
    <i>
      <x v="38"/>
    </i>
    <i>
      <x v="332"/>
    </i>
    <i>
      <x v="199"/>
    </i>
    <i>
      <x v="2"/>
    </i>
    <i>
      <x v="335"/>
    </i>
    <i>
      <x v="19"/>
    </i>
    <i>
      <x v="200"/>
    </i>
    <i>
      <x v="201"/>
    </i>
    <i>
      <x v="162"/>
    </i>
    <i>
      <x/>
    </i>
    <i>
      <x v="164"/>
    </i>
    <i t="grand">
      <x/>
    </i>
  </rowItems>
  <colFields count="1">
    <field x="-2"/>
  </colFields>
  <colItems count="13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</colItems>
  <dataFields count="13">
    <dataField name="Sum of snx_asset_usd" fld="66" baseField="0" baseItem="18" numFmtId="3"/>
    <dataField name="Sum of snx_debt_usd" fld="67" baseField="0" baseItem="0" numFmtId="3"/>
    <dataField name="Average of snxPrice" fld="97" subtotal="average" baseField="0" baseItem="288"/>
    <dataField name="Sum of sUSD_cr-100bps" fld="107" baseField="0" baseItem="108" numFmtId="3"/>
    <dataField name="Sum of sUSD_cr-50bps" fld="106" baseField="0" baseItem="108" numFmtId="3"/>
    <dataField name="Sum of sUSD_cr+0bps" fld="105" baseField="0" baseItem="108" numFmtId="3"/>
    <dataField name="Sum of sUSD_cr+50bps" fld="104" baseField="0" baseItem="108" numFmtId="3"/>
    <dataField name="Sum of sUSD_cr+100bps" fld="103" baseField="0" baseItem="108" numFmtId="3"/>
    <dataField name="Sum of sUSD_cr-100bps_SNX-20pct" fld="112" baseField="0" baseItem="108" numFmtId="3"/>
    <dataField name="Sum of sUSD_cr-50bps_SNX-20pct" fld="111" baseField="0" baseItem="108" numFmtId="3"/>
    <dataField name="Sum of sUSD_cr+0bps_SNX-20pct" fld="110" baseField="0" baseItem="108" numFmtId="3"/>
    <dataField name="Sum of sUSD_cr+50bps_SNX-20pct" fld="109" baseField="0" baseItem="108" numFmtId="3"/>
    <dataField name="Sum of sUSD_cr+100bps_SNX-20pct" fld="108" baseField="0" baseItem="108" numFmtId="3"/>
  </dataFields>
  <formats count="5">
    <format dxfId="31">
      <pivotArea outline="0" fieldPosition="0">
        <references count="1">
          <reference field="4294967294" count="1">
            <x v="0"/>
          </reference>
        </references>
      </pivotArea>
    </format>
    <format dxfId="30">
      <pivotArea outline="0" fieldPosition="0">
        <references count="1">
          <reference field="4294967294" count="1">
            <x v="1"/>
          </reference>
        </references>
      </pivotArea>
    </format>
    <format dxfId="29">
      <pivotArea field="0" type="button" dataOnly="0" labelOnly="1" outline="0" axis="axisRow" fieldPosition="0"/>
    </format>
    <format dxfId="28">
      <pivotArea dataOnly="0" labelOnly="1" outline="0" fieldPosition="0">
        <references count="1">
          <reference field="4294967294" count="13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27">
      <pivotArea outline="0" collapsedLevelsAreSubtotals="1" fieldPosition="0">
        <references count="1">
          <reference field="4294967294" count="10" selected="0"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1" cacheId="44" applyNumberFormats="0" applyBorderFormats="0" applyFontFormats="0" applyPatternFormats="0" applyAlignmentFormats="0" applyWidthHeightFormats="1" dataCaption="Values" updatedVersion="5" minRefreshableVersion="3" showDrill="0" useAutoFormatting="1" itemPrintTitles="1" createdVersion="5" indent="0" outline="1" outlineData="1" multipleFieldFilters="0">
  <location ref="A1:N960" firstHeaderRow="0" firstDataRow="1" firstDataCol="1"/>
  <pivotFields count="123">
    <pivotField axis="axisRow" showAll="0" sortType="descending">
      <items count="1040">
        <item x="957"/>
        <item x="2"/>
        <item x="643"/>
        <item x="77"/>
        <item x="3"/>
        <item x="6"/>
        <item x="41"/>
        <item x="21"/>
        <item x="18"/>
        <item x="69"/>
        <item x="9"/>
        <item x="10"/>
        <item x="26"/>
        <item x="7"/>
        <item x="53"/>
        <item x="12"/>
        <item x="13"/>
        <item x="16"/>
        <item x="25"/>
        <item x="14"/>
        <item x="71"/>
        <item x="57"/>
        <item x="17"/>
        <item x="74"/>
        <item x="15"/>
        <item x="30"/>
        <item x="54"/>
        <item x="11"/>
        <item x="23"/>
        <item x="34"/>
        <item x="50"/>
        <item x="465"/>
        <item x="42"/>
        <item x="32"/>
        <item x="31"/>
        <item x="68"/>
        <item x="45"/>
        <item x="19"/>
        <item x="78"/>
        <item x="49"/>
        <item x="66"/>
        <item x="62"/>
        <item x="51"/>
        <item x="33"/>
        <item x="61"/>
        <item x="59"/>
        <item x="90"/>
        <item x="63"/>
        <item x="56"/>
        <item x="711"/>
        <item x="683"/>
        <item x="60"/>
        <item x="80"/>
        <item x="111"/>
        <item x="24"/>
        <item x="105"/>
        <item x="122"/>
        <item x="100"/>
        <item x="67"/>
        <item x="47"/>
        <item x="83"/>
        <item x="52"/>
        <item x="110"/>
        <item x="40"/>
        <item x="89"/>
        <item m="1" x="1007"/>
        <item x="130"/>
        <item x="43"/>
        <item x="73"/>
        <item x="106"/>
        <item x="109"/>
        <item x="38"/>
        <item x="124"/>
        <item x="104"/>
        <item x="76"/>
        <item x="37"/>
        <item x="103"/>
        <item x="112"/>
        <item x="438"/>
        <item x="118"/>
        <item x="35"/>
        <item x="162"/>
        <item x="98"/>
        <item x="91"/>
        <item x="146"/>
        <item x="86"/>
        <item x="65"/>
        <item x="81"/>
        <item x="85"/>
        <item x="94"/>
        <item x="99"/>
        <item x="140"/>
        <item x="27"/>
        <item x="137"/>
        <item x="108"/>
        <item x="136"/>
        <item x="82"/>
        <item x="138"/>
        <item x="121"/>
        <item x="175"/>
        <item x="39"/>
        <item x="92"/>
        <item x="125"/>
        <item m="1" x="978"/>
        <item x="586"/>
        <item x="655"/>
        <item x="653"/>
        <item x="0"/>
        <item x="1"/>
        <item x="629"/>
        <item x="107"/>
        <item x="28"/>
        <item x="4"/>
        <item x="661"/>
        <item x="46"/>
        <item x="22"/>
        <item x="123"/>
        <item x="58"/>
        <item x="662"/>
        <item x="619"/>
        <item x="55"/>
        <item x="139"/>
        <item x="44"/>
        <item x="603"/>
        <item x="628"/>
        <item x="114"/>
        <item x="594"/>
        <item x="126"/>
        <item x="102"/>
        <item x="726"/>
        <item x="646"/>
        <item x="702"/>
        <item x="621"/>
        <item x="638"/>
        <item x="724"/>
        <item x="591"/>
        <item x="721"/>
        <item x="664"/>
        <item x="634"/>
        <item x="673"/>
        <item m="1" x="1010"/>
        <item x="734"/>
        <item x="617"/>
        <item x="730"/>
        <item x="731"/>
        <item x="736"/>
        <item x="739"/>
        <item x="742"/>
        <item x="756"/>
        <item x="759"/>
        <item x="761"/>
        <item x="766"/>
        <item x="777"/>
        <item x="780"/>
        <item x="785"/>
        <item x="796"/>
        <item x="798"/>
        <item x="801"/>
        <item x="803"/>
        <item x="804"/>
        <item x="806"/>
        <item x="812"/>
        <item x="819"/>
        <item x="821"/>
        <item x="842"/>
        <item x="844"/>
        <item x="848"/>
        <item x="851"/>
        <item x="871"/>
        <item x="885"/>
        <item x="890"/>
        <item x="893"/>
        <item x="896"/>
        <item x="902"/>
        <item x="903"/>
        <item x="907"/>
        <item x="909"/>
        <item x="914"/>
        <item x="922"/>
        <item x="924"/>
        <item x="927"/>
        <item x="935"/>
        <item x="936"/>
        <item x="944"/>
        <item x="949"/>
        <item x="951"/>
        <item x="219"/>
        <item x="84"/>
        <item x="70"/>
        <item x="145"/>
        <item x="675"/>
        <item x="656"/>
        <item x="666"/>
        <item x="583"/>
        <item m="1" x="965"/>
        <item x="753"/>
        <item x="696"/>
        <item x="837"/>
        <item x="853"/>
        <item x="865"/>
        <item x="881"/>
        <item x="912"/>
        <item x="916"/>
        <item x="933"/>
        <item x="934"/>
        <item x="945"/>
        <item x="861"/>
        <item x="904"/>
        <item x="937"/>
        <item x="79"/>
        <item x="115"/>
        <item x="48"/>
        <item x="87"/>
        <item x="950"/>
        <item x="204"/>
        <item x="752"/>
        <item x="699"/>
        <item x="170"/>
        <item x="154"/>
        <item x="200"/>
        <item x="323"/>
        <item x="143"/>
        <item x="133"/>
        <item x="197"/>
        <item x="202"/>
        <item x="180"/>
        <item x="129"/>
        <item x="156"/>
        <item x="169"/>
        <item x="159"/>
        <item x="147"/>
        <item x="72"/>
        <item x="158"/>
        <item x="218"/>
        <item x="167"/>
        <item x="134"/>
        <item x="164"/>
        <item x="189"/>
        <item x="373"/>
        <item x="190"/>
        <item x="144"/>
        <item x="886"/>
        <item x="155"/>
        <item x="182"/>
        <item x="177"/>
        <item x="163"/>
        <item x="20"/>
        <item x="142"/>
        <item x="748"/>
        <item x="184"/>
        <item x="141"/>
        <item x="151"/>
        <item x="187"/>
        <item x="179"/>
        <item x="160"/>
        <item x="214"/>
        <item x="195"/>
        <item x="592"/>
        <item m="1" x="984"/>
        <item x="604"/>
        <item x="101"/>
        <item x="194"/>
        <item x="96"/>
        <item x="829"/>
        <item x="833"/>
        <item x="697"/>
        <item x="843"/>
        <item x="64"/>
        <item x="689"/>
        <item x="905"/>
        <item x="199"/>
        <item x="678"/>
        <item x="185"/>
        <item x="727"/>
        <item x="95"/>
        <item x="201"/>
        <item x="75"/>
        <item x="492"/>
        <item x="29"/>
        <item x="113"/>
        <item x="88"/>
        <item x="97"/>
        <item x="132"/>
        <item x="148"/>
        <item m="1" x="991"/>
        <item x="161"/>
        <item x="135"/>
        <item x="157"/>
        <item x="183"/>
        <item x="172"/>
        <item x="193"/>
        <item x="178"/>
        <item x="196"/>
        <item x="198"/>
        <item x="192"/>
        <item x="119"/>
        <item x="181"/>
        <item x="213"/>
        <item x="205"/>
        <item x="215"/>
        <item x="207"/>
        <item x="224"/>
        <item x="120"/>
        <item x="212"/>
        <item x="245"/>
        <item x="226"/>
        <item x="222"/>
        <item x="243"/>
        <item x="229"/>
        <item x="368"/>
        <item x="233"/>
        <item x="266"/>
        <item x="228"/>
        <item x="237"/>
        <item x="239"/>
        <item x="247"/>
        <item x="238"/>
        <item x="250"/>
        <item x="285"/>
        <item x="261"/>
        <item x="251"/>
        <item x="625"/>
        <item x="254"/>
        <item x="255"/>
        <item m="1" x="966"/>
        <item x="246"/>
        <item x="272"/>
        <item x="263"/>
        <item x="259"/>
        <item x="351"/>
        <item x="291"/>
        <item x="260"/>
        <item x="275"/>
        <item x="283"/>
        <item x="273"/>
        <item x="574"/>
        <item x="131"/>
        <item m="1" x="1015"/>
        <item x="295"/>
        <item x="289"/>
        <item x="284"/>
        <item x="318"/>
        <item m="1" x="972"/>
        <item x="581"/>
        <item x="276"/>
        <item x="299"/>
        <item x="282"/>
        <item x="332"/>
        <item x="281"/>
        <item x="499"/>
        <item x="293"/>
        <item x="331"/>
        <item x="292"/>
        <item x="269"/>
        <item x="354"/>
        <item x="274"/>
        <item x="305"/>
        <item x="321"/>
        <item x="320"/>
        <item x="296"/>
        <item x="297"/>
        <item x="298"/>
        <item x="303"/>
        <item m="1" x="987"/>
        <item x="314"/>
        <item x="310"/>
        <item x="336"/>
        <item x="327"/>
        <item x="339"/>
        <item x="302"/>
        <item x="325"/>
        <item x="358"/>
        <item x="330"/>
        <item x="348"/>
        <item x="346"/>
        <item x="360"/>
        <item x="353"/>
        <item m="1" x="1027"/>
        <item x="356"/>
        <item x="340"/>
        <item x="562"/>
        <item x="347"/>
        <item x="369"/>
        <item x="394"/>
        <item x="350"/>
        <item x="429"/>
        <item x="573"/>
        <item x="329"/>
        <item x="378"/>
        <item x="377"/>
        <item x="345"/>
        <item x="365"/>
        <item x="560"/>
        <item x="363"/>
        <item x="372"/>
        <item x="364"/>
        <item x="366"/>
        <item x="397"/>
        <item x="391"/>
        <item m="1" x="1017"/>
        <item x="375"/>
        <item x="376"/>
        <item x="390"/>
        <item x="400"/>
        <item x="388"/>
        <item x="389"/>
        <item x="415"/>
        <item x="411"/>
        <item x="605"/>
        <item x="399"/>
        <item x="405"/>
        <item x="435"/>
        <item x="412"/>
        <item x="440"/>
        <item x="450"/>
        <item x="444"/>
        <item x="448"/>
        <item x="446"/>
        <item x="406"/>
        <item x="428"/>
        <item x="516"/>
        <item x="463"/>
        <item x="449"/>
        <item x="579"/>
        <item x="434"/>
        <item x="436"/>
        <item x="421"/>
        <item x="518"/>
        <item x="451"/>
        <item x="433"/>
        <item x="439"/>
        <item x="441"/>
        <item x="443"/>
        <item x="410"/>
        <item x="491"/>
        <item x="478"/>
        <item x="455"/>
        <item x="458"/>
        <item x="489"/>
        <item x="497"/>
        <item x="470"/>
        <item x="472"/>
        <item x="488"/>
        <item x="498"/>
        <item x="417"/>
        <item x="484"/>
        <item x="437"/>
        <item x="447"/>
        <item x="525"/>
        <item x="511"/>
        <item x="515"/>
        <item x="494"/>
        <item m="1" x="1032"/>
        <item x="506"/>
        <item x="524"/>
        <item x="501"/>
        <item x="502"/>
        <item x="523"/>
        <item x="715"/>
        <item x="467"/>
        <item x="508"/>
        <item m="1" x="986"/>
        <item m="1" x="988"/>
        <item m="1" x="968"/>
        <item x="549"/>
        <item x="552"/>
        <item x="556"/>
        <item x="551"/>
        <item x="531"/>
        <item m="1" x="1011"/>
        <item x="558"/>
        <item m="1" x="999"/>
        <item x="559"/>
        <item x="545"/>
        <item m="1" x="1016"/>
        <item m="1" x="1002"/>
        <item m="1" x="959"/>
        <item x="453"/>
        <item x="564"/>
        <item x="553"/>
        <item m="1" x="960"/>
        <item m="1" x="998"/>
        <item x="569"/>
        <item x="575"/>
        <item x="570"/>
        <item x="571"/>
        <item x="576"/>
        <item x="577"/>
        <item x="536"/>
        <item m="1" x="977"/>
        <item x="578"/>
        <item x="593"/>
        <item x="627"/>
        <item x="614"/>
        <item x="623"/>
        <item x="668"/>
        <item x="626"/>
        <item x="645"/>
        <item x="694"/>
        <item x="588"/>
        <item m="1" x="969"/>
        <item x="672"/>
        <item m="1" x="992"/>
        <item x="701"/>
        <item x="700"/>
        <item x="624"/>
        <item x="710"/>
        <item m="1" x="1037"/>
        <item x="725"/>
        <item x="692"/>
        <item m="1" x="1031"/>
        <item x="703"/>
        <item x="687"/>
        <item x="589"/>
        <item x="601"/>
        <item x="611"/>
        <item m="1" x="981"/>
        <item x="600"/>
        <item m="1" x="1001"/>
        <item x="582"/>
        <item x="393"/>
        <item x="651"/>
        <item x="708"/>
        <item x="707"/>
        <item x="706"/>
        <item x="705"/>
        <item x="691"/>
        <item x="637"/>
        <item m="1" x="979"/>
        <item x="677"/>
        <item x="682"/>
        <item x="681"/>
        <item x="680"/>
        <item x="679"/>
        <item x="910"/>
        <item x="613"/>
        <item x="639"/>
        <item x="676"/>
        <item m="1" x="1000"/>
        <item x="684"/>
        <item x="686"/>
        <item x="633"/>
        <item x="685"/>
        <item x="688"/>
        <item x="674"/>
        <item x="647"/>
        <item x="658"/>
        <item x="660"/>
        <item x="644"/>
        <item x="642"/>
        <item x="667"/>
        <item x="690"/>
        <item x="783"/>
        <item x="729"/>
        <item x="732"/>
        <item x="733"/>
        <item x="735"/>
        <item x="740"/>
        <item x="741"/>
        <item x="743"/>
        <item x="744"/>
        <item x="745"/>
        <item x="747"/>
        <item m="1" x="982"/>
        <item x="749"/>
        <item x="750"/>
        <item m="1" x="975"/>
        <item m="1" x="1036"/>
        <item x="755"/>
        <item x="757"/>
        <item x="758"/>
        <item x="762"/>
        <item x="763"/>
        <item x="764"/>
        <item x="768"/>
        <item x="769"/>
        <item x="770"/>
        <item x="772"/>
        <item x="774"/>
        <item x="775"/>
        <item x="776"/>
        <item x="778"/>
        <item x="779"/>
        <item m="1" x="994"/>
        <item x="781"/>
        <item x="782"/>
        <item x="784"/>
        <item x="786"/>
        <item x="787"/>
        <item m="1" x="1035"/>
        <item x="791"/>
        <item x="792"/>
        <item x="793"/>
        <item x="794"/>
        <item x="797"/>
        <item x="596"/>
        <item x="799"/>
        <item x="800"/>
        <item x="802"/>
        <item m="1" x="989"/>
        <item x="805"/>
        <item x="807"/>
        <item x="808"/>
        <item x="810"/>
        <item x="813"/>
        <item x="814"/>
        <item x="815"/>
        <item x="818"/>
        <item x="820"/>
        <item x="822"/>
        <item m="1" x="971"/>
        <item x="827"/>
        <item x="828"/>
        <item m="1" x="996"/>
        <item x="830"/>
        <item x="832"/>
        <item x="834"/>
        <item x="835"/>
        <item x="836"/>
        <item x="838"/>
        <item x="693"/>
        <item x="839"/>
        <item x="841"/>
        <item x="845"/>
        <item m="1" x="1038"/>
        <item x="849"/>
        <item x="850"/>
        <item x="852"/>
        <item x="854"/>
        <item m="1" x="1021"/>
        <item x="858"/>
        <item x="859"/>
        <item x="860"/>
        <item x="862"/>
        <item x="863"/>
        <item x="866"/>
        <item x="869"/>
        <item x="870"/>
        <item m="1" x="990"/>
        <item x="872"/>
        <item x="874"/>
        <item x="875"/>
        <item x="876"/>
        <item x="877"/>
        <item x="879"/>
        <item x="883"/>
        <item x="887"/>
        <item x="888"/>
        <item x="889"/>
        <item x="891"/>
        <item x="894"/>
        <item x="895"/>
        <item m="1" x="1025"/>
        <item x="897"/>
        <item x="898"/>
        <item x="899"/>
        <item x="900"/>
        <item x="901"/>
        <item m="1" x="995"/>
        <item m="1" x="973"/>
        <item x="908"/>
        <item x="911"/>
        <item x="915"/>
        <item m="1" x="962"/>
        <item m="1" x="970"/>
        <item m="1" x="1029"/>
        <item x="917"/>
        <item x="918"/>
        <item x="920"/>
        <item x="921"/>
        <item m="1" x="1028"/>
        <item x="925"/>
        <item x="926"/>
        <item x="928"/>
        <item x="929"/>
        <item m="1" x="963"/>
        <item x="932"/>
        <item x="938"/>
        <item x="940"/>
        <item x="941"/>
        <item x="942"/>
        <item x="943"/>
        <item x="946"/>
        <item m="1" x="1006"/>
        <item m="1" x="1019"/>
        <item x="953"/>
        <item m="1" x="1020"/>
        <item x="954"/>
        <item x="568"/>
        <item x="328"/>
        <item x="116"/>
        <item m="1" x="967"/>
        <item x="640"/>
        <item x="166"/>
        <item x="152"/>
        <item x="153"/>
        <item x="165"/>
        <item x="150"/>
        <item x="174"/>
        <item x="191"/>
        <item x="206"/>
        <item x="211"/>
        <item x="168"/>
        <item x="232"/>
        <item x="220"/>
        <item x="203"/>
        <item x="208"/>
        <item x="216"/>
        <item x="264"/>
        <item x="210"/>
        <item x="188"/>
        <item x="209"/>
        <item x="221"/>
        <item x="176"/>
        <item m="1" x="1004"/>
        <item x="244"/>
        <item m="1" x="958"/>
        <item x="225"/>
        <item x="231"/>
        <item x="235"/>
        <item x="234"/>
        <item x="240"/>
        <item x="227"/>
        <item x="230"/>
        <item x="256"/>
        <item x="242"/>
        <item x="236"/>
        <item x="257"/>
        <item x="249"/>
        <item x="267"/>
        <item x="241"/>
        <item x="343"/>
        <item x="248"/>
        <item x="252"/>
        <item x="253"/>
        <item x="258"/>
        <item x="262"/>
        <item x="290"/>
        <item x="307"/>
        <item x="265"/>
        <item x="268"/>
        <item x="280"/>
        <item x="288"/>
        <item x="279"/>
        <item x="315"/>
        <item m="1" x="1034"/>
        <item x="333"/>
        <item x="294"/>
        <item x="304"/>
        <item x="286"/>
        <item x="309"/>
        <item x="312"/>
        <item x="277"/>
        <item x="322"/>
        <item x="301"/>
        <item x="308"/>
        <item x="270"/>
        <item x="324"/>
        <item x="311"/>
        <item x="306"/>
        <item x="371"/>
        <item x="337"/>
        <item x="316"/>
        <item x="319"/>
        <item x="300"/>
        <item x="374"/>
        <item x="317"/>
        <item x="352"/>
        <item x="349"/>
        <item x="335"/>
        <item x="338"/>
        <item x="361"/>
        <item m="1" x="1018"/>
        <item x="334"/>
        <item x="362"/>
        <item x="359"/>
        <item x="357"/>
        <item x="313"/>
        <item x="381"/>
        <item x="355"/>
        <item x="387"/>
        <item x="456"/>
        <item x="469"/>
        <item x="383"/>
        <item x="367"/>
        <item x="396"/>
        <item x="342"/>
        <item x="386"/>
        <item x="384"/>
        <item x="395"/>
        <item x="380"/>
        <item x="507"/>
        <item x="402"/>
        <item x="407"/>
        <item x="392"/>
        <item x="408"/>
        <item x="403"/>
        <item x="385"/>
        <item x="401"/>
        <item x="413"/>
        <item x="431"/>
        <item x="426"/>
        <item x="422"/>
        <item x="425"/>
        <item x="398"/>
        <item x="423"/>
        <item x="427"/>
        <item x="430"/>
        <item x="445"/>
        <item x="418"/>
        <item x="419"/>
        <item x="420"/>
        <item x="464"/>
        <item m="1" x="985"/>
        <item x="414"/>
        <item x="457"/>
        <item x="483"/>
        <item x="424"/>
        <item x="454"/>
        <item x="468"/>
        <item x="432"/>
        <item m="1" x="1008"/>
        <item x="452"/>
        <item x="462"/>
        <item x="461"/>
        <item x="477"/>
        <item x="473"/>
        <item x="442"/>
        <item x="479"/>
        <item x="482"/>
        <item x="493"/>
        <item x="480"/>
        <item x="474"/>
        <item x="459"/>
        <item x="460"/>
        <item x="496"/>
        <item x="466"/>
        <item x="503"/>
        <item x="485"/>
        <item x="475"/>
        <item x="490"/>
        <item x="500"/>
        <item x="481"/>
        <item x="505"/>
        <item x="520"/>
        <item x="509"/>
        <item x="528"/>
        <item x="510"/>
        <item x="519"/>
        <item x="514"/>
        <item x="521"/>
        <item x="513"/>
        <item x="529"/>
        <item m="1" x="1030"/>
        <item x="471"/>
        <item x="534"/>
        <item x="486"/>
        <item x="530"/>
        <item m="1" x="964"/>
        <item x="522"/>
        <item x="517"/>
        <item x="546"/>
        <item x="538"/>
        <item x="543"/>
        <item x="542"/>
        <item x="532"/>
        <item x="541"/>
        <item x="512"/>
        <item x="550"/>
        <item x="547"/>
        <item x="554"/>
        <item x="544"/>
        <item x="555"/>
        <item m="1" x="976"/>
        <item x="533"/>
        <item x="416"/>
        <item x="539"/>
        <item x="565"/>
        <item m="1" x="993"/>
        <item m="1" x="1014"/>
        <item x="567"/>
        <item m="1" x="997"/>
        <item x="580"/>
        <item x="720"/>
        <item x="719"/>
        <item x="704"/>
        <item x="622"/>
        <item x="718"/>
        <item x="641"/>
        <item x="615"/>
        <item x="635"/>
        <item x="599"/>
        <item x="826"/>
        <item x="636"/>
        <item x="620"/>
        <item x="663"/>
        <item x="607"/>
        <item m="1" x="1005"/>
        <item x="585"/>
        <item x="590"/>
        <item x="654"/>
        <item x="657"/>
        <item x="595"/>
        <item x="610"/>
        <item x="671"/>
        <item x="609"/>
        <item x="606"/>
        <item x="714"/>
        <item m="1" x="1026"/>
        <item x="717"/>
        <item x="722"/>
        <item x="597"/>
        <item x="723"/>
        <item m="1" x="1012"/>
        <item x="669"/>
        <item x="612"/>
        <item x="649"/>
        <item x="698"/>
        <item x="919"/>
        <item x="670"/>
        <item x="618"/>
        <item x="602"/>
        <item x="608"/>
        <item x="738"/>
        <item x="754"/>
        <item x="760"/>
        <item x="790"/>
        <item m="1" x="1033"/>
        <item x="811"/>
        <item x="817"/>
        <item x="824"/>
        <item x="716"/>
        <item x="846"/>
        <item x="864"/>
        <item x="882"/>
        <item x="913"/>
        <item x="659"/>
        <item x="923"/>
        <item m="1" x="983"/>
        <item x="5"/>
        <item x="127"/>
        <item x="117"/>
        <item x="341"/>
        <item m="1" x="1022"/>
        <item m="1" x="974"/>
        <item m="1" x="1023"/>
        <item x="572"/>
        <item x="630"/>
        <item m="1" x="1024"/>
        <item m="1" x="980"/>
        <item m="1" x="961"/>
        <item x="746"/>
        <item m="1" x="1013"/>
        <item m="1" x="1003"/>
        <item x="857"/>
        <item x="880"/>
        <item x="884"/>
        <item x="931"/>
        <item m="1" x="1009"/>
        <item x="8"/>
        <item x="36"/>
        <item x="93"/>
        <item x="128"/>
        <item x="149"/>
        <item x="171"/>
        <item x="173"/>
        <item x="186"/>
        <item x="217"/>
        <item x="223"/>
        <item x="271"/>
        <item x="278"/>
        <item x="287"/>
        <item x="326"/>
        <item x="344"/>
        <item x="370"/>
        <item x="379"/>
        <item x="382"/>
        <item x="404"/>
        <item x="409"/>
        <item x="476"/>
        <item x="487"/>
        <item x="495"/>
        <item x="504"/>
        <item x="526"/>
        <item x="527"/>
        <item x="535"/>
        <item x="537"/>
        <item x="540"/>
        <item x="548"/>
        <item x="557"/>
        <item x="561"/>
        <item x="563"/>
        <item x="566"/>
        <item x="584"/>
        <item x="587"/>
        <item x="598"/>
        <item x="616"/>
        <item x="631"/>
        <item x="632"/>
        <item x="648"/>
        <item x="650"/>
        <item x="652"/>
        <item x="665"/>
        <item x="695"/>
        <item x="709"/>
        <item x="712"/>
        <item x="713"/>
        <item x="728"/>
        <item x="737"/>
        <item x="751"/>
        <item x="765"/>
        <item x="767"/>
        <item x="771"/>
        <item x="773"/>
        <item x="788"/>
        <item x="789"/>
        <item x="795"/>
        <item x="809"/>
        <item x="816"/>
        <item x="823"/>
        <item x="825"/>
        <item x="831"/>
        <item x="840"/>
        <item x="847"/>
        <item x="855"/>
        <item x="856"/>
        <item x="867"/>
        <item x="868"/>
        <item x="873"/>
        <item x="878"/>
        <item x="892"/>
        <item x="906"/>
        <item x="930"/>
        <item x="939"/>
        <item x="947"/>
        <item x="948"/>
        <item x="952"/>
        <item x="955"/>
        <item x="956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</pivotFields>
  <rowFields count="1">
    <field x="0"/>
  </rowFields>
  <rowItems count="959">
    <i>
      <x v="1"/>
    </i>
    <i>
      <x v="17"/>
    </i>
    <i>
      <x v="22"/>
    </i>
    <i>
      <x v="8"/>
    </i>
    <i>
      <x v="37"/>
    </i>
    <i>
      <x v="28"/>
    </i>
    <i>
      <x v="18"/>
    </i>
    <i>
      <x v="12"/>
    </i>
    <i>
      <x v="25"/>
    </i>
    <i>
      <x v="34"/>
    </i>
    <i>
      <x v="33"/>
    </i>
    <i>
      <x v="43"/>
    </i>
    <i>
      <x v="29"/>
    </i>
    <i>
      <x v="32"/>
    </i>
    <i>
      <x v="122"/>
    </i>
    <i>
      <x v="36"/>
    </i>
    <i>
      <x v="114"/>
    </i>
    <i>
      <x v="39"/>
    </i>
    <i>
      <x v="30"/>
    </i>
    <i>
      <x v="42"/>
    </i>
    <i>
      <x v="14"/>
    </i>
    <i>
      <x v="26"/>
    </i>
    <i>
      <x v="48"/>
    </i>
    <i>
      <x v="21"/>
    </i>
    <i>
      <x v="45"/>
    </i>
    <i>
      <x v="51"/>
    </i>
    <i>
      <x v="44"/>
    </i>
    <i>
      <x v="41"/>
    </i>
    <i>
      <x v="47"/>
    </i>
    <i>
      <x v="267"/>
    </i>
    <i>
      <x v="40"/>
    </i>
    <i>
      <x v="35"/>
    </i>
    <i>
      <x v="9"/>
    </i>
    <i>
      <x v="20"/>
    </i>
    <i>
      <x v="231"/>
    </i>
    <i>
      <x v="23"/>
    </i>
    <i>
      <x v="276"/>
    </i>
    <i>
      <x v="3"/>
    </i>
    <i>
      <x v="38"/>
    </i>
    <i>
      <x v="52"/>
    </i>
    <i>
      <x v="87"/>
    </i>
    <i>
      <x v="96"/>
    </i>
    <i>
      <x v="60"/>
    </i>
    <i>
      <x v="85"/>
    </i>
    <i>
      <x v="6"/>
    </i>
    <i>
      <x v="64"/>
    </i>
    <i>
      <x v="46"/>
    </i>
    <i>
      <x v="83"/>
    </i>
    <i>
      <x v="101"/>
    </i>
    <i>
      <x v="961"/>
    </i>
    <i>
      <x v="89"/>
    </i>
    <i>
      <x v="274"/>
    </i>
    <i>
      <x v="262"/>
    </i>
    <i>
      <x v="281"/>
    </i>
    <i>
      <x v="82"/>
    </i>
    <i>
      <x v="90"/>
    </i>
    <i>
      <x v="57"/>
    </i>
    <i>
      <x v="128"/>
    </i>
    <i>
      <x v="68"/>
    </i>
    <i>
      <x v="76"/>
    </i>
    <i>
      <x v="73"/>
    </i>
    <i>
      <x v="55"/>
    </i>
    <i>
      <x v="69"/>
    </i>
    <i>
      <x v="110"/>
    </i>
    <i>
      <x v="94"/>
    </i>
    <i>
      <x v="70"/>
    </i>
    <i>
      <x v="62"/>
    </i>
    <i>
      <x v="53"/>
    </i>
    <i>
      <x v="77"/>
    </i>
    <i>
      <x v="125"/>
    </i>
    <i>
      <x v="79"/>
    </i>
    <i>
      <x v="120"/>
    </i>
    <i>
      <x v="98"/>
    </i>
    <i>
      <x v="56"/>
    </i>
    <i>
      <x v="116"/>
    </i>
    <i>
      <x v="72"/>
    </i>
    <i>
      <x v="102"/>
    </i>
    <i>
      <x v="127"/>
    </i>
    <i>
      <x v="226"/>
    </i>
    <i>
      <x v="66"/>
    </i>
    <i>
      <x v="222"/>
    </i>
    <i>
      <x v="61"/>
    </i>
    <i>
      <x v="95"/>
    </i>
    <i>
      <x v="93"/>
    </i>
    <i>
      <x v="97"/>
    </i>
    <i>
      <x v="121"/>
    </i>
    <i>
      <x v="91"/>
    </i>
    <i>
      <x v="247"/>
    </i>
    <i>
      <x v="221"/>
    </i>
    <i>
      <x v="240"/>
    </i>
    <i>
      <x v="84"/>
    </i>
    <i>
      <x v="230"/>
    </i>
    <i>
      <x v="209"/>
    </i>
    <i>
      <x v="695"/>
    </i>
    <i>
      <x v="218"/>
    </i>
    <i>
      <x v="242"/>
    </i>
    <i>
      <x v="227"/>
    </i>
    <i>
      <x v="229"/>
    </i>
    <i>
      <x v="254"/>
    </i>
    <i>
      <x v="81"/>
    </i>
    <i>
      <x v="245"/>
    </i>
    <i>
      <x v="236"/>
    </i>
    <i>
      <x v="54"/>
    </i>
    <i>
      <x v="234"/>
    </i>
    <i>
      <x v="702"/>
    </i>
    <i>
      <x v="228"/>
    </i>
    <i>
      <x v="235"/>
    </i>
    <i>
      <x v="217"/>
    </i>
    <i>
      <x v="289"/>
    </i>
    <i>
      <x v="698"/>
    </i>
    <i>
      <x v="99"/>
    </i>
    <i>
      <x v="697"/>
    </i>
    <i>
      <x v="713"/>
    </i>
    <i>
      <x v="244"/>
    </i>
    <i>
      <x v="291"/>
    </i>
    <i>
      <x v="253"/>
    </i>
    <i>
      <x v="225"/>
    </i>
    <i>
      <x v="296"/>
    </i>
    <i>
      <x v="243"/>
    </i>
    <i>
      <x v="249"/>
    </i>
    <i>
      <x v="117"/>
    </i>
    <i>
      <x v="272"/>
    </i>
    <i>
      <x v="252"/>
    </i>
    <i>
      <x v="232"/>
    </i>
    <i>
      <x v="237"/>
    </i>
    <i>
      <x v="239"/>
    </i>
    <i>
      <x v="261"/>
    </i>
    <i>
      <x v="699"/>
    </i>
    <i>
      <x v="223"/>
    </i>
    <i>
      <x v="293"/>
    </i>
    <i>
      <x v="270"/>
    </i>
    <i>
      <x v="219"/>
    </i>
    <i>
      <x v="275"/>
    </i>
    <i>
      <x v="705"/>
    </i>
    <i>
      <x v="300"/>
    </i>
    <i>
      <x v="706"/>
    </i>
    <i>
      <x v="711"/>
    </i>
    <i>
      <x v="701"/>
    </i>
    <i>
      <x v="297"/>
    </i>
    <i>
      <x v="255"/>
    </i>
    <i>
      <x v="299"/>
    </i>
    <i>
      <x v="707"/>
    </i>
    <i>
      <x v="233"/>
    </i>
    <i>
      <x v="186"/>
    </i>
    <i>
      <x v="704"/>
    </i>
    <i>
      <x v="712"/>
    </i>
    <i>
      <x v="306"/>
    </i>
    <i>
      <x v="301"/>
    </i>
    <i>
      <x v="717"/>
    </i>
    <i>
      <x v="187"/>
    </i>
    <i>
      <x v="722"/>
    </i>
    <i>
      <x v="308"/>
    </i>
    <i>
      <x v="723"/>
    </i>
    <i>
      <x v="718"/>
    </i>
    <i>
      <x v="703"/>
    </i>
    <i>
      <x v="310"/>
    </i>
    <i>
      <x v="720"/>
    </i>
    <i>
      <x v="719"/>
    </i>
    <i>
      <x v="313"/>
    </i>
    <i>
      <x v="316"/>
    </i>
    <i>
      <x v="314"/>
    </i>
    <i>
      <x v="730"/>
    </i>
    <i>
      <x v="725"/>
    </i>
    <i>
      <x v="307"/>
    </i>
    <i>
      <x v="715"/>
    </i>
    <i>
      <x v="325"/>
    </i>
    <i>
      <x v="315"/>
    </i>
    <i>
      <x v="732"/>
    </i>
    <i>
      <x v="728"/>
    </i>
    <i>
      <x v="317"/>
    </i>
    <i>
      <x v="733"/>
    </i>
    <i>
      <x v="734"/>
    </i>
    <i>
      <x v="323"/>
    </i>
    <i>
      <x v="724"/>
    </i>
    <i>
      <x v="727"/>
    </i>
    <i>
      <x v="735"/>
    </i>
    <i>
      <x v="328"/>
    </i>
    <i>
      <x v="331"/>
    </i>
    <i>
      <x v="694"/>
    </i>
    <i>
      <x v="319"/>
    </i>
    <i>
      <x v="736"/>
    </i>
    <i>
      <x v="327"/>
    </i>
    <i>
      <x v="708"/>
    </i>
    <i>
      <x v="739"/>
    </i>
    <i>
      <x v="311"/>
    </i>
    <i>
      <x v="729"/>
    </i>
    <i>
      <x v="353"/>
    </i>
    <i>
      <x v="334"/>
    </i>
    <i>
      <x v="355"/>
    </i>
    <i>
      <x v="332"/>
    </i>
    <i>
      <x v="752"/>
    </i>
    <i>
      <x v="743"/>
    </i>
    <i>
      <x v="741"/>
    </i>
    <i>
      <x v="348"/>
    </i>
    <i>
      <x v="333"/>
    </i>
    <i>
      <x v="340"/>
    </i>
    <i>
      <x v="749"/>
    </i>
    <i>
      <x v="339"/>
    </i>
    <i>
      <x v="737"/>
    </i>
    <i>
      <x v="330"/>
    </i>
    <i>
      <x v="352"/>
    </i>
    <i>
      <x v="742"/>
    </i>
    <i>
      <x v="350"/>
    </i>
    <i>
      <x v="747"/>
    </i>
    <i>
      <x v="338"/>
    </i>
    <i>
      <x v="359"/>
    </i>
    <i>
      <x v="360"/>
    </i>
    <i>
      <x v="361"/>
    </i>
    <i>
      <x v="345"/>
    </i>
    <i>
      <x v="764"/>
    </i>
    <i>
      <x v="754"/>
    </i>
    <i>
      <x v="369"/>
    </i>
    <i>
      <x v="362"/>
    </i>
    <i>
      <x v="748"/>
    </i>
    <i>
      <x v="356"/>
    </i>
    <i>
      <x v="759"/>
    </i>
    <i>
      <x v="755"/>
    </i>
    <i>
      <x v="750"/>
    </i>
    <i>
      <x v="365"/>
    </i>
    <i>
      <x v="751"/>
    </i>
    <i>
      <x v="777"/>
    </i>
    <i>
      <x v="364"/>
    </i>
    <i>
      <x v="744"/>
    </i>
    <i>
      <x v="762"/>
    </i>
    <i>
      <x v="766"/>
    </i>
    <i>
      <x v="341"/>
    </i>
    <i>
      <x v="763"/>
    </i>
    <i>
      <x v="358"/>
    </i>
    <i>
      <x v="753"/>
    </i>
    <i>
      <x v="220"/>
    </i>
    <i>
      <x v="305"/>
    </i>
    <i>
      <x v="757"/>
    </i>
    <i>
      <x v="387"/>
    </i>
    <i>
      <x v="372"/>
    </i>
    <i>
      <x v="67"/>
    </i>
    <i>
      <x v="312"/>
    </i>
    <i>
      <x v="347"/>
    </i>
    <i>
      <x v="746"/>
    </i>
    <i>
      <x v="773"/>
    </i>
    <i>
      <x v="366"/>
    </i>
    <i>
      <x v="770"/>
    </i>
    <i>
      <x v="368"/>
    </i>
    <i>
      <x v="379"/>
    </i>
    <i>
      <x v="942"/>
    </i>
    <i>
      <x v="731"/>
    </i>
    <i>
      <x v="973"/>
    </i>
    <i>
      <x v="390"/>
    </i>
    <i>
      <x v="351"/>
    </i>
    <i>
      <x v="374"/>
    </i>
    <i>
      <x v="381"/>
    </i>
    <i>
      <x v="373"/>
    </i>
    <i>
      <x v="768"/>
    </i>
    <i>
      <x v="384"/>
    </i>
    <i>
      <x v="329"/>
    </i>
    <i>
      <x v="376"/>
    </i>
    <i>
      <x v="354"/>
    </i>
    <i>
      <x v="779"/>
    </i>
    <i>
      <x v="378"/>
    </i>
    <i>
      <x v="776"/>
    </i>
    <i>
      <x v="371"/>
    </i>
    <i>
      <x v="775"/>
    </i>
    <i>
      <x v="375"/>
    </i>
    <i>
      <x v="771"/>
    </i>
    <i>
      <x v="774"/>
    </i>
    <i>
      <x v="393"/>
    </i>
    <i>
      <x v="395"/>
    </i>
    <i>
      <x v="391"/>
    </i>
    <i>
      <x v="396"/>
    </i>
    <i>
      <x v="784"/>
    </i>
    <i>
      <x v="283"/>
    </i>
    <i>
      <x v="309"/>
    </i>
    <i>
      <x v="382"/>
    </i>
    <i>
      <x v="974"/>
    </i>
    <i>
      <x v="394"/>
    </i>
    <i>
      <x v="238"/>
    </i>
    <i>
      <x v="765"/>
    </i>
    <i>
      <x v="367"/>
    </i>
    <i>
      <x v="400"/>
    </i>
    <i>
      <x v="389"/>
    </i>
    <i>
      <x v="388"/>
    </i>
    <i>
      <x v="975"/>
    </i>
    <i>
      <x v="790"/>
    </i>
    <i>
      <x v="326"/>
    </i>
    <i>
      <x v="778"/>
    </i>
    <i>
      <x v="976"/>
    </i>
    <i>
      <x v="783"/>
    </i>
    <i>
      <x v="788"/>
    </i>
    <i>
      <x v="797"/>
    </i>
    <i>
      <x v="787"/>
    </i>
    <i>
      <x v="780"/>
    </i>
    <i>
      <x v="404"/>
    </i>
    <i>
      <x v="402"/>
    </i>
    <i>
      <x v="398"/>
    </i>
    <i>
      <x v="794"/>
    </i>
    <i>
      <x v="520"/>
    </i>
    <i>
      <x v="383"/>
    </i>
    <i>
      <x v="785"/>
    </i>
    <i>
      <x v="397"/>
    </i>
    <i>
      <x v="804"/>
    </i>
    <i>
      <x v="409"/>
    </i>
    <i>
      <x v="403"/>
    </i>
    <i>
      <x v="798"/>
    </i>
    <i>
      <x v="792"/>
    </i>
    <i>
      <x v="796"/>
    </i>
    <i>
      <x v="418"/>
    </i>
    <i>
      <x v="793"/>
    </i>
    <i>
      <x v="795"/>
    </i>
    <i>
      <x v="433"/>
    </i>
    <i>
      <x v="407"/>
    </i>
    <i>
      <x v="799"/>
    </i>
    <i>
      <x v="814"/>
    </i>
    <i>
      <x v="406"/>
    </i>
    <i>
      <x v="444"/>
    </i>
    <i>
      <x v="809"/>
    </i>
    <i>
      <x v="811"/>
    </i>
    <i>
      <x v="426"/>
    </i>
    <i>
      <x v="802"/>
    </i>
    <i>
      <x v="817"/>
    </i>
    <i>
      <x v="803"/>
    </i>
    <i>
      <x v="806"/>
    </i>
    <i>
      <x v="419"/>
    </i>
    <i>
      <x v="807"/>
    </i>
    <i>
      <x v="800"/>
    </i>
    <i>
      <x v="820"/>
    </i>
    <i>
      <x v="429"/>
    </i>
    <i>
      <x v="424"/>
    </i>
    <i>
      <x v="411"/>
    </i>
    <i>
      <x v="425"/>
    </i>
    <i>
      <x v="446"/>
    </i>
    <i>
      <x v="78"/>
    </i>
    <i>
      <x v="413"/>
    </i>
    <i>
      <x v="827"/>
    </i>
    <i>
      <x v="415"/>
    </i>
    <i>
      <x v="808"/>
    </i>
    <i>
      <x v="417"/>
    </i>
    <i>
      <x v="447"/>
    </i>
    <i>
      <x v="416"/>
    </i>
    <i>
      <x v="422"/>
    </i>
    <i>
      <x v="414"/>
    </i>
    <i>
      <x v="428"/>
    </i>
    <i>
      <x v="477"/>
    </i>
    <i>
      <x v="818"/>
    </i>
    <i>
      <x v="436"/>
    </i>
    <i>
      <x v="781"/>
    </i>
    <i>
      <x v="815"/>
    </i>
    <i>
      <x v="437"/>
    </i>
    <i>
      <x v="834"/>
    </i>
    <i>
      <x v="824"/>
    </i>
    <i>
      <x v="823"/>
    </i>
    <i>
      <x v="421"/>
    </i>
    <i>
      <x v="812"/>
    </i>
    <i>
      <x v="31"/>
    </i>
    <i>
      <x v="459"/>
    </i>
    <i>
      <x v="819"/>
    </i>
    <i>
      <x v="86"/>
    </i>
    <i>
      <x v="440"/>
    </i>
    <i>
      <x v="854"/>
    </i>
    <i>
      <x v="826"/>
    </i>
    <i>
      <x v="832"/>
    </i>
    <i>
      <x v="839"/>
    </i>
    <i>
      <x v="979"/>
    </i>
    <i>
      <x v="825"/>
    </i>
    <i>
      <x v="435"/>
    </i>
    <i>
      <x v="828"/>
    </i>
    <i>
      <x v="831"/>
    </i>
    <i>
      <x v="842"/>
    </i>
    <i>
      <x v="829"/>
    </i>
    <i>
      <x v="816"/>
    </i>
    <i>
      <x v="445"/>
    </i>
    <i>
      <x v="838"/>
    </i>
    <i>
      <x v="856"/>
    </i>
    <i>
      <x v="980"/>
    </i>
    <i>
      <x v="438"/>
    </i>
    <i>
      <x v="840"/>
    </i>
    <i>
      <x v="434"/>
    </i>
    <i>
      <x v="277"/>
    </i>
    <i>
      <x v="451"/>
    </i>
    <i>
      <x v="981"/>
    </i>
    <i>
      <x v="835"/>
    </i>
    <i>
      <x v="439"/>
    </i>
    <i>
      <x v="443"/>
    </i>
    <i>
      <x v="349"/>
    </i>
    <i>
      <x v="841"/>
    </i>
    <i>
      <x v="455"/>
    </i>
    <i>
      <x v="456"/>
    </i>
    <i>
      <x v="982"/>
    </i>
    <i>
      <x v="843"/>
    </i>
    <i>
      <x v="453"/>
    </i>
    <i>
      <x v="791"/>
    </i>
    <i>
      <x v="721"/>
    </i>
    <i>
      <x v="460"/>
    </i>
    <i>
      <x v="845"/>
    </i>
    <i>
      <x v="847"/>
    </i>
    <i>
      <x v="320"/>
    </i>
    <i>
      <x v="449"/>
    </i>
    <i>
      <x v="867"/>
    </i>
    <i>
      <x v="851"/>
    </i>
    <i>
      <x v="849"/>
    </i>
    <i>
      <x v="450"/>
    </i>
    <i>
      <x v="860"/>
    </i>
    <i>
      <x v="427"/>
    </i>
    <i>
      <x v="848"/>
    </i>
    <i>
      <x v="844"/>
    </i>
    <i>
      <x v="850"/>
    </i>
    <i>
      <x v="859"/>
    </i>
    <i>
      <x v="457"/>
    </i>
    <i>
      <x v="454"/>
    </i>
    <i>
      <x v="448"/>
    </i>
    <i>
      <x v="983"/>
    </i>
    <i>
      <x v="984"/>
    </i>
    <i>
      <x v="846"/>
    </i>
    <i>
      <x v="852"/>
    </i>
    <i>
      <x v="857"/>
    </i>
    <i>
      <x v="468"/>
    </i>
    <i>
      <x v="865"/>
    </i>
    <i>
      <x v="874"/>
    </i>
    <i>
      <x v="855"/>
    </i>
    <i>
      <x v="302"/>
    </i>
    <i>
      <x v="985"/>
    </i>
    <i>
      <x v="488"/>
    </i>
    <i>
      <x v="986"/>
    </i>
    <i>
      <x v="862"/>
    </i>
    <i>
      <x v="987"/>
    </i>
    <i>
      <x v="866"/>
    </i>
    <i>
      <x v="756"/>
    </i>
    <i>
      <x v="863"/>
    </i>
    <i>
      <x v="473"/>
    </i>
    <i>
      <x v="861"/>
    </i>
    <i>
      <x v="869"/>
    </i>
    <i>
      <x v="972"/>
    </i>
    <i>
      <x v="988"/>
    </i>
    <i>
      <x v="464"/>
    </i>
    <i>
      <x v="868"/>
    </i>
    <i>
      <x v="467"/>
    </i>
    <i>
      <x v="465"/>
    </i>
    <i>
      <x v="870"/>
    </i>
    <i>
      <x v="872"/>
    </i>
    <i>
      <x v="466"/>
    </i>
    <i>
      <x v="989"/>
    </i>
    <i>
      <x v="278"/>
    </i>
    <i>
      <x v="470"/>
    </i>
    <i>
      <x v="472"/>
    </i>
    <i>
      <x v="392"/>
    </i>
    <i>
      <x v="990"/>
    </i>
    <i>
      <x v="991"/>
    </i>
    <i>
      <x v="478"/>
    </i>
    <i>
      <x v="877"/>
    </i>
    <i>
      <x v="688"/>
    </i>
    <i>
      <x v="224"/>
    </i>
    <i>
      <x v="484"/>
    </i>
    <i>
      <x v="761"/>
    </i>
    <i>
      <x v="335"/>
    </i>
    <i>
      <x v="782"/>
    </i>
    <i>
      <x v="487"/>
    </i>
    <i>
      <x v="412"/>
    </i>
    <i>
      <x v="295"/>
    </i>
    <i>
      <x v="490"/>
    </i>
    <i>
      <x v="786"/>
    </i>
    <i>
      <x v="769"/>
    </i>
    <i>
      <x v="871"/>
    </i>
    <i>
      <x v="343"/>
    </i>
    <i>
      <x v="880"/>
    </i>
    <i>
      <x v="16"/>
    </i>
    <i>
      <x v="767"/>
    </i>
    <i>
      <x v="689"/>
    </i>
    <i>
      <x v="710"/>
    </i>
    <i>
      <x v="1007"/>
    </i>
    <i>
      <x v="864"/>
    </i>
    <i>
      <x v="882"/>
    </i>
    <i>
      <x v="1023"/>
    </i>
    <i>
      <x v="883"/>
    </i>
    <i>
      <x v="966"/>
    </i>
    <i>
      <x v="884"/>
    </i>
    <i>
      <x v="810"/>
    </i>
    <i>
      <x v="885"/>
    </i>
    <i>
      <x v="1015"/>
    </i>
    <i>
      <x v="886"/>
    </i>
    <i>
      <x v="1031"/>
    </i>
    <i>
      <x v="887"/>
    </i>
    <i>
      <x v="962"/>
    </i>
    <i>
      <x v="888"/>
    </i>
    <i>
      <x v="970"/>
    </i>
    <i>
      <x v="889"/>
    </i>
    <i>
      <x v="876"/>
    </i>
    <i>
      <x v="890"/>
    </i>
    <i>
      <x v="1003"/>
    </i>
    <i>
      <x v="891"/>
    </i>
    <i>
      <x v="1011"/>
    </i>
    <i>
      <x v="892"/>
    </i>
    <i>
      <x v="1019"/>
    </i>
    <i>
      <x v="893"/>
    </i>
    <i>
      <x v="1027"/>
    </i>
    <i>
      <x v="894"/>
    </i>
    <i>
      <x v="1035"/>
    </i>
    <i>
      <x v="895"/>
    </i>
    <i>
      <x v="960"/>
    </i>
    <i>
      <x v="896"/>
    </i>
    <i>
      <x v="964"/>
    </i>
    <i>
      <x v="898"/>
    </i>
    <i>
      <x v="968"/>
    </i>
    <i>
      <x v="899"/>
    </i>
    <i>
      <x v="837"/>
    </i>
    <i>
      <x v="900"/>
    </i>
    <i>
      <x v="758"/>
    </i>
    <i>
      <x v="901"/>
    </i>
    <i>
      <x v="830"/>
    </i>
    <i>
      <x v="902"/>
    </i>
    <i>
      <x v="875"/>
    </i>
    <i>
      <x v="903"/>
    </i>
    <i>
      <x v="1005"/>
    </i>
    <i>
      <x v="904"/>
    </i>
    <i>
      <x v="1009"/>
    </i>
    <i>
      <x v="905"/>
    </i>
    <i>
      <x v="1013"/>
    </i>
    <i>
      <x v="906"/>
    </i>
    <i>
      <x v="1017"/>
    </i>
    <i>
      <x v="907"/>
    </i>
    <i>
      <x v="1021"/>
    </i>
    <i>
      <x v="909"/>
    </i>
    <i>
      <x v="1025"/>
    </i>
    <i>
      <x v="910"/>
    </i>
    <i>
      <x v="1029"/>
    </i>
    <i>
      <x v="911"/>
    </i>
    <i>
      <x v="1033"/>
    </i>
    <i>
      <x v="912"/>
    </i>
    <i>
      <x v="1037"/>
    </i>
    <i>
      <x v="914"/>
    </i>
    <i>
      <x v="959"/>
    </i>
    <i>
      <x v="915"/>
    </i>
    <i>
      <x v="801"/>
    </i>
    <i>
      <x v="916"/>
    </i>
    <i>
      <x v="963"/>
    </i>
    <i>
      <x v="917"/>
    </i>
    <i>
      <x v="965"/>
    </i>
    <i>
      <x v="918"/>
    </i>
    <i>
      <x v="967"/>
    </i>
    <i>
      <x v="919"/>
    </i>
    <i>
      <x v="969"/>
    </i>
    <i>
      <x v="920"/>
    </i>
    <i>
      <x v="971"/>
    </i>
    <i>
      <x v="921"/>
    </i>
    <i>
      <x v="822"/>
    </i>
    <i>
      <x v="696"/>
    </i>
    <i>
      <x v="760"/>
    </i>
    <i>
      <x v="978"/>
    </i>
    <i>
      <x v="977"/>
    </i>
    <i>
      <x v="805"/>
    </i>
    <i>
      <x v="700"/>
    </i>
    <i>
      <x v="789"/>
    </i>
    <i>
      <x v="993"/>
    </i>
    <i>
      <x v="738"/>
    </i>
    <i>
      <x v="740"/>
    </i>
    <i>
      <x v="709"/>
    </i>
    <i>
      <x v="836"/>
    </i>
    <i>
      <x v="833"/>
    </i>
    <i>
      <x v="999"/>
    </i>
    <i>
      <x v="1001"/>
    </i>
    <i>
      <x v="995"/>
    </i>
    <i>
      <x v="997"/>
    </i>
    <i>
      <x v="922"/>
    </i>
    <i>
      <x v="992"/>
    </i>
    <i>
      <x v="923"/>
    </i>
    <i>
      <x v="994"/>
    </i>
    <i>
      <x v="924"/>
    </i>
    <i>
      <x v="996"/>
    </i>
    <i>
      <x v="925"/>
    </i>
    <i>
      <x v="998"/>
    </i>
    <i>
      <x v="926"/>
    </i>
    <i>
      <x v="1000"/>
    </i>
    <i>
      <x v="928"/>
    </i>
    <i>
      <x v="1002"/>
    </i>
    <i>
      <x v="929"/>
    </i>
    <i>
      <x v="1004"/>
    </i>
    <i>
      <x v="930"/>
    </i>
    <i>
      <x v="1006"/>
    </i>
    <i>
      <x v="931"/>
    </i>
    <i>
      <x v="1008"/>
    </i>
    <i>
      <x v="932"/>
    </i>
    <i>
      <x v="1010"/>
    </i>
    <i>
      <x v="933"/>
    </i>
    <i>
      <x v="1012"/>
    </i>
    <i>
      <x v="934"/>
    </i>
    <i>
      <x v="1014"/>
    </i>
    <i>
      <x v="935"/>
    </i>
    <i>
      <x v="1016"/>
    </i>
    <i>
      <x v="936"/>
    </i>
    <i>
      <x v="1018"/>
    </i>
    <i>
      <x v="937"/>
    </i>
    <i>
      <x v="1020"/>
    </i>
    <i>
      <x v="939"/>
    </i>
    <i>
      <x v="1022"/>
    </i>
    <i>
      <x v="940"/>
    </i>
    <i>
      <x v="1024"/>
    </i>
    <i>
      <x v="941"/>
    </i>
    <i>
      <x v="1026"/>
    </i>
    <i>
      <x v="726"/>
    </i>
    <i>
      <x v="1028"/>
    </i>
    <i>
      <x v="946"/>
    </i>
    <i>
      <x v="1030"/>
    </i>
    <i>
      <x v="947"/>
    </i>
    <i>
      <x v="1032"/>
    </i>
    <i>
      <x v="951"/>
    </i>
    <i>
      <x v="1034"/>
    </i>
    <i>
      <x v="954"/>
    </i>
    <i>
      <x v="1036"/>
    </i>
    <i>
      <x v="955"/>
    </i>
    <i>
      <x v="1038"/>
    </i>
    <i>
      <x v="956"/>
    </i>
    <i>
      <x v="957"/>
    </i>
    <i>
      <x v="612"/>
    </i>
    <i>
      <x v="576"/>
    </i>
    <i>
      <x v="648"/>
    </i>
    <i>
      <x v="344"/>
    </i>
    <i>
      <x v="594"/>
    </i>
    <i>
      <x v="423"/>
    </i>
    <i>
      <x v="631"/>
    </i>
    <i>
      <x v="441"/>
    </i>
    <i>
      <x v="671"/>
    </i>
    <i>
      <x v="442"/>
    </i>
    <i>
      <x v="585"/>
    </i>
    <i>
      <x v="410"/>
    </i>
    <i>
      <x v="603"/>
    </i>
    <i>
      <x v="370"/>
    </i>
    <i>
      <x v="621"/>
    </i>
    <i>
      <x v="357"/>
    </i>
    <i>
      <x v="640"/>
    </i>
    <i>
      <x v="401"/>
    </i>
    <i>
      <x v="657"/>
    </i>
    <i>
      <x v="346"/>
    </i>
    <i>
      <x v="680"/>
    </i>
    <i>
      <x v="385"/>
    </i>
    <i>
      <x v="580"/>
    </i>
    <i>
      <x v="430"/>
    </i>
    <i>
      <x v="590"/>
    </i>
    <i>
      <x v="479"/>
    </i>
    <i>
      <x v="598"/>
    </i>
    <i>
      <x v="482"/>
    </i>
    <i>
      <x v="607"/>
    </i>
    <i>
      <x v="483"/>
    </i>
    <i>
      <x v="617"/>
    </i>
    <i>
      <x v="431"/>
    </i>
    <i>
      <x v="626"/>
    </i>
    <i>
      <x v="485"/>
    </i>
    <i>
      <x v="635"/>
    </i>
    <i>
      <x v="486"/>
    </i>
    <i>
      <x v="644"/>
    </i>
    <i>
      <x v="432"/>
    </i>
    <i>
      <x v="653"/>
    </i>
    <i>
      <x v="386"/>
    </i>
    <i>
      <x v="666"/>
    </i>
    <i>
      <x v="405"/>
    </i>
    <i>
      <x v="676"/>
    </i>
    <i>
      <x v="491"/>
    </i>
    <i>
      <x v="687"/>
    </i>
    <i>
      <x v="492"/>
    </i>
    <i>
      <x v="578"/>
    </i>
    <i>
      <x v="493"/>
    </i>
    <i>
      <x v="582"/>
    </i>
    <i>
      <x v="494"/>
    </i>
    <i>
      <x v="587"/>
    </i>
    <i>
      <x v="495"/>
    </i>
    <i>
      <x v="592"/>
    </i>
    <i>
      <x v="496"/>
    </i>
    <i>
      <x v="596"/>
    </i>
    <i>
      <x v="497"/>
    </i>
    <i>
      <x v="601"/>
    </i>
    <i>
      <x v="498"/>
    </i>
    <i>
      <x v="605"/>
    </i>
    <i>
      <x v="499"/>
    </i>
    <i>
      <x v="609"/>
    </i>
    <i>
      <x v="501"/>
    </i>
    <i>
      <x v="615"/>
    </i>
    <i>
      <x v="503"/>
    </i>
    <i>
      <x v="619"/>
    </i>
    <i>
      <x v="504"/>
    </i>
    <i>
      <x v="623"/>
    </i>
    <i>
      <x v="690"/>
    </i>
    <i>
      <x v="628"/>
    </i>
    <i>
      <x v="692"/>
    </i>
    <i>
      <x v="633"/>
    </i>
    <i>
      <x v="336"/>
    </i>
    <i>
      <x v="637"/>
    </i>
    <i>
      <x v="509"/>
    </i>
    <i>
      <x v="642"/>
    </i>
    <i>
      <x v="380"/>
    </i>
    <i>
      <x v="646"/>
    </i>
    <i>
      <x v="420"/>
    </i>
    <i>
      <x v="650"/>
    </i>
    <i>
      <x v="513"/>
    </i>
    <i>
      <x v="655"/>
    </i>
    <i>
      <x v="514"/>
    </i>
    <i>
      <x v="661"/>
    </i>
    <i>
      <x v="515"/>
    </i>
    <i>
      <x v="668"/>
    </i>
    <i>
      <x v="517"/>
    </i>
    <i>
      <x v="673"/>
    </i>
    <i>
      <x v="519"/>
    </i>
    <i>
      <x v="678"/>
    </i>
    <i>
      <x v="458"/>
    </i>
    <i>
      <x v="682"/>
    </i>
    <i>
      <x v="521"/>
    </i>
    <i>
      <x v="575"/>
    </i>
    <i>
      <x v="522"/>
    </i>
    <i>
      <x v="577"/>
    </i>
    <i>
      <x v="523"/>
    </i>
    <i>
      <x v="579"/>
    </i>
    <i>
      <x v="524"/>
    </i>
    <i>
      <x v="581"/>
    </i>
    <i>
      <x v="525"/>
    </i>
    <i>
      <x v="584"/>
    </i>
    <i>
      <x v="526"/>
    </i>
    <i>
      <x v="586"/>
    </i>
    <i>
      <x v="527"/>
    </i>
    <i>
      <x v="588"/>
    </i>
    <i>
      <x v="529"/>
    </i>
    <i>
      <x v="591"/>
    </i>
    <i>
      <x v="530"/>
    </i>
    <i>
      <x v="593"/>
    </i>
    <i>
      <x v="531"/>
    </i>
    <i>
      <x v="595"/>
    </i>
    <i>
      <x v="532"/>
    </i>
    <i>
      <x v="597"/>
    </i>
    <i>
      <x v="533"/>
    </i>
    <i>
      <x v="600"/>
    </i>
    <i>
      <x v="534"/>
    </i>
    <i>
      <x v="602"/>
    </i>
    <i>
      <x v="535"/>
    </i>
    <i>
      <x v="604"/>
    </i>
    <i>
      <x v="536"/>
    </i>
    <i>
      <x v="606"/>
    </i>
    <i>
      <x v="537"/>
    </i>
    <i>
      <x v="608"/>
    </i>
    <i>
      <x v="539"/>
    </i>
    <i>
      <x v="611"/>
    </i>
    <i>
      <x v="540"/>
    </i>
    <i>
      <x v="614"/>
    </i>
    <i>
      <x v="541"/>
    </i>
    <i>
      <x v="616"/>
    </i>
    <i>
      <x v="542"/>
    </i>
    <i>
      <x v="618"/>
    </i>
    <i>
      <x v="543"/>
    </i>
    <i>
      <x v="620"/>
    </i>
    <i>
      <x v="544"/>
    </i>
    <i>
      <x v="622"/>
    </i>
    <i>
      <x v="545"/>
    </i>
    <i>
      <x v="625"/>
    </i>
    <i>
      <x v="546"/>
    </i>
    <i>
      <x v="627"/>
    </i>
    <i>
      <x v="547"/>
    </i>
    <i>
      <x v="630"/>
    </i>
    <i>
      <x v="548"/>
    </i>
    <i>
      <x v="632"/>
    </i>
    <i>
      <x v="549"/>
    </i>
    <i>
      <x v="634"/>
    </i>
    <i>
      <x v="550"/>
    </i>
    <i>
      <x v="636"/>
    </i>
    <i>
      <x v="551"/>
    </i>
    <i>
      <x v="639"/>
    </i>
    <i>
      <x v="552"/>
    </i>
    <i>
      <x v="641"/>
    </i>
    <i>
      <x v="553"/>
    </i>
    <i>
      <x v="643"/>
    </i>
    <i>
      <x v="554"/>
    </i>
    <i>
      <x v="645"/>
    </i>
    <i>
      <x v="555"/>
    </i>
    <i>
      <x v="647"/>
    </i>
    <i>
      <x v="556"/>
    </i>
    <i>
      <x v="649"/>
    </i>
    <i>
      <x v="557"/>
    </i>
    <i>
      <x v="651"/>
    </i>
    <i>
      <x v="558"/>
    </i>
    <i>
      <x v="654"/>
    </i>
    <i>
      <x v="559"/>
    </i>
    <i>
      <x v="656"/>
    </i>
    <i>
      <x v="560"/>
    </i>
    <i>
      <x v="660"/>
    </i>
    <i>
      <x v="561"/>
    </i>
    <i>
      <x v="662"/>
    </i>
    <i>
      <x v="562"/>
    </i>
    <i>
      <x v="667"/>
    </i>
    <i>
      <x v="564"/>
    </i>
    <i>
      <x v="669"/>
    </i>
    <i>
      <x v="565"/>
    </i>
    <i>
      <x v="672"/>
    </i>
    <i>
      <x v="568"/>
    </i>
    <i>
      <x v="674"/>
    </i>
    <i>
      <x v="569"/>
    </i>
    <i>
      <x v="677"/>
    </i>
    <i>
      <x v="570"/>
    </i>
    <i>
      <x v="679"/>
    </i>
    <i>
      <x v="571"/>
    </i>
    <i>
      <x v="681"/>
    </i>
    <i>
      <x v="572"/>
    </i>
    <i>
      <x v="685"/>
    </i>
    <i>
      <x v="573"/>
    </i>
    <i>
      <x v="408"/>
    </i>
    <i>
      <x v="574"/>
    </i>
    <i>
      <x v="511"/>
    </i>
    <i>
      <x v="512"/>
    </i>
    <i>
      <x v="693"/>
    </i>
    <i>
      <x v="506"/>
    </i>
    <i>
      <x v="508"/>
    </i>
    <i>
      <x v="505"/>
    </i>
    <i>
      <x v="303"/>
    </i>
    <i>
      <x v="265"/>
    </i>
    <i>
      <x v="248"/>
    </i>
    <i>
      <x v="169"/>
    </i>
    <i>
      <x v="282"/>
    </i>
    <i>
      <x v="170"/>
    </i>
    <i>
      <x v="163"/>
    </i>
    <i>
      <x v="171"/>
    </i>
    <i>
      <x v="256"/>
    </i>
    <i>
      <x v="172"/>
    </i>
    <i>
      <x v="4"/>
    </i>
    <i>
      <x v="173"/>
    </i>
    <i>
      <x v="130"/>
    </i>
    <i>
      <x v="174"/>
    </i>
    <i>
      <x v="159"/>
    </i>
    <i>
      <x v="175"/>
    </i>
    <i>
      <x v="112"/>
    </i>
    <i>
      <x v="176"/>
    </i>
    <i>
      <x v="15"/>
    </i>
    <i>
      <x v="177"/>
    </i>
    <i>
      <x v="27"/>
    </i>
    <i>
      <x v="178"/>
    </i>
    <i>
      <x v="123"/>
    </i>
    <i>
      <x v="179"/>
    </i>
    <i>
      <x v="166"/>
    </i>
    <i>
      <x v="180"/>
    </i>
    <i>
      <x v="287"/>
    </i>
    <i>
      <x v="181"/>
    </i>
    <i>
      <x v="298"/>
    </i>
    <i>
      <x v="182"/>
    </i>
    <i>
      <x v="138"/>
    </i>
    <i>
      <x v="183"/>
    </i>
    <i>
      <x v="146"/>
    </i>
    <i>
      <x v="184"/>
    </i>
    <i>
      <x v="75"/>
    </i>
    <i>
      <x v="185"/>
    </i>
    <i>
      <x v="246"/>
    </i>
    <i>
      <x v="5"/>
    </i>
    <i>
      <x v="250"/>
    </i>
    <i>
      <x v="148"/>
    </i>
    <i>
      <x v="118"/>
    </i>
    <i>
      <x v="188"/>
    </i>
    <i>
      <x v="259"/>
    </i>
    <i>
      <x v="189"/>
    </i>
    <i>
      <x v="263"/>
    </i>
    <i>
      <x v="190"/>
    </i>
    <i>
      <x v="268"/>
    </i>
    <i>
      <x v="191"/>
    </i>
    <i>
      <x v="124"/>
    </i>
    <i>
      <x v="192"/>
    </i>
    <i>
      <x v="58"/>
    </i>
    <i>
      <x v="193"/>
    </i>
    <i>
      <x v="280"/>
    </i>
    <i>
      <x v="195"/>
    </i>
    <i>
      <x v="285"/>
    </i>
    <i>
      <x v="196"/>
    </i>
    <i>
      <x v="129"/>
    </i>
    <i>
      <x v="197"/>
    </i>
    <i>
      <x v="131"/>
    </i>
    <i>
      <x v="198"/>
    </i>
    <i>
      <x v="135"/>
    </i>
    <i>
      <x v="199"/>
    </i>
    <i>
      <x v="157"/>
    </i>
    <i>
      <x v="200"/>
    </i>
    <i>
      <x v="158"/>
    </i>
    <i>
      <x v="201"/>
    </i>
    <i>
      <x v="142"/>
    </i>
    <i>
      <x v="202"/>
    </i>
    <i>
      <x v="147"/>
    </i>
    <i>
      <x v="203"/>
    </i>
    <i>
      <x v="241"/>
    </i>
    <i>
      <x v="204"/>
    </i>
    <i>
      <x v="111"/>
    </i>
    <i>
      <x v="205"/>
    </i>
    <i>
      <x v="113"/>
    </i>
    <i>
      <x v="206"/>
    </i>
    <i>
      <x v="7"/>
    </i>
    <i>
      <x v="207"/>
    </i>
    <i>
      <x v="115"/>
    </i>
    <i>
      <x v="208"/>
    </i>
    <i>
      <x v="251"/>
    </i>
    <i>
      <x v="149"/>
    </i>
    <i>
      <x v="154"/>
    </i>
    <i>
      <x v="210"/>
    </i>
    <i>
      <x v="119"/>
    </i>
    <i>
      <x v="211"/>
    </i>
    <i>
      <x v="257"/>
    </i>
    <i>
      <x v="212"/>
    </i>
    <i>
      <x v="260"/>
    </i>
    <i>
      <x v="213"/>
    </i>
    <i>
      <x v="80"/>
    </i>
    <i>
      <x v="214"/>
    </i>
    <i>
      <x v="264"/>
    </i>
    <i>
      <x v="215"/>
    </i>
    <i>
      <x v="168"/>
    </i>
    <i>
      <x v="266"/>
    </i>
    <i>
      <x v="216"/>
    </i>
    <i>
      <x v="269"/>
    </i>
    <i>
      <x v="88"/>
    </i>
    <i>
      <x v="271"/>
    </i>
    <i>
      <x v="19"/>
    </i>
    <i>
      <x v="273"/>
    </i>
    <i>
      <x v="63"/>
    </i>
    <i>
      <x v="126"/>
    </i>
    <i>
      <x v="150"/>
    </i>
    <i>
      <x v="155"/>
    </i>
    <i>
      <x v="10"/>
    </i>
    <i>
      <x v="279"/>
    </i>
    <i>
      <x v="92"/>
    </i>
    <i>
      <x v="59"/>
    </i>
    <i>
      <x v="11"/>
    </i>
    <i>
      <x v="156"/>
    </i>
    <i>
      <x v="165"/>
    </i>
    <i>
      <x v="286"/>
    </i>
    <i>
      <x v="151"/>
    </i>
    <i>
      <x v="288"/>
    </i>
    <i>
      <x v="2"/>
    </i>
    <i>
      <x v="290"/>
    </i>
    <i>
      <x v="49"/>
    </i>
    <i>
      <x v="292"/>
    </i>
    <i>
      <x v="294"/>
    </i>
    <i>
      <x v="167"/>
    </i>
    <i>
      <x v="132"/>
    </i>
    <i>
      <x v="50"/>
    </i>
    <i>
      <x v="133"/>
    </i>
    <i>
      <x v="71"/>
    </i>
    <i>
      <x v="134"/>
    </i>
    <i>
      <x v="13"/>
    </i>
    <i>
      <x v="164"/>
    </i>
    <i>
      <x v="136"/>
    </i>
    <i>
      <x v="152"/>
    </i>
    <i>
      <x v="304"/>
    </i>
    <i>
      <x v="321"/>
    </i>
    <i>
      <x v="137"/>
    </i>
    <i>
      <x v="145"/>
    </i>
    <i>
      <x v="139"/>
    </i>
    <i>
      <x v="104"/>
    </i>
    <i>
      <x v="141"/>
    </i>
    <i>
      <x v="105"/>
    </i>
    <i>
      <x v="160"/>
    </i>
    <i>
      <x v="106"/>
    </i>
    <i>
      <x v="143"/>
    </i>
    <i>
      <x v="107"/>
    </i>
    <i>
      <x v="144"/>
    </i>
    <i>
      <x v="153"/>
    </i>
    <i>
      <x v="318"/>
    </i>
    <i>
      <x v="108"/>
    </i>
    <i>
      <x v="109"/>
    </i>
    <i>
      <x v="100"/>
    </i>
    <i>
      <x v="322"/>
    </i>
    <i>
      <x v="24"/>
    </i>
    <i>
      <x v="74"/>
    </i>
    <i>
      <x v="161"/>
    </i>
    <i>
      <x/>
    </i>
    <i>
      <x v="162"/>
    </i>
    <i t="grand">
      <x/>
    </i>
  </rowItems>
  <colFields count="1">
    <field x="-2"/>
  </colFields>
  <colItems count="13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</colItems>
  <dataFields count="13">
    <dataField name="Sum of snx_op_asset_usd" fld="69" baseField="0" baseItem="0"/>
    <dataField name="Sum of snx_op_debt_usd" fld="70" baseField="0" baseItem="0"/>
    <dataField name="Average of snxPrice" fld="97" subtotal="average" baseField="0" baseItem="288"/>
    <dataField name="Sum of sUSD_cr_op-100bps" fld="117" baseField="0" baseItem="1" numFmtId="3"/>
    <dataField name="Sum of sUSD_cr_op-50bps" fld="116" baseField="0" baseItem="0"/>
    <dataField name="Sum of sUSD_cr_op+0bps" fld="115" baseField="0" baseItem="0"/>
    <dataField name="Sum of sUSD_cr_op+50bps" fld="114" baseField="0" baseItem="0"/>
    <dataField name="Sum of sUSD_cr_op+100bps" fld="113" baseField="0" baseItem="0"/>
    <dataField name="Sum of sUSD_cr_op-100bps_SNX-20pct" fld="122" baseField="0" baseItem="17" numFmtId="3"/>
    <dataField name="Sum of sUSD_cr_op-50bps_SNX-20pct" fld="121" baseField="0" baseItem="17" numFmtId="3"/>
    <dataField name="Sum of sUSD_cr_op+0bps_SNX-20pct" fld="120" baseField="0" baseItem="17" numFmtId="3"/>
    <dataField name="Sum of sUSD_cr_op+50bps_SNX-20pct" fld="119" baseField="0" baseItem="17" numFmtId="3"/>
    <dataField name="Sum of sUSD_cr_op+100bps_SNX-20pct" fld="118" baseField="0" baseItem="17" numFmtId="3"/>
  </dataFields>
  <formats count="9">
    <format dxfId="26">
      <pivotArea outline="0" collapsedLevelsAreSubtotals="1" fieldPosition="0"/>
    </format>
    <format dxfId="25">
      <pivotArea outline="0" fieldPosition="0">
        <references count="1">
          <reference field="4294967294" count="1">
            <x v="3"/>
          </reference>
        </references>
      </pivotArea>
    </format>
    <format dxfId="24">
      <pivotArea outline="0" fieldPosition="0">
        <references count="1">
          <reference field="4294967294" count="1">
            <x v="12"/>
          </reference>
        </references>
      </pivotArea>
    </format>
    <format dxfId="23">
      <pivotArea outline="0" fieldPosition="0">
        <references count="1">
          <reference field="4294967294" count="1">
            <x v="11"/>
          </reference>
        </references>
      </pivotArea>
    </format>
    <format dxfId="22">
      <pivotArea outline="0" fieldPosition="0">
        <references count="1">
          <reference field="4294967294" count="1">
            <x v="10"/>
          </reference>
        </references>
      </pivotArea>
    </format>
    <format dxfId="21">
      <pivotArea outline="0" fieldPosition="0">
        <references count="1">
          <reference field="4294967294" count="1">
            <x v="9"/>
          </reference>
        </references>
      </pivotArea>
    </format>
    <format dxfId="20">
      <pivotArea outline="0" fieldPosition="0">
        <references count="1">
          <reference field="4294967294" count="1">
            <x v="8"/>
          </reference>
        </references>
      </pivotArea>
    </format>
    <format dxfId="19">
      <pivotArea field="0" type="button" dataOnly="0" labelOnly="1" outline="0" axis="axisRow" fieldPosition="0"/>
    </format>
    <format dxfId="18">
      <pivotArea dataOnly="0" labelOnly="1" outline="0" fieldPosition="0">
        <references count="1">
          <reference field="4294967294" count="13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omments" Target="../comments1.xml"/><Relationship Id="rId3" Type="http://schemas.openxmlformats.org/officeDocument/2006/relationships/hyperlink" Target="https://zapper.fi/account/0xf977814e90da44bfa03b6295a0616a897441acec?" TargetMode="External"/><Relationship Id="rId7" Type="http://schemas.openxmlformats.org/officeDocument/2006/relationships/vmlDrawing" Target="../drawings/vmlDrawing1.vml"/><Relationship Id="rId2" Type="http://schemas.openxmlformats.org/officeDocument/2006/relationships/hyperlink" Target="https://debank.com/profile/0xf977814e90da44bfa03b6295a0616a897441acec" TargetMode="External"/><Relationship Id="rId1" Type="http://schemas.openxmlformats.org/officeDocument/2006/relationships/hyperlink" Target="https://debank.com/profile/0x99f4176ee457afedffcb1839c7ab7a030a5e4a92" TargetMode="External"/><Relationship Id="rId6" Type="http://schemas.openxmlformats.org/officeDocument/2006/relationships/printerSettings" Target="../printerSettings/printerSettings1.bin"/><Relationship Id="rId5" Type="http://schemas.openxmlformats.org/officeDocument/2006/relationships/hyperlink" Target="https://debank.com/profile/0xf977814e90da44bfa03b6295a0616a897441acec" TargetMode="External"/><Relationship Id="rId4" Type="http://schemas.openxmlformats.org/officeDocument/2006/relationships/hyperlink" Target="https://debank.com/profile/0xd64813e230b945e501aa1969d21fb2072cb95930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4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pivotTable" Target="../pivotTables/pivotTable5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6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pivotTable" Target="../pivotTables/pivotTable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70C0"/>
  </sheetPr>
  <dimension ref="A1:U744"/>
  <sheetViews>
    <sheetView tabSelected="1" workbookViewId="0">
      <pane ySplit="8" topLeftCell="A10" activePane="bottomLeft" state="frozen"/>
      <selection pane="bottomLeft" sqref="A1:L1"/>
    </sheetView>
  </sheetViews>
  <sheetFormatPr defaultRowHeight="15" x14ac:dyDescent="0.25"/>
  <cols>
    <col min="1" max="1" width="45.5703125" bestFit="1" customWidth="1"/>
    <col min="2" max="3" width="11.42578125" customWidth="1"/>
    <col min="4" max="4" width="11.85546875" bestFit="1" customWidth="1"/>
    <col min="5" max="7" width="11.42578125" customWidth="1"/>
    <col min="8" max="8" width="11.85546875" customWidth="1"/>
    <col min="9" max="9" width="14.85546875" customWidth="1"/>
    <col min="10" max="10" width="12.7109375" customWidth="1"/>
    <col min="11" max="11" width="14.85546875" customWidth="1"/>
    <col min="12" max="12" width="13.28515625" bestFit="1" customWidth="1"/>
  </cols>
  <sheetData>
    <row r="1" spans="1:15" ht="21" x14ac:dyDescent="0.35">
      <c r="A1" s="69" t="s">
        <v>1209</v>
      </c>
      <c r="B1" s="70"/>
      <c r="C1" s="70"/>
      <c r="D1" s="70"/>
      <c r="E1" s="70"/>
      <c r="F1" s="70"/>
      <c r="G1" s="70"/>
      <c r="H1" s="70"/>
      <c r="I1" s="70"/>
      <c r="J1" s="70"/>
      <c r="K1" s="70"/>
      <c r="L1" s="70"/>
    </row>
    <row r="2" spans="1:15" x14ac:dyDescent="0.25">
      <c r="K2" s="71">
        <f>(MAX(addrPosLPs!G:G)/86400)+DATE(1970,1,1)</f>
        <v>44922.905127314814</v>
      </c>
      <c r="L2" s="72"/>
    </row>
    <row r="3" spans="1:15" x14ac:dyDescent="0.25">
      <c r="A3" s="50"/>
      <c r="L3" s="65">
        <f>'C-Ratio'!I5</f>
        <v>1.4630000000000001</v>
      </c>
    </row>
    <row r="4" spans="1:15" x14ac:dyDescent="0.25">
      <c r="A4" s="50"/>
      <c r="L4" s="65"/>
    </row>
    <row r="5" spans="1:15" s="41" customFormat="1" ht="15.75" x14ac:dyDescent="0.25">
      <c r="A5" s="50"/>
      <c r="B5" s="73" t="s">
        <v>1229</v>
      </c>
      <c r="C5" s="76"/>
      <c r="D5" s="76"/>
      <c r="E5" s="72"/>
      <c r="F5" s="72"/>
      <c r="G5" s="72"/>
      <c r="H5" s="45"/>
      <c r="I5" s="73" t="s">
        <v>1230</v>
      </c>
      <c r="J5" s="73"/>
      <c r="K5" s="74"/>
      <c r="L5" s="75"/>
    </row>
    <row r="6" spans="1:15" ht="45" x14ac:dyDescent="0.25">
      <c r="A6" s="16" t="s">
        <v>480</v>
      </c>
      <c r="B6" s="40" t="s">
        <v>483</v>
      </c>
      <c r="C6" s="40" t="s">
        <v>484</v>
      </c>
      <c r="D6" s="40" t="s">
        <v>481</v>
      </c>
      <c r="E6" s="40" t="s">
        <v>487</v>
      </c>
      <c r="F6" s="40" t="s">
        <v>1210</v>
      </c>
      <c r="G6" s="40" t="s">
        <v>1231</v>
      </c>
      <c r="I6" s="40" t="s">
        <v>485</v>
      </c>
      <c r="J6" s="40" t="s">
        <v>486</v>
      </c>
      <c r="K6" s="40" t="s">
        <v>1316</v>
      </c>
      <c r="L6" s="40" t="s">
        <v>1315</v>
      </c>
    </row>
    <row r="7" spans="1:15" x14ac:dyDescent="0.25">
      <c r="A7" s="12"/>
      <c r="K7" t="s">
        <v>1317</v>
      </c>
    </row>
    <row r="8" spans="1:15" x14ac:dyDescent="0.25">
      <c r="A8" s="23" t="s">
        <v>482</v>
      </c>
      <c r="B8" s="39">
        <f>SUM(B10:B1048576)</f>
        <v>215162189.62792942</v>
      </c>
      <c r="C8" s="39">
        <f>SUM(C10:C1048576)</f>
        <v>314782283.42566067</v>
      </c>
      <c r="D8" s="39">
        <f>SUM(D10:D1048576)</f>
        <v>-110769772.83569853</v>
      </c>
      <c r="E8" s="42">
        <f>-C8/D8</f>
        <v>2.8417705965016986</v>
      </c>
      <c r="F8" s="63">
        <f>4/E8*'C-Ratio'!$I$5</f>
        <v>2.0592795235491494</v>
      </c>
      <c r="G8" s="66">
        <f>F8/$L$3-1</f>
        <v>0.40757315348540635</v>
      </c>
      <c r="H8" s="66"/>
      <c r="I8" s="39">
        <f>SUM(I10:I1048576)</f>
        <v>166874207</v>
      </c>
      <c r="J8" s="39">
        <f>SUM(J10:J1048576)</f>
        <v>367801075.40433919</v>
      </c>
      <c r="K8" s="39">
        <f>SUM(K10:K1048576)</f>
        <v>849457565.82999933</v>
      </c>
      <c r="L8" s="53">
        <f>-K8/D8</f>
        <v>7.6686766081029543</v>
      </c>
    </row>
    <row r="9" spans="1:15" x14ac:dyDescent="0.25">
      <c r="A9" s="12"/>
      <c r="L9" s="54"/>
    </row>
    <row r="10" spans="1:15" x14ac:dyDescent="0.25">
      <c r="A10" s="12" t="str">
        <f>Addresses!A2</f>
        <v>0x99f4176ee457afedffcb1839c7ab7a030a5e4a92</v>
      </c>
      <c r="B10" s="2">
        <f>Addresses!N2</f>
        <v>45986291.93404232</v>
      </c>
      <c r="C10" s="2">
        <f>Addresses!O2</f>
        <v>67277945.099503919</v>
      </c>
      <c r="D10" s="2">
        <f>-Addresses!L2</f>
        <v>-30611840.00870163</v>
      </c>
      <c r="E10" s="11">
        <f t="shared" ref="E10:E73" si="0">-C10/D10</f>
        <v>2.1977752752000432</v>
      </c>
      <c r="F10" s="64">
        <f>4/E10*'C-Ratio'!$I$5</f>
        <v>2.6626926174093692</v>
      </c>
      <c r="G10" s="11">
        <f t="shared" ref="G10:G73" si="1">F10/$L$3-1</f>
        <v>0.8200222948799516</v>
      </c>
      <c r="H10" s="67"/>
      <c r="I10" s="2">
        <f>Addresses!Q2</f>
        <v>13149714</v>
      </c>
      <c r="J10" s="2">
        <f>Addresses!R2</f>
        <v>5004767.5404960811</v>
      </c>
      <c r="K10" s="2">
        <f>+C10+I10+J10</f>
        <v>85432426.640000001</v>
      </c>
      <c r="L10" s="55">
        <f t="shared" ref="L10:L41" si="2">-K10/D10</f>
        <v>2.7908295161517644</v>
      </c>
      <c r="M10" t="s">
        <v>298</v>
      </c>
      <c r="N10" t="s">
        <v>199</v>
      </c>
      <c r="O10" s="8" t="s">
        <v>299</v>
      </c>
    </row>
    <row r="11" spans="1:15" x14ac:dyDescent="0.25">
      <c r="A11" s="12" t="str">
        <f>Addresses!A3</f>
        <v>0x8ca24021e3ee3b5c241bbfcee0712554d7dc38a1</v>
      </c>
      <c r="B11" s="2">
        <f>Addresses!N3</f>
        <v>28177087.03787113</v>
      </c>
      <c r="C11" s="2">
        <f>Addresses!O3</f>
        <v>41223078.336405464</v>
      </c>
      <c r="D11" s="2">
        <f>-Addresses!L3</f>
        <v>-20254927.54004528</v>
      </c>
      <c r="E11" s="11">
        <f t="shared" si="0"/>
        <v>2.035212333142383</v>
      </c>
      <c r="F11" s="64">
        <f>4/E11*'C-Ratio'!$I$5</f>
        <v>2.8753756572241622</v>
      </c>
      <c r="G11" s="11">
        <f t="shared" si="1"/>
        <v>0.96539689489006286</v>
      </c>
      <c r="H11" s="67"/>
      <c r="I11" s="2">
        <f>Addresses!Q3</f>
        <v>353903</v>
      </c>
      <c r="J11" s="2">
        <f>Addresses!R3</f>
        <v>10241.903594538569</v>
      </c>
      <c r="K11" s="2">
        <f t="shared" ref="K11:K74" si="3">+C11+I11+J11</f>
        <v>41587223.240000002</v>
      </c>
      <c r="L11" s="55">
        <f t="shared" si="2"/>
        <v>2.0531904228133828</v>
      </c>
    </row>
    <row r="12" spans="1:15" x14ac:dyDescent="0.25">
      <c r="A12" s="12" t="str">
        <f>Addresses!A4</f>
        <v>0xa5f7a39e55d7878bc5bd754ee5d6bd7a7662355b</v>
      </c>
      <c r="B12" s="2">
        <f>Addresses!N4</f>
        <v>24964531.867845602</v>
      </c>
      <c r="C12" s="2">
        <f>Addresses!O4</f>
        <v>36523110.122658119</v>
      </c>
      <c r="D12" s="2">
        <f>-Addresses!L4</f>
        <v>-10299391.8240705</v>
      </c>
      <c r="E12" s="11">
        <f t="shared" si="0"/>
        <v>3.5461424078750645</v>
      </c>
      <c r="F12" s="64">
        <f>4/E12*'C-Ratio'!$I$5</f>
        <v>1.650243934649726</v>
      </c>
      <c r="G12" s="11">
        <f t="shared" si="1"/>
        <v>0.12798628479133689</v>
      </c>
      <c r="H12" s="67"/>
      <c r="I12" s="2">
        <f>Addresses!Q4</f>
        <v>1322191</v>
      </c>
      <c r="J12" s="2">
        <f>Addresses!R4</f>
        <v>105463.62734188139</v>
      </c>
      <c r="K12" s="2">
        <f t="shared" si="3"/>
        <v>37950764.75</v>
      </c>
      <c r="L12" s="55">
        <f t="shared" si="2"/>
        <v>3.6847578379634065</v>
      </c>
      <c r="M12" t="s">
        <v>298</v>
      </c>
      <c r="O12" s="8" t="s">
        <v>345</v>
      </c>
    </row>
    <row r="13" spans="1:15" x14ac:dyDescent="0.25">
      <c r="A13" s="12" t="str">
        <f>Addresses!A5</f>
        <v>0x27cc4d6bc95b55a3a981bf1f1c7261cda7bb0931</v>
      </c>
      <c r="B13" s="2">
        <f>Addresses!N5</f>
        <v>12434738.525769761</v>
      </c>
      <c r="C13" s="2">
        <f>Addresses!O5</f>
        <v>18192022.463201161</v>
      </c>
      <c r="D13" s="2">
        <f>-Addresses!L5</f>
        <v>-4749532.4901782116</v>
      </c>
      <c r="E13" s="11">
        <f t="shared" si="0"/>
        <v>3.8302764536975644</v>
      </c>
      <c r="F13" s="64">
        <f>4/E13*'C-Ratio'!$I$5</f>
        <v>1.5278270565433367</v>
      </c>
      <c r="G13" s="11">
        <f t="shared" si="1"/>
        <v>4.4311043433586272E-2</v>
      </c>
      <c r="H13" s="67"/>
      <c r="I13" s="2">
        <f>Addresses!Q5</f>
        <v>2505360</v>
      </c>
      <c r="J13" s="2">
        <f>Addresses!R5</f>
        <v>41001.376798838377</v>
      </c>
      <c r="K13" s="2">
        <f t="shared" si="3"/>
        <v>20738383.84</v>
      </c>
      <c r="L13" s="55">
        <f t="shared" si="2"/>
        <v>4.3664053004976617</v>
      </c>
    </row>
    <row r="14" spans="1:15" x14ac:dyDescent="0.25">
      <c r="A14" s="12" t="str">
        <f>Addresses!A6</f>
        <v>0xcb68110c43c97b6051fed5e2bacc2814adad1688</v>
      </c>
      <c r="B14" s="2">
        <f>Addresses!N6</f>
        <v>6754737.3996222327</v>
      </c>
      <c r="C14" s="2">
        <f>Addresses!O6</f>
        <v>9882180.8156473264</v>
      </c>
      <c r="D14" s="2">
        <f>-Addresses!L6</f>
        <v>-2850625.014892444</v>
      </c>
      <c r="E14" s="11">
        <f t="shared" si="0"/>
        <v>3.4666716120219649</v>
      </c>
      <c r="F14" s="64">
        <f>4/E14*'C-Ratio'!$I$5</f>
        <v>1.6880745149630059</v>
      </c>
      <c r="G14" s="11">
        <f t="shared" si="1"/>
        <v>0.15384450783527392</v>
      </c>
      <c r="H14" s="67"/>
      <c r="I14" s="2">
        <f>Addresses!Q6</f>
        <v>1524718</v>
      </c>
      <c r="J14" s="2">
        <f>Addresses!R6</f>
        <v>4.3526738882064819E-3</v>
      </c>
      <c r="K14" s="2">
        <f t="shared" si="3"/>
        <v>11406898.82</v>
      </c>
      <c r="L14" s="55">
        <f t="shared" si="2"/>
        <v>4.0015430863081756</v>
      </c>
    </row>
    <row r="15" spans="1:15" x14ac:dyDescent="0.25">
      <c r="A15" s="12" t="str">
        <f>Addresses!A7</f>
        <v>0xe7178db9e123f053aabfd2c28520bf6b63cb4a47</v>
      </c>
      <c r="B15" s="2">
        <f>Addresses!N7</f>
        <v>5428403.6821263731</v>
      </c>
      <c r="C15" s="2">
        <f>Addresses!O7</f>
        <v>7941754.5869508842</v>
      </c>
      <c r="D15" s="2">
        <f>-Addresses!L7</f>
        <v>-3923950.3582769432</v>
      </c>
      <c r="E15" s="11">
        <f t="shared" si="0"/>
        <v>2.0239182104327664</v>
      </c>
      <c r="F15" s="64">
        <f>4/E15*'C-Ratio'!$I$5</f>
        <v>2.8914211897667004</v>
      </c>
      <c r="G15" s="11">
        <f t="shared" si="1"/>
        <v>0.97636444960129887</v>
      </c>
      <c r="H15" s="67"/>
      <c r="I15" s="2">
        <f>Addresses!Q7</f>
        <v>24272</v>
      </c>
      <c r="J15" s="2">
        <f>Addresses!R7</f>
        <v>0.17304911557585001</v>
      </c>
      <c r="K15" s="2">
        <f t="shared" si="3"/>
        <v>7966026.7599999998</v>
      </c>
      <c r="L15" s="55">
        <f t="shared" si="2"/>
        <v>2.0301038577608264</v>
      </c>
      <c r="M15" t="s">
        <v>298</v>
      </c>
      <c r="O15" s="8" t="s">
        <v>346</v>
      </c>
    </row>
    <row r="16" spans="1:15" x14ac:dyDescent="0.25">
      <c r="A16" s="12" t="str">
        <f>Addresses!A8</f>
        <v>0x6db65261a4fc3f88e60b7470e9b38db0b22e785c</v>
      </c>
      <c r="B16" s="2">
        <f>Addresses!N8</f>
        <v>5691979.5991864698</v>
      </c>
      <c r="C16" s="2">
        <f>Addresses!O8</f>
        <v>8327366.1536098057</v>
      </c>
      <c r="D16" s="2">
        <f>-Addresses!L8</f>
        <v>-2148895.0176809859</v>
      </c>
      <c r="E16" s="11">
        <f t="shared" si="0"/>
        <v>3.8751851928980763</v>
      </c>
      <c r="F16" s="64">
        <f>4/E16*'C-Ratio'!$I$5</f>
        <v>1.5101213770956721</v>
      </c>
      <c r="G16" s="11">
        <f t="shared" si="1"/>
        <v>3.2208733489864638E-2</v>
      </c>
      <c r="H16" s="67"/>
      <c r="I16" s="2">
        <f>Addresses!Q8</f>
        <v>341272</v>
      </c>
      <c r="J16" s="2">
        <f>Addresses!R8</f>
        <v>4902823.7963901935</v>
      </c>
      <c r="K16" s="2">
        <f t="shared" si="3"/>
        <v>13571461.949999999</v>
      </c>
      <c r="L16" s="55">
        <f t="shared" si="2"/>
        <v>6.3155537326555198</v>
      </c>
    </row>
    <row r="17" spans="1:21" x14ac:dyDescent="0.25">
      <c r="A17" s="12" t="str">
        <f>Addresses!A9</f>
        <v>0xc34a7c65aa08cb36744bda8eeec7b8e9891e147c</v>
      </c>
      <c r="B17" s="2">
        <f>Addresses!N9</f>
        <v>3117326.9176041479</v>
      </c>
      <c r="C17" s="2">
        <f>Addresses!O9</f>
        <v>4560649.2804548685</v>
      </c>
      <c r="D17" s="2">
        <f>-Addresses!L9</f>
        <v>-1305290.741234391</v>
      </c>
      <c r="E17" s="11">
        <f t="shared" si="0"/>
        <v>3.4939719836991574</v>
      </c>
      <c r="F17" s="64">
        <f>4/E17*'C-Ratio'!$I$5</f>
        <v>1.6748846376851418</v>
      </c>
      <c r="G17" s="11">
        <f t="shared" si="1"/>
        <v>0.14482887059818306</v>
      </c>
      <c r="H17" s="67"/>
      <c r="I17" s="2">
        <f>Addresses!Q9</f>
        <v>56739</v>
      </c>
      <c r="J17" s="2">
        <f>Addresses!R9</f>
        <v>15895.319545131177</v>
      </c>
      <c r="K17" s="2">
        <f t="shared" si="3"/>
        <v>4633283.5999999996</v>
      </c>
      <c r="L17" s="55">
        <f t="shared" si="2"/>
        <v>3.5496180687058141</v>
      </c>
      <c r="O17" s="8"/>
    </row>
    <row r="18" spans="1:21" x14ac:dyDescent="0.25">
      <c r="A18" s="12" t="str">
        <f>Addresses!A10</f>
        <v>0x629b1166064abc68a4ea392e37cd4133103d7516</v>
      </c>
      <c r="B18" s="2">
        <f>Addresses!N10</f>
        <v>2535244.089127019</v>
      </c>
      <c r="C18" s="2">
        <f>Addresses!O10</f>
        <v>3709062.102392829</v>
      </c>
      <c r="D18" s="2">
        <f>-Addresses!L10</f>
        <v>-998629.53898662655</v>
      </c>
      <c r="E18" s="11">
        <f t="shared" si="0"/>
        <v>3.7141522031850291</v>
      </c>
      <c r="F18" s="64">
        <f>4/E18*'C-Ratio'!$I$5</f>
        <v>1.5755950967711243</v>
      </c>
      <c r="G18" s="11">
        <f t="shared" si="1"/>
        <v>7.696178863371439E-2</v>
      </c>
      <c r="H18" s="67"/>
      <c r="I18" s="2">
        <f>Addresses!Q10</f>
        <v>847090</v>
      </c>
      <c r="J18" s="2">
        <f>Addresses!R10</f>
        <v>11952.767607171088</v>
      </c>
      <c r="K18" s="2">
        <f t="shared" si="3"/>
        <v>4568104.87</v>
      </c>
      <c r="L18" s="55">
        <f t="shared" si="2"/>
        <v>4.5743738710508692</v>
      </c>
    </row>
    <row r="19" spans="1:21" x14ac:dyDescent="0.25">
      <c r="A19" s="12" t="str">
        <f>Addresses!A11</f>
        <v>0xccc2a5a7911e26be3861a806f7426475dd23e9e8</v>
      </c>
      <c r="B19" s="2">
        <f>Addresses!N11</f>
        <v>3294584.9213104746</v>
      </c>
      <c r="C19" s="2">
        <f>Addresses!O11</f>
        <v>4819977.7398772249</v>
      </c>
      <c r="D19" s="2">
        <f>-Addresses!L11</f>
        <v>-1181329.2373384901</v>
      </c>
      <c r="E19" s="11">
        <f t="shared" si="0"/>
        <v>4.0801307438530285</v>
      </c>
      <c r="F19" s="64">
        <f>4/E19*'C-Ratio'!$I$5</f>
        <v>1.4342677642907407</v>
      </c>
      <c r="G19" s="11">
        <f t="shared" si="1"/>
        <v>-1.9639258858003661E-2</v>
      </c>
      <c r="H19" s="67"/>
      <c r="I19" s="2">
        <f>Addresses!Q11</f>
        <v>3812</v>
      </c>
      <c r="J19" s="2">
        <f>Addresses!R11</f>
        <v>1.2277532368898392E-4</v>
      </c>
      <c r="K19" s="2">
        <f t="shared" si="3"/>
        <v>4823789.74</v>
      </c>
      <c r="L19" s="55">
        <f t="shared" si="2"/>
        <v>4.0833576174478647</v>
      </c>
    </row>
    <row r="20" spans="1:21" x14ac:dyDescent="0.25">
      <c r="A20" s="12" t="str">
        <f>Addresses!A12</f>
        <v>0x6e3aa85db95bba36276a37ed93b12b7ab0782afb</v>
      </c>
      <c r="B20" s="2">
        <f>Addresses!N12</f>
        <v>1165133.6337693857</v>
      </c>
      <c r="C20" s="2">
        <f>Addresses!O12</f>
        <v>1704590.5062046114</v>
      </c>
      <c r="D20" s="2">
        <f>-Addresses!L12</f>
        <v>-799906.62449381745</v>
      </c>
      <c r="E20" s="11">
        <f t="shared" si="0"/>
        <v>2.1309868602266917</v>
      </c>
      <c r="F20" s="64">
        <f>4/E20*'C-Ratio'!$I$5</f>
        <v>2.7461455109007438</v>
      </c>
      <c r="G20" s="11">
        <f t="shared" si="1"/>
        <v>0.8770646007523879</v>
      </c>
      <c r="H20" s="67"/>
      <c r="I20" s="2">
        <f>Addresses!Q12</f>
        <v>4856</v>
      </c>
      <c r="J20" s="2">
        <f>Addresses!R12</f>
        <v>2004661.1737953888</v>
      </c>
      <c r="K20" s="2">
        <f t="shared" si="3"/>
        <v>3714107.68</v>
      </c>
      <c r="L20" s="55">
        <f t="shared" si="2"/>
        <v>4.6431765487006622</v>
      </c>
    </row>
    <row r="21" spans="1:21" x14ac:dyDescent="0.25">
      <c r="A21" s="12" t="str">
        <f>Addresses!A13</f>
        <v>0x5a95338f086d25130e2a27e14609d30f4ce155d6</v>
      </c>
      <c r="B21" s="2">
        <f>Addresses!N13</f>
        <v>1194228.7705736924</v>
      </c>
      <c r="C21" s="2">
        <f>Addresses!O13</f>
        <v>1747156.691349312</v>
      </c>
      <c r="D21" s="2">
        <f>-Addresses!L13</f>
        <v>-918491.89621817472</v>
      </c>
      <c r="E21" s="11">
        <f t="shared" si="0"/>
        <v>1.9022015311654963</v>
      </c>
      <c r="F21" s="64">
        <f>4/E21*'C-Ratio'!$I$5</f>
        <v>3.0764353324930962</v>
      </c>
      <c r="G21" s="11">
        <f t="shared" si="1"/>
        <v>1.1028266114101819</v>
      </c>
      <c r="H21" s="67"/>
      <c r="I21" s="2">
        <f>Addresses!Q13</f>
        <v>989</v>
      </c>
      <c r="J21" s="2">
        <f>Addresses!R13</f>
        <v>502.85865068808198</v>
      </c>
      <c r="K21" s="2">
        <f t="shared" si="3"/>
        <v>1748648.55</v>
      </c>
      <c r="L21" s="55">
        <f t="shared" si="2"/>
        <v>1.9038257791929756</v>
      </c>
      <c r="U21" t="s">
        <v>199</v>
      </c>
    </row>
    <row r="22" spans="1:21" x14ac:dyDescent="0.25">
      <c r="A22" s="12" t="str">
        <f>Addresses!A14</f>
        <v>0x7113fbdc1c6ef083a72ba152b446b10654e4e05e</v>
      </c>
      <c r="B22" s="2">
        <f>Addresses!N14</f>
        <v>2044223.6438729083</v>
      </c>
      <c r="C22" s="2">
        <f>Addresses!O14</f>
        <v>2990699.1909860652</v>
      </c>
      <c r="D22" s="2">
        <f>-Addresses!L14</f>
        <v>-861327.44132553996</v>
      </c>
      <c r="E22" s="11">
        <f t="shared" si="0"/>
        <v>3.4721977351418509</v>
      </c>
      <c r="F22" s="64">
        <f>4/E22*'C-Ratio'!$I$5</f>
        <v>1.6853878858258418</v>
      </c>
      <c r="G22" s="11">
        <f t="shared" si="1"/>
        <v>0.15200812428287191</v>
      </c>
      <c r="H22" s="67"/>
      <c r="I22" s="2">
        <f>Addresses!Q14</f>
        <v>785923</v>
      </c>
      <c r="J22" s="2">
        <f>Addresses!R14</f>
        <v>295953.56901393458</v>
      </c>
      <c r="K22" s="2">
        <f t="shared" si="3"/>
        <v>4072575.76</v>
      </c>
      <c r="L22" s="55">
        <f t="shared" si="2"/>
        <v>4.7282549755207022</v>
      </c>
    </row>
    <row r="23" spans="1:21" x14ac:dyDescent="0.25">
      <c r="A23" s="12" t="str">
        <f>Addresses!A15</f>
        <v>0xa9f00c00ea5fd167da64917267e60f9d9430b321</v>
      </c>
      <c r="B23" s="2">
        <f>Addresses!N15</f>
        <v>88293.478467984896</v>
      </c>
      <c r="C23" s="2">
        <f>Addresses!O15</f>
        <v>129173.35899866192</v>
      </c>
      <c r="D23" s="2">
        <f>-Addresses!L15</f>
        <v>-9293.6900450862486</v>
      </c>
      <c r="E23" s="11">
        <f t="shared" si="0"/>
        <v>13.899038850231328</v>
      </c>
      <c r="F23" s="64">
        <f>4/E23*'C-Ratio'!$I$5</f>
        <v>0.42103630783812096</v>
      </c>
      <c r="G23" s="11">
        <f t="shared" si="1"/>
        <v>-0.7122103159001224</v>
      </c>
      <c r="H23" s="67"/>
      <c r="I23" s="2">
        <f>Addresses!Q15</f>
        <v>133549</v>
      </c>
      <c r="J23" s="2">
        <f>Addresses!R15</f>
        <v>4509393.2910013385</v>
      </c>
      <c r="K23" s="2">
        <f t="shared" si="3"/>
        <v>4772115.6500000004</v>
      </c>
      <c r="L23" s="55">
        <f t="shared" si="2"/>
        <v>513.47910537678297</v>
      </c>
      <c r="M23" t="s">
        <v>298</v>
      </c>
      <c r="O23" s="8" t="s">
        <v>347</v>
      </c>
    </row>
    <row r="24" spans="1:21" x14ac:dyDescent="0.25">
      <c r="A24" s="12" t="str">
        <f>Addresses!A16</f>
        <v>0xd64813e230b945e501aa1969d21fb2072cb95930</v>
      </c>
      <c r="B24" s="2">
        <f>Addresses!N16</f>
        <v>1590518.4859052603</v>
      </c>
      <c r="C24" s="2">
        <f>Addresses!O16</f>
        <v>2326928.544879396</v>
      </c>
      <c r="D24" s="2">
        <f>-Addresses!L16</f>
        <v>-721474.41225443932</v>
      </c>
      <c r="E24" s="11">
        <f t="shared" si="0"/>
        <v>3.225240570359643</v>
      </c>
      <c r="F24" s="64">
        <f>4/E24*'C-Ratio'!$I$5</f>
        <v>1.814438294550986</v>
      </c>
      <c r="G24" s="11">
        <f t="shared" si="1"/>
        <v>0.24021756291933416</v>
      </c>
      <c r="H24" s="67"/>
      <c r="I24" s="2">
        <f>Addresses!Q16</f>
        <v>153353</v>
      </c>
      <c r="J24" s="2">
        <f>Addresses!R16</f>
        <v>0.24512060405686498</v>
      </c>
      <c r="K24" s="2">
        <f t="shared" si="3"/>
        <v>2480281.79</v>
      </c>
      <c r="L24" s="55">
        <f t="shared" si="2"/>
        <v>3.4377959188458225</v>
      </c>
      <c r="O24" s="8"/>
    </row>
    <row r="25" spans="1:21" x14ac:dyDescent="0.25">
      <c r="A25" s="12" t="str">
        <f>Addresses!A17</f>
        <v>0x22866c5c7f2b5475cff41465c53aa813b4c22b13</v>
      </c>
      <c r="B25" s="2">
        <f>Addresses!N17</f>
        <v>739445.67219974706</v>
      </c>
      <c r="C25" s="2">
        <f>Addresses!O17</f>
        <v>1081809.01842823</v>
      </c>
      <c r="D25" s="2">
        <f>-Addresses!L17</f>
        <v>-362925.78434088238</v>
      </c>
      <c r="E25" s="11">
        <f t="shared" si="0"/>
        <v>2.9807995604195701</v>
      </c>
      <c r="F25" s="64">
        <f>4/E25*'C-Ratio'!$I$5</f>
        <v>1.9632316368083089</v>
      </c>
      <c r="G25" s="11">
        <f t="shared" si="1"/>
        <v>0.34192182967075113</v>
      </c>
      <c r="H25" s="67"/>
      <c r="I25" s="2">
        <f>Addresses!Q17</f>
        <v>947</v>
      </c>
      <c r="J25" s="2">
        <f>Addresses!R17</f>
        <v>39461.881571769947</v>
      </c>
      <c r="K25" s="2">
        <f t="shared" si="3"/>
        <v>1122217.8999999999</v>
      </c>
      <c r="L25" s="55">
        <f t="shared" si="2"/>
        <v>3.0921415573657431</v>
      </c>
    </row>
    <row r="26" spans="1:21" x14ac:dyDescent="0.25">
      <c r="A26" s="12" t="str">
        <f>Addresses!A18</f>
        <v>0xb5a9621b0397bfc5b45896cae5998b6111bcdce6</v>
      </c>
      <c r="B26" s="2">
        <f>Addresses!N18</f>
        <v>1127744.5664807884</v>
      </c>
      <c r="C26" s="2">
        <f>Addresses!O18</f>
        <v>1649890.3007613935</v>
      </c>
      <c r="D26" s="2">
        <f>-Addresses!L18</f>
        <v>-440021.75904008228</v>
      </c>
      <c r="E26" s="11">
        <f t="shared" si="0"/>
        <v>3.74956525868327</v>
      </c>
      <c r="F26" s="64">
        <f>4/E26*'C-Ratio'!$I$5</f>
        <v>1.5607142685269704</v>
      </c>
      <c r="G26" s="11">
        <f t="shared" si="1"/>
        <v>6.679034075664414E-2</v>
      </c>
      <c r="H26" s="67"/>
      <c r="I26" s="2">
        <f>Addresses!Q18</f>
        <v>2829542</v>
      </c>
      <c r="J26" s="2">
        <f>Addresses!R18</f>
        <v>5430266.6992386067</v>
      </c>
      <c r="K26" s="2">
        <f t="shared" si="3"/>
        <v>9909699</v>
      </c>
      <c r="L26" s="55">
        <f t="shared" si="2"/>
        <v>22.520929468620459</v>
      </c>
    </row>
    <row r="27" spans="1:21" x14ac:dyDescent="0.25">
      <c r="A27" s="12" t="str">
        <f>Addresses!A19</f>
        <v>0x542a0eaf1358480ec0703f07bc3120a6503ebbc1</v>
      </c>
      <c r="B27" s="2">
        <f>Addresses!N19</f>
        <v>1145549.0180804969</v>
      </c>
      <c r="C27" s="2">
        <f>Addresses!O19</f>
        <v>1675938.2134517671</v>
      </c>
      <c r="D27" s="2">
        <f>-Addresses!L19</f>
        <v>-474883.17743683129</v>
      </c>
      <c r="E27" s="11">
        <f t="shared" si="0"/>
        <v>3.5291589449379885</v>
      </c>
      <c r="F27" s="64">
        <f>4/E27*'C-Ratio'!$I$5</f>
        <v>1.658185446250233</v>
      </c>
      <c r="G27" s="11">
        <f t="shared" si="1"/>
        <v>0.13341452238566842</v>
      </c>
      <c r="H27" s="67"/>
      <c r="I27" s="2">
        <f>Addresses!Q19</f>
        <v>8467</v>
      </c>
      <c r="J27" s="2">
        <f>Addresses!R19</f>
        <v>20768.026548232883</v>
      </c>
      <c r="K27" s="2">
        <f t="shared" si="3"/>
        <v>1705173.24</v>
      </c>
      <c r="L27" s="55">
        <f t="shared" si="2"/>
        <v>3.5907215100851224</v>
      </c>
    </row>
    <row r="28" spans="1:21" x14ac:dyDescent="0.25">
      <c r="A28" s="12" t="str">
        <f>Addresses!A20</f>
        <v>0xdcb7e8f1b586c94dde9b430557e4df6727779aca</v>
      </c>
      <c r="B28" s="2">
        <f>Addresses!N20</f>
        <v>723751.00670147431</v>
      </c>
      <c r="C28" s="2">
        <f>Addresses!O20</f>
        <v>1058847.7228042569</v>
      </c>
      <c r="D28" s="2">
        <f>-Addresses!L20</f>
        <v>-467576.26795964368</v>
      </c>
      <c r="E28" s="11">
        <f t="shared" si="0"/>
        <v>2.2645454770934732</v>
      </c>
      <c r="F28" s="64">
        <f>4/E28*'C-Ratio'!$I$5</f>
        <v>2.5841830332818034</v>
      </c>
      <c r="G28" s="11">
        <f t="shared" si="1"/>
        <v>0.76635887442365225</v>
      </c>
      <c r="H28" s="67"/>
      <c r="I28" s="2">
        <f>Addresses!Q20</f>
        <v>36346</v>
      </c>
      <c r="J28" s="2">
        <f>Addresses!R20</f>
        <v>1430686.6671957432</v>
      </c>
      <c r="K28" s="2">
        <f t="shared" si="3"/>
        <v>2525880.39</v>
      </c>
      <c r="L28" s="55">
        <f t="shared" si="2"/>
        <v>5.4020714118407902</v>
      </c>
      <c r="O28" s="8"/>
    </row>
    <row r="29" spans="1:21" x14ac:dyDescent="0.25">
      <c r="A29" s="12" t="str">
        <f>Addresses!A21</f>
        <v>0x759a159d78342340ebacffb027c05910c093f430</v>
      </c>
      <c r="B29" s="2">
        <f>Addresses!N21</f>
        <v>703959.0823824408</v>
      </c>
      <c r="C29" s="2">
        <f>Addresses!O21</f>
        <v>1029892.137525511</v>
      </c>
      <c r="D29" s="2">
        <f>-Addresses!L21</f>
        <v>-456674.59212269448</v>
      </c>
      <c r="E29" s="11">
        <f t="shared" si="0"/>
        <v>2.2551991183446671</v>
      </c>
      <c r="F29" s="64">
        <f>4/E29*'C-Ratio'!$I$5</f>
        <v>2.5948928200607897</v>
      </c>
      <c r="G29" s="11">
        <f t="shared" si="1"/>
        <v>0.7736793028440121</v>
      </c>
      <c r="H29" s="67"/>
      <c r="I29" s="2">
        <f>Addresses!Q21</f>
        <v>101639</v>
      </c>
      <c r="J29" s="2">
        <f>Addresses!R21</f>
        <v>1006587.542474489</v>
      </c>
      <c r="K29" s="2">
        <f t="shared" si="3"/>
        <v>2138118.6799999997</v>
      </c>
      <c r="L29" s="55">
        <f t="shared" si="2"/>
        <v>4.6819304530643837</v>
      </c>
    </row>
    <row r="30" spans="1:21" x14ac:dyDescent="0.25">
      <c r="A30" s="12" t="str">
        <f>Addresses!A22</f>
        <v>0xceed474d02362da11951a17e352b15379132c077</v>
      </c>
      <c r="B30" s="2">
        <f>Addresses!N22</f>
        <v>483259.20304100536</v>
      </c>
      <c r="C30" s="2">
        <f>Addresses!O22</f>
        <v>707008.21404899086</v>
      </c>
      <c r="D30" s="2">
        <f>-Addresses!L22</f>
        <v>-95070.412421268353</v>
      </c>
      <c r="E30" s="11">
        <f t="shared" si="0"/>
        <v>7.4366797833604954</v>
      </c>
      <c r="F30" s="64">
        <f>4/E30*'C-Ratio'!$I$5</f>
        <v>0.78691031084783258</v>
      </c>
      <c r="G30" s="11">
        <f t="shared" si="1"/>
        <v>-0.46212555649498799</v>
      </c>
      <c r="H30" s="67"/>
      <c r="I30" s="2">
        <f>Addresses!Q22</f>
        <v>17076</v>
      </c>
      <c r="J30" s="2">
        <f>Addresses!R22</f>
        <v>3528.6059510090854</v>
      </c>
      <c r="K30" s="2">
        <f t="shared" si="3"/>
        <v>727612.82</v>
      </c>
      <c r="L30" s="55">
        <f t="shared" si="2"/>
        <v>7.6534097356794941</v>
      </c>
    </row>
    <row r="31" spans="1:21" x14ac:dyDescent="0.25">
      <c r="A31" s="12" t="str">
        <f>Addresses!A23</f>
        <v>0x55179ffefc2d49dab14ba15d25fb023408450409</v>
      </c>
      <c r="B31" s="2">
        <f>Addresses!N23</f>
        <v>681402.61867220397</v>
      </c>
      <c r="C31" s="2">
        <f>Addresses!O23</f>
        <v>996892.0311174345</v>
      </c>
      <c r="D31" s="2">
        <f>-Addresses!L23</f>
        <v>-439677.3024298193</v>
      </c>
      <c r="E31" s="11">
        <f t="shared" si="0"/>
        <v>2.2673265724845031</v>
      </c>
      <c r="F31" s="64">
        <f>4/E31*'C-Ratio'!$I$5</f>
        <v>2.581013282787695</v>
      </c>
      <c r="G31" s="11">
        <f t="shared" si="1"/>
        <v>0.76419226437983245</v>
      </c>
      <c r="H31" s="67"/>
      <c r="I31" s="2">
        <f>Addresses!Q23</f>
        <v>39872</v>
      </c>
      <c r="J31" s="2">
        <f>Addresses!R23</f>
        <v>69217.86888256541</v>
      </c>
      <c r="K31" s="2">
        <f t="shared" si="3"/>
        <v>1105981.8999999999</v>
      </c>
      <c r="L31" s="55">
        <f t="shared" si="2"/>
        <v>2.5154400599893036</v>
      </c>
    </row>
    <row r="32" spans="1:21" x14ac:dyDescent="0.25">
      <c r="A32" s="12" t="str">
        <f>Addresses!A24</f>
        <v>0x042ed37d32b88ab6b1c2e7b8a400dcdc728050bc</v>
      </c>
      <c r="B32" s="2">
        <f>Addresses!N24</f>
        <v>996402.98336973542</v>
      </c>
      <c r="C32" s="2">
        <f>Addresses!O24</f>
        <v>1457737.5646699229</v>
      </c>
      <c r="D32" s="2">
        <f>-Addresses!L24</f>
        <v>-424722.75134063029</v>
      </c>
      <c r="E32" s="11">
        <f t="shared" si="0"/>
        <v>3.4322097416929012</v>
      </c>
      <c r="F32" s="64">
        <f>4/E32*'C-Ratio'!$I$5</f>
        <v>1.7050240050637357</v>
      </c>
      <c r="G32" s="11">
        <f t="shared" si="1"/>
        <v>0.16542994194377014</v>
      </c>
      <c r="H32" s="67"/>
      <c r="I32" s="2">
        <f>Addresses!Q24</f>
        <v>204887</v>
      </c>
      <c r="J32" s="2">
        <f>Addresses!R24</f>
        <v>2353.2953300771769</v>
      </c>
      <c r="K32" s="2">
        <f t="shared" si="3"/>
        <v>1664977.86</v>
      </c>
      <c r="L32" s="55">
        <f t="shared" si="2"/>
        <v>3.9201522752066502</v>
      </c>
      <c r="O32" s="9"/>
    </row>
    <row r="33" spans="1:15" x14ac:dyDescent="0.25">
      <c r="A33" s="12" t="str">
        <f>Addresses!A25</f>
        <v>0xd34f3e85bb7c8020c7959b80a4b87a369d639dc0</v>
      </c>
      <c r="B33" s="2">
        <f>Addresses!N25</f>
        <v>317681.13333156588</v>
      </c>
      <c r="C33" s="2">
        <f>Addresses!O25</f>
        <v>464767.49806408089</v>
      </c>
      <c r="D33" s="2">
        <f>-Addresses!L25</f>
        <v>-124509.3044137379</v>
      </c>
      <c r="E33" s="11">
        <f t="shared" si="0"/>
        <v>3.7327933061105445</v>
      </c>
      <c r="F33" s="64">
        <f>4/E33*'C-Ratio'!$I$5</f>
        <v>1.5677267719110877</v>
      </c>
      <c r="G33" s="11">
        <f t="shared" si="1"/>
        <v>7.1583576152486339E-2</v>
      </c>
      <c r="H33" s="67"/>
      <c r="I33" s="2">
        <f>Addresses!Q25</f>
        <v>304145</v>
      </c>
      <c r="J33" s="2">
        <f>Addresses!R25</f>
        <v>355577.06193591916</v>
      </c>
      <c r="K33" s="2">
        <f t="shared" si="3"/>
        <v>1124489.56</v>
      </c>
      <c r="L33" s="55">
        <f t="shared" si="2"/>
        <v>9.0313697060211666</v>
      </c>
    </row>
    <row r="34" spans="1:15" x14ac:dyDescent="0.25">
      <c r="A34" s="12" t="str">
        <f>Addresses!A26</f>
        <v>0x89808c49f858b86e80b892506cf11606fb25fcdc</v>
      </c>
      <c r="B34" s="2">
        <f>Addresses!N26</f>
        <v>863894.31445696717</v>
      </c>
      <c r="C34" s="2">
        <f>Addresses!O26</f>
        <v>1263877.3820505431</v>
      </c>
      <c r="D34" s="2">
        <f>-Addresses!L26</f>
        <v>-334229.96252202452</v>
      </c>
      <c r="E34" s="11">
        <f t="shared" si="0"/>
        <v>3.7814604427251437</v>
      </c>
      <c r="F34" s="64">
        <f>4/E34*'C-Ratio'!$I$5</f>
        <v>1.5475502358508619</v>
      </c>
      <c r="G34" s="11">
        <f t="shared" si="1"/>
        <v>5.7792369002639621E-2</v>
      </c>
      <c r="H34" s="67"/>
      <c r="I34" s="2">
        <f>Addresses!Q26</f>
        <v>216992</v>
      </c>
      <c r="J34" s="2">
        <f>Addresses!R26</f>
        <v>1000944.257949457</v>
      </c>
      <c r="K34" s="2">
        <f t="shared" si="3"/>
        <v>2481813.64</v>
      </c>
      <c r="L34" s="55">
        <f t="shared" si="2"/>
        <v>7.4254672479773793</v>
      </c>
    </row>
    <row r="35" spans="1:15" x14ac:dyDescent="0.25">
      <c r="A35" s="12" t="str">
        <f>Addresses!A27</f>
        <v>0x5d396a2106694308a40608ef14a1c0892b6b7faa</v>
      </c>
      <c r="B35" s="2">
        <f>Addresses!N27</f>
        <v>818292.67599087767</v>
      </c>
      <c r="C35" s="2">
        <f>Addresses!O27</f>
        <v>1197162.1849746541</v>
      </c>
      <c r="D35" s="2">
        <f>-Addresses!L27</f>
        <v>-318687.25393683522</v>
      </c>
      <c r="E35" s="11">
        <f t="shared" si="0"/>
        <v>3.756542410108235</v>
      </c>
      <c r="F35" s="64">
        <f>4/E35*'C-Ratio'!$I$5</f>
        <v>1.5578155018969666</v>
      </c>
      <c r="G35" s="11">
        <f t="shared" si="1"/>
        <v>6.4808955500318843E-2</v>
      </c>
      <c r="H35" s="67"/>
      <c r="I35" s="2">
        <f>Addresses!Q27</f>
        <v>1904044</v>
      </c>
      <c r="J35" s="2">
        <f>Addresses!R27</f>
        <v>2032089.8450253457</v>
      </c>
      <c r="K35" s="2">
        <f t="shared" si="3"/>
        <v>5133296.0299999993</v>
      </c>
      <c r="L35" s="55">
        <f t="shared" si="2"/>
        <v>16.107628926437812</v>
      </c>
    </row>
    <row r="36" spans="1:15" x14ac:dyDescent="0.25">
      <c r="A36" s="12" t="str">
        <f>Addresses!A28</f>
        <v>0x0a776abbaae0e2161d0e131f57e605efbea4b99b</v>
      </c>
      <c r="B36" s="2">
        <f>Addresses!N28</f>
        <v>932506.43377281865</v>
      </c>
      <c r="C36" s="2">
        <f>Addresses!O28</f>
        <v>1364256.9126096338</v>
      </c>
      <c r="D36" s="2">
        <f>-Addresses!L28</f>
        <v>-358261.8381872889</v>
      </c>
      <c r="E36" s="11">
        <f t="shared" si="0"/>
        <v>3.8079883682627669</v>
      </c>
      <c r="F36" s="64">
        <f>4/E36*'C-Ratio'!$I$5</f>
        <v>1.5367694000256957</v>
      </c>
      <c r="G36" s="11">
        <f t="shared" si="1"/>
        <v>5.0423376640940321E-2</v>
      </c>
      <c r="H36" s="67"/>
      <c r="I36" s="2">
        <f>Addresses!Q28</f>
        <v>39329</v>
      </c>
      <c r="J36" s="2">
        <f>Addresses!R28</f>
        <v>6033833.7373903664</v>
      </c>
      <c r="K36" s="2">
        <f t="shared" si="3"/>
        <v>7437419.6500000004</v>
      </c>
      <c r="L36" s="55">
        <f t="shared" si="2"/>
        <v>20.759731730377414</v>
      </c>
    </row>
    <row r="37" spans="1:15" x14ac:dyDescent="0.25">
      <c r="A37" s="12" t="str">
        <f>Addresses!A29</f>
        <v>0xd120cf3e0408dd794f856e8ca2a23e3396a9b687</v>
      </c>
      <c r="B37" s="2">
        <f>Addresses!N29</f>
        <v>802518.82855533424</v>
      </c>
      <c r="C37" s="2">
        <f>Addresses!O29</f>
        <v>1174085.0461764541</v>
      </c>
      <c r="D37" s="2">
        <f>-Addresses!L29</f>
        <v>-313500.60465471412</v>
      </c>
      <c r="E37" s="11">
        <f t="shared" si="0"/>
        <v>3.7450806433677459</v>
      </c>
      <c r="F37" s="64">
        <f>4/E37*'C-Ratio'!$I$5</f>
        <v>1.5625831743739482</v>
      </c>
      <c r="G37" s="11">
        <f t="shared" si="1"/>
        <v>6.8067788362233816E-2</v>
      </c>
      <c r="H37" s="67"/>
      <c r="I37" s="2">
        <f>Addresses!Q29</f>
        <v>1986</v>
      </c>
      <c r="J37" s="2">
        <f>Addresses!R29</f>
        <v>746998.85382354585</v>
      </c>
      <c r="K37" s="2">
        <f t="shared" si="3"/>
        <v>1923069.9</v>
      </c>
      <c r="L37" s="55">
        <f t="shared" si="2"/>
        <v>6.1341824272334229</v>
      </c>
    </row>
    <row r="38" spans="1:15" x14ac:dyDescent="0.25">
      <c r="A38" s="12" t="str">
        <f>Addresses!A30</f>
        <v>0x9b7a6e6b894e243e994cfaa32ea07d8a60740981</v>
      </c>
      <c r="B38" s="2">
        <f>Addresses!N30</f>
        <v>932898.27243585989</v>
      </c>
      <c r="C38" s="2">
        <f>Addresses!O30</f>
        <v>1364830.1725736631</v>
      </c>
      <c r="D38" s="2">
        <f>-Addresses!L30</f>
        <v>-383989.33354430948</v>
      </c>
      <c r="E38" s="11">
        <f t="shared" si="0"/>
        <v>3.5543439709014</v>
      </c>
      <c r="F38" s="64">
        <f>4/E38*'C-Ratio'!$I$5</f>
        <v>1.6464360365538575</v>
      </c>
      <c r="G38" s="11">
        <f t="shared" si="1"/>
        <v>0.125383483632165</v>
      </c>
      <c r="H38" s="67"/>
      <c r="I38" s="2">
        <f>Addresses!Q30</f>
        <v>30693</v>
      </c>
      <c r="J38" s="2">
        <f>Addresses!R30</f>
        <v>8035304.5774263367</v>
      </c>
      <c r="K38" s="2">
        <f t="shared" si="3"/>
        <v>9430827.75</v>
      </c>
      <c r="L38" s="55">
        <f t="shared" si="2"/>
        <v>24.560129477950078</v>
      </c>
    </row>
    <row r="39" spans="1:15" x14ac:dyDescent="0.25">
      <c r="A39" s="12" t="str">
        <f>Addresses!A31</f>
        <v>0xe3ea0fa2c310ceb55dc1978ca08380f21d81249e</v>
      </c>
      <c r="B39" s="2">
        <f>Addresses!N31</f>
        <v>746395.45382494258</v>
      </c>
      <c r="C39" s="2">
        <f>Addresses!O31</f>
        <v>1091976.548945891</v>
      </c>
      <c r="D39" s="2">
        <f>-Addresses!L31</f>
        <v>-291274.37338198052</v>
      </c>
      <c r="E39" s="11">
        <f t="shared" si="0"/>
        <v>3.7489619710343023</v>
      </c>
      <c r="F39" s="64">
        <f>4/E39*'C-Ratio'!$I$5</f>
        <v>1.5609654206189483</v>
      </c>
      <c r="G39" s="11">
        <f t="shared" si="1"/>
        <v>6.6962009992445726E-2</v>
      </c>
      <c r="H39" s="67"/>
      <c r="I39" s="2">
        <f>Addresses!Q31</f>
        <v>843294</v>
      </c>
      <c r="J39" s="2">
        <f>Addresses!R31</f>
        <v>72805.791054109111</v>
      </c>
      <c r="K39" s="2">
        <f t="shared" si="3"/>
        <v>2008076.34</v>
      </c>
      <c r="L39" s="55">
        <f t="shared" si="2"/>
        <v>6.8941057762283329</v>
      </c>
    </row>
    <row r="40" spans="1:15" x14ac:dyDescent="0.25">
      <c r="A40" s="12" t="str">
        <f>Addresses!A32</f>
        <v>0x86c38963e837b6c977d6e4a5a78b5836f985ff36</v>
      </c>
      <c r="B40" s="2">
        <f>Addresses!N32</f>
        <v>798005.48846987484</v>
      </c>
      <c r="C40" s="2">
        <f>Addresses!O32</f>
        <v>1167482.029631427</v>
      </c>
      <c r="D40" s="2">
        <f>-Addresses!L32</f>
        <v>-312571.2780173287</v>
      </c>
      <c r="E40" s="11">
        <f t="shared" si="0"/>
        <v>3.7350905593018138</v>
      </c>
      <c r="F40" s="64">
        <f>4/E40*'C-Ratio'!$I$5</f>
        <v>1.5667625475441997</v>
      </c>
      <c r="G40" s="11">
        <f t="shared" si="1"/>
        <v>7.0924502764319719E-2</v>
      </c>
      <c r="H40" s="67"/>
      <c r="I40" s="2">
        <f>Addresses!Q32</f>
        <v>209372</v>
      </c>
      <c r="J40" s="2">
        <f>Addresses!R32</f>
        <v>9766270.9003685731</v>
      </c>
      <c r="K40" s="2">
        <f t="shared" si="3"/>
        <v>11143124.93</v>
      </c>
      <c r="L40" s="55">
        <f t="shared" si="2"/>
        <v>35.649868409797506</v>
      </c>
    </row>
    <row r="41" spans="1:15" x14ac:dyDescent="0.25">
      <c r="A41" s="12" t="str">
        <f>Addresses!A33</f>
        <v>0xa24727b0b849732db0258b6fe1b7f3e325d40f76</v>
      </c>
      <c r="B41" s="2">
        <f>Addresses!N33</f>
        <v>731731.82790731371</v>
      </c>
      <c r="C41" s="2">
        <f>Addresses!O33</f>
        <v>1070523.6642284</v>
      </c>
      <c r="D41" s="2">
        <f>-Addresses!L33</f>
        <v>-286871.25212723552</v>
      </c>
      <c r="E41" s="11">
        <f t="shared" si="0"/>
        <v>3.7317216566321969</v>
      </c>
      <c r="F41" s="64">
        <f>4/E41*'C-Ratio'!$I$5</f>
        <v>1.5681769806168533</v>
      </c>
      <c r="G41" s="11">
        <f t="shared" si="1"/>
        <v>7.1891305958204477E-2</v>
      </c>
      <c r="H41" s="67"/>
      <c r="I41" s="2">
        <f>Addresses!Q33</f>
        <v>231864</v>
      </c>
      <c r="J41" s="2">
        <f>Addresses!R33</f>
        <v>144842.27577159996</v>
      </c>
      <c r="K41" s="2">
        <f t="shared" si="3"/>
        <v>1447229.94</v>
      </c>
      <c r="L41" s="55">
        <f t="shared" si="2"/>
        <v>5.0448761570508029</v>
      </c>
    </row>
    <row r="42" spans="1:15" x14ac:dyDescent="0.25">
      <c r="A42" s="12" t="str">
        <f>Addresses!A34</f>
        <v>0xbbb33d2e7bd7ddc722e53da9ca8ee97df41cfabf</v>
      </c>
      <c r="B42" s="2">
        <f>Addresses!N34</f>
        <v>788497.9577261291</v>
      </c>
      <c r="C42" s="2">
        <f>Addresses!O34</f>
        <v>1153572.512153327</v>
      </c>
      <c r="D42" s="2">
        <f>-Addresses!L34</f>
        <v>-306614.70965213148</v>
      </c>
      <c r="E42" s="11">
        <f t="shared" si="0"/>
        <v>3.7622869217922004</v>
      </c>
      <c r="F42" s="64">
        <f>4/E42*'C-Ratio'!$I$5</f>
        <v>1.555436924840476</v>
      </c>
      <c r="G42" s="11">
        <f t="shared" si="1"/>
        <v>6.3183133862252827E-2</v>
      </c>
      <c r="H42" s="67"/>
      <c r="I42" s="2">
        <f>Addresses!Q34</f>
        <v>34551</v>
      </c>
      <c r="J42" s="2">
        <f>Addresses!R34</f>
        <v>794454.18784667295</v>
      </c>
      <c r="K42" s="2">
        <f t="shared" si="3"/>
        <v>1982577.7</v>
      </c>
      <c r="L42" s="55">
        <f t="shared" ref="L42:L73" si="4">-K42/D42</f>
        <v>6.466022788826165</v>
      </c>
    </row>
    <row r="43" spans="1:15" x14ac:dyDescent="0.25">
      <c r="A43" s="12" t="str">
        <f>Addresses!A35</f>
        <v>0x171839e4deda360c0aa85e95980d26cf176597d4</v>
      </c>
      <c r="B43" s="2">
        <f>Addresses!N35</f>
        <v>781771.9178778911</v>
      </c>
      <c r="C43" s="2">
        <f>Addresses!O35</f>
        <v>1143732.3158553548</v>
      </c>
      <c r="D43" s="2">
        <f>-Addresses!L35</f>
        <v>-309287.39345036808</v>
      </c>
      <c r="E43" s="11">
        <f t="shared" si="0"/>
        <v>3.6979596972771267</v>
      </c>
      <c r="F43" s="64">
        <f>4/E43*'C-Ratio'!$I$5</f>
        <v>1.5824942614460973</v>
      </c>
      <c r="G43" s="11">
        <f t="shared" si="1"/>
        <v>8.1677553961788885E-2</v>
      </c>
      <c r="H43" s="67"/>
      <c r="I43" s="2">
        <f>Addresses!Q35</f>
        <v>311409</v>
      </c>
      <c r="J43" s="2">
        <f>Addresses!R35</f>
        <v>975.37414464509857</v>
      </c>
      <c r="K43" s="2">
        <f t="shared" si="3"/>
        <v>1456116.69</v>
      </c>
      <c r="L43" s="55">
        <f t="shared" si="4"/>
        <v>4.7079729754121571</v>
      </c>
    </row>
    <row r="44" spans="1:15" x14ac:dyDescent="0.25">
      <c r="A44" s="12" t="str">
        <f>Addresses!A36</f>
        <v>0x28a5ec068ae7500cbf21b989d62c7a81e2665b18</v>
      </c>
      <c r="B44" s="2">
        <f>Addresses!N36</f>
        <v>474598.70950690005</v>
      </c>
      <c r="C44" s="2">
        <f>Addresses!O36</f>
        <v>694337.91200859484</v>
      </c>
      <c r="D44" s="2">
        <f>-Addresses!L36</f>
        <v>-231537.31536395551</v>
      </c>
      <c r="E44" s="11">
        <f t="shared" si="0"/>
        <v>2.9988164582333483</v>
      </c>
      <c r="F44" s="64">
        <f>4/E44*'C-Ratio'!$I$5</f>
        <v>1.9514365355482639</v>
      </c>
      <c r="G44" s="11">
        <f t="shared" si="1"/>
        <v>0.33385955949983859</v>
      </c>
      <c r="H44" s="67"/>
      <c r="I44" s="2">
        <f>Addresses!Q36</f>
        <v>156973</v>
      </c>
      <c r="J44" s="2">
        <f>Addresses!R36</f>
        <v>482897.41799140524</v>
      </c>
      <c r="K44" s="2">
        <f t="shared" si="3"/>
        <v>1334208.33</v>
      </c>
      <c r="L44" s="55">
        <f t="shared" si="4"/>
        <v>5.7623900834418267</v>
      </c>
    </row>
    <row r="45" spans="1:15" x14ac:dyDescent="0.25">
      <c r="A45" s="12" t="str">
        <f>Addresses!A37</f>
        <v>0xccc020e1cca71c096ea0316850c1671846eaf5ba</v>
      </c>
      <c r="B45" s="2">
        <f>Addresses!N37</f>
        <v>435305.77936412464</v>
      </c>
      <c r="C45" s="2">
        <f>Addresses!O37</f>
        <v>636852.35520971438</v>
      </c>
      <c r="D45" s="2">
        <f>-Addresses!L37</f>
        <v>-281540.72039123211</v>
      </c>
      <c r="E45" s="11">
        <f t="shared" si="0"/>
        <v>2.2620257358322351</v>
      </c>
      <c r="F45" s="64">
        <f>4/E45*'C-Ratio'!$I$5</f>
        <v>2.5870616356391531</v>
      </c>
      <c r="G45" s="11">
        <f t="shared" si="1"/>
        <v>0.76832647685519695</v>
      </c>
      <c r="H45" s="67"/>
      <c r="I45" s="2">
        <f>Addresses!Q37</f>
        <v>67913</v>
      </c>
      <c r="J45" s="2">
        <f>Addresses!R37</f>
        <v>52131.964790285565</v>
      </c>
      <c r="K45" s="2">
        <f t="shared" si="3"/>
        <v>756897.32</v>
      </c>
      <c r="L45" s="55">
        <f t="shared" si="4"/>
        <v>2.6884115340338939</v>
      </c>
    </row>
    <row r="46" spans="1:15" x14ac:dyDescent="0.25">
      <c r="A46" s="12" t="str">
        <f>Addresses!A38</f>
        <v>0xc6a21511ebd02525cf94bd1dd379fde007550dea</v>
      </c>
      <c r="B46" s="2">
        <f>Addresses!N38</f>
        <v>643037.80353825248</v>
      </c>
      <c r="C46" s="2">
        <f>Addresses!O38</f>
        <v>940764.30657646351</v>
      </c>
      <c r="D46" s="2">
        <f>-Addresses!L38</f>
        <v>-268874.94394422311</v>
      </c>
      <c r="E46" s="11">
        <f t="shared" si="0"/>
        <v>3.4988916883665473</v>
      </c>
      <c r="F46" s="64">
        <f>4/E46*'C-Ratio'!$I$5</f>
        <v>1.6725296240113103</v>
      </c>
      <c r="G46" s="11">
        <f t="shared" si="1"/>
        <v>0.1432191551683597</v>
      </c>
      <c r="H46" s="67"/>
      <c r="I46" s="2">
        <f>Addresses!Q38</f>
        <v>165046</v>
      </c>
      <c r="J46" s="2">
        <f>Addresses!R38</f>
        <v>443951.24342353654</v>
      </c>
      <c r="K46" s="2">
        <f t="shared" si="3"/>
        <v>1549761.5499999998</v>
      </c>
      <c r="L46" s="55">
        <f t="shared" si="4"/>
        <v>5.7638749348153873</v>
      </c>
      <c r="O46" s="8"/>
    </row>
    <row r="47" spans="1:15" x14ac:dyDescent="0.25">
      <c r="A47" s="12" t="str">
        <f>Addresses!A39</f>
        <v>0x78b037b39704e88a82dd23cfbe1f57f6aef8ebc5</v>
      </c>
      <c r="B47" s="2">
        <f>Addresses!N39</f>
        <v>493582.13152320182</v>
      </c>
      <c r="C47" s="2">
        <f>Addresses!O39</f>
        <v>722110.65841844433</v>
      </c>
      <c r="D47" s="2">
        <f>-Addresses!L39</f>
        <v>-264922.06049774733</v>
      </c>
      <c r="E47" s="11">
        <f t="shared" si="0"/>
        <v>2.7257475540606575</v>
      </c>
      <c r="F47" s="64">
        <f>4/E47*'C-Ratio'!$I$5</f>
        <v>2.1469339635954316</v>
      </c>
      <c r="G47" s="11">
        <f t="shared" si="1"/>
        <v>0.46748732986700725</v>
      </c>
      <c r="H47" s="67"/>
      <c r="I47" s="2">
        <f>Addresses!Q39</f>
        <v>13965</v>
      </c>
      <c r="J47" s="2">
        <f>Addresses!R39</f>
        <v>74574.391581555712</v>
      </c>
      <c r="K47" s="2">
        <f t="shared" si="3"/>
        <v>810650.05</v>
      </c>
      <c r="L47" s="55">
        <f t="shared" si="4"/>
        <v>3.0599567604030966</v>
      </c>
      <c r="O47" s="8"/>
    </row>
    <row r="48" spans="1:15" x14ac:dyDescent="0.25">
      <c r="A48" s="12" t="str">
        <f>Addresses!A40</f>
        <v>0xaf0fdd39e5d92499b0ed9f68693da99c0ec1e92e</v>
      </c>
      <c r="B48" s="2">
        <f>Addresses!N40</f>
        <v>572000.62563070504</v>
      </c>
      <c r="C48" s="2">
        <f>Addresses!O40</f>
        <v>836836.91529772151</v>
      </c>
      <c r="D48" s="2">
        <f>-Addresses!L40</f>
        <v>-219357.4442434354</v>
      </c>
      <c r="E48" s="11">
        <f t="shared" si="0"/>
        <v>3.8149465051618145</v>
      </c>
      <c r="F48" s="64">
        <f>4/E48*'C-Ratio'!$I$5</f>
        <v>1.5339664637713661</v>
      </c>
      <c r="G48" s="11">
        <f t="shared" si="1"/>
        <v>4.8507494033743104E-2</v>
      </c>
      <c r="H48" s="67"/>
      <c r="I48" s="2">
        <f>Addresses!Q40</f>
        <v>1408594</v>
      </c>
      <c r="J48" s="2">
        <f>Addresses!R40</f>
        <v>9049576.4647022784</v>
      </c>
      <c r="K48" s="2">
        <f t="shared" si="3"/>
        <v>11295007.379999999</v>
      </c>
      <c r="L48" s="55">
        <f t="shared" si="4"/>
        <v>51.491333786079245</v>
      </c>
    </row>
    <row r="49" spans="1:15" x14ac:dyDescent="0.25">
      <c r="A49" s="12" t="str">
        <f>Addresses!A41</f>
        <v>0x6c63f89876112e6c7f68e46d9347476e29d5098b</v>
      </c>
      <c r="B49" s="2">
        <f>Addresses!N41</f>
        <v>635448.26482042088</v>
      </c>
      <c r="C49" s="2">
        <f>Addresses!O41</f>
        <v>929660.8114322758</v>
      </c>
      <c r="D49" s="2">
        <f>-Addresses!L41</f>
        <v>-250690.0118717743</v>
      </c>
      <c r="E49" s="11">
        <f t="shared" si="0"/>
        <v>3.7084078639231506</v>
      </c>
      <c r="F49" s="64">
        <f>4/E49*'C-Ratio'!$I$5</f>
        <v>1.5780357001533076</v>
      </c>
      <c r="G49" s="11">
        <f t="shared" si="1"/>
        <v>7.8630006940059838E-2</v>
      </c>
      <c r="H49" s="67"/>
      <c r="I49" s="2">
        <f>Addresses!Q41</f>
        <v>8970</v>
      </c>
      <c r="J49" s="2">
        <f>Addresses!R41</f>
        <v>20970.178567724186</v>
      </c>
      <c r="K49" s="2">
        <f t="shared" si="3"/>
        <v>959600.99</v>
      </c>
      <c r="L49" s="55">
        <f t="shared" si="4"/>
        <v>3.8278389427450636</v>
      </c>
    </row>
    <row r="50" spans="1:15" x14ac:dyDescent="0.25">
      <c r="A50" s="12" t="str">
        <f>Addresses!A42</f>
        <v>0x49ec0bb2272e77be9c3295c9fc12ef989696f590</v>
      </c>
      <c r="B50" s="2">
        <f>Addresses!N42</f>
        <v>537292.55631950102</v>
      </c>
      <c r="C50" s="2">
        <f>Addresses!O42</f>
        <v>786059.00989543006</v>
      </c>
      <c r="D50" s="2">
        <f>-Addresses!L42</f>
        <v>-209396.5553147567</v>
      </c>
      <c r="E50" s="11">
        <f t="shared" si="0"/>
        <v>3.7539252196095441</v>
      </c>
      <c r="F50" s="64">
        <f>4/E50*'C-Ratio'!$I$5</f>
        <v>1.5589015917074349</v>
      </c>
      <c r="G50" s="11">
        <f t="shared" si="1"/>
        <v>6.5551327209456556E-2</v>
      </c>
      <c r="H50" s="67"/>
      <c r="I50" s="2">
        <f>Addresses!Q42</f>
        <v>1128685</v>
      </c>
      <c r="J50" s="2">
        <f>Addresses!R42</f>
        <v>345487.78010456997</v>
      </c>
      <c r="K50" s="2">
        <f t="shared" si="3"/>
        <v>2260231.79</v>
      </c>
      <c r="L50" s="55">
        <f t="shared" si="4"/>
        <v>10.794025654349987</v>
      </c>
    </row>
    <row r="51" spans="1:15" x14ac:dyDescent="0.25">
      <c r="A51" s="12" t="str">
        <f>Addresses!A43</f>
        <v>0x47139cbec96ff8e2d06e0595f966827e400492c3</v>
      </c>
      <c r="B51" s="2">
        <f>Addresses!N43</f>
        <v>655555.01072089525</v>
      </c>
      <c r="C51" s="2">
        <f>Addresses!O43</f>
        <v>959076.9806846698</v>
      </c>
      <c r="D51" s="2">
        <f>-Addresses!L43</f>
        <v>-241838.40162925131</v>
      </c>
      <c r="E51" s="11">
        <f t="shared" si="0"/>
        <v>3.9657762134690921</v>
      </c>
      <c r="F51" s="64">
        <f>4/E51*'C-Ratio'!$I$5</f>
        <v>1.4756253719321495</v>
      </c>
      <c r="G51" s="11">
        <f t="shared" si="1"/>
        <v>8.6297825920365057E-3</v>
      </c>
      <c r="H51" s="67"/>
      <c r="I51" s="2">
        <f>Addresses!Q43</f>
        <v>148012</v>
      </c>
      <c r="J51" s="2">
        <f>Addresses!R43</f>
        <v>-6.8466982338577509E-4</v>
      </c>
      <c r="K51" s="2">
        <f t="shared" si="3"/>
        <v>1107088.98</v>
      </c>
      <c r="L51" s="55">
        <f t="shared" si="4"/>
        <v>4.577804734655893</v>
      </c>
      <c r="M51" t="s">
        <v>298</v>
      </c>
      <c r="O51" s="8" t="s">
        <v>348</v>
      </c>
    </row>
    <row r="52" spans="1:15" x14ac:dyDescent="0.25">
      <c r="A52" s="12" t="str">
        <f>Addresses!A44</f>
        <v>0xf671284d1f3f4b3bd4bec0959a23e7c5db4a62c3</v>
      </c>
      <c r="B52" s="2">
        <f>Addresses!N44</f>
        <v>359261.38143495115</v>
      </c>
      <c r="C52" s="2">
        <f>Addresses!O44</f>
        <v>525599.40103933355</v>
      </c>
      <c r="D52" s="2">
        <f>-Addresses!L44</f>
        <v>-234983.18085334919</v>
      </c>
      <c r="E52" s="11">
        <f t="shared" si="0"/>
        <v>2.2367532822162079</v>
      </c>
      <c r="F52" s="64">
        <f>4/E52*'C-Ratio'!$I$5</f>
        <v>2.6162921259700811</v>
      </c>
      <c r="G52" s="11">
        <f t="shared" si="1"/>
        <v>0.78830630619964515</v>
      </c>
      <c r="H52" s="67"/>
      <c r="I52" s="2">
        <f>Addresses!Q44</f>
        <v>695007</v>
      </c>
      <c r="J52" s="2">
        <f>Addresses!R44</f>
        <v>-1.0393335251137614E-3</v>
      </c>
      <c r="K52" s="2">
        <f t="shared" si="3"/>
        <v>1220606.3999999999</v>
      </c>
      <c r="L52" s="55">
        <f t="shared" si="4"/>
        <v>5.1944415577631018</v>
      </c>
    </row>
    <row r="53" spans="1:15" x14ac:dyDescent="0.25">
      <c r="A53" s="12" t="str">
        <f>Addresses!A45</f>
        <v>0x0a653bd08e2b0a80d1d212d33032953db8298efd</v>
      </c>
      <c r="B53" s="2">
        <f>Addresses!N45</f>
        <v>478307.53027068306</v>
      </c>
      <c r="C53" s="2">
        <f>Addresses!O45</f>
        <v>699763.91678600933</v>
      </c>
      <c r="D53" s="2">
        <f>-Addresses!L45</f>
        <v>-187061.92439382471</v>
      </c>
      <c r="E53" s="11">
        <f t="shared" si="0"/>
        <v>3.7408142734209462</v>
      </c>
      <c r="F53" s="64">
        <f>4/E53*'C-Ratio'!$I$5</f>
        <v>1.5643652884826036</v>
      </c>
      <c r="G53" s="11">
        <f t="shared" si="1"/>
        <v>6.9285911471362649E-2</v>
      </c>
      <c r="H53" s="67"/>
      <c r="I53" s="2">
        <f>Addresses!Q45</f>
        <v>24268</v>
      </c>
      <c r="J53" s="2">
        <f>Addresses!R45</f>
        <v>57079.883213990717</v>
      </c>
      <c r="K53" s="2">
        <f t="shared" si="3"/>
        <v>781111.8</v>
      </c>
      <c r="L53" s="55">
        <f t="shared" si="4"/>
        <v>4.175685685535405</v>
      </c>
    </row>
    <row r="54" spans="1:15" x14ac:dyDescent="0.25">
      <c r="A54" s="12" t="str">
        <f>Addresses!A46</f>
        <v>0xeb89fd3aadf7056c73bea7a347f96c68404eeea7</v>
      </c>
      <c r="B54" s="2">
        <f>Addresses!N46</f>
        <v>533410.02943799307</v>
      </c>
      <c r="C54" s="2">
        <f>Addresses!O46</f>
        <v>780378.87306778389</v>
      </c>
      <c r="D54" s="2">
        <f>-Addresses!L46</f>
        <v>-202680.73736192839</v>
      </c>
      <c r="E54" s="11">
        <f t="shared" si="0"/>
        <v>3.8502863332012454</v>
      </c>
      <c r="F54" s="64">
        <f>4/E54*'C-Ratio'!$I$5</f>
        <v>1.5198869625715523</v>
      </c>
      <c r="G54" s="11">
        <f t="shared" si="1"/>
        <v>3.8883774826761641E-2</v>
      </c>
      <c r="H54" s="67"/>
      <c r="I54" s="2">
        <f>Addresses!Q46</f>
        <v>216415</v>
      </c>
      <c r="J54" s="2">
        <f>Addresses!R46</f>
        <v>-3.0677838949486613E-3</v>
      </c>
      <c r="K54" s="2">
        <f t="shared" si="3"/>
        <v>996793.87</v>
      </c>
      <c r="L54" s="55">
        <f t="shared" si="4"/>
        <v>4.9180493567083206</v>
      </c>
    </row>
    <row r="55" spans="1:15" x14ac:dyDescent="0.25">
      <c r="A55" s="12" t="str">
        <f>Addresses!A47</f>
        <v>0x3f7a4968fa9992d77af365eb34918e6c0b8a4240</v>
      </c>
      <c r="B55" s="2">
        <f>Addresses!N47</f>
        <v>301448.22088136291</v>
      </c>
      <c r="C55" s="2">
        <f>Addresses!O47</f>
        <v>441018.747149434</v>
      </c>
      <c r="D55" s="2">
        <f>-Addresses!L47</f>
        <v>-208567.1018519733</v>
      </c>
      <c r="E55" s="11">
        <f t="shared" si="0"/>
        <v>2.1145173099372068</v>
      </c>
      <c r="F55" s="64">
        <f>4/E55*'C-Ratio'!$I$5</f>
        <v>2.7675346862843995</v>
      </c>
      <c r="G55" s="11">
        <f t="shared" si="1"/>
        <v>0.89168467962023201</v>
      </c>
      <c r="H55" s="67"/>
      <c r="I55" s="2">
        <f>Addresses!Q47</f>
        <v>92410</v>
      </c>
      <c r="J55" s="2">
        <f>Addresses!R47</f>
        <v>5044.012850566025</v>
      </c>
      <c r="K55" s="2">
        <f t="shared" si="3"/>
        <v>538472.76</v>
      </c>
      <c r="L55" s="55">
        <f t="shared" si="4"/>
        <v>2.5817722700206631</v>
      </c>
    </row>
    <row r="56" spans="1:15" x14ac:dyDescent="0.25">
      <c r="A56" s="12" t="str">
        <f>Addresses!A48</f>
        <v>0x0404bba9218774da40106de4fb8a8970bcaf4dae</v>
      </c>
      <c r="B56" s="2">
        <f>Addresses!N48</f>
        <v>454420.48475141404</v>
      </c>
      <c r="C56" s="2">
        <f>Addresses!O48</f>
        <v>664817.1691913188</v>
      </c>
      <c r="D56" s="2">
        <f>-Addresses!L48</f>
        <v>-179114.40150984531</v>
      </c>
      <c r="E56" s="11">
        <f t="shared" si="0"/>
        <v>3.7116902023915483</v>
      </c>
      <c r="F56" s="64">
        <f>4/E56*'C-Ratio'!$I$5</f>
        <v>1.5766402045702492</v>
      </c>
      <c r="G56" s="11">
        <f t="shared" si="1"/>
        <v>7.7676148031612602E-2</v>
      </c>
      <c r="H56" s="67"/>
      <c r="I56" s="2">
        <f>Addresses!Q48</f>
        <v>10308</v>
      </c>
      <c r="J56" s="2">
        <f>Addresses!R48</f>
        <v>158311.18080868118</v>
      </c>
      <c r="K56" s="2">
        <f t="shared" si="3"/>
        <v>833436.35</v>
      </c>
      <c r="L56" s="55">
        <f t="shared" si="4"/>
        <v>4.6530951334708215</v>
      </c>
    </row>
    <row r="57" spans="1:15" x14ac:dyDescent="0.25">
      <c r="A57" s="12" t="str">
        <f>Addresses!A49</f>
        <v>0xe2e4f2a725e42d0f0ef6291f46c430f963482001</v>
      </c>
      <c r="B57" s="2">
        <f>Addresses!N49</f>
        <v>526176.95282098919</v>
      </c>
      <c r="C57" s="2">
        <f>Addresses!O49</f>
        <v>769796.88197710726</v>
      </c>
      <c r="D57" s="2">
        <f>-Addresses!L49</f>
        <v>-192552.0512324023</v>
      </c>
      <c r="E57" s="11">
        <f t="shared" si="0"/>
        <v>3.9978638350000981</v>
      </c>
      <c r="F57" s="64">
        <f>4/E57*'C-Ratio'!$I$5</f>
        <v>1.4637817198193435</v>
      </c>
      <c r="G57" s="11">
        <f t="shared" si="1"/>
        <v>5.3432660242203056E-4</v>
      </c>
      <c r="H57" s="67"/>
      <c r="I57" s="2">
        <f>Addresses!Q49</f>
        <v>191428</v>
      </c>
      <c r="J57" s="2">
        <f>Addresses!R49</f>
        <v>1041674.5380228927</v>
      </c>
      <c r="K57" s="2">
        <f t="shared" si="3"/>
        <v>2002899.42</v>
      </c>
      <c r="L57" s="55">
        <f t="shared" si="4"/>
        <v>10.401859690305681</v>
      </c>
    </row>
    <row r="58" spans="1:15" x14ac:dyDescent="0.25">
      <c r="A58" s="12" t="str">
        <f>Addresses!A50</f>
        <v>0xf4ca35df279677654515d41aca6bc75e79731a4b</v>
      </c>
      <c r="B58" s="2">
        <f>Addresses!N50</f>
        <v>467017.68362824747</v>
      </c>
      <c r="C58" s="2">
        <f>Addresses!O50</f>
        <v>683246.87114812608</v>
      </c>
      <c r="D58" s="2">
        <f>-Addresses!L50</f>
        <v>-180950.617008581</v>
      </c>
      <c r="E58" s="11">
        <f t="shared" si="0"/>
        <v>3.7758747797788681</v>
      </c>
      <c r="F58" s="64">
        <f>4/E58*'C-Ratio'!$I$5</f>
        <v>1.5498395315807374</v>
      </c>
      <c r="G58" s="11">
        <f t="shared" si="1"/>
        <v>5.9357164443429422E-2</v>
      </c>
      <c r="H58" s="67"/>
      <c r="I58" s="2">
        <f>Addresses!Q50</f>
        <v>5146133</v>
      </c>
      <c r="J58" s="2">
        <f>Addresses!R50</f>
        <v>413416.5088518738</v>
      </c>
      <c r="K58" s="2">
        <f t="shared" si="3"/>
        <v>6242796.3799999999</v>
      </c>
      <c r="L58" s="55">
        <f t="shared" si="4"/>
        <v>34.500000515079513</v>
      </c>
    </row>
    <row r="59" spans="1:15" x14ac:dyDescent="0.25">
      <c r="A59" s="12" t="str">
        <f>Addresses!A51</f>
        <v>0x85257f61bcf59f7498007d8e08d6efb7ac1eef4c</v>
      </c>
      <c r="B59" s="2">
        <f>Addresses!N51</f>
        <v>523251.8246945414</v>
      </c>
      <c r="C59" s="2">
        <f>Addresses!O51</f>
        <v>765517.41952811414</v>
      </c>
      <c r="D59" s="2">
        <f>-Addresses!L51</f>
        <v>-202586.81658735909</v>
      </c>
      <c r="E59" s="11">
        <f t="shared" si="0"/>
        <v>3.7787129114495426</v>
      </c>
      <c r="F59" s="64">
        <f>4/E59*'C-Ratio'!$I$5</f>
        <v>1.5486754715523305</v>
      </c>
      <c r="G59" s="11">
        <f t="shared" si="1"/>
        <v>5.8561497985188282E-2</v>
      </c>
      <c r="H59" s="67"/>
      <c r="I59" s="2">
        <f>Addresses!Q51</f>
        <v>21902297</v>
      </c>
      <c r="J59" s="2">
        <f>Addresses!R51</f>
        <v>226850.24047188589</v>
      </c>
      <c r="K59" s="2">
        <f t="shared" si="3"/>
        <v>22894664.66</v>
      </c>
      <c r="L59" s="55">
        <f t="shared" si="4"/>
        <v>113.01162161323271</v>
      </c>
    </row>
    <row r="60" spans="1:15" x14ac:dyDescent="0.25">
      <c r="A60" s="12" t="str">
        <f>Addresses!A52</f>
        <v>0x639cec09a3ad0dedc2951adb00c43a43160273c3</v>
      </c>
      <c r="B60" s="2">
        <f>Addresses!N52</f>
        <v>231333.61731190229</v>
      </c>
      <c r="C60" s="2">
        <f>Addresses!O52</f>
        <v>338441.08212731307</v>
      </c>
      <c r="D60" s="2">
        <f>-Addresses!L52</f>
        <v>-90802.433967739984</v>
      </c>
      <c r="E60" s="11">
        <f t="shared" si="0"/>
        <v>3.7272247817448747</v>
      </c>
      <c r="F60" s="64">
        <f>4/E60*'C-Ratio'!$I$5</f>
        <v>1.5700689769669398</v>
      </c>
      <c r="G60" s="11">
        <f t="shared" si="1"/>
        <v>7.3184536546096801E-2</v>
      </c>
      <c r="H60" s="67"/>
      <c r="I60" s="2">
        <f>Addresses!Q52</f>
        <v>259</v>
      </c>
      <c r="J60" s="2">
        <f>Addresses!R52</f>
        <v>64.927872686937917</v>
      </c>
      <c r="K60" s="2">
        <f t="shared" si="3"/>
        <v>338765.01</v>
      </c>
      <c r="L60" s="55">
        <f t="shared" si="4"/>
        <v>3.7307921737026941</v>
      </c>
    </row>
    <row r="61" spans="1:15" x14ac:dyDescent="0.25">
      <c r="A61" s="12" t="str">
        <f>Addresses!A53</f>
        <v>0x1b45c8896778f8c675df37fe193213920db6c3b2</v>
      </c>
      <c r="B61" s="2">
        <f>Addresses!N53</f>
        <v>525085.42693785741</v>
      </c>
      <c r="C61" s="2">
        <f>Addresses!O53</f>
        <v>768199.97961008549</v>
      </c>
      <c r="D61" s="2">
        <f>-Addresses!L53</f>
        <v>-190602.20556896861</v>
      </c>
      <c r="E61" s="11">
        <f t="shared" si="0"/>
        <v>4.0303834749284446</v>
      </c>
      <c r="F61" s="64">
        <f>4/E61*'C-Ratio'!$I$5</f>
        <v>1.4519710187388302</v>
      </c>
      <c r="G61" s="11">
        <f t="shared" si="1"/>
        <v>-7.5386064669650255E-3</v>
      </c>
      <c r="H61" s="67"/>
      <c r="I61" s="2">
        <f>Addresses!Q53</f>
        <v>533</v>
      </c>
      <c r="J61" s="2">
        <f>Addresses!R53</f>
        <v>3.8991449400782585E-4</v>
      </c>
      <c r="K61" s="2">
        <f t="shared" si="3"/>
        <v>768732.98</v>
      </c>
      <c r="L61" s="55">
        <f t="shared" si="4"/>
        <v>4.0331798769339908</v>
      </c>
    </row>
    <row r="62" spans="1:15" x14ac:dyDescent="0.25">
      <c r="A62" s="12" t="str">
        <f>Addresses!A54</f>
        <v>0xf7ecae6f035ea4927fde97faa679b5e224afb169</v>
      </c>
      <c r="B62" s="2">
        <f>Addresses!N54</f>
        <v>283672.20862021798</v>
      </c>
      <c r="C62" s="2">
        <f>Addresses!O54</f>
        <v>415012.4412113789</v>
      </c>
      <c r="D62" s="2">
        <f>-Addresses!L54</f>
        <v>-188108.81762434781</v>
      </c>
      <c r="E62" s="11">
        <f t="shared" si="0"/>
        <v>2.2062359779441931</v>
      </c>
      <c r="F62" s="64">
        <f>4/E62*'C-Ratio'!$I$5</f>
        <v>2.6524814473622129</v>
      </c>
      <c r="G62" s="11">
        <f t="shared" si="1"/>
        <v>0.81304268445810846</v>
      </c>
      <c r="H62" s="67"/>
      <c r="I62" s="2">
        <f>Addresses!Q54</f>
        <v>45797</v>
      </c>
      <c r="J62" s="2">
        <f>Addresses!R54</f>
        <v>401799.39878862107</v>
      </c>
      <c r="K62" s="2">
        <f t="shared" si="3"/>
        <v>862608.84</v>
      </c>
      <c r="L62" s="55">
        <f t="shared" si="4"/>
        <v>4.5856906172395631</v>
      </c>
    </row>
    <row r="63" spans="1:15" x14ac:dyDescent="0.25">
      <c r="A63" s="12" t="str">
        <f>Addresses!A55</f>
        <v>0xb483f21dc981d2d1e483192a15fcac281669bf73</v>
      </c>
      <c r="B63" s="2">
        <f>Addresses!N55</f>
        <v>432818.3643343476</v>
      </c>
      <c r="C63" s="2">
        <f>Addresses!O55</f>
        <v>633213.26702115056</v>
      </c>
      <c r="D63" s="2">
        <f>-Addresses!L55</f>
        <v>-167443.08476563141</v>
      </c>
      <c r="E63" s="11">
        <f t="shared" si="0"/>
        <v>3.7816626939682432</v>
      </c>
      <c r="F63" s="64">
        <f>4/E63*'C-Ratio'!$I$5</f>
        <v>1.547467469622277</v>
      </c>
      <c r="G63" s="11">
        <f t="shared" si="1"/>
        <v>5.7735796050770283E-2</v>
      </c>
      <c r="H63" s="67"/>
      <c r="I63" s="2">
        <f>Addresses!Q55</f>
        <v>108780</v>
      </c>
      <c r="J63" s="2">
        <f>Addresses!R55</f>
        <v>940700.22297884931</v>
      </c>
      <c r="K63" s="2">
        <f t="shared" si="3"/>
        <v>1682693.4899999998</v>
      </c>
      <c r="L63" s="55">
        <f t="shared" si="4"/>
        <v>10.04934597541159</v>
      </c>
    </row>
    <row r="64" spans="1:15" x14ac:dyDescent="0.25">
      <c r="A64" s="12" t="str">
        <f>Addresses!A56</f>
        <v>0xd3e0d660d8fab05b34ccb7fe7681628d9a46c675</v>
      </c>
      <c r="B64" s="2">
        <f>Addresses!N56</f>
        <v>445223.78343484917</v>
      </c>
      <c r="C64" s="2">
        <f>Addresses!O56</f>
        <v>651362.3951651844</v>
      </c>
      <c r="D64" s="2">
        <f>-Addresses!L56</f>
        <v>-172259.0527072523</v>
      </c>
      <c r="E64" s="11">
        <f t="shared" si="0"/>
        <v>3.7812955831827892</v>
      </c>
      <c r="F64" s="64">
        <f>4/E64*'C-Ratio'!$I$5</f>
        <v>1.5476177070173021</v>
      </c>
      <c r="G64" s="11">
        <f t="shared" si="1"/>
        <v>5.7838487366576929E-2</v>
      </c>
      <c r="H64" s="67"/>
      <c r="I64" s="2">
        <f>Addresses!Q56</f>
        <v>226355</v>
      </c>
      <c r="J64" s="2">
        <f>Addresses!R56</f>
        <v>1891649.6648348155</v>
      </c>
      <c r="K64" s="2">
        <f t="shared" si="3"/>
        <v>2769367.06</v>
      </c>
      <c r="L64" s="55">
        <f t="shared" si="4"/>
        <v>16.07675774640671</v>
      </c>
    </row>
    <row r="65" spans="1:12" x14ac:dyDescent="0.25">
      <c r="A65" s="12" t="str">
        <f>Addresses!A57</f>
        <v>0x7c363e4650ca88e4676f1ce2ac6f2dd50c102198</v>
      </c>
      <c r="B65" s="2">
        <f>Addresses!N57</f>
        <v>423646.50822704704</v>
      </c>
      <c r="C65" s="2">
        <f>Addresses!O57</f>
        <v>619794.84153616987</v>
      </c>
      <c r="D65" s="2">
        <f>-Addresses!L57</f>
        <v>-164661.61921212159</v>
      </c>
      <c r="E65" s="11">
        <f t="shared" si="0"/>
        <v>3.7640516624443809</v>
      </c>
      <c r="F65" s="64">
        <f>4/E65*'C-Ratio'!$I$5</f>
        <v>1.5547076726889828</v>
      </c>
      <c r="G65" s="11">
        <f t="shared" si="1"/>
        <v>6.2684670327397551E-2</v>
      </c>
      <c r="H65" s="67"/>
      <c r="I65" s="2">
        <f>Addresses!Q57</f>
        <v>152650</v>
      </c>
      <c r="J65" s="2">
        <f>Addresses!R57</f>
        <v>960539.99846383021</v>
      </c>
      <c r="K65" s="2">
        <f t="shared" si="3"/>
        <v>1732984.84</v>
      </c>
      <c r="L65" s="55">
        <f t="shared" si="4"/>
        <v>10.524522036720176</v>
      </c>
    </row>
    <row r="66" spans="1:12" x14ac:dyDescent="0.25">
      <c r="A66" s="12" t="str">
        <f>Addresses!A58</f>
        <v>0x1d4acbc9f70cadd4e6eb215731b8a20bb848d042</v>
      </c>
      <c r="B66" s="2">
        <f>Addresses!N58</f>
        <v>281235.70889036852</v>
      </c>
      <c r="C66" s="2">
        <f>Addresses!O58</f>
        <v>411447.8421066092</v>
      </c>
      <c r="D66" s="2">
        <f>-Addresses!L58</f>
        <v>-178353.77822034099</v>
      </c>
      <c r="E66" s="11">
        <f t="shared" si="0"/>
        <v>2.3069196863231025</v>
      </c>
      <c r="F66" s="64">
        <f>4/E66*'C-Ratio'!$I$5</f>
        <v>2.5367159657505223</v>
      </c>
      <c r="G66" s="11">
        <f t="shared" si="1"/>
        <v>0.73391385218764338</v>
      </c>
      <c r="H66" s="67"/>
      <c r="I66" s="2">
        <f>Addresses!Q58</f>
        <v>92645</v>
      </c>
      <c r="J66" s="2">
        <f>Addresses!R58</f>
        <v>19673.257893390793</v>
      </c>
      <c r="K66" s="2">
        <f t="shared" si="3"/>
        <v>523766.1</v>
      </c>
      <c r="L66" s="55">
        <f t="shared" si="4"/>
        <v>2.9366694960222897</v>
      </c>
    </row>
    <row r="67" spans="1:12" x14ac:dyDescent="0.25">
      <c r="A67" s="12" t="str">
        <f>Addresses!A59</f>
        <v>0xf1010ee787ee588766b441d7cc397b40ddfb17a3</v>
      </c>
      <c r="B67" s="2">
        <f>Addresses!N59</f>
        <v>371384.85359612474</v>
      </c>
      <c r="C67" s="2">
        <f>Addresses!O59</f>
        <v>543336.04081113054</v>
      </c>
      <c r="D67" s="2">
        <f>-Addresses!L59</f>
        <v>-143844.47305247109</v>
      </c>
      <c r="E67" s="11">
        <f t="shared" si="0"/>
        <v>3.7772465586003734</v>
      </c>
      <c r="F67" s="64">
        <f>4/E67*'C-Ratio'!$I$5</f>
        <v>1.5492766779218166</v>
      </c>
      <c r="G67" s="11">
        <f t="shared" si="1"/>
        <v>5.8972438770892976E-2</v>
      </c>
      <c r="H67" s="67"/>
      <c r="I67" s="2">
        <f>Addresses!Q59</f>
        <v>9456</v>
      </c>
      <c r="J67" s="2">
        <f>Addresses!R59</f>
        <v>244999.05918886943</v>
      </c>
      <c r="K67" s="2">
        <f t="shared" si="3"/>
        <v>797791.1</v>
      </c>
      <c r="L67" s="55">
        <f t="shared" si="4"/>
        <v>5.5462061424423617</v>
      </c>
    </row>
    <row r="68" spans="1:12" x14ac:dyDescent="0.25">
      <c r="A68" s="12" t="str">
        <f>Addresses!A60</f>
        <v>0x88a26a07ac1d80bb6544d85da1c1d6089bc7d39f</v>
      </c>
      <c r="B68" s="2">
        <f>Addresses!N60</f>
        <v>426183.58656627097</v>
      </c>
      <c r="C68" s="2">
        <f>Addresses!O60</f>
        <v>623506.58714645449</v>
      </c>
      <c r="D68" s="2">
        <f>-Addresses!L60</f>
        <v>-171033.84611009201</v>
      </c>
      <c r="E68" s="11">
        <f t="shared" si="0"/>
        <v>3.6455157930852606</v>
      </c>
      <c r="F68" s="64">
        <f>4/E68*'C-Ratio'!$I$5</f>
        <v>1.6052598129186422</v>
      </c>
      <c r="G68" s="11">
        <f t="shared" si="1"/>
        <v>9.7238423047602218E-2</v>
      </c>
      <c r="H68" s="67"/>
      <c r="I68" s="2">
        <f>Addresses!Q60</f>
        <v>195083</v>
      </c>
      <c r="J68" s="2">
        <f>Addresses!R60</f>
        <v>707903.75285354559</v>
      </c>
      <c r="K68" s="2">
        <f t="shared" si="3"/>
        <v>1526493.34</v>
      </c>
      <c r="L68" s="55">
        <f t="shared" si="4"/>
        <v>8.9250950891756151</v>
      </c>
    </row>
    <row r="69" spans="1:12" x14ac:dyDescent="0.25">
      <c r="A69" s="12" t="str">
        <f>Addresses!A61</f>
        <v>0x7a7c5a94495c9c9c60d88a85f7e43b657c3b6b5c</v>
      </c>
      <c r="B69" s="2">
        <f>Addresses!N61</f>
        <v>263262.14754621685</v>
      </c>
      <c r="C69" s="2">
        <f>Addresses!O61</f>
        <v>385152.52186011529</v>
      </c>
      <c r="D69" s="2">
        <f>-Addresses!L61</f>
        <v>-165623.74413049701</v>
      </c>
      <c r="E69" s="11">
        <f t="shared" si="0"/>
        <v>2.3254668216934453</v>
      </c>
      <c r="F69" s="64">
        <f>4/E69*'C-Ratio'!$I$5</f>
        <v>2.5164839787903199</v>
      </c>
      <c r="G69" s="11">
        <f t="shared" si="1"/>
        <v>0.72008474285052615</v>
      </c>
      <c r="H69" s="67"/>
      <c r="I69" s="2">
        <f>Addresses!Q61</f>
        <v>38655</v>
      </c>
      <c r="J69" s="2">
        <f>Addresses!R61</f>
        <v>2149.4281398847234</v>
      </c>
      <c r="K69" s="2">
        <f t="shared" si="3"/>
        <v>425956.95</v>
      </c>
      <c r="L69" s="55">
        <f t="shared" si="4"/>
        <v>2.5718350483876469</v>
      </c>
    </row>
    <row r="70" spans="1:12" x14ac:dyDescent="0.25">
      <c r="A70" s="12" t="str">
        <f>Addresses!A62</f>
        <v>0xd1c4bbc87fa736e9514d03adff789395ed123baa</v>
      </c>
      <c r="B70" s="2">
        <f>Addresses!N62</f>
        <v>377821.21993589052</v>
      </c>
      <c r="C70" s="2">
        <f>Addresses!O62</f>
        <v>552752.44476620783</v>
      </c>
      <c r="D70" s="2">
        <f>-Addresses!L62</f>
        <v>-146640.3652397352</v>
      </c>
      <c r="E70" s="11">
        <f t="shared" si="0"/>
        <v>3.76944263513351</v>
      </c>
      <c r="F70" s="64">
        <f>4/E70*'C-Ratio'!$I$5</f>
        <v>1.5524841644904694</v>
      </c>
      <c r="G70" s="11">
        <f t="shared" si="1"/>
        <v>6.1164842440512235E-2</v>
      </c>
      <c r="H70" s="67"/>
      <c r="I70" s="2">
        <f>Addresses!Q62</f>
        <v>191885</v>
      </c>
      <c r="J70" s="2">
        <f>Addresses!R62</f>
        <v>11.535233792150393</v>
      </c>
      <c r="K70" s="2">
        <f t="shared" si="3"/>
        <v>744648.98</v>
      </c>
      <c r="L70" s="55">
        <f t="shared" si="4"/>
        <v>5.078062774752433</v>
      </c>
    </row>
    <row r="71" spans="1:12" x14ac:dyDescent="0.25">
      <c r="A71" s="12" t="str">
        <f>Addresses!A63</f>
        <v>0x5db5286cec9a28d76feb4ee22e0722e6a6912b22</v>
      </c>
      <c r="B71" s="2">
        <f>Addresses!N63</f>
        <v>366390.52128288808</v>
      </c>
      <c r="C71" s="2">
        <f>Addresses!O63</f>
        <v>536029.33263686532</v>
      </c>
      <c r="D71" s="2">
        <f>-Addresses!L63</f>
        <v>-137613.518718609</v>
      </c>
      <c r="E71" s="11">
        <f t="shared" si="0"/>
        <v>3.8951793227010909</v>
      </c>
      <c r="F71" s="64">
        <f>4/E71*'C-Ratio'!$I$5</f>
        <v>1.5023698564773553</v>
      </c>
      <c r="G71" s="11">
        <f t="shared" si="1"/>
        <v>2.6910359861486821E-2</v>
      </c>
      <c r="H71" s="67"/>
      <c r="I71" s="2">
        <f>Addresses!Q63</f>
        <v>30185</v>
      </c>
      <c r="J71" s="2">
        <f>Addresses!R63</f>
        <v>35595.677363134688</v>
      </c>
      <c r="K71" s="2">
        <f t="shared" si="3"/>
        <v>601810.01</v>
      </c>
      <c r="L71" s="55">
        <f t="shared" si="4"/>
        <v>4.3731896081414519</v>
      </c>
    </row>
    <row r="72" spans="1:12" x14ac:dyDescent="0.25">
      <c r="A72" s="12" t="str">
        <f>Addresses!A64</f>
        <v>0x7e935fac4448102c16fa83abc01ac57d38123dca</v>
      </c>
      <c r="B72" s="2">
        <f>Addresses!N64</f>
        <v>362716.48591176007</v>
      </c>
      <c r="C72" s="2">
        <f>Addresses!O64</f>
        <v>530654.21888890502</v>
      </c>
      <c r="D72" s="2">
        <f>-Addresses!L64</f>
        <v>-154241.0735022123</v>
      </c>
      <c r="E72" s="11">
        <f t="shared" si="0"/>
        <v>3.4404209387280607</v>
      </c>
      <c r="F72" s="64">
        <f>4/E72*'C-Ratio'!$I$5</f>
        <v>1.7009546518349907</v>
      </c>
      <c r="G72" s="11">
        <f t="shared" si="1"/>
        <v>0.16264842914216726</v>
      </c>
      <c r="H72" s="67"/>
      <c r="I72" s="2">
        <f>Addresses!Q64</f>
        <v>115294</v>
      </c>
      <c r="J72" s="2">
        <f>Addresses!R64</f>
        <v>113824.89111109497</v>
      </c>
      <c r="K72" s="2">
        <f t="shared" si="3"/>
        <v>759773.11</v>
      </c>
      <c r="L72" s="55">
        <f t="shared" si="4"/>
        <v>4.9258805890578978</v>
      </c>
    </row>
    <row r="73" spans="1:12" x14ac:dyDescent="0.25">
      <c r="A73" s="12" t="str">
        <f>Addresses!A65</f>
        <v>0xa982bbdaf783eb7c3914d988b7e2a0be865ccb53</v>
      </c>
      <c r="B73" s="2">
        <f>Addresses!N65</f>
        <v>231420.18736097444</v>
      </c>
      <c r="C73" s="2">
        <f>Addresses!O65</f>
        <v>338567.7341091056</v>
      </c>
      <c r="D73" s="2">
        <f>-Addresses!L65</f>
        <v>-150051.64729359691</v>
      </c>
      <c r="E73" s="11">
        <f t="shared" si="0"/>
        <v>2.2563413345716277</v>
      </c>
      <c r="F73" s="64">
        <f>4/E73*'C-Ratio'!$I$5</f>
        <v>2.5935792206328649</v>
      </c>
      <c r="G73" s="11">
        <f t="shared" si="1"/>
        <v>0.7727814221687388</v>
      </c>
      <c r="H73" s="67"/>
      <c r="I73" s="2">
        <f>Addresses!Q65</f>
        <v>15339</v>
      </c>
      <c r="J73" s="2">
        <f>Addresses!R65</f>
        <v>296466.34589089436</v>
      </c>
      <c r="K73" s="2">
        <f t="shared" si="3"/>
        <v>650373.07999999996</v>
      </c>
      <c r="L73" s="55">
        <f t="shared" si="4"/>
        <v>4.334328157873899</v>
      </c>
    </row>
    <row r="74" spans="1:12" x14ac:dyDescent="0.25">
      <c r="A74" s="12" t="str">
        <f>Addresses!A66</f>
        <v>0xbc280becab2bf6ddc0c126e9179d27bb0ebe52a3</v>
      </c>
      <c r="B74" s="2">
        <f>Addresses!N66</f>
        <v>235728.53662542466</v>
      </c>
      <c r="C74" s="2">
        <f>Addresses!O66</f>
        <v>344870.84908299631</v>
      </c>
      <c r="D74" s="2">
        <f>-Addresses!L66</f>
        <v>-132842.4657725775</v>
      </c>
      <c r="E74" s="11">
        <f t="shared" ref="E74:E137" si="5">-C74/D74</f>
        <v>2.5960888867676193</v>
      </c>
      <c r="F74" s="64">
        <f>4/E74*'C-Ratio'!$I$5</f>
        <v>2.25416010593008</v>
      </c>
      <c r="G74" s="11">
        <f t="shared" ref="G74:G137" si="6">F74/$L$3-1</f>
        <v>0.54077929318529039</v>
      </c>
      <c r="H74" s="67"/>
      <c r="I74" s="2">
        <f>Addresses!Q66</f>
        <v>12858</v>
      </c>
      <c r="J74" s="2">
        <f>Addresses!R66</f>
        <v>1061261.5209170037</v>
      </c>
      <c r="K74" s="2">
        <f t="shared" si="3"/>
        <v>1418990.37</v>
      </c>
      <c r="L74" s="55">
        <f t="shared" ref="L74:L137" si="7">-K74/D74</f>
        <v>10.681752719264267</v>
      </c>
    </row>
    <row r="75" spans="1:12" x14ac:dyDescent="0.25">
      <c r="A75" s="12" t="str">
        <f>Addresses!A67</f>
        <v>0xd3f0325f9ae1790dd83e76a3bf4379fb6760ddf3</v>
      </c>
      <c r="B75" s="2">
        <f>Addresses!N67</f>
        <v>405462.07750872039</v>
      </c>
      <c r="C75" s="2">
        <f>Addresses!O67</f>
        <v>593191.01939525793</v>
      </c>
      <c r="D75" s="2">
        <f>-Addresses!L67</f>
        <v>-158782.60037465591</v>
      </c>
      <c r="E75" s="11">
        <f t="shared" si="5"/>
        <v>3.735869156920169</v>
      </c>
      <c r="F75" s="64">
        <f>4/E75*'C-Ratio'!$I$5</f>
        <v>1.5664360164113345</v>
      </c>
      <c r="G75" s="11">
        <f t="shared" si="6"/>
        <v>7.0701309918888899E-2</v>
      </c>
      <c r="H75" s="67"/>
      <c r="I75" s="2">
        <f>Addresses!Q67</f>
        <v>45566</v>
      </c>
      <c r="J75" s="2">
        <f>Addresses!R67</f>
        <v>3806761.0406047418</v>
      </c>
      <c r="K75" s="2">
        <f t="shared" ref="K75:K138" si="8">+C75+I75+J75</f>
        <v>4445518.0599999996</v>
      </c>
      <c r="L75" s="55">
        <f t="shared" si="7"/>
        <v>27.997513893276501</v>
      </c>
    </row>
    <row r="76" spans="1:12" x14ac:dyDescent="0.25">
      <c r="A76" s="12" t="str">
        <f>Addresses!A68</f>
        <v>0xcc15f837dbf16d9d7f311a7ce19f495893497dd1</v>
      </c>
      <c r="B76" s="2">
        <f>Addresses!N68</f>
        <v>210644.28490144765</v>
      </c>
      <c r="C76" s="2">
        <f>Addresses!O68</f>
        <v>308172.58881081792</v>
      </c>
      <c r="D76" s="2">
        <f>-Addresses!L68</f>
        <v>-96654.518915430643</v>
      </c>
      <c r="E76" s="11">
        <f t="shared" si="5"/>
        <v>3.1883929718843076</v>
      </c>
      <c r="F76" s="64">
        <f>4/E76*'C-Ratio'!$I$5</f>
        <v>1.8354073828426265</v>
      </c>
      <c r="G76" s="11">
        <f t="shared" si="6"/>
        <v>0.25455050091772136</v>
      </c>
      <c r="H76" s="67"/>
      <c r="I76" s="2">
        <f>Addresses!Q68</f>
        <v>162529</v>
      </c>
      <c r="J76" s="2">
        <f>Addresses!R68</f>
        <v>181660.80118918209</v>
      </c>
      <c r="K76" s="2">
        <f t="shared" si="8"/>
        <v>652362.39</v>
      </c>
      <c r="L76" s="55">
        <f t="shared" si="7"/>
        <v>6.7494246241171041</v>
      </c>
    </row>
    <row r="77" spans="1:12" x14ac:dyDescent="0.25">
      <c r="A77" s="12" t="str">
        <f>Addresses!A69</f>
        <v>0xb8b9977a5b8920ad74ff3eea8d0267d09cb86926</v>
      </c>
      <c r="B77" s="2">
        <f>Addresses!N69</f>
        <v>307081.67563562474</v>
      </c>
      <c r="C77" s="2">
        <f>Addresses!O69</f>
        <v>449260.49145491899</v>
      </c>
      <c r="D77" s="2">
        <f>-Addresses!L69</f>
        <v>-136545.66062985681</v>
      </c>
      <c r="E77" s="11">
        <f t="shared" si="5"/>
        <v>3.2901850515246953</v>
      </c>
      <c r="F77" s="64">
        <f>4/E77*'C-Ratio'!$I$5</f>
        <v>1.7786233626245858</v>
      </c>
      <c r="G77" s="11">
        <f t="shared" si="6"/>
        <v>0.21573708996895813</v>
      </c>
      <c r="H77" s="67"/>
      <c r="I77" s="2">
        <f>Addresses!Q69</f>
        <v>1896235</v>
      </c>
      <c r="J77" s="2">
        <f>Addresses!R69</f>
        <v>94113.408545081038</v>
      </c>
      <c r="K77" s="2">
        <f t="shared" si="8"/>
        <v>2439608.9</v>
      </c>
      <c r="L77" s="55">
        <f t="shared" si="7"/>
        <v>17.866616110292998</v>
      </c>
    </row>
    <row r="78" spans="1:12" x14ac:dyDescent="0.25">
      <c r="A78" s="12" t="str">
        <f>Addresses!A70</f>
        <v>0x4125533e8c48385320069793c463dc554c77a398</v>
      </c>
      <c r="B78" s="2">
        <f>Addresses!N70</f>
        <v>323875.42236466729</v>
      </c>
      <c r="C78" s="2">
        <f>Addresses!O70</f>
        <v>473829.74291950825</v>
      </c>
      <c r="D78" s="2">
        <f>-Addresses!L70</f>
        <v>-117713.7328368155</v>
      </c>
      <c r="E78" s="11">
        <f t="shared" si="5"/>
        <v>4.0252715762261158</v>
      </c>
      <c r="F78" s="64">
        <f>4/E78*'C-Ratio'!$I$5</f>
        <v>1.4538149511607685</v>
      </c>
      <c r="G78" s="11">
        <f t="shared" si="6"/>
        <v>-6.2782288716551893E-3</v>
      </c>
      <c r="H78" s="67"/>
      <c r="I78" s="2">
        <f>Addresses!Q70</f>
        <v>226589</v>
      </c>
      <c r="J78" s="2">
        <f>Addresses!R70</f>
        <v>379213.52708049183</v>
      </c>
      <c r="K78" s="2">
        <f t="shared" si="8"/>
        <v>1079632.27</v>
      </c>
      <c r="L78" s="55">
        <f t="shared" si="7"/>
        <v>9.1716764389476584</v>
      </c>
    </row>
    <row r="79" spans="1:12" x14ac:dyDescent="0.25">
      <c r="A79" s="12" t="str">
        <f>Addresses!A71</f>
        <v>0xb0a6f90f11c5ae94e30476a7534191194492a91b</v>
      </c>
      <c r="B79" s="2">
        <f>Addresses!N71</f>
        <v>323341.52529123134</v>
      </c>
      <c r="C79" s="2">
        <f>Addresses!O71</f>
        <v>473048.65150107152</v>
      </c>
      <c r="D79" s="2">
        <f>-Addresses!L71</f>
        <v>-129476.8620378521</v>
      </c>
      <c r="E79" s="11">
        <f t="shared" si="5"/>
        <v>3.6535381229951143</v>
      </c>
      <c r="F79" s="64">
        <f>4/E79*'C-Ratio'!$I$5</f>
        <v>1.6017350313571168</v>
      </c>
      <c r="G79" s="11">
        <f t="shared" si="6"/>
        <v>9.4829139683606734E-2</v>
      </c>
      <c r="H79" s="67"/>
      <c r="I79" s="2">
        <f>Addresses!Q71</f>
        <v>951970</v>
      </c>
      <c r="J79" s="2">
        <f>Addresses!R71</f>
        <v>633167.6184989285</v>
      </c>
      <c r="K79" s="2">
        <f t="shared" si="8"/>
        <v>2058186.27</v>
      </c>
      <c r="L79" s="55">
        <f t="shared" si="7"/>
        <v>15.896170463246913</v>
      </c>
    </row>
    <row r="80" spans="1:12" x14ac:dyDescent="0.25">
      <c r="A80" s="12" t="str">
        <f>Addresses!A72</f>
        <v>0x6c11b7b9b5b4ee542943dc0d3970a867e8ee5197</v>
      </c>
      <c r="B80" s="2">
        <f>Addresses!N72</f>
        <v>258036.01511092443</v>
      </c>
      <c r="C80" s="2">
        <f>Addresses!O72</f>
        <v>377506.69010728248</v>
      </c>
      <c r="D80" s="2">
        <f>-Addresses!L72</f>
        <v>-68390.666247493093</v>
      </c>
      <c r="E80" s="11">
        <f t="shared" si="5"/>
        <v>5.5198568872125922</v>
      </c>
      <c r="F80" s="64">
        <f>4/E80*'C-Ratio'!$I$5</f>
        <v>1.0601724138096511</v>
      </c>
      <c r="G80" s="11">
        <f t="shared" si="6"/>
        <v>-0.27534353123058708</v>
      </c>
      <c r="H80" s="67"/>
      <c r="I80" s="2">
        <f>Addresses!Q72</f>
        <v>420214</v>
      </c>
      <c r="J80" s="2">
        <f>Addresses!R72</f>
        <v>-1.0728251072578132E-4</v>
      </c>
      <c r="K80" s="2">
        <f t="shared" si="8"/>
        <v>797720.69</v>
      </c>
      <c r="L80" s="55">
        <f t="shared" si="7"/>
        <v>11.6641748614233</v>
      </c>
    </row>
    <row r="81" spans="1:12" x14ac:dyDescent="0.25">
      <c r="A81" s="12" t="str">
        <f>Addresses!A73</f>
        <v>0x85e78b9c7128c95869d691e40ac6106f3190d9fd</v>
      </c>
      <c r="B81" s="2">
        <f>Addresses!N73</f>
        <v>213819.02659793108</v>
      </c>
      <c r="C81" s="2">
        <f>Addresses!O73</f>
        <v>312817.23591277318</v>
      </c>
      <c r="D81" s="2">
        <f>-Addresses!L73</f>
        <v>-124073.07198494081</v>
      </c>
      <c r="E81" s="11">
        <f t="shared" si="5"/>
        <v>2.5212339060222586</v>
      </c>
      <c r="F81" s="64">
        <f>4/E81*'C-Ratio'!$I$5</f>
        <v>2.3210857136348286</v>
      </c>
      <c r="G81" s="11">
        <f t="shared" si="6"/>
        <v>0.58652475299714868</v>
      </c>
      <c r="H81" s="67"/>
      <c r="I81" s="2">
        <f>Addresses!Q73</f>
        <v>133917</v>
      </c>
      <c r="J81" s="2">
        <f>Addresses!R73</f>
        <v>111405.2340872268</v>
      </c>
      <c r="K81" s="2">
        <f t="shared" si="8"/>
        <v>558139.47</v>
      </c>
      <c r="L81" s="55">
        <f t="shared" si="7"/>
        <v>4.4984738515037606</v>
      </c>
    </row>
    <row r="82" spans="1:12" x14ac:dyDescent="0.25">
      <c r="A82" s="12" t="str">
        <f>Addresses!A74</f>
        <v>0xfea2133278a3b35ad142f91b15b45501b5089fa6</v>
      </c>
      <c r="B82" s="2">
        <f>Addresses!N74</f>
        <v>298441.93687452783</v>
      </c>
      <c r="C82" s="2">
        <f>Addresses!O74</f>
        <v>436620.55364743428</v>
      </c>
      <c r="D82" s="2">
        <f>-Addresses!L74</f>
        <v>-132822.82198874859</v>
      </c>
      <c r="E82" s="11">
        <f t="shared" si="5"/>
        <v>3.2872404539366009</v>
      </c>
      <c r="F82" s="64">
        <f>4/E82*'C-Ratio'!$I$5</f>
        <v>1.7802165926109839</v>
      </c>
      <c r="G82" s="11">
        <f t="shared" si="6"/>
        <v>0.21682610568078187</v>
      </c>
      <c r="H82" s="67"/>
      <c r="I82" s="2">
        <f>Addresses!Q74</f>
        <v>132464</v>
      </c>
      <c r="J82" s="2">
        <f>Addresses!R74</f>
        <v>325567.03635256569</v>
      </c>
      <c r="K82" s="2">
        <f t="shared" si="8"/>
        <v>894651.59000000008</v>
      </c>
      <c r="L82" s="55">
        <f t="shared" si="7"/>
        <v>6.7356767203439327</v>
      </c>
    </row>
    <row r="83" spans="1:12" x14ac:dyDescent="0.25">
      <c r="A83" s="12" t="str">
        <f>Addresses!A75</f>
        <v>0x4f76ff660dc5e37b098de28e6ec32978e4b5beb6</v>
      </c>
      <c r="B83" s="2">
        <f>Addresses!N75</f>
        <v>331542.84270278004</v>
      </c>
      <c r="C83" s="2">
        <f>Addresses!O75</f>
        <v>485047.17887416721</v>
      </c>
      <c r="D83" s="2">
        <f>-Addresses!L75</f>
        <v>-127984.36406842151</v>
      </c>
      <c r="E83" s="11">
        <f t="shared" si="5"/>
        <v>3.789894042172659</v>
      </c>
      <c r="F83" s="64">
        <f>4/E83*'C-Ratio'!$I$5</f>
        <v>1.5441064934483455</v>
      </c>
      <c r="G83" s="11">
        <f t="shared" si="6"/>
        <v>5.5438478091828669E-2</v>
      </c>
      <c r="H83" s="67"/>
      <c r="I83" s="2">
        <f>Addresses!Q75</f>
        <v>6548130</v>
      </c>
      <c r="J83" s="2">
        <f>Addresses!R75</f>
        <v>5537015.1811258327</v>
      </c>
      <c r="K83" s="2">
        <f t="shared" si="8"/>
        <v>12570192.359999999</v>
      </c>
      <c r="L83" s="55">
        <f t="shared" si="7"/>
        <v>98.216625534661958</v>
      </c>
    </row>
    <row r="84" spans="1:12" x14ac:dyDescent="0.25">
      <c r="A84" s="12" t="str">
        <f>Addresses!A76</f>
        <v>0xb115aff9ce430fef6fcde91099a377795a4319bf</v>
      </c>
      <c r="B84" s="2">
        <f>Addresses!N76</f>
        <v>302749.48193405679</v>
      </c>
      <c r="C84" s="2">
        <f>Addresses!O76</f>
        <v>442922.49206952512</v>
      </c>
      <c r="D84" s="2">
        <f>-Addresses!L76</f>
        <v>-115009.40197020709</v>
      </c>
      <c r="E84" s="11">
        <f t="shared" si="5"/>
        <v>3.8511850725409658</v>
      </c>
      <c r="F84" s="64">
        <f>4/E84*'C-Ratio'!$I$5</f>
        <v>1.5195322711767059</v>
      </c>
      <c r="G84" s="11">
        <f t="shared" si="6"/>
        <v>3.8641333681958878E-2</v>
      </c>
      <c r="H84" s="67"/>
      <c r="I84" s="2">
        <f>Addresses!Q76</f>
        <v>23381</v>
      </c>
      <c r="J84" s="2">
        <f>Addresses!R76</f>
        <v>1016386.6679304747</v>
      </c>
      <c r="K84" s="2">
        <f t="shared" si="8"/>
        <v>1482690.16</v>
      </c>
      <c r="L84" s="55">
        <f t="shared" si="7"/>
        <v>12.891903919160342</v>
      </c>
    </row>
    <row r="85" spans="1:12" x14ac:dyDescent="0.25">
      <c r="A85" s="12" t="str">
        <f>Addresses!A77</f>
        <v>0xf59b2359a33d9777f381d5044daf47f3e309f018</v>
      </c>
      <c r="B85" s="2">
        <f>Addresses!N77</f>
        <v>291417.596189951</v>
      </c>
      <c r="C85" s="2">
        <f>Addresses!O77</f>
        <v>426343.94322589831</v>
      </c>
      <c r="D85" s="2">
        <f>-Addresses!L77</f>
        <v>-112866.4536334203</v>
      </c>
      <c r="E85" s="11">
        <f t="shared" si="5"/>
        <v>3.7774195033240225</v>
      </c>
      <c r="F85" s="64">
        <f>4/E85*'C-Ratio'!$I$5</f>
        <v>1.5492057461053519</v>
      </c>
      <c r="G85" s="11">
        <f t="shared" si="6"/>
        <v>5.8923954959228864E-2</v>
      </c>
      <c r="H85" s="67"/>
      <c r="I85" s="2">
        <f>Addresses!Q77</f>
        <v>16561</v>
      </c>
      <c r="J85" s="2">
        <f>Addresses!R77</f>
        <v>47318.876774101693</v>
      </c>
      <c r="K85" s="2">
        <f t="shared" si="8"/>
        <v>490223.82</v>
      </c>
      <c r="L85" s="55">
        <f t="shared" si="7"/>
        <v>4.3433970344474648</v>
      </c>
    </row>
    <row r="86" spans="1:12" x14ac:dyDescent="0.25">
      <c r="A86" s="12" t="str">
        <f>Addresses!A78</f>
        <v>0x9c5083dd4838e120dbeac44c052179692aa5dac5</v>
      </c>
      <c r="B86" s="2">
        <f>Addresses!N78</f>
        <v>267115.83159752737</v>
      </c>
      <c r="C86" s="2">
        <f>Addresses!O78</f>
        <v>390790.46162718255</v>
      </c>
      <c r="D86" s="2">
        <f>-Addresses!L78</f>
        <v>-97818.513751044113</v>
      </c>
      <c r="E86" s="11">
        <f t="shared" si="5"/>
        <v>3.9950562183123668</v>
      </c>
      <c r="F86" s="64">
        <f>4/E86*'C-Ratio'!$I$5</f>
        <v>1.4648104257396564</v>
      </c>
      <c r="G86" s="11">
        <f t="shared" si="6"/>
        <v>1.2374748733126051E-3</v>
      </c>
      <c r="H86" s="67"/>
      <c r="I86" s="2">
        <f>Addresses!Q78</f>
        <v>47563</v>
      </c>
      <c r="J86" s="2">
        <f>Addresses!R78</f>
        <v>25228760.668372817</v>
      </c>
      <c r="K86" s="2">
        <f t="shared" si="8"/>
        <v>25667114.129999999</v>
      </c>
      <c r="L86" s="55">
        <f t="shared" si="7"/>
        <v>262.39525776607934</v>
      </c>
    </row>
    <row r="87" spans="1:12" x14ac:dyDescent="0.25">
      <c r="A87" s="12" t="str">
        <f>Addresses!A79</f>
        <v>0x193991827e291599a262e7fa7d212ff1ae31d110</v>
      </c>
      <c r="B87" s="2">
        <f>Addresses!N79</f>
        <v>292253.07151174889</v>
      </c>
      <c r="C87" s="2">
        <f>Addresses!O79</f>
        <v>427566.24362168863</v>
      </c>
      <c r="D87" s="2">
        <f>-Addresses!L79</f>
        <v>-132588.58174322441</v>
      </c>
      <c r="E87" s="11">
        <f t="shared" si="5"/>
        <v>3.2247591610092643</v>
      </c>
      <c r="F87" s="64">
        <f>4/E87*'C-Ratio'!$I$5</f>
        <v>1.8147091636351782</v>
      </c>
      <c r="G87" s="11">
        <f t="shared" si="6"/>
        <v>0.24040270925165963</v>
      </c>
      <c r="H87" s="67"/>
      <c r="I87" s="2">
        <f>Addresses!Q79</f>
        <v>167942</v>
      </c>
      <c r="J87" s="2">
        <f>Addresses!R79</f>
        <v>1239706.0563783115</v>
      </c>
      <c r="K87" s="2">
        <f t="shared" si="8"/>
        <v>1835214.3</v>
      </c>
      <c r="L87" s="55">
        <f t="shared" si="7"/>
        <v>13.841420398885772</v>
      </c>
    </row>
    <row r="88" spans="1:12" x14ac:dyDescent="0.25">
      <c r="A88" s="12" t="str">
        <f>Addresses!A80</f>
        <v>0xa2e3475d13776c6e42ff37b47286827d959b2195</v>
      </c>
      <c r="B88" s="2">
        <f>Addresses!N80</f>
        <v>117093.46771398085</v>
      </c>
      <c r="C88" s="2">
        <f>Addresses!O80</f>
        <v>171307.74326555399</v>
      </c>
      <c r="D88" s="2">
        <f>-Addresses!L80</f>
        <v>-91240.007288547597</v>
      </c>
      <c r="E88" s="11">
        <f t="shared" si="5"/>
        <v>1.8775507406941698</v>
      </c>
      <c r="F88" s="64">
        <f>4/E88*'C-Ratio'!$I$5</f>
        <v>3.1168265512954356</v>
      </c>
      <c r="G88" s="11">
        <f t="shared" si="6"/>
        <v>1.13043509999688</v>
      </c>
      <c r="H88" s="67"/>
      <c r="I88" s="2">
        <f>Addresses!Q80</f>
        <v>131287</v>
      </c>
      <c r="J88" s="2">
        <f>Addresses!R80</f>
        <v>-3.2655539980623871E-3</v>
      </c>
      <c r="K88" s="2">
        <f t="shared" si="8"/>
        <v>302594.74</v>
      </c>
      <c r="L88" s="55">
        <f t="shared" si="7"/>
        <v>3.3164699235834183</v>
      </c>
    </row>
    <row r="89" spans="1:12" x14ac:dyDescent="0.25">
      <c r="A89" s="12" t="str">
        <f>Addresses!A81</f>
        <v>0x930b01abb91d5776aabc750b46e5c34cfac92cd2</v>
      </c>
      <c r="B89" s="2">
        <f>Addresses!N81</f>
        <v>350596.65918080491</v>
      </c>
      <c r="C89" s="2">
        <f>Addresses!O81</f>
        <v>512922.91238151758</v>
      </c>
      <c r="D89" s="2">
        <f>-Addresses!L81</f>
        <v>-126071.2115676613</v>
      </c>
      <c r="E89" s="11">
        <f t="shared" si="5"/>
        <v>4.0685173562105126</v>
      </c>
      <c r="F89" s="64">
        <f>4/E89*'C-Ratio'!$I$5</f>
        <v>1.4383618128277211</v>
      </c>
      <c r="G89" s="11">
        <f t="shared" si="6"/>
        <v>-1.6840866146465405E-2</v>
      </c>
      <c r="H89" s="67"/>
      <c r="I89" s="2">
        <f>Addresses!Q81</f>
        <v>117818</v>
      </c>
      <c r="J89" s="2">
        <f>Addresses!R81</f>
        <v>1647.2776184824179</v>
      </c>
      <c r="K89" s="2">
        <f t="shared" si="8"/>
        <v>632388.18999999994</v>
      </c>
      <c r="L89" s="55">
        <f t="shared" si="7"/>
        <v>5.0161189230786665</v>
      </c>
    </row>
    <row r="90" spans="1:12" x14ac:dyDescent="0.25">
      <c r="A90" s="12" t="str">
        <f>Addresses!A82</f>
        <v>0xf88d3412764873872ab1fded5f168a6c1a3bf7bb</v>
      </c>
      <c r="B90" s="2">
        <f>Addresses!N82</f>
        <v>228326.77126558372</v>
      </c>
      <c r="C90" s="2">
        <f>Addresses!O82</f>
        <v>334042.06636154902</v>
      </c>
      <c r="D90" s="2">
        <f>-Addresses!L82</f>
        <v>-89157.333998583679</v>
      </c>
      <c r="E90" s="11">
        <f t="shared" si="5"/>
        <v>3.7466583104296891</v>
      </c>
      <c r="F90" s="64">
        <f>4/E90*'C-Ratio'!$I$5</f>
        <v>1.561925191766115</v>
      </c>
      <c r="G90" s="11">
        <f t="shared" si="6"/>
        <v>6.7618039484699244E-2</v>
      </c>
      <c r="H90" s="67"/>
      <c r="I90" s="2">
        <f>Addresses!Q82</f>
        <v>32073</v>
      </c>
      <c r="J90" s="2">
        <f>Addresses!R82</f>
        <v>346639.41363845096</v>
      </c>
      <c r="K90" s="2">
        <f t="shared" si="8"/>
        <v>712754.48</v>
      </c>
      <c r="L90" s="55">
        <f t="shared" si="7"/>
        <v>7.9943449185158739</v>
      </c>
    </row>
    <row r="91" spans="1:12" x14ac:dyDescent="0.25">
      <c r="A91" s="12" t="str">
        <f>Addresses!A83</f>
        <v>0x1d3666a6b38a3b7eb22a98f62b2e52a44890450f</v>
      </c>
      <c r="B91" s="2">
        <f>Addresses!N83</f>
        <v>232515.4169718301</v>
      </c>
      <c r="C91" s="2">
        <f>Addresses!O83</f>
        <v>340170.05502978747</v>
      </c>
      <c r="D91" s="2">
        <f>-Addresses!L83</f>
        <v>-96209.923601182454</v>
      </c>
      <c r="E91" s="11">
        <f t="shared" si="5"/>
        <v>3.5357065289843619</v>
      </c>
      <c r="F91" s="64">
        <f>4/E91*'C-Ratio'!$I$5</f>
        <v>1.6551147421392458</v>
      </c>
      <c r="G91" s="11">
        <f t="shared" si="6"/>
        <v>0.13131561321889662</v>
      </c>
      <c r="H91" s="67"/>
      <c r="I91" s="2">
        <f>Addresses!Q83</f>
        <v>18656</v>
      </c>
      <c r="J91" s="2">
        <f>Addresses!R83</f>
        <v>3691.2649702125345</v>
      </c>
      <c r="K91" s="2">
        <f t="shared" si="8"/>
        <v>362517.32</v>
      </c>
      <c r="L91" s="55">
        <f t="shared" si="7"/>
        <v>3.7679826199918587</v>
      </c>
    </row>
    <row r="92" spans="1:12" x14ac:dyDescent="0.25">
      <c r="A92" s="12" t="str">
        <f>Addresses!A84</f>
        <v>0x2ab7249404146652fbd5baec337b66bcf8070ce3</v>
      </c>
      <c r="B92" s="2">
        <f>Addresses!N84</f>
        <v>231305.37294767567</v>
      </c>
      <c r="C92" s="2">
        <f>Addresses!O84</f>
        <v>338399.76062244951</v>
      </c>
      <c r="D92" s="2">
        <f>-Addresses!L84</f>
        <v>-91184.99289577319</v>
      </c>
      <c r="E92" s="11">
        <f t="shared" si="5"/>
        <v>3.7111343640641525</v>
      </c>
      <c r="F92" s="64">
        <f>4/E92*'C-Ratio'!$I$5</f>
        <v>1.5768763472070395</v>
      </c>
      <c r="G92" s="11">
        <f t="shared" si="6"/>
        <v>7.7837557899548493E-2</v>
      </c>
      <c r="H92" s="67"/>
      <c r="I92" s="2">
        <f>Addresses!Q84</f>
        <v>18182</v>
      </c>
      <c r="J92" s="2">
        <f>Addresses!R84</f>
        <v>161649.75937755051</v>
      </c>
      <c r="K92" s="2">
        <f t="shared" si="8"/>
        <v>518231.52</v>
      </c>
      <c r="L92" s="55">
        <f t="shared" si="7"/>
        <v>5.6832983536265891</v>
      </c>
    </row>
    <row r="93" spans="1:12" x14ac:dyDescent="0.25">
      <c r="A93" s="12" t="str">
        <f>Addresses!A85</f>
        <v>0x49a2dcc237a65cc1f412ed47e0594602f6141936</v>
      </c>
      <c r="B93" s="2">
        <f>Addresses!N85</f>
        <v>273993.98247172905</v>
      </c>
      <c r="C93" s="2">
        <f>Addresses!O85</f>
        <v>400853.19635613961</v>
      </c>
      <c r="D93" s="2">
        <f>-Addresses!L85</f>
        <v>-100791.852138293</v>
      </c>
      <c r="E93" s="11">
        <f t="shared" si="5"/>
        <v>3.9770396897374485</v>
      </c>
      <c r="F93" s="64">
        <f>4/E93*'C-Ratio'!$I$5</f>
        <v>1.4714462154101184</v>
      </c>
      <c r="G93" s="11">
        <f t="shared" si="6"/>
        <v>5.7732162748587168E-3</v>
      </c>
      <c r="H93" s="67"/>
      <c r="I93" s="2">
        <f>Addresses!Q85</f>
        <v>1493862</v>
      </c>
      <c r="J93" s="2">
        <f>Addresses!R85</f>
        <v>21902483.80364386</v>
      </c>
      <c r="K93" s="2">
        <f t="shared" si="8"/>
        <v>23797199</v>
      </c>
      <c r="L93" s="55">
        <f t="shared" si="7"/>
        <v>236.10240803342603</v>
      </c>
    </row>
    <row r="94" spans="1:12" x14ac:dyDescent="0.25">
      <c r="A94" s="12" t="str">
        <f>Addresses!A86</f>
        <v>0x1ebf9d426f4f04a255c84ed9abd2cc8047c8c343</v>
      </c>
      <c r="B94" s="2">
        <f>Addresses!N86</f>
        <v>252343.13941262747</v>
      </c>
      <c r="C94" s="2">
        <f>Addresses!O86</f>
        <v>369178.01296067401</v>
      </c>
      <c r="D94" s="2">
        <f>-Addresses!L86</f>
        <v>-97299.136857223115</v>
      </c>
      <c r="E94" s="11">
        <f t="shared" si="5"/>
        <v>3.794257841181123</v>
      </c>
      <c r="F94" s="64">
        <f>4/E94*'C-Ratio'!$I$5</f>
        <v>1.5423306071835958</v>
      </c>
      <c r="G94" s="11">
        <f t="shared" si="6"/>
        <v>5.4224611882156992E-2</v>
      </c>
      <c r="H94" s="67"/>
      <c r="I94" s="2">
        <f>Addresses!Q86</f>
        <v>19003</v>
      </c>
      <c r="J94" s="2">
        <f>Addresses!R86</f>
        <v>4.7039325989317149E-2</v>
      </c>
      <c r="K94" s="2">
        <f t="shared" si="8"/>
        <v>388181.06</v>
      </c>
      <c r="L94" s="55">
        <f t="shared" si="7"/>
        <v>3.9895632431931789</v>
      </c>
    </row>
    <row r="95" spans="1:12" x14ac:dyDescent="0.25">
      <c r="A95" s="12" t="str">
        <f>Addresses!A87</f>
        <v>0x6e0d41232da164ad7a91d4ae5d4277a42e1e3fc2</v>
      </c>
      <c r="B95" s="2">
        <f>Addresses!N87</f>
        <v>253562.70733542624</v>
      </c>
      <c r="C95" s="2">
        <f>Addresses!O87</f>
        <v>370962.24083172862</v>
      </c>
      <c r="D95" s="2">
        <f>-Addresses!L87</f>
        <v>-100408.36092608261</v>
      </c>
      <c r="E95" s="11">
        <f t="shared" si="5"/>
        <v>3.6945353694680771</v>
      </c>
      <c r="F95" s="64">
        <f>4/E95*'C-Ratio'!$I$5</f>
        <v>1.5839610166846354</v>
      </c>
      <c r="G95" s="11">
        <f t="shared" si="6"/>
        <v>8.2680120768718668E-2</v>
      </c>
      <c r="H95" s="67"/>
      <c r="I95" s="2">
        <f>Addresses!Q87</f>
        <v>948</v>
      </c>
      <c r="J95" s="2">
        <f>Addresses!R87</f>
        <v>426658.53916827141</v>
      </c>
      <c r="K95" s="2">
        <f t="shared" si="8"/>
        <v>798568.78</v>
      </c>
      <c r="L95" s="55">
        <f t="shared" si="7"/>
        <v>7.9532099979988775</v>
      </c>
    </row>
    <row r="96" spans="1:12" x14ac:dyDescent="0.25">
      <c r="A96" s="12" t="str">
        <f>Addresses!A88</f>
        <v>0x99ef16bc9c9cc666d304cb03c896b4cf3497360d</v>
      </c>
      <c r="B96" s="2">
        <f>Addresses!N88</f>
        <v>217628.91433798952</v>
      </c>
      <c r="C96" s="2">
        <f>Addresses!O88</f>
        <v>318391.10167647869</v>
      </c>
      <c r="D96" s="2">
        <f>-Addresses!L88</f>
        <v>-83190.448994131511</v>
      </c>
      <c r="E96" s="11">
        <f t="shared" si="5"/>
        <v>3.8272554785578676</v>
      </c>
      <c r="F96" s="64">
        <f>4/E96*'C-Ratio'!$I$5</f>
        <v>1.5290330192969164</v>
      </c>
      <c r="G96" s="11">
        <f t="shared" si="6"/>
        <v>4.5135351535827928E-2</v>
      </c>
      <c r="H96" s="67"/>
      <c r="I96" s="2">
        <f>Addresses!Q88</f>
        <v>65017</v>
      </c>
      <c r="J96" s="2">
        <f>Addresses!R88</f>
        <v>235502.47832352127</v>
      </c>
      <c r="K96" s="2">
        <f t="shared" si="8"/>
        <v>618910.57999999996</v>
      </c>
      <c r="L96" s="55">
        <f t="shared" si="7"/>
        <v>7.439683130495661</v>
      </c>
    </row>
    <row r="97" spans="1:12" x14ac:dyDescent="0.25">
      <c r="A97" s="12" t="str">
        <f>Addresses!A89</f>
        <v>0x0be55326919f08af4d14a42aafb3b68f95738355</v>
      </c>
      <c r="B97" s="2">
        <f>Addresses!N89</f>
        <v>247672.65720563807</v>
      </c>
      <c r="C97" s="2">
        <f>Addresses!O89</f>
        <v>362345.09749184852</v>
      </c>
      <c r="D97" s="2">
        <f>-Addresses!L89</f>
        <v>-95936.799850366981</v>
      </c>
      <c r="E97" s="11">
        <f t="shared" si="5"/>
        <v>3.7769145735213145</v>
      </c>
      <c r="F97" s="64">
        <f>4/E97*'C-Ratio'!$I$5</f>
        <v>1.5494128569987831</v>
      </c>
      <c r="G97" s="11">
        <f t="shared" si="6"/>
        <v>5.9065520846741659E-2</v>
      </c>
      <c r="H97" s="67"/>
      <c r="I97" s="2">
        <f>Addresses!Q89</f>
        <v>32693</v>
      </c>
      <c r="J97" s="2">
        <f>Addresses!R89</f>
        <v>2124843.0125081511</v>
      </c>
      <c r="K97" s="2">
        <f t="shared" si="8"/>
        <v>2519881.1099999994</v>
      </c>
      <c r="L97" s="55">
        <f t="shared" si="7"/>
        <v>26.266053421943074</v>
      </c>
    </row>
    <row r="98" spans="1:12" x14ac:dyDescent="0.25">
      <c r="A98" s="12" t="str">
        <f>Addresses!A90</f>
        <v>0x9fa23d27bc93533cd29e6038275611c829813147</v>
      </c>
      <c r="B98" s="2">
        <f>Addresses!N90</f>
        <v>232159.57268042554</v>
      </c>
      <c r="C98" s="2">
        <f>Addresses!O90</f>
        <v>339649.45483146259</v>
      </c>
      <c r="D98" s="2">
        <f>-Addresses!L90</f>
        <v>-89563.176823236878</v>
      </c>
      <c r="E98" s="11">
        <f t="shared" si="5"/>
        <v>3.7922890509098335</v>
      </c>
      <c r="F98" s="64">
        <f>4/E98*'C-Ratio'!$I$5</f>
        <v>1.5431313176394104</v>
      </c>
      <c r="G98" s="11">
        <f t="shared" si="6"/>
        <v>5.4771919097341248E-2</v>
      </c>
      <c r="H98" s="67"/>
      <c r="I98" s="2">
        <f>Addresses!Q90</f>
        <v>17356</v>
      </c>
      <c r="J98" s="2">
        <f>Addresses!R90</f>
        <v>151615.50516853743</v>
      </c>
      <c r="K98" s="2">
        <f t="shared" si="8"/>
        <v>508620.96</v>
      </c>
      <c r="L98" s="55">
        <f t="shared" si="7"/>
        <v>5.6789070915139757</v>
      </c>
    </row>
    <row r="99" spans="1:12" x14ac:dyDescent="0.25">
      <c r="A99" s="12" t="str">
        <f>Addresses!A91</f>
        <v>0x510b0068c0756bbefcbaffb6567e467d661291fe</v>
      </c>
      <c r="B99" s="2">
        <f>Addresses!N91</f>
        <v>229315.7479120447</v>
      </c>
      <c r="C99" s="2">
        <f>Addresses!O91</f>
        <v>335488.93919532141</v>
      </c>
      <c r="D99" s="2">
        <f>-Addresses!L91</f>
        <v>-103564.395600848</v>
      </c>
      <c r="E99" s="11">
        <f t="shared" si="5"/>
        <v>3.2394235224269909</v>
      </c>
      <c r="F99" s="64">
        <f>4/E99*'C-Ratio'!$I$5</f>
        <v>1.8064942603169267</v>
      </c>
      <c r="G99" s="11">
        <f t="shared" si="6"/>
        <v>0.23478760103686036</v>
      </c>
      <c r="H99" s="67"/>
      <c r="I99" s="2">
        <f>Addresses!Q91</f>
        <v>1885</v>
      </c>
      <c r="J99" s="2">
        <f>Addresses!R91</f>
        <v>116887.05080467857</v>
      </c>
      <c r="K99" s="2">
        <f t="shared" si="8"/>
        <v>454260.99</v>
      </c>
      <c r="L99" s="55">
        <f t="shared" si="7"/>
        <v>4.3862660267027174</v>
      </c>
    </row>
    <row r="100" spans="1:12" x14ac:dyDescent="0.25">
      <c r="A100" s="12" t="str">
        <f>Addresses!A92</f>
        <v>0x526c7665c5dd9cd7102c6d42d407a0d9dc1e431d</v>
      </c>
      <c r="B100" s="2">
        <f>Addresses!N92</f>
        <v>224284.10808795167</v>
      </c>
      <c r="C100" s="2">
        <f>Addresses!O92</f>
        <v>328127.65013267333</v>
      </c>
      <c r="D100" s="2">
        <f>-Addresses!L92</f>
        <v>-84370.445942663064</v>
      </c>
      <c r="E100" s="11">
        <f t="shared" si="5"/>
        <v>3.8891302098327669</v>
      </c>
      <c r="F100" s="64">
        <f>4/E100*'C-Ratio'!$I$5</f>
        <v>1.5047066269996749</v>
      </c>
      <c r="G100" s="11">
        <f t="shared" si="6"/>
        <v>2.8507605604699116E-2</v>
      </c>
      <c r="H100" s="67"/>
      <c r="I100" s="2">
        <f>Addresses!Q92</f>
        <v>164417</v>
      </c>
      <c r="J100" s="2">
        <f>Addresses!R92</f>
        <v>878569.35986732668</v>
      </c>
      <c r="K100" s="2">
        <f t="shared" si="8"/>
        <v>1371114.01</v>
      </c>
      <c r="L100" s="55">
        <f t="shared" si="7"/>
        <v>16.251117256530673</v>
      </c>
    </row>
    <row r="101" spans="1:12" x14ac:dyDescent="0.25">
      <c r="A101" s="12" t="str">
        <f>Addresses!A93</f>
        <v>0xb08dd71c47cb8c00e2155c1f12877f0e7d17b449</v>
      </c>
      <c r="B101" s="2">
        <f>Addresses!N93</f>
        <v>223587.44389563214</v>
      </c>
      <c r="C101" s="2">
        <f>Addresses!O93</f>
        <v>327108.43041930982</v>
      </c>
      <c r="D101" s="2">
        <f>-Addresses!L93</f>
        <v>-93711.585142485856</v>
      </c>
      <c r="E101" s="11">
        <f t="shared" si="5"/>
        <v>3.4905868887176603</v>
      </c>
      <c r="F101" s="64">
        <f>4/E101*'C-Ratio'!$I$5</f>
        <v>1.6765089042518733</v>
      </c>
      <c r="G101" s="11">
        <f t="shared" si="6"/>
        <v>0.14593910065063098</v>
      </c>
      <c r="H101" s="67"/>
      <c r="I101" s="2">
        <f>Addresses!Q93</f>
        <v>4335</v>
      </c>
      <c r="J101" s="2">
        <f>Addresses!R93</f>
        <v>-4.193098284304142E-4</v>
      </c>
      <c r="K101" s="2">
        <f t="shared" si="8"/>
        <v>331443.43</v>
      </c>
      <c r="L101" s="55">
        <f t="shared" si="7"/>
        <v>3.5368458392422824</v>
      </c>
    </row>
    <row r="102" spans="1:12" x14ac:dyDescent="0.25">
      <c r="A102" s="12" t="str">
        <f>Addresses!A94</f>
        <v>0x79d64144f05b18534e45b069c5c867089e13a4c6</v>
      </c>
      <c r="B102" s="2">
        <f>Addresses!N94</f>
        <v>142663.61391774646</v>
      </c>
      <c r="C102" s="2">
        <f>Addresses!O94</f>
        <v>208716.8671616631</v>
      </c>
      <c r="D102" s="2">
        <f>-Addresses!L94</f>
        <v>-91970.858462155025</v>
      </c>
      <c r="E102" s="11">
        <f t="shared" si="5"/>
        <v>2.2693804391044989</v>
      </c>
      <c r="F102" s="64">
        <f>4/E102*'C-Ratio'!$I$5</f>
        <v>2.5786773778261738</v>
      </c>
      <c r="G102" s="11">
        <f t="shared" si="6"/>
        <v>0.76259561027079537</v>
      </c>
      <c r="H102" s="67"/>
      <c r="I102" s="2">
        <f>Addresses!Q94</f>
        <v>1926</v>
      </c>
      <c r="J102" s="2">
        <f>Addresses!R94</f>
        <v>2.838336891727522E-3</v>
      </c>
      <c r="K102" s="2">
        <f t="shared" si="8"/>
        <v>210642.87</v>
      </c>
      <c r="L102" s="55">
        <f t="shared" si="7"/>
        <v>2.2903218858903789</v>
      </c>
    </row>
    <row r="103" spans="1:12" x14ac:dyDescent="0.25">
      <c r="A103" s="12" t="str">
        <f>Addresses!A95</f>
        <v>0x215b67d707ced250c3803a19348e9c565e42d7a3</v>
      </c>
      <c r="B103" s="2">
        <f>Addresses!N95</f>
        <v>189347.1520452282</v>
      </c>
      <c r="C103" s="2">
        <f>Addresses!O95</f>
        <v>277014.88344216888</v>
      </c>
      <c r="D103" s="2">
        <f>-Addresses!L95</f>
        <v>-69928.345413845615</v>
      </c>
      <c r="E103" s="11">
        <f t="shared" si="5"/>
        <v>3.961410523912106</v>
      </c>
      <c r="F103" s="64">
        <f>4/E103*'C-Ratio'!$I$5</f>
        <v>1.4772515912389801</v>
      </c>
      <c r="G103" s="11">
        <f t="shared" si="6"/>
        <v>9.7413473950649365E-3</v>
      </c>
      <c r="H103" s="67"/>
      <c r="I103" s="2">
        <f>Addresses!Q95</f>
        <v>73369</v>
      </c>
      <c r="J103" s="2">
        <f>Addresses!R95</f>
        <v>224301.32655783114</v>
      </c>
      <c r="K103" s="2">
        <f t="shared" si="8"/>
        <v>574685.21</v>
      </c>
      <c r="L103" s="55">
        <f t="shared" si="7"/>
        <v>8.2182011686238745</v>
      </c>
    </row>
    <row r="104" spans="1:12" x14ac:dyDescent="0.25">
      <c r="A104" s="12" t="str">
        <f>Addresses!A96</f>
        <v>0xd0c417aab37c6b3acf93da6036bfe29963c5b3d9</v>
      </c>
      <c r="B104" s="2">
        <f>Addresses!N96</f>
        <v>214990.14874344892</v>
      </c>
      <c r="C104" s="2">
        <f>Addresses!O96</f>
        <v>314530.58761166577</v>
      </c>
      <c r="D104" s="2">
        <f>-Addresses!L96</f>
        <v>-82176.329357498747</v>
      </c>
      <c r="E104" s="11">
        <f t="shared" si="5"/>
        <v>3.8275083600210023</v>
      </c>
      <c r="F104" s="64">
        <f>4/E104*'C-Ratio'!$I$5</f>
        <v>1.5289319968899791</v>
      </c>
      <c r="G104" s="11">
        <f t="shared" si="6"/>
        <v>4.5066299993150372E-2</v>
      </c>
      <c r="H104" s="67"/>
      <c r="I104" s="2">
        <f>Addresses!Q96</f>
        <v>1162798</v>
      </c>
      <c r="J104" s="2">
        <f>Addresses!R96</f>
        <v>5547378.2023883341</v>
      </c>
      <c r="K104" s="2">
        <f t="shared" si="8"/>
        <v>7024706.79</v>
      </c>
      <c r="L104" s="55">
        <f t="shared" si="7"/>
        <v>85.483336198186876</v>
      </c>
    </row>
    <row r="105" spans="1:12" x14ac:dyDescent="0.25">
      <c r="A105" s="12" t="str">
        <f>Addresses!A97</f>
        <v>0x1740702d34ba431a4025b9a1e60936090134324b</v>
      </c>
      <c r="B105" s="2">
        <f>Addresses!N97</f>
        <v>212033.45974816178</v>
      </c>
      <c r="C105" s="2">
        <f>Addresses!O97</f>
        <v>310204.95161156071</v>
      </c>
      <c r="D105" s="2">
        <f>-Addresses!L97</f>
        <v>-82137.422373963083</v>
      </c>
      <c r="E105" s="11">
        <f t="shared" si="5"/>
        <v>3.7766579793462478</v>
      </c>
      <c r="F105" s="64">
        <f>4/E105*'C-Ratio'!$I$5</f>
        <v>1.5495181274034777</v>
      </c>
      <c r="G105" s="11">
        <f t="shared" si="6"/>
        <v>5.9137476010579393E-2</v>
      </c>
      <c r="H105" s="67"/>
      <c r="I105" s="2">
        <f>Addresses!Q97</f>
        <v>109185</v>
      </c>
      <c r="J105" s="2">
        <f>Addresses!R97</f>
        <v>4835.1883884393028</v>
      </c>
      <c r="K105" s="2">
        <f t="shared" si="8"/>
        <v>424225.14</v>
      </c>
      <c r="L105" s="55">
        <f t="shared" si="7"/>
        <v>5.164821682235746</v>
      </c>
    </row>
    <row r="106" spans="1:12" x14ac:dyDescent="0.25">
      <c r="A106" s="12" t="str">
        <f>Addresses!A98</f>
        <v>0x41574c34bfebd8e87daef8bfb825966ef75132b6</v>
      </c>
      <c r="B106" s="2">
        <f>Addresses!N98</f>
        <v>189209.77990629437</v>
      </c>
      <c r="C106" s="2">
        <f>Addresses!O98</f>
        <v>276813.90800290869</v>
      </c>
      <c r="D106" s="2">
        <f>-Addresses!L98</f>
        <v>-73520.627309886011</v>
      </c>
      <c r="E106" s="11">
        <f t="shared" si="5"/>
        <v>3.7651189622764099</v>
      </c>
      <c r="F106" s="64">
        <f>4/E106*'C-Ratio'!$I$5</f>
        <v>1.5542669590609299</v>
      </c>
      <c r="G106" s="11">
        <f t="shared" si="6"/>
        <v>6.2383430663656814E-2</v>
      </c>
      <c r="H106" s="67"/>
      <c r="I106" s="2">
        <f>Addresses!Q98</f>
        <v>51885</v>
      </c>
      <c r="J106" s="2">
        <f>Addresses!R98</f>
        <v>58489.771997091302</v>
      </c>
      <c r="K106" s="2">
        <f t="shared" si="8"/>
        <v>387188.68</v>
      </c>
      <c r="L106" s="55">
        <f t="shared" si="7"/>
        <v>5.2663952167874983</v>
      </c>
    </row>
    <row r="107" spans="1:12" x14ac:dyDescent="0.25">
      <c r="A107" s="12" t="str">
        <f>Addresses!A99</f>
        <v>0xe0041ea9c685fd159e7cb45adf6119ae791f3c93</v>
      </c>
      <c r="B107" s="2">
        <f>Addresses!N99</f>
        <v>212261.78437701784</v>
      </c>
      <c r="C107" s="2">
        <f>Addresses!O99</f>
        <v>310538.99054357712</v>
      </c>
      <c r="D107" s="2">
        <f>-Addresses!L99</f>
        <v>-96553.995707872891</v>
      </c>
      <c r="E107" s="11">
        <f t="shared" si="5"/>
        <v>3.216221019823172</v>
      </c>
      <c r="F107" s="64">
        <f>4/E107*'C-Ratio'!$I$5</f>
        <v>1.8195266941952091</v>
      </c>
      <c r="G107" s="11">
        <f t="shared" si="6"/>
        <v>0.24369562145947299</v>
      </c>
      <c r="H107" s="67"/>
      <c r="I107" s="2">
        <f>Addresses!Q99</f>
        <v>154063</v>
      </c>
      <c r="J107" s="2">
        <f>Addresses!R99</f>
        <v>49222.129456422874</v>
      </c>
      <c r="K107" s="2">
        <f t="shared" si="8"/>
        <v>513824.12</v>
      </c>
      <c r="L107" s="55">
        <f t="shared" si="7"/>
        <v>5.3216246125596998</v>
      </c>
    </row>
    <row r="108" spans="1:12" x14ac:dyDescent="0.25">
      <c r="A108" s="12" t="str">
        <f>Addresses!A100</f>
        <v>0xbb1e599e15f2bf248732ef060cadffeb6363cc4c</v>
      </c>
      <c r="B108" s="2">
        <f>Addresses!N100</f>
        <v>174434.59942388575</v>
      </c>
      <c r="C108" s="2">
        <f>Addresses!O100</f>
        <v>255197.81895714489</v>
      </c>
      <c r="D108" s="2">
        <f>-Addresses!L100</f>
        <v>-84297.860571709374</v>
      </c>
      <c r="E108" s="11">
        <f t="shared" si="5"/>
        <v>3.027334468827434</v>
      </c>
      <c r="F108" s="64">
        <f>4/E108*'C-Ratio'!$I$5</f>
        <v>1.9330536682544472</v>
      </c>
      <c r="G108" s="11">
        <f t="shared" si="6"/>
        <v>0.32129437337966316</v>
      </c>
      <c r="H108" s="67"/>
      <c r="I108" s="2">
        <f>Addresses!Q100</f>
        <v>115583</v>
      </c>
      <c r="J108" s="2">
        <f>Addresses!R100</f>
        <v>187595.28104285509</v>
      </c>
      <c r="K108" s="2">
        <f t="shared" si="8"/>
        <v>558376.1</v>
      </c>
      <c r="L108" s="55">
        <f t="shared" si="7"/>
        <v>6.6238466339843596</v>
      </c>
    </row>
    <row r="109" spans="1:12" x14ac:dyDescent="0.25">
      <c r="A109" s="12" t="str">
        <f>Addresses!A101</f>
        <v>0x0b0e3ebe78b965bd0ae25a7c5c1cc8cff23a07e7</v>
      </c>
      <c r="B109" s="2">
        <f>Addresses!N101</f>
        <v>195688.83426388551</v>
      </c>
      <c r="C109" s="2">
        <f>Addresses!O101</f>
        <v>286292.76452806452</v>
      </c>
      <c r="D109" s="2">
        <f>-Addresses!L101</f>
        <v>-76569.180931847179</v>
      </c>
      <c r="E109" s="11">
        <f t="shared" si="5"/>
        <v>3.739007797182635</v>
      </c>
      <c r="F109" s="64">
        <f>4/E109*'C-Ratio'!$I$5</f>
        <v>1.5651211009534449</v>
      </c>
      <c r="G109" s="11">
        <f t="shared" si="6"/>
        <v>6.9802529701602722E-2</v>
      </c>
      <c r="H109" s="67"/>
      <c r="I109" s="2">
        <f>Addresses!Q101</f>
        <v>9910</v>
      </c>
      <c r="J109" s="2">
        <f>Addresses!R101</f>
        <v>375546.93547193543</v>
      </c>
      <c r="K109" s="2">
        <f t="shared" si="8"/>
        <v>671749.7</v>
      </c>
      <c r="L109" s="55">
        <f t="shared" si="7"/>
        <v>8.7731080811470612</v>
      </c>
    </row>
    <row r="110" spans="1:12" x14ac:dyDescent="0.25">
      <c r="A110" s="12" t="str">
        <f>Addresses!A102</f>
        <v>0x6ff60e1cf749ae639fbe124ddbc2178c4c988203</v>
      </c>
      <c r="B110" s="2">
        <f>Addresses!N102</f>
        <v>139462.00150654258</v>
      </c>
      <c r="C110" s="2">
        <f>Addresses!O102</f>
        <v>204032.90820407181</v>
      </c>
      <c r="D110" s="2">
        <f>-Addresses!L102</f>
        <v>-68484.295605784864</v>
      </c>
      <c r="E110" s="11">
        <f t="shared" si="5"/>
        <v>2.9792656316207649</v>
      </c>
      <c r="F110" s="64">
        <f>4/E110*'C-Ratio'!$I$5</f>
        <v>1.9642424421270639</v>
      </c>
      <c r="G110" s="11">
        <f t="shared" si="6"/>
        <v>0.34261274239717276</v>
      </c>
      <c r="H110" s="67"/>
      <c r="I110" s="2">
        <f>Addresses!Q102</f>
        <v>34379</v>
      </c>
      <c r="J110" s="2">
        <f>Addresses!R102</f>
        <v>116465.1617959282</v>
      </c>
      <c r="K110" s="2">
        <f t="shared" si="8"/>
        <v>354877.07</v>
      </c>
      <c r="L110" s="55">
        <f t="shared" si="7"/>
        <v>5.1818751563537084</v>
      </c>
    </row>
    <row r="111" spans="1:12" x14ac:dyDescent="0.25">
      <c r="A111" s="12" t="str">
        <f>Addresses!A103</f>
        <v>0xd68c599a549e8518b2e0dab9cd437c930ac2f12b</v>
      </c>
      <c r="B111" s="2">
        <f>Addresses!N103</f>
        <v>194515.46965676069</v>
      </c>
      <c r="C111" s="2">
        <f>Addresses!O103</f>
        <v>284576.13210784091</v>
      </c>
      <c r="D111" s="2">
        <f>-Addresses!L103</f>
        <v>-72682.265480778209</v>
      </c>
      <c r="E111" s="11">
        <f t="shared" si="5"/>
        <v>3.9153448262162502</v>
      </c>
      <c r="F111" s="64">
        <f>4/E111*'C-Ratio'!$I$5</f>
        <v>1.4946320847186567</v>
      </c>
      <c r="G111" s="11">
        <f t="shared" si="6"/>
        <v>2.162138394986779E-2</v>
      </c>
      <c r="H111" s="67"/>
      <c r="I111" s="2">
        <f>Addresses!Q103</f>
        <v>5421</v>
      </c>
      <c r="J111" s="2">
        <f>Addresses!R103</f>
        <v>26284.947892159107</v>
      </c>
      <c r="K111" s="2">
        <f t="shared" si="8"/>
        <v>316282.08</v>
      </c>
      <c r="L111" s="55">
        <f t="shared" si="7"/>
        <v>4.35157156849555</v>
      </c>
    </row>
    <row r="112" spans="1:12" x14ac:dyDescent="0.25">
      <c r="A112" s="12" t="str">
        <f>Addresses!A104</f>
        <v>0xcf27ec0ae6f3c4aff868b2a19f8dad58cdc8730c</v>
      </c>
      <c r="B112" s="2">
        <f>Addresses!N104</f>
        <v>214800.26483578014</v>
      </c>
      <c r="C112" s="2">
        <f>Addresses!O104</f>
        <v>314252.78745474637</v>
      </c>
      <c r="D112" s="2">
        <f>-Addresses!L104</f>
        <v>-85760.769491799671</v>
      </c>
      <c r="E112" s="11">
        <f t="shared" si="5"/>
        <v>3.6642953335999953</v>
      </c>
      <c r="F112" s="64">
        <f>4/E112*'C-Ratio'!$I$5</f>
        <v>1.5970328445798851</v>
      </c>
      <c r="G112" s="11">
        <f t="shared" si="6"/>
        <v>9.1615068065540095E-2</v>
      </c>
      <c r="H112" s="67"/>
      <c r="I112" s="2">
        <f>Addresses!Q104</f>
        <v>76450</v>
      </c>
      <c r="J112" s="2">
        <f>Addresses!R104</f>
        <v>486207.89254525368</v>
      </c>
      <c r="K112" s="2">
        <f t="shared" si="8"/>
        <v>876910.68</v>
      </c>
      <c r="L112" s="55">
        <f t="shared" si="7"/>
        <v>10.225079429631856</v>
      </c>
    </row>
    <row r="113" spans="1:15" x14ac:dyDescent="0.25">
      <c r="A113" s="12" t="str">
        <f>Addresses!A105</f>
        <v>0xc72aed14386158960d0e93fecb83642e68482e4b</v>
      </c>
      <c r="B113" s="2">
        <f>Addresses!N105</f>
        <v>187673.24442627808</v>
      </c>
      <c r="C113" s="2">
        <f>Addresses!O105</f>
        <v>274565.95659564482</v>
      </c>
      <c r="D113" s="2">
        <f>-Addresses!L105</f>
        <v>-72716.137561299052</v>
      </c>
      <c r="E113" s="11">
        <f t="shared" si="5"/>
        <v>3.7758600195752723</v>
      </c>
      <c r="F113" s="64">
        <f>4/E113*'C-Ratio'!$I$5</f>
        <v>1.5498455900540145</v>
      </c>
      <c r="G113" s="11">
        <f t="shared" si="6"/>
        <v>5.9361305573488954E-2</v>
      </c>
      <c r="H113" s="67"/>
      <c r="I113" s="2">
        <f>Addresses!Q105</f>
        <v>5667535</v>
      </c>
      <c r="J113" s="2">
        <f>Addresses!R105</f>
        <v>7925629.6234043557</v>
      </c>
      <c r="K113" s="2">
        <f t="shared" si="8"/>
        <v>13867730.58</v>
      </c>
      <c r="L113" s="55">
        <f t="shared" si="7"/>
        <v>190.71049487893424</v>
      </c>
    </row>
    <row r="114" spans="1:15" x14ac:dyDescent="0.25">
      <c r="A114" s="12" t="str">
        <f>Addresses!A106</f>
        <v>0xcda16a18d3f942571e7ba81b7d2219a6802c45a1</v>
      </c>
      <c r="B114" s="2">
        <f>Addresses!N106</f>
        <v>175565.40605052628</v>
      </c>
      <c r="C114" s="2">
        <f>Addresses!O106</f>
        <v>256852.18905191997</v>
      </c>
      <c r="D114" s="2">
        <f>-Addresses!L106</f>
        <v>-68134.572897784048</v>
      </c>
      <c r="E114" s="11">
        <f t="shared" si="5"/>
        <v>3.7697776345828333</v>
      </c>
      <c r="F114" s="64">
        <f>4/E114*'C-Ratio'!$I$5</f>
        <v>1.5523462037430193</v>
      </c>
      <c r="G114" s="11">
        <f t="shared" si="6"/>
        <v>6.1070542544784168E-2</v>
      </c>
      <c r="H114" s="67"/>
      <c r="I114" s="2">
        <f>Addresses!Q106</f>
        <v>3464</v>
      </c>
      <c r="J114" s="2">
        <f>Addresses!R106</f>
        <v>239156.53094808001</v>
      </c>
      <c r="K114" s="2">
        <f t="shared" si="8"/>
        <v>499472.72</v>
      </c>
      <c r="L114" s="55">
        <f t="shared" si="7"/>
        <v>7.3306795472147801</v>
      </c>
    </row>
    <row r="115" spans="1:15" x14ac:dyDescent="0.25">
      <c r="A115" s="12" t="str">
        <f>Addresses!A107</f>
        <v>0x498f119215f978b66886a4f905658e515f3724d5</v>
      </c>
      <c r="B115" s="2">
        <f>Addresses!N107</f>
        <v>137792.97037055672</v>
      </c>
      <c r="C115" s="2">
        <f>Addresses!O107</f>
        <v>201591.11565212451</v>
      </c>
      <c r="D115" s="2">
        <f>-Addresses!L107</f>
        <v>-79759.99002055639</v>
      </c>
      <c r="E115" s="11">
        <f t="shared" si="5"/>
        <v>2.5274716759639615</v>
      </c>
      <c r="F115" s="64">
        <f>4/E115*'C-Ratio'!$I$5</f>
        <v>2.3153573017858191</v>
      </c>
      <c r="G115" s="11">
        <f t="shared" si="6"/>
        <v>0.58260922883514632</v>
      </c>
      <c r="H115" s="67"/>
      <c r="I115" s="2">
        <f>Addresses!Q107</f>
        <v>2624</v>
      </c>
      <c r="J115" s="2">
        <f>Addresses!R107</f>
        <v>205.45434787549311</v>
      </c>
      <c r="K115" s="2">
        <f t="shared" si="8"/>
        <v>204420.57</v>
      </c>
      <c r="L115" s="55">
        <f t="shared" si="7"/>
        <v>2.5629462835604051</v>
      </c>
    </row>
    <row r="116" spans="1:15" x14ac:dyDescent="0.25">
      <c r="A116" s="12" t="str">
        <f>Addresses!A108</f>
        <v>0xf658269ca1b33e2557f0e0b5088748cbe71b627b</v>
      </c>
      <c r="B116" s="2">
        <f>Addresses!N108</f>
        <v>134738.30494040053</v>
      </c>
      <c r="C116" s="2">
        <f>Addresses!O108</f>
        <v>197122.14012780599</v>
      </c>
      <c r="D116" s="2">
        <f>-Addresses!L108</f>
        <v>-79367.378436600789</v>
      </c>
      <c r="E116" s="11">
        <f t="shared" si="5"/>
        <v>2.4836670179961722</v>
      </c>
      <c r="F116" s="64">
        <f>4/E116*'C-Ratio'!$I$5</f>
        <v>2.3561934661923427</v>
      </c>
      <c r="G116" s="11">
        <f t="shared" si="6"/>
        <v>0.61052184975553159</v>
      </c>
      <c r="H116" s="67"/>
      <c r="I116" s="2">
        <f>Addresses!Q108</f>
        <v>832</v>
      </c>
      <c r="J116" s="2">
        <f>Addresses!R108</f>
        <v>97026.049872194009</v>
      </c>
      <c r="K116" s="2">
        <f t="shared" si="8"/>
        <v>294980.19</v>
      </c>
      <c r="L116" s="55">
        <f t="shared" si="7"/>
        <v>3.71664272917408</v>
      </c>
    </row>
    <row r="117" spans="1:15" x14ac:dyDescent="0.25">
      <c r="A117" s="12" t="str">
        <f>Addresses!A109</f>
        <v>0x4a8b9e2c2940fdd39aceb384654dc59acb58c337</v>
      </c>
      <c r="B117" s="2">
        <f>Addresses!N109</f>
        <v>196569.89063665096</v>
      </c>
      <c r="C117" s="2">
        <f>Addresses!O109</f>
        <v>287581.75000142038</v>
      </c>
      <c r="D117" s="2">
        <f>-Addresses!L109</f>
        <v>-76739.397024878665</v>
      </c>
      <c r="E117" s="11">
        <f t="shared" si="5"/>
        <v>3.7475112022080044</v>
      </c>
      <c r="F117" s="64">
        <f>4/E117*'C-Ratio'!$I$5</f>
        <v>1.561569715002332</v>
      </c>
      <c r="G117" s="11">
        <f t="shared" si="6"/>
        <v>6.7375061519023838E-2</v>
      </c>
      <c r="H117" s="67"/>
      <c r="I117" s="2">
        <f>Addresses!Q109</f>
        <v>1193458</v>
      </c>
      <c r="J117" s="2">
        <f>Addresses!R109</f>
        <v>1617859.9199985797</v>
      </c>
      <c r="K117" s="2">
        <f t="shared" si="8"/>
        <v>3098899.67</v>
      </c>
      <c r="L117" s="55">
        <f t="shared" si="7"/>
        <v>40.38212170204239</v>
      </c>
    </row>
    <row r="118" spans="1:15" x14ac:dyDescent="0.25">
      <c r="A118" s="12" t="str">
        <f>Addresses!A110</f>
        <v>0x449295e140ea4a35ebdeacfb47c52a7df41a7d81</v>
      </c>
      <c r="B118" s="2">
        <f>Addresses!N110</f>
        <v>181145.52344792918</v>
      </c>
      <c r="C118" s="2">
        <f>Addresses!O110</f>
        <v>265015.90080432041</v>
      </c>
      <c r="D118" s="2">
        <f>-Addresses!L110</f>
        <v>-70172.886833911311</v>
      </c>
      <c r="E118" s="11">
        <f t="shared" si="5"/>
        <v>3.7766139140259867</v>
      </c>
      <c r="F118" s="64">
        <f>4/E118*'C-Ratio'!$I$5</f>
        <v>1.5495362070944627</v>
      </c>
      <c r="G118" s="11">
        <f t="shared" si="6"/>
        <v>5.9149833967506948E-2</v>
      </c>
      <c r="H118" s="67"/>
      <c r="I118" s="2">
        <f>Addresses!Q110</f>
        <v>7461248</v>
      </c>
      <c r="J118" s="2">
        <f>Addresses!R110</f>
        <v>2250.0391956795938</v>
      </c>
      <c r="K118" s="2">
        <f t="shared" si="8"/>
        <v>7728513.9399999995</v>
      </c>
      <c r="L118" s="55">
        <f t="shared" si="7"/>
        <v>110.13532845374071</v>
      </c>
    </row>
    <row r="119" spans="1:15" x14ac:dyDescent="0.25">
      <c r="A119" s="12" t="str">
        <f>Addresses!A111</f>
        <v>0x48fe56b756ef2717d1db4050ef648ad4b72f55b9</v>
      </c>
      <c r="B119" s="2">
        <f>Addresses!N111</f>
        <v>159119.30124542856</v>
      </c>
      <c r="C119" s="2">
        <f>Addresses!O111</f>
        <v>232791.537722062</v>
      </c>
      <c r="D119" s="2">
        <f>-Addresses!L111</f>
        <v>-60380.677238180971</v>
      </c>
      <c r="E119" s="11">
        <f t="shared" si="5"/>
        <v>3.8553979247993455</v>
      </c>
      <c r="F119" s="64">
        <f>4/E119*'C-Ratio'!$I$5</f>
        <v>1.5178718550315575</v>
      </c>
      <c r="G119" s="11">
        <f t="shared" si="6"/>
        <v>3.7506394416648936E-2</v>
      </c>
      <c r="H119" s="67"/>
      <c r="I119" s="2">
        <f>Addresses!Q111</f>
        <v>779764</v>
      </c>
      <c r="J119" s="2">
        <f>Addresses!R111</f>
        <v>1002949.3122779381</v>
      </c>
      <c r="K119" s="2">
        <f t="shared" si="8"/>
        <v>2015504.85</v>
      </c>
      <c r="L119" s="55">
        <f t="shared" si="7"/>
        <v>33.379964289726793</v>
      </c>
      <c r="O119" s="1"/>
    </row>
    <row r="120" spans="1:15" x14ac:dyDescent="0.25">
      <c r="A120" s="12" t="str">
        <f>Addresses!A112</f>
        <v>0x6d844e6954698ed251cb90b30ec681d92335b157</v>
      </c>
      <c r="B120" s="2">
        <f>Addresses!N112</f>
        <v>168565.43879152174</v>
      </c>
      <c r="C120" s="2">
        <f>Addresses!O112</f>
        <v>246611.23695199631</v>
      </c>
      <c r="D120" s="2">
        <f>-Addresses!L112</f>
        <v>-77543.531318011766</v>
      </c>
      <c r="E120" s="11">
        <f t="shared" si="5"/>
        <v>3.1802941233179767</v>
      </c>
      <c r="F120" s="64">
        <f>4/E120*'C-Ratio'!$I$5</f>
        <v>1.8400813802387097</v>
      </c>
      <c r="G120" s="11">
        <f t="shared" si="6"/>
        <v>0.25774530433267917</v>
      </c>
      <c r="H120" s="67"/>
      <c r="I120" s="2">
        <f>Addresses!Q112</f>
        <v>303545</v>
      </c>
      <c r="J120" s="2">
        <f>Addresses!R112</f>
        <v>3.0480036803055555E-3</v>
      </c>
      <c r="K120" s="2">
        <f t="shared" si="8"/>
        <v>550156.24</v>
      </c>
      <c r="L120" s="55">
        <f t="shared" si="7"/>
        <v>7.0948050810810832</v>
      </c>
      <c r="O120" s="1"/>
    </row>
    <row r="121" spans="1:15" x14ac:dyDescent="0.25">
      <c r="A121" s="12" t="str">
        <f>Addresses!A113</f>
        <v>0x16b8cc5b1558b365d9844385425b13bde0ceaa49</v>
      </c>
      <c r="B121" s="2">
        <f>Addresses!N113</f>
        <v>177467.12171216463</v>
      </c>
      <c r="C121" s="2">
        <f>Addresses!O113</f>
        <v>259634.39906489689</v>
      </c>
      <c r="D121" s="2">
        <f>-Addresses!L113</f>
        <v>-67320.285807045017</v>
      </c>
      <c r="E121" s="11">
        <f t="shared" si="5"/>
        <v>3.8567037550771412</v>
      </c>
      <c r="F121" s="64">
        <f>4/E121*'C-Ratio'!$I$5</f>
        <v>1.5173579231477554</v>
      </c>
      <c r="G121" s="11">
        <f t="shared" si="6"/>
        <v>3.7155108098260614E-2</v>
      </c>
      <c r="H121" s="67"/>
      <c r="I121" s="2">
        <f>Addresses!Q113</f>
        <v>4976</v>
      </c>
      <c r="J121" s="2">
        <f>Addresses!R113</f>
        <v>9730.2209351031051</v>
      </c>
      <c r="K121" s="2">
        <f t="shared" si="8"/>
        <v>274340.62</v>
      </c>
      <c r="L121" s="55">
        <f t="shared" si="7"/>
        <v>4.075155307366364</v>
      </c>
    </row>
    <row r="122" spans="1:15" x14ac:dyDescent="0.25">
      <c r="A122" s="12" t="str">
        <f>Addresses!A114</f>
        <v>0xfbea0772cef0dbe743a18b132bfbb8f9eb0bf0aa</v>
      </c>
      <c r="B122" s="2">
        <f>Addresses!N114</f>
        <v>176401.6389943494</v>
      </c>
      <c r="C122" s="2">
        <f>Addresses!O114</f>
        <v>258075.59784873319</v>
      </c>
      <c r="D122" s="2">
        <f>-Addresses!L114</f>
        <v>-59788.544374506229</v>
      </c>
      <c r="E122" s="11">
        <f t="shared" si="5"/>
        <v>4.316472336777216</v>
      </c>
      <c r="F122" s="64">
        <f>4/E122*'C-Ratio'!$I$5</f>
        <v>1.3557367089184791</v>
      </c>
      <c r="G122" s="11">
        <f t="shared" si="6"/>
        <v>-7.3317355489761482E-2</v>
      </c>
      <c r="H122" s="67"/>
      <c r="I122" s="2">
        <f>Addresses!Q114</f>
        <v>26373</v>
      </c>
      <c r="J122" s="2">
        <f>Addresses!R114</f>
        <v>731594.24215126678</v>
      </c>
      <c r="K122" s="2">
        <f t="shared" si="8"/>
        <v>1016042.84</v>
      </c>
      <c r="L122" s="55">
        <f t="shared" si="7"/>
        <v>16.993938397892148</v>
      </c>
    </row>
    <row r="123" spans="1:15" x14ac:dyDescent="0.25">
      <c r="A123" s="12" t="str">
        <f>Addresses!A115</f>
        <v>0x67e5ab5b573f01030a1076dda7a79ef0f31a1bfa</v>
      </c>
      <c r="B123" s="2">
        <f>Addresses!N115</f>
        <v>50521.001041401345</v>
      </c>
      <c r="C123" s="2">
        <f>Addresses!O115</f>
        <v>73912.22452357017</v>
      </c>
      <c r="D123" s="2">
        <f>-Addresses!L115</f>
        <v>-18608.86460275963</v>
      </c>
      <c r="E123" s="11">
        <f t="shared" si="5"/>
        <v>3.9718825463757335</v>
      </c>
      <c r="F123" s="64">
        <f>4/E123*'C-Ratio'!$I$5</f>
        <v>1.473356760093482</v>
      </c>
      <c r="G123" s="11">
        <f t="shared" si="6"/>
        <v>7.0791251493382834E-3</v>
      </c>
      <c r="H123" s="67"/>
      <c r="I123" s="2">
        <f>Addresses!Q115</f>
        <v>2586</v>
      </c>
      <c r="J123" s="2">
        <f>Addresses!R115</f>
        <v>79488.815476429838</v>
      </c>
      <c r="K123" s="2">
        <f t="shared" si="8"/>
        <v>155987.04</v>
      </c>
      <c r="L123" s="55">
        <f t="shared" si="7"/>
        <v>8.3824050166321094</v>
      </c>
    </row>
    <row r="124" spans="1:15" x14ac:dyDescent="0.25">
      <c r="A124" s="12" t="str">
        <f>Addresses!A116</f>
        <v>0x09cf50574504d9dcf127e848a6058e8e0bb814aa</v>
      </c>
      <c r="B124" s="2">
        <f>Addresses!N116</f>
        <v>184443.89469491877</v>
      </c>
      <c r="C124" s="2">
        <f>Addresses!O116</f>
        <v>269841.41793866619</v>
      </c>
      <c r="D124" s="2">
        <f>-Addresses!L116</f>
        <v>-69335.05412809008</v>
      </c>
      <c r="E124" s="11">
        <f t="shared" si="5"/>
        <v>3.8918469356086347</v>
      </c>
      <c r="F124" s="64">
        <f>4/E124*'C-Ratio'!$I$5</f>
        <v>1.503656258024141</v>
      </c>
      <c r="G124" s="11">
        <f t="shared" si="6"/>
        <v>2.778965005067735E-2</v>
      </c>
      <c r="H124" s="67"/>
      <c r="I124" s="2">
        <f>Addresses!Q116</f>
        <v>1784949</v>
      </c>
      <c r="J124" s="2">
        <f>Addresses!R116</f>
        <v>6954271.5720613338</v>
      </c>
      <c r="K124" s="2">
        <f t="shared" si="8"/>
        <v>9009061.9900000002</v>
      </c>
      <c r="L124" s="55">
        <f t="shared" si="7"/>
        <v>129.93516920541512</v>
      </c>
    </row>
    <row r="125" spans="1:15" x14ac:dyDescent="0.25">
      <c r="A125" s="12" t="str">
        <f>Addresses!A117</f>
        <v>0xb0399dac8f4d4100b49b2a7b3873481114229d18</v>
      </c>
      <c r="B125" s="2">
        <f>Addresses!N117</f>
        <v>165810.56963550462</v>
      </c>
      <c r="C125" s="2">
        <f>Addresses!O117</f>
        <v>242580.86337674328</v>
      </c>
      <c r="D125" s="2">
        <f>-Addresses!L117</f>
        <v>-64996.156181819017</v>
      </c>
      <c r="E125" s="11">
        <f t="shared" si="5"/>
        <v>3.7322339908555846</v>
      </c>
      <c r="F125" s="64">
        <f>4/E125*'C-Ratio'!$I$5</f>
        <v>1.567961712566279</v>
      </c>
      <c r="G125" s="11">
        <f t="shared" si="6"/>
        <v>7.1744164433546809E-2</v>
      </c>
      <c r="H125" s="67"/>
      <c r="I125" s="2">
        <f>Addresses!Q117</f>
        <v>58254</v>
      </c>
      <c r="J125" s="2">
        <f>Addresses!R117</f>
        <v>2757388.9966232567</v>
      </c>
      <c r="K125" s="2">
        <f t="shared" si="8"/>
        <v>3058223.86</v>
      </c>
      <c r="L125" s="55">
        <f t="shared" si="7"/>
        <v>47.05238031992203</v>
      </c>
    </row>
    <row r="126" spans="1:15" x14ac:dyDescent="0.25">
      <c r="A126" s="12" t="str">
        <f>Addresses!A118</f>
        <v>0xe51231daa306acf16eac34a864564ca36b262a1f</v>
      </c>
      <c r="B126" s="2">
        <f>Addresses!N118</f>
        <v>162582.07885562905</v>
      </c>
      <c r="C126" s="2">
        <f>Addresses!O118</f>
        <v>237857.5813657853</v>
      </c>
      <c r="D126" s="2">
        <f>-Addresses!L118</f>
        <v>-62312.06458364617</v>
      </c>
      <c r="E126" s="11">
        <f t="shared" si="5"/>
        <v>3.8171994934703406</v>
      </c>
      <c r="F126" s="64">
        <f>4/E126*'C-Ratio'!$I$5</f>
        <v>1.5330610857541942</v>
      </c>
      <c r="G126" s="11">
        <f t="shared" si="6"/>
        <v>4.7888643714418366E-2</v>
      </c>
      <c r="H126" s="67"/>
      <c r="I126" s="2">
        <f>Addresses!Q118</f>
        <v>92333</v>
      </c>
      <c r="J126" s="2">
        <f>Addresses!R118</f>
        <v>24101.778634214686</v>
      </c>
      <c r="K126" s="2">
        <f t="shared" si="8"/>
        <v>354292.36</v>
      </c>
      <c r="L126" s="55">
        <f t="shared" si="7"/>
        <v>5.6857746949534418</v>
      </c>
    </row>
    <row r="127" spans="1:15" x14ac:dyDescent="0.25">
      <c r="A127" s="12" t="str">
        <f>Addresses!A119</f>
        <v>0xdfab977372a039e78839687b8c359465f0f17532</v>
      </c>
      <c r="B127" s="2">
        <f>Addresses!N119</f>
        <v>145332.80199367407</v>
      </c>
      <c r="C127" s="2">
        <f>Addresses!O119</f>
        <v>212621.88931674519</v>
      </c>
      <c r="D127" s="2">
        <f>-Addresses!L119</f>
        <v>-53925.750307459733</v>
      </c>
      <c r="E127" s="11">
        <f t="shared" si="5"/>
        <v>3.942863810043872</v>
      </c>
      <c r="F127" s="64">
        <f>4/E127*'C-Ratio'!$I$5</f>
        <v>1.4842003888373931</v>
      </c>
      <c r="G127" s="11">
        <f t="shared" si="6"/>
        <v>1.4491038166365655E-2</v>
      </c>
      <c r="H127" s="67"/>
      <c r="I127" s="2">
        <f>Addresses!Q119</f>
        <v>5780</v>
      </c>
      <c r="J127" s="2">
        <f>Addresses!R119</f>
        <v>1837256.8906832549</v>
      </c>
      <c r="K127" s="2">
        <f t="shared" si="8"/>
        <v>2055658.78</v>
      </c>
      <c r="L127" s="55">
        <f t="shared" si="7"/>
        <v>38.120170202168403</v>
      </c>
    </row>
    <row r="128" spans="1:15" x14ac:dyDescent="0.25">
      <c r="A128" s="12" t="str">
        <f>Addresses!A120</f>
        <v>0xe402418ed93cda7def66c084c154cac4ecead2bf</v>
      </c>
      <c r="B128" s="2">
        <f>Addresses!N120</f>
        <v>114227.45741939856</v>
      </c>
      <c r="C128" s="2">
        <f>Addresses!O120</f>
        <v>167114.7702045801</v>
      </c>
      <c r="D128" s="2">
        <f>-Addresses!L120</f>
        <v>-66508.32838422936</v>
      </c>
      <c r="E128" s="11">
        <f t="shared" si="5"/>
        <v>2.5126893768721876</v>
      </c>
      <c r="F128" s="64">
        <f>4/E128*'C-Ratio'!$I$5</f>
        <v>2.3289786846970353</v>
      </c>
      <c r="G128" s="11">
        <f t="shared" si="6"/>
        <v>0.59191981182299047</v>
      </c>
      <c r="H128" s="67"/>
      <c r="I128" s="2">
        <f>Addresses!Q120</f>
        <v>1628</v>
      </c>
      <c r="J128" s="2">
        <f>Addresses!R120</f>
        <v>0.29979541990906</v>
      </c>
      <c r="K128" s="2">
        <f t="shared" si="8"/>
        <v>168743.07</v>
      </c>
      <c r="L128" s="55">
        <f t="shared" si="7"/>
        <v>2.5371720219029417</v>
      </c>
    </row>
    <row r="129" spans="1:12" x14ac:dyDescent="0.25">
      <c r="A129" s="12" t="str">
        <f>Addresses!A121</f>
        <v>0x12478d1a60a910c9cbffb90648766a2bdd5918f5</v>
      </c>
      <c r="B129" s="2">
        <f>Addresses!N121</f>
        <v>160671.76482441073</v>
      </c>
      <c r="C129" s="2">
        <f>Addresses!O121</f>
        <v>235062.7919381129</v>
      </c>
      <c r="D129" s="2">
        <f>-Addresses!L121</f>
        <v>-62310.473649770858</v>
      </c>
      <c r="E129" s="11">
        <f t="shared" si="5"/>
        <v>3.7724443126420901</v>
      </c>
      <c r="F129" s="64">
        <f>4/E129*'C-Ratio'!$I$5</f>
        <v>1.5512488760639811</v>
      </c>
      <c r="G129" s="11">
        <f t="shared" si="6"/>
        <v>6.0320489449064318E-2</v>
      </c>
      <c r="H129" s="67"/>
      <c r="I129" s="2">
        <f>Addresses!Q121</f>
        <v>2884600</v>
      </c>
      <c r="J129" s="2">
        <f>Addresses!R121</f>
        <v>4719518.538061887</v>
      </c>
      <c r="K129" s="2">
        <f t="shared" si="8"/>
        <v>7839181.3300000001</v>
      </c>
      <c r="L129" s="55">
        <f t="shared" si="7"/>
        <v>125.80840540647741</v>
      </c>
    </row>
    <row r="130" spans="1:12" x14ac:dyDescent="0.25">
      <c r="A130" s="12" t="str">
        <f>Addresses!A122</f>
        <v>0x7093f8979a945bcdc52284027929defa99977671</v>
      </c>
      <c r="B130" s="2">
        <f>Addresses!N122</f>
        <v>163858.76926104995</v>
      </c>
      <c r="C130" s="2">
        <f>Addresses!O122</f>
        <v>239725.37942891609</v>
      </c>
      <c r="D130" s="2">
        <f>-Addresses!L122</f>
        <v>-65185.388322835403</v>
      </c>
      <c r="E130" s="11">
        <f t="shared" si="5"/>
        <v>3.677593792057487</v>
      </c>
      <c r="F130" s="64">
        <f>4/E130*'C-Ratio'!$I$5</f>
        <v>1.5912578525226428</v>
      </c>
      <c r="G130" s="11">
        <f t="shared" si="6"/>
        <v>8.7667705073576796E-2</v>
      </c>
      <c r="H130" s="67"/>
      <c r="I130" s="2">
        <f>Addresses!Q122</f>
        <v>1275496</v>
      </c>
      <c r="J130" s="2">
        <f>Addresses!R122</f>
        <v>139394.9805710839</v>
      </c>
      <c r="K130" s="2">
        <f t="shared" si="8"/>
        <v>1654616.36</v>
      </c>
      <c r="L130" s="55">
        <f t="shared" si="7"/>
        <v>25.383240056888081</v>
      </c>
    </row>
    <row r="131" spans="1:12" x14ac:dyDescent="0.25">
      <c r="A131" s="12" t="str">
        <f>Addresses!A123</f>
        <v>0x0d0db6402196fb090cd251a1503b5688a30a6116</v>
      </c>
      <c r="B131" s="2">
        <f>Addresses!N123</f>
        <v>135361.54327432718</v>
      </c>
      <c r="C131" s="2">
        <f>Addresses!O123</f>
        <v>198033.93781034069</v>
      </c>
      <c r="D131" s="2">
        <f>-Addresses!L123</f>
        <v>-60427.866472438742</v>
      </c>
      <c r="E131" s="11">
        <f t="shared" si="5"/>
        <v>3.2771955948612606</v>
      </c>
      <c r="F131" s="64">
        <f>4/E131*'C-Ratio'!$I$5</f>
        <v>1.7856730947570263</v>
      </c>
      <c r="G131" s="11">
        <f t="shared" si="6"/>
        <v>0.22055577221943001</v>
      </c>
      <c r="H131" s="67"/>
      <c r="I131" s="2">
        <f>Addresses!Q123</f>
        <v>1348865</v>
      </c>
      <c r="J131" s="2">
        <f>Addresses!R123</f>
        <v>3620848.3721896592</v>
      </c>
      <c r="K131" s="2">
        <f t="shared" si="8"/>
        <v>5167747.3099999996</v>
      </c>
      <c r="L131" s="55">
        <f t="shared" si="7"/>
        <v>85.519274660425395</v>
      </c>
    </row>
    <row r="132" spans="1:12" x14ac:dyDescent="0.25">
      <c r="A132" s="12" t="str">
        <f>Addresses!A124</f>
        <v>0x764f4909251f81976a0a2dcebce95333e4c27517</v>
      </c>
      <c r="B132" s="2">
        <f>Addresses!N124</f>
        <v>127959.89561189561</v>
      </c>
      <c r="C132" s="2">
        <f>Addresses!O124</f>
        <v>187205.32728020329</v>
      </c>
      <c r="D132" s="2">
        <f>-Addresses!L124</f>
        <v>-58169.898642759712</v>
      </c>
      <c r="E132" s="11">
        <f t="shared" si="5"/>
        <v>3.2182508762803965</v>
      </c>
      <c r="F132" s="64">
        <f>4/E132*'C-Ratio'!$I$5</f>
        <v>1.8183790589886049</v>
      </c>
      <c r="G132" s="11">
        <f t="shared" si="6"/>
        <v>0.24291118181039284</v>
      </c>
      <c r="H132" s="67"/>
      <c r="I132" s="2">
        <f>Addresses!Q124</f>
        <v>25020</v>
      </c>
      <c r="J132" s="2">
        <f>Addresses!R124</f>
        <v>221639.98271979671</v>
      </c>
      <c r="K132" s="2">
        <f t="shared" si="8"/>
        <v>433865.31</v>
      </c>
      <c r="L132" s="55">
        <f t="shared" si="7"/>
        <v>7.4585880347584608</v>
      </c>
    </row>
    <row r="133" spans="1:12" x14ac:dyDescent="0.25">
      <c r="A133" s="12" t="str">
        <f>Addresses!A125</f>
        <v>0xd0e72c1b2eb87e3dc0445b7f689cadcfc872b293</v>
      </c>
      <c r="B133" s="2">
        <f>Addresses!N125</f>
        <v>137118.3436456944</v>
      </c>
      <c r="C133" s="2">
        <f>Addresses!O125</f>
        <v>200604.13675365091</v>
      </c>
      <c r="D133" s="2">
        <f>-Addresses!L125</f>
        <v>-52304.631023295333</v>
      </c>
      <c r="E133" s="11">
        <f t="shared" si="5"/>
        <v>3.8353035444281449</v>
      </c>
      <c r="F133" s="64">
        <f>4/E133*'C-Ratio'!$I$5</f>
        <v>1.5258244705302852</v>
      </c>
      <c r="G133" s="11">
        <f t="shared" si="6"/>
        <v>4.2942221825212012E-2</v>
      </c>
      <c r="H133" s="67"/>
      <c r="I133" s="2">
        <f>Addresses!Q125</f>
        <v>61219</v>
      </c>
      <c r="J133" s="2">
        <f>Addresses!R125</f>
        <v>184460.75324634911</v>
      </c>
      <c r="K133" s="2">
        <f t="shared" si="8"/>
        <v>446283.89</v>
      </c>
      <c r="L133" s="55">
        <f t="shared" si="7"/>
        <v>8.5323972518080655</v>
      </c>
    </row>
    <row r="134" spans="1:12" x14ac:dyDescent="0.25">
      <c r="A134" s="12" t="str">
        <f>Addresses!A126</f>
        <v>0x993b16320d16bb35ca328ceaeb1b7e93ba8c596e</v>
      </c>
      <c r="B134" s="2">
        <f>Addresses!N126</f>
        <v>154799.15520576478</v>
      </c>
      <c r="C134" s="2">
        <f>Addresses!O126</f>
        <v>226471.1640660339</v>
      </c>
      <c r="D134" s="2">
        <f>-Addresses!L126</f>
        <v>-59371.223537835867</v>
      </c>
      <c r="E134" s="11">
        <f t="shared" si="5"/>
        <v>3.8144937997060011</v>
      </c>
      <c r="F134" s="64">
        <f>4/E134*'C-Ratio'!$I$5</f>
        <v>1.534148515446804</v>
      </c>
      <c r="G134" s="11">
        <f t="shared" si="6"/>
        <v>4.8631931269175643E-2</v>
      </c>
      <c r="H134" s="67"/>
      <c r="I134" s="2">
        <f>Addresses!Q126</f>
        <v>251486</v>
      </c>
      <c r="J134" s="2">
        <f>Addresses!R126</f>
        <v>78198.655933966103</v>
      </c>
      <c r="K134" s="2">
        <f t="shared" si="8"/>
        <v>556155.82000000007</v>
      </c>
      <c r="L134" s="55">
        <f t="shared" si="7"/>
        <v>9.3674306652207555</v>
      </c>
    </row>
    <row r="135" spans="1:12" x14ac:dyDescent="0.25">
      <c r="A135" s="12" t="str">
        <f>Addresses!A127</f>
        <v>0x7a0dff2a955b72159650300a9acef97146dd12e6</v>
      </c>
      <c r="B135" s="2">
        <f>Addresses!N127</f>
        <v>128806.6617455449</v>
      </c>
      <c r="C135" s="2">
        <f>Addresses!O127</f>
        <v>188444.1461337322</v>
      </c>
      <c r="D135" s="2">
        <f>-Addresses!L127</f>
        <v>-46482.781438046914</v>
      </c>
      <c r="E135" s="11">
        <f t="shared" si="5"/>
        <v>4.0540634683166266</v>
      </c>
      <c r="F135" s="64">
        <f>4/E135*'C-Ratio'!$I$5</f>
        <v>1.4434899812828863</v>
      </c>
      <c r="G135" s="11">
        <f t="shared" si="6"/>
        <v>-1.3335624550317005E-2</v>
      </c>
      <c r="H135" s="67"/>
      <c r="I135" s="2">
        <f>Addresses!Q127</f>
        <v>238560</v>
      </c>
      <c r="J135" s="2">
        <f>Addresses!R127</f>
        <v>420479.30386626779</v>
      </c>
      <c r="K135" s="2">
        <f t="shared" si="8"/>
        <v>847483.45</v>
      </c>
      <c r="L135" s="55">
        <f t="shared" si="7"/>
        <v>18.232201769800309</v>
      </c>
    </row>
    <row r="136" spans="1:12" x14ac:dyDescent="0.25">
      <c r="A136" s="12" t="str">
        <f>Addresses!A128</f>
        <v>0xbfce1907360c0b74542aadfa5a2d919e029d4266</v>
      </c>
      <c r="B136" s="2">
        <f>Addresses!N128</f>
        <v>90045.615950157618</v>
      </c>
      <c r="C136" s="2">
        <f>Addresses!O128</f>
        <v>131736.7361350806</v>
      </c>
      <c r="D136" s="2">
        <f>-Addresses!L128</f>
        <v>-55941.318130609427</v>
      </c>
      <c r="E136" s="11">
        <f t="shared" si="5"/>
        <v>2.3549094039491032</v>
      </c>
      <c r="F136" s="64">
        <f>4/E136*'C-Ratio'!$I$5</f>
        <v>2.4850212879469566</v>
      </c>
      <c r="G136" s="11">
        <f t="shared" si="6"/>
        <v>0.69857914418794009</v>
      </c>
      <c r="H136" s="67"/>
      <c r="I136" s="2">
        <f>Addresses!Q128</f>
        <v>32400</v>
      </c>
      <c r="J136" s="2">
        <f>Addresses!R128</f>
        <v>979994.9838649194</v>
      </c>
      <c r="K136" s="2">
        <f t="shared" si="8"/>
        <v>1144131.72</v>
      </c>
      <c r="L136" s="55">
        <f t="shared" si="7"/>
        <v>20.452355400863627</v>
      </c>
    </row>
    <row r="137" spans="1:12" x14ac:dyDescent="0.25">
      <c r="A137" s="12" t="str">
        <f>Addresses!A129</f>
        <v>0xf5b3df78f230ced991c9c2750bb160d9e1651e57</v>
      </c>
      <c r="B137" s="2">
        <f>Addresses!N129</f>
        <v>128119.54915693931</v>
      </c>
      <c r="C137" s="2">
        <f>Addresses!O129</f>
        <v>187438.90041660221</v>
      </c>
      <c r="D137" s="2">
        <f>-Addresses!L129</f>
        <v>-50261.609432992067</v>
      </c>
      <c r="E137" s="11">
        <f t="shared" si="5"/>
        <v>3.7292657861760792</v>
      </c>
      <c r="F137" s="64">
        <f>4/E137*'C-Ratio'!$I$5</f>
        <v>1.5692096877869717</v>
      </c>
      <c r="G137" s="11">
        <f t="shared" si="6"/>
        <v>7.259718919136815E-2</v>
      </c>
      <c r="H137" s="67"/>
      <c r="I137" s="2">
        <f>Addresses!Q129</f>
        <v>51191</v>
      </c>
      <c r="J137" s="2">
        <f>Addresses!R129</f>
        <v>-4.1660221177153289E-4</v>
      </c>
      <c r="K137" s="2">
        <f t="shared" si="8"/>
        <v>238629.9</v>
      </c>
      <c r="L137" s="55">
        <f t="shared" si="7"/>
        <v>4.7477568404994548</v>
      </c>
    </row>
    <row r="138" spans="1:12" x14ac:dyDescent="0.25">
      <c r="A138" s="12" t="str">
        <f>Addresses!A130</f>
        <v>0x1d5e65a087ebc3d03a294412e46ce5d6882969f4</v>
      </c>
      <c r="B138" s="2">
        <f>Addresses!N130</f>
        <v>126773.6154646637</v>
      </c>
      <c r="C138" s="2">
        <f>Addresses!O130</f>
        <v>185469.799424803</v>
      </c>
      <c r="D138" s="2">
        <f>-Addresses!L130</f>
        <v>-49885.238141433212</v>
      </c>
      <c r="E138" s="11">
        <f t="shared" ref="E138:E201" si="9">-C138/D138</f>
        <v>3.7179295185273906</v>
      </c>
      <c r="F138" s="64">
        <f>4/E138*'C-Ratio'!$I$5</f>
        <v>1.5739943349754193</v>
      </c>
      <c r="G138" s="11">
        <f t="shared" ref="G138:G201" si="10">F138/$L$3-1</f>
        <v>7.5867624726875693E-2</v>
      </c>
      <c r="H138" s="67"/>
      <c r="I138" s="2">
        <f>Addresses!Q130</f>
        <v>123995</v>
      </c>
      <c r="J138" s="2">
        <f>Addresses!R130</f>
        <v>1173776.2005751971</v>
      </c>
      <c r="K138" s="2">
        <f t="shared" si="8"/>
        <v>1483241</v>
      </c>
      <c r="L138" s="55">
        <f t="shared" ref="L138:L180" si="11">-K138/D138</f>
        <v>29.733064434708265</v>
      </c>
    </row>
    <row r="139" spans="1:12" x14ac:dyDescent="0.25">
      <c r="A139" s="12" t="str">
        <f>Addresses!A131</f>
        <v>0x3a20d6cde0f85303f0fd623d3dc5755d41f7ab41</v>
      </c>
      <c r="B139" s="2">
        <f>Addresses!N131</f>
        <v>83710.154692370459</v>
      </c>
      <c r="C139" s="2">
        <f>Addresses!O131</f>
        <v>122467.956314938</v>
      </c>
      <c r="D139" s="2">
        <f>-Addresses!L131</f>
        <v>-32995.198854696508</v>
      </c>
      <c r="E139" s="11">
        <f t="shared" si="9"/>
        <v>3.7116902023915523</v>
      </c>
      <c r="F139" s="64">
        <f>4/E139*'C-Ratio'!$I$5</f>
        <v>1.5766402045702474</v>
      </c>
      <c r="G139" s="11">
        <f t="shared" si="10"/>
        <v>7.767614803161127E-2</v>
      </c>
      <c r="H139" s="67"/>
      <c r="I139" s="2">
        <f>Addresses!Q131</f>
        <v>38566</v>
      </c>
      <c r="J139" s="2">
        <f>Addresses!R131</f>
        <v>85783.443685061997</v>
      </c>
      <c r="K139" s="2">
        <f t="shared" ref="K139:K202" si="12">+C139+I139+J139</f>
        <v>246817.4</v>
      </c>
      <c r="L139" s="55">
        <f t="shared" si="11"/>
        <v>7.4804034698177979</v>
      </c>
    </row>
    <row r="140" spans="1:12" x14ac:dyDescent="0.25">
      <c r="A140" s="12" t="str">
        <f>Addresses!A132</f>
        <v>0x1ffb72ea08df1f3ef0057d3bc44065ba44905778</v>
      </c>
      <c r="B140" s="2">
        <f>Addresses!N132</f>
        <v>122416.61959518952</v>
      </c>
      <c r="C140" s="2">
        <f>Addresses!O132</f>
        <v>179095.51446776229</v>
      </c>
      <c r="D140" s="2">
        <f>-Addresses!L132</f>
        <v>-47719.31086170076</v>
      </c>
      <c r="E140" s="11">
        <f t="shared" si="9"/>
        <v>3.7531035388757741</v>
      </c>
      <c r="F140" s="64">
        <f>4/E140*'C-Ratio'!$I$5</f>
        <v>1.5592428877549542</v>
      </c>
      <c r="G140" s="11">
        <f t="shared" si="10"/>
        <v>6.5784612272695941E-2</v>
      </c>
      <c r="H140" s="67"/>
      <c r="I140" s="2">
        <f>Addresses!Q132</f>
        <v>328836</v>
      </c>
      <c r="J140" s="2">
        <f>Addresses!R132</f>
        <v>-4.4677622790914029E-3</v>
      </c>
      <c r="K140" s="2">
        <f t="shared" si="12"/>
        <v>507931.51</v>
      </c>
      <c r="L140" s="55">
        <f t="shared" si="11"/>
        <v>10.644150152798264</v>
      </c>
    </row>
    <row r="141" spans="1:12" x14ac:dyDescent="0.25">
      <c r="A141" s="12" t="str">
        <f>Addresses!A133</f>
        <v>0xd21a227d7a5c9d475de1a293cfb07dd9fa0fceb0</v>
      </c>
      <c r="B141" s="2">
        <f>Addresses!N133</f>
        <v>135363.45564079823</v>
      </c>
      <c r="C141" s="2">
        <f>Addresses!O133</f>
        <v>198036.73560248781</v>
      </c>
      <c r="D141" s="2">
        <f>-Addresses!L133</f>
        <v>-53359.05087443949</v>
      </c>
      <c r="E141" s="11">
        <f t="shared" si="9"/>
        <v>3.7113991414220049</v>
      </c>
      <c r="F141" s="64">
        <f>4/E141*'C-Ratio'!$I$5</f>
        <v>1.5767638502383861</v>
      </c>
      <c r="G141" s="11">
        <f t="shared" si="10"/>
        <v>7.776066318413255E-2</v>
      </c>
      <c r="H141" s="67"/>
      <c r="I141" s="2">
        <f>Addresses!Q133</f>
        <v>715</v>
      </c>
      <c r="J141" s="2">
        <f>Addresses!R133</f>
        <v>623593.07439751225</v>
      </c>
      <c r="K141" s="2">
        <f t="shared" si="12"/>
        <v>822344.81</v>
      </c>
      <c r="L141" s="55">
        <f t="shared" si="11"/>
        <v>15.411533685917316</v>
      </c>
    </row>
    <row r="142" spans="1:12" x14ac:dyDescent="0.25">
      <c r="A142" s="12" t="str">
        <f>Addresses!A134</f>
        <v>0x2be5236a81164db698463109974be017dec9b7d8</v>
      </c>
      <c r="B142" s="2">
        <f>Addresses!N134</f>
        <v>149264.99009521911</v>
      </c>
      <c r="C142" s="2">
        <f>Addresses!O134</f>
        <v>218374.68050930559</v>
      </c>
      <c r="D142" s="2">
        <f>-Addresses!L134</f>
        <v>-58131.293273574433</v>
      </c>
      <c r="E142" s="11">
        <f t="shared" si="9"/>
        <v>3.7565770209446772</v>
      </c>
      <c r="F142" s="64">
        <f>4/E142*'C-Ratio'!$I$5</f>
        <v>1.5578011491238855</v>
      </c>
      <c r="G142" s="11">
        <f t="shared" si="10"/>
        <v>6.4799144992402802E-2</v>
      </c>
      <c r="H142" s="67"/>
      <c r="I142" s="2">
        <f>Addresses!Q134</f>
        <v>1921341</v>
      </c>
      <c r="J142" s="2">
        <f>Addresses!R134</f>
        <v>-5.0930559518747032E-4</v>
      </c>
      <c r="K142" s="2">
        <f t="shared" si="12"/>
        <v>2139715.6800000002</v>
      </c>
      <c r="L142" s="55">
        <f t="shared" si="11"/>
        <v>36.808327486026897</v>
      </c>
    </row>
    <row r="143" spans="1:12" x14ac:dyDescent="0.25">
      <c r="A143" s="12" t="str">
        <f>Addresses!A135</f>
        <v>0x34bf2e2339e0cdf3954820177125b1e60a79e36b</v>
      </c>
      <c r="B143" s="2">
        <f>Addresses!N135</f>
        <v>144188.53843048899</v>
      </c>
      <c r="C143" s="2">
        <f>Addresses!O135</f>
        <v>210947.8317238054</v>
      </c>
      <c r="D143" s="2">
        <f>-Addresses!L135</f>
        <v>-59373.583407019811</v>
      </c>
      <c r="E143" s="11">
        <f t="shared" si="9"/>
        <v>3.5528903532351861</v>
      </c>
      <c r="F143" s="64">
        <f>4/E143*'C-Ratio'!$I$5</f>
        <v>1.6471096538825902</v>
      </c>
      <c r="G143" s="11">
        <f t="shared" si="10"/>
        <v>0.1258439192635612</v>
      </c>
      <c r="H143" s="67"/>
      <c r="I143" s="2">
        <f>Addresses!Q135</f>
        <v>47985</v>
      </c>
      <c r="J143" s="2">
        <f>Addresses!R135</f>
        <v>82153.538276194595</v>
      </c>
      <c r="K143" s="2">
        <f t="shared" si="12"/>
        <v>341086.37</v>
      </c>
      <c r="L143" s="55">
        <f t="shared" si="11"/>
        <v>5.7447496079489273</v>
      </c>
    </row>
    <row r="144" spans="1:12" x14ac:dyDescent="0.25">
      <c r="A144" s="12" t="str">
        <f>Addresses!A136</f>
        <v>0x4b479f5e351181689e8abfea3544a365c54c1ff7</v>
      </c>
      <c r="B144" s="2">
        <f>Addresses!N136</f>
        <v>132938.88723081711</v>
      </c>
      <c r="C144" s="2">
        <f>Addresses!O136</f>
        <v>194489.59201868545</v>
      </c>
      <c r="D144" s="2">
        <f>-Addresses!L136</f>
        <v>-49343.152318440523</v>
      </c>
      <c r="E144" s="11">
        <f t="shared" si="9"/>
        <v>3.9415720901560802</v>
      </c>
      <c r="F144" s="64">
        <f>4/E144*'C-Ratio'!$I$5</f>
        <v>1.4846867864259385</v>
      </c>
      <c r="G144" s="11">
        <f t="shared" si="10"/>
        <v>1.4823504050538894E-2</v>
      </c>
      <c r="H144" s="67"/>
      <c r="I144" s="2">
        <f>Addresses!Q136</f>
        <v>6260</v>
      </c>
      <c r="J144" s="2">
        <f>Addresses!R136</f>
        <v>784436.15798131458</v>
      </c>
      <c r="K144" s="2">
        <f t="shared" si="12"/>
        <v>985185.75</v>
      </c>
      <c r="L144" s="55">
        <f t="shared" si="11"/>
        <v>19.966007514923533</v>
      </c>
    </row>
    <row r="145" spans="1:12" x14ac:dyDescent="0.25">
      <c r="A145" s="12" t="str">
        <f>Addresses!A137</f>
        <v>0xd53c9fedcc95187307908d659846a443cb1e7350</v>
      </c>
      <c r="B145" s="2">
        <f>Addresses!N137</f>
        <v>135845.02186519481</v>
      </c>
      <c r="C145" s="2">
        <f>Addresses!O137</f>
        <v>198741.26698878</v>
      </c>
      <c r="D145" s="2">
        <f>-Addresses!L137</f>
        <v>-52678.573497757017</v>
      </c>
      <c r="E145" s="11">
        <f t="shared" si="9"/>
        <v>3.7727154285459559</v>
      </c>
      <c r="F145" s="64">
        <f>4/E145*'C-Ratio'!$I$5</f>
        <v>1.551137399794668</v>
      </c>
      <c r="G145" s="11">
        <f t="shared" si="10"/>
        <v>6.0244292409205702E-2</v>
      </c>
      <c r="H145" s="67"/>
      <c r="I145" s="2">
        <f>Addresses!Q137</f>
        <v>74665</v>
      </c>
      <c r="J145" s="2">
        <f>Addresses!R137</f>
        <v>604173.03301122005</v>
      </c>
      <c r="K145" s="2">
        <f t="shared" si="12"/>
        <v>877579.3</v>
      </c>
      <c r="L145" s="55">
        <f t="shared" si="11"/>
        <v>16.65913182021465</v>
      </c>
    </row>
    <row r="146" spans="1:12" x14ac:dyDescent="0.25">
      <c r="A146" s="12" t="str">
        <f>Addresses!A138</f>
        <v>0xa7bad11c4f94c41000f737c5cc4293ae7708c78c</v>
      </c>
      <c r="B146" s="2">
        <f>Addresses!N138</f>
        <v>137592.42347532159</v>
      </c>
      <c r="C146" s="2">
        <f>Addresses!O138</f>
        <v>201297.7155443955</v>
      </c>
      <c r="D146" s="2">
        <f>-Addresses!L138</f>
        <v>-49975.729122089142</v>
      </c>
      <c r="E146" s="11">
        <f t="shared" si="9"/>
        <v>4.0279095288961466</v>
      </c>
      <c r="F146" s="64">
        <f>4/E146*'C-Ratio'!$I$5</f>
        <v>1.4528628207803236</v>
      </c>
      <c r="G146" s="11">
        <f t="shared" si="10"/>
        <v>-6.9290356935587383E-3</v>
      </c>
      <c r="H146" s="67"/>
      <c r="I146" s="2">
        <f>Addresses!Q138</f>
        <v>76961</v>
      </c>
      <c r="J146" s="2">
        <f>Addresses!R138</f>
        <v>4.4556045031640679E-3</v>
      </c>
      <c r="K146" s="2">
        <f t="shared" si="12"/>
        <v>278258.71999999997</v>
      </c>
      <c r="L146" s="55">
        <f t="shared" si="11"/>
        <v>5.567877145328338</v>
      </c>
    </row>
    <row r="147" spans="1:12" x14ac:dyDescent="0.25">
      <c r="A147" s="12" t="str">
        <f>Addresses!A139</f>
        <v>0x1f7d1970b0e9f229df8d81f1f358f08ee52462fd</v>
      </c>
      <c r="B147" s="2">
        <f>Addresses!N139</f>
        <v>132588.48486418926</v>
      </c>
      <c r="C147" s="2">
        <f>Addresses!O139</f>
        <v>193976.95335630889</v>
      </c>
      <c r="D147" s="2">
        <f>-Addresses!L139</f>
        <v>-51289.811669274939</v>
      </c>
      <c r="E147" s="11">
        <f t="shared" si="9"/>
        <v>3.7819782729385687</v>
      </c>
      <c r="F147" s="64">
        <f>4/E147*'C-Ratio'!$I$5</f>
        <v>1.5473383445571836</v>
      </c>
      <c r="G147" s="11">
        <f t="shared" si="10"/>
        <v>5.7647535582490361E-2</v>
      </c>
      <c r="H147" s="67"/>
      <c r="I147" s="2">
        <f>Addresses!Q139</f>
        <v>25089</v>
      </c>
      <c r="J147" s="2">
        <f>Addresses!R139</f>
        <v>10900.696643691103</v>
      </c>
      <c r="K147" s="2">
        <f t="shared" si="12"/>
        <v>229966.65</v>
      </c>
      <c r="L147" s="55">
        <f t="shared" si="11"/>
        <v>4.4836711720226701</v>
      </c>
    </row>
    <row r="148" spans="1:12" x14ac:dyDescent="0.25">
      <c r="A148" s="12" t="str">
        <f>Addresses!A140</f>
        <v>0x5cb322e1596daff9bcce29986e708966265fdc7d</v>
      </c>
      <c r="B148" s="2">
        <f>Addresses!N140</f>
        <v>93153.25027373129</v>
      </c>
      <c r="C148" s="2">
        <f>Addresses!O140</f>
        <v>136283.20515046889</v>
      </c>
      <c r="D148" s="2">
        <f>-Addresses!L140</f>
        <v>-55668.768652576633</v>
      </c>
      <c r="E148" s="11">
        <f t="shared" si="9"/>
        <v>2.4481088489849507</v>
      </c>
      <c r="F148" s="64">
        <f>4/E148*'C-Ratio'!$I$5</f>
        <v>2.3904165872470871</v>
      </c>
      <c r="G148" s="11">
        <f t="shared" si="10"/>
        <v>0.63391427699732539</v>
      </c>
      <c r="H148" s="67"/>
      <c r="I148" s="2">
        <f>Addresses!Q140</f>
        <v>317313</v>
      </c>
      <c r="J148" s="2">
        <f>Addresses!R140</f>
        <v>36535.604849531112</v>
      </c>
      <c r="K148" s="2">
        <f t="shared" si="12"/>
        <v>490131.80999999994</v>
      </c>
      <c r="L148" s="55">
        <f t="shared" si="11"/>
        <v>8.8044305966037228</v>
      </c>
    </row>
    <row r="149" spans="1:12" x14ac:dyDescent="0.25">
      <c r="A149" s="12" t="str">
        <f>Addresses!A141</f>
        <v>0xe4bc96b24e0bdf87b4b92ed39c1aef8839b090dd</v>
      </c>
      <c r="B149" s="2">
        <f>Addresses!N141</f>
        <v>135600.11027516547</v>
      </c>
      <c r="C149" s="2">
        <f>Addresses!O141</f>
        <v>198382.96133256709</v>
      </c>
      <c r="D149" s="2">
        <f>-Addresses!L141</f>
        <v>-52795.307213579777</v>
      </c>
      <c r="E149" s="11">
        <f t="shared" si="9"/>
        <v>3.7575870243546929</v>
      </c>
      <c r="F149" s="64">
        <f>4/E149*'C-Ratio'!$I$5</f>
        <v>1.557382427092288</v>
      </c>
      <c r="G149" s="11">
        <f t="shared" si="10"/>
        <v>6.4512937178597296E-2</v>
      </c>
      <c r="H149" s="67"/>
      <c r="I149" s="2">
        <f>Addresses!Q141</f>
        <v>1115940</v>
      </c>
      <c r="J149" s="2">
        <f>Addresses!R141</f>
        <v>335651.82866743294</v>
      </c>
      <c r="K149" s="2">
        <f t="shared" si="12"/>
        <v>1649974.79</v>
      </c>
      <c r="L149" s="55">
        <f t="shared" si="11"/>
        <v>31.252300196400803</v>
      </c>
    </row>
    <row r="150" spans="1:12" x14ac:dyDescent="0.25">
      <c r="A150" s="12" t="str">
        <f>Addresses!A142</f>
        <v>0xc814d2ef6d893568c74cd969eb6f72a62fc261f7</v>
      </c>
      <c r="B150" s="2">
        <f>Addresses!N142</f>
        <v>115335.83675976103</v>
      </c>
      <c r="C150" s="2">
        <f>Addresses!O142</f>
        <v>168736.32917953041</v>
      </c>
      <c r="D150" s="2">
        <f>-Addresses!L142</f>
        <v>-45603.110949294598</v>
      </c>
      <c r="E150" s="11">
        <f t="shared" si="9"/>
        <v>3.700105665316249</v>
      </c>
      <c r="F150" s="64">
        <f>4/E150*'C-Ratio'!$I$5</f>
        <v>1.5815764546550668</v>
      </c>
      <c r="G150" s="11">
        <f t="shared" si="10"/>
        <v>8.1050208239963561E-2</v>
      </c>
      <c r="H150" s="67"/>
      <c r="I150" s="2">
        <f>Addresses!Q142</f>
        <v>26459</v>
      </c>
      <c r="J150" s="2">
        <f>Addresses!R142</f>
        <v>133524.9908204696</v>
      </c>
      <c r="K150" s="2">
        <f t="shared" si="12"/>
        <v>328720.32</v>
      </c>
      <c r="L150" s="55">
        <f t="shared" si="11"/>
        <v>7.208287179475521</v>
      </c>
    </row>
    <row r="151" spans="1:12" x14ac:dyDescent="0.25">
      <c r="A151" s="12" t="str">
        <f>Addresses!A143</f>
        <v>0xf1a2e8c37540b1b5eda94454c65dea21ad831f8e</v>
      </c>
      <c r="B151" s="2">
        <f>Addresses!N143</f>
        <v>120695.28302132235</v>
      </c>
      <c r="C151" s="2">
        <f>Addresses!O143</f>
        <v>176577.1990601946</v>
      </c>
      <c r="D151" s="2">
        <f>-Addresses!L143</f>
        <v>-47016.692218779703</v>
      </c>
      <c r="E151" s="11">
        <f t="shared" si="9"/>
        <v>3.7556278574115649</v>
      </c>
      <c r="F151" s="64">
        <f>4/E151*'C-Ratio'!$I$5</f>
        <v>1.5581948537449837</v>
      </c>
      <c r="G151" s="11">
        <f t="shared" si="10"/>
        <v>6.5068252730679177E-2</v>
      </c>
      <c r="H151" s="67"/>
      <c r="I151" s="2">
        <f>Addresses!Q143</f>
        <v>292668</v>
      </c>
      <c r="J151" s="2">
        <f>Addresses!R143</f>
        <v>42980.860939805396</v>
      </c>
      <c r="K151" s="2">
        <f t="shared" si="12"/>
        <v>512226.06</v>
      </c>
      <c r="L151" s="55">
        <f t="shared" si="11"/>
        <v>10.89455756726764</v>
      </c>
    </row>
    <row r="152" spans="1:12" x14ac:dyDescent="0.25">
      <c r="A152" s="12" t="str">
        <f>Addresses!A144</f>
        <v>0x7476d1e9659a49b92c3f65f0a6de00a18fc3d6fa</v>
      </c>
      <c r="B152" s="2">
        <f>Addresses!N144</f>
        <v>128331.36066529673</v>
      </c>
      <c r="C152" s="2">
        <f>Addresses!O144</f>
        <v>187748.78065332913</v>
      </c>
      <c r="D152" s="2">
        <f>-Addresses!L144</f>
        <v>-55026.633145381769</v>
      </c>
      <c r="E152" s="11">
        <f t="shared" si="9"/>
        <v>3.4119619886118064</v>
      </c>
      <c r="F152" s="64">
        <f>4/E152*'C-Ratio'!$I$5</f>
        <v>1.715142202501778</v>
      </c>
      <c r="G152" s="11">
        <f t="shared" si="10"/>
        <v>0.1723460030770867</v>
      </c>
      <c r="H152" s="67"/>
      <c r="I152" s="2">
        <f>Addresses!Q144</f>
        <v>3728</v>
      </c>
      <c r="J152" s="2">
        <f>Addresses!R144</f>
        <v>253074.17934667089</v>
      </c>
      <c r="K152" s="2">
        <f t="shared" si="12"/>
        <v>444550.96</v>
      </c>
      <c r="L152" s="55">
        <f t="shared" si="11"/>
        <v>8.0788326413772218</v>
      </c>
    </row>
    <row r="153" spans="1:12" x14ac:dyDescent="0.25">
      <c r="A153" s="12" t="str">
        <f>Addresses!A145</f>
        <v>0x98c30c832f42222985430c5e95b240af5c2cfd36</v>
      </c>
      <c r="B153" s="2">
        <f>Addresses!N145</f>
        <v>129301.24509567299</v>
      </c>
      <c r="C153" s="2">
        <f>Addresses!O145</f>
        <v>189167.72157496959</v>
      </c>
      <c r="D153" s="2">
        <f>-Addresses!L145</f>
        <v>-46004.132326929182</v>
      </c>
      <c r="E153" s="11">
        <f t="shared" si="9"/>
        <v>4.1119723817557476</v>
      </c>
      <c r="F153" s="64">
        <f>4/E153*'C-Ratio'!$I$5</f>
        <v>1.4231613096344018</v>
      </c>
      <c r="G153" s="11">
        <f t="shared" si="10"/>
        <v>-2.7230820482295526E-2</v>
      </c>
      <c r="H153" s="67"/>
      <c r="I153" s="2">
        <f>Addresses!Q145</f>
        <v>97158</v>
      </c>
      <c r="J153" s="2">
        <f>Addresses!R145</f>
        <v>782.14842503040563</v>
      </c>
      <c r="K153" s="2">
        <f t="shared" si="12"/>
        <v>287107.87</v>
      </c>
      <c r="L153" s="55">
        <f t="shared" si="11"/>
        <v>6.240914793472526</v>
      </c>
    </row>
    <row r="154" spans="1:12" x14ac:dyDescent="0.25">
      <c r="A154" s="12" t="str">
        <f>Addresses!A146</f>
        <v>0x28ea4a0e9899bdce3ae67d7aad4792f9f0780efb</v>
      </c>
      <c r="B154" s="2">
        <f>Addresses!N146</f>
        <v>83711.249906288707</v>
      </c>
      <c r="C154" s="2">
        <f>Addresses!O146</f>
        <v>122469.55861290039</v>
      </c>
      <c r="D154" s="2">
        <f>-Addresses!L146</f>
        <v>-54201.678809788929</v>
      </c>
      <c r="E154" s="11">
        <f t="shared" si="9"/>
        <v>2.2595159652284083</v>
      </c>
      <c r="F154" s="64">
        <f>4/E154*'C-Ratio'!$I$5</f>
        <v>2.5899352295164855</v>
      </c>
      <c r="G154" s="11">
        <f t="shared" si="10"/>
        <v>0.77029065585542411</v>
      </c>
      <c r="H154" s="67"/>
      <c r="I154" s="2">
        <f>Addresses!Q146</f>
        <v>49194</v>
      </c>
      <c r="J154" s="2">
        <f>Addresses!R146</f>
        <v>1.3870996044715866E-3</v>
      </c>
      <c r="K154" s="2">
        <f t="shared" si="12"/>
        <v>171663.56</v>
      </c>
      <c r="L154" s="55">
        <f t="shared" si="11"/>
        <v>3.1671262545653334</v>
      </c>
    </row>
    <row r="155" spans="1:12" x14ac:dyDescent="0.25">
      <c r="A155" s="12" t="str">
        <f>Addresses!A147</f>
        <v>0x7173ce51d1b494320229e06bbdbe0da258b9b547</v>
      </c>
      <c r="B155" s="2">
        <f>Addresses!N147</f>
        <v>111381.59184841797</v>
      </c>
      <c r="C155" s="2">
        <f>Addresses!O147</f>
        <v>162951.26887423551</v>
      </c>
      <c r="D155" s="2">
        <f>-Addresses!L147</f>
        <v>-51034.706769148986</v>
      </c>
      <c r="E155" s="11">
        <f t="shared" si="9"/>
        <v>3.1929500371449424</v>
      </c>
      <c r="F155" s="64">
        <f>4/E155*'C-Ratio'!$I$5</f>
        <v>1.8327878394341286</v>
      </c>
      <c r="G155" s="11">
        <f t="shared" si="10"/>
        <v>0.25275997227213165</v>
      </c>
      <c r="H155" s="67"/>
      <c r="I155" s="2">
        <f>Addresses!Q147</f>
        <v>2904</v>
      </c>
      <c r="J155" s="2">
        <f>Addresses!R147</f>
        <v>359854.71112576447</v>
      </c>
      <c r="K155" s="2">
        <f t="shared" si="12"/>
        <v>525709.98</v>
      </c>
      <c r="L155" s="55">
        <f t="shared" si="11"/>
        <v>10.30102871714347</v>
      </c>
    </row>
    <row r="156" spans="1:12" x14ac:dyDescent="0.25">
      <c r="A156" s="12" t="str">
        <f>Addresses!A148</f>
        <v>0x391da6221fde9c73472f0cf6cbdb280359cfb32f</v>
      </c>
      <c r="B156" s="2">
        <f>Addresses!N148</f>
        <v>105698.36327781598</v>
      </c>
      <c r="C156" s="2">
        <f>Addresses!O148</f>
        <v>154636.70547544479</v>
      </c>
      <c r="D156" s="2">
        <f>-Addresses!L148</f>
        <v>-41267.595795007481</v>
      </c>
      <c r="E156" s="11">
        <f t="shared" si="9"/>
        <v>3.7471702069484891</v>
      </c>
      <c r="F156" s="64">
        <f>4/E156*'C-Ratio'!$I$5</f>
        <v>1.5617118190010324</v>
      </c>
      <c r="G156" s="11">
        <f t="shared" si="10"/>
        <v>6.7472193438846473E-2</v>
      </c>
      <c r="H156" s="67"/>
      <c r="I156" s="2">
        <f>Addresses!Q148</f>
        <v>55572</v>
      </c>
      <c r="J156" s="2">
        <f>Addresses!R148</f>
        <v>1185.6145245552179</v>
      </c>
      <c r="K156" s="2">
        <f t="shared" si="12"/>
        <v>211394.32</v>
      </c>
      <c r="L156" s="55">
        <f t="shared" si="11"/>
        <v>5.1225256991000752</v>
      </c>
    </row>
    <row r="157" spans="1:12" x14ac:dyDescent="0.25">
      <c r="A157" s="12" t="str">
        <f>Addresses!A149</f>
        <v>0x489863b61c625a15c74fb4c21486bacb4a3937ab</v>
      </c>
      <c r="B157" s="2">
        <f>Addresses!N149</f>
        <v>131527.73255192221</v>
      </c>
      <c r="C157" s="2">
        <f>Addresses!O149</f>
        <v>192425.07272346219</v>
      </c>
      <c r="D157" s="2">
        <f>-Addresses!L149</f>
        <v>-51065.066312652598</v>
      </c>
      <c r="E157" s="11">
        <f t="shared" si="9"/>
        <v>3.7682330919794431</v>
      </c>
      <c r="F157" s="64">
        <f>4/E157*'C-Ratio'!$I$5</f>
        <v>1.552982487324307</v>
      </c>
      <c r="G157" s="11">
        <f t="shared" si="10"/>
        <v>6.1505459551816077E-2</v>
      </c>
      <c r="H157" s="67"/>
      <c r="I157" s="2">
        <f>Addresses!Q149</f>
        <v>1081042</v>
      </c>
      <c r="J157" s="2">
        <f>Addresses!R149</f>
        <v>92024.19727653783</v>
      </c>
      <c r="K157" s="2">
        <f t="shared" si="12"/>
        <v>1365491.27</v>
      </c>
      <c r="L157" s="55">
        <f t="shared" si="11"/>
        <v>26.740223181922449</v>
      </c>
    </row>
    <row r="158" spans="1:12" x14ac:dyDescent="0.25">
      <c r="A158" s="12" t="str">
        <f>Addresses!A150</f>
        <v>0xd2976a56cd84a91a2e83685a6dc5308315e29f15</v>
      </c>
      <c r="B158" s="2">
        <f>Addresses!N150</f>
        <v>122690.23161657761</v>
      </c>
      <c r="C158" s="2">
        <f>Addresses!O150</f>
        <v>179495.80885505307</v>
      </c>
      <c r="D158" s="2">
        <f>-Addresses!L150</f>
        <v>-46714.426321001032</v>
      </c>
      <c r="E158" s="11">
        <f t="shared" si="9"/>
        <v>3.8424063611877979</v>
      </c>
      <c r="F158" s="64">
        <f>4/E158*'C-Ratio'!$I$5</f>
        <v>1.5230039329288898</v>
      </c>
      <c r="G158" s="11">
        <f t="shared" si="10"/>
        <v>4.1014308222070861E-2</v>
      </c>
      <c r="H158" s="67"/>
      <c r="I158" s="2">
        <f>Addresses!Q150</f>
        <v>533322</v>
      </c>
      <c r="J158" s="2">
        <f>Addresses!R150</f>
        <v>797481.481144947</v>
      </c>
      <c r="K158" s="2">
        <f t="shared" si="12"/>
        <v>1510299.29</v>
      </c>
      <c r="L158" s="55">
        <f t="shared" si="11"/>
        <v>32.330468528541616</v>
      </c>
    </row>
    <row r="159" spans="1:12" x14ac:dyDescent="0.25">
      <c r="A159" s="12" t="str">
        <f>Addresses!A151</f>
        <v>0x044a9c43e95aa9fd28eea25131a62b602d304f1f</v>
      </c>
      <c r="B159" s="2">
        <f>Addresses!N151</f>
        <v>122630.7477690347</v>
      </c>
      <c r="C159" s="2">
        <f>Addresses!O151</f>
        <v>179408.78398609778</v>
      </c>
      <c r="D159" s="2">
        <f>-Addresses!L151</f>
        <v>-51173.378305064252</v>
      </c>
      <c r="E159" s="11">
        <f t="shared" si="9"/>
        <v>3.5059007227659036</v>
      </c>
      <c r="F159" s="64">
        <f>4/E159*'C-Ratio'!$I$5</f>
        <v>1.6691858848139867</v>
      </c>
      <c r="G159" s="11">
        <f t="shared" si="10"/>
        <v>0.14093361914831615</v>
      </c>
      <c r="H159" s="67"/>
      <c r="I159" s="2">
        <f>Addresses!Q151</f>
        <v>116851</v>
      </c>
      <c r="J159" s="2">
        <f>Addresses!R151</f>
        <v>2529484.2860139017</v>
      </c>
      <c r="K159" s="2">
        <f t="shared" si="12"/>
        <v>2825744.0699999994</v>
      </c>
      <c r="L159" s="55">
        <f t="shared" si="11"/>
        <v>55.219025274326206</v>
      </c>
    </row>
    <row r="160" spans="1:12" x14ac:dyDescent="0.25">
      <c r="A160" s="12" t="str">
        <f>Addresses!A152</f>
        <v>0xa33c7f924399b59a8ee627388a108beab5e12eaf</v>
      </c>
      <c r="B160" s="2">
        <f>Addresses!N152</f>
        <v>38191.369273740507</v>
      </c>
      <c r="C160" s="2">
        <f>Addresses!O152</f>
        <v>55873.973247482369</v>
      </c>
      <c r="D160" s="2">
        <f>-Addresses!L152</f>
        <v>-14896.124968260139</v>
      </c>
      <c r="E160" s="11">
        <f t="shared" si="9"/>
        <v>3.7509065858762343</v>
      </c>
      <c r="F160" s="64">
        <f>4/E160*'C-Ratio'!$I$5</f>
        <v>1.5601561558571682</v>
      </c>
      <c r="G160" s="11">
        <f t="shared" si="10"/>
        <v>6.6408855678173673E-2</v>
      </c>
      <c r="H160" s="67"/>
      <c r="I160" s="2">
        <f>Addresses!Q152</f>
        <v>1183</v>
      </c>
      <c r="J160" s="2">
        <f>Addresses!R152</f>
        <v>47747.136752517632</v>
      </c>
      <c r="K160" s="2">
        <f t="shared" si="12"/>
        <v>104804.11</v>
      </c>
      <c r="L160" s="55">
        <f t="shared" si="11"/>
        <v>7.0356626453732733</v>
      </c>
    </row>
    <row r="161" spans="1:12" x14ac:dyDescent="0.25">
      <c r="A161" s="12" t="str">
        <f>Addresses!A153</f>
        <v>0x1ddb367720ed4b2d79d6eaab82c14b70ae1253bc</v>
      </c>
      <c r="B161" s="2">
        <f>Addresses!N153</f>
        <v>123259.31360196021</v>
      </c>
      <c r="C161" s="2">
        <f>Addresses!O153</f>
        <v>180328.37579966779</v>
      </c>
      <c r="D161" s="2">
        <f>-Addresses!L153</f>
        <v>-46814.980567114311</v>
      </c>
      <c r="E161" s="11">
        <f t="shared" si="9"/>
        <v>3.8519374271905904</v>
      </c>
      <c r="F161" s="64">
        <f>4/E161*'C-Ratio'!$I$5</f>
        <v>1.5192354784091484</v>
      </c>
      <c r="G161" s="11">
        <f t="shared" si="10"/>
        <v>3.8438467812131449E-2</v>
      </c>
      <c r="H161" s="67"/>
      <c r="I161" s="2">
        <f>Addresses!Q153</f>
        <v>2933</v>
      </c>
      <c r="J161" s="2">
        <f>Addresses!R153</f>
        <v>361074.50420033222</v>
      </c>
      <c r="K161" s="2">
        <f t="shared" si="12"/>
        <v>544335.88</v>
      </c>
      <c r="L161" s="55">
        <f t="shared" si="11"/>
        <v>11.627386648588606</v>
      </c>
    </row>
    <row r="162" spans="1:12" x14ac:dyDescent="0.25">
      <c r="A162" s="12" t="str">
        <f>Addresses!A154</f>
        <v>0xcb926f497763ea5cf993912a442431e6a91d5a64</v>
      </c>
      <c r="B162" s="2">
        <f>Addresses!N154</f>
        <v>106808.99051938209</v>
      </c>
      <c r="C162" s="2">
        <f>Addresses!O154</f>
        <v>156261.55312985601</v>
      </c>
      <c r="D162" s="2">
        <f>-Addresses!L154</f>
        <v>-39421.229486933538</v>
      </c>
      <c r="E162" s="11">
        <f t="shared" si="9"/>
        <v>3.9638934443089875</v>
      </c>
      <c r="F162" s="64">
        <f>4/E162*'C-Ratio'!$I$5</f>
        <v>1.4763262641183736</v>
      </c>
      <c r="G162" s="11">
        <f t="shared" si="10"/>
        <v>9.1088613249306061E-3</v>
      </c>
      <c r="H162" s="67"/>
      <c r="I162" s="2">
        <f>Addresses!Q154</f>
        <v>186105</v>
      </c>
      <c r="J162" s="2">
        <f>Addresses!R154</f>
        <v>1441205.8168701441</v>
      </c>
      <c r="K162" s="2">
        <f t="shared" si="12"/>
        <v>1783572.37</v>
      </c>
      <c r="L162" s="55">
        <f t="shared" si="11"/>
        <v>45.243955939811023</v>
      </c>
    </row>
    <row r="163" spans="1:12" x14ac:dyDescent="0.25">
      <c r="A163" s="12" t="str">
        <f>Addresses!A155</f>
        <v>0x5ef0f3c15b2371e7355f5b6594f706ab7417655e</v>
      </c>
      <c r="B163" s="2">
        <f>Addresses!N155</f>
        <v>120978.05142285598</v>
      </c>
      <c r="C163" s="2">
        <f>Addresses!O155</f>
        <v>176990.88923163831</v>
      </c>
      <c r="D163" s="2">
        <f>-Addresses!L155</f>
        <v>-43677.584825798243</v>
      </c>
      <c r="E163" s="11">
        <f t="shared" si="9"/>
        <v>4.0522132791348469</v>
      </c>
      <c r="F163" s="64">
        <f>4/E163*'C-Ratio'!$I$5</f>
        <v>1.4441490604979732</v>
      </c>
      <c r="G163" s="11">
        <f t="shared" si="10"/>
        <v>-1.2885126112116785E-2</v>
      </c>
      <c r="H163" s="67"/>
      <c r="I163" s="2">
        <f>Addresses!Q155</f>
        <v>582533</v>
      </c>
      <c r="J163" s="2">
        <f>Addresses!R155</f>
        <v>13488922.55076836</v>
      </c>
      <c r="K163" s="2">
        <f t="shared" si="12"/>
        <v>14248446.439999999</v>
      </c>
      <c r="L163" s="55">
        <f t="shared" si="11"/>
        <v>326.2187343193969</v>
      </c>
    </row>
    <row r="164" spans="1:12" x14ac:dyDescent="0.25">
      <c r="A164" s="12" t="str">
        <f>Addresses!A156</f>
        <v>0x3b454077aaf52ff3baec9128194191b7796247ba</v>
      </c>
      <c r="B164" s="2">
        <f>Addresses!N156</f>
        <v>113126.01516125823</v>
      </c>
      <c r="C164" s="2">
        <f>Addresses!O156</f>
        <v>165503.3601809208</v>
      </c>
      <c r="D164" s="2">
        <f>-Addresses!L156</f>
        <v>-37323.385118940292</v>
      </c>
      <c r="E164" s="11">
        <f t="shared" si="9"/>
        <v>4.434307329131669</v>
      </c>
      <c r="F164" s="64">
        <f>4/E164*'C-Ratio'!$I$5</f>
        <v>1.3197100619424016</v>
      </c>
      <c r="G164" s="11">
        <f t="shared" si="10"/>
        <v>-9.7942541392753601E-2</v>
      </c>
      <c r="H164" s="67"/>
      <c r="I164" s="2">
        <f>Addresses!Q156</f>
        <v>145636</v>
      </c>
      <c r="J164" s="2">
        <f>Addresses!R156</f>
        <v>2166702.1598190791</v>
      </c>
      <c r="K164" s="2">
        <f t="shared" si="12"/>
        <v>2477841.52</v>
      </c>
      <c r="L164" s="55">
        <f t="shared" si="11"/>
        <v>66.388445530965072</v>
      </c>
    </row>
    <row r="165" spans="1:12" x14ac:dyDescent="0.25">
      <c r="A165" s="12" t="str">
        <f>Addresses!A157</f>
        <v>0xc42c23c8287050c6d0cda3146b89efbb8ab7c748</v>
      </c>
      <c r="B165" s="2">
        <f>Addresses!N157</f>
        <v>116207.62155268002</v>
      </c>
      <c r="C165" s="2">
        <f>Addresses!O157</f>
        <v>170011.75033157089</v>
      </c>
      <c r="D165" s="2">
        <f>-Addresses!L157</f>
        <v>-44518.60426159393</v>
      </c>
      <c r="E165" s="11">
        <f t="shared" si="9"/>
        <v>3.8188921946557866</v>
      </c>
      <c r="F165" s="64">
        <f>4/E165*'C-Ratio'!$I$5</f>
        <v>1.5323815655727004</v>
      </c>
      <c r="G165" s="11">
        <f t="shared" si="10"/>
        <v>4.7424173323787011E-2</v>
      </c>
      <c r="H165" s="67"/>
      <c r="I165" s="2">
        <f>Addresses!Q157</f>
        <v>130919</v>
      </c>
      <c r="J165" s="2">
        <f>Addresses!R157</f>
        <v>625.00966842912021</v>
      </c>
      <c r="K165" s="2">
        <f t="shared" si="12"/>
        <v>301555.76</v>
      </c>
      <c r="L165" s="55">
        <f t="shared" si="11"/>
        <v>6.7737020286629086</v>
      </c>
    </row>
    <row r="166" spans="1:12" x14ac:dyDescent="0.25">
      <c r="A166" s="12" t="str">
        <f>Addresses!A158</f>
        <v>0x2db6f5e838ed2bad993e9ff2d3d7a5c1cc35704c</v>
      </c>
      <c r="B166" s="2">
        <f>Addresses!N158</f>
        <v>116788.18572287312</v>
      </c>
      <c r="C166" s="2">
        <f>Addresses!O158</f>
        <v>170861.11571256339</v>
      </c>
      <c r="D166" s="2">
        <f>-Addresses!L158</f>
        <v>-41145.809026351599</v>
      </c>
      <c r="E166" s="11">
        <f t="shared" si="9"/>
        <v>4.1525764046378661</v>
      </c>
      <c r="F166" s="64">
        <f>4/E166*'C-Ratio'!$I$5</f>
        <v>1.4092455935221584</v>
      </c>
      <c r="G166" s="11">
        <f t="shared" si="10"/>
        <v>-3.6742588159837108E-2</v>
      </c>
      <c r="H166" s="67"/>
      <c r="I166" s="2">
        <f>Addresses!Q158</f>
        <v>821</v>
      </c>
      <c r="J166" s="2">
        <f>Addresses!R158</f>
        <v>159717.05428743659</v>
      </c>
      <c r="K166" s="2">
        <f t="shared" si="12"/>
        <v>331399.17</v>
      </c>
      <c r="L166" s="55">
        <f t="shared" si="11"/>
        <v>8.054263066932462</v>
      </c>
    </row>
    <row r="167" spans="1:12" x14ac:dyDescent="0.25">
      <c r="A167" s="12" t="str">
        <f>Addresses!A159</f>
        <v>0xd76b04bc7ce6f63379de6595e4b68f08f524916c</v>
      </c>
      <c r="B167" s="2">
        <f>Addresses!N159</f>
        <v>102272.39073803827</v>
      </c>
      <c r="C167" s="2">
        <f>Addresses!O159</f>
        <v>149624.50764975001</v>
      </c>
      <c r="D167" s="2">
        <f>-Addresses!L159</f>
        <v>-39701.016234517192</v>
      </c>
      <c r="E167" s="11">
        <f t="shared" si="9"/>
        <v>3.7687828131629089</v>
      </c>
      <c r="F167" s="64">
        <f>4/E167*'C-Ratio'!$I$5</f>
        <v>1.5527559666110806</v>
      </c>
      <c r="G167" s="11">
        <f t="shared" si="10"/>
        <v>6.1350626528421381E-2</v>
      </c>
      <c r="H167" s="67"/>
      <c r="I167" s="2">
        <f>Addresses!Q159</f>
        <v>1843</v>
      </c>
      <c r="J167" s="2">
        <f>Addresses!R159</f>
        <v>73.862350249983137</v>
      </c>
      <c r="K167" s="2">
        <f t="shared" si="12"/>
        <v>151541.37</v>
      </c>
      <c r="L167" s="55">
        <f t="shared" si="11"/>
        <v>3.817065263640421</v>
      </c>
    </row>
    <row r="168" spans="1:12" x14ac:dyDescent="0.25">
      <c r="A168" s="12" t="str">
        <f>Addresses!A160</f>
        <v>0x39de56518e136d472ef9645e7d6e1f7c6c8ed37b</v>
      </c>
      <c r="B168" s="2">
        <f>Addresses!N160</f>
        <v>117393.31542705822</v>
      </c>
      <c r="C168" s="2">
        <f>Addresses!O160</f>
        <v>171746.42046978619</v>
      </c>
      <c r="D168" s="2">
        <f>-Addresses!L160</f>
        <v>-46325.376774293363</v>
      </c>
      <c r="E168" s="11">
        <f t="shared" si="9"/>
        <v>3.7073939259376045</v>
      </c>
      <c r="F168" s="64">
        <f>4/E168*'C-Ratio'!$I$5</f>
        <v>1.5784672783375784</v>
      </c>
      <c r="G168" s="11">
        <f t="shared" si="10"/>
        <v>7.8925002281324819E-2</v>
      </c>
      <c r="H168" s="67"/>
      <c r="I168" s="2">
        <f>Addresses!Q160</f>
        <v>50964</v>
      </c>
      <c r="J168" s="2">
        <f>Addresses!R160</f>
        <v>1781154.8795302138</v>
      </c>
      <c r="K168" s="2">
        <f t="shared" si="12"/>
        <v>2003865.3</v>
      </c>
      <c r="L168" s="55">
        <f t="shared" si="11"/>
        <v>43.256319527917462</v>
      </c>
    </row>
    <row r="169" spans="1:12" x14ac:dyDescent="0.25">
      <c r="A169" s="12" t="str">
        <f>Addresses!A161</f>
        <v>0x4aab9e6eb125cdd378671188255f19325e3a804f</v>
      </c>
      <c r="B169" s="2">
        <f>Addresses!N161</f>
        <v>117010.63819199735</v>
      </c>
      <c r="C169" s="2">
        <f>Addresses!O161</f>
        <v>171186.56367489212</v>
      </c>
      <c r="D169" s="2">
        <f>-Addresses!L161</f>
        <v>-47510.658303364959</v>
      </c>
      <c r="E169" s="11">
        <f t="shared" si="9"/>
        <v>3.6031191692152955</v>
      </c>
      <c r="F169" s="64">
        <f>4/E169*'C-Ratio'!$I$5</f>
        <v>1.6241483351422088</v>
      </c>
      <c r="G169" s="11">
        <f t="shared" si="10"/>
        <v>0.11014923796459919</v>
      </c>
      <c r="H169" s="67"/>
      <c r="I169" s="2">
        <f>Addresses!Q161</f>
        <v>5572</v>
      </c>
      <c r="J169" s="2">
        <f>Addresses!R161</f>
        <v>434774.3363251079</v>
      </c>
      <c r="K169" s="2">
        <f t="shared" si="12"/>
        <v>611532.9</v>
      </c>
      <c r="L169" s="55">
        <f t="shared" si="11"/>
        <v>12.871488668821245</v>
      </c>
    </row>
    <row r="170" spans="1:12" x14ac:dyDescent="0.25">
      <c r="A170" s="12" t="str">
        <f>Addresses!A162</f>
        <v>0x220abd48f2b444e1a352b6927c885c4579738081</v>
      </c>
      <c r="B170" s="2">
        <f>Addresses!N162</f>
        <v>101775.71501023124</v>
      </c>
      <c r="C170" s="2">
        <f>Addresses!O162</f>
        <v>148897.87105996831</v>
      </c>
      <c r="D170" s="2">
        <f>-Addresses!L162</f>
        <v>-39536.993921174573</v>
      </c>
      <c r="E170" s="11">
        <f t="shared" si="9"/>
        <v>3.7660392531821705</v>
      </c>
      <c r="F170" s="64">
        <f>4/E170*'C-Ratio'!$I$5</f>
        <v>1.5538871494914099</v>
      </c>
      <c r="G170" s="11">
        <f t="shared" si="10"/>
        <v>6.2123820568291022E-2</v>
      </c>
      <c r="H170" s="67"/>
      <c r="I170" s="2">
        <f>Addresses!Q162</f>
        <v>1069</v>
      </c>
      <c r="J170" s="2">
        <f>Addresses!R162</f>
        <v>1016263.7589400315</v>
      </c>
      <c r="K170" s="2">
        <f t="shared" si="12"/>
        <v>1166230.6299999999</v>
      </c>
      <c r="L170" s="55">
        <f t="shared" si="11"/>
        <v>29.497200326487373</v>
      </c>
    </row>
    <row r="171" spans="1:12" x14ac:dyDescent="0.25">
      <c r="A171" s="12" t="str">
        <f>Addresses!A163</f>
        <v>0xc05320f54075452ff1a5ce420d64c9d025a452bb</v>
      </c>
      <c r="B171" s="2">
        <f>Addresses!N163</f>
        <v>114536.93774301291</v>
      </c>
      <c r="C171" s="2">
        <f>Addresses!O163</f>
        <v>167567.53991802791</v>
      </c>
      <c r="D171" s="2">
        <f>-Addresses!L163</f>
        <v>-44515.244646873492</v>
      </c>
      <c r="E171" s="11">
        <f t="shared" si="9"/>
        <v>3.764273143892447</v>
      </c>
      <c r="F171" s="64">
        <f>4/E171*'C-Ratio'!$I$5</f>
        <v>1.5546161971521386</v>
      </c>
      <c r="G171" s="11">
        <f t="shared" si="10"/>
        <v>6.2622144328187579E-2</v>
      </c>
      <c r="H171" s="67"/>
      <c r="I171" s="2">
        <f>Addresses!Q163</f>
        <v>58349</v>
      </c>
      <c r="J171" s="2">
        <f>Addresses!R163</f>
        <v>1778152.9500819722</v>
      </c>
      <c r="K171" s="2">
        <f t="shared" si="12"/>
        <v>2004069.49</v>
      </c>
      <c r="L171" s="55">
        <f t="shared" si="11"/>
        <v>45.019846704150481</v>
      </c>
    </row>
    <row r="172" spans="1:12" x14ac:dyDescent="0.25">
      <c r="A172" s="12" t="str">
        <f>Addresses!A164</f>
        <v>0x30cf8aa72c4e69e35e0e48e785176704d6d70c7d</v>
      </c>
      <c r="B172" s="2">
        <f>Addresses!N164</f>
        <v>102413.27723172058</v>
      </c>
      <c r="C172" s="2">
        <f>Addresses!O164</f>
        <v>149830.62459000721</v>
      </c>
      <c r="D172" s="2">
        <f>-Addresses!L164</f>
        <v>-46982.897883991522</v>
      </c>
      <c r="E172" s="11">
        <f t="shared" si="9"/>
        <v>3.1890460430934588</v>
      </c>
      <c r="F172" s="64">
        <f>4/E172*'C-Ratio'!$I$5</f>
        <v>1.8350315175516896</v>
      </c>
      <c r="G172" s="11">
        <f t="shared" si="10"/>
        <v>0.25429358684326009</v>
      </c>
      <c r="H172" s="67"/>
      <c r="I172" s="2">
        <f>Addresses!Q164</f>
        <v>3206</v>
      </c>
      <c r="J172" s="2">
        <f>Addresses!R164</f>
        <v>62027.965409992787</v>
      </c>
      <c r="K172" s="2">
        <f t="shared" si="12"/>
        <v>215064.59</v>
      </c>
      <c r="L172" s="55">
        <f t="shared" si="11"/>
        <v>4.5775079802661329</v>
      </c>
    </row>
    <row r="173" spans="1:12" x14ac:dyDescent="0.25">
      <c r="A173" s="12" t="str">
        <f>Addresses!A165</f>
        <v>0x0291eb432cb4a2613a7415018933e3db45bcd769</v>
      </c>
      <c r="B173" s="2">
        <f>Addresses!N165</f>
        <v>52692.086555415088</v>
      </c>
      <c r="C173" s="2">
        <f>Addresses!O165</f>
        <v>77088.522630572275</v>
      </c>
      <c r="D173" s="2">
        <f>-Addresses!L165</f>
        <v>-19134.73896858258</v>
      </c>
      <c r="E173" s="11">
        <f t="shared" si="9"/>
        <v>4.0287208912096624</v>
      </c>
      <c r="F173" s="64">
        <f>4/E173*'C-Ratio'!$I$5</f>
        <v>1.4525702221686747</v>
      </c>
      <c r="G173" s="11">
        <f t="shared" si="10"/>
        <v>-7.1290347445832625E-3</v>
      </c>
      <c r="H173" s="67"/>
      <c r="I173" s="2">
        <f>Addresses!Q165</f>
        <v>32817</v>
      </c>
      <c r="J173" s="2">
        <f>Addresses!R165</f>
        <v>755504.33736942767</v>
      </c>
      <c r="K173" s="2">
        <f t="shared" si="12"/>
        <v>865409.86</v>
      </c>
      <c r="L173" s="55">
        <f t="shared" si="11"/>
        <v>45.227157863032289</v>
      </c>
    </row>
    <row r="174" spans="1:12" x14ac:dyDescent="0.25">
      <c r="A174" s="12" t="str">
        <f>Addresses!A166</f>
        <v>0x597568694fe6ee1b701ec8578bd57102c9a29abd</v>
      </c>
      <c r="B174" s="2">
        <f>Addresses!N166</f>
        <v>72039.421640852554</v>
      </c>
      <c r="C174" s="2">
        <f>Addresses!O166</f>
        <v>105393.6738605673</v>
      </c>
      <c r="D174" s="2">
        <f>-Addresses!L166</f>
        <v>-47044.016562759803</v>
      </c>
      <c r="E174" s="11">
        <f t="shared" si="9"/>
        <v>2.2403204819887184</v>
      </c>
      <c r="F174" s="64">
        <f>4/E174*'C-Ratio'!$I$5</f>
        <v>2.6121262770428348</v>
      </c>
      <c r="G174" s="11">
        <f t="shared" si="10"/>
        <v>0.78545883598279875</v>
      </c>
      <c r="H174" s="67"/>
      <c r="I174" s="2">
        <f>Addresses!Q166</f>
        <v>2045013</v>
      </c>
      <c r="J174" s="2">
        <f>Addresses!R166</f>
        <v>8496775.4061394334</v>
      </c>
      <c r="K174" s="2">
        <f t="shared" si="12"/>
        <v>10647182.08</v>
      </c>
      <c r="L174" s="55">
        <f t="shared" si="11"/>
        <v>226.32383155030908</v>
      </c>
    </row>
    <row r="175" spans="1:12" x14ac:dyDescent="0.25">
      <c r="A175" s="12" t="str">
        <f>Addresses!A167</f>
        <v>0x4569c1ab9c4fc9b29cfbaddad569e89d5a202f3d</v>
      </c>
      <c r="B175" s="2">
        <f>Addresses!N167</f>
        <v>80684.077707652425</v>
      </c>
      <c r="C175" s="2">
        <f>Addresses!O167</f>
        <v>118040.8056862955</v>
      </c>
      <c r="D175" s="2">
        <f>-Addresses!L167</f>
        <v>-46720.681153273406</v>
      </c>
      <c r="E175" s="11">
        <f t="shared" si="9"/>
        <v>2.5265215055201558</v>
      </c>
      <c r="F175" s="64">
        <f>4/E175*'C-Ratio'!$I$5</f>
        <v>2.3162280579104753</v>
      </c>
      <c r="G175" s="11">
        <f t="shared" si="10"/>
        <v>0.58320441415616897</v>
      </c>
      <c r="H175" s="67"/>
      <c r="I175" s="2">
        <f>Addresses!Q167</f>
        <v>770</v>
      </c>
      <c r="J175" s="2">
        <f>Addresses!R167</f>
        <v>628.11431370450009</v>
      </c>
      <c r="K175" s="2">
        <f t="shared" si="12"/>
        <v>119438.92</v>
      </c>
      <c r="L175" s="55">
        <f t="shared" si="11"/>
        <v>2.5564464612184215</v>
      </c>
    </row>
    <row r="176" spans="1:12" x14ac:dyDescent="0.25">
      <c r="A176" s="12" t="str">
        <f>Addresses!A168</f>
        <v>0xa2dcb52f5cf34a84a2ebfb7d937f7051ae4c697b</v>
      </c>
      <c r="B176" s="2">
        <f>Addresses!N168</f>
        <v>109462.47618986602</v>
      </c>
      <c r="C176" s="2">
        <f>Addresses!O168</f>
        <v>160143.602665774</v>
      </c>
      <c r="D176" s="2">
        <f>-Addresses!L168</f>
        <v>-41482.373408232517</v>
      </c>
      <c r="E176" s="11">
        <f t="shared" si="9"/>
        <v>3.8605216989342317</v>
      </c>
      <c r="F176" s="64">
        <f>4/E176*'C-Ratio'!$I$5</f>
        <v>1.5158573002233231</v>
      </c>
      <c r="G176" s="11">
        <f t="shared" si="10"/>
        <v>3.612939181361785E-2</v>
      </c>
      <c r="H176" s="67"/>
      <c r="I176" s="2">
        <f>Addresses!Q168</f>
        <v>2032735</v>
      </c>
      <c r="J176" s="2">
        <f>Addresses!R168</f>
        <v>4702315.4773342265</v>
      </c>
      <c r="K176" s="2">
        <f t="shared" si="12"/>
        <v>6895194.0800000001</v>
      </c>
      <c r="L176" s="55">
        <f t="shared" si="11"/>
        <v>166.21985468728249</v>
      </c>
    </row>
    <row r="177" spans="1:12" x14ac:dyDescent="0.25">
      <c r="A177" s="12" t="str">
        <f>Addresses!A169</f>
        <v>0x4e6a82ac98e87c5acf7738fa57b5fd9ea14af932</v>
      </c>
      <c r="B177" s="2">
        <f>Addresses!N169</f>
        <v>97144.24118693998</v>
      </c>
      <c r="C177" s="2">
        <f>Addresses!O169</f>
        <v>142122.0248564932</v>
      </c>
      <c r="D177" s="2">
        <f>-Addresses!L169</f>
        <v>-37777.537315258727</v>
      </c>
      <c r="E177" s="11">
        <f t="shared" si="9"/>
        <v>3.7620775454594995</v>
      </c>
      <c r="F177" s="64">
        <f>4/E177*'C-Ratio'!$I$5</f>
        <v>1.5555234918171359</v>
      </c>
      <c r="G177" s="11">
        <f t="shared" si="10"/>
        <v>6.3242304728049037E-2</v>
      </c>
      <c r="H177" s="67"/>
      <c r="I177" s="2">
        <f>Addresses!Q169</f>
        <v>492405</v>
      </c>
      <c r="J177" s="2">
        <f>Addresses!R169</f>
        <v>1450570.0051435069</v>
      </c>
      <c r="K177" s="2">
        <f t="shared" si="12"/>
        <v>2085097.0300000003</v>
      </c>
      <c r="L177" s="55">
        <f t="shared" si="11"/>
        <v>55.194096232361041</v>
      </c>
    </row>
    <row r="178" spans="1:12" x14ac:dyDescent="0.25">
      <c r="A178" s="12" t="str">
        <f>Addresses!A170</f>
        <v>0x82f0d518c6a7735dfe2371cf0c25b9a80d9d554b</v>
      </c>
      <c r="B178" s="2">
        <f>Addresses!N170</f>
        <v>156155.86330616334</v>
      </c>
      <c r="C178" s="2">
        <f>Addresses!O170</f>
        <v>228456.028016917</v>
      </c>
      <c r="D178" s="2">
        <f>-Addresses!L170</f>
        <v>-45966.628058664603</v>
      </c>
      <c r="E178" s="11">
        <f t="shared" si="9"/>
        <v>4.9700410420653762</v>
      </c>
      <c r="F178" s="64">
        <f>4/E178*'C-Ratio'!$I$5</f>
        <v>1.1774550653545734</v>
      </c>
      <c r="G178" s="11">
        <f t="shared" si="10"/>
        <v>-0.19517767234820682</v>
      </c>
      <c r="H178" s="67"/>
      <c r="I178" s="2">
        <f>Addresses!Q170</f>
        <v>37364</v>
      </c>
      <c r="J178" s="2">
        <f>Addresses!R170</f>
        <v>173320.40198308299</v>
      </c>
      <c r="K178" s="2">
        <f t="shared" si="12"/>
        <v>439140.43</v>
      </c>
      <c r="L178" s="55">
        <f t="shared" si="11"/>
        <v>9.5534619037000041</v>
      </c>
    </row>
    <row r="179" spans="1:12" x14ac:dyDescent="0.25">
      <c r="A179" s="12" t="str">
        <f>Addresses!A171</f>
        <v>0xdb611d682cb1ad72fcbacd944a8a6e2606a6d158</v>
      </c>
      <c r="B179" s="2">
        <f>Addresses!N171</f>
        <v>106252.07452314401</v>
      </c>
      <c r="C179" s="2">
        <f>Addresses!O171</f>
        <v>155446.7850273597</v>
      </c>
      <c r="D179" s="2">
        <f>-Addresses!L171</f>
        <v>-41161.690891021302</v>
      </c>
      <c r="E179" s="11">
        <f t="shared" si="9"/>
        <v>3.7764917247670131</v>
      </c>
      <c r="F179" s="64">
        <f>4/E179*'C-Ratio'!$I$5</f>
        <v>1.5495863426950933</v>
      </c>
      <c r="G179" s="11">
        <f t="shared" si="10"/>
        <v>5.9184103004164879E-2</v>
      </c>
      <c r="H179" s="67"/>
      <c r="I179" s="2">
        <f>Addresses!Q171</f>
        <v>229729</v>
      </c>
      <c r="J179" s="2">
        <f>Addresses!R171</f>
        <v>2136137.8849726403</v>
      </c>
      <c r="K179" s="2">
        <f t="shared" si="12"/>
        <v>2521313.67</v>
      </c>
      <c r="L179" s="55">
        <f t="shared" si="11"/>
        <v>61.253889610010653</v>
      </c>
    </row>
    <row r="180" spans="1:12" x14ac:dyDescent="0.25">
      <c r="A180" s="12" t="str">
        <f>Addresses!A172</f>
        <v>0x023b26c83b7cbfec9f895fad79ad87f22f9dff57</v>
      </c>
      <c r="B180" s="2">
        <f>Addresses!N172</f>
        <v>111443.80239972527</v>
      </c>
      <c r="C180" s="2">
        <f>Addresses!O172</f>
        <v>163042.28291079809</v>
      </c>
      <c r="D180" s="2">
        <f>-Addresses!L172</f>
        <v>-45697.977443259981</v>
      </c>
      <c r="E180" s="11">
        <f t="shared" si="9"/>
        <v>3.5678227359894961</v>
      </c>
      <c r="F180" s="64">
        <f>4/E180*'C-Ratio'!$I$5</f>
        <v>1.6402160177324543</v>
      </c>
      <c r="G180" s="11">
        <f t="shared" si="10"/>
        <v>0.12113193283147927</v>
      </c>
      <c r="H180" s="67"/>
      <c r="I180" s="2">
        <f>Addresses!Q172</f>
        <v>21234</v>
      </c>
      <c r="J180" s="2">
        <f>Addresses!R172</f>
        <v>50103.937089201907</v>
      </c>
      <c r="K180" s="2">
        <f t="shared" si="12"/>
        <v>234380.22</v>
      </c>
      <c r="L180" s="55">
        <f t="shared" si="11"/>
        <v>5.1288970128057354</v>
      </c>
    </row>
    <row r="181" spans="1:12" x14ac:dyDescent="0.25">
      <c r="A181" s="12" t="str">
        <f>Addresses!A173</f>
        <v>0x96a6505172a24e54a56147cf884bd4c2f315f741</v>
      </c>
      <c r="B181" s="2">
        <f>Addresses!N173</f>
        <v>73592.746850894531</v>
      </c>
      <c r="C181" s="2">
        <f>Addresses!O173</f>
        <v>107666.1886428587</v>
      </c>
      <c r="D181" s="2">
        <f>-Addresses!L173</f>
        <v>-45581.801094088529</v>
      </c>
      <c r="E181" s="11">
        <f t="shared" si="9"/>
        <v>2.3620433168188666</v>
      </c>
      <c r="F181" s="64">
        <f>4/E181*'C-Ratio'!$I$5</f>
        <v>2.4775159533828148</v>
      </c>
      <c r="G181" s="11">
        <f t="shared" si="10"/>
        <v>0.69344904537444618</v>
      </c>
      <c r="H181" s="67"/>
      <c r="I181" s="2">
        <f>Addresses!Q173</f>
        <v>1293</v>
      </c>
      <c r="J181" s="2">
        <f>Addresses!R173</f>
        <v>32337.881357141305</v>
      </c>
      <c r="K181" s="2">
        <f t="shared" si="12"/>
        <v>141297.07</v>
      </c>
      <c r="L181" s="55">
        <f t="shared" ref="L181:L244" si="13">-K181/D181</f>
        <v>3.0998571054342281</v>
      </c>
    </row>
    <row r="182" spans="1:12" x14ac:dyDescent="0.25">
      <c r="A182" s="12" t="str">
        <f>Addresses!A174</f>
        <v>0x6710073666e7b9e8c1ba1d9d4cded9d1513d1d1f</v>
      </c>
      <c r="B182" s="2">
        <f>Addresses!N174</f>
        <v>105571.9594919864</v>
      </c>
      <c r="C182" s="2">
        <f>Addresses!O174</f>
        <v>154451.77673677611</v>
      </c>
      <c r="D182" s="2">
        <f>-Addresses!L174</f>
        <v>-38942.648469873529</v>
      </c>
      <c r="E182" s="11">
        <f t="shared" si="9"/>
        <v>3.9661343746628259</v>
      </c>
      <c r="F182" s="64">
        <f>4/E182*'C-Ratio'!$I$5</f>
        <v>1.4754921157953702</v>
      </c>
      <c r="G182" s="11">
        <f t="shared" si="10"/>
        <v>8.5386984247233233E-3</v>
      </c>
      <c r="H182" s="67"/>
      <c r="I182" s="2">
        <f>Addresses!Q174</f>
        <v>44592</v>
      </c>
      <c r="J182" s="2">
        <f>Addresses!R174</f>
        <v>1149422.7032632239</v>
      </c>
      <c r="K182" s="2">
        <f t="shared" si="12"/>
        <v>1348466.48</v>
      </c>
      <c r="L182" s="55">
        <f t="shared" si="13"/>
        <v>34.626984372754947</v>
      </c>
    </row>
    <row r="183" spans="1:12" x14ac:dyDescent="0.25">
      <c r="A183" s="12" t="str">
        <f>Addresses!A175</f>
        <v>0xcb3593c7c0dfe13129ff2b6add9ba402f76c797e</v>
      </c>
      <c r="B183" s="2">
        <f>Addresses!N175</f>
        <v>103535.29827453391</v>
      </c>
      <c r="C183" s="2">
        <f>Addresses!O175</f>
        <v>151472.14137564311</v>
      </c>
      <c r="D183" s="2">
        <f>-Addresses!L175</f>
        <v>-40580.329502041342</v>
      </c>
      <c r="E183" s="11">
        <f t="shared" si="9"/>
        <v>3.7326493706273012</v>
      </c>
      <c r="F183" s="64">
        <f>4/E183*'C-Ratio'!$I$5</f>
        <v>1.5677872253553045</v>
      </c>
      <c r="G183" s="11">
        <f t="shared" si="10"/>
        <v>7.1624897713810309E-2</v>
      </c>
      <c r="H183" s="67"/>
      <c r="I183" s="2">
        <f>Addresses!Q175</f>
        <v>40333</v>
      </c>
      <c r="J183" s="2">
        <f>Addresses!R175</f>
        <v>515802.88862435694</v>
      </c>
      <c r="K183" s="2">
        <f t="shared" si="12"/>
        <v>707608.03</v>
      </c>
      <c r="L183" s="55">
        <f t="shared" si="13"/>
        <v>17.437217456906176</v>
      </c>
    </row>
    <row r="184" spans="1:12" x14ac:dyDescent="0.25">
      <c r="A184" s="12" t="str">
        <f>Addresses!A176</f>
        <v>0x19a09dea46f29c17d8725e8daeac873b27e52fff</v>
      </c>
      <c r="B184" s="2">
        <f>Addresses!N176</f>
        <v>103993.15689805399</v>
      </c>
      <c r="C184" s="2">
        <f>Addresses!O176</f>
        <v>152141.988541853</v>
      </c>
      <c r="D184" s="2">
        <f>-Addresses!L176</f>
        <v>-36843.478275027388</v>
      </c>
      <c r="E184" s="11">
        <f t="shared" si="9"/>
        <v>4.1294143676161887</v>
      </c>
      <c r="F184" s="64">
        <f>4/E184*'C-Ratio'!$I$5</f>
        <v>1.41715010387253</v>
      </c>
      <c r="G184" s="11">
        <f t="shared" si="10"/>
        <v>-3.1339641918981531E-2</v>
      </c>
      <c r="H184" s="67"/>
      <c r="I184" s="2">
        <f>Addresses!Q176</f>
        <v>151290</v>
      </c>
      <c r="J184" s="2">
        <f>Addresses!R176</f>
        <v>1.458146987715736E-3</v>
      </c>
      <c r="K184" s="2">
        <f t="shared" si="12"/>
        <v>303431.99</v>
      </c>
      <c r="L184" s="55">
        <f t="shared" si="13"/>
        <v>8.2357042333233519</v>
      </c>
    </row>
    <row r="185" spans="1:12" x14ac:dyDescent="0.25">
      <c r="A185" s="12" t="str">
        <f>Addresses!A177</f>
        <v>0xec0b8a38d1f217984a5a22f4d1938d474902f984</v>
      </c>
      <c r="B185" s="2">
        <f>Addresses!N177</f>
        <v>94508.906718034588</v>
      </c>
      <c r="C185" s="2">
        <f>Addresses!O177</f>
        <v>138266.53052848461</v>
      </c>
      <c r="D185" s="2">
        <f>-Addresses!L177</f>
        <v>-36560.247455620301</v>
      </c>
      <c r="E185" s="11">
        <f t="shared" si="9"/>
        <v>3.7818816925767087</v>
      </c>
      <c r="F185" s="64">
        <f>4/E185*'C-Ratio'!$I$5</f>
        <v>1.547377859938516</v>
      </c>
      <c r="G185" s="11">
        <f t="shared" si="10"/>
        <v>5.7674545412519373E-2</v>
      </c>
      <c r="H185" s="67"/>
      <c r="I185" s="2">
        <f>Addresses!Q177</f>
        <v>41836</v>
      </c>
      <c r="J185" s="2">
        <f>Addresses!R177</f>
        <v>51951.829471515375</v>
      </c>
      <c r="K185" s="2">
        <f t="shared" si="12"/>
        <v>232054.36</v>
      </c>
      <c r="L185" s="55">
        <f t="shared" si="13"/>
        <v>6.3471769517338688</v>
      </c>
    </row>
    <row r="186" spans="1:12" x14ac:dyDescent="0.25">
      <c r="A186" s="12" t="str">
        <f>Addresses!A178</f>
        <v>0x1ba6b82641c77ab1fc7bc734c5c3628199a8967d</v>
      </c>
      <c r="B186" s="2">
        <f>Addresses!N178</f>
        <v>103872.44305293054</v>
      </c>
      <c r="C186" s="2">
        <f>Addresses!O178</f>
        <v>151965.38418643738</v>
      </c>
      <c r="D186" s="2">
        <f>-Addresses!L178</f>
        <v>-40421.556364771983</v>
      </c>
      <c r="E186" s="11">
        <f t="shared" si="9"/>
        <v>3.7595134342446443</v>
      </c>
      <c r="F186" s="64">
        <f>4/E186*'C-Ratio'!$I$5</f>
        <v>1.556584409752422</v>
      </c>
      <c r="G186" s="11">
        <f t="shared" si="10"/>
        <v>6.3967470780876168E-2</v>
      </c>
      <c r="H186" s="67"/>
      <c r="I186" s="2">
        <f>Addresses!Q178</f>
        <v>838914</v>
      </c>
      <c r="J186" s="2">
        <f>Addresses!R178</f>
        <v>120018.04581356264</v>
      </c>
      <c r="K186" s="2">
        <f t="shared" si="12"/>
        <v>1110897.43</v>
      </c>
      <c r="L186" s="55">
        <f t="shared" si="13"/>
        <v>27.48279704955063</v>
      </c>
    </row>
    <row r="187" spans="1:12" x14ac:dyDescent="0.25">
      <c r="A187" s="12" t="str">
        <f>Addresses!A179</f>
        <v>0xca41a5fccf73d0793bdf8657ed4010ec40f10f2c</v>
      </c>
      <c r="B187" s="2">
        <f>Addresses!N179</f>
        <v>101767.31838343004</v>
      </c>
      <c r="C187" s="2">
        <f>Addresses!O179</f>
        <v>148885.58679495816</v>
      </c>
      <c r="D187" s="2">
        <f>-Addresses!L179</f>
        <v>-39473.5113329866</v>
      </c>
      <c r="E187" s="11">
        <f t="shared" si="9"/>
        <v>3.7717847175794521</v>
      </c>
      <c r="F187" s="64">
        <f>4/E187*'C-Ratio'!$I$5</f>
        <v>1.551520152442722</v>
      </c>
      <c r="G187" s="11">
        <f t="shared" si="10"/>
        <v>6.0505914178210496E-2</v>
      </c>
      <c r="H187" s="67"/>
      <c r="I187" s="2">
        <f>Addresses!Q179</f>
        <v>370227</v>
      </c>
      <c r="J187" s="2">
        <f>Addresses!R179</f>
        <v>421249.41320504184</v>
      </c>
      <c r="K187" s="2">
        <f t="shared" si="12"/>
        <v>940362</v>
      </c>
      <c r="L187" s="55">
        <f t="shared" si="13"/>
        <v>23.822608332645927</v>
      </c>
    </row>
    <row r="188" spans="1:12" x14ac:dyDescent="0.25">
      <c r="A188" s="12" t="str">
        <f>Addresses!A180</f>
        <v>0x1b89a08d82079337740e1cef68c571069725306e</v>
      </c>
      <c r="B188" s="2">
        <f>Addresses!N180</f>
        <v>86207.740139040659</v>
      </c>
      <c r="C188" s="2">
        <f>Addresses!O180</f>
        <v>126121.92382341649</v>
      </c>
      <c r="D188" s="2">
        <f>-Addresses!L180</f>
        <v>-33594.677222406674</v>
      </c>
      <c r="E188" s="11">
        <f t="shared" si="9"/>
        <v>3.7542234142763795</v>
      </c>
      <c r="F188" s="64">
        <f>4/E188*'C-Ratio'!$I$5</f>
        <v>1.558777769523864</v>
      </c>
      <c r="G188" s="11">
        <f t="shared" si="10"/>
        <v>6.5466691403871513E-2</v>
      </c>
      <c r="H188" s="67"/>
      <c r="I188" s="2">
        <f>Addresses!Q180</f>
        <v>1252</v>
      </c>
      <c r="J188" s="2">
        <f>Addresses!R180</f>
        <v>50595.276176583517</v>
      </c>
      <c r="K188" s="2">
        <f t="shared" si="12"/>
        <v>177969.2</v>
      </c>
      <c r="L188" s="55">
        <f t="shared" si="13"/>
        <v>5.2975415963008485</v>
      </c>
    </row>
    <row r="189" spans="1:12" x14ac:dyDescent="0.25">
      <c r="A189" s="12" t="str">
        <f>Addresses!A181</f>
        <v>0xaadb7cc8587ca5ae3e5c98b9e78f6024953c0bd0</v>
      </c>
      <c r="B189" s="2">
        <f>Addresses!N181</f>
        <v>89243.389134161582</v>
      </c>
      <c r="C189" s="2">
        <f>Addresses!O181</f>
        <v>130563.07830327839</v>
      </c>
      <c r="D189" s="2">
        <f>-Addresses!L181</f>
        <v>-43953.81184068328</v>
      </c>
      <c r="E189" s="11">
        <f t="shared" si="9"/>
        <v>2.9704608732576476</v>
      </c>
      <c r="F189" s="64">
        <f>4/E189*'C-Ratio'!$I$5</f>
        <v>1.9700646632595511</v>
      </c>
      <c r="G189" s="11">
        <f t="shared" si="10"/>
        <v>0.34659238773721879</v>
      </c>
      <c r="H189" s="67"/>
      <c r="I189" s="2">
        <f>Addresses!Q181</f>
        <v>2784</v>
      </c>
      <c r="J189" s="2">
        <f>Addresses!R181</f>
        <v>7926.7516967215925</v>
      </c>
      <c r="K189" s="2">
        <f t="shared" si="12"/>
        <v>141273.82999999999</v>
      </c>
      <c r="L189" s="55">
        <f t="shared" si="13"/>
        <v>3.2141428486809445</v>
      </c>
    </row>
    <row r="190" spans="1:12" x14ac:dyDescent="0.25">
      <c r="A190" s="12" t="str">
        <f>Addresses!A182</f>
        <v>0xb47d8f87c0113827d44ad0bc32d53823c477a89d</v>
      </c>
      <c r="B190" s="2">
        <f>Addresses!N182</f>
        <v>101677.52901819616</v>
      </c>
      <c r="C190" s="2">
        <f>Addresses!O182</f>
        <v>148754.22495362099</v>
      </c>
      <c r="D190" s="2">
        <f>-Addresses!L182</f>
        <v>-38142.244731646853</v>
      </c>
      <c r="E190" s="11">
        <f t="shared" si="9"/>
        <v>3.8999861177598363</v>
      </c>
      <c r="F190" s="64">
        <f>4/E190*'C-Ratio'!$I$5</f>
        <v>1.5005181616803822</v>
      </c>
      <c r="G190" s="11">
        <f t="shared" si="10"/>
        <v>2.5644676473261852E-2</v>
      </c>
      <c r="H190" s="67"/>
      <c r="I190" s="2">
        <f>Addresses!Q182</f>
        <v>48686</v>
      </c>
      <c r="J190" s="2">
        <f>Addresses!R182</f>
        <v>383986.90504637902</v>
      </c>
      <c r="K190" s="2">
        <f t="shared" si="12"/>
        <v>581427.13</v>
      </c>
      <c r="L190" s="55">
        <f t="shared" si="13"/>
        <v>15.243652650510796</v>
      </c>
    </row>
    <row r="191" spans="1:12" x14ac:dyDescent="0.25">
      <c r="A191" s="12" t="str">
        <f>Addresses!A183</f>
        <v>0x774cfda705dd179c43c6523496afd27a45d26c7a</v>
      </c>
      <c r="B191" s="2">
        <f>Addresses!N183</f>
        <v>64689.224448382287</v>
      </c>
      <c r="C191" s="2">
        <f>Addresses!O183</f>
        <v>94640.335367983294</v>
      </c>
      <c r="D191" s="2">
        <f>-Addresses!L183</f>
        <v>-42489.499220107587</v>
      </c>
      <c r="E191" s="11">
        <f t="shared" si="9"/>
        <v>2.2273817556125968</v>
      </c>
      <c r="F191" s="64">
        <f>4/E191*'C-Ratio'!$I$5</f>
        <v>2.6272999611557495</v>
      </c>
      <c r="G191" s="11">
        <f t="shared" si="10"/>
        <v>0.79583045875307534</v>
      </c>
      <c r="H191" s="67"/>
      <c r="I191" s="2">
        <f>Addresses!Q183</f>
        <v>7309</v>
      </c>
      <c r="J191" s="2">
        <f>Addresses!R183</f>
        <v>4.6320167020894587E-3</v>
      </c>
      <c r="K191" s="2">
        <f t="shared" si="12"/>
        <v>101949.34</v>
      </c>
      <c r="L191" s="55">
        <f t="shared" si="13"/>
        <v>2.3994008371779971</v>
      </c>
    </row>
    <row r="192" spans="1:12" x14ac:dyDescent="0.25">
      <c r="A192" s="12" t="str">
        <f>Addresses!A184</f>
        <v>0xd69fd6e04e92094397258c2387ec76cb1276ecb5</v>
      </c>
      <c r="B192" s="2">
        <f>Addresses!N184</f>
        <v>64254.250577310835</v>
      </c>
      <c r="C192" s="2">
        <f>Addresses!O184</f>
        <v>94003.968594605758</v>
      </c>
      <c r="D192" s="2">
        <f>-Addresses!L184</f>
        <v>-41452.639257808463</v>
      </c>
      <c r="E192" s="11">
        <f t="shared" si="9"/>
        <v>2.2677438705401167</v>
      </c>
      <c r="F192" s="64">
        <f>4/E192*'C-Ratio'!$I$5</f>
        <v>2.5805383385762202</v>
      </c>
      <c r="G192" s="11">
        <f t="shared" si="10"/>
        <v>0.7638676271881204</v>
      </c>
      <c r="H192" s="67"/>
      <c r="I192" s="2">
        <f>Addresses!Q184</f>
        <v>545</v>
      </c>
      <c r="J192" s="2">
        <f>Addresses!R184</f>
        <v>13420.471405394244</v>
      </c>
      <c r="K192" s="2">
        <f t="shared" si="12"/>
        <v>107969.44</v>
      </c>
      <c r="L192" s="55">
        <f t="shared" si="13"/>
        <v>2.6046457338578684</v>
      </c>
    </row>
    <row r="193" spans="1:12" x14ac:dyDescent="0.25">
      <c r="A193" s="12" t="str">
        <f>Addresses!A185</f>
        <v>0xa0d86993bf9593a9186c7f022e31bd0d32808bf1</v>
      </c>
      <c r="B193" s="2">
        <f>Addresses!N185</f>
        <v>74764.319481675659</v>
      </c>
      <c r="C193" s="2">
        <f>Addresses!O185</f>
        <v>109380.1994016915</v>
      </c>
      <c r="D193" s="2">
        <f>-Addresses!L185</f>
        <v>-47776.195114041409</v>
      </c>
      <c r="E193" s="11">
        <f t="shared" si="9"/>
        <v>2.289428849254358</v>
      </c>
      <c r="F193" s="64">
        <f>4/E193*'C-Ratio'!$I$5</f>
        <v>2.5560960332556011</v>
      </c>
      <c r="G193" s="11">
        <f t="shared" si="10"/>
        <v>0.74716065157594058</v>
      </c>
      <c r="H193" s="67"/>
      <c r="I193" s="2">
        <f>Addresses!Q185</f>
        <v>436387</v>
      </c>
      <c r="J193" s="2">
        <f>Addresses!R185</f>
        <v>375225.97059830849</v>
      </c>
      <c r="K193" s="2">
        <f t="shared" si="12"/>
        <v>920993.17</v>
      </c>
      <c r="L193" s="55">
        <f t="shared" si="13"/>
        <v>19.277239801151943</v>
      </c>
    </row>
    <row r="194" spans="1:12" x14ac:dyDescent="0.25">
      <c r="A194" s="12" t="str">
        <f>Addresses!A186</f>
        <v>0x16c3eef32be1ec7171f982bdd6fc155d896a5c6a</v>
      </c>
      <c r="B194" s="2">
        <f>Addresses!N186</f>
        <v>110180.17286918372</v>
      </c>
      <c r="C194" s="2">
        <f>Addresses!O186</f>
        <v>161193.59290761579</v>
      </c>
      <c r="D194" s="2">
        <f>-Addresses!L186</f>
        <v>-41952.77637225033</v>
      </c>
      <c r="E194" s="11">
        <f t="shared" si="9"/>
        <v>3.8422628213525654</v>
      </c>
      <c r="F194" s="64">
        <f>4/E194*'C-Ratio'!$I$5</f>
        <v>1.5230608295400161</v>
      </c>
      <c r="G194" s="11">
        <f t="shared" si="10"/>
        <v>4.1053198591945339E-2</v>
      </c>
      <c r="H194" s="67"/>
      <c r="I194" s="2">
        <f>Addresses!Q186</f>
        <v>8641</v>
      </c>
      <c r="J194" s="2">
        <f>Addresses!R186</f>
        <v>11543.517092384194</v>
      </c>
      <c r="K194" s="2">
        <f t="shared" si="12"/>
        <v>181378.11</v>
      </c>
      <c r="L194" s="55">
        <f t="shared" si="13"/>
        <v>4.3233875248354856</v>
      </c>
    </row>
    <row r="195" spans="1:12" x14ac:dyDescent="0.25">
      <c r="A195" s="12" t="str">
        <f>Addresses!A187</f>
        <v>0xaa7f1ec5b693f86bb496b1337b2cc367afea07eb</v>
      </c>
      <c r="B195" s="2">
        <f>Addresses!N187</f>
        <v>151031.65437603192</v>
      </c>
      <c r="C195" s="2">
        <f>Addresses!O187</f>
        <v>220959.31035213469</v>
      </c>
      <c r="D195" s="2">
        <f>-Addresses!L187</f>
        <v>-43833.827122045979</v>
      </c>
      <c r="E195" s="11">
        <f t="shared" si="9"/>
        <v>5.0408400283397672</v>
      </c>
      <c r="F195" s="64">
        <f>4/E195*'C-Ratio'!$I$5</f>
        <v>1.1609176183135876</v>
      </c>
      <c r="G195" s="11">
        <f t="shared" si="10"/>
        <v>-0.20648146390048694</v>
      </c>
      <c r="H195" s="67"/>
      <c r="I195" s="2">
        <f>Addresses!Q187</f>
        <v>275174</v>
      </c>
      <c r="J195" s="2">
        <f>Addresses!R187</f>
        <v>102596.1196478653</v>
      </c>
      <c r="K195" s="2">
        <f t="shared" si="12"/>
        <v>598729.42999999993</v>
      </c>
      <c r="L195" s="55">
        <f t="shared" si="13"/>
        <v>13.659072668534396</v>
      </c>
    </row>
    <row r="196" spans="1:12" x14ac:dyDescent="0.25">
      <c r="A196" s="12" t="str">
        <f>Addresses!A188</f>
        <v>0x888412fe22910ad8af968fef0ea9e9a92689b54b</v>
      </c>
      <c r="B196" s="2">
        <f>Addresses!N188</f>
        <v>52126.588894201384</v>
      </c>
      <c r="C196" s="2">
        <f>Addresses!O188</f>
        <v>76261.199552216625</v>
      </c>
      <c r="D196" s="2">
        <f>-Addresses!L188</f>
        <v>-37258.797662701603</v>
      </c>
      <c r="E196" s="11">
        <f t="shared" si="9"/>
        <v>2.0467971146733723</v>
      </c>
      <c r="F196" s="64">
        <f>4/E196*'C-Ratio'!$I$5</f>
        <v>2.8591011576317671</v>
      </c>
      <c r="G196" s="11">
        <f t="shared" si="10"/>
        <v>0.95427283501829585</v>
      </c>
      <c r="H196" s="67"/>
      <c r="I196" s="2">
        <f>Addresses!Q188</f>
        <v>506</v>
      </c>
      <c r="J196" s="2">
        <f>Addresses!R188</f>
        <v>56408.690447783389</v>
      </c>
      <c r="K196" s="2">
        <f t="shared" si="12"/>
        <v>133175.89000000001</v>
      </c>
      <c r="L196" s="55">
        <f t="shared" si="13"/>
        <v>3.5743474925203356</v>
      </c>
    </row>
    <row r="197" spans="1:12" x14ac:dyDescent="0.25">
      <c r="A197" s="12" t="str">
        <f>Addresses!A189</f>
        <v>0xab7ab9b6495072c1136f96e301bd8f8de900f119</v>
      </c>
      <c r="B197" s="2">
        <f>Addresses!N189</f>
        <v>92063.371056014221</v>
      </c>
      <c r="C197" s="2">
        <f>Addresses!O189</f>
        <v>134688.71185494881</v>
      </c>
      <c r="D197" s="2">
        <f>-Addresses!L189</f>
        <v>-36008.376582201367</v>
      </c>
      <c r="E197" s="11">
        <f t="shared" si="9"/>
        <v>3.7404827609341402</v>
      </c>
      <c r="F197" s="64">
        <f>4/E197*'C-Ratio'!$I$5</f>
        <v>1.5645039354595325</v>
      </c>
      <c r="G197" s="11">
        <f t="shared" si="10"/>
        <v>6.9380680423467123E-2</v>
      </c>
      <c r="H197" s="67"/>
      <c r="I197" s="2">
        <f>Addresses!Q189</f>
        <v>22350</v>
      </c>
      <c r="J197" s="2">
        <f>Addresses!R189</f>
        <v>49321.218145051185</v>
      </c>
      <c r="K197" s="2">
        <f t="shared" si="12"/>
        <v>206359.93</v>
      </c>
      <c r="L197" s="55">
        <f t="shared" si="13"/>
        <v>5.7308867987678722</v>
      </c>
    </row>
    <row r="198" spans="1:12" x14ac:dyDescent="0.25">
      <c r="A198" s="12" t="str">
        <f>Addresses!A190</f>
        <v>0x5cfc1e580bd80336e1474a804dd5b56444c9eaa6</v>
      </c>
      <c r="B198" s="2">
        <f>Addresses!N190</f>
        <v>95060.270237039222</v>
      </c>
      <c r="C198" s="2">
        <f>Addresses!O190</f>
        <v>139073.17535678839</v>
      </c>
      <c r="D198" s="2">
        <f>-Addresses!L190</f>
        <v>-36437.417492665219</v>
      </c>
      <c r="E198" s="11">
        <f t="shared" si="9"/>
        <v>3.8167681720249123</v>
      </c>
      <c r="F198" s="64">
        <f>4/E198*'C-Ratio'!$I$5</f>
        <v>1.5332343323580313</v>
      </c>
      <c r="G198" s="11">
        <f t="shared" si="10"/>
        <v>4.8007062445680981E-2</v>
      </c>
      <c r="H198" s="67"/>
      <c r="I198" s="2">
        <f>Addresses!Q190</f>
        <v>1230</v>
      </c>
      <c r="J198" s="2">
        <f>Addresses!R190</f>
        <v>209329.40464321163</v>
      </c>
      <c r="K198" s="2">
        <f t="shared" si="12"/>
        <v>349632.58</v>
      </c>
      <c r="L198" s="55">
        <f t="shared" si="13"/>
        <v>9.5954270104455226</v>
      </c>
    </row>
    <row r="199" spans="1:12" x14ac:dyDescent="0.25">
      <c r="A199" s="12" t="str">
        <f>Addresses!A191</f>
        <v>0x9a027b64d6fc4a77e34ae40f5e6f9310c457737f</v>
      </c>
      <c r="B199" s="2">
        <f>Addresses!N191</f>
        <v>87451.687714586194</v>
      </c>
      <c r="C199" s="2">
        <f>Addresses!O191</f>
        <v>127941.8191264396</v>
      </c>
      <c r="D199" s="2">
        <f>-Addresses!L191</f>
        <v>-32202.019096253091</v>
      </c>
      <c r="E199" s="11">
        <f t="shared" si="9"/>
        <v>3.9730992874706557</v>
      </c>
      <c r="F199" s="64">
        <f>4/E199*'C-Ratio'!$I$5</f>
        <v>1.4729055522107239</v>
      </c>
      <c r="G199" s="11">
        <f t="shared" si="10"/>
        <v>6.7707123791687085E-3</v>
      </c>
      <c r="H199" s="67"/>
      <c r="I199" s="2">
        <f>Addresses!Q191</f>
        <v>1938</v>
      </c>
      <c r="J199" s="2">
        <f>Addresses!R191</f>
        <v>58386.430873560399</v>
      </c>
      <c r="K199" s="2">
        <f t="shared" si="12"/>
        <v>188266.25</v>
      </c>
      <c r="L199" s="55">
        <f t="shared" si="13"/>
        <v>5.8464113519486105</v>
      </c>
    </row>
    <row r="200" spans="1:12" x14ac:dyDescent="0.25">
      <c r="A200" s="12" t="str">
        <f>Addresses!A192</f>
        <v>0xc53351fc5762e6eafb8ddac98851d59c4ea7b7d4</v>
      </c>
      <c r="B200" s="2">
        <f>Addresses!N192</f>
        <v>94710.687260485909</v>
      </c>
      <c r="C200" s="2">
        <f>Addresses!O192</f>
        <v>138561.7354620909</v>
      </c>
      <c r="D200" s="2">
        <f>-Addresses!L192</f>
        <v>-36923.80940375186</v>
      </c>
      <c r="E200" s="11">
        <f t="shared" si="9"/>
        <v>3.7526392238394428</v>
      </c>
      <c r="F200" s="64">
        <f>4/E200*'C-Ratio'!$I$5</f>
        <v>1.559435813286798</v>
      </c>
      <c r="G200" s="11">
        <f t="shared" si="10"/>
        <v>6.5916482082568617E-2</v>
      </c>
      <c r="H200" s="67"/>
      <c r="I200" s="2">
        <f>Addresses!Q192</f>
        <v>43130</v>
      </c>
      <c r="J200" s="2">
        <f>Addresses!R192</f>
        <v>334475.36453790904</v>
      </c>
      <c r="K200" s="2">
        <f t="shared" si="12"/>
        <v>516167.1</v>
      </c>
      <c r="L200" s="55">
        <f t="shared" si="13"/>
        <v>13.979248304416602</v>
      </c>
    </row>
    <row r="201" spans="1:12" x14ac:dyDescent="0.25">
      <c r="A201" s="12" t="str">
        <f>Addresses!A193</f>
        <v>0xe21658615163c9a74e9b9c2f1d8acafa25a99be4</v>
      </c>
      <c r="B201" s="2">
        <f>Addresses!N193</f>
        <v>106626.37561034023</v>
      </c>
      <c r="C201" s="2">
        <f>Addresses!O193</f>
        <v>155994.38751792777</v>
      </c>
      <c r="D201" s="2">
        <f>-Addresses!L193</f>
        <v>-41153.388194780091</v>
      </c>
      <c r="E201" s="11">
        <f t="shared" si="9"/>
        <v>3.7905600088041873</v>
      </c>
      <c r="F201" s="64">
        <f>4/E201*'C-Ratio'!$I$5</f>
        <v>1.5438352080979554</v>
      </c>
      <c r="G201" s="11">
        <f t="shared" si="10"/>
        <v>5.5253047230318098E-2</v>
      </c>
      <c r="H201" s="67"/>
      <c r="I201" s="2">
        <f>Addresses!Q193</f>
        <v>11486</v>
      </c>
      <c r="J201" s="2">
        <f>Addresses!R193</f>
        <v>49058.132482072222</v>
      </c>
      <c r="K201" s="2">
        <f t="shared" si="12"/>
        <v>216538.52</v>
      </c>
      <c r="L201" s="55">
        <f t="shared" si="13"/>
        <v>5.2617422160993739</v>
      </c>
    </row>
    <row r="202" spans="1:12" x14ac:dyDescent="0.25">
      <c r="A202" s="12" t="str">
        <f>Addresses!A194</f>
        <v>0xb7e830319570f977989860b71e4121179ccee957</v>
      </c>
      <c r="B202" s="2">
        <f>Addresses!N194</f>
        <v>86945.886596450509</v>
      </c>
      <c r="C202" s="2">
        <f>Addresses!O194</f>
        <v>127201.8320906071</v>
      </c>
      <c r="D202" s="2">
        <f>-Addresses!L194</f>
        <v>-37002.853917383763</v>
      </c>
      <c r="E202" s="11">
        <f t="shared" ref="E202:E265" si="14">-C202/D202</f>
        <v>3.4376222000230174</v>
      </c>
      <c r="F202" s="64">
        <f>4/E202*'C-Ratio'!$I$5</f>
        <v>1.7023394833675489</v>
      </c>
      <c r="G202" s="11">
        <f t="shared" ref="G202:G265" si="15">F202/$L$3-1</f>
        <v>0.16359499888417561</v>
      </c>
      <c r="H202" s="67"/>
      <c r="I202" s="2">
        <f>Addresses!Q194</f>
        <v>3064</v>
      </c>
      <c r="J202" s="2">
        <f>Addresses!R194</f>
        <v>49.477909392895526</v>
      </c>
      <c r="K202" s="2">
        <f t="shared" si="12"/>
        <v>130315.31</v>
      </c>
      <c r="L202" s="55">
        <f t="shared" si="13"/>
        <v>3.5217637615453894</v>
      </c>
    </row>
    <row r="203" spans="1:12" x14ac:dyDescent="0.25">
      <c r="A203" s="12" t="str">
        <f>Addresses!A195</f>
        <v>0xbbccf6cab5b3aec26b0cbc6095b5b6ddbacfd59a</v>
      </c>
      <c r="B203" s="2">
        <f>Addresses!N195</f>
        <v>97835.745083009082</v>
      </c>
      <c r="C203" s="2">
        <f>Addresses!O195</f>
        <v>143133.69505644229</v>
      </c>
      <c r="D203" s="2">
        <f>-Addresses!L195</f>
        <v>-35181.316422390657</v>
      </c>
      <c r="E203" s="11">
        <f t="shared" si="14"/>
        <v>4.0684576250065172</v>
      </c>
      <c r="F203" s="64">
        <f>4/E203*'C-Ratio'!$I$5</f>
        <v>1.4383829301873645</v>
      </c>
      <c r="G203" s="11">
        <f t="shared" si="15"/>
        <v>-1.6826431860994862E-2</v>
      </c>
      <c r="H203" s="67"/>
      <c r="I203" s="2">
        <f>Addresses!Q195</f>
        <v>1394</v>
      </c>
      <c r="J203" s="2">
        <f>Addresses!R195</f>
        <v>254050.03494355769</v>
      </c>
      <c r="K203" s="2">
        <f t="shared" ref="K203:K266" si="16">+C203+I203+J203</f>
        <v>398577.73</v>
      </c>
      <c r="L203" s="55">
        <f t="shared" si="13"/>
        <v>11.329244341360994</v>
      </c>
    </row>
    <row r="204" spans="1:12" x14ac:dyDescent="0.25">
      <c r="A204" s="12" t="str">
        <f>Addresses!A196</f>
        <v>0x6d9148e201304aa9cca58a759a134a3fb58fe718</v>
      </c>
      <c r="B204" s="2">
        <f>Addresses!N196</f>
        <v>83690.734887324463</v>
      </c>
      <c r="C204" s="2">
        <f>Addresses!O196</f>
        <v>122439.54514015569</v>
      </c>
      <c r="D204" s="2">
        <f>-Addresses!L196</f>
        <v>-32509.10782958661</v>
      </c>
      <c r="E204" s="11">
        <f t="shared" si="14"/>
        <v>3.7663151441124199</v>
      </c>
      <c r="F204" s="64">
        <f>4/E204*'C-Ratio'!$I$5</f>
        <v>1.5537733238143827</v>
      </c>
      <c r="G204" s="11">
        <f t="shared" si="15"/>
        <v>6.2046017644827423E-2</v>
      </c>
      <c r="H204" s="67"/>
      <c r="I204" s="2">
        <f>Addresses!Q196</f>
        <v>12685</v>
      </c>
      <c r="J204" s="2">
        <f>Addresses!R196</f>
        <v>52609.354859844301</v>
      </c>
      <c r="K204" s="2">
        <f t="shared" si="16"/>
        <v>187733.90000000002</v>
      </c>
      <c r="L204" s="55">
        <f t="shared" si="13"/>
        <v>5.7748093544770551</v>
      </c>
    </row>
    <row r="205" spans="1:12" x14ac:dyDescent="0.25">
      <c r="A205" s="12" t="str">
        <f>Addresses!A197</f>
        <v>0xecb6a3e0e99700b32bb03ba14727d99fe8e538cf</v>
      </c>
      <c r="B205" s="2">
        <f>Addresses!N197</f>
        <v>89564.087422695549</v>
      </c>
      <c r="C205" s="2">
        <f>Addresses!O197</f>
        <v>131032.25989940359</v>
      </c>
      <c r="D205" s="2">
        <f>-Addresses!L197</f>
        <v>-34171.2199009494</v>
      </c>
      <c r="E205" s="11">
        <f t="shared" si="14"/>
        <v>3.8345795168923145</v>
      </c>
      <c r="F205" s="64">
        <f>4/E205*'C-Ratio'!$I$5</f>
        <v>1.5261125696364952</v>
      </c>
      <c r="G205" s="11">
        <f t="shared" si="15"/>
        <v>4.3139145342785401E-2</v>
      </c>
      <c r="H205" s="67"/>
      <c r="I205" s="2">
        <f>Addresses!Q197</f>
        <v>4721360</v>
      </c>
      <c r="J205" s="2">
        <f>Addresses!R197</f>
        <v>2307012.2401005966</v>
      </c>
      <c r="K205" s="2">
        <f t="shared" si="16"/>
        <v>7159404.5</v>
      </c>
      <c r="L205" s="55">
        <f t="shared" si="13"/>
        <v>209.51562515920264</v>
      </c>
    </row>
    <row r="206" spans="1:12" x14ac:dyDescent="0.25">
      <c r="A206" s="12" t="str">
        <f>Addresses!A198</f>
        <v>0xd4df1d3d96b574a2bb2128b4291e18e4fed82822</v>
      </c>
      <c r="B206" s="2">
        <f>Addresses!N198</f>
        <v>80581.321879746611</v>
      </c>
      <c r="C206" s="2">
        <f>Addresses!O198</f>
        <v>117890.4739100693</v>
      </c>
      <c r="D206" s="2">
        <f>-Addresses!L198</f>
        <v>-31654.448326389651</v>
      </c>
      <c r="E206" s="11">
        <f t="shared" si="14"/>
        <v>3.7242940611220976</v>
      </c>
      <c r="F206" s="64">
        <f>4/E206*'C-Ratio'!$I$5</f>
        <v>1.5713044952838238</v>
      </c>
      <c r="G206" s="11">
        <f t="shared" si="15"/>
        <v>7.402904667383714E-2</v>
      </c>
      <c r="H206" s="67"/>
      <c r="I206" s="2">
        <f>Addresses!Q198</f>
        <v>126059</v>
      </c>
      <c r="J206" s="2">
        <f>Addresses!R198</f>
        <v>40648.816089930711</v>
      </c>
      <c r="K206" s="2">
        <f t="shared" si="16"/>
        <v>284598.29000000004</v>
      </c>
      <c r="L206" s="55">
        <f t="shared" si="13"/>
        <v>8.9907834458367866</v>
      </c>
    </row>
    <row r="207" spans="1:12" x14ac:dyDescent="0.25">
      <c r="A207" s="12" t="str">
        <f>Addresses!A199</f>
        <v>0x0eeacd4c475040463389d15ead034d1291b008b1</v>
      </c>
      <c r="B207" s="2">
        <f>Addresses!N199</f>
        <v>59719.104424534511</v>
      </c>
      <c r="C207" s="2">
        <f>Addresses!O199</f>
        <v>87369.049773093997</v>
      </c>
      <c r="D207" s="2">
        <f>-Addresses!L199</f>
        <v>-29080.54346738843</v>
      </c>
      <c r="E207" s="11">
        <f t="shared" si="14"/>
        <v>3.0043816021207306</v>
      </c>
      <c r="F207" s="64">
        <f>4/E207*'C-Ratio'!$I$5</f>
        <v>1.9478218066137787</v>
      </c>
      <c r="G207" s="11">
        <f t="shared" si="15"/>
        <v>0.33138879467790749</v>
      </c>
      <c r="H207" s="67"/>
      <c r="I207" s="2">
        <f>Addresses!Q199</f>
        <v>382</v>
      </c>
      <c r="J207" s="2">
        <f>Addresses!R199</f>
        <v>26353.820226905998</v>
      </c>
      <c r="K207" s="2">
        <f t="shared" si="16"/>
        <v>114104.87</v>
      </c>
      <c r="L207" s="55">
        <f t="shared" si="13"/>
        <v>3.9237530112860424</v>
      </c>
    </row>
    <row r="208" spans="1:12" x14ac:dyDescent="0.25">
      <c r="A208" s="12" t="str">
        <f>Addresses!A200</f>
        <v>0x6de6e901bbefd26a9888798a25e4a49309d04ca9</v>
      </c>
      <c r="B208" s="2">
        <f>Addresses!N200</f>
        <v>63283.480690551092</v>
      </c>
      <c r="C208" s="2">
        <f>Addresses!O200</f>
        <v>92583.732250276254</v>
      </c>
      <c r="D208" s="2">
        <f>-Addresses!L200</f>
        <v>-38553.43557719636</v>
      </c>
      <c r="E208" s="11">
        <f t="shared" si="14"/>
        <v>2.4014392197264467</v>
      </c>
      <c r="F208" s="64">
        <f>4/E208*'C-Ratio'!$I$5</f>
        <v>2.4368720023930543</v>
      </c>
      <c r="G208" s="11">
        <f t="shared" si="15"/>
        <v>0.66566780751404941</v>
      </c>
      <c r="H208" s="67"/>
      <c r="I208" s="2">
        <f>Addresses!Q200</f>
        <v>12360</v>
      </c>
      <c r="J208" s="2">
        <f>Addresses!R200</f>
        <v>121537.76774972375</v>
      </c>
      <c r="K208" s="2">
        <f t="shared" si="16"/>
        <v>226481.5</v>
      </c>
      <c r="L208" s="55">
        <f t="shared" si="13"/>
        <v>5.874482950981406</v>
      </c>
    </row>
    <row r="209" spans="1:12" x14ac:dyDescent="0.25">
      <c r="A209" s="12" t="str">
        <f>Addresses!A201</f>
        <v>0x57478b221022952c825668f105d2ee29c8b87ba4</v>
      </c>
      <c r="B209" s="2">
        <f>Addresses!N201</f>
        <v>81951.987463194586</v>
      </c>
      <c r="C209" s="2">
        <f>Addresses!O201</f>
        <v>119895.75765865369</v>
      </c>
      <c r="D209" s="2">
        <f>-Addresses!L201</f>
        <v>-38583.822310208619</v>
      </c>
      <c r="E209" s="11">
        <f t="shared" si="14"/>
        <v>3.1074100615203002</v>
      </c>
      <c r="F209" s="64">
        <f>4/E209*'C-Ratio'!$I$5</f>
        <v>1.8832403461862095</v>
      </c>
      <c r="G209" s="11">
        <f t="shared" si="15"/>
        <v>0.28724562282037547</v>
      </c>
      <c r="H209" s="67"/>
      <c r="I209" s="2">
        <f>Addresses!Q201</f>
        <v>4870</v>
      </c>
      <c r="J209" s="2">
        <f>Addresses!R201</f>
        <v>8184.6123413463065</v>
      </c>
      <c r="K209" s="2">
        <f t="shared" si="16"/>
        <v>132950.37</v>
      </c>
      <c r="L209" s="55">
        <f t="shared" si="13"/>
        <v>3.4457542576030264</v>
      </c>
    </row>
    <row r="210" spans="1:12" x14ac:dyDescent="0.25">
      <c r="A210" s="12" t="str">
        <f>Addresses!A202</f>
        <v>0x96ba4d04d889426b4b1eb051bf5daf00ec331004</v>
      </c>
      <c r="B210" s="2">
        <f>Addresses!N202</f>
        <v>97514.123325798282</v>
      </c>
      <c r="C210" s="2">
        <f>Addresses!O202</f>
        <v>142663.16242564289</v>
      </c>
      <c r="D210" s="2">
        <f>-Addresses!L202</f>
        <v>-37211.117458495457</v>
      </c>
      <c r="E210" s="11">
        <f t="shared" si="14"/>
        <v>3.8338854667497304</v>
      </c>
      <c r="F210" s="64">
        <f>4/E210*'C-Ratio'!$I$5</f>
        <v>1.5263888425339882</v>
      </c>
      <c r="G210" s="11">
        <f t="shared" si="15"/>
        <v>4.3327985327401342E-2</v>
      </c>
      <c r="H210" s="67"/>
      <c r="I210" s="2">
        <f>Addresses!Q202</f>
        <v>504605</v>
      </c>
      <c r="J210" s="2">
        <f>Addresses!R202</f>
        <v>145683.34757435712</v>
      </c>
      <c r="K210" s="2">
        <f t="shared" si="16"/>
        <v>792951.51</v>
      </c>
      <c r="L210" s="55">
        <f t="shared" si="13"/>
        <v>21.309532316099951</v>
      </c>
    </row>
    <row r="211" spans="1:12" x14ac:dyDescent="0.25">
      <c r="A211" s="12" t="str">
        <f>Addresses!A203</f>
        <v>0xe6945ed413f233e248bcdf2a5af249b6af7cd58c</v>
      </c>
      <c r="B211" s="2">
        <f>Addresses!N203</f>
        <v>89907.46252933568</v>
      </c>
      <c r="C211" s="2">
        <f>Addresses!O203</f>
        <v>131534.6176804181</v>
      </c>
      <c r="D211" s="2">
        <f>-Addresses!L203</f>
        <v>-41544.150819038266</v>
      </c>
      <c r="E211" s="11">
        <f t="shared" si="14"/>
        <v>3.1661404815654643</v>
      </c>
      <c r="F211" s="64">
        <f>4/E211*'C-Ratio'!$I$5</f>
        <v>1.8483071215799438</v>
      </c>
      <c r="G211" s="11">
        <f t="shared" si="15"/>
        <v>0.26336782062880637</v>
      </c>
      <c r="H211" s="67"/>
      <c r="I211" s="2">
        <f>Addresses!Q203</f>
        <v>29438</v>
      </c>
      <c r="J211" s="2">
        <f>Addresses!R203</f>
        <v>104161.08231958191</v>
      </c>
      <c r="K211" s="2">
        <f t="shared" si="16"/>
        <v>265133.7</v>
      </c>
      <c r="L211" s="55">
        <f t="shared" si="13"/>
        <v>6.3819742315805934</v>
      </c>
    </row>
    <row r="212" spans="1:12" x14ac:dyDescent="0.25">
      <c r="A212" s="12" t="str">
        <f>Addresses!A204</f>
        <v>0x56446712b219fcc34a5604f5e7af5d50d65b6647</v>
      </c>
      <c r="B212" s="2">
        <f>Addresses!N204</f>
        <v>91776.504729226101</v>
      </c>
      <c r="C212" s="2">
        <f>Addresses!O204</f>
        <v>134269.0264188578</v>
      </c>
      <c r="D212" s="2">
        <f>-Addresses!L204</f>
        <v>-34955.525794906724</v>
      </c>
      <c r="E212" s="11">
        <f t="shared" si="14"/>
        <v>3.8411388003902314</v>
      </c>
      <c r="F212" s="64">
        <f>4/E212*'C-Ratio'!$I$5</f>
        <v>1.523506518276684</v>
      </c>
      <c r="G212" s="11">
        <f t="shared" si="15"/>
        <v>4.1357838876749042E-2</v>
      </c>
      <c r="H212" s="67"/>
      <c r="I212" s="2">
        <f>Addresses!Q204</f>
        <v>83669</v>
      </c>
      <c r="J212" s="2">
        <f>Addresses!R204</f>
        <v>1005146.9435811422</v>
      </c>
      <c r="K212" s="2">
        <f t="shared" si="16"/>
        <v>1223084.97</v>
      </c>
      <c r="L212" s="55">
        <f t="shared" si="13"/>
        <v>34.989746032606163</v>
      </c>
    </row>
    <row r="213" spans="1:12" x14ac:dyDescent="0.25">
      <c r="A213" s="12" t="str">
        <f>Addresses!A205</f>
        <v>0xcd8973714c2b67f67145e3556436ef6b2c49a33f</v>
      </c>
      <c r="B213" s="2">
        <f>Addresses!N205</f>
        <v>85219.642568820782</v>
      </c>
      <c r="C213" s="2">
        <f>Addresses!O205</f>
        <v>124676.33707818481</v>
      </c>
      <c r="D213" s="2">
        <f>-Addresses!L205</f>
        <v>-32809.147768925199</v>
      </c>
      <c r="E213" s="11">
        <f t="shared" si="14"/>
        <v>3.80004802185903</v>
      </c>
      <c r="F213" s="64">
        <f>4/E213*'C-Ratio'!$I$5</f>
        <v>1.5399805387556997</v>
      </c>
      <c r="G213" s="11">
        <f t="shared" si="15"/>
        <v>5.2618276661448915E-2</v>
      </c>
      <c r="H213" s="67"/>
      <c r="I213" s="2">
        <f>Addresses!Q205</f>
        <v>7753</v>
      </c>
      <c r="J213" s="2">
        <f>Addresses!R205</f>
        <v>3935.1429218151898</v>
      </c>
      <c r="K213" s="2">
        <f t="shared" si="16"/>
        <v>136364.48000000001</v>
      </c>
      <c r="L213" s="55">
        <f t="shared" si="13"/>
        <v>4.1562944871477594</v>
      </c>
    </row>
    <row r="214" spans="1:12" x14ac:dyDescent="0.25">
      <c r="A214" s="12" t="str">
        <f>Addresses!A206</f>
        <v>0x2a529ef7ca745335d2c17de65f590eecbadca152</v>
      </c>
      <c r="B214" s="2">
        <f>Addresses!N206</f>
        <v>108904.09099676649</v>
      </c>
      <c r="C214" s="2">
        <f>Addresses!O206</f>
        <v>159326.6851282694</v>
      </c>
      <c r="D214" s="2">
        <f>-Addresses!L206</f>
        <v>-35908.618633170932</v>
      </c>
      <c r="E214" s="11">
        <f t="shared" si="14"/>
        <v>4.4370040172219225</v>
      </c>
      <c r="F214" s="64">
        <f>4/E214*'C-Ratio'!$I$5</f>
        <v>1.3189079787365234</v>
      </c>
      <c r="G214" s="11">
        <f t="shared" si="15"/>
        <v>-9.8490786919669615E-2</v>
      </c>
      <c r="H214" s="67"/>
      <c r="I214" s="2">
        <f>Addresses!Q206</f>
        <v>21951</v>
      </c>
      <c r="J214" s="2">
        <f>Addresses!R206</f>
        <v>4606.4448717306077</v>
      </c>
      <c r="K214" s="2">
        <f t="shared" si="16"/>
        <v>185884.13</v>
      </c>
      <c r="L214" s="55">
        <f t="shared" si="13"/>
        <v>5.1765881583728692</v>
      </c>
    </row>
    <row r="215" spans="1:12" x14ac:dyDescent="0.25">
      <c r="A215" s="12" t="str">
        <f>Addresses!A207</f>
        <v>0x64bab5ed694635f0b5d594d78a0dd0a8499f174e</v>
      </c>
      <c r="B215" s="2">
        <f>Addresses!N207</f>
        <v>54948.988349401763</v>
      </c>
      <c r="C215" s="2">
        <f>Addresses!O207</f>
        <v>80390.369955174785</v>
      </c>
      <c r="D215" s="2">
        <f>-Addresses!L207</f>
        <v>-25145.036479943141</v>
      </c>
      <c r="E215" s="11">
        <f t="shared" si="14"/>
        <v>3.1970671436208855</v>
      </c>
      <c r="F215" s="64">
        <f>4/E215*'C-Ratio'!$I$5</f>
        <v>1.8304276191623023</v>
      </c>
      <c r="G215" s="11">
        <f t="shared" si="15"/>
        <v>0.25114669799200429</v>
      </c>
      <c r="H215" s="67"/>
      <c r="I215" s="2">
        <f>Addresses!Q207</f>
        <v>648</v>
      </c>
      <c r="J215" s="2">
        <f>Addresses!R207</f>
        <v>15218.400044825219</v>
      </c>
      <c r="K215" s="2">
        <f t="shared" si="16"/>
        <v>96256.77</v>
      </c>
      <c r="L215" s="55">
        <f t="shared" si="13"/>
        <v>3.8280624518790782</v>
      </c>
    </row>
    <row r="216" spans="1:12" x14ac:dyDescent="0.25">
      <c r="A216" s="12" t="str">
        <f>Addresses!A208</f>
        <v>0x24c35d308f4771930f24ca2ed9fc911e2785572c</v>
      </c>
      <c r="B216" s="2">
        <f>Addresses!N208</f>
        <v>76781.855708886389</v>
      </c>
      <c r="C216" s="2">
        <f>Addresses!O208</f>
        <v>112331.85490210079</v>
      </c>
      <c r="D216" s="2">
        <f>-Addresses!L208</f>
        <v>-29185.46056149196</v>
      </c>
      <c r="E216" s="11">
        <f t="shared" si="14"/>
        <v>3.8488977984577124</v>
      </c>
      <c r="F216" s="64">
        <f>4/E216*'C-Ratio'!$I$5</f>
        <v>1.520435279509097</v>
      </c>
      <c r="G216" s="11">
        <f t="shared" si="15"/>
        <v>3.9258564257755868E-2</v>
      </c>
      <c r="H216" s="67"/>
      <c r="I216" s="2">
        <f>Addresses!Q208</f>
        <v>11584</v>
      </c>
      <c r="J216" s="2">
        <f>Addresses!R208</f>
        <v>8263.4750978992088</v>
      </c>
      <c r="K216" s="2">
        <f t="shared" si="16"/>
        <v>132179.33000000002</v>
      </c>
      <c r="L216" s="55">
        <f t="shared" si="13"/>
        <v>4.5289444626548327</v>
      </c>
    </row>
    <row r="217" spans="1:12" x14ac:dyDescent="0.25">
      <c r="A217" s="12" t="str">
        <f>Addresses!A209</f>
        <v>0x1c1b49aaa9b98d861f0db9af94543c4df4537269</v>
      </c>
      <c r="B217" s="2">
        <f>Addresses!N209</f>
        <v>83904.242014467454</v>
      </c>
      <c r="C217" s="2">
        <f>Addresses!O209</f>
        <v>122751.9060671659</v>
      </c>
      <c r="D217" s="2">
        <f>-Addresses!L209</f>
        <v>-35833.513620710837</v>
      </c>
      <c r="E217" s="11">
        <f t="shared" si="14"/>
        <v>3.4256173526957316</v>
      </c>
      <c r="F217" s="64">
        <f>4/E217*'C-Ratio'!$I$5</f>
        <v>1.7083052184432881</v>
      </c>
      <c r="G217" s="11">
        <f t="shared" si="15"/>
        <v>0.16767273987921261</v>
      </c>
      <c r="H217" s="67"/>
      <c r="I217" s="2">
        <f>Addresses!Q209</f>
        <v>18884</v>
      </c>
      <c r="J217" s="2">
        <f>Addresses!R209</f>
        <v>3.9328341081272811E-3</v>
      </c>
      <c r="K217" s="2">
        <f t="shared" si="16"/>
        <v>141635.91</v>
      </c>
      <c r="L217" s="55">
        <f t="shared" si="13"/>
        <v>3.952610159840372</v>
      </c>
    </row>
    <row r="218" spans="1:12" x14ac:dyDescent="0.25">
      <c r="A218" s="12" t="str">
        <f>Addresses!A210</f>
        <v>0x96cb2f6cdf6f301e59724092d03ad119782c093d</v>
      </c>
      <c r="B218" s="2">
        <f>Addresses!N210</f>
        <v>86676.235863629729</v>
      </c>
      <c r="C218" s="2">
        <f>Addresses!O210</f>
        <v>126807.3330684903</v>
      </c>
      <c r="D218" s="2">
        <f>-Addresses!L210</f>
        <v>-34368.746388449603</v>
      </c>
      <c r="E218" s="11">
        <f t="shared" si="14"/>
        <v>3.6896118245123652</v>
      </c>
      <c r="F218" s="64">
        <f>4/E218*'C-Ratio'!$I$5</f>
        <v>1.5860747087597558</v>
      </c>
      <c r="G218" s="11">
        <f t="shared" si="15"/>
        <v>8.4124886370304575E-2</v>
      </c>
      <c r="H218" s="67"/>
      <c r="I218" s="2">
        <f>Addresses!Q210</f>
        <v>135161</v>
      </c>
      <c r="J218" s="2">
        <f>Addresses!R210</f>
        <v>913241.1269315097</v>
      </c>
      <c r="K218" s="2">
        <f t="shared" si="16"/>
        <v>1175209.46</v>
      </c>
      <c r="L218" s="55">
        <f t="shared" si="13"/>
        <v>34.194132271142593</v>
      </c>
    </row>
    <row r="219" spans="1:12" x14ac:dyDescent="0.25">
      <c r="A219" s="12" t="str">
        <f>Addresses!A211</f>
        <v>0xe404a2bf9809dbbc4ad6bbf847e6e7dfd769a371</v>
      </c>
      <c r="B219" s="2">
        <f>Addresses!N211</f>
        <v>83638.913511275387</v>
      </c>
      <c r="C219" s="2">
        <f>Addresses!O211</f>
        <v>122363.7304669959</v>
      </c>
      <c r="D219" s="2">
        <f>-Addresses!L211</f>
        <v>-32904.789021230448</v>
      </c>
      <c r="E219" s="11">
        <f t="shared" si="14"/>
        <v>3.7187210162036228</v>
      </c>
      <c r="F219" s="64">
        <f>4/E219*'C-Ratio'!$I$5</f>
        <v>1.5736593238645809</v>
      </c>
      <c r="G219" s="11">
        <f t="shared" si="15"/>
        <v>7.5638635587546688E-2</v>
      </c>
      <c r="H219" s="67"/>
      <c r="I219" s="2">
        <f>Addresses!Q211</f>
        <v>16151</v>
      </c>
      <c r="J219" s="2">
        <f>Addresses!R211</f>
        <v>72.749533004098339</v>
      </c>
      <c r="K219" s="2">
        <f t="shared" si="16"/>
        <v>138587.48000000001</v>
      </c>
      <c r="L219" s="55">
        <f t="shared" si="13"/>
        <v>4.2117723323064675</v>
      </c>
    </row>
    <row r="220" spans="1:12" x14ac:dyDescent="0.25">
      <c r="A220" s="12" t="str">
        <f>Addresses!A212</f>
        <v>0x5d06eb6fa0746e55c539ffabf6031b4c0e55833e</v>
      </c>
      <c r="B220" s="2">
        <f>Addresses!N212</f>
        <v>81946.688273805164</v>
      </c>
      <c r="C220" s="2">
        <f>Addresses!O212</f>
        <v>119888.00494457695</v>
      </c>
      <c r="D220" s="2">
        <f>-Addresses!L212</f>
        <v>-32378.788073384709</v>
      </c>
      <c r="E220" s="11">
        <f t="shared" si="14"/>
        <v>3.7026711646173265</v>
      </c>
      <c r="F220" s="64">
        <f>4/E220*'C-Ratio'!$I$5</f>
        <v>1.5804806151628126</v>
      </c>
      <c r="G220" s="11">
        <f t="shared" si="15"/>
        <v>8.03011723600906E-2</v>
      </c>
      <c r="H220" s="67"/>
      <c r="I220" s="2">
        <f>Addresses!Q212</f>
        <v>36723</v>
      </c>
      <c r="J220" s="2">
        <f>Addresses!R212</f>
        <v>3272.105055423046</v>
      </c>
      <c r="K220" s="2">
        <f t="shared" si="16"/>
        <v>159883.10999999999</v>
      </c>
      <c r="L220" s="55">
        <f t="shared" si="13"/>
        <v>4.9378966759853355</v>
      </c>
    </row>
    <row r="221" spans="1:12" x14ac:dyDescent="0.25">
      <c r="A221" s="12" t="str">
        <f>Addresses!A213</f>
        <v>0x69e0e2b3d523d3b247d798a49c3fa022a46dd6bd</v>
      </c>
      <c r="B221" s="2">
        <f>Addresses!N213</f>
        <v>75277.037274014612</v>
      </c>
      <c r="C221" s="2">
        <f>Addresses!O213</f>
        <v>110130.30553188339</v>
      </c>
      <c r="D221" s="2">
        <f>-Addresses!L213</f>
        <v>-27351.318401276429</v>
      </c>
      <c r="E221" s="11">
        <f t="shared" si="14"/>
        <v>4.0265081162136536</v>
      </c>
      <c r="F221" s="64">
        <f>4/E221*'C-Ratio'!$I$5</f>
        <v>1.4533684848257444</v>
      </c>
      <c r="G221" s="11">
        <f t="shared" si="15"/>
        <v>-6.5834006659299948E-3</v>
      </c>
      <c r="H221" s="67"/>
      <c r="I221" s="2">
        <f>Addresses!Q213</f>
        <v>68854</v>
      </c>
      <c r="J221" s="2">
        <f>Addresses!R213</f>
        <v>1920109.2444681167</v>
      </c>
      <c r="K221" s="2">
        <f t="shared" si="16"/>
        <v>2099093.5499999998</v>
      </c>
      <c r="L221" s="55">
        <f t="shared" si="13"/>
        <v>76.745607623142561</v>
      </c>
    </row>
    <row r="222" spans="1:12" x14ac:dyDescent="0.25">
      <c r="A222" s="12" t="str">
        <f>Addresses!A214</f>
        <v>0x9f431a46149bab70373b9c6867d2db8c2f45aa11</v>
      </c>
      <c r="B222" s="2">
        <f>Addresses!N214</f>
        <v>85893.48963339084</v>
      </c>
      <c r="C222" s="2">
        <f>Addresses!O214</f>
        <v>125662.1753336508</v>
      </c>
      <c r="D222" s="2">
        <f>-Addresses!L214</f>
        <v>-35048.936823219963</v>
      </c>
      <c r="E222" s="11">
        <f t="shared" si="14"/>
        <v>3.5853348695701222</v>
      </c>
      <c r="F222" s="64">
        <f>4/E222*'C-Ratio'!$I$5</f>
        <v>1.6322045814096158</v>
      </c>
      <c r="G222" s="11">
        <f t="shared" si="15"/>
        <v>0.11565589980151447</v>
      </c>
      <c r="H222" s="67"/>
      <c r="I222" s="2">
        <f>Addresses!Q214</f>
        <v>466463</v>
      </c>
      <c r="J222" s="2">
        <f>Addresses!R214</f>
        <v>9612.8546663492016</v>
      </c>
      <c r="K222" s="2">
        <f t="shared" si="16"/>
        <v>601738.03</v>
      </c>
      <c r="L222" s="55">
        <f t="shared" si="13"/>
        <v>17.168510218585229</v>
      </c>
    </row>
    <row r="223" spans="1:12" x14ac:dyDescent="0.25">
      <c r="A223" s="12" t="str">
        <f>Addresses!A215</f>
        <v>0x7f3d212d288ee197d695bfda0841870b3c0469d9</v>
      </c>
      <c r="B223" s="2">
        <f>Addresses!N215</f>
        <v>71930.983686263149</v>
      </c>
      <c r="C223" s="2">
        <f>Addresses!O215</f>
        <v>105235.029133003</v>
      </c>
      <c r="D223" s="2">
        <f>-Addresses!L215</f>
        <v>-27997.380332988439</v>
      </c>
      <c r="E223" s="11">
        <f t="shared" si="14"/>
        <v>3.7587455640986471</v>
      </c>
      <c r="F223" s="64">
        <f>4/E223*'C-Ratio'!$I$5</f>
        <v>1.5569024027310874</v>
      </c>
      <c r="G223" s="11">
        <f t="shared" si="15"/>
        <v>6.4184827567387082E-2</v>
      </c>
      <c r="H223" s="67"/>
      <c r="I223" s="2">
        <f>Addresses!Q215</f>
        <v>1510</v>
      </c>
      <c r="J223" s="2">
        <f>Addresses!R215</f>
        <v>8.6699699750170112E-4</v>
      </c>
      <c r="K223" s="2">
        <f t="shared" si="16"/>
        <v>106745.03</v>
      </c>
      <c r="L223" s="55">
        <f t="shared" si="13"/>
        <v>3.8126792124985229</v>
      </c>
    </row>
    <row r="224" spans="1:12" x14ac:dyDescent="0.25">
      <c r="A224" s="12" t="str">
        <f>Addresses!A216</f>
        <v>0x3ce623b0573d2b0677cb3b13343b3978c6c6ce86</v>
      </c>
      <c r="B224" s="2">
        <f>Addresses!N216</f>
        <v>89725.886143807249</v>
      </c>
      <c r="C224" s="2">
        <f>Addresses!O216</f>
        <v>131268.97142839001</v>
      </c>
      <c r="D224" s="2">
        <f>-Addresses!L216</f>
        <v>-34445.139767232868</v>
      </c>
      <c r="E224" s="11">
        <f t="shared" si="14"/>
        <v>3.8109577233669456</v>
      </c>
      <c r="F224" s="64">
        <f>4/E224*'C-Ratio'!$I$5</f>
        <v>1.5355720070360195</v>
      </c>
      <c r="G224" s="11">
        <f t="shared" si="15"/>
        <v>4.960492620370438E-2</v>
      </c>
      <c r="H224" s="67"/>
      <c r="I224" s="2">
        <f>Addresses!Q216</f>
        <v>272272</v>
      </c>
      <c r="J224" s="2">
        <f>Addresses!R216</f>
        <v>45950.588571609987</v>
      </c>
      <c r="K224" s="2">
        <f t="shared" si="16"/>
        <v>449491.56</v>
      </c>
      <c r="L224" s="55">
        <f t="shared" si="13"/>
        <v>13.04949154038836</v>
      </c>
    </row>
    <row r="225" spans="1:12" x14ac:dyDescent="0.25">
      <c r="A225" s="12" t="str">
        <f>Addresses!A217</f>
        <v>0x6fbd0505147fb7bf06d21b9379d6afccfa282ad4</v>
      </c>
      <c r="B225" s="2">
        <f>Addresses!N217</f>
        <v>80731.680840836983</v>
      </c>
      <c r="C225" s="2">
        <f>Addresses!O217</f>
        <v>118110.4490701445</v>
      </c>
      <c r="D225" s="2">
        <f>-Addresses!L217</f>
        <v>-31406.729890816761</v>
      </c>
      <c r="E225" s="11">
        <f t="shared" si="14"/>
        <v>3.7606732531768507</v>
      </c>
      <c r="F225" s="64">
        <f>4/E225*'C-Ratio'!$I$5</f>
        <v>1.5561043478202974</v>
      </c>
      <c r="G225" s="11">
        <f t="shared" si="15"/>
        <v>6.3639335488925086E-2</v>
      </c>
      <c r="H225" s="67"/>
      <c r="I225" s="2">
        <f>Addresses!Q217</f>
        <v>44409</v>
      </c>
      <c r="J225" s="2">
        <f>Addresses!R217</f>
        <v>21403.570929855487</v>
      </c>
      <c r="K225" s="2">
        <f t="shared" si="16"/>
        <v>183923.02</v>
      </c>
      <c r="L225" s="55">
        <f t="shared" si="13"/>
        <v>5.856165880350968</v>
      </c>
    </row>
    <row r="226" spans="1:12" x14ac:dyDescent="0.25">
      <c r="A226" s="12" t="str">
        <f>Addresses!A218</f>
        <v>0x349a01774f22f51ffd46270b48f1fdc85ac9131f</v>
      </c>
      <c r="B226" s="2">
        <f>Addresses!N218</f>
        <v>164734.77244120953</v>
      </c>
      <c r="C226" s="2">
        <f>Addresses!O218</f>
        <v>241006.97208148957</v>
      </c>
      <c r="D226" s="2">
        <f>-Addresses!L218</f>
        <v>-63010.035327288278</v>
      </c>
      <c r="E226" s="11">
        <f t="shared" si="14"/>
        <v>3.8248982218410958</v>
      </c>
      <c r="F226" s="64">
        <f>4/E226*'C-Ratio'!$I$5</f>
        <v>1.529975351130564</v>
      </c>
      <c r="G226" s="11">
        <f t="shared" si="15"/>
        <v>4.5779460786441462E-2</v>
      </c>
      <c r="H226" s="67"/>
      <c r="I226" s="2">
        <f>Addresses!Q218</f>
        <v>515952</v>
      </c>
      <c r="J226" s="2">
        <f>Addresses!R218</f>
        <v>1111407.5679185104</v>
      </c>
      <c r="K226" s="2">
        <f t="shared" si="16"/>
        <v>1868366.54</v>
      </c>
      <c r="L226" s="55">
        <f t="shared" si="13"/>
        <v>29.651888469753818</v>
      </c>
    </row>
    <row r="227" spans="1:12" x14ac:dyDescent="0.25">
      <c r="A227" s="12" t="str">
        <f>Addresses!A219</f>
        <v>0x0587588011c1423b01110694a74c6ab6e4fcab0b</v>
      </c>
      <c r="B227" s="2">
        <f>Addresses!N219</f>
        <v>47462.877770458515</v>
      </c>
      <c r="C227" s="2">
        <f>Addresses!O219</f>
        <v>69438.190178180812</v>
      </c>
      <c r="D227" s="2">
        <f>-Addresses!L219</f>
        <v>-34009.99794526054</v>
      </c>
      <c r="E227" s="11">
        <f t="shared" si="14"/>
        <v>2.0416993347057044</v>
      </c>
      <c r="F227" s="64">
        <f>4/E227*'C-Ratio'!$I$5</f>
        <v>2.8662398525214399</v>
      </c>
      <c r="G227" s="11">
        <f t="shared" si="15"/>
        <v>0.95915232571526987</v>
      </c>
      <c r="H227" s="67"/>
      <c r="I227" s="2">
        <f>Addresses!Q219</f>
        <v>6064</v>
      </c>
      <c r="J227" s="2">
        <f>Addresses!R219</f>
        <v>-1.7818080959841609E-4</v>
      </c>
      <c r="K227" s="2">
        <f t="shared" si="16"/>
        <v>75502.19</v>
      </c>
      <c r="L227" s="55">
        <f t="shared" si="13"/>
        <v>2.2199998400917753</v>
      </c>
    </row>
    <row r="228" spans="1:12" x14ac:dyDescent="0.25">
      <c r="A228" s="12" t="str">
        <f>Addresses!A220</f>
        <v>0x09bbe6493cb9ba42922183a1af57110c805d591b</v>
      </c>
      <c r="B228" s="2">
        <f>Addresses!N220</f>
        <v>58803.888184614254</v>
      </c>
      <c r="C228" s="2">
        <f>Addresses!O220</f>
        <v>86030.088414090656</v>
      </c>
      <c r="D228" s="2">
        <f>-Addresses!L220</f>
        <v>-27152.348243668192</v>
      </c>
      <c r="E228" s="11">
        <f t="shared" si="14"/>
        <v>3.1684216643822878</v>
      </c>
      <c r="F228" s="64">
        <f>4/E228*'C-Ratio'!$I$5</f>
        <v>1.8469763875765255</v>
      </c>
      <c r="G228" s="11">
        <f t="shared" si="15"/>
        <v>0.26245822800856144</v>
      </c>
      <c r="H228" s="67"/>
      <c r="I228" s="2">
        <f>Addresses!Q220</f>
        <v>134263</v>
      </c>
      <c r="J228" s="2">
        <f>Addresses!R220</f>
        <v>433717.30158590933</v>
      </c>
      <c r="K228" s="2">
        <f t="shared" si="16"/>
        <v>654010.39</v>
      </c>
      <c r="L228" s="55">
        <f t="shared" si="13"/>
        <v>24.086697184745795</v>
      </c>
    </row>
    <row r="229" spans="1:12" x14ac:dyDescent="0.25">
      <c r="A229" s="12" t="str">
        <f>Addresses!A221</f>
        <v>0xcf4d525f31bafdecfa27794f62e0c4dc3a14016f</v>
      </c>
      <c r="B229" s="2">
        <f>Addresses!N221</f>
        <v>79513.333217483087</v>
      </c>
      <c r="C229" s="2">
        <f>Addresses!O221</f>
        <v>116328.00649717776</v>
      </c>
      <c r="D229" s="2">
        <f>-Addresses!L221</f>
        <v>-31131.126311554039</v>
      </c>
      <c r="E229" s="11">
        <f t="shared" si="14"/>
        <v>3.7367104978146473</v>
      </c>
      <c r="F229" s="64">
        <f>4/E229*'C-Ratio'!$I$5</f>
        <v>1.5660833247377459</v>
      </c>
      <c r="G229" s="11">
        <f t="shared" si="15"/>
        <v>7.0460235637556989E-2</v>
      </c>
      <c r="H229" s="67"/>
      <c r="I229" s="2">
        <f>Addresses!Q221</f>
        <v>36692</v>
      </c>
      <c r="J229" s="2">
        <f>Addresses!R221</f>
        <v>31116.473502822235</v>
      </c>
      <c r="K229" s="2">
        <f t="shared" si="16"/>
        <v>184136.47999999998</v>
      </c>
      <c r="L229" s="55">
        <f t="shared" si="13"/>
        <v>5.9148672668376721</v>
      </c>
    </row>
    <row r="230" spans="1:12" x14ac:dyDescent="0.25">
      <c r="A230" s="12" t="str">
        <f>Addresses!A222</f>
        <v>0x4a4c58a83b4d7ff6a26aee5afe32930d87e2143b</v>
      </c>
      <c r="B230" s="2">
        <f>Addresses!N222</f>
        <v>69901.594867868</v>
      </c>
      <c r="C230" s="2">
        <f>Addresses!O222</f>
        <v>102266.0332916909</v>
      </c>
      <c r="D230" s="2">
        <f>-Addresses!L222</f>
        <v>-26628.48643036716</v>
      </c>
      <c r="E230" s="11">
        <f t="shared" si="14"/>
        <v>3.8404748823825967</v>
      </c>
      <c r="F230" s="64">
        <f>4/E230*'C-Ratio'!$I$5</f>
        <v>1.5237698928444681</v>
      </c>
      <c r="G230" s="11">
        <f t="shared" si="15"/>
        <v>4.1537862504762879E-2</v>
      </c>
      <c r="H230" s="67"/>
      <c r="I230" s="2">
        <f>Addresses!Q222</f>
        <v>358993</v>
      </c>
      <c r="J230" s="2">
        <f>Addresses!R222</f>
        <v>1707027.6267083089</v>
      </c>
      <c r="K230" s="2">
        <f t="shared" si="16"/>
        <v>2168286.6599999997</v>
      </c>
      <c r="L230" s="55">
        <f t="shared" si="13"/>
        <v>81.427334057082675</v>
      </c>
    </row>
    <row r="231" spans="1:12" x14ac:dyDescent="0.25">
      <c r="A231" s="12" t="str">
        <f>Addresses!A223</f>
        <v>0xf60595b5bb6fa8135c0feef89543521ff38ba83e</v>
      </c>
      <c r="B231" s="2">
        <f>Addresses!N223</f>
        <v>82431.618274191991</v>
      </c>
      <c r="C231" s="2">
        <f>Addresses!O223</f>
        <v>120597.45753514289</v>
      </c>
      <c r="D231" s="2">
        <f>-Addresses!L223</f>
        <v>-31534.70363337754</v>
      </c>
      <c r="E231" s="11">
        <f t="shared" si="14"/>
        <v>3.8242774987584762</v>
      </c>
      <c r="F231" s="64">
        <f>4/E231*'C-Ratio'!$I$5</f>
        <v>1.5302236832708425</v>
      </c>
      <c r="G231" s="11">
        <f t="shared" si="15"/>
        <v>4.5949202509119935E-2</v>
      </c>
      <c r="H231" s="67"/>
      <c r="I231" s="2">
        <f>Addresses!Q223</f>
        <v>78967</v>
      </c>
      <c r="J231" s="2">
        <f>Addresses!R223</f>
        <v>525511.0324648571</v>
      </c>
      <c r="K231" s="2">
        <f t="shared" si="16"/>
        <v>725075.49</v>
      </c>
      <c r="L231" s="55">
        <f t="shared" si="13"/>
        <v>22.992938142997236</v>
      </c>
    </row>
    <row r="232" spans="1:12" x14ac:dyDescent="0.25">
      <c r="A232" s="12" t="str">
        <f>Addresses!A224</f>
        <v>0x1ec8cdca5232cbd61e305f94261ffad2f91f16b8</v>
      </c>
      <c r="B232" s="2">
        <f>Addresses!N224</f>
        <v>73426.212074875657</v>
      </c>
      <c r="C232" s="2">
        <f>Addresses!O224</f>
        <v>107422.5482655431</v>
      </c>
      <c r="D232" s="2">
        <f>-Addresses!L224</f>
        <v>-27013.85276113054</v>
      </c>
      <c r="E232" s="11">
        <f t="shared" si="14"/>
        <v>3.9765726575703533</v>
      </c>
      <c r="F232" s="64">
        <f>4/E232*'C-Ratio'!$I$5</f>
        <v>1.4716190307397814</v>
      </c>
      <c r="G232" s="11">
        <f t="shared" si="15"/>
        <v>5.8913402185791774E-3</v>
      </c>
      <c r="H232" s="67"/>
      <c r="I232" s="2">
        <f>Addresses!Q224</f>
        <v>56434</v>
      </c>
      <c r="J232" s="2">
        <f>Addresses!R224</f>
        <v>2929279.5617344566</v>
      </c>
      <c r="K232" s="2">
        <f t="shared" si="16"/>
        <v>3093136.11</v>
      </c>
      <c r="L232" s="55">
        <f t="shared" si="13"/>
        <v>114.50184974912668</v>
      </c>
    </row>
    <row r="233" spans="1:12" x14ac:dyDescent="0.25">
      <c r="A233" s="12" t="str">
        <f>Addresses!A225</f>
        <v>0x9c606f6ffcb2265a824522f096dc0ab3e81d5f39</v>
      </c>
      <c r="B233" s="2">
        <f>Addresses!N225</f>
        <v>165461.19522919084</v>
      </c>
      <c r="C233" s="2">
        <f>Addresses!O225</f>
        <v>242069.72862030621</v>
      </c>
      <c r="D233" s="2">
        <f>-Addresses!L225</f>
        <v>-65330.59341149604</v>
      </c>
      <c r="E233" s="11">
        <f t="shared" si="14"/>
        <v>3.7053042989459497</v>
      </c>
      <c r="F233" s="64">
        <f>4/E233*'C-Ratio'!$I$5</f>
        <v>1.5793574637485841</v>
      </c>
      <c r="G233" s="11">
        <f t="shared" si="15"/>
        <v>7.953346804414485E-2</v>
      </c>
      <c r="H233" s="67"/>
      <c r="I233" s="2">
        <f>Addresses!Q225</f>
        <v>419306</v>
      </c>
      <c r="J233" s="2">
        <f>Addresses!R225</f>
        <v>412.17137969378382</v>
      </c>
      <c r="K233" s="2">
        <f t="shared" si="16"/>
        <v>661787.9</v>
      </c>
      <c r="L233" s="55">
        <f t="shared" si="13"/>
        <v>10.12983145326133</v>
      </c>
    </row>
    <row r="234" spans="1:12" x14ac:dyDescent="0.25">
      <c r="A234" s="12" t="str">
        <f>Addresses!A226</f>
        <v>0xaf12f068b5185d6ee59c612d0d39d5a5b2430b93</v>
      </c>
      <c r="B234" s="2">
        <f>Addresses!N226</f>
        <v>75874.911671197813</v>
      </c>
      <c r="C234" s="2">
        <f>Addresses!O226</f>
        <v>111004.9957749624</v>
      </c>
      <c r="D234" s="2">
        <f>-Addresses!L226</f>
        <v>-27433.374321649211</v>
      </c>
      <c r="E234" s="11">
        <f t="shared" si="14"/>
        <v>4.0463485998279891</v>
      </c>
      <c r="F234" s="64">
        <f>4/E234*'C-Ratio'!$I$5</f>
        <v>1.4462421750436356</v>
      </c>
      <c r="G234" s="11">
        <f t="shared" si="15"/>
        <v>-1.1454425807494562E-2</v>
      </c>
      <c r="H234" s="67"/>
      <c r="I234" s="2">
        <f>Addresses!Q226</f>
        <v>37629</v>
      </c>
      <c r="J234" s="2">
        <f>Addresses!R226</f>
        <v>4.2250375990988687E-3</v>
      </c>
      <c r="K234" s="2">
        <f t="shared" si="16"/>
        <v>148634</v>
      </c>
      <c r="L234" s="55">
        <f t="shared" si="13"/>
        <v>5.4179991953342972</v>
      </c>
    </row>
    <row r="235" spans="1:12" x14ac:dyDescent="0.25">
      <c r="A235" s="12" t="str">
        <f>Addresses!A227</f>
        <v>0x12edfed362998e0e5871770cff29035792455288</v>
      </c>
      <c r="B235" s="2">
        <f>Addresses!N227</f>
        <v>77066.630452741767</v>
      </c>
      <c r="C235" s="2">
        <f>Addresses!O227</f>
        <v>112748.48035236121</v>
      </c>
      <c r="D235" s="2">
        <f>-Addresses!L227</f>
        <v>-29310.782054317689</v>
      </c>
      <c r="E235" s="11">
        <f t="shared" si="14"/>
        <v>3.8466554779541458</v>
      </c>
      <c r="F235" s="64">
        <f>4/E235*'C-Ratio'!$I$5</f>
        <v>1.5213215827460593</v>
      </c>
      <c r="G235" s="11">
        <f t="shared" si="15"/>
        <v>3.9864376449801231E-2</v>
      </c>
      <c r="H235" s="67"/>
      <c r="I235" s="2">
        <f>Addresses!Q227</f>
        <v>33037</v>
      </c>
      <c r="J235" s="2">
        <f>Addresses!R227</f>
        <v>13450.189647638792</v>
      </c>
      <c r="K235" s="2">
        <f t="shared" si="16"/>
        <v>159235.67000000001</v>
      </c>
      <c r="L235" s="55">
        <f t="shared" si="13"/>
        <v>5.4326653483660099</v>
      </c>
    </row>
    <row r="236" spans="1:12" x14ac:dyDescent="0.25">
      <c r="A236" s="12" t="str">
        <f>Addresses!A228</f>
        <v>0x8322c00cab37c8a00b127a3aaac08d49c7fa0025</v>
      </c>
      <c r="B236" s="2">
        <f>Addresses!N228</f>
        <v>78755.742675821384</v>
      </c>
      <c r="C236" s="2">
        <f>Addresses!O228</f>
        <v>115219.6515347267</v>
      </c>
      <c r="D236" s="2">
        <f>-Addresses!L228</f>
        <v>-15027.855042178529</v>
      </c>
      <c r="E236" s="11">
        <f t="shared" si="14"/>
        <v>7.6670723274439938</v>
      </c>
      <c r="F236" s="64">
        <f>4/E236*'C-Ratio'!$I$5</f>
        <v>0.76326396179321132</v>
      </c>
      <c r="G236" s="11">
        <f t="shared" si="15"/>
        <v>-0.47828847450908318</v>
      </c>
      <c r="H236" s="67"/>
      <c r="I236" s="2">
        <f>Addresses!Q228</f>
        <v>29744</v>
      </c>
      <c r="J236" s="2">
        <f>Addresses!R228</f>
        <v>17680.488465273316</v>
      </c>
      <c r="K236" s="2">
        <f t="shared" si="16"/>
        <v>162644.14000000001</v>
      </c>
      <c r="L236" s="55">
        <f t="shared" si="13"/>
        <v>10.822844613786089</v>
      </c>
    </row>
    <row r="237" spans="1:12" x14ac:dyDescent="0.25">
      <c r="A237" s="12" t="str">
        <f>Addresses!A229</f>
        <v>0xfa2a0d043649eb88cd9c1af611f3434d4d61a101</v>
      </c>
      <c r="B237" s="2">
        <f>Addresses!N229</f>
        <v>66703.721582851169</v>
      </c>
      <c r="C237" s="2">
        <f>Addresses!O229</f>
        <v>97587.544675711266</v>
      </c>
      <c r="D237" s="2">
        <f>-Addresses!L229</f>
        <v>-25424.979751879931</v>
      </c>
      <c r="E237" s="11">
        <f t="shared" si="14"/>
        <v>3.8382545680688542</v>
      </c>
      <c r="F237" s="64">
        <f>4/E237*'C-Ratio'!$I$5</f>
        <v>1.5246513476943047</v>
      </c>
      <c r="G237" s="11">
        <f t="shared" si="15"/>
        <v>4.2140360693304624E-2</v>
      </c>
      <c r="H237" s="67"/>
      <c r="I237" s="2">
        <f>Addresses!Q229</f>
        <v>40123</v>
      </c>
      <c r="J237" s="2">
        <f>Addresses!R229</f>
        <v>126293.23532428873</v>
      </c>
      <c r="K237" s="2">
        <f t="shared" si="16"/>
        <v>264003.77999999997</v>
      </c>
      <c r="L237" s="55">
        <f t="shared" si="13"/>
        <v>10.383637767911278</v>
      </c>
    </row>
    <row r="238" spans="1:12" x14ac:dyDescent="0.25">
      <c r="A238" s="12" t="str">
        <f>Addresses!A230</f>
        <v>0x2838a6fec5eaa55438be48e00153e8ac52cdd7ec</v>
      </c>
      <c r="B238" s="2">
        <f>Addresses!N230</f>
        <v>66673.631939727289</v>
      </c>
      <c r="C238" s="2">
        <f>Addresses!O230</f>
        <v>97543.523527821031</v>
      </c>
      <c r="D238" s="2">
        <f>-Addresses!L230</f>
        <v>-25576.53053631556</v>
      </c>
      <c r="E238" s="11">
        <f t="shared" si="14"/>
        <v>3.8137902789168803</v>
      </c>
      <c r="F238" s="64">
        <f>4/E238*'C-Ratio'!$I$5</f>
        <v>1.5344315161613902</v>
      </c>
      <c r="G238" s="11">
        <f t="shared" si="15"/>
        <v>4.8825369898421123E-2</v>
      </c>
      <c r="H238" s="67"/>
      <c r="I238" s="2">
        <f>Addresses!Q230</f>
        <v>4098</v>
      </c>
      <c r="J238" s="2">
        <f>Addresses!R230</f>
        <v>19000.176472178966</v>
      </c>
      <c r="K238" s="2">
        <f t="shared" si="16"/>
        <v>120641.7</v>
      </c>
      <c r="L238" s="55">
        <f t="shared" si="13"/>
        <v>4.716890738120382</v>
      </c>
    </row>
    <row r="239" spans="1:12" x14ac:dyDescent="0.25">
      <c r="A239" s="12" t="str">
        <f>Addresses!A231</f>
        <v>0xae69719767e23d7e7e32912eb720eab9d52aab6d</v>
      </c>
      <c r="B239" s="2">
        <f>Addresses!N231</f>
        <v>80400.098318292745</v>
      </c>
      <c r="C239" s="2">
        <f>Addresses!O231</f>
        <v>117625.3438396623</v>
      </c>
      <c r="D239" s="2">
        <f>-Addresses!L231</f>
        <v>-31267.802039600661</v>
      </c>
      <c r="E239" s="11">
        <f t="shared" si="14"/>
        <v>3.761867997331243</v>
      </c>
      <c r="F239" s="64">
        <f>4/E239*'C-Ratio'!$I$5</f>
        <v>1.5556101394710145</v>
      </c>
      <c r="G239" s="11">
        <f t="shared" si="15"/>
        <v>6.3301530738902434E-2</v>
      </c>
      <c r="H239" s="67"/>
      <c r="I239" s="2">
        <f>Addresses!Q231</f>
        <v>20084</v>
      </c>
      <c r="J239" s="2">
        <f>Addresses!R231</f>
        <v>516299.20616033778</v>
      </c>
      <c r="K239" s="2">
        <f t="shared" si="16"/>
        <v>654008.55000000005</v>
      </c>
      <c r="L239" s="55">
        <f t="shared" si="13"/>
        <v>20.916358277172741</v>
      </c>
    </row>
    <row r="240" spans="1:12" x14ac:dyDescent="0.25">
      <c r="A240" s="12" t="str">
        <f>Addresses!A232</f>
        <v>0xe925448f172b7e9cb9bbca1f54282ef4a126fc2a</v>
      </c>
      <c r="B240" s="2">
        <f>Addresses!N232</f>
        <v>74151.570136475872</v>
      </c>
      <c r="C240" s="2">
        <f>Addresses!O232</f>
        <v>108483.7471096642</v>
      </c>
      <c r="D240" s="2">
        <f>-Addresses!L232</f>
        <v>-28725.882502922839</v>
      </c>
      <c r="E240" s="11">
        <f t="shared" si="14"/>
        <v>3.7765157292774574</v>
      </c>
      <c r="F240" s="64">
        <f>4/E240*'C-Ratio'!$I$5</f>
        <v>1.5495764931236327</v>
      </c>
      <c r="G240" s="11">
        <f t="shared" si="15"/>
        <v>5.9177370556139808E-2</v>
      </c>
      <c r="H240" s="67"/>
      <c r="I240" s="2">
        <f>Addresses!Q232</f>
        <v>75338</v>
      </c>
      <c r="J240" s="2">
        <f>Addresses!R232</f>
        <v>2.890335803385824E-3</v>
      </c>
      <c r="K240" s="2">
        <f t="shared" si="16"/>
        <v>183821.75</v>
      </c>
      <c r="L240" s="55">
        <f t="shared" si="13"/>
        <v>6.3991680666832869</v>
      </c>
    </row>
    <row r="241" spans="1:12" x14ac:dyDescent="0.25">
      <c r="A241" s="12" t="str">
        <f>Addresses!A233</f>
        <v>0xd2eeff73117c86c14f11a6052620848f8dd6e0c8</v>
      </c>
      <c r="B241" s="2">
        <f>Addresses!N233</f>
        <v>65306.234280253811</v>
      </c>
      <c r="C241" s="2">
        <f>Addresses!O233</f>
        <v>95543.020752011333</v>
      </c>
      <c r="D241" s="2">
        <f>-Addresses!L233</f>
        <v>-24875.156855275829</v>
      </c>
      <c r="E241" s="11">
        <f t="shared" si="14"/>
        <v>3.8409012376437497</v>
      </c>
      <c r="F241" s="64">
        <f>4/E241*'C-Ratio'!$I$5</f>
        <v>1.5236007483467564</v>
      </c>
      <c r="G241" s="11">
        <f t="shared" si="15"/>
        <v>4.1422247673791102E-2</v>
      </c>
      <c r="H241" s="67"/>
      <c r="I241" s="2">
        <f>Addresses!Q233</f>
        <v>1238251</v>
      </c>
      <c r="J241" s="2">
        <f>Addresses!R233</f>
        <v>1316425.9592479886</v>
      </c>
      <c r="K241" s="2">
        <f t="shared" si="16"/>
        <v>2650219.98</v>
      </c>
      <c r="L241" s="55">
        <f t="shared" si="13"/>
        <v>106.54083491489256</v>
      </c>
    </row>
    <row r="242" spans="1:12" x14ac:dyDescent="0.25">
      <c r="A242" s="12" t="str">
        <f>Addresses!A234</f>
        <v>0xefc1d90f8e0ce4019ae28ea788046dcab7ba3095</v>
      </c>
      <c r="B242" s="2">
        <f>Addresses!N234</f>
        <v>51887.249664801304</v>
      </c>
      <c r="C242" s="2">
        <f>Addresses!O234</f>
        <v>75911.046259604307</v>
      </c>
      <c r="D242" s="2">
        <f>-Addresses!L234</f>
        <v>-25027.694224246741</v>
      </c>
      <c r="E242" s="11">
        <f t="shared" si="14"/>
        <v>3.0330818963762933</v>
      </c>
      <c r="F242" s="64">
        <f>4/E242*'C-Ratio'!$I$5</f>
        <v>1.929390698942731</v>
      </c>
      <c r="G242" s="11">
        <f t="shared" si="15"/>
        <v>0.31879063495743742</v>
      </c>
      <c r="H242" s="67"/>
      <c r="I242" s="2">
        <f>Addresses!Q234</f>
        <v>237</v>
      </c>
      <c r="J242" s="2">
        <f>Addresses!R234</f>
        <v>4077.40374039569</v>
      </c>
      <c r="K242" s="2">
        <f t="shared" si="16"/>
        <v>80225.45</v>
      </c>
      <c r="L242" s="55">
        <f t="shared" si="13"/>
        <v>3.2054670830314791</v>
      </c>
    </row>
    <row r="243" spans="1:12" x14ac:dyDescent="0.25">
      <c r="A243" s="12" t="str">
        <f>Addresses!A235</f>
        <v>0x5c7c6d069ba232718f37c27a9549b547c359e31c</v>
      </c>
      <c r="B243" s="2">
        <f>Addresses!N235</f>
        <v>69306.782668692351</v>
      </c>
      <c r="C243" s="2">
        <f>Addresses!O235</f>
        <v>101395.82304429691</v>
      </c>
      <c r="D243" s="2">
        <f>-Addresses!L235</f>
        <v>-26505.31821692333</v>
      </c>
      <c r="E243" s="11">
        <f t="shared" si="14"/>
        <v>3.825489745660057</v>
      </c>
      <c r="F243" s="64">
        <f>4/E243*'C-Ratio'!$I$5</f>
        <v>1.5297387757055103</v>
      </c>
      <c r="G243" s="11">
        <f t="shared" si="15"/>
        <v>4.56177550960426E-2</v>
      </c>
      <c r="H243" s="67"/>
      <c r="I243" s="2">
        <f>Addresses!Q235</f>
        <v>11618</v>
      </c>
      <c r="J243" s="2">
        <f>Addresses!R235</f>
        <v>847305.61695570301</v>
      </c>
      <c r="K243" s="2">
        <f t="shared" si="16"/>
        <v>960319.44</v>
      </c>
      <c r="L243" s="55">
        <f t="shared" si="13"/>
        <v>36.231198287853317</v>
      </c>
    </row>
    <row r="244" spans="1:12" x14ac:dyDescent="0.25">
      <c r="A244" s="12" t="str">
        <f>Addresses!A236</f>
        <v>0x5d0ac389c669d6efe3ba96b9878d8156f180c539</v>
      </c>
      <c r="B244" s="2">
        <f>Addresses!N236</f>
        <v>72619.314150420178</v>
      </c>
      <c r="C244" s="2">
        <f>Addresses!O236</f>
        <v>106242.05660206472</v>
      </c>
      <c r="D244" s="2">
        <f>-Addresses!L236</f>
        <v>-27845.452882963789</v>
      </c>
      <c r="E244" s="11">
        <f t="shared" si="14"/>
        <v>3.8154185190884431</v>
      </c>
      <c r="F244" s="64">
        <f>4/E244*'C-Ratio'!$I$5</f>
        <v>1.533776693362102</v>
      </c>
      <c r="G244" s="11">
        <f t="shared" si="15"/>
        <v>4.8377780835339612E-2</v>
      </c>
      <c r="H244" s="67"/>
      <c r="I244" s="2">
        <f>Addresses!Q236</f>
        <v>326463</v>
      </c>
      <c r="J244" s="2">
        <f>Addresses!R236</f>
        <v>2382911.2533979355</v>
      </c>
      <c r="K244" s="2">
        <f t="shared" si="16"/>
        <v>2815616.3100000005</v>
      </c>
      <c r="L244" s="55">
        <f t="shared" si="13"/>
        <v>101.11583826035134</v>
      </c>
    </row>
    <row r="245" spans="1:12" x14ac:dyDescent="0.25">
      <c r="A245" s="12" t="str">
        <f>Addresses!A237</f>
        <v>0x8a2f5d6d822611bdab08d306aa8f3e3942177417</v>
      </c>
      <c r="B245" s="2">
        <f>Addresses!N237</f>
        <v>74631.734540225487</v>
      </c>
      <c r="C245" s="2">
        <f>Addresses!O237</f>
        <v>109186.2276323499</v>
      </c>
      <c r="D245" s="2">
        <f>-Addresses!L237</f>
        <v>-28652.67289152482</v>
      </c>
      <c r="E245" s="11">
        <f t="shared" si="14"/>
        <v>3.8106820974683346</v>
      </c>
      <c r="F245" s="64">
        <f>4/E245*'C-Ratio'!$I$5</f>
        <v>1.535683074662102</v>
      </c>
      <c r="G245" s="11">
        <f t="shared" si="15"/>
        <v>4.9680843924881701E-2</v>
      </c>
      <c r="H245" s="67"/>
      <c r="I245" s="2">
        <f>Addresses!Q237</f>
        <v>139224</v>
      </c>
      <c r="J245" s="2">
        <f>Addresses!R237</f>
        <v>199545.6223676501</v>
      </c>
      <c r="K245" s="2">
        <f t="shared" si="16"/>
        <v>447955.85</v>
      </c>
      <c r="L245" s="55">
        <f t="shared" ref="L245:L303" si="17">-K245/D245</f>
        <v>15.633998674256352</v>
      </c>
    </row>
    <row r="246" spans="1:12" x14ac:dyDescent="0.25">
      <c r="A246" s="12" t="str">
        <f>Addresses!A238</f>
        <v>0x69cfafca9c889d6efc1acc5651ce7a5ec6cdc231</v>
      </c>
      <c r="B246" s="2">
        <f>Addresses!N238</f>
        <v>80867.263439112896</v>
      </c>
      <c r="C246" s="2">
        <f>Addresses!O238</f>
        <v>118308.80641142218</v>
      </c>
      <c r="D246" s="2">
        <f>-Addresses!L238</f>
        <v>-29799.256669226841</v>
      </c>
      <c r="E246" s="11">
        <f t="shared" si="14"/>
        <v>3.9701932073224353</v>
      </c>
      <c r="F246" s="64">
        <f>4/E246*'C-Ratio'!$I$5</f>
        <v>1.4739836815011549</v>
      </c>
      <c r="G246" s="11">
        <f t="shared" si="15"/>
        <v>7.5076428579321508E-3</v>
      </c>
      <c r="H246" s="67"/>
      <c r="I246" s="2">
        <f>Addresses!Q238</f>
        <v>496667</v>
      </c>
      <c r="J246" s="2">
        <f>Addresses!R238</f>
        <v>5803958.5435885778</v>
      </c>
      <c r="K246" s="2">
        <f t="shared" si="16"/>
        <v>6418934.3499999996</v>
      </c>
      <c r="L246" s="55">
        <f t="shared" si="17"/>
        <v>215.40585462417653</v>
      </c>
    </row>
    <row r="247" spans="1:12" x14ac:dyDescent="0.25">
      <c r="A247" s="12" t="str">
        <f>Addresses!A239</f>
        <v>0x7cd7a5a66d3cd2f13559d7f8a052fa6014e07d35</v>
      </c>
      <c r="B247" s="2">
        <f>Addresses!N239</f>
        <v>78178.106314060627</v>
      </c>
      <c r="C247" s="2">
        <f>Addresses!O239</f>
        <v>114374.5695374707</v>
      </c>
      <c r="D247" s="2">
        <f>-Addresses!L239</f>
        <v>-28714.412973595521</v>
      </c>
      <c r="E247" s="11">
        <f t="shared" si="14"/>
        <v>3.9831763108876506</v>
      </c>
      <c r="F247" s="64">
        <f>4/E247*'C-Ratio'!$I$5</f>
        <v>1.4691792537538673</v>
      </c>
      <c r="G247" s="11">
        <f t="shared" si="15"/>
        <v>4.2236867763958408E-3</v>
      </c>
      <c r="H247" s="67"/>
      <c r="I247" s="2">
        <f>Addresses!Q239</f>
        <v>3925658</v>
      </c>
      <c r="J247" s="2">
        <f>Addresses!R239</f>
        <v>148487.69046252931</v>
      </c>
      <c r="K247" s="2">
        <f t="shared" si="16"/>
        <v>4188520.26</v>
      </c>
      <c r="L247" s="55">
        <f t="shared" si="17"/>
        <v>145.86821830039062</v>
      </c>
    </row>
    <row r="248" spans="1:12" x14ac:dyDescent="0.25">
      <c r="A248" s="12" t="str">
        <f>Addresses!A240</f>
        <v>0xa75564348f8c18d01fd8b78de79ff90b71656dc9</v>
      </c>
      <c r="B248" s="2">
        <f>Addresses!N240</f>
        <v>73296.374389476201</v>
      </c>
      <c r="C248" s="2">
        <f>Addresses!O240</f>
        <v>107232.5957318037</v>
      </c>
      <c r="D248" s="2">
        <f>-Addresses!L240</f>
        <v>-27872.19457234662</v>
      </c>
      <c r="E248" s="11">
        <f t="shared" si="14"/>
        <v>3.8472964679356267</v>
      </c>
      <c r="F248" s="64">
        <f>4/E248*'C-Ratio'!$I$5</f>
        <v>1.5210681185534041</v>
      </c>
      <c r="G248" s="11">
        <f t="shared" si="15"/>
        <v>3.969112683076137E-2</v>
      </c>
      <c r="H248" s="67"/>
      <c r="I248" s="2">
        <f>Addresses!Q240</f>
        <v>34430</v>
      </c>
      <c r="J248" s="2">
        <f>Addresses!R240</f>
        <v>9464.2242681963107</v>
      </c>
      <c r="K248" s="2">
        <f t="shared" si="16"/>
        <v>151126.82</v>
      </c>
      <c r="L248" s="55">
        <f t="shared" si="17"/>
        <v>5.4221356559393561</v>
      </c>
    </row>
    <row r="249" spans="1:12" x14ac:dyDescent="0.25">
      <c r="A249" s="12" t="str">
        <f>Addresses!A241</f>
        <v>0xee0922a6b0768e32fa66a8aa51e8c0f085a2ed4c</v>
      </c>
      <c r="B249" s="2">
        <f>Addresses!N241</f>
        <v>104348.04184513807</v>
      </c>
      <c r="C249" s="2">
        <f>Addresses!O241</f>
        <v>152661.185219437</v>
      </c>
      <c r="D249" s="2">
        <f>-Addresses!L241</f>
        <v>-41823.960265621477</v>
      </c>
      <c r="E249" s="11">
        <f t="shared" si="14"/>
        <v>3.6500891893042868</v>
      </c>
      <c r="F249" s="64">
        <f>4/E249*'C-Ratio'!$I$5</f>
        <v>1.6032484951731827</v>
      </c>
      <c r="G249" s="11">
        <f t="shared" si="15"/>
        <v>9.5863633064376286E-2</v>
      </c>
      <c r="H249" s="67"/>
      <c r="I249" s="2">
        <f>Addresses!Q241</f>
        <v>102777</v>
      </c>
      <c r="J249" s="2">
        <f>Addresses!R241</f>
        <v>1189345.9747805628</v>
      </c>
      <c r="K249" s="2">
        <f t="shared" si="16"/>
        <v>1444784.1599999997</v>
      </c>
      <c r="L249" s="55">
        <f t="shared" si="17"/>
        <v>34.544413078633916</v>
      </c>
    </row>
    <row r="250" spans="1:12" x14ac:dyDescent="0.25">
      <c r="A250" s="12" t="str">
        <f>Addresses!A242</f>
        <v>0x244980d84e077765f167cd0d64c5c74645c3824f</v>
      </c>
      <c r="B250" s="2">
        <f>Addresses!N242</f>
        <v>71905.854818498425</v>
      </c>
      <c r="C250" s="2">
        <f>Addresses!O242</f>
        <v>105198.26559946319</v>
      </c>
      <c r="D250" s="2">
        <f>-Addresses!L242</f>
        <v>-27980.0383532286</v>
      </c>
      <c r="E250" s="11">
        <f t="shared" si="14"/>
        <v>3.7597613080942911</v>
      </c>
      <c r="F250" s="64">
        <f>4/E250*'C-Ratio'!$I$5</f>
        <v>1.5564817871287155</v>
      </c>
      <c r="G250" s="11">
        <f t="shared" si="15"/>
        <v>6.3897325446832243E-2</v>
      </c>
      <c r="H250" s="67"/>
      <c r="I250" s="2">
        <f>Addresses!Q242</f>
        <v>7543</v>
      </c>
      <c r="J250" s="2">
        <f>Addresses!R242</f>
        <v>70146.004400536796</v>
      </c>
      <c r="K250" s="2">
        <f t="shared" si="16"/>
        <v>182887.27</v>
      </c>
      <c r="L250" s="55">
        <f t="shared" si="17"/>
        <v>6.5363480811275139</v>
      </c>
    </row>
    <row r="251" spans="1:12" x14ac:dyDescent="0.25">
      <c r="A251" s="12" t="str">
        <f>Addresses!A243</f>
        <v>0xe5bdf8394f24291d2f543d1b1ea5875b3e273b91</v>
      </c>
      <c r="B251" s="2">
        <f>Addresses!N243</f>
        <v>63919.855426547503</v>
      </c>
      <c r="C251" s="2">
        <f>Addresses!O243</f>
        <v>93514.748489039004</v>
      </c>
      <c r="D251" s="2">
        <f>-Addresses!L243</f>
        <v>-23323.650040278819</v>
      </c>
      <c r="E251" s="11">
        <f t="shared" si="14"/>
        <v>4.0094388454441541</v>
      </c>
      <c r="F251" s="64">
        <f>4/E251*'C-Ratio'!$I$5</f>
        <v>1.459555869432829</v>
      </c>
      <c r="G251" s="11">
        <f t="shared" si="15"/>
        <v>-2.3541562318325493E-3</v>
      </c>
      <c r="H251" s="67"/>
      <c r="I251" s="2">
        <f>Addresses!Q243</f>
        <v>737</v>
      </c>
      <c r="J251" s="2">
        <f>Addresses!R243</f>
        <v>24192.111510960996</v>
      </c>
      <c r="K251" s="2">
        <f t="shared" si="16"/>
        <v>118443.86</v>
      </c>
      <c r="L251" s="55">
        <f t="shared" si="17"/>
        <v>5.0782729030599052</v>
      </c>
    </row>
    <row r="252" spans="1:12" x14ac:dyDescent="0.25">
      <c r="A252" s="12" t="str">
        <f>Addresses!A244</f>
        <v>0xda57009d183ff7e2a4da0f552a801ffd440a3e23</v>
      </c>
      <c r="B252" s="2">
        <f>Addresses!N244</f>
        <v>77839.651851730348</v>
      </c>
      <c r="C252" s="2">
        <f>Addresses!O244</f>
        <v>113879.41065908151</v>
      </c>
      <c r="D252" s="2">
        <f>-Addresses!L244</f>
        <v>-30176.087164978289</v>
      </c>
      <c r="E252" s="11">
        <f t="shared" si="14"/>
        <v>3.7738295901811774</v>
      </c>
      <c r="F252" s="64">
        <f>4/E252*'C-Ratio'!$I$5</f>
        <v>1.5506794517764784</v>
      </c>
      <c r="G252" s="11">
        <f t="shared" si="15"/>
        <v>5.9931272574489602E-2</v>
      </c>
      <c r="H252" s="67"/>
      <c r="I252" s="2">
        <f>Addresses!Q244</f>
        <v>1128289</v>
      </c>
      <c r="J252" s="2">
        <f>Addresses!R244</f>
        <v>125463.4693409185</v>
      </c>
      <c r="K252" s="2">
        <f t="shared" si="16"/>
        <v>1367631.8800000001</v>
      </c>
      <c r="L252" s="55">
        <f t="shared" si="17"/>
        <v>45.321710284136635</v>
      </c>
    </row>
    <row r="253" spans="1:12" x14ac:dyDescent="0.25">
      <c r="A253" s="12" t="str">
        <f>Addresses!A245</f>
        <v>0xf1b98463d6574c998f03e6edf6d7b4e5f917f915</v>
      </c>
      <c r="B253" s="2">
        <f>Addresses!N245</f>
        <v>70771.352580478531</v>
      </c>
      <c r="C253" s="2">
        <f>Addresses!O245</f>
        <v>103538.4888252401</v>
      </c>
      <c r="D253" s="2">
        <f>-Addresses!L245</f>
        <v>-26939.490964030589</v>
      </c>
      <c r="E253" s="11">
        <f t="shared" si="14"/>
        <v>3.8433721321417664</v>
      </c>
      <c r="F253" s="64">
        <f>4/E253*'C-Ratio'!$I$5</f>
        <v>1.5226212291701511</v>
      </c>
      <c r="G253" s="11">
        <f t="shared" si="15"/>
        <v>4.0752719870233101E-2</v>
      </c>
      <c r="H253" s="67"/>
      <c r="I253" s="2">
        <f>Addresses!Q245</f>
        <v>4772</v>
      </c>
      <c r="J253" s="2">
        <f>Addresses!R245</f>
        <v>49213.051174759908</v>
      </c>
      <c r="K253" s="2">
        <f t="shared" si="16"/>
        <v>157523.54</v>
      </c>
      <c r="L253" s="55">
        <f t="shared" si="17"/>
        <v>5.84730944657879</v>
      </c>
    </row>
    <row r="254" spans="1:12" x14ac:dyDescent="0.25">
      <c r="A254" s="12" t="str">
        <f>Addresses!A246</f>
        <v>0x5be138179a1516e24cb13ec34112a9c4dab7b384</v>
      </c>
      <c r="B254" s="2">
        <f>Addresses!N246</f>
        <v>77961.27373429999</v>
      </c>
      <c r="C254" s="2">
        <f>Addresses!O246</f>
        <v>114057.3434732809</v>
      </c>
      <c r="D254" s="2">
        <f>-Addresses!L246</f>
        <v>-29308.56657788884</v>
      </c>
      <c r="E254" s="11">
        <f t="shared" si="14"/>
        <v>3.8916042915360038</v>
      </c>
      <c r="F254" s="64">
        <f>4/E254*'C-Ratio'!$I$5</f>
        <v>1.5037500119751985</v>
      </c>
      <c r="G254" s="11">
        <f t="shared" si="15"/>
        <v>2.7853733407517733E-2</v>
      </c>
      <c r="H254" s="67"/>
      <c r="I254" s="2">
        <f>Addresses!Q246</f>
        <v>11242</v>
      </c>
      <c r="J254" s="2">
        <f>Addresses!R246</f>
        <v>881321.6565267191</v>
      </c>
      <c r="K254" s="2">
        <f t="shared" si="16"/>
        <v>1006621</v>
      </c>
      <c r="L254" s="55">
        <f t="shared" si="17"/>
        <v>34.345623738535942</v>
      </c>
    </row>
    <row r="255" spans="1:12" x14ac:dyDescent="0.25">
      <c r="A255" s="12" t="str">
        <f>Addresses!A247</f>
        <v>0xb476a9ea9376b04972b40b40a4ca91d3e5f964a7</v>
      </c>
      <c r="B255" s="2">
        <f>Addresses!N247</f>
        <v>70179.849455811956</v>
      </c>
      <c r="C255" s="2">
        <f>Addresses!O247</f>
        <v>102673.11975385289</v>
      </c>
      <c r="D255" s="2">
        <f>-Addresses!L247</f>
        <v>-27559.6553998542</v>
      </c>
      <c r="E255" s="11">
        <f t="shared" si="14"/>
        <v>3.7254863409647738</v>
      </c>
      <c r="F255" s="64">
        <f>4/E255*'C-Ratio'!$I$5</f>
        <v>1.5708016254555726</v>
      </c>
      <c r="G255" s="11">
        <f t="shared" si="15"/>
        <v>7.3685321569085804E-2</v>
      </c>
      <c r="H255" s="67"/>
      <c r="I255" s="2">
        <f>Addresses!Q247</f>
        <v>4140</v>
      </c>
      <c r="J255" s="2">
        <f>Addresses!R247</f>
        <v>230950.88024614711</v>
      </c>
      <c r="K255" s="2">
        <f t="shared" si="16"/>
        <v>337764</v>
      </c>
      <c r="L255" s="55">
        <f t="shared" si="17"/>
        <v>12.255741049715262</v>
      </c>
    </row>
    <row r="256" spans="1:12" x14ac:dyDescent="0.25">
      <c r="A256" s="12" t="str">
        <f>Addresses!A248</f>
        <v>0xcc2b9fde1e59342c1ae10ebc02bb44e1dbe2b02d</v>
      </c>
      <c r="B256" s="2">
        <f>Addresses!N248</f>
        <v>61929.292732748901</v>
      </c>
      <c r="C256" s="2">
        <f>Addresses!O248</f>
        <v>90602.555268011653</v>
      </c>
      <c r="D256" s="2">
        <f>-Addresses!L248</f>
        <v>-22607.92770731428</v>
      </c>
      <c r="E256" s="11">
        <f t="shared" si="14"/>
        <v>4.007556837626443</v>
      </c>
      <c r="F256" s="64">
        <f>4/E256*'C-Ratio'!$I$5</f>
        <v>1.4602412984031354</v>
      </c>
      <c r="G256" s="11">
        <f t="shared" si="15"/>
        <v>-1.8856470245144363E-3</v>
      </c>
      <c r="H256" s="67"/>
      <c r="I256" s="2">
        <f>Addresses!Q248</f>
        <v>24762</v>
      </c>
      <c r="J256" s="2">
        <f>Addresses!R248</f>
        <v>95010.914731988349</v>
      </c>
      <c r="K256" s="2">
        <f t="shared" si="16"/>
        <v>210375.47</v>
      </c>
      <c r="L256" s="55">
        <f t="shared" si="17"/>
        <v>9.3053849394581096</v>
      </c>
    </row>
    <row r="257" spans="1:12" x14ac:dyDescent="0.25">
      <c r="A257" s="12" t="str">
        <f>Addresses!A249</f>
        <v>0x13e9f9d98ffe62badfa5b634f735493dd80aa0b6</v>
      </c>
      <c r="B257" s="2">
        <f>Addresses!N249</f>
        <v>49964.604566389797</v>
      </c>
      <c r="C257" s="2">
        <f>Addresses!O249</f>
        <v>73098.216480628282</v>
      </c>
      <c r="D257" s="2">
        <f>-Addresses!L249</f>
        <v>-23095.707082295019</v>
      </c>
      <c r="E257" s="11">
        <f t="shared" si="14"/>
        <v>3.1650131437917648</v>
      </c>
      <c r="F257" s="64">
        <f>4/E257*'C-Ratio'!$I$5</f>
        <v>1.8489654652710725</v>
      </c>
      <c r="G257" s="11">
        <f t="shared" si="15"/>
        <v>0.26381781631652257</v>
      </c>
      <c r="H257" s="67"/>
      <c r="I257" s="2">
        <f>Addresses!Q249</f>
        <v>21968</v>
      </c>
      <c r="J257" s="2">
        <f>Addresses!R249</f>
        <v>3.5193717194488272E-3</v>
      </c>
      <c r="K257" s="2">
        <f t="shared" si="16"/>
        <v>95066.22</v>
      </c>
      <c r="L257" s="55">
        <f t="shared" si="17"/>
        <v>4.1161857336196039</v>
      </c>
    </row>
    <row r="258" spans="1:12" x14ac:dyDescent="0.25">
      <c r="A258" s="12" t="str">
        <f>Addresses!A250</f>
        <v>0x29e78e2438e589a0054d45b8a5f6c2eeee9a68df</v>
      </c>
      <c r="B258" s="2">
        <f>Addresses!N250</f>
        <v>56282.56051973084</v>
      </c>
      <c r="C258" s="2">
        <f>Addresses!O250</f>
        <v>82341.386040366226</v>
      </c>
      <c r="D258" s="2">
        <f>-Addresses!L250</f>
        <v>-23223.54474926844</v>
      </c>
      <c r="E258" s="11">
        <f t="shared" si="14"/>
        <v>3.545599387576698</v>
      </c>
      <c r="F258" s="64">
        <f>4/E258*'C-Ratio'!$I$5</f>
        <v>1.6504966749781769</v>
      </c>
      <c r="G258" s="11">
        <f t="shared" si="15"/>
        <v>0.12815903962964925</v>
      </c>
      <c r="H258" s="67"/>
      <c r="I258" s="2">
        <f>Addresses!Q250</f>
        <v>17320</v>
      </c>
      <c r="J258" s="2">
        <f>Addresses!R250</f>
        <v>157032.44395963376</v>
      </c>
      <c r="K258" s="2">
        <f t="shared" si="16"/>
        <v>256693.83</v>
      </c>
      <c r="L258" s="55">
        <f t="shared" si="17"/>
        <v>11.053171803502824</v>
      </c>
    </row>
    <row r="259" spans="1:12" x14ac:dyDescent="0.25">
      <c r="A259" s="12" t="str">
        <f>Addresses!A251</f>
        <v>0xac25c81d79247d94065335c9dd29673562d1b115</v>
      </c>
      <c r="B259" s="2">
        <f>Addresses!N251</f>
        <v>70600.737176550785</v>
      </c>
      <c r="C259" s="2">
        <f>Addresses!O251</f>
        <v>103288.8784892938</v>
      </c>
      <c r="D259" s="2">
        <f>-Addresses!L251</f>
        <v>-26897.84895859165</v>
      </c>
      <c r="E259" s="11">
        <f t="shared" si="14"/>
        <v>3.8400423263698005</v>
      </c>
      <c r="F259" s="64">
        <f>4/E259*'C-Ratio'!$I$5</f>
        <v>1.5239415356997412</v>
      </c>
      <c r="G259" s="11">
        <f t="shared" si="15"/>
        <v>4.1655185030581743E-2</v>
      </c>
      <c r="H259" s="67"/>
      <c r="I259" s="2">
        <f>Addresses!Q251</f>
        <v>2274</v>
      </c>
      <c r="J259" s="2">
        <f>Addresses!R251</f>
        <v>32523.021510706199</v>
      </c>
      <c r="K259" s="2">
        <f t="shared" si="16"/>
        <v>138085.9</v>
      </c>
      <c r="L259" s="55">
        <f t="shared" si="17"/>
        <v>5.1337153469996313</v>
      </c>
    </row>
    <row r="260" spans="1:12" x14ac:dyDescent="0.25">
      <c r="A260" s="12" t="str">
        <f>Addresses!A252</f>
        <v>0x1bc64307e6ddc620635b862fd2051be32bbf26a3</v>
      </c>
      <c r="B260" s="2">
        <f>Addresses!N252</f>
        <v>48350.618670416632</v>
      </c>
      <c r="C260" s="2">
        <f>Addresses!O252</f>
        <v>70736.955114819531</v>
      </c>
      <c r="D260" s="2">
        <f>-Addresses!L252</f>
        <v>-28238.356485892291</v>
      </c>
      <c r="E260" s="11">
        <f t="shared" si="14"/>
        <v>2.5049954713249436</v>
      </c>
      <c r="F260" s="64">
        <f>4/E260*'C-Ratio'!$I$5</f>
        <v>2.3361319678972343</v>
      </c>
      <c r="G260" s="11">
        <f t="shared" si="15"/>
        <v>0.59680927402408357</v>
      </c>
      <c r="H260" s="67"/>
      <c r="I260" s="2">
        <f>Addresses!Q252</f>
        <v>103815</v>
      </c>
      <c r="J260" s="2">
        <f>Addresses!R252</f>
        <v>22291.434885180468</v>
      </c>
      <c r="K260" s="2">
        <f t="shared" si="16"/>
        <v>196843.38999999998</v>
      </c>
      <c r="L260" s="55">
        <f t="shared" si="17"/>
        <v>6.9707806861331232</v>
      </c>
    </row>
    <row r="261" spans="1:12" x14ac:dyDescent="0.25">
      <c r="A261" s="12" t="str">
        <f>Addresses!A253</f>
        <v>0xff53322917b756fe180104afc965d2b9ade697eb</v>
      </c>
      <c r="B261" s="2">
        <f>Addresses!N253</f>
        <v>68819.888535700884</v>
      </c>
      <c r="C261" s="2">
        <f>Addresses!O253</f>
        <v>100683.4969277304</v>
      </c>
      <c r="D261" s="2">
        <f>-Addresses!L253</f>
        <v>-25124.210978337029</v>
      </c>
      <c r="E261" s="11">
        <f t="shared" si="14"/>
        <v>4.0074292090025523</v>
      </c>
      <c r="F261" s="64">
        <f>4/E261*'C-Ratio'!$I$5</f>
        <v>1.4602878041747269</v>
      </c>
      <c r="G261" s="11">
        <f t="shared" si="15"/>
        <v>-1.8538590740075911E-3</v>
      </c>
      <c r="H261" s="67"/>
      <c r="I261" s="2">
        <f>Addresses!Q253</f>
        <v>24887</v>
      </c>
      <c r="J261" s="2">
        <f>Addresses!R253</f>
        <v>553.72307226959674</v>
      </c>
      <c r="K261" s="2">
        <f t="shared" si="16"/>
        <v>126124.22</v>
      </c>
      <c r="L261" s="55">
        <f t="shared" si="17"/>
        <v>5.0200271009007489</v>
      </c>
    </row>
    <row r="262" spans="1:12" x14ac:dyDescent="0.25">
      <c r="A262" s="12" t="str">
        <f>Addresses!A254</f>
        <v>0xbe7019f8333b0b3cfc707ac353ebc2123140134c</v>
      </c>
      <c r="B262" s="2">
        <f>Addresses!N254</f>
        <v>68228.679309534768</v>
      </c>
      <c r="C262" s="2">
        <f>Addresses!O254</f>
        <v>99818.557829849364</v>
      </c>
      <c r="D262" s="2">
        <f>-Addresses!L254</f>
        <v>-26474.256556453591</v>
      </c>
      <c r="E262" s="11">
        <f t="shared" si="14"/>
        <v>3.7704007898010921</v>
      </c>
      <c r="F262" s="64">
        <f>4/E262*'C-Ratio'!$I$5</f>
        <v>1.5520896388069989</v>
      </c>
      <c r="G262" s="11">
        <f t="shared" si="15"/>
        <v>6.0895173483936249E-2</v>
      </c>
      <c r="H262" s="67"/>
      <c r="I262" s="2">
        <f>Addresses!Q254</f>
        <v>39649</v>
      </c>
      <c r="J262" s="2">
        <f>Addresses!R254</f>
        <v>483975.48217015067</v>
      </c>
      <c r="K262" s="2">
        <f t="shared" si="16"/>
        <v>623443.04</v>
      </c>
      <c r="L262" s="55">
        <f t="shared" si="17"/>
        <v>23.549029173702113</v>
      </c>
    </row>
    <row r="263" spans="1:12" x14ac:dyDescent="0.25">
      <c r="A263" s="12" t="str">
        <f>Addresses!A255</f>
        <v>0xa7fde321289a23e310c8804d41ef3128fa07fc23</v>
      </c>
      <c r="B263" s="2">
        <f>Addresses!N255</f>
        <v>67623.544038629916</v>
      </c>
      <c r="C263" s="2">
        <f>Addresses!O255</f>
        <v>98933.244928515574</v>
      </c>
      <c r="D263" s="2">
        <f>-Addresses!L255</f>
        <v>-26725.794576869401</v>
      </c>
      <c r="E263" s="11">
        <f t="shared" si="14"/>
        <v>3.7017887211533149</v>
      </c>
      <c r="F263" s="64">
        <f>4/E263*'C-Ratio'!$I$5</f>
        <v>1.5808573748576267</v>
      </c>
      <c r="G263" s="11">
        <f t="shared" si="15"/>
        <v>8.0558697783750244E-2</v>
      </c>
      <c r="H263" s="67"/>
      <c r="I263" s="2">
        <f>Addresses!Q255</f>
        <v>2658</v>
      </c>
      <c r="J263" s="2">
        <f>Addresses!R255</f>
        <v>3.5071484424406663E-2</v>
      </c>
      <c r="K263" s="2">
        <f t="shared" si="16"/>
        <v>101591.28</v>
      </c>
      <c r="L263" s="55">
        <f t="shared" si="17"/>
        <v>3.8012445133408703</v>
      </c>
    </row>
    <row r="264" spans="1:12" x14ac:dyDescent="0.25">
      <c r="A264" s="12" t="str">
        <f>Addresses!A256</f>
        <v>0x88f9bba85332dbf06d721d1c0d60dd0f6bce4f5e</v>
      </c>
      <c r="B264" s="2">
        <f>Addresses!N256</f>
        <v>68397.896609839852</v>
      </c>
      <c r="C264" s="2">
        <f>Addresses!O256</f>
        <v>100066.1227401957</v>
      </c>
      <c r="D264" s="2">
        <f>-Addresses!L256</f>
        <v>-27005.99023452375</v>
      </c>
      <c r="E264" s="11">
        <f t="shared" si="14"/>
        <v>3.7053306274351603</v>
      </c>
      <c r="F264" s="64">
        <f>4/E264*'C-Ratio'!$I$5</f>
        <v>1.5793462415122641</v>
      </c>
      <c r="G264" s="11">
        <f t="shared" si="15"/>
        <v>7.9525797342627547E-2</v>
      </c>
      <c r="H264" s="67"/>
      <c r="I264" s="2">
        <f>Addresses!Q256</f>
        <v>44073</v>
      </c>
      <c r="J264" s="2">
        <f>Addresses!R256</f>
        <v>26492.307259804293</v>
      </c>
      <c r="K264" s="2">
        <f t="shared" si="16"/>
        <v>170631.43</v>
      </c>
      <c r="L264" s="55">
        <f t="shared" si="17"/>
        <v>6.3182808154121766</v>
      </c>
    </row>
    <row r="265" spans="1:12" x14ac:dyDescent="0.25">
      <c r="A265" s="12" t="str">
        <f>Addresses!A257</f>
        <v>0xbf49b454818783d12bf4f3375ff17c59015e66cb</v>
      </c>
      <c r="B265" s="2">
        <f>Addresses!N257</f>
        <v>68969.589733564178</v>
      </c>
      <c r="C265" s="2">
        <f>Addresses!O257</f>
        <v>100902.5097802044</v>
      </c>
      <c r="D265" s="2">
        <f>-Addresses!L257</f>
        <v>-27753.47507545404</v>
      </c>
      <c r="E265" s="11">
        <f t="shared" si="14"/>
        <v>3.63567119093657</v>
      </c>
      <c r="F265" s="64">
        <f>4/E265*'C-Ratio'!$I$5</f>
        <v>1.6096065052825888</v>
      </c>
      <c r="G265" s="11">
        <f t="shared" si="15"/>
        <v>0.10020950463608247</v>
      </c>
      <c r="H265" s="67"/>
      <c r="I265" s="2">
        <f>Addresses!Q257</f>
        <v>693</v>
      </c>
      <c r="J265" s="2">
        <f>Addresses!R257</f>
        <v>76369.960219795597</v>
      </c>
      <c r="K265" s="2">
        <f t="shared" si="16"/>
        <v>177965.47</v>
      </c>
      <c r="L265" s="55">
        <f t="shared" si="17"/>
        <v>6.4123670825423122</v>
      </c>
    </row>
    <row r="266" spans="1:12" x14ac:dyDescent="0.25">
      <c r="A266" s="12" t="str">
        <f>Addresses!A258</f>
        <v>0x8be60fe9f7c8d940d8da9d5ddd0d8e0c15a4288b</v>
      </c>
      <c r="B266" s="2">
        <f>Addresses!N258</f>
        <v>56192.338651393278</v>
      </c>
      <c r="C266" s="2">
        <f>Addresses!O258</f>
        <v>82209.391446988375</v>
      </c>
      <c r="D266" s="2">
        <f>-Addresses!L258</f>
        <v>-21843.497301967291</v>
      </c>
      <c r="E266" s="11">
        <f t="shared" ref="E266:E303" si="18">-C266/D266</f>
        <v>3.7635636047888883</v>
      </c>
      <c r="F266" s="64">
        <f>4/E266*'C-Ratio'!$I$5</f>
        <v>1.5549092866542003</v>
      </c>
      <c r="G266" s="11">
        <f t="shared" ref="G266:G329" si="19">F266/$L$3-1</f>
        <v>6.2822478916062963E-2</v>
      </c>
      <c r="H266" s="67"/>
      <c r="I266" s="2">
        <f>Addresses!Q258</f>
        <v>22630</v>
      </c>
      <c r="J266" s="2">
        <f>Addresses!R258</f>
        <v>40051.978553011621</v>
      </c>
      <c r="K266" s="2">
        <f t="shared" si="16"/>
        <v>144891.37</v>
      </c>
      <c r="L266" s="55">
        <f t="shared" si="17"/>
        <v>6.6331580514330293</v>
      </c>
    </row>
    <row r="267" spans="1:12" x14ac:dyDescent="0.25">
      <c r="A267" s="12" t="str">
        <f>Addresses!A259</f>
        <v>0xc36e75e9afbac4b96f689cb3c1e2a404896be616</v>
      </c>
      <c r="B267" s="2">
        <f>Addresses!N259</f>
        <v>37977.858849577751</v>
      </c>
      <c r="C267" s="2">
        <f>Addresses!O259</f>
        <v>55561.607496932258</v>
      </c>
      <c r="D267" s="2">
        <f>-Addresses!L259</f>
        <v>-17423.193026200868</v>
      </c>
      <c r="E267" s="11">
        <f t="shared" si="18"/>
        <v>3.1889451843516357</v>
      </c>
      <c r="F267" s="64">
        <f>4/E267*'C-Ratio'!$I$5</f>
        <v>1.8350895552285282</v>
      </c>
      <c r="G267" s="11">
        <f t="shared" si="19"/>
        <v>0.25433325716235688</v>
      </c>
      <c r="H267" s="67"/>
      <c r="I267" s="2">
        <f>Addresses!Q259</f>
        <v>2666</v>
      </c>
      <c r="J267" s="2">
        <f>Addresses!R259</f>
        <v>101.73250306773843</v>
      </c>
      <c r="K267" s="2">
        <f t="shared" ref="K267:K303" si="20">+C267+I267+J267</f>
        <v>58329.34</v>
      </c>
      <c r="L267" s="55">
        <f t="shared" si="17"/>
        <v>3.3477985299413699</v>
      </c>
    </row>
    <row r="268" spans="1:12" x14ac:dyDescent="0.25">
      <c r="A268" s="12" t="str">
        <f>Addresses!A260</f>
        <v>0x7f367b67e09cfc9075644b020e4162eff244990f</v>
      </c>
      <c r="B268" s="2">
        <f>Addresses!N260</f>
        <v>60477.543728377001</v>
      </c>
      <c r="C268" s="2">
        <f>Addresses!O260</f>
        <v>88478.646474615554</v>
      </c>
      <c r="D268" s="2">
        <f>-Addresses!L260</f>
        <v>-27065.165223793159</v>
      </c>
      <c r="E268" s="11">
        <f t="shared" si="18"/>
        <v>3.2690968535759541</v>
      </c>
      <c r="F268" s="64">
        <f>4/E268*'C-Ratio'!$I$5</f>
        <v>1.7900968561389352</v>
      </c>
      <c r="G268" s="11">
        <f t="shared" si="19"/>
        <v>0.2235795325624983</v>
      </c>
      <c r="H268" s="67"/>
      <c r="I268" s="2">
        <f>Addresses!Q260</f>
        <v>17690</v>
      </c>
      <c r="J268" s="2">
        <f>Addresses!R260</f>
        <v>7.6035253844456747</v>
      </c>
      <c r="K268" s="2">
        <f t="shared" si="20"/>
        <v>106176.25</v>
      </c>
      <c r="L268" s="55">
        <f t="shared" si="17"/>
        <v>3.9229854731003</v>
      </c>
    </row>
    <row r="269" spans="1:12" x14ac:dyDescent="0.25">
      <c r="A269" s="12" t="str">
        <f>Addresses!A261</f>
        <v>0x6069aae33c41d13416543194a65062e60b9c87ae</v>
      </c>
      <c r="B269" s="2">
        <f>Addresses!N261</f>
        <v>39977.808802209518</v>
      </c>
      <c r="C269" s="2">
        <f>Addresses!O261</f>
        <v>58487.534277632527</v>
      </c>
      <c r="D269" s="2">
        <f>-Addresses!L261</f>
        <v>-27006.715818569701</v>
      </c>
      <c r="E269" s="11">
        <f t="shared" si="18"/>
        <v>2.1656662983588975</v>
      </c>
      <c r="F269" s="64">
        <f>4/E269*'C-Ratio'!$I$5</f>
        <v>2.7021706919641959</v>
      </c>
      <c r="G269" s="11">
        <f t="shared" si="19"/>
        <v>0.84700662471920429</v>
      </c>
      <c r="H269" s="67"/>
      <c r="I269" s="2">
        <f>Addresses!Q261</f>
        <v>9070</v>
      </c>
      <c r="J269" s="2">
        <f>Addresses!R261</f>
        <v>0.17572236747218994</v>
      </c>
      <c r="K269" s="2">
        <f t="shared" si="20"/>
        <v>67557.709999999992</v>
      </c>
      <c r="L269" s="55">
        <f t="shared" si="17"/>
        <v>2.5015151954739938</v>
      </c>
    </row>
    <row r="270" spans="1:12" x14ac:dyDescent="0.25">
      <c r="A270" s="12" t="str">
        <f>Addresses!A262</f>
        <v>0x3fd0118258de31fa830fe9c6c6bf8866ed9c923b</v>
      </c>
      <c r="B270" s="2">
        <f>Addresses!N262</f>
        <v>41412.292029916498</v>
      </c>
      <c r="C270" s="2">
        <f>Addresses!O262</f>
        <v>60586.183239767837</v>
      </c>
      <c r="D270" s="2">
        <f>-Addresses!L262</f>
        <v>-26868.147605779832</v>
      </c>
      <c r="E270" s="11">
        <f t="shared" si="18"/>
        <v>2.2549445584679844</v>
      </c>
      <c r="F270" s="64">
        <f>4/E270*'C-Ratio'!$I$5</f>
        <v>2.5951857565739287</v>
      </c>
      <c r="G270" s="11">
        <f t="shared" si="19"/>
        <v>0.77387953285982802</v>
      </c>
      <c r="H270" s="67"/>
      <c r="I270" s="2">
        <f>Addresses!Q262</f>
        <v>175</v>
      </c>
      <c r="J270" s="2">
        <f>Addresses!R262</f>
        <v>438.60676023216365</v>
      </c>
      <c r="K270" s="2">
        <f t="shared" si="20"/>
        <v>61199.79</v>
      </c>
      <c r="L270" s="55">
        <f t="shared" si="17"/>
        <v>2.2777822609116085</v>
      </c>
    </row>
    <row r="271" spans="1:12" x14ac:dyDescent="0.25">
      <c r="A271" s="12" t="str">
        <f>Addresses!A263</f>
        <v>0x8a8feacc614fa4b59cc2501f680c28e98e57bd14</v>
      </c>
      <c r="B271" s="2">
        <f>Addresses!N263</f>
        <v>64642.105484241198</v>
      </c>
      <c r="C271" s="2">
        <f>Addresses!O263</f>
        <v>94571.400323444876</v>
      </c>
      <c r="D271" s="2">
        <f>-Addresses!L263</f>
        <v>-26834.42600342178</v>
      </c>
      <c r="E271" s="11">
        <f t="shared" si="18"/>
        <v>3.524256502128484</v>
      </c>
      <c r="F271" s="64">
        <f>4/E271*'C-Ratio'!$I$5</f>
        <v>1.6604920772553502</v>
      </c>
      <c r="G271" s="11">
        <f t="shared" si="19"/>
        <v>0.13499116695512647</v>
      </c>
      <c r="H271" s="67"/>
      <c r="I271" s="2">
        <f>Addresses!Q263</f>
        <v>1767257</v>
      </c>
      <c r="J271" s="2">
        <f>Addresses!R263</f>
        <v>2600350.7396765552</v>
      </c>
      <c r="K271" s="2">
        <f t="shared" si="20"/>
        <v>4462179.1400000006</v>
      </c>
      <c r="L271" s="55">
        <f t="shared" si="17"/>
        <v>166.28561905631994</v>
      </c>
    </row>
    <row r="272" spans="1:12" x14ac:dyDescent="0.25">
      <c r="A272" s="12" t="str">
        <f>Addresses!A264</f>
        <v>0xf4f5ff88733ace4c7155577436956810be216673</v>
      </c>
      <c r="B272" s="2">
        <f>Addresses!N264</f>
        <v>79467.676258020365</v>
      </c>
      <c r="C272" s="2">
        <f>Addresses!O264</f>
        <v>116261.2103654838</v>
      </c>
      <c r="D272" s="2">
        <f>-Addresses!L264</f>
        <v>-26417.889875016928</v>
      </c>
      <c r="E272" s="11">
        <f t="shared" si="18"/>
        <v>4.4008515031107986</v>
      </c>
      <c r="F272" s="64">
        <f>4/E272*'C-Ratio'!$I$5</f>
        <v>1.3297426636330352</v>
      </c>
      <c r="G272" s="11">
        <f t="shared" si="19"/>
        <v>-9.1084987263817419E-2</v>
      </c>
      <c r="H272" s="67"/>
      <c r="I272" s="2">
        <f>Addresses!Q264</f>
        <v>46513</v>
      </c>
      <c r="J272" s="2">
        <f>Addresses!R264</f>
        <v>13370.909634516196</v>
      </c>
      <c r="K272" s="2">
        <f t="shared" si="20"/>
        <v>176145.12</v>
      </c>
      <c r="L272" s="55">
        <f t="shared" si="17"/>
        <v>6.6676453279706589</v>
      </c>
    </row>
    <row r="273" spans="1:12" x14ac:dyDescent="0.25">
      <c r="A273" s="12" t="str">
        <f>Addresses!A265</f>
        <v>0x51064197a20a4b1b8ba92b747f4b56d6759fcfce</v>
      </c>
      <c r="B273" s="2">
        <f>Addresses!N265</f>
        <v>57400.466529561236</v>
      </c>
      <c r="C273" s="2">
        <f>Addresses!O265</f>
        <v>83976.882532748088</v>
      </c>
      <c r="D273" s="2">
        <f>-Addresses!L265</f>
        <v>-22795.489395009368</v>
      </c>
      <c r="E273" s="11">
        <f t="shared" si="18"/>
        <v>3.6839254063627696</v>
      </c>
      <c r="F273" s="64">
        <f>4/E273*'C-Ratio'!$I$5</f>
        <v>1.5885229353158439</v>
      </c>
      <c r="G273" s="11">
        <f t="shared" si="19"/>
        <v>8.5798315321834462E-2</v>
      </c>
      <c r="H273" s="67"/>
      <c r="I273" s="2">
        <f>Addresses!Q265</f>
        <v>41496</v>
      </c>
      <c r="J273" s="2">
        <f>Addresses!R265</f>
        <v>876569.56746725191</v>
      </c>
      <c r="K273" s="2">
        <f t="shared" si="20"/>
        <v>1002042.45</v>
      </c>
      <c r="L273" s="55">
        <f t="shared" si="17"/>
        <v>43.957926615928578</v>
      </c>
    </row>
    <row r="274" spans="1:12" x14ac:dyDescent="0.25">
      <c r="A274" s="12" t="str">
        <f>Addresses!A266</f>
        <v>0x5356df73b293bd9c6e8efd22c99833391ef8821a</v>
      </c>
      <c r="B274" s="2">
        <f>Addresses!N266</f>
        <v>56226.581150397782</v>
      </c>
      <c r="C274" s="2">
        <f>Addresses!O266</f>
        <v>82259.488223031964</v>
      </c>
      <c r="D274" s="2">
        <f>-Addresses!L266</f>
        <v>-20150.316713958851</v>
      </c>
      <c r="E274" s="11">
        <f t="shared" si="18"/>
        <v>4.0822925709176499</v>
      </c>
      <c r="F274" s="64">
        <f>4/E274*'C-Ratio'!$I$5</f>
        <v>1.4335082305687223</v>
      </c>
      <c r="G274" s="11">
        <f t="shared" si="19"/>
        <v>-2.0158420663894505E-2</v>
      </c>
      <c r="H274" s="67"/>
      <c r="I274" s="2">
        <f>Addresses!Q266</f>
        <v>10523</v>
      </c>
      <c r="J274" s="2">
        <f>Addresses!R266</f>
        <v>184905.64177696803</v>
      </c>
      <c r="K274" s="2">
        <f t="shared" si="20"/>
        <v>277688.13</v>
      </c>
      <c r="L274" s="55">
        <f t="shared" si="17"/>
        <v>13.780832030676491</v>
      </c>
    </row>
    <row r="275" spans="1:12" x14ac:dyDescent="0.25">
      <c r="A275" s="12" t="str">
        <f>Addresses!A267</f>
        <v>0x95938cd87e7b6540be27d44c7577ad4fa8b85a72</v>
      </c>
      <c r="B275" s="2">
        <f>Addresses!N267</f>
        <v>50853.365733947161</v>
      </c>
      <c r="C275" s="2">
        <f>Addresses!O267</f>
        <v>74398.474068764699</v>
      </c>
      <c r="D275" s="2">
        <f>-Addresses!L267</f>
        <v>-19699.761602677281</v>
      </c>
      <c r="E275" s="11">
        <f t="shared" si="18"/>
        <v>3.776617990070176</v>
      </c>
      <c r="F275" s="64">
        <f>4/E275*'C-Ratio'!$I$5</f>
        <v>1.5495345347044911</v>
      </c>
      <c r="G275" s="11">
        <f t="shared" si="19"/>
        <v>5.9148690843807916E-2</v>
      </c>
      <c r="H275" s="67"/>
      <c r="I275" s="2">
        <f>Addresses!Q267</f>
        <v>16127</v>
      </c>
      <c r="J275" s="2">
        <f>Addresses!R267</f>
        <v>7892.1059312353027</v>
      </c>
      <c r="K275" s="2">
        <f t="shared" si="20"/>
        <v>98417.58</v>
      </c>
      <c r="L275" s="55">
        <f t="shared" si="17"/>
        <v>4.9958767006918823</v>
      </c>
    </row>
    <row r="276" spans="1:12" x14ac:dyDescent="0.25">
      <c r="A276" s="12" t="str">
        <f>Addresses!A268</f>
        <v>0xbe8fe12b9eb1ca2a593e6c070c71c294b6fe9f00</v>
      </c>
      <c r="B276" s="2">
        <f>Addresses!N268</f>
        <v>54763.86195994883</v>
      </c>
      <c r="C276" s="2">
        <f>Addresses!O268</f>
        <v>80119.530047405147</v>
      </c>
      <c r="D276" s="2">
        <f>-Addresses!L268</f>
        <v>-26420.13029528681</v>
      </c>
      <c r="E276" s="11">
        <f t="shared" si="18"/>
        <v>3.0325183544495231</v>
      </c>
      <c r="F276" s="64">
        <f>4/E276*'C-Ratio'!$I$5</f>
        <v>1.9297492433684817</v>
      </c>
      <c r="G276" s="11">
        <f t="shared" si="19"/>
        <v>0.31903570975289242</v>
      </c>
      <c r="H276" s="67"/>
      <c r="I276" s="2">
        <f>Addresses!Q268</f>
        <v>139029</v>
      </c>
      <c r="J276" s="2">
        <f>Addresses!R268</f>
        <v>111537.66995259486</v>
      </c>
      <c r="K276" s="2">
        <f t="shared" si="20"/>
        <v>330686.2</v>
      </c>
      <c r="L276" s="55">
        <f t="shared" si="17"/>
        <v>12.51644849226926</v>
      </c>
    </row>
    <row r="277" spans="1:12" x14ac:dyDescent="0.25">
      <c r="A277" s="12" t="str">
        <f>Addresses!A269</f>
        <v>0x00481898361901f3e49bfe3e40872d09e93c2c11</v>
      </c>
      <c r="B277" s="2">
        <f>Addresses!N269</f>
        <v>59598.140580232728</v>
      </c>
      <c r="C277" s="2">
        <f>Addresses!O269</f>
        <v>87192.079668880484</v>
      </c>
      <c r="D277" s="2">
        <f>-Addresses!L269</f>
        <v>-22554.804641717339</v>
      </c>
      <c r="E277" s="11">
        <f t="shared" si="18"/>
        <v>3.8657874033459869</v>
      </c>
      <c r="F277" s="64">
        <f>4/E277*'C-Ratio'!$I$5</f>
        <v>1.5137925057479547</v>
      </c>
      <c r="G277" s="11">
        <f t="shared" si="19"/>
        <v>3.471804904166409E-2</v>
      </c>
      <c r="H277" s="67"/>
      <c r="I277" s="2">
        <f>Addresses!Q269</f>
        <v>280857</v>
      </c>
      <c r="J277" s="2">
        <f>Addresses!R269</f>
        <v>911523.57033111958</v>
      </c>
      <c r="K277" s="2">
        <f t="shared" si="20"/>
        <v>1279572.6500000001</v>
      </c>
      <c r="L277" s="55">
        <f t="shared" si="17"/>
        <v>56.731710618911954</v>
      </c>
    </row>
    <row r="278" spans="1:12" x14ac:dyDescent="0.25">
      <c r="A278" s="12" t="str">
        <f>Addresses!A270</f>
        <v>0x97cdd8176084b24ae8a385d4ea9177c31ba0022b</v>
      </c>
      <c r="B278" s="2">
        <f>Addresses!N270</f>
        <v>45994.782901046034</v>
      </c>
      <c r="C278" s="2">
        <f>Addresses!O270</f>
        <v>67290.367384230354</v>
      </c>
      <c r="D278" s="2">
        <f>-Addresses!L270</f>
        <v>-26252.39060520806</v>
      </c>
      <c r="E278" s="11">
        <f t="shared" si="18"/>
        <v>2.5632091338333587</v>
      </c>
      <c r="F278" s="64">
        <f>4/E278*'C-Ratio'!$I$5</f>
        <v>2.2830755098192679</v>
      </c>
      <c r="G278" s="11">
        <f t="shared" si="19"/>
        <v>0.56054375243969079</v>
      </c>
      <c r="H278" s="67"/>
      <c r="I278" s="2">
        <f>Addresses!Q270</f>
        <v>69874</v>
      </c>
      <c r="J278" s="2">
        <f>Addresses!R270</f>
        <v>171706.89261576964</v>
      </c>
      <c r="K278" s="2">
        <f t="shared" si="20"/>
        <v>308871.26</v>
      </c>
      <c r="L278" s="55">
        <f t="shared" si="17"/>
        <v>11.76545270276166</v>
      </c>
    </row>
    <row r="279" spans="1:12" x14ac:dyDescent="0.25">
      <c r="A279" s="12" t="str">
        <f>Addresses!A271</f>
        <v>0xbf717f47933780e557bcd1aee1c8859bfc4b47ce</v>
      </c>
      <c r="B279" s="2">
        <f>Addresses!N271</f>
        <v>62273.64538773855</v>
      </c>
      <c r="C279" s="2">
        <f>Addresses!O271</f>
        <v>91106.343202261502</v>
      </c>
      <c r="D279" s="2">
        <f>-Addresses!L271</f>
        <v>-24487.667763788919</v>
      </c>
      <c r="E279" s="11">
        <f t="shared" si="18"/>
        <v>3.7204989908015982</v>
      </c>
      <c r="F279" s="64">
        <f>4/E279*'C-Ratio'!$I$5</f>
        <v>1.5729072940130433</v>
      </c>
      <c r="G279" s="11">
        <f t="shared" si="19"/>
        <v>7.5124602879728775E-2</v>
      </c>
      <c r="H279" s="67"/>
      <c r="I279" s="2">
        <f>Addresses!Q271</f>
        <v>695</v>
      </c>
      <c r="J279" s="2">
        <f>Addresses!R271</f>
        <v>255301.15679773851</v>
      </c>
      <c r="K279" s="2">
        <f t="shared" si="20"/>
        <v>347102.5</v>
      </c>
      <c r="L279" s="55">
        <f t="shared" si="17"/>
        <v>14.174583849641941</v>
      </c>
    </row>
    <row r="280" spans="1:12" x14ac:dyDescent="0.25">
      <c r="A280" s="12" t="str">
        <f>Addresses!A272</f>
        <v>0x341348ee3510d3944619b0b86188361acdba6b59</v>
      </c>
      <c r="B280" s="2">
        <f>Addresses!N272</f>
        <v>62564.182339255749</v>
      </c>
      <c r="C280" s="2">
        <f>Addresses!O272</f>
        <v>91531.39876233117</v>
      </c>
      <c r="D280" s="2">
        <f>-Addresses!L272</f>
        <v>-24065.44278085394</v>
      </c>
      <c r="E280" s="11">
        <f t="shared" si="18"/>
        <v>3.8034371358067012</v>
      </c>
      <c r="F280" s="64">
        <f>4/E280*'C-Ratio'!$I$5</f>
        <v>1.5386083142817091</v>
      </c>
      <c r="G280" s="11">
        <f t="shared" si="19"/>
        <v>5.168032418435331E-2</v>
      </c>
      <c r="H280" s="67"/>
      <c r="I280" s="2">
        <f>Addresses!Q272</f>
        <v>116005</v>
      </c>
      <c r="J280" s="2">
        <f>Addresses!R272</f>
        <v>5554.5212376688287</v>
      </c>
      <c r="K280" s="2">
        <f t="shared" si="20"/>
        <v>213090.91999999998</v>
      </c>
      <c r="L280" s="55">
        <f t="shared" si="17"/>
        <v>8.854643645681497</v>
      </c>
    </row>
    <row r="281" spans="1:12" x14ac:dyDescent="0.25">
      <c r="A281" s="12" t="str">
        <f>Addresses!A273</f>
        <v>0x5031f48e602a88def46b52b3e65d89db893342bf</v>
      </c>
      <c r="B281" s="2">
        <f>Addresses!N273</f>
        <v>62453.182766901562</v>
      </c>
      <c r="C281" s="2">
        <f>Addresses!O273</f>
        <v>91369.006387976988</v>
      </c>
      <c r="D281" s="2">
        <f>-Addresses!L273</f>
        <v>-24291.727504974981</v>
      </c>
      <c r="E281" s="11">
        <f t="shared" si="18"/>
        <v>3.761321889077855</v>
      </c>
      <c r="F281" s="64">
        <f>4/E281*'C-Ratio'!$I$5</f>
        <v>1.5558359993046771</v>
      </c>
      <c r="G281" s="11">
        <f t="shared" si="19"/>
        <v>6.3455912033272055E-2</v>
      </c>
      <c r="H281" s="67"/>
      <c r="I281" s="2">
        <f>Addresses!Q273</f>
        <v>15940</v>
      </c>
      <c r="J281" s="2">
        <f>Addresses!R273</f>
        <v>144741.823612023</v>
      </c>
      <c r="K281" s="2">
        <f t="shared" si="20"/>
        <v>252050.83</v>
      </c>
      <c r="L281" s="55">
        <f t="shared" si="17"/>
        <v>10.37599445936398</v>
      </c>
    </row>
    <row r="282" spans="1:12" x14ac:dyDescent="0.25">
      <c r="A282" s="12" t="str">
        <f>Addresses!A274</f>
        <v>0xc54570b8eb8138ace95132b944b7b6bb391976dc</v>
      </c>
      <c r="B282" s="2">
        <f>Addresses!N274</f>
        <v>55060.940850765328</v>
      </c>
      <c r="C282" s="2">
        <f>Addresses!O274</f>
        <v>80554.156464669679</v>
      </c>
      <c r="D282" s="2">
        <f>-Addresses!L274</f>
        <v>-21031.854661536439</v>
      </c>
      <c r="E282" s="11">
        <f t="shared" si="18"/>
        <v>3.8301023738048672</v>
      </c>
      <c r="F282" s="64">
        <f>4/E282*'C-Ratio'!$I$5</f>
        <v>1.5278964969770659</v>
      </c>
      <c r="G282" s="11">
        <f t="shared" si="19"/>
        <v>4.4358507844884265E-2</v>
      </c>
      <c r="H282" s="67"/>
      <c r="I282" s="2">
        <f>Addresses!Q274</f>
        <v>7538</v>
      </c>
      <c r="J282" s="2">
        <f>Addresses!R274</f>
        <v>78312.033535330324</v>
      </c>
      <c r="K282" s="2">
        <f t="shared" si="20"/>
        <v>166404.19</v>
      </c>
      <c r="L282" s="55">
        <f t="shared" si="17"/>
        <v>7.9120074134177036</v>
      </c>
    </row>
    <row r="283" spans="1:12" x14ac:dyDescent="0.25">
      <c r="A283" s="12" t="str">
        <f>Addresses!A275</f>
        <v>0xcbfc78d7e26c2ff131867ed74fa65572dad6fc90</v>
      </c>
      <c r="B283" s="2">
        <f>Addresses!N275</f>
        <v>59471.758637146879</v>
      </c>
      <c r="C283" s="2">
        <f>Addresses!O275</f>
        <v>87007.182886145893</v>
      </c>
      <c r="D283" s="2">
        <f>-Addresses!L275</f>
        <v>-25460.272136364922</v>
      </c>
      <c r="E283" s="11">
        <f t="shared" si="18"/>
        <v>3.4173704986394657</v>
      </c>
      <c r="F283" s="64">
        <f>4/E283*'C-Ratio'!$I$5</f>
        <v>1.7124277283747305</v>
      </c>
      <c r="G283" s="11">
        <f t="shared" si="19"/>
        <v>0.17049058672230366</v>
      </c>
      <c r="H283" s="67"/>
      <c r="I283" s="2">
        <f>Addresses!Q275</f>
        <v>7782</v>
      </c>
      <c r="J283" s="2">
        <f>Addresses!R275</f>
        <v>54175.777113854099</v>
      </c>
      <c r="K283" s="2">
        <f t="shared" si="20"/>
        <v>148964.96</v>
      </c>
      <c r="L283" s="55">
        <f t="shared" si="17"/>
        <v>5.8508785452938366</v>
      </c>
    </row>
    <row r="284" spans="1:12" x14ac:dyDescent="0.25">
      <c r="A284" s="12" t="str">
        <f>Addresses!A276</f>
        <v>0xa4cff481cd40e733650ea76f6f8008f067bf6ef3</v>
      </c>
      <c r="B284" s="2">
        <f>Addresses!N276</f>
        <v>32034.182914114932</v>
      </c>
      <c r="C284" s="2">
        <f>Addresses!O276</f>
        <v>46866.009603350147</v>
      </c>
      <c r="D284" s="2">
        <f>-Addresses!L276</f>
        <v>-5482.2875560442326</v>
      </c>
      <c r="E284" s="11">
        <f t="shared" si="18"/>
        <v>8.5486230199071329</v>
      </c>
      <c r="F284" s="64">
        <f>4/E284*'C-Ratio'!$I$5</f>
        <v>0.68455469218521847</v>
      </c>
      <c r="G284" s="11">
        <f t="shared" si="19"/>
        <v>-0.53208838538262582</v>
      </c>
      <c r="H284" s="67"/>
      <c r="I284" s="2">
        <f>Addresses!Q276</f>
        <v>931398</v>
      </c>
      <c r="J284" s="2">
        <f>Addresses!R276</f>
        <v>8557.1103966498558</v>
      </c>
      <c r="K284" s="2">
        <f t="shared" si="20"/>
        <v>986821.12</v>
      </c>
      <c r="L284" s="55">
        <f t="shared" si="17"/>
        <v>180.00170730045485</v>
      </c>
    </row>
    <row r="285" spans="1:12" x14ac:dyDescent="0.25">
      <c r="A285" s="12" t="str">
        <f>Addresses!A277</f>
        <v>0x7cf59c7488ef93c45bbaef98afae545f1b4fef6d</v>
      </c>
      <c r="B285" s="2">
        <f>Addresses!N277</f>
        <v>163331.56552198113</v>
      </c>
      <c r="C285" s="2">
        <f>Addresses!O277</f>
        <v>238954.08035865839</v>
      </c>
      <c r="D285" s="2">
        <f>-Addresses!L277</f>
        <v>-56012.914279380173</v>
      </c>
      <c r="E285" s="11">
        <f t="shared" si="18"/>
        <v>4.2660533456054024</v>
      </c>
      <c r="F285" s="64">
        <f>4/E285*'C-Ratio'!$I$5</f>
        <v>1.3717596865093897</v>
      </c>
      <c r="G285" s="11">
        <f t="shared" si="19"/>
        <v>-6.2365217696931152E-2</v>
      </c>
      <c r="H285" s="67"/>
      <c r="I285" s="2">
        <f>Addresses!Q277</f>
        <v>61128</v>
      </c>
      <c r="J285" s="2">
        <f>Addresses!R277</f>
        <v>-3.5865840618498623E-4</v>
      </c>
      <c r="K285" s="2">
        <f t="shared" si="20"/>
        <v>300082.07999999996</v>
      </c>
      <c r="L285" s="55">
        <f t="shared" si="17"/>
        <v>5.3573730961980681</v>
      </c>
    </row>
    <row r="286" spans="1:12" x14ac:dyDescent="0.25">
      <c r="A286" s="12" t="str">
        <f>Addresses!A278</f>
        <v>0x21c8dc59f2e9a11c4c1a0c310641968132c6b1be</v>
      </c>
      <c r="B286" s="2">
        <f>Addresses!N278</f>
        <v>53631.875292602293</v>
      </c>
      <c r="C286" s="2">
        <f>Addresses!O278</f>
        <v>78463.433553077164</v>
      </c>
      <c r="D286" s="2">
        <f>-Addresses!L278</f>
        <v>-20772.057884064761</v>
      </c>
      <c r="E286" s="11">
        <f t="shared" si="18"/>
        <v>3.7773548480851393</v>
      </c>
      <c r="F286" s="64">
        <f>4/E286*'C-Ratio'!$I$5</f>
        <v>1.5492322631448205</v>
      </c>
      <c r="G286" s="11">
        <f t="shared" si="19"/>
        <v>5.8942080071647585E-2</v>
      </c>
      <c r="H286" s="67"/>
      <c r="I286" s="2">
        <f>Addresses!Q278</f>
        <v>33948</v>
      </c>
      <c r="J286" s="2">
        <f>Addresses!R278</f>
        <v>2252030.4564469228</v>
      </c>
      <c r="K286" s="2">
        <f t="shared" si="20"/>
        <v>2364441.89</v>
      </c>
      <c r="L286" s="55">
        <f t="shared" si="17"/>
        <v>113.82800410034851</v>
      </c>
    </row>
    <row r="287" spans="1:12" x14ac:dyDescent="0.25">
      <c r="A287" s="12" t="str">
        <f>Addresses!A279</f>
        <v>0xfa8343c666c7b4e617e502c7070a31c52d5a46ec</v>
      </c>
      <c r="B287" s="2">
        <f>Addresses!N279</f>
        <v>59217.309190542779</v>
      </c>
      <c r="C287" s="2">
        <f>Addresses!O279</f>
        <v>86634.923345764095</v>
      </c>
      <c r="D287" s="2">
        <f>-Addresses!L279</f>
        <v>-21546.481871369469</v>
      </c>
      <c r="E287" s="11">
        <f t="shared" si="18"/>
        <v>4.0208384766926999</v>
      </c>
      <c r="F287" s="64">
        <f>4/E287*'C-Ratio'!$I$5</f>
        <v>1.4554178273814926</v>
      </c>
      <c r="G287" s="11">
        <f t="shared" si="19"/>
        <v>-5.1826196982279749E-3</v>
      </c>
      <c r="H287" s="67"/>
      <c r="I287" s="2">
        <f>Addresses!Q279</f>
        <v>43103</v>
      </c>
      <c r="J287" s="2">
        <f>Addresses!R279</f>
        <v>115945.95665423591</v>
      </c>
      <c r="K287" s="2">
        <f t="shared" si="20"/>
        <v>245683.88</v>
      </c>
      <c r="L287" s="55">
        <f t="shared" si="17"/>
        <v>11.402505590783235</v>
      </c>
    </row>
    <row r="288" spans="1:12" x14ac:dyDescent="0.25">
      <c r="A288" s="12" t="str">
        <f>Addresses!A280</f>
        <v>0xc8f0c3cf27c6f62a2355456d0181aeea6923adb6</v>
      </c>
      <c r="B288" s="2">
        <f>Addresses!N280</f>
        <v>59479.81700655946</v>
      </c>
      <c r="C288" s="2">
        <f>Addresses!O280</f>
        <v>87018.972280596499</v>
      </c>
      <c r="D288" s="2">
        <f>-Addresses!L280</f>
        <v>-22689.730709294068</v>
      </c>
      <c r="E288" s="11">
        <f t="shared" si="18"/>
        <v>3.8351699011109095</v>
      </c>
      <c r="F288" s="64">
        <f>4/E288*'C-Ratio'!$I$5</f>
        <v>1.5258776405981096</v>
      </c>
      <c r="G288" s="11">
        <f t="shared" si="19"/>
        <v>4.2978565002125491E-2</v>
      </c>
      <c r="H288" s="67"/>
      <c r="I288" s="2">
        <f>Addresses!Q280</f>
        <v>15519</v>
      </c>
      <c r="J288" s="2">
        <f>Addresses!R280</f>
        <v>6094.0177194035059</v>
      </c>
      <c r="K288" s="2">
        <f t="shared" si="20"/>
        <v>108631.99</v>
      </c>
      <c r="L288" s="55">
        <f t="shared" si="17"/>
        <v>4.7877161431229611</v>
      </c>
    </row>
    <row r="289" spans="1:12" x14ac:dyDescent="0.25">
      <c r="A289" s="12" t="str">
        <f>Addresses!A281</f>
        <v>0x5e14c52c105c036c61ac707468f462003dc17c94</v>
      </c>
      <c r="B289" s="2">
        <f>Addresses!N281</f>
        <v>51179.854599695114</v>
      </c>
      <c r="C289" s="2">
        <f>Addresses!O281</f>
        <v>74876.127279353954</v>
      </c>
      <c r="D289" s="2">
        <f>-Addresses!L281</f>
        <v>-19561.320311795469</v>
      </c>
      <c r="E289" s="11">
        <f t="shared" si="18"/>
        <v>3.8277644906312216</v>
      </c>
      <c r="F289" s="64">
        <f>4/E289*'C-Ratio'!$I$5</f>
        <v>1.5288296901032619</v>
      </c>
      <c r="G289" s="11">
        <f t="shared" si="19"/>
        <v>4.4996370542215836E-2</v>
      </c>
      <c r="H289" s="67"/>
      <c r="I289" s="2">
        <f>Addresses!Q281</f>
        <v>16202</v>
      </c>
      <c r="J289" s="2">
        <f>Addresses!R281</f>
        <v>147.62272064604622</v>
      </c>
      <c r="K289" s="2">
        <f t="shared" si="20"/>
        <v>91225.75</v>
      </c>
      <c r="L289" s="55">
        <f t="shared" si="17"/>
        <v>4.6635783549329695</v>
      </c>
    </row>
    <row r="290" spans="1:12" x14ac:dyDescent="0.25">
      <c r="A290" s="12" t="str">
        <f>Addresses!A282</f>
        <v>0x66b0500ff4b3a2b9ca9d44aa39a91de1c267446c</v>
      </c>
      <c r="B290" s="2">
        <f>Addresses!N282</f>
        <v>84299.373614998694</v>
      </c>
      <c r="C290" s="2">
        <f>Addresses!O282</f>
        <v>123329.9835987431</v>
      </c>
      <c r="D290" s="2">
        <f>-Addresses!L282</f>
        <v>-20866.889508720938</v>
      </c>
      <c r="E290" s="11">
        <f t="shared" si="18"/>
        <v>5.91031948231669</v>
      </c>
      <c r="F290" s="64">
        <f>4/E290*'C-Ratio'!$I$5</f>
        <v>0.99013260070099796</v>
      </c>
      <c r="G290" s="11">
        <f t="shared" si="19"/>
        <v>-0.32321763451743135</v>
      </c>
      <c r="H290" s="67"/>
      <c r="I290" s="2">
        <f>Addresses!Q282</f>
        <v>168033</v>
      </c>
      <c r="J290" s="2">
        <f>Addresses!R282</f>
        <v>513.71640125689737</v>
      </c>
      <c r="K290" s="2">
        <f t="shared" si="20"/>
        <v>291876.7</v>
      </c>
      <c r="L290" s="55">
        <f t="shared" si="17"/>
        <v>13.987551900249217</v>
      </c>
    </row>
    <row r="291" spans="1:12" x14ac:dyDescent="0.25">
      <c r="A291" s="12" t="str">
        <f>Addresses!A283</f>
        <v>0xd062ab63bb4f7af7e59b85defc3c90bfa9b81e6e</v>
      </c>
      <c r="B291" s="2">
        <f>Addresses!N283</f>
        <v>52937.289586347491</v>
      </c>
      <c r="C291" s="2">
        <f>Addresses!O283</f>
        <v>77447.254664826381</v>
      </c>
      <c r="D291" s="2">
        <f>-Addresses!L283</f>
        <v>-19212.4655358011</v>
      </c>
      <c r="E291" s="11">
        <f t="shared" si="18"/>
        <v>4.0310940061549507</v>
      </c>
      <c r="F291" s="64">
        <f>4/E291*'C-Ratio'!$I$5</f>
        <v>1.4517150905101111</v>
      </c>
      <c r="G291" s="11">
        <f t="shared" si="19"/>
        <v>-7.7135403211818776E-3</v>
      </c>
      <c r="H291" s="67"/>
      <c r="I291" s="2">
        <f>Addresses!Q283</f>
        <v>3368</v>
      </c>
      <c r="J291" s="2">
        <f>Addresses!R283</f>
        <v>241386.02533517365</v>
      </c>
      <c r="K291" s="2">
        <f t="shared" si="20"/>
        <v>322201.28000000003</v>
      </c>
      <c r="L291" s="55">
        <f t="shared" si="17"/>
        <v>16.770428522023902</v>
      </c>
    </row>
    <row r="292" spans="1:12" x14ac:dyDescent="0.25">
      <c r="A292" s="12" t="str">
        <f>Addresses!A284</f>
        <v>0x93b753ee0b5302f91918c8251bcc091ca32f69ab</v>
      </c>
      <c r="B292" s="2">
        <f>Addresses!N284</f>
        <v>56899.80451892197</v>
      </c>
      <c r="C292" s="2">
        <f>Addresses!O284</f>
        <v>83244.414011182846</v>
      </c>
      <c r="D292" s="2">
        <f>-Addresses!L284</f>
        <v>-24727.118136960569</v>
      </c>
      <c r="E292" s="11">
        <f t="shared" si="18"/>
        <v>3.3665230840934202</v>
      </c>
      <c r="F292" s="64">
        <f>4/E292*'C-Ratio'!$I$5</f>
        <v>1.7382919569600697</v>
      </c>
      <c r="G292" s="11">
        <f t="shared" si="19"/>
        <v>0.18816948527687605</v>
      </c>
      <c r="H292" s="67"/>
      <c r="I292" s="2">
        <f>Addresses!Q284</f>
        <v>1028048</v>
      </c>
      <c r="J292" s="2">
        <f>Addresses!R284</f>
        <v>418885.69598881714</v>
      </c>
      <c r="K292" s="2">
        <f t="shared" si="20"/>
        <v>1530178.1099999999</v>
      </c>
      <c r="L292" s="55">
        <f t="shared" si="17"/>
        <v>61.882589856388648</v>
      </c>
    </row>
    <row r="293" spans="1:12" x14ac:dyDescent="0.25">
      <c r="A293" s="12" t="str">
        <f>Addresses!A285</f>
        <v>0x72c2c890625f7e2ec82a49a5b0d6438c36fc1bb5</v>
      </c>
      <c r="B293" s="2">
        <f>Addresses!N285</f>
        <v>53220.120716859608</v>
      </c>
      <c r="C293" s="2">
        <f>Addresses!O285</f>
        <v>77861.036608765615</v>
      </c>
      <c r="D293" s="2">
        <f>-Addresses!L285</f>
        <v>-23952.102165058419</v>
      </c>
      <c r="E293" s="11">
        <f t="shared" si="18"/>
        <v>3.2506974157095123</v>
      </c>
      <c r="F293" s="64">
        <f>4/E293*'C-Ratio'!$I$5</f>
        <v>1.8002290744500795</v>
      </c>
      <c r="G293" s="11">
        <f t="shared" si="19"/>
        <v>0.23050517734113418</v>
      </c>
      <c r="H293" s="67"/>
      <c r="I293" s="2">
        <f>Addresses!Q285</f>
        <v>12264</v>
      </c>
      <c r="J293" s="2">
        <f>Addresses!R285</f>
        <v>149420.55339123437</v>
      </c>
      <c r="K293" s="2">
        <f t="shared" si="20"/>
        <v>239545.58999999997</v>
      </c>
      <c r="L293" s="55">
        <f t="shared" si="17"/>
        <v>10.00102572831589</v>
      </c>
    </row>
    <row r="294" spans="1:12" x14ac:dyDescent="0.25">
      <c r="A294" s="12" t="str">
        <f>Addresses!A286</f>
        <v>0x63ddb0d7750aa11251330fea651e2a7fa1db53df</v>
      </c>
      <c r="B294" s="2">
        <f>Addresses!N286</f>
        <v>60276.445721873773</v>
      </c>
      <c r="C294" s="2">
        <f>Addresses!O286</f>
        <v>88184.440091101336</v>
      </c>
      <c r="D294" s="2">
        <f>-Addresses!L286</f>
        <v>-23459.312440629179</v>
      </c>
      <c r="E294" s="11">
        <f t="shared" si="18"/>
        <v>3.7590377089813902</v>
      </c>
      <c r="F294" s="64">
        <f>4/E294*'C-Ratio'!$I$5</f>
        <v>1.556781403394262</v>
      </c>
      <c r="G294" s="11">
        <f t="shared" si="19"/>
        <v>6.4102121253767574E-2</v>
      </c>
      <c r="H294" s="67"/>
      <c r="I294" s="2">
        <f>Addresses!Q286</f>
        <v>1971</v>
      </c>
      <c r="J294" s="2">
        <f>Addresses!R286</f>
        <v>1706735.2399088987</v>
      </c>
      <c r="K294" s="2">
        <f t="shared" si="20"/>
        <v>1796890.6800000002</v>
      </c>
      <c r="L294" s="55">
        <f t="shared" si="17"/>
        <v>76.596050483046795</v>
      </c>
    </row>
    <row r="295" spans="1:12" x14ac:dyDescent="0.25">
      <c r="A295" s="12" t="str">
        <f>Addresses!A287</f>
        <v>0xd4ee113548dd66913dff6743e9b89e9fca7e4ead</v>
      </c>
      <c r="B295" s="2">
        <f>Addresses!N287</f>
        <v>23522.478268923525</v>
      </c>
      <c r="C295" s="2">
        <f>Addresses!O287</f>
        <v>34413.385707435118</v>
      </c>
      <c r="D295" s="2">
        <f>-Addresses!L287</f>
        <v>-9148.9088468940572</v>
      </c>
      <c r="E295" s="11">
        <f t="shared" si="18"/>
        <v>3.7614743226038416</v>
      </c>
      <c r="F295" s="64">
        <f>4/E295*'C-Ratio'!$I$5</f>
        <v>1.5557729491421901</v>
      </c>
      <c r="G295" s="11">
        <f t="shared" si="19"/>
        <v>6.3412815544900969E-2</v>
      </c>
      <c r="H295" s="67"/>
      <c r="I295" s="2">
        <f>Addresses!Q287</f>
        <v>5524</v>
      </c>
      <c r="J295" s="2">
        <f>Addresses!R287</f>
        <v>1119405.8442925648</v>
      </c>
      <c r="K295" s="2">
        <f t="shared" si="20"/>
        <v>1159343.23</v>
      </c>
      <c r="L295" s="55">
        <f t="shared" si="17"/>
        <v>126.7192896334936</v>
      </c>
    </row>
    <row r="296" spans="1:12" x14ac:dyDescent="0.25">
      <c r="A296" s="12" t="str">
        <f>Addresses!A288</f>
        <v>0x159fa18b343dba8ba19b90f92ae711b971e05866</v>
      </c>
      <c r="B296" s="2">
        <f>Addresses!N288</f>
        <v>51733.394710366978</v>
      </c>
      <c r="C296" s="2">
        <f>Addresses!O288</f>
        <v>75685.956461266891</v>
      </c>
      <c r="D296" s="2">
        <f>-Addresses!L288</f>
        <v>-24615.68355488445</v>
      </c>
      <c r="E296" s="11">
        <f t="shared" si="18"/>
        <v>3.0747046407431027</v>
      </c>
      <c r="F296" s="64">
        <f>4/E296*'C-Ratio'!$I$5</f>
        <v>1.9032722436018028</v>
      </c>
      <c r="G296" s="11">
        <f t="shared" si="19"/>
        <v>0.30093796555147145</v>
      </c>
      <c r="H296" s="67"/>
      <c r="I296" s="2">
        <f>Addresses!Q288</f>
        <v>441140</v>
      </c>
      <c r="J296" s="2">
        <f>Addresses!R288</f>
        <v>514.01353873311018</v>
      </c>
      <c r="K296" s="2">
        <f t="shared" si="20"/>
        <v>517339.97000000003</v>
      </c>
      <c r="L296" s="55">
        <f t="shared" si="17"/>
        <v>21.016681045907625</v>
      </c>
    </row>
    <row r="297" spans="1:12" x14ac:dyDescent="0.25">
      <c r="A297" s="12" t="str">
        <f>Addresses!A289</f>
        <v>0xb631651cb570ba0c0d696bd5e4860cbd214f20a0</v>
      </c>
      <c r="B297" s="2">
        <f>Addresses!N289</f>
        <v>57394.359636979993</v>
      </c>
      <c r="C297" s="2">
        <f>Addresses!O289</f>
        <v>83967.948148901734</v>
      </c>
      <c r="D297" s="2">
        <f>-Addresses!L289</f>
        <v>-23811.642513975519</v>
      </c>
      <c r="E297" s="11">
        <f t="shared" si="18"/>
        <v>3.5263400288165463</v>
      </c>
      <c r="F297" s="64">
        <f>4/E297*'C-Ratio'!$I$5</f>
        <v>1.6595109808409356</v>
      </c>
      <c r="G297" s="11">
        <f t="shared" si="19"/>
        <v>0.13432056106694157</v>
      </c>
      <c r="H297" s="67"/>
      <c r="I297" s="2">
        <f>Addresses!Q289</f>
        <v>48936</v>
      </c>
      <c r="J297" s="2">
        <f>Addresses!R289</f>
        <v>86790.621851098273</v>
      </c>
      <c r="K297" s="2">
        <f t="shared" si="20"/>
        <v>219694.57</v>
      </c>
      <c r="L297" s="55">
        <f t="shared" si="17"/>
        <v>9.2263509277470863</v>
      </c>
    </row>
    <row r="298" spans="1:12" x14ac:dyDescent="0.25">
      <c r="A298" s="12" t="str">
        <f>Addresses!A290</f>
        <v>0x127e0464b6eca624f09b9292c4f33e4a829ea5d9</v>
      </c>
      <c r="B298" s="2">
        <f>Addresses!N290</f>
        <v>47595.716120586323</v>
      </c>
      <c r="C298" s="2">
        <f>Addresses!O290</f>
        <v>69632.532684417791</v>
      </c>
      <c r="D298" s="2">
        <f>-Addresses!L290</f>
        <v>-132.16042304315701</v>
      </c>
      <c r="E298" s="11">
        <f t="shared" si="18"/>
        <v>526.87885738440229</v>
      </c>
      <c r="F298" s="64">
        <f>4/E298*'C-Ratio'!$I$5</f>
        <v>1.1106917497223609E-2</v>
      </c>
      <c r="G298" s="11">
        <f t="shared" si="19"/>
        <v>-0.99240812201146711</v>
      </c>
      <c r="H298" s="67"/>
      <c r="I298" s="2">
        <f>Addresses!Q290</f>
        <v>377718</v>
      </c>
      <c r="J298" s="2">
        <f>Addresses!R290</f>
        <v>1219315.7473155824</v>
      </c>
      <c r="K298" s="2">
        <f t="shared" si="20"/>
        <v>1666666.2800000003</v>
      </c>
      <c r="L298" s="55">
        <f t="shared" si="17"/>
        <v>12610.933300779085</v>
      </c>
    </row>
    <row r="299" spans="1:12" x14ac:dyDescent="0.25">
      <c r="A299" s="12" t="str">
        <f>Addresses!A291</f>
        <v>0x9d825c29495290f4104b3d199f47f47a8a810642</v>
      </c>
      <c r="B299" s="2">
        <f>Addresses!N291</f>
        <v>58924.213150815354</v>
      </c>
      <c r="C299" s="2">
        <f>Addresses!O291</f>
        <v>86206.123839642867</v>
      </c>
      <c r="D299" s="2">
        <f>-Addresses!L291</f>
        <v>-24061.569359121251</v>
      </c>
      <c r="E299" s="11">
        <f t="shared" si="18"/>
        <v>3.5827307252078251</v>
      </c>
      <c r="F299" s="64">
        <f>4/E299*'C-Ratio'!$I$5</f>
        <v>1.6333909659539205</v>
      </c>
      <c r="G299" s="11">
        <f t="shared" si="19"/>
        <v>0.11646682566911859</v>
      </c>
      <c r="H299" s="67"/>
      <c r="I299" s="2">
        <f>Addresses!Q291</f>
        <v>1450934</v>
      </c>
      <c r="J299" s="2">
        <f>Addresses!R291</f>
        <v>3129576.1061603571</v>
      </c>
      <c r="K299" s="2">
        <f t="shared" si="20"/>
        <v>4666716.2300000004</v>
      </c>
      <c r="L299" s="55">
        <f t="shared" si="17"/>
        <v>193.94895488107235</v>
      </c>
    </row>
    <row r="300" spans="1:12" x14ac:dyDescent="0.25">
      <c r="A300" s="12" t="str">
        <f>Addresses!A292</f>
        <v>0x0b0dceaa947ab8b965e87f1191a501cf88c44cbf</v>
      </c>
      <c r="B300" s="2">
        <f>Addresses!N292</f>
        <v>57164.841769895174</v>
      </c>
      <c r="C300" s="2">
        <f>Addresses!O292</f>
        <v>83632.163509356644</v>
      </c>
      <c r="D300" s="2">
        <f>-Addresses!L292</f>
        <v>-22281.488137751399</v>
      </c>
      <c r="E300" s="11">
        <f t="shared" si="18"/>
        <v>3.7534370681309719</v>
      </c>
      <c r="F300" s="64">
        <f>4/E300*'C-Ratio'!$I$5</f>
        <v>1.5591043339149442</v>
      </c>
      <c r="G300" s="11">
        <f t="shared" si="19"/>
        <v>6.5689906982190127E-2</v>
      </c>
      <c r="H300" s="67"/>
      <c r="I300" s="2">
        <f>Addresses!Q292</f>
        <v>13914</v>
      </c>
      <c r="J300" s="2">
        <f>Addresses!R292</f>
        <v>2312.0464906433626</v>
      </c>
      <c r="K300" s="2">
        <f t="shared" si="20"/>
        <v>99858.21</v>
      </c>
      <c r="L300" s="55">
        <f t="shared" si="17"/>
        <v>4.4816669956083768</v>
      </c>
    </row>
    <row r="301" spans="1:12" x14ac:dyDescent="0.25">
      <c r="A301" s="12" t="str">
        <f>Addresses!A293</f>
        <v>0x80fb5880f38185661962e475ac1557817dc9faea</v>
      </c>
      <c r="B301" s="2">
        <f>Addresses!N293</f>
        <v>51474.986452309618</v>
      </c>
      <c r="C301" s="2">
        <f>Addresses!O293</f>
        <v>75307.905179728972</v>
      </c>
      <c r="D301" s="2">
        <f>-Addresses!L293</f>
        <v>-18857.226065806411</v>
      </c>
      <c r="E301" s="11">
        <f t="shared" si="18"/>
        <v>3.993583410249502</v>
      </c>
      <c r="F301" s="64">
        <f>4/E301*'C-Ratio'!$I$5</f>
        <v>1.4653506384719261</v>
      </c>
      <c r="G301" s="11">
        <f t="shared" si="19"/>
        <v>1.6067248611935092E-3</v>
      </c>
      <c r="H301" s="67"/>
      <c r="I301" s="2">
        <f>Addresses!Q293</f>
        <v>25987</v>
      </c>
      <c r="J301" s="2">
        <f>Addresses!R293</f>
        <v>119215.21482027102</v>
      </c>
      <c r="K301" s="2">
        <f t="shared" si="20"/>
        <v>220510.12</v>
      </c>
      <c r="L301" s="55">
        <f t="shared" si="17"/>
        <v>11.693666885600338</v>
      </c>
    </row>
    <row r="302" spans="1:12" x14ac:dyDescent="0.25">
      <c r="A302" s="12" t="str">
        <f>Addresses!A294</f>
        <v>0xd8e88db8b3e6dd20e1d2f5af1a4a8e1b5b16133d</v>
      </c>
      <c r="B302" s="2">
        <f>Addresses!N294</f>
        <v>56333.645731194025</v>
      </c>
      <c r="C302" s="2">
        <f>Addresses!O294</f>
        <v>82416.123704736863</v>
      </c>
      <c r="D302" s="2">
        <f>-Addresses!L294</f>
        <v>-21181.27963671703</v>
      </c>
      <c r="E302" s="11">
        <f t="shared" si="18"/>
        <v>3.8909888882195438</v>
      </c>
      <c r="F302" s="64">
        <f>4/E302*'C-Ratio'!$I$5</f>
        <v>1.5039878468215786</v>
      </c>
      <c r="G302" s="11">
        <f t="shared" si="19"/>
        <v>2.8016299946396872E-2</v>
      </c>
      <c r="H302" s="67"/>
      <c r="I302" s="2">
        <f>Addresses!Q294</f>
        <v>72724</v>
      </c>
      <c r="J302" s="2">
        <f>Addresses!R294</f>
        <v>27019.16629526313</v>
      </c>
      <c r="K302" s="2">
        <f t="shared" si="20"/>
        <v>182159.29</v>
      </c>
      <c r="L302" s="55">
        <f t="shared" si="17"/>
        <v>8.6000134611429733</v>
      </c>
    </row>
    <row r="303" spans="1:12" x14ac:dyDescent="0.25">
      <c r="A303" s="12" t="str">
        <f>Addresses!A295</f>
        <v>0xef7d9be5a88af3c6bc4d87606b2747695485e50e</v>
      </c>
      <c r="B303" s="2">
        <f>Addresses!N295</f>
        <v>39764.845036400766</v>
      </c>
      <c r="C303" s="2">
        <f>Addresses!O295</f>
        <v>58175.96828825432</v>
      </c>
      <c r="D303" s="2">
        <f>-Addresses!L295</f>
        <v>-18299.050508240391</v>
      </c>
      <c r="E303" s="11">
        <f t="shared" si="18"/>
        <v>3.1791796116446935</v>
      </c>
      <c r="F303" s="64">
        <f>4/E303*'C-Ratio'!$I$5</f>
        <v>1.840726449856845</v>
      </c>
      <c r="G303" s="11">
        <f t="shared" si="19"/>
        <v>0.25818622683311343</v>
      </c>
      <c r="H303" s="67"/>
      <c r="I303" s="2">
        <f>Addresses!Q295</f>
        <v>35364</v>
      </c>
      <c r="J303" s="2">
        <f>Addresses!R295</f>
        <v>55239.661711745684</v>
      </c>
      <c r="K303" s="2">
        <f t="shared" si="20"/>
        <v>148779.63</v>
      </c>
      <c r="L303" s="55">
        <f t="shared" si="17"/>
        <v>8.1304562732914398</v>
      </c>
    </row>
    <row r="304" spans="1:12" x14ac:dyDescent="0.25">
      <c r="A304" s="12" t="str">
        <f>Addresses!A296</f>
        <v>0xe3a751aff9c28ec299f34d1f465c3a5c55997b29</v>
      </c>
      <c r="B304" s="2">
        <f>Addresses!N296</f>
        <v>29560.25255097133</v>
      </c>
      <c r="C304" s="2">
        <f>Addresses!O296</f>
        <v>43246.649482071058</v>
      </c>
      <c r="D304" s="2">
        <f>-Addresses!L296</f>
        <v>-23405.036865455801</v>
      </c>
      <c r="E304" s="11">
        <f t="shared" ref="E304:E364" si="21">-C304/D304</f>
        <v>1.8477496844237016</v>
      </c>
      <c r="F304" s="64">
        <f>4/E304*'C-Ratio'!$I$5</f>
        <v>3.1670956565879171</v>
      </c>
      <c r="G304" s="11">
        <f t="shared" si="19"/>
        <v>1.1647953906957738</v>
      </c>
      <c r="H304" s="67"/>
      <c r="I304" s="2">
        <f>Addresses!Q296</f>
        <v>22491</v>
      </c>
      <c r="J304" s="2">
        <f>Addresses!R296</f>
        <v>5.1792894373647869E-4</v>
      </c>
      <c r="K304" s="2">
        <f t="shared" ref="K304:K364" si="22">+C304+I304+J304</f>
        <v>65737.649999999994</v>
      </c>
      <c r="L304" s="55">
        <f t="shared" ref="L304:L364" si="23">-K304/D304</f>
        <v>2.8086967082296792</v>
      </c>
    </row>
    <row r="305" spans="1:12" x14ac:dyDescent="0.25">
      <c r="A305" s="12" t="str">
        <f>Addresses!A297</f>
        <v>0x3f6524bbab05fd836710fbbf9adc6268e42abd80</v>
      </c>
      <c r="B305" s="2">
        <f>Addresses!N297</f>
        <v>60053.688918496846</v>
      </c>
      <c r="C305" s="2">
        <f>Addresses!O297</f>
        <v>87858.546887760895</v>
      </c>
      <c r="D305" s="2">
        <f>-Addresses!L297</f>
        <v>-18318.999543473561</v>
      </c>
      <c r="E305" s="11">
        <f t="shared" si="21"/>
        <v>4.7960341218012594</v>
      </c>
      <c r="F305" s="64">
        <f>4/E305*'C-Ratio'!$I$5</f>
        <v>1.2201748051371555</v>
      </c>
      <c r="G305" s="11">
        <f t="shared" si="19"/>
        <v>-0.16597757680303804</v>
      </c>
      <c r="H305" s="67"/>
      <c r="I305" s="2">
        <f>Addresses!Q297</f>
        <v>21952</v>
      </c>
      <c r="J305" s="2">
        <f>Addresses!R297</f>
        <v>262270.46311223914</v>
      </c>
      <c r="K305" s="2">
        <f t="shared" si="22"/>
        <v>372081.01</v>
      </c>
      <c r="L305" s="55">
        <f t="shared" si="23"/>
        <v>20.311207995665892</v>
      </c>
    </row>
    <row r="306" spans="1:12" x14ac:dyDescent="0.25">
      <c r="A306" s="12" t="str">
        <f>Addresses!A298</f>
        <v>0xa1194b1edb051ad5fb38fa908b28042454ca85b3</v>
      </c>
      <c r="B306" s="2">
        <f>Addresses!N298</f>
        <v>59519.16022995206</v>
      </c>
      <c r="C306" s="2">
        <f>Addresses!O298</f>
        <v>87076.531416419864</v>
      </c>
      <c r="D306" s="2">
        <f>-Addresses!L298</f>
        <v>-23349.109181393811</v>
      </c>
      <c r="E306" s="11">
        <f t="shared" si="21"/>
        <v>3.7293299174689065</v>
      </c>
      <c r="F306" s="64">
        <f>4/E306*'C-Ratio'!$I$5</f>
        <v>1.569182702926897</v>
      </c>
      <c r="G306" s="11">
        <f t="shared" si="19"/>
        <v>7.2578744310934251E-2</v>
      </c>
      <c r="H306" s="67"/>
      <c r="I306" s="2">
        <f>Addresses!Q298</f>
        <v>124226</v>
      </c>
      <c r="J306" s="2">
        <f>Addresses!R298</f>
        <v>62547.718583580136</v>
      </c>
      <c r="K306" s="2">
        <f t="shared" si="22"/>
        <v>273850.25</v>
      </c>
      <c r="L306" s="55">
        <f t="shared" si="23"/>
        <v>11.728509549230377</v>
      </c>
    </row>
    <row r="307" spans="1:12" x14ac:dyDescent="0.25">
      <c r="A307" s="12" t="str">
        <f>Addresses!A299</f>
        <v>0x3271a213e0c97f6682ef4ae1701315cea8df5c71</v>
      </c>
      <c r="B307" s="2">
        <f>Addresses!N299</f>
        <v>33914.505195699749</v>
      </c>
      <c r="C307" s="2">
        <f>Addresses!O299</f>
        <v>49616.921101308733</v>
      </c>
      <c r="D307" s="2">
        <f>-Addresses!L299</f>
        <v>-22999.917626567239</v>
      </c>
      <c r="E307" s="11">
        <f t="shared" ref="E307:E322" si="24">-C307/D307</f>
        <v>2.1572651653324248</v>
      </c>
      <c r="F307" s="64">
        <f>4/E307*'C-Ratio'!$I$5</f>
        <v>2.7126938746532039</v>
      </c>
      <c r="G307" s="11">
        <f t="shared" si="19"/>
        <v>0.85419950420588098</v>
      </c>
      <c r="H307" s="67"/>
      <c r="I307" s="2">
        <f>Addresses!Q299</f>
        <v>1927</v>
      </c>
      <c r="J307" s="2">
        <f>Addresses!R299</f>
        <v>779983.76889869117</v>
      </c>
      <c r="K307" s="2">
        <f t="shared" ref="K307:K322" si="25">+C307+I307+J307</f>
        <v>831527.69</v>
      </c>
      <c r="L307" s="55">
        <f t="shared" ref="L307:L322" si="26">-K307/D307</f>
        <v>36.153507308195792</v>
      </c>
    </row>
    <row r="308" spans="1:12" x14ac:dyDescent="0.25">
      <c r="A308" s="12" t="str">
        <f>Addresses!A300</f>
        <v>0xf055bbc8ca7253eaeebc3ae6c3ee0ef7bef04368</v>
      </c>
      <c r="B308" s="2">
        <f>Addresses!N300</f>
        <v>45716.417153873204</v>
      </c>
      <c r="C308" s="2">
        <f>Addresses!O300</f>
        <v>66883.118296116503</v>
      </c>
      <c r="D308" s="2">
        <f>-Addresses!L300</f>
        <v>-20405.739701865881</v>
      </c>
      <c r="E308" s="11">
        <f t="shared" si="24"/>
        <v>3.277662033981585</v>
      </c>
      <c r="F308" s="64">
        <f>4/E308*'C-Ratio'!$I$5</f>
        <v>1.7854189783231562</v>
      </c>
      <c r="G308" s="11">
        <f t="shared" si="19"/>
        <v>0.22038207677590993</v>
      </c>
      <c r="H308" s="67"/>
      <c r="I308" s="2">
        <f>Addresses!Q300</f>
        <v>1085</v>
      </c>
      <c r="J308" s="2">
        <f>Addresses!R300</f>
        <v>215.0417038835003</v>
      </c>
      <c r="K308" s="2">
        <f t="shared" si="25"/>
        <v>68183.16</v>
      </c>
      <c r="L308" s="55">
        <f t="shared" si="26"/>
        <v>3.3413716432815912</v>
      </c>
    </row>
    <row r="309" spans="1:12" x14ac:dyDescent="0.25">
      <c r="A309" s="12" t="str">
        <f>Addresses!A301</f>
        <v>0xe2eef82aca1c3405cf9640b40cbd6148182e8ba6</v>
      </c>
      <c r="B309" s="2">
        <f>Addresses!N301</f>
        <v>56556.137292602056</v>
      </c>
      <c r="C309" s="2">
        <f>Addresses!O301</f>
        <v>82741.628859076809</v>
      </c>
      <c r="D309" s="2">
        <f>-Addresses!L301</f>
        <v>-22176.712252224828</v>
      </c>
      <c r="E309" s="11">
        <f t="shared" si="24"/>
        <v>3.7310142242016031</v>
      </c>
      <c r="F309" s="64">
        <f>4/E309*'C-Ratio'!$I$5</f>
        <v>1.568474320478439</v>
      </c>
      <c r="G309" s="11">
        <f t="shared" si="19"/>
        <v>7.2094545781571373E-2</v>
      </c>
      <c r="H309" s="67"/>
      <c r="I309" s="2">
        <f>Addresses!Q301</f>
        <v>1146</v>
      </c>
      <c r="J309" s="2">
        <f>Addresses!R301</f>
        <v>21341.391140923195</v>
      </c>
      <c r="K309" s="2">
        <f t="shared" si="25"/>
        <v>105229.02</v>
      </c>
      <c r="L309" s="55">
        <f t="shared" si="26"/>
        <v>4.7450234643975753</v>
      </c>
    </row>
    <row r="310" spans="1:12" x14ac:dyDescent="0.25">
      <c r="A310" s="12" t="str">
        <f>Addresses!A302</f>
        <v>0xe88857d67cf8e0031ca1674ffe17f72578e566ee</v>
      </c>
      <c r="B310" s="2">
        <f>Addresses!N302</f>
        <v>45801.540438122065</v>
      </c>
      <c r="C310" s="2">
        <f>Addresses!O302</f>
        <v>67007.653660972588</v>
      </c>
      <c r="D310" s="2">
        <f>-Addresses!L302</f>
        <v>-21122.101118100949</v>
      </c>
      <c r="E310" s="11">
        <f t="shared" si="24"/>
        <v>3.172395269121651</v>
      </c>
      <c r="F310" s="64">
        <f>4/E310*'C-Ratio'!$I$5</f>
        <v>1.8446629450498011</v>
      </c>
      <c r="G310" s="11">
        <f t="shared" si="19"/>
        <v>0.26087692758017833</v>
      </c>
      <c r="H310" s="67"/>
      <c r="I310" s="2">
        <f>Addresses!Q302</f>
        <v>58728</v>
      </c>
      <c r="J310" s="2">
        <f>Addresses!R302</f>
        <v>217031.67633902741</v>
      </c>
      <c r="K310" s="2">
        <f t="shared" si="25"/>
        <v>342767.33</v>
      </c>
      <c r="L310" s="55">
        <f t="shared" si="26"/>
        <v>16.227899302416446</v>
      </c>
    </row>
    <row r="311" spans="1:12" x14ac:dyDescent="0.25">
      <c r="A311" s="12" t="str">
        <f>Addresses!A303</f>
        <v>0x464fbeb7d6a5d459f58251ed135d00a824e5b4f8</v>
      </c>
      <c r="B311" s="2">
        <f>Addresses!N303</f>
        <v>53347.813550022576</v>
      </c>
      <c r="C311" s="2">
        <f>Addresses!O303</f>
        <v>78047.851223683028</v>
      </c>
      <c r="D311" s="2">
        <f>-Addresses!L303</f>
        <v>-24593.91369539102</v>
      </c>
      <c r="E311" s="11">
        <f t="shared" si="24"/>
        <v>3.1734620276523722</v>
      </c>
      <c r="F311" s="64">
        <f>4/E311*'C-Ratio'!$I$5</f>
        <v>1.8440428620250822</v>
      </c>
      <c r="G311" s="11">
        <f t="shared" si="19"/>
        <v>0.26045308409096513</v>
      </c>
      <c r="H311" s="67"/>
      <c r="I311" s="2">
        <f>Addresses!Q303</f>
        <v>11975</v>
      </c>
      <c r="J311" s="2">
        <f>Addresses!R303</f>
        <v>3646.4587763169657</v>
      </c>
      <c r="K311" s="2">
        <f t="shared" si="25"/>
        <v>93669.31</v>
      </c>
      <c r="L311" s="55">
        <f t="shared" si="26"/>
        <v>3.8086378264210112</v>
      </c>
    </row>
    <row r="312" spans="1:12" x14ac:dyDescent="0.25">
      <c r="A312" s="12" t="str">
        <f>Addresses!A304</f>
        <v>0x55a3df57b7aaec16a162fd5316f35bec082821cf</v>
      </c>
      <c r="B312" s="2">
        <f>Addresses!N304</f>
        <v>53164.775868072131</v>
      </c>
      <c r="C312" s="2">
        <f>Addresses!O304</f>
        <v>77780.067094989528</v>
      </c>
      <c r="D312" s="2">
        <f>-Addresses!L304</f>
        <v>-21065.84195883535</v>
      </c>
      <c r="E312" s="11">
        <f t="shared" si="24"/>
        <v>3.6922363343928595</v>
      </c>
      <c r="F312" s="64">
        <f>4/E312*'C-Ratio'!$I$5</f>
        <v>1.5849472975196985</v>
      </c>
      <c r="G312" s="11">
        <f t="shared" si="19"/>
        <v>8.3354270348392712E-2</v>
      </c>
      <c r="H312" s="67"/>
      <c r="I312" s="2">
        <f>Addresses!Q304</f>
        <v>521579</v>
      </c>
      <c r="J312" s="2">
        <f>Addresses!R304</f>
        <v>1533304.6029050103</v>
      </c>
      <c r="K312" s="2">
        <f t="shared" si="25"/>
        <v>2132663.67</v>
      </c>
      <c r="L312" s="55">
        <f t="shared" si="26"/>
        <v>101.2379981852815</v>
      </c>
    </row>
    <row r="313" spans="1:12" x14ac:dyDescent="0.25">
      <c r="A313" s="12" t="str">
        <f>Addresses!A305</f>
        <v>0xe3f0254b09aec48ffa46f9eee5a3bc7a8e510e6d</v>
      </c>
      <c r="B313" s="2">
        <f>Addresses!N305</f>
        <v>54203.645719011882</v>
      </c>
      <c r="C313" s="2">
        <f>Addresses!O305</f>
        <v>79299.933686914388</v>
      </c>
      <c r="D313" s="2">
        <f>-Addresses!L305</f>
        <v>-21054.69026729761</v>
      </c>
      <c r="E313" s="11">
        <f t="shared" si="24"/>
        <v>3.7663785446458915</v>
      </c>
      <c r="F313" s="64">
        <f>4/E313*'C-Ratio'!$I$5</f>
        <v>1.5537471687010671</v>
      </c>
      <c r="G313" s="11">
        <f t="shared" si="19"/>
        <v>6.2028139918706149E-2</v>
      </c>
      <c r="H313" s="67"/>
      <c r="I313" s="2">
        <f>Addresses!Q305</f>
        <v>130082</v>
      </c>
      <c r="J313" s="2">
        <f>Addresses!R305</f>
        <v>233177.43631308561</v>
      </c>
      <c r="K313" s="2">
        <f t="shared" si="25"/>
        <v>442559.37</v>
      </c>
      <c r="L313" s="55">
        <f t="shared" si="26"/>
        <v>21.019514625080397</v>
      </c>
    </row>
    <row r="314" spans="1:12" x14ac:dyDescent="0.25">
      <c r="A314" s="12" t="str">
        <f>Addresses!A306</f>
        <v>0x3989634881db165a91dea818d50b79daf5ee4efc</v>
      </c>
      <c r="B314" s="2">
        <f>Addresses!N306</f>
        <v>44393.843928940791</v>
      </c>
      <c r="C314" s="2">
        <f>Addresses!O306</f>
        <v>64948.193668040381</v>
      </c>
      <c r="D314" s="2">
        <f>-Addresses!L306</f>
        <v>-17088.41318924892</v>
      </c>
      <c r="E314" s="11">
        <f t="shared" si="24"/>
        <v>3.8007153121099724</v>
      </c>
      <c r="F314" s="64">
        <f>4/E314*'C-Ratio'!$I$5</f>
        <v>1.5397101649139975</v>
      </c>
      <c r="G314" s="11">
        <f t="shared" si="19"/>
        <v>5.2433468840736408E-2</v>
      </c>
      <c r="H314" s="67"/>
      <c r="I314" s="2">
        <f>Addresses!Q306</f>
        <v>2201</v>
      </c>
      <c r="J314" s="2">
        <f>Addresses!R306</f>
        <v>9699.2863319596145</v>
      </c>
      <c r="K314" s="2">
        <f t="shared" si="25"/>
        <v>76848.48000000001</v>
      </c>
      <c r="L314" s="55">
        <f t="shared" si="26"/>
        <v>4.4971103606242853</v>
      </c>
    </row>
    <row r="315" spans="1:12" x14ac:dyDescent="0.25">
      <c r="A315" s="12" t="str">
        <f>Addresses!A307</f>
        <v>0xbfebe09d854272c3aeeb1e4411c2b02a83d0339e</v>
      </c>
      <c r="B315" s="2">
        <f>Addresses!N307</f>
        <v>53311.521692075636</v>
      </c>
      <c r="C315" s="2">
        <f>Addresses!O307</f>
        <v>77994.756235506662</v>
      </c>
      <c r="D315" s="2">
        <f>-Addresses!L307</f>
        <v>-20860.868660894532</v>
      </c>
      <c r="E315" s="11">
        <f t="shared" si="24"/>
        <v>3.7388067344345277</v>
      </c>
      <c r="F315" s="64">
        <f>4/E315*'C-Ratio'!$I$5</f>
        <v>1.5652052688636982</v>
      </c>
      <c r="G315" s="11">
        <f t="shared" si="19"/>
        <v>6.9860060740736918E-2</v>
      </c>
      <c r="H315" s="67"/>
      <c r="I315" s="2">
        <f>Addresses!Q307</f>
        <v>4179</v>
      </c>
      <c r="J315" s="2">
        <f>Addresses!R307</f>
        <v>492454.79376449337</v>
      </c>
      <c r="K315" s="2">
        <f t="shared" si="25"/>
        <v>574628.55000000005</v>
      </c>
      <c r="L315" s="55">
        <f t="shared" si="26"/>
        <v>27.545763282484494</v>
      </c>
    </row>
    <row r="316" spans="1:12" x14ac:dyDescent="0.25">
      <c r="A316" s="12" t="str">
        <f>Addresses!A308</f>
        <v>0x38abd5912b5e2537b9e68abbd8d037d0e35eba0e</v>
      </c>
      <c r="B316" s="2">
        <f>Addresses!N308</f>
        <v>36465.340425224429</v>
      </c>
      <c r="C316" s="2">
        <f>Addresses!O308</f>
        <v>53348.793042103338</v>
      </c>
      <c r="D316" s="2">
        <f>-Addresses!L308</f>
        <v>-16635.327203638732</v>
      </c>
      <c r="E316" s="11">
        <f t="shared" si="24"/>
        <v>3.2069578427308647</v>
      </c>
      <c r="F316" s="64">
        <f>4/E316*'C-Ratio'!$I$5</f>
        <v>1.8247823286060931</v>
      </c>
      <c r="G316" s="11">
        <f t="shared" si="19"/>
        <v>0.24728798947784902</v>
      </c>
      <c r="H316" s="67"/>
      <c r="I316" s="2">
        <f>Addresses!Q308</f>
        <v>252493</v>
      </c>
      <c r="J316" s="2">
        <f>Addresses!R308</f>
        <v>347705.14695789665</v>
      </c>
      <c r="K316" s="2">
        <f t="shared" si="25"/>
        <v>653546.93999999994</v>
      </c>
      <c r="L316" s="55">
        <f t="shared" si="26"/>
        <v>39.286689825797126</v>
      </c>
    </row>
    <row r="317" spans="1:12" x14ac:dyDescent="0.25">
      <c r="A317" s="12" t="str">
        <f>Addresses!A309</f>
        <v>0x43b5a649ea3b673a93376b2024e0ae38161132f8</v>
      </c>
      <c r="B317" s="2">
        <f>Addresses!N309</f>
        <v>52898.605873715387</v>
      </c>
      <c r="C317" s="2">
        <f>Addresses!O309</f>
        <v>77390.66039324562</v>
      </c>
      <c r="D317" s="2">
        <f>-Addresses!L309</f>
        <v>-24132.146708869739</v>
      </c>
      <c r="E317" s="11">
        <f t="shared" si="24"/>
        <v>3.2069530045083301</v>
      </c>
      <c r="F317" s="64">
        <f>4/E317*'C-Ratio'!$I$5</f>
        <v>1.8247850815940447</v>
      </c>
      <c r="G317" s="11">
        <f t="shared" si="19"/>
        <v>0.24728987121944268</v>
      </c>
      <c r="H317" s="67"/>
      <c r="I317" s="2">
        <f>Addresses!Q309</f>
        <v>4498</v>
      </c>
      <c r="J317" s="2">
        <f>Addresses!R309</f>
        <v>-3.9324561657849699E-4</v>
      </c>
      <c r="K317" s="2">
        <f t="shared" si="25"/>
        <v>81888.66</v>
      </c>
      <c r="L317" s="55">
        <f t="shared" si="26"/>
        <v>3.3933433684083285</v>
      </c>
    </row>
    <row r="318" spans="1:12" x14ac:dyDescent="0.25">
      <c r="A318" s="12" t="str">
        <f>Addresses!A310</f>
        <v>0xcd917bf1dbae5dd0de7daae63926ec81b42faf77</v>
      </c>
      <c r="B318" s="2">
        <f>Addresses!N310</f>
        <v>50758.426896741941</v>
      </c>
      <c r="C318" s="2">
        <f>Addresses!O310</f>
        <v>74259.57854993346</v>
      </c>
      <c r="D318" s="2">
        <f>-Addresses!L310</f>
        <v>-19488.376015889491</v>
      </c>
      <c r="E318" s="11">
        <f t="shared" si="24"/>
        <v>3.8104549342329639</v>
      </c>
      <c r="F318" s="64">
        <f>4/E318*'C-Ratio'!$I$5</f>
        <v>1.5357746256033322</v>
      </c>
      <c r="G318" s="11">
        <f t="shared" si="19"/>
        <v>4.9743421465025417E-2</v>
      </c>
      <c r="H318" s="67"/>
      <c r="I318" s="2">
        <f>Addresses!Q310</f>
        <v>5701</v>
      </c>
      <c r="J318" s="2">
        <f>Addresses!R310</f>
        <v>3615.8714500665374</v>
      </c>
      <c r="K318" s="2">
        <f t="shared" si="25"/>
        <v>83576.45</v>
      </c>
      <c r="L318" s="55">
        <f t="shared" si="26"/>
        <v>4.2885281940299933</v>
      </c>
    </row>
    <row r="319" spans="1:12" x14ac:dyDescent="0.25">
      <c r="A319" s="12" t="str">
        <f>Addresses!A311</f>
        <v>0x6012084d117ae383f38f888e95effe7e26615511</v>
      </c>
      <c r="B319" s="2">
        <f>Addresses!N311</f>
        <v>55021.190961500521</v>
      </c>
      <c r="C319" s="2">
        <f>Addresses!O311</f>
        <v>80496.002376675271</v>
      </c>
      <c r="D319" s="2">
        <f>-Addresses!L311</f>
        <v>-20966.007854347379</v>
      </c>
      <c r="E319" s="11">
        <f t="shared" si="24"/>
        <v>3.8393576371757452</v>
      </c>
      <c r="F319" s="64">
        <f>4/E319*'C-Ratio'!$I$5</f>
        <v>1.5242133067615879</v>
      </c>
      <c r="G319" s="11">
        <f t="shared" si="19"/>
        <v>4.1840947888986957E-2</v>
      </c>
      <c r="H319" s="67"/>
      <c r="I319" s="2">
        <f>Addresses!Q311</f>
        <v>5904</v>
      </c>
      <c r="J319" s="2">
        <f>Addresses!R311</f>
        <v>-2.3766752710798755E-3</v>
      </c>
      <c r="K319" s="2">
        <f t="shared" si="25"/>
        <v>86400</v>
      </c>
      <c r="L319" s="55">
        <f t="shared" si="26"/>
        <v>4.1209561972993649</v>
      </c>
    </row>
    <row r="320" spans="1:12" x14ac:dyDescent="0.25">
      <c r="A320" s="12" t="str">
        <f>Addresses!A312</f>
        <v>0x9c0d1f4a029c46265831d120dee9cdc72f0ab3c3</v>
      </c>
      <c r="B320" s="2">
        <f>Addresses!N312</f>
        <v>40803.66090840027</v>
      </c>
      <c r="C320" s="2">
        <f>Addresses!O312</f>
        <v>59695.755908989595</v>
      </c>
      <c r="D320" s="2">
        <f>-Addresses!L312</f>
        <v>-18058.333031831971</v>
      </c>
      <c r="E320" s="11">
        <f t="shared" si="24"/>
        <v>3.3057179643194128</v>
      </c>
      <c r="F320" s="64">
        <f>4/E320*'C-Ratio'!$I$5</f>
        <v>1.7702659643575553</v>
      </c>
      <c r="G320" s="11">
        <f t="shared" si="19"/>
        <v>0.21002458260940204</v>
      </c>
      <c r="H320" s="67"/>
      <c r="I320" s="2">
        <f>Addresses!Q312</f>
        <v>127949</v>
      </c>
      <c r="J320" s="2">
        <f>Addresses!R312</f>
        <v>392109.6640910104</v>
      </c>
      <c r="K320" s="2">
        <f t="shared" si="25"/>
        <v>579754.41999999993</v>
      </c>
      <c r="L320" s="55">
        <f t="shared" si="26"/>
        <v>32.104536945799438</v>
      </c>
    </row>
    <row r="321" spans="1:12" x14ac:dyDescent="0.25">
      <c r="A321" s="12" t="str">
        <f>Addresses!A313</f>
        <v>0xcb3df0eaadb4c9c5ba0f1d90f8dbd3b70ff335f2</v>
      </c>
      <c r="B321" s="2">
        <f>Addresses!N313</f>
        <v>28568.434897497005</v>
      </c>
      <c r="C321" s="2">
        <f>Addresses!O313</f>
        <v>41795.62025503812</v>
      </c>
      <c r="D321" s="2">
        <f>-Addresses!L313</f>
        <v>-20452.337415773731</v>
      </c>
      <c r="E321" s="11">
        <f t="shared" si="24"/>
        <v>2.0435620342740641</v>
      </c>
      <c r="F321" s="64">
        <f>4/E321*'C-Ratio'!$I$5</f>
        <v>2.8636272850306743</v>
      </c>
      <c r="G321" s="11">
        <f t="shared" si="19"/>
        <v>0.95736656529779496</v>
      </c>
      <c r="H321" s="67"/>
      <c r="I321" s="2">
        <f>Addresses!Q313</f>
        <v>3654</v>
      </c>
      <c r="J321" s="2">
        <f>Addresses!R313</f>
        <v>1599.6497449618764</v>
      </c>
      <c r="K321" s="2">
        <f t="shared" si="25"/>
        <v>47049.27</v>
      </c>
      <c r="L321" s="55">
        <f t="shared" si="26"/>
        <v>2.3004348619690558</v>
      </c>
    </row>
    <row r="322" spans="1:12" x14ac:dyDescent="0.25">
      <c r="A322" s="12" t="str">
        <f>Addresses!A314</f>
        <v>0x05e9742b3b0d4a5a0826926f95d03e20e575263a</v>
      </c>
      <c r="B322" s="2">
        <f>Addresses!N314</f>
        <v>34289.350438338224</v>
      </c>
      <c r="C322" s="2">
        <f>Addresses!O314</f>
        <v>50165.319691288823</v>
      </c>
      <c r="D322" s="2">
        <f>-Addresses!L314</f>
        <v>-21437.50839453287</v>
      </c>
      <c r="E322" s="11">
        <f t="shared" si="24"/>
        <v>2.3400723054215713</v>
      </c>
      <c r="F322" s="64">
        <f>4/E322*'C-Ratio'!$I$5</f>
        <v>2.5007774274503642</v>
      </c>
      <c r="G322" s="11">
        <f t="shared" si="19"/>
        <v>0.70934889094351616</v>
      </c>
      <c r="H322" s="67"/>
      <c r="I322" s="2">
        <f>Addresses!Q314</f>
        <v>38872</v>
      </c>
      <c r="J322" s="2">
        <f>Addresses!R314</f>
        <v>37524.540308711177</v>
      </c>
      <c r="K322" s="2">
        <f t="shared" si="25"/>
        <v>126561.86</v>
      </c>
      <c r="L322" s="55">
        <f t="shared" si="26"/>
        <v>5.9037579214325397</v>
      </c>
    </row>
    <row r="323" spans="1:12" x14ac:dyDescent="0.25">
      <c r="A323" s="12" t="str">
        <f>Addresses!A315</f>
        <v>0x5117755050e0e7d38c67795da7b89f2eb2804650</v>
      </c>
      <c r="B323" s="2">
        <f>Addresses!N315</f>
        <v>66050.916574917996</v>
      </c>
      <c r="C323" s="2">
        <f>Addresses!O315</f>
        <v>96632.490949105035</v>
      </c>
      <c r="D323" s="2">
        <f>-Addresses!L315</f>
        <v>-21390.954419370719</v>
      </c>
      <c r="E323" s="11">
        <f t="shared" ref="E323:E386" si="27">-C323/D323</f>
        <v>4.5174464427636218</v>
      </c>
      <c r="F323" s="64">
        <f>4/E323*'C-Ratio'!$I$5</f>
        <v>1.2954221094030156</v>
      </c>
      <c r="G323" s="11">
        <f t="shared" si="19"/>
        <v>-0.11454401271154102</v>
      </c>
      <c r="H323" s="67"/>
      <c r="I323" s="2">
        <f>Addresses!Q315</f>
        <v>105478</v>
      </c>
      <c r="J323" s="2">
        <f>Addresses!R315</f>
        <v>-9.4910502957645804E-4</v>
      </c>
      <c r="K323" s="2">
        <f t="shared" ref="K323:K386" si="28">+C323+I323+J323</f>
        <v>202110.49</v>
      </c>
      <c r="L323" s="55">
        <f t="shared" ref="L323:L386" si="29">-K323/D323</f>
        <v>9.4484091750940067</v>
      </c>
    </row>
    <row r="324" spans="1:12" x14ac:dyDescent="0.25">
      <c r="A324" s="12" t="str">
        <f>Addresses!A316</f>
        <v>0xe6635047ee4d4551a6df66f54923cf7550a9dae2</v>
      </c>
      <c r="B324" s="2">
        <f>Addresses!N316</f>
        <v>27346.024177904037</v>
      </c>
      <c r="C324" s="2">
        <f>Addresses!O316</f>
        <v>40007.233372273608</v>
      </c>
      <c r="D324" s="2">
        <f>-Addresses!L316</f>
        <v>-21181.285404055481</v>
      </c>
      <c r="E324" s="11">
        <f t="shared" si="27"/>
        <v>1.8888010150986214</v>
      </c>
      <c r="F324" s="64">
        <f>4/E324*'C-Ratio'!$I$5</f>
        <v>3.0982617825914529</v>
      </c>
      <c r="G324" s="11">
        <f t="shared" si="19"/>
        <v>1.1177455793516424</v>
      </c>
      <c r="H324" s="67"/>
      <c r="I324" s="2">
        <f>Addresses!Q316</f>
        <v>414586</v>
      </c>
      <c r="J324" s="2">
        <f>Addresses!R316</f>
        <v>92069.366627726398</v>
      </c>
      <c r="K324" s="2">
        <f t="shared" si="28"/>
        <v>546662.6</v>
      </c>
      <c r="L324" s="55">
        <f t="shared" si="29"/>
        <v>25.808754736638083</v>
      </c>
    </row>
    <row r="325" spans="1:12" x14ac:dyDescent="0.25">
      <c r="A325" s="12" t="str">
        <f>Addresses!A317</f>
        <v>0x6a85c3bfc93d59b9746152a35832fd3255f7f930</v>
      </c>
      <c r="B325" s="2">
        <f>Addresses!N317</f>
        <v>56591.40418956217</v>
      </c>
      <c r="C325" s="2">
        <f>Addresses!O317</f>
        <v>82793.22432932946</v>
      </c>
      <c r="D325" s="2">
        <f>-Addresses!L317</f>
        <v>-21035.033143319459</v>
      </c>
      <c r="E325" s="11">
        <f t="shared" si="27"/>
        <v>3.935968332696631</v>
      </c>
      <c r="F325" s="64">
        <f>4/E325*'C-Ratio'!$I$5</f>
        <v>1.4868005800215998</v>
      </c>
      <c r="G325" s="11">
        <f t="shared" si="19"/>
        <v>1.6268339044155589E-2</v>
      </c>
      <c r="H325" s="67"/>
      <c r="I325" s="2">
        <f>Addresses!Q317</f>
        <v>1205</v>
      </c>
      <c r="J325" s="2">
        <f>Addresses!R317</f>
        <v>28378.675670670535</v>
      </c>
      <c r="K325" s="2">
        <f t="shared" si="28"/>
        <v>112376.9</v>
      </c>
      <c r="L325" s="55">
        <f t="shared" si="29"/>
        <v>5.3423685731481676</v>
      </c>
    </row>
    <row r="326" spans="1:12" x14ac:dyDescent="0.25">
      <c r="A326" s="12" t="str">
        <f>Addresses!A318</f>
        <v>0x1a207beefc754735871ceeb4c506686f044b1c41</v>
      </c>
      <c r="B326" s="2">
        <f>Addresses!N318</f>
        <v>31989.281633815674</v>
      </c>
      <c r="C326" s="2">
        <f>Addresses!O318</f>
        <v>46800.319030272331</v>
      </c>
      <c r="D326" s="2">
        <f>-Addresses!L318</f>
        <v>-20943.10312188878</v>
      </c>
      <c r="E326" s="11">
        <f t="shared" si="27"/>
        <v>2.2346411015547529</v>
      </c>
      <c r="F326" s="64">
        <f>4/E326*'C-Ratio'!$I$5</f>
        <v>2.6187650428198368</v>
      </c>
      <c r="G326" s="11">
        <f t="shared" si="19"/>
        <v>0.78999661163351798</v>
      </c>
      <c r="H326" s="67"/>
      <c r="I326" s="2">
        <f>Addresses!Q318</f>
        <v>137</v>
      </c>
      <c r="J326" s="2">
        <f>Addresses!R318</f>
        <v>5877.0709697276689</v>
      </c>
      <c r="K326" s="2">
        <f t="shared" si="28"/>
        <v>52814.39</v>
      </c>
      <c r="L326" s="55">
        <f t="shared" si="29"/>
        <v>2.5218034640148814</v>
      </c>
    </row>
    <row r="327" spans="1:12" x14ac:dyDescent="0.25">
      <c r="A327" s="12" t="str">
        <f>Addresses!A319</f>
        <v>0x48bb08143670d3d7f096b9d3b1095bd205acbac9</v>
      </c>
      <c r="B327" s="2">
        <f>Addresses!N319</f>
        <v>50931.03940817382</v>
      </c>
      <c r="C327" s="2">
        <f>Addresses!O319</f>
        <v>74512.110654158299</v>
      </c>
      <c r="D327" s="2">
        <f>-Addresses!L319</f>
        <v>-20164.949593049529</v>
      </c>
      <c r="E327" s="11">
        <f t="shared" si="27"/>
        <v>3.6951300230297224</v>
      </c>
      <c r="F327" s="64">
        <f>4/E327*'C-Ratio'!$I$5</f>
        <v>1.5837061114298248</v>
      </c>
      <c r="G327" s="11">
        <f t="shared" si="19"/>
        <v>8.2505886144787821E-2</v>
      </c>
      <c r="H327" s="67"/>
      <c r="I327" s="2">
        <f>Addresses!Q319</f>
        <v>9322</v>
      </c>
      <c r="J327" s="2">
        <f>Addresses!R319</f>
        <v>46081.839345841698</v>
      </c>
      <c r="K327" s="2">
        <f t="shared" si="28"/>
        <v>129915.95</v>
      </c>
      <c r="L327" s="55">
        <f t="shared" si="29"/>
        <v>6.4426617780775182</v>
      </c>
    </row>
    <row r="328" spans="1:12" x14ac:dyDescent="0.25">
      <c r="A328" s="12" t="str">
        <f>Addresses!A320</f>
        <v>0x00924dc49ab7a1c1b07a8166d05a09cc18e857ea</v>
      </c>
      <c r="B328" s="2">
        <f>Addresses!N320</f>
        <v>45574.683863199731</v>
      </c>
      <c r="C328" s="2">
        <f>Addresses!O320</f>
        <v>66675.762491861213</v>
      </c>
      <c r="D328" s="2">
        <f>-Addresses!L320</f>
        <v>-17026.710262916298</v>
      </c>
      <c r="E328" s="11">
        <f t="shared" si="27"/>
        <v>3.9159509654122187</v>
      </c>
      <c r="F328" s="64">
        <f>4/E328*'C-Ratio'!$I$5</f>
        <v>1.4944007347609831</v>
      </c>
      <c r="G328" s="11">
        <f t="shared" si="19"/>
        <v>2.1463250007507151E-2</v>
      </c>
      <c r="H328" s="67"/>
      <c r="I328" s="2">
        <f>Addresses!Q320</f>
        <v>27269</v>
      </c>
      <c r="J328" s="2">
        <f>Addresses!R320</f>
        <v>7804.6875081387843</v>
      </c>
      <c r="K328" s="2">
        <f t="shared" si="28"/>
        <v>101749.45</v>
      </c>
      <c r="L328" s="55">
        <f t="shared" si="29"/>
        <v>5.9758725219872613</v>
      </c>
    </row>
    <row r="329" spans="1:12" x14ac:dyDescent="0.25">
      <c r="A329" s="12" t="str">
        <f>Addresses!A321</f>
        <v>0x917b4b0e86fc7766695095dd1a5292b3be8b2d14</v>
      </c>
      <c r="B329" s="2">
        <f>Addresses!N321</f>
        <v>43142.698593559282</v>
      </c>
      <c r="C329" s="2">
        <f>Addresses!O321</f>
        <v>63117.768042377233</v>
      </c>
      <c r="D329" s="2">
        <f>-Addresses!L321</f>
        <v>-16903.18376411188</v>
      </c>
      <c r="E329" s="11">
        <f t="shared" si="27"/>
        <v>3.734075717521701</v>
      </c>
      <c r="F329" s="64">
        <f>4/E329*'C-Ratio'!$I$5</f>
        <v>1.567188360037852</v>
      </c>
      <c r="G329" s="11">
        <f t="shared" si="19"/>
        <v>7.1215557100377191E-2</v>
      </c>
      <c r="H329" s="67"/>
      <c r="I329" s="2">
        <f>Addresses!Q321</f>
        <v>9304</v>
      </c>
      <c r="J329" s="2">
        <f>Addresses!R321</f>
        <v>26994.331957622773</v>
      </c>
      <c r="K329" s="2">
        <f t="shared" si="28"/>
        <v>99416.1</v>
      </c>
      <c r="L329" s="55">
        <f t="shared" si="29"/>
        <v>5.8815014607529754</v>
      </c>
    </row>
    <row r="330" spans="1:12" x14ac:dyDescent="0.25">
      <c r="A330" s="12" t="str">
        <f>Addresses!A322</f>
        <v>0x5b2a74b28c271800d743c8d9cb5edb145c32e718</v>
      </c>
      <c r="B330" s="2">
        <f>Addresses!N322</f>
        <v>49491.977427354403</v>
      </c>
      <c r="C330" s="2">
        <f>Addresses!O322</f>
        <v>72406.762976219499</v>
      </c>
      <c r="D330" s="2">
        <f>-Addresses!L322</f>
        <v>-20538.162429939512</v>
      </c>
      <c r="E330" s="11">
        <f t="shared" si="27"/>
        <v>3.5254742591123205</v>
      </c>
      <c r="F330" s="64">
        <f>4/E330*'C-Ratio'!$I$5</f>
        <v>1.6599185158916678</v>
      </c>
      <c r="G330" s="11">
        <f t="shared" ref="G330:G393" si="30">F330/$L$3-1</f>
        <v>0.13459912227728488</v>
      </c>
      <c r="H330" s="67"/>
      <c r="I330" s="2">
        <f>Addresses!Q322</f>
        <v>370257</v>
      </c>
      <c r="J330" s="2">
        <f>Addresses!R322</f>
        <v>67454.897023780504</v>
      </c>
      <c r="K330" s="2">
        <f t="shared" si="28"/>
        <v>510118.66000000003</v>
      </c>
      <c r="L330" s="55">
        <f t="shared" si="29"/>
        <v>24.837599845659728</v>
      </c>
    </row>
    <row r="331" spans="1:12" x14ac:dyDescent="0.25">
      <c r="A331" s="12" t="str">
        <f>Addresses!A323</f>
        <v>0x3e03e274eb8c770d95b849230cb8087e192ee311</v>
      </c>
      <c r="B331" s="2">
        <f>Addresses!N323</f>
        <v>43615.83950033092</v>
      </c>
      <c r="C331" s="2">
        <f>Addresses!O323</f>
        <v>63809.973188984142</v>
      </c>
      <c r="D331" s="2">
        <f>-Addresses!L323</f>
        <v>-16700.945078918499</v>
      </c>
      <c r="E331" s="11">
        <f t="shared" si="27"/>
        <v>3.8207402567613422</v>
      </c>
      <c r="F331" s="64">
        <f>4/E331*'C-Ratio'!$I$5</f>
        <v>1.531640364624121</v>
      </c>
      <c r="G331" s="11">
        <f t="shared" si="30"/>
        <v>4.6917542463513984E-2</v>
      </c>
      <c r="H331" s="67"/>
      <c r="I331" s="2">
        <f>Addresses!Q323</f>
        <v>199799</v>
      </c>
      <c r="J331" s="2">
        <f>Addresses!R323</f>
        <v>33895.71681101586</v>
      </c>
      <c r="K331" s="2">
        <f t="shared" si="28"/>
        <v>297504.69</v>
      </c>
      <c r="L331" s="55">
        <f t="shared" si="29"/>
        <v>17.813643994047879</v>
      </c>
    </row>
    <row r="332" spans="1:12" x14ac:dyDescent="0.25">
      <c r="A332" s="12" t="str">
        <f>Addresses!A324</f>
        <v>0xafa306dbb13beb550511ffbd304d97461e71603c</v>
      </c>
      <c r="B332" s="2">
        <f>Addresses!N324</f>
        <v>43706.136179618756</v>
      </c>
      <c r="C332" s="2">
        <f>Addresses!O324</f>
        <v>63942.077230782241</v>
      </c>
      <c r="D332" s="2">
        <f>-Addresses!L324</f>
        <v>-18242.581772056841</v>
      </c>
      <c r="E332" s="11">
        <f t="shared" si="27"/>
        <v>3.5051002116775933</v>
      </c>
      <c r="F332" s="64">
        <f>4/E332*'C-Ratio'!$I$5</f>
        <v>1.6695671012496234</v>
      </c>
      <c r="G332" s="11">
        <f t="shared" si="30"/>
        <v>0.14119419087465701</v>
      </c>
      <c r="H332" s="67"/>
      <c r="I332" s="2">
        <f>Addresses!Q324</f>
        <v>452</v>
      </c>
      <c r="J332" s="2">
        <f>Addresses!R324</f>
        <v>67647.152769217762</v>
      </c>
      <c r="K332" s="2">
        <f t="shared" si="28"/>
        <v>132041.23000000001</v>
      </c>
      <c r="L332" s="55">
        <f t="shared" si="29"/>
        <v>7.2380780116471657</v>
      </c>
    </row>
    <row r="333" spans="1:12" x14ac:dyDescent="0.25">
      <c r="A333" s="12" t="str">
        <f>Addresses!A325</f>
        <v>0xb3a7303de6061b89ad470569a6d67048f528aa30</v>
      </c>
      <c r="B333" s="2">
        <f>Addresses!N325</f>
        <v>40874.097680651743</v>
      </c>
      <c r="C333" s="2">
        <f>Addresses!O325</f>
        <v>59798.804906793499</v>
      </c>
      <c r="D333" s="2">
        <f>-Addresses!L325</f>
        <v>-15000.646932415841</v>
      </c>
      <c r="E333" s="11">
        <f t="shared" si="27"/>
        <v>3.9864150643776903</v>
      </c>
      <c r="F333" s="64">
        <f>4/E333*'C-Ratio'!$I$5</f>
        <v>1.4679856225441847</v>
      </c>
      <c r="G333" s="11">
        <f t="shared" si="30"/>
        <v>3.4078076173511551E-3</v>
      </c>
      <c r="H333" s="67"/>
      <c r="I333" s="2">
        <f>Addresses!Q325</f>
        <v>24007</v>
      </c>
      <c r="J333" s="2">
        <f>Addresses!R325</f>
        <v>48550.255093206499</v>
      </c>
      <c r="K333" s="2">
        <f t="shared" si="28"/>
        <v>132356.06</v>
      </c>
      <c r="L333" s="55">
        <f t="shared" si="29"/>
        <v>8.8233567922983021</v>
      </c>
    </row>
    <row r="334" spans="1:12" x14ac:dyDescent="0.25">
      <c r="A334" s="12" t="str">
        <f>Addresses!A326</f>
        <v>0x02a92f5e64ced3817782b5b17a0c86a4db475eb4</v>
      </c>
      <c r="B334" s="2">
        <f>Addresses!N326</f>
        <v>46296.628710435012</v>
      </c>
      <c r="C334" s="2">
        <f>Addresses!O326</f>
        <v>67731.967803366424</v>
      </c>
      <c r="D334" s="2">
        <f>-Addresses!L326</f>
        <v>-17702.658541624551</v>
      </c>
      <c r="E334" s="11">
        <f t="shared" si="27"/>
        <v>3.8260901685533355</v>
      </c>
      <c r="F334" s="64">
        <f>4/E334*'C-Ratio'!$I$5</f>
        <v>1.5294987159731972</v>
      </c>
      <c r="G334" s="11">
        <f t="shared" si="30"/>
        <v>4.5453667787557883E-2</v>
      </c>
      <c r="H334" s="67"/>
      <c r="I334" s="2">
        <f>Addresses!Q326</f>
        <v>23038</v>
      </c>
      <c r="J334" s="2">
        <f>Addresses!R326</f>
        <v>2.1966335771139711E-3</v>
      </c>
      <c r="K334" s="2">
        <f t="shared" si="28"/>
        <v>90769.97</v>
      </c>
      <c r="L334" s="55">
        <f t="shared" si="29"/>
        <v>5.1274767451776286</v>
      </c>
    </row>
    <row r="335" spans="1:12" x14ac:dyDescent="0.25">
      <c r="A335" s="12" t="str">
        <f>Addresses!A327</f>
        <v>0xeddc3369e15e9effa6e1ec2ee1ddc3cdf501e852</v>
      </c>
      <c r="B335" s="2">
        <f>Addresses!N327</f>
        <v>37312.915464898106</v>
      </c>
      <c r="C335" s="2">
        <f>Addresses!O327</f>
        <v>54588.795325145933</v>
      </c>
      <c r="D335" s="2">
        <f>-Addresses!L327</f>
        <v>-18091.015078110959</v>
      </c>
      <c r="E335" s="11">
        <f t="shared" si="27"/>
        <v>3.0174534203553396</v>
      </c>
      <c r="F335" s="64">
        <f>4/E335*'C-Ratio'!$I$5</f>
        <v>1.9393837069772764</v>
      </c>
      <c r="G335" s="11">
        <f t="shared" si="30"/>
        <v>0.3256211257534356</v>
      </c>
      <c r="H335" s="67"/>
      <c r="I335" s="2">
        <f>Addresses!Q327</f>
        <v>24754</v>
      </c>
      <c r="J335" s="2">
        <f>Addresses!R327</f>
        <v>44178.63467485406</v>
      </c>
      <c r="K335" s="2">
        <f t="shared" si="28"/>
        <v>123521.43</v>
      </c>
      <c r="L335" s="55">
        <f t="shared" si="29"/>
        <v>6.8277777375495914</v>
      </c>
    </row>
    <row r="336" spans="1:12" x14ac:dyDescent="0.25">
      <c r="A336" s="12" t="str">
        <f>Addresses!A328</f>
        <v>0x62a461b20cf99355642be16c9b2b246adc0ed197</v>
      </c>
      <c r="B336" s="2">
        <f>Addresses!N328</f>
        <v>47997.916988202196</v>
      </c>
      <c r="C336" s="2">
        <f>Addresses!O328</f>
        <v>70220.952553739815</v>
      </c>
      <c r="D336" s="2">
        <f>-Addresses!L328</f>
        <v>-18718.791377906178</v>
      </c>
      <c r="E336" s="11">
        <f t="shared" si="27"/>
        <v>3.7513614600471334</v>
      </c>
      <c r="F336" s="64">
        <f>4/E336*'C-Ratio'!$I$5</f>
        <v>1.5599669779425824</v>
      </c>
      <c r="G336" s="11">
        <f t="shared" si="30"/>
        <v>6.627954746587994E-2</v>
      </c>
      <c r="H336" s="67"/>
      <c r="I336" s="2">
        <f>Addresses!Q328</f>
        <v>41899</v>
      </c>
      <c r="J336" s="2">
        <f>Addresses!R328</f>
        <v>1229093.4674462602</v>
      </c>
      <c r="K336" s="2">
        <f t="shared" si="28"/>
        <v>1341213.42</v>
      </c>
      <c r="L336" s="55">
        <f t="shared" si="29"/>
        <v>71.650642016505216</v>
      </c>
    </row>
    <row r="337" spans="1:12" x14ac:dyDescent="0.25">
      <c r="A337" s="12" t="str">
        <f>Addresses!A329</f>
        <v>0x9cfd5052dc827c11a6b3ab2bb5091773765ea2c8</v>
      </c>
      <c r="B337" s="2">
        <f>Addresses!N329</f>
        <v>48322.937658139715</v>
      </c>
      <c r="C337" s="2">
        <f>Addresses!O329</f>
        <v>70696.457793858412</v>
      </c>
      <c r="D337" s="2">
        <f>-Addresses!L329</f>
        <v>-19759.846096085301</v>
      </c>
      <c r="E337" s="11">
        <f t="shared" si="27"/>
        <v>3.5777838273681879</v>
      </c>
      <c r="F337" s="64">
        <f>4/E337*'C-Ratio'!$I$5</f>
        <v>1.6356494082273052</v>
      </c>
      <c r="G337" s="11">
        <f t="shared" si="30"/>
        <v>0.11801053193937472</v>
      </c>
      <c r="H337" s="67"/>
      <c r="I337" s="2">
        <f>Addresses!Q329</f>
        <v>80834</v>
      </c>
      <c r="J337" s="2">
        <f>Addresses!R329</f>
        <v>471551.84220614162</v>
      </c>
      <c r="K337" s="2">
        <f t="shared" si="28"/>
        <v>623082.30000000005</v>
      </c>
      <c r="L337" s="55">
        <f t="shared" si="29"/>
        <v>31.532750658591478</v>
      </c>
    </row>
    <row r="338" spans="1:12" x14ac:dyDescent="0.25">
      <c r="A338" s="12" t="str">
        <f>Addresses!A330</f>
        <v>0x5c461a0c595d6b2a4b0f4a42fd55be7aaed8af80</v>
      </c>
      <c r="B338" s="2">
        <f>Addresses!N330</f>
        <v>30370.931985356037</v>
      </c>
      <c r="C338" s="2">
        <f>Addresses!O330</f>
        <v>44432.673494575887</v>
      </c>
      <c r="D338" s="2">
        <f>-Addresses!L330</f>
        <v>-19694.91685558782</v>
      </c>
      <c r="E338" s="11">
        <f t="shared" si="27"/>
        <v>2.2560477822971614</v>
      </c>
      <c r="F338" s="64">
        <f>4/E338*'C-Ratio'!$I$5</f>
        <v>2.5939166918004526</v>
      </c>
      <c r="G338" s="11">
        <f t="shared" si="30"/>
        <v>0.77301209282327576</v>
      </c>
      <c r="H338" s="67"/>
      <c r="I338" s="2">
        <f>Addresses!Q330</f>
        <v>6159</v>
      </c>
      <c r="J338" s="2">
        <f>Addresses!R330</f>
        <v>442621.33650542411</v>
      </c>
      <c r="K338" s="2">
        <f t="shared" si="28"/>
        <v>493213.01</v>
      </c>
      <c r="L338" s="55">
        <f t="shared" si="29"/>
        <v>25.042655098087714</v>
      </c>
    </row>
    <row r="339" spans="1:12" x14ac:dyDescent="0.25">
      <c r="A339" s="12" t="str">
        <f>Addresses!A331</f>
        <v>0x485356d65df969a603ec797e20fd93bb20fe9eda</v>
      </c>
      <c r="B339" s="2">
        <f>Addresses!N331</f>
        <v>41561.463212241091</v>
      </c>
      <c r="C339" s="2">
        <f>Addresses!O331</f>
        <v>60804.420679508723</v>
      </c>
      <c r="D339" s="2">
        <f>-Addresses!L331</f>
        <v>-15703.09427525146</v>
      </c>
      <c r="E339" s="11">
        <f t="shared" si="27"/>
        <v>3.8721298881417456</v>
      </c>
      <c r="F339" s="64">
        <f>4/E339*'C-Ratio'!$I$5</f>
        <v>1.5113129386288235</v>
      </c>
      <c r="G339" s="11">
        <f t="shared" si="30"/>
        <v>3.3023197969120677E-2</v>
      </c>
      <c r="H339" s="67"/>
      <c r="I339" s="2">
        <f>Addresses!Q331</f>
        <v>159918</v>
      </c>
      <c r="J339" s="2">
        <f>Addresses!R331</f>
        <v>326050.5293204913</v>
      </c>
      <c r="K339" s="2">
        <f t="shared" si="28"/>
        <v>546772.94999999995</v>
      </c>
      <c r="L339" s="55">
        <f t="shared" si="29"/>
        <v>34.819440068046347</v>
      </c>
    </row>
    <row r="340" spans="1:12" x14ac:dyDescent="0.25">
      <c r="A340" s="12" t="str">
        <f>Addresses!A332</f>
        <v>0x4254c604a2a6d58f8c94ded9b3aaff3a2541f388</v>
      </c>
      <c r="B340" s="2">
        <f>Addresses!N332</f>
        <v>40834.539372353014</v>
      </c>
      <c r="C340" s="2">
        <f>Addresses!O332</f>
        <v>59740.93110175246</v>
      </c>
      <c r="D340" s="2">
        <f>-Addresses!L332</f>
        <v>-14798.11562374751</v>
      </c>
      <c r="E340" s="11">
        <f t="shared" si="27"/>
        <v>4.0370634086601038</v>
      </c>
      <c r="F340" s="64">
        <f>4/E340*'C-Ratio'!$I$5</f>
        <v>1.4495685124604647</v>
      </c>
      <c r="G340" s="11">
        <f t="shared" si="30"/>
        <v>-9.1807843742551798E-3</v>
      </c>
      <c r="H340" s="67"/>
      <c r="I340" s="2">
        <f>Addresses!Q332</f>
        <v>2977</v>
      </c>
      <c r="J340" s="2">
        <f>Addresses!R332</f>
        <v>518.47889824754384</v>
      </c>
      <c r="K340" s="2">
        <f t="shared" si="28"/>
        <v>63236.41</v>
      </c>
      <c r="L340" s="55">
        <f t="shared" si="29"/>
        <v>4.2732744903358082</v>
      </c>
    </row>
    <row r="341" spans="1:12" x14ac:dyDescent="0.25">
      <c r="A341" s="12" t="str">
        <f>Addresses!A333</f>
        <v>0x4f54edb55391df3156607971c71da03fbfd31d67</v>
      </c>
      <c r="B341" s="2">
        <f>Addresses!N333</f>
        <v>46078.419859482587</v>
      </c>
      <c r="C341" s="2">
        <f>Addresses!O333</f>
        <v>67412.728254423026</v>
      </c>
      <c r="D341" s="2">
        <f>-Addresses!L333</f>
        <v>-17601.086624882861</v>
      </c>
      <c r="E341" s="11">
        <f t="shared" si="27"/>
        <v>3.8300321844402987</v>
      </c>
      <c r="F341" s="64">
        <f>4/E341*'C-Ratio'!$I$5</f>
        <v>1.5279244972859627</v>
      </c>
      <c r="G341" s="11">
        <f t="shared" si="30"/>
        <v>4.4377646812004512E-2</v>
      </c>
      <c r="H341" s="67"/>
      <c r="I341" s="2">
        <f>Addresses!Q333</f>
        <v>17728</v>
      </c>
      <c r="J341" s="2">
        <f>Addresses!R333</f>
        <v>39170.241745576976</v>
      </c>
      <c r="K341" s="2">
        <f t="shared" si="28"/>
        <v>124310.97</v>
      </c>
      <c r="L341" s="55">
        <f t="shared" si="29"/>
        <v>7.0626872447897702</v>
      </c>
    </row>
    <row r="342" spans="1:12" x14ac:dyDescent="0.25">
      <c r="A342" s="12" t="str">
        <f>Addresses!A334</f>
        <v>0xa8097c13dd8ad383d264fbef6e36b8923889fbcd</v>
      </c>
      <c r="B342" s="2">
        <f>Addresses!N334</f>
        <v>23990.496107687744</v>
      </c>
      <c r="C342" s="2">
        <f>Addresses!O334</f>
        <v>35098.095805547171</v>
      </c>
      <c r="D342" s="2">
        <f>-Addresses!L334</f>
        <v>-18842.576136895081</v>
      </c>
      <c r="E342" s="11">
        <f t="shared" si="27"/>
        <v>1.8627015515581571</v>
      </c>
      <c r="F342" s="64">
        <f>4/E342*'C-Ratio'!$I$5</f>
        <v>3.1416734447366403</v>
      </c>
      <c r="G342" s="11">
        <f t="shared" si="30"/>
        <v>1.1474186225130829</v>
      </c>
      <c r="H342" s="67"/>
      <c r="I342" s="2">
        <f>Addresses!Q334</f>
        <v>738</v>
      </c>
      <c r="J342" s="2">
        <f>Addresses!R334</f>
        <v>0.78419445282634115</v>
      </c>
      <c r="K342" s="2">
        <f t="shared" si="28"/>
        <v>35836.879999999997</v>
      </c>
      <c r="L342" s="55">
        <f t="shared" si="29"/>
        <v>1.9019097887485183</v>
      </c>
    </row>
    <row r="343" spans="1:12" x14ac:dyDescent="0.25">
      <c r="A343" s="12" t="str">
        <f>Addresses!A335</f>
        <v>0xa9903bda477b9a57bd795adff9922cb98db65f04</v>
      </c>
      <c r="B343" s="2">
        <f>Addresses!N335</f>
        <v>40669.490754781007</v>
      </c>
      <c r="C343" s="2">
        <f>Addresses!O335</f>
        <v>59499.46497424462</v>
      </c>
      <c r="D343" s="2">
        <f>-Addresses!L335</f>
        <v>-15777.900996843649</v>
      </c>
      <c r="E343" s="11">
        <f t="shared" si="27"/>
        <v>3.7710633997606791</v>
      </c>
      <c r="F343" s="64">
        <f>4/E343*'C-Ratio'!$I$5</f>
        <v>1.5518169226142904</v>
      </c>
      <c r="G343" s="11">
        <f t="shared" si="30"/>
        <v>6.0708764603069287E-2</v>
      </c>
      <c r="H343" s="67"/>
      <c r="I343" s="2">
        <f>Addresses!Q335</f>
        <v>19340</v>
      </c>
      <c r="J343" s="2">
        <f>Addresses!R335</f>
        <v>80539.925025755409</v>
      </c>
      <c r="K343" s="2">
        <f t="shared" si="28"/>
        <v>159379.39000000001</v>
      </c>
      <c r="L343" s="55">
        <f t="shared" si="29"/>
        <v>10.101431745064421</v>
      </c>
    </row>
    <row r="344" spans="1:12" x14ac:dyDescent="0.25">
      <c r="A344" s="12" t="str">
        <f>Addresses!A336</f>
        <v>0xb67cbdc002804418bb90edbcc1909e84a1634995</v>
      </c>
      <c r="B344" s="2">
        <f>Addresses!N336</f>
        <v>43757.200169094554</v>
      </c>
      <c r="C344" s="2">
        <f>Addresses!O336</f>
        <v>64016.783847385334</v>
      </c>
      <c r="D344" s="2">
        <f>-Addresses!L336</f>
        <v>-15937.34013637673</v>
      </c>
      <c r="E344" s="11">
        <f t="shared" si="27"/>
        <v>4.0167796696054712</v>
      </c>
      <c r="F344" s="64">
        <f>4/E344*'C-Ratio'!$I$5</f>
        <v>1.4568884731919551</v>
      </c>
      <c r="G344" s="11">
        <f t="shared" si="30"/>
        <v>-4.17739358034519E-3</v>
      </c>
      <c r="H344" s="67"/>
      <c r="I344" s="2">
        <f>Addresses!Q336</f>
        <v>221915</v>
      </c>
      <c r="J344" s="2">
        <f>Addresses!R336</f>
        <v>4777108.586152615</v>
      </c>
      <c r="K344" s="2">
        <f t="shared" si="28"/>
        <v>5063040.37</v>
      </c>
      <c r="L344" s="55">
        <f t="shared" si="29"/>
        <v>317.68415097345445</v>
      </c>
    </row>
    <row r="345" spans="1:12" x14ac:dyDescent="0.25">
      <c r="A345" s="12" t="str">
        <f>Addresses!A337</f>
        <v>0x9fbf4f00105dab6155a1b8ca1f323a62e0481318</v>
      </c>
      <c r="B345" s="2">
        <f>Addresses!N337</f>
        <v>51295.791022246041</v>
      </c>
      <c r="C345" s="2">
        <f>Addresses!O337</f>
        <v>75045.742265545967</v>
      </c>
      <c r="D345" s="2">
        <f>-Addresses!L337</f>
        <v>-19723.89023458922</v>
      </c>
      <c r="E345" s="11">
        <f t="shared" si="27"/>
        <v>3.8048144343219068</v>
      </c>
      <c r="F345" s="64">
        <f>4/E345*'C-Ratio'!$I$5</f>
        <v>1.5380513559902278</v>
      </c>
      <c r="G345" s="11">
        <f t="shared" si="30"/>
        <v>5.1299628154632737E-2</v>
      </c>
      <c r="H345" s="67"/>
      <c r="I345" s="2">
        <f>Addresses!Q337</f>
        <v>165797</v>
      </c>
      <c r="J345" s="2">
        <f>Addresses!R337</f>
        <v>5.9677344540396007</v>
      </c>
      <c r="K345" s="2">
        <f t="shared" si="28"/>
        <v>240848.71000000002</v>
      </c>
      <c r="L345" s="55">
        <f t="shared" si="29"/>
        <v>12.211014517695427</v>
      </c>
    </row>
    <row r="346" spans="1:12" x14ac:dyDescent="0.25">
      <c r="A346" s="12" t="str">
        <f>Addresses!A338</f>
        <v>0x15f00c0a3fa0b3d54a3c075f5c572637a7ff8347</v>
      </c>
      <c r="B346" s="2">
        <f>Addresses!N338</f>
        <v>43461.385186084815</v>
      </c>
      <c r="C346" s="2">
        <f>Addresses!O338</f>
        <v>63584.006527242083</v>
      </c>
      <c r="D346" s="2">
        <f>-Addresses!L338</f>
        <v>-16723.076428094599</v>
      </c>
      <c r="E346" s="11">
        <f t="shared" si="27"/>
        <v>3.8021716160084993</v>
      </c>
      <c r="F346" s="64">
        <f>4/E346*'C-Ratio'!$I$5</f>
        <v>1.5391204266953633</v>
      </c>
      <c r="G346" s="11">
        <f t="shared" si="30"/>
        <v>5.2030366845771114E-2</v>
      </c>
      <c r="H346" s="67"/>
      <c r="I346" s="2">
        <f>Addresses!Q338</f>
        <v>772</v>
      </c>
      <c r="J346" s="2">
        <f>Addresses!R338</f>
        <v>3.4727579150626298E-3</v>
      </c>
      <c r="K346" s="2">
        <f t="shared" si="28"/>
        <v>64356.01</v>
      </c>
      <c r="L346" s="55">
        <f t="shared" si="29"/>
        <v>3.8483355784873745</v>
      </c>
    </row>
    <row r="347" spans="1:12" x14ac:dyDescent="0.25">
      <c r="A347" s="12" t="str">
        <f>Addresses!A339</f>
        <v>0x89b76bdda22a59014e7c67a612ca80dad957e13d</v>
      </c>
      <c r="B347" s="2">
        <f>Addresses!N339</f>
        <v>44794.710447304016</v>
      </c>
      <c r="C347" s="2">
        <f>Addresses!O339</f>
        <v>65534.661384405779</v>
      </c>
      <c r="D347" s="2">
        <f>-Addresses!L339</f>
        <v>-18502.138658328709</v>
      </c>
      <c r="E347" s="11">
        <f t="shared" si="27"/>
        <v>3.5420046619802763</v>
      </c>
      <c r="F347" s="64">
        <f>4/E347*'C-Ratio'!$I$5</f>
        <v>1.6521717384550938</v>
      </c>
      <c r="G347" s="11">
        <f t="shared" si="30"/>
        <v>0.12930399074169086</v>
      </c>
      <c r="H347" s="67"/>
      <c r="I347" s="2">
        <f>Addresses!Q339</f>
        <v>250310</v>
      </c>
      <c r="J347" s="2">
        <f>Addresses!R339</f>
        <v>216948.95861559422</v>
      </c>
      <c r="K347" s="2">
        <f t="shared" si="28"/>
        <v>532793.62</v>
      </c>
      <c r="L347" s="55">
        <f t="shared" si="29"/>
        <v>28.796326189035653</v>
      </c>
    </row>
    <row r="348" spans="1:12" x14ac:dyDescent="0.25">
      <c r="A348" s="12" t="str">
        <f>Addresses!A340</f>
        <v>0xa64c1afe585e435709fe83c3b1c1a100d3a9ea0c</v>
      </c>
      <c r="B348" s="2">
        <f>Addresses!N340</f>
        <v>23248.916518473885</v>
      </c>
      <c r="C348" s="2">
        <f>Addresses!O340</f>
        <v>34013.164866527295</v>
      </c>
      <c r="D348" s="2">
        <f>-Addresses!L340</f>
        <v>-18213.328953739601</v>
      </c>
      <c r="E348" s="11">
        <f t="shared" si="27"/>
        <v>1.8674875390939247</v>
      </c>
      <c r="F348" s="64">
        <f>4/E348*'C-Ratio'!$I$5</f>
        <v>3.1336219800638121</v>
      </c>
      <c r="G348" s="11">
        <f t="shared" si="30"/>
        <v>1.141915229025162</v>
      </c>
      <c r="H348" s="67"/>
      <c r="I348" s="2">
        <f>Addresses!Q340</f>
        <v>55145</v>
      </c>
      <c r="J348" s="2">
        <f>Addresses!R340</f>
        <v>3679.9051334727055</v>
      </c>
      <c r="K348" s="2">
        <f t="shared" si="28"/>
        <v>92838.07</v>
      </c>
      <c r="L348" s="55">
        <f t="shared" si="29"/>
        <v>5.0972598274484184</v>
      </c>
    </row>
    <row r="349" spans="1:12" x14ac:dyDescent="0.25">
      <c r="A349" s="12" t="str">
        <f>Addresses!A341</f>
        <v>0x188c30e9a6527f5f0c3f7fe59b72ac7253c62f28</v>
      </c>
      <c r="B349" s="2">
        <f>Addresses!N341</f>
        <v>38465.529100910004</v>
      </c>
      <c r="C349" s="2">
        <f>Addresses!O341</f>
        <v>56275.069074631341</v>
      </c>
      <c r="D349" s="2">
        <f>-Addresses!L341</f>
        <v>-13913.643407825681</v>
      </c>
      <c r="E349" s="11">
        <f t="shared" si="27"/>
        <v>4.0445961870044496</v>
      </c>
      <c r="F349" s="64">
        <f>4/E349*'C-Ratio'!$I$5</f>
        <v>1.4468687921931136</v>
      </c>
      <c r="G349" s="11">
        <f t="shared" si="30"/>
        <v>-1.1026116067591629E-2</v>
      </c>
      <c r="H349" s="67"/>
      <c r="I349" s="2">
        <f>Addresses!Q341</f>
        <v>1205713</v>
      </c>
      <c r="J349" s="2">
        <f>Addresses!R341</f>
        <v>1073954.6609253685</v>
      </c>
      <c r="K349" s="2">
        <f t="shared" si="28"/>
        <v>2335942.73</v>
      </c>
      <c r="L349" s="55">
        <f t="shared" si="29"/>
        <v>167.88864437090268</v>
      </c>
    </row>
    <row r="350" spans="1:12" x14ac:dyDescent="0.25">
      <c r="A350" s="12" t="str">
        <f>Addresses!A342</f>
        <v>0x67bc76e8fd78cc59594c9f43c643ea7cafa48669</v>
      </c>
      <c r="B350" s="2">
        <f>Addresses!N342</f>
        <v>38469.608496203065</v>
      </c>
      <c r="C350" s="2">
        <f>Addresses!O342</f>
        <v>56281.037229945083</v>
      </c>
      <c r="D350" s="2">
        <f>-Addresses!L342</f>
        <v>-14219.073055051729</v>
      </c>
      <c r="E350" s="11">
        <f t="shared" si="27"/>
        <v>3.9581368639181194</v>
      </c>
      <c r="F350" s="64">
        <f>4/E350*'C-Ratio'!$I$5</f>
        <v>1.4784733831076184</v>
      </c>
      <c r="G350" s="11">
        <f t="shared" si="30"/>
        <v>1.0576475124824514E-2</v>
      </c>
      <c r="H350" s="67"/>
      <c r="I350" s="2">
        <f>Addresses!Q342</f>
        <v>61658</v>
      </c>
      <c r="J350" s="2">
        <f>Addresses!R342</f>
        <v>47546.022770054915</v>
      </c>
      <c r="K350" s="2">
        <f t="shared" si="28"/>
        <v>165485.06</v>
      </c>
      <c r="L350" s="55">
        <f t="shared" si="29"/>
        <v>11.638245289217831</v>
      </c>
    </row>
    <row r="351" spans="1:12" x14ac:dyDescent="0.25">
      <c r="A351" s="12" t="str">
        <f>Addresses!A343</f>
        <v>0x00610d1b203f9ddf2776d8729b0de854f5dce8ed</v>
      </c>
      <c r="B351" s="2">
        <f>Addresses!N343</f>
        <v>48882.752509007471</v>
      </c>
      <c r="C351" s="2">
        <f>Addresses!O343</f>
        <v>71515.466920677936</v>
      </c>
      <c r="D351" s="2">
        <f>-Addresses!L343</f>
        <v>-17813.325694777541</v>
      </c>
      <c r="E351" s="11">
        <f t="shared" si="27"/>
        <v>4.014717304677399</v>
      </c>
      <c r="F351" s="64">
        <f>4/E351*'C-Ratio'!$I$5</f>
        <v>1.4576368784875715</v>
      </c>
      <c r="G351" s="11">
        <f t="shared" si="30"/>
        <v>-3.6658383543599626E-3</v>
      </c>
      <c r="H351" s="67"/>
      <c r="I351" s="2">
        <f>Addresses!Q343</f>
        <v>227109</v>
      </c>
      <c r="J351" s="2">
        <f>Addresses!R343</f>
        <v>995640.87307932216</v>
      </c>
      <c r="K351" s="2">
        <f t="shared" si="28"/>
        <v>1294265.3400000001</v>
      </c>
      <c r="L351" s="55">
        <f t="shared" si="29"/>
        <v>72.657142308886719</v>
      </c>
    </row>
    <row r="352" spans="1:12" x14ac:dyDescent="0.25">
      <c r="A352" s="12" t="str">
        <f>Addresses!A344</f>
        <v>0x79792c512d1029a640c86f20c9d30ef3643d4d38</v>
      </c>
      <c r="B352" s="2">
        <f>Addresses!N344</f>
        <v>41576.965075277134</v>
      </c>
      <c r="C352" s="2">
        <f>Addresses!O344</f>
        <v>60827.099905130453</v>
      </c>
      <c r="D352" s="2">
        <f>-Addresses!L344</f>
        <v>-16204.78356002042</v>
      </c>
      <c r="E352" s="11">
        <f t="shared" si="27"/>
        <v>3.7536508698085815</v>
      </c>
      <c r="F352" s="64">
        <f>4/E352*'C-Ratio'!$I$5</f>
        <v>1.5590155299388364</v>
      </c>
      <c r="G352" s="11">
        <f t="shared" si="30"/>
        <v>6.5629207066873807E-2</v>
      </c>
      <c r="H352" s="67"/>
      <c r="I352" s="2">
        <f>Addresses!Q344</f>
        <v>218203</v>
      </c>
      <c r="J352" s="2">
        <f>Addresses!R344</f>
        <v>44582.920094869551</v>
      </c>
      <c r="K352" s="2">
        <f t="shared" si="28"/>
        <v>323613.02</v>
      </c>
      <c r="L352" s="55">
        <f t="shared" si="29"/>
        <v>19.970215510832297</v>
      </c>
    </row>
    <row r="353" spans="1:12" x14ac:dyDescent="0.25">
      <c r="A353" s="12" t="str">
        <f>Addresses!A345</f>
        <v>0x347f4b87a779433377ceadb75353311993d7161f</v>
      </c>
      <c r="B353" s="2">
        <f>Addresses!N345</f>
        <v>45344.335730332627</v>
      </c>
      <c r="C353" s="2">
        <f>Addresses!O345</f>
        <v>66338.763173476633</v>
      </c>
      <c r="D353" s="2">
        <f>-Addresses!L345</f>
        <v>-16281.79448881071</v>
      </c>
      <c r="E353" s="11">
        <f t="shared" si="27"/>
        <v>4.0744134941063423</v>
      </c>
      <c r="F353" s="64">
        <f>4/E353*'C-Ratio'!$I$5</f>
        <v>1.4362803403397679</v>
      </c>
      <c r="G353" s="11">
        <f t="shared" si="30"/>
        <v>-1.8263608790315855E-2</v>
      </c>
      <c r="H353" s="67"/>
      <c r="I353" s="2">
        <f>Addresses!Q345</f>
        <v>11194</v>
      </c>
      <c r="J353" s="2">
        <f>Addresses!R345</f>
        <v>-3.173476638039574E-3</v>
      </c>
      <c r="K353" s="2">
        <f t="shared" si="28"/>
        <v>77532.759999999995</v>
      </c>
      <c r="L353" s="55">
        <f t="shared" si="29"/>
        <v>4.7619296542087302</v>
      </c>
    </row>
    <row r="354" spans="1:12" x14ac:dyDescent="0.25">
      <c r="A354" s="12" t="str">
        <f>Addresses!A346</f>
        <v>0xd8e80c06f9f3a41c85cad28117e01ebd50fd535e</v>
      </c>
      <c r="B354" s="2">
        <f>Addresses!N346</f>
        <v>37535.515354466064</v>
      </c>
      <c r="C354" s="2">
        <f>Addresses!O346</f>
        <v>54914.458963583857</v>
      </c>
      <c r="D354" s="2">
        <f>-Addresses!L346</f>
        <v>-17275.875487162859</v>
      </c>
      <c r="E354" s="11">
        <f t="shared" si="27"/>
        <v>3.1786787884868124</v>
      </c>
      <c r="F354" s="64">
        <f>4/E354*'C-Ratio'!$I$5</f>
        <v>1.8410164692311688</v>
      </c>
      <c r="G354" s="11">
        <f t="shared" si="30"/>
        <v>0.25838446290578854</v>
      </c>
      <c r="H354" s="67"/>
      <c r="I354" s="2">
        <f>Addresses!Q346</f>
        <v>6569</v>
      </c>
      <c r="J354" s="2">
        <f>Addresses!R346</f>
        <v>17507.951036416147</v>
      </c>
      <c r="K354" s="2">
        <f t="shared" si="28"/>
        <v>78991.41</v>
      </c>
      <c r="L354" s="55">
        <f t="shared" si="29"/>
        <v>4.5723535145119536</v>
      </c>
    </row>
    <row r="355" spans="1:12" x14ac:dyDescent="0.25">
      <c r="A355" s="12" t="str">
        <f>Addresses!A347</f>
        <v>0x80c375ae21b680e7948dcf17beaa70547285d497</v>
      </c>
      <c r="B355" s="2">
        <f>Addresses!N347</f>
        <v>28604.713425446676</v>
      </c>
      <c r="C355" s="2">
        <f>Addresses!O347</f>
        <v>41848.695741428492</v>
      </c>
      <c r="D355" s="2">
        <f>-Addresses!L347</f>
        <v>-17670.614202515429</v>
      </c>
      <c r="E355" s="11">
        <f t="shared" si="27"/>
        <v>2.3682649206087749</v>
      </c>
      <c r="F355" s="64">
        <f>4/E355*'C-Ratio'!$I$5</f>
        <v>2.4710073392024543</v>
      </c>
      <c r="G355" s="11">
        <f t="shared" si="30"/>
        <v>0.68900023185403558</v>
      </c>
      <c r="H355" s="67"/>
      <c r="I355" s="2">
        <f>Addresses!Q347</f>
        <v>3680</v>
      </c>
      <c r="J355" s="2">
        <f>Addresses!R347</f>
        <v>14183.994258571511</v>
      </c>
      <c r="K355" s="2">
        <f t="shared" si="28"/>
        <v>59712.69</v>
      </c>
      <c r="L355" s="55">
        <f t="shared" si="29"/>
        <v>3.3792085162212326</v>
      </c>
    </row>
    <row r="356" spans="1:12" x14ac:dyDescent="0.25">
      <c r="A356" s="12" t="str">
        <f>Addresses!A348</f>
        <v>0xd8a8aa5e8d776a89ee1b7ae98d3490de8acad53d</v>
      </c>
      <c r="B356" s="2">
        <f>Addresses!N348</f>
        <v>41390.065242761353</v>
      </c>
      <c r="C356" s="2">
        <f>Addresses!O348</f>
        <v>60553.665450159868</v>
      </c>
      <c r="D356" s="2">
        <f>-Addresses!L348</f>
        <v>-15716.36499024009</v>
      </c>
      <c r="E356" s="11">
        <f t="shared" si="27"/>
        <v>3.8529052670744077</v>
      </c>
      <c r="F356" s="64">
        <f>4/E356*'C-Ratio'!$I$5</f>
        <v>1.5188538503682307</v>
      </c>
      <c r="G356" s="11">
        <f t="shared" si="30"/>
        <v>3.8177614742467947E-2</v>
      </c>
      <c r="H356" s="67"/>
      <c r="I356" s="2">
        <f>Addresses!Q348</f>
        <v>400</v>
      </c>
      <c r="J356" s="2">
        <f>Addresses!R348</f>
        <v>16837.304549840133</v>
      </c>
      <c r="K356" s="2">
        <f t="shared" si="28"/>
        <v>77790.97</v>
      </c>
      <c r="L356" s="55">
        <f t="shared" si="29"/>
        <v>4.9496795250242931</v>
      </c>
    </row>
    <row r="357" spans="1:12" x14ac:dyDescent="0.25">
      <c r="A357" s="12" t="str">
        <f>Addresses!A349</f>
        <v>0x05e09d942505764bca4475abf8efdbc21d1c535b</v>
      </c>
      <c r="B357" s="2">
        <f>Addresses!N349</f>
        <v>36905.372516326999</v>
      </c>
      <c r="C357" s="2">
        <f>Addresses!O349</f>
        <v>53992.559991386399</v>
      </c>
      <c r="D357" s="2">
        <f>-Addresses!L349</f>
        <v>-14024.075532818981</v>
      </c>
      <c r="E357" s="11">
        <f t="shared" si="27"/>
        <v>3.8499906724713249</v>
      </c>
      <c r="F357" s="64">
        <f>4/E357*'C-Ratio'!$I$5</f>
        <v>1.5200036825656975</v>
      </c>
      <c r="G357" s="11">
        <f t="shared" si="30"/>
        <v>3.8963556094119944E-2</v>
      </c>
      <c r="H357" s="67"/>
      <c r="I357" s="2">
        <f>Addresses!Q349</f>
        <v>91374</v>
      </c>
      <c r="J357" s="2">
        <f>Addresses!R349</f>
        <v>604059.89000861358</v>
      </c>
      <c r="K357" s="2">
        <f t="shared" si="28"/>
        <v>749426.45</v>
      </c>
      <c r="L357" s="55">
        <f t="shared" si="29"/>
        <v>53.438563436584523</v>
      </c>
    </row>
    <row r="358" spans="1:12" x14ac:dyDescent="0.25">
      <c r="A358" s="12" t="str">
        <f>Addresses!A350</f>
        <v>0xc422e5526c70f2a9903acb469b25ef4df0fba2d9</v>
      </c>
      <c r="B358" s="2">
        <f>Addresses!N350</f>
        <v>37386.31733893112</v>
      </c>
      <c r="C358" s="2">
        <f>Addresses!O350</f>
        <v>54696.182266856231</v>
      </c>
      <c r="D358" s="2">
        <f>-Addresses!L350</f>
        <v>-14526.51483590904</v>
      </c>
      <c r="E358" s="11">
        <f t="shared" si="27"/>
        <v>3.7652653017397655</v>
      </c>
      <c r="F358" s="64">
        <f>4/E358*'C-Ratio'!$I$5</f>
        <v>1.5542065514735561</v>
      </c>
      <c r="G358" s="11">
        <f t="shared" si="30"/>
        <v>6.234214044672326E-2</v>
      </c>
      <c r="H358" s="67"/>
      <c r="I358" s="2">
        <f>Addresses!Q350</f>
        <v>8311</v>
      </c>
      <c r="J358" s="2">
        <f>Addresses!R350</f>
        <v>0.17773314376972849</v>
      </c>
      <c r="K358" s="2">
        <f t="shared" si="28"/>
        <v>63007.360000000001</v>
      </c>
      <c r="L358" s="55">
        <f t="shared" si="29"/>
        <v>4.3374037552522919</v>
      </c>
    </row>
    <row r="359" spans="1:12" x14ac:dyDescent="0.25">
      <c r="A359" s="12" t="str">
        <f>Addresses!A351</f>
        <v>0xb2dd7f7a0c94364067ade38ab28ad18d124bb329</v>
      </c>
      <c r="B359" s="2">
        <f>Addresses!N351</f>
        <v>40568.565626378964</v>
      </c>
      <c r="C359" s="2">
        <f>Addresses!O351</f>
        <v>59351.811511392429</v>
      </c>
      <c r="D359" s="2">
        <f>-Addresses!L351</f>
        <v>-15693.37155746704</v>
      </c>
      <c r="E359" s="11">
        <f t="shared" si="27"/>
        <v>3.7819668829004645</v>
      </c>
      <c r="F359" s="64">
        <f>4/E359*'C-Ratio'!$I$5</f>
        <v>1.5473430046304337</v>
      </c>
      <c r="G359" s="11">
        <f t="shared" si="30"/>
        <v>5.7650720868375638E-2</v>
      </c>
      <c r="H359" s="67"/>
      <c r="I359" s="2">
        <f>Addresses!Q351</f>
        <v>12862</v>
      </c>
      <c r="J359" s="2">
        <f>Addresses!R351</f>
        <v>129279.88848860758</v>
      </c>
      <c r="K359" s="2">
        <f t="shared" si="28"/>
        <v>201493.7</v>
      </c>
      <c r="L359" s="55">
        <f t="shared" si="29"/>
        <v>12.839414351604233</v>
      </c>
    </row>
    <row r="360" spans="1:12" x14ac:dyDescent="0.25">
      <c r="A360" s="12" t="str">
        <f>Addresses!A352</f>
        <v>0xb95b8106b30c794b1eed3c5eeaf6a02cf82c8446</v>
      </c>
      <c r="B360" s="2">
        <f>Addresses!N352</f>
        <v>38085.796206356332</v>
      </c>
      <c r="C360" s="2">
        <f>Addresses!O352</f>
        <v>55719.51984989932</v>
      </c>
      <c r="D360" s="2">
        <f>-Addresses!L352</f>
        <v>-18601.57137999616</v>
      </c>
      <c r="E360" s="11">
        <f t="shared" si="27"/>
        <v>2.9954200487502485</v>
      </c>
      <c r="F360" s="64">
        <f>4/E360*'C-Ratio'!$I$5</f>
        <v>1.9536492060409278</v>
      </c>
      <c r="G360" s="11">
        <f t="shared" si="30"/>
        <v>0.33537197952216524</v>
      </c>
      <c r="H360" s="67"/>
      <c r="I360" s="2">
        <f>Addresses!Q352</f>
        <v>4240</v>
      </c>
      <c r="J360" s="2">
        <f>Addresses!R352</f>
        <v>88.180150100677565</v>
      </c>
      <c r="K360" s="2">
        <f t="shared" si="28"/>
        <v>60047.7</v>
      </c>
      <c r="L360" s="55">
        <f t="shared" si="29"/>
        <v>3.2280982489777372</v>
      </c>
    </row>
    <row r="361" spans="1:12" x14ac:dyDescent="0.25">
      <c r="A361" s="12" t="str">
        <f>Addresses!A353</f>
        <v>0x4690f9f73463772d79a3a5aca5c24d7015cdcc09</v>
      </c>
      <c r="B361" s="2">
        <f>Addresses!N353</f>
        <v>40207.586577970345</v>
      </c>
      <c r="C361" s="2">
        <f>Addresses!O353</f>
        <v>58823.699163570622</v>
      </c>
      <c r="D361" s="2">
        <f>-Addresses!L353</f>
        <v>-17030.347486498991</v>
      </c>
      <c r="E361" s="11">
        <f t="shared" si="27"/>
        <v>3.4540516105266672</v>
      </c>
      <c r="F361" s="64">
        <f>4/E361*'C-Ratio'!$I$5</f>
        <v>1.6942422001354225</v>
      </c>
      <c r="G361" s="11">
        <f t="shared" si="30"/>
        <v>0.15806028717390452</v>
      </c>
      <c r="H361" s="67"/>
      <c r="I361" s="2">
        <f>Addresses!Q353</f>
        <v>39418</v>
      </c>
      <c r="J361" s="2">
        <f>Addresses!R353</f>
        <v>1771.1108364293759</v>
      </c>
      <c r="K361" s="2">
        <f t="shared" si="28"/>
        <v>100012.81</v>
      </c>
      <c r="L361" s="55">
        <f t="shared" si="29"/>
        <v>5.872622979612502</v>
      </c>
    </row>
    <row r="362" spans="1:12" x14ac:dyDescent="0.25">
      <c r="A362" s="12" t="str">
        <f>Addresses!A354</f>
        <v>0x76774a6bf17c93f855493e2e5d5e9291047c3dcc</v>
      </c>
      <c r="B362" s="2">
        <f>Addresses!N354</f>
        <v>18164.620471570026</v>
      </c>
      <c r="C362" s="2">
        <f>Addresses!O354</f>
        <v>26574.839749906951</v>
      </c>
      <c r="D362" s="2">
        <f>-Addresses!L354</f>
        <v>-6940.7392531730584</v>
      </c>
      <c r="E362" s="11">
        <f t="shared" si="27"/>
        <v>3.8288197813738476</v>
      </c>
      <c r="F362" s="64">
        <f>4/E362*'C-Ratio'!$I$5</f>
        <v>1.5284083174842458</v>
      </c>
      <c r="G362" s="11">
        <f t="shared" si="30"/>
        <v>4.4708350980345646E-2</v>
      </c>
      <c r="H362" s="67"/>
      <c r="I362" s="2">
        <f>Addresses!Q354</f>
        <v>6921</v>
      </c>
      <c r="J362" s="2">
        <f>Addresses!R354</f>
        <v>4014.0102500930479</v>
      </c>
      <c r="K362" s="2">
        <f t="shared" si="28"/>
        <v>37509.850000000006</v>
      </c>
      <c r="L362" s="55">
        <f t="shared" si="29"/>
        <v>5.4043018519751831</v>
      </c>
    </row>
    <row r="363" spans="1:12" x14ac:dyDescent="0.25">
      <c r="A363" s="12" t="str">
        <f>Addresses!A355</f>
        <v>0xa2ce3c2fc80345d73ea9ceac69c77415086a2a17</v>
      </c>
      <c r="B363" s="2">
        <f>Addresses!N355</f>
        <v>27894.573172728229</v>
      </c>
      <c r="C363" s="2">
        <f>Addresses!O355</f>
        <v>40809.760551701402</v>
      </c>
      <c r="D363" s="2">
        <f>-Addresses!L355</f>
        <v>-13524.229851340981</v>
      </c>
      <c r="E363" s="11">
        <f t="shared" si="27"/>
        <v>3.0175293528936109</v>
      </c>
      <c r="F363" s="64">
        <f>4/E363*'C-Ratio'!$I$5</f>
        <v>1.9393349046922508</v>
      </c>
      <c r="G363" s="11">
        <f t="shared" si="30"/>
        <v>0.32558776807399226</v>
      </c>
      <c r="H363" s="67"/>
      <c r="I363" s="2">
        <f>Addresses!Q355</f>
        <v>9560</v>
      </c>
      <c r="J363" s="2">
        <f>Addresses!R355</f>
        <v>-5.517013996723108E-4</v>
      </c>
      <c r="K363" s="2">
        <f t="shared" si="28"/>
        <v>50369.760000000002</v>
      </c>
      <c r="L363" s="55">
        <f t="shared" si="29"/>
        <v>3.7244087503441565</v>
      </c>
    </row>
    <row r="364" spans="1:12" x14ac:dyDescent="0.25">
      <c r="A364" s="12" t="str">
        <f>Addresses!A356</f>
        <v>0xa5b643c7128d53204a838c852a012691c8a39f93</v>
      </c>
      <c r="B364" s="2">
        <f>Addresses!N356</f>
        <v>37867.006147384425</v>
      </c>
      <c r="C364" s="2">
        <f>Addresses!O356</f>
        <v>55399.429993623417</v>
      </c>
      <c r="D364" s="2">
        <f>-Addresses!L356</f>
        <v>-16872.590772808238</v>
      </c>
      <c r="E364" s="11">
        <f t="shared" si="27"/>
        <v>3.2833979523112</v>
      </c>
      <c r="F364" s="64">
        <f>4/E364*'C-Ratio'!$I$5</f>
        <v>1.7822999481012496</v>
      </c>
      <c r="G364" s="11">
        <f t="shared" si="30"/>
        <v>0.21825013540755256</v>
      </c>
      <c r="H364" s="67"/>
      <c r="I364" s="2">
        <f>Addresses!Q356</f>
        <v>7425</v>
      </c>
      <c r="J364" s="2">
        <f>Addresses!R356</f>
        <v>20546.790006376585</v>
      </c>
      <c r="K364" s="2">
        <f t="shared" si="28"/>
        <v>83371.22</v>
      </c>
      <c r="L364" s="55">
        <f t="shared" si="29"/>
        <v>4.9412221941849346</v>
      </c>
    </row>
    <row r="365" spans="1:12" x14ac:dyDescent="0.25">
      <c r="A365" s="12" t="str">
        <f>Addresses!A357</f>
        <v>0x2314a07fe06bb94d9d4d98044ed556a2104f92d0</v>
      </c>
      <c r="B365" s="2">
        <f>Addresses!N357</f>
        <v>40592.677486577741</v>
      </c>
      <c r="C365" s="2">
        <f>Addresses!O357</f>
        <v>59387.087162863238</v>
      </c>
      <c r="D365" s="2">
        <f>-Addresses!L357</f>
        <v>-16848.747559200801</v>
      </c>
      <c r="E365" s="11">
        <f t="shared" si="27"/>
        <v>3.5247181996286132</v>
      </c>
      <c r="F365" s="64">
        <f>4/E365*'C-Ratio'!$I$5</f>
        <v>1.6602745719123317</v>
      </c>
      <c r="G365" s="11">
        <f t="shared" si="30"/>
        <v>0.13484249618067778</v>
      </c>
      <c r="H365" s="67"/>
      <c r="I365" s="2">
        <f>Addresses!Q357</f>
        <v>43006</v>
      </c>
      <c r="J365" s="2">
        <f>Addresses!R357</f>
        <v>454.03283713676501</v>
      </c>
      <c r="K365" s="2">
        <f t="shared" si="28"/>
        <v>102847.12</v>
      </c>
      <c r="L365" s="55">
        <f t="shared" si="29"/>
        <v>6.104140360500387</v>
      </c>
    </row>
    <row r="366" spans="1:12" x14ac:dyDescent="0.25">
      <c r="A366" s="12" t="str">
        <f>Addresses!A358</f>
        <v>0x863cdda455914408fc078f116cac40d492c53546</v>
      </c>
      <c r="B366" s="2">
        <f>Addresses!N358</f>
        <v>40537.698675289859</v>
      </c>
      <c r="C366" s="2">
        <f>Addresses!O358</f>
        <v>59306.653161949071</v>
      </c>
      <c r="D366" s="2">
        <f>-Addresses!L358</f>
        <v>-11628.03297973346</v>
      </c>
      <c r="E366" s="11">
        <f t="shared" si="27"/>
        <v>5.1003169035824758</v>
      </c>
      <c r="F366" s="64">
        <f>4/E366*'C-Ratio'!$I$5</f>
        <v>1.1473796845622555</v>
      </c>
      <c r="G366" s="11">
        <f t="shared" si="30"/>
        <v>-0.21573500713448024</v>
      </c>
      <c r="H366" s="67"/>
      <c r="I366" s="2">
        <f>Addresses!Q358</f>
        <v>14028</v>
      </c>
      <c r="J366" s="2">
        <f>Addresses!R358</f>
        <v>110137.52683805092</v>
      </c>
      <c r="K366" s="2">
        <f t="shared" si="28"/>
        <v>183472.18</v>
      </c>
      <c r="L366" s="55">
        <f t="shared" si="29"/>
        <v>15.778436500805794</v>
      </c>
    </row>
    <row r="367" spans="1:12" x14ac:dyDescent="0.25">
      <c r="A367" s="12" t="str">
        <f>Addresses!A359</f>
        <v>0xe073182d644ebb5290cfa6915ba94312fc73a679</v>
      </c>
      <c r="B367" s="2">
        <f>Addresses!N359</f>
        <v>47654.453341794651</v>
      </c>
      <c r="C367" s="2">
        <f>Addresses!O359</f>
        <v>69718.465239045574</v>
      </c>
      <c r="D367" s="2">
        <f>-Addresses!L359</f>
        <v>-20203.862426389082</v>
      </c>
      <c r="E367" s="11">
        <f t="shared" si="27"/>
        <v>3.4507493551323862</v>
      </c>
      <c r="F367" s="64">
        <f>4/E367*'C-Ratio'!$I$5</f>
        <v>1.6958635350597615</v>
      </c>
      <c r="G367" s="11">
        <f t="shared" si="30"/>
        <v>0.15916851336962501</v>
      </c>
      <c r="H367" s="67"/>
      <c r="I367" s="2">
        <f>Addresses!Q359</f>
        <v>41839</v>
      </c>
      <c r="J367" s="2">
        <f>Addresses!R359</f>
        <v>281648.89476095443</v>
      </c>
      <c r="K367" s="2">
        <f t="shared" si="28"/>
        <v>393206.36</v>
      </c>
      <c r="L367" s="55">
        <f t="shared" si="29"/>
        <v>19.461940083615758</v>
      </c>
    </row>
    <row r="368" spans="1:12" x14ac:dyDescent="0.25">
      <c r="A368" s="12" t="str">
        <f>Addresses!A360</f>
        <v>0x7e1ff06fc9adaca7383560f3d674c6b686aef67e</v>
      </c>
      <c r="B368" s="2">
        <f>Addresses!N360</f>
        <v>36955.951239717098</v>
      </c>
      <c r="C368" s="2">
        <f>Addresses!O360</f>
        <v>54066.55666370612</v>
      </c>
      <c r="D368" s="2">
        <f>-Addresses!L360</f>
        <v>-13432.28313240237</v>
      </c>
      <c r="E368" s="11">
        <f t="shared" si="27"/>
        <v>4.0251203857728903</v>
      </c>
      <c r="F368" s="64">
        <f>4/E368*'C-Ratio'!$I$5</f>
        <v>1.4538695589539041</v>
      </c>
      <c r="G368" s="11">
        <f t="shared" si="30"/>
        <v>-6.2409029706739227E-3</v>
      </c>
      <c r="H368" s="67"/>
      <c r="I368" s="2">
        <f>Addresses!Q360</f>
        <v>616</v>
      </c>
      <c r="J368" s="2">
        <f>Addresses!R360</f>
        <v>140073.05333629387</v>
      </c>
      <c r="K368" s="2">
        <f t="shared" si="28"/>
        <v>194755.61</v>
      </c>
      <c r="L368" s="55">
        <f t="shared" si="29"/>
        <v>14.499069747137458</v>
      </c>
    </row>
    <row r="369" spans="1:12" x14ac:dyDescent="0.25">
      <c r="A369" s="12" t="str">
        <f>Addresses!A361</f>
        <v>0xcbdc76e52895b5de79c315b8ab3f0a7a5ac04ab3</v>
      </c>
      <c r="B369" s="2">
        <f>Addresses!N361</f>
        <v>16682.136503695914</v>
      </c>
      <c r="C369" s="2">
        <f>Addresses!O361</f>
        <v>24405.965704907121</v>
      </c>
      <c r="D369" s="2">
        <f>-Addresses!L361</f>
        <v>-5873.0122851351543</v>
      </c>
      <c r="E369" s="11">
        <f t="shared" si="27"/>
        <v>4.1556129154845571</v>
      </c>
      <c r="F369" s="64">
        <f>4/E369*'C-Ratio'!$I$5</f>
        <v>1.408215856244551</v>
      </c>
      <c r="G369" s="11">
        <f t="shared" si="30"/>
        <v>-3.7446441391284391E-2</v>
      </c>
      <c r="H369" s="67"/>
      <c r="I369" s="2">
        <f>Addresses!Q361</f>
        <v>33688</v>
      </c>
      <c r="J369" s="2">
        <f>Addresses!R361</f>
        <v>1751352.1342950929</v>
      </c>
      <c r="K369" s="2">
        <f t="shared" si="28"/>
        <v>1809446.1</v>
      </c>
      <c r="L369" s="55">
        <f t="shared" si="29"/>
        <v>308.09506470466368</v>
      </c>
    </row>
    <row r="370" spans="1:12" x14ac:dyDescent="0.25">
      <c r="A370" s="12" t="str">
        <f>Addresses!A362</f>
        <v>0x0716266cc5d3c443e30b0c4e9c72afa33778e1de</v>
      </c>
      <c r="B370" s="2">
        <f>Addresses!N362</f>
        <v>21535.511718913669</v>
      </c>
      <c r="C370" s="2">
        <f>Addresses!O362</f>
        <v>31506.4536447707</v>
      </c>
      <c r="D370" s="2">
        <f>-Addresses!L362</f>
        <v>-16375.296560430639</v>
      </c>
      <c r="E370" s="11">
        <f t="shared" si="27"/>
        <v>1.9240233927062473</v>
      </c>
      <c r="F370" s="64">
        <f>4/E370*'C-Ratio'!$I$5</f>
        <v>3.0415430613703882</v>
      </c>
      <c r="G370" s="11">
        <f t="shared" si="30"/>
        <v>1.0789768020303403</v>
      </c>
      <c r="H370" s="67"/>
      <c r="I370" s="2">
        <f>Addresses!Q362</f>
        <v>28288</v>
      </c>
      <c r="J370" s="2">
        <f>Addresses!R362</f>
        <v>213532.45635522931</v>
      </c>
      <c r="K370" s="2">
        <f t="shared" si="28"/>
        <v>273326.91000000003</v>
      </c>
      <c r="L370" s="55">
        <f t="shared" si="29"/>
        <v>16.691417403729272</v>
      </c>
    </row>
    <row r="371" spans="1:12" x14ac:dyDescent="0.25">
      <c r="A371" s="12" t="str">
        <f>Addresses!A363</f>
        <v>0x2f206d74d7cfcc6a9f556825034eb110a572ad62</v>
      </c>
      <c r="B371" s="2">
        <f>Addresses!N363</f>
        <v>38795.744767640259</v>
      </c>
      <c r="C371" s="2">
        <f>Addresses!O363</f>
        <v>56758.174595057702</v>
      </c>
      <c r="D371" s="2">
        <f>-Addresses!L363</f>
        <v>-18421.141097005489</v>
      </c>
      <c r="E371" s="11">
        <f t="shared" si="27"/>
        <v>3.0811432525363056</v>
      </c>
      <c r="F371" s="64">
        <f>4/E371*'C-Ratio'!$I$5</f>
        <v>1.8992950084949176</v>
      </c>
      <c r="G371" s="11">
        <f t="shared" si="30"/>
        <v>0.29821941797328599</v>
      </c>
      <c r="H371" s="67"/>
      <c r="I371" s="2">
        <f>Addresses!Q363</f>
        <v>349533</v>
      </c>
      <c r="J371" s="2">
        <f>Addresses!R363</f>
        <v>10099749.835404942</v>
      </c>
      <c r="K371" s="2">
        <f t="shared" si="28"/>
        <v>10506041.01</v>
      </c>
      <c r="L371" s="55">
        <f t="shared" si="29"/>
        <v>570.32520160805052</v>
      </c>
    </row>
    <row r="372" spans="1:12" x14ac:dyDescent="0.25">
      <c r="A372" s="12" t="str">
        <f>Addresses!A364</f>
        <v>0x34e31ddb2e1a2e06d8d75f5ea109ce001fc969b5</v>
      </c>
      <c r="B372" s="2">
        <f>Addresses!N364</f>
        <v>36068.404791993664</v>
      </c>
      <c r="C372" s="2">
        <f>Addresses!O364</f>
        <v>52768.076210686733</v>
      </c>
      <c r="D372" s="2">
        <f>-Addresses!L364</f>
        <v>-13857.92083928047</v>
      </c>
      <c r="E372" s="11">
        <f t="shared" si="27"/>
        <v>3.8077917187342334</v>
      </c>
      <c r="F372" s="64">
        <f>4/E372*'C-Ratio'!$I$5</f>
        <v>1.5368487649175551</v>
      </c>
      <c r="G372" s="11">
        <f t="shared" si="30"/>
        <v>5.0477624687323974E-2</v>
      </c>
      <c r="H372" s="67"/>
      <c r="I372" s="2">
        <f>Addresses!Q364</f>
        <v>76668</v>
      </c>
      <c r="J372" s="2">
        <f>Addresses!R364</f>
        <v>7852.2237893132697</v>
      </c>
      <c r="K372" s="2">
        <f t="shared" si="28"/>
        <v>137288.29999999999</v>
      </c>
      <c r="L372" s="55">
        <f t="shared" si="29"/>
        <v>9.9068468922736503</v>
      </c>
    </row>
    <row r="373" spans="1:12" x14ac:dyDescent="0.25">
      <c r="A373" s="12" t="str">
        <f>Addresses!A365</f>
        <v>0xa6a1fac4430cff1d6ca66e490ab16b0c8422ae23</v>
      </c>
      <c r="B373" s="2">
        <f>Addresses!N365</f>
        <v>33598.029078973464</v>
      </c>
      <c r="C373" s="2">
        <f>Addresses!O365</f>
        <v>49153.91654253818</v>
      </c>
      <c r="D373" s="2">
        <f>-Addresses!L365</f>
        <v>-13191.554453349139</v>
      </c>
      <c r="E373" s="11">
        <f t="shared" si="27"/>
        <v>3.726165609698767</v>
      </c>
      <c r="F373" s="64">
        <f>4/E373*'C-Ratio'!$I$5</f>
        <v>1.5705152730646053</v>
      </c>
      <c r="G373" s="11">
        <f t="shared" si="30"/>
        <v>7.3489591978540769E-2</v>
      </c>
      <c r="H373" s="67"/>
      <c r="I373" s="2">
        <f>Addresses!Q365</f>
        <v>762</v>
      </c>
      <c r="J373" s="2">
        <f>Addresses!R365</f>
        <v>11037.553457461821</v>
      </c>
      <c r="K373" s="2">
        <f t="shared" si="28"/>
        <v>60953.47</v>
      </c>
      <c r="L373" s="55">
        <f t="shared" si="29"/>
        <v>4.6206434742438427</v>
      </c>
    </row>
    <row r="374" spans="1:12" x14ac:dyDescent="0.25">
      <c r="A374" s="12" t="str">
        <f>Addresses!A366</f>
        <v>0xf0f51f50565c1a4ea9889ba9dfd2afa4defb6d9f</v>
      </c>
      <c r="B374" s="2">
        <f>Addresses!N366</f>
        <v>26749.529625476054</v>
      </c>
      <c r="C374" s="2">
        <f>Addresses!O366</f>
        <v>39134.561842071467</v>
      </c>
      <c r="D374" s="2">
        <f>-Addresses!L366</f>
        <v>-10644.00205178165</v>
      </c>
      <c r="E374" s="11">
        <f t="shared" si="27"/>
        <v>3.6766774049541744</v>
      </c>
      <c r="F374" s="64">
        <f>4/E374*'C-Ratio'!$I$5</f>
        <v>1.5916544628350224</v>
      </c>
      <c r="G374" s="11">
        <f t="shared" si="30"/>
        <v>8.7938798930295548E-2</v>
      </c>
      <c r="H374" s="67"/>
      <c r="I374" s="2">
        <f>Addresses!Q366</f>
        <v>609714</v>
      </c>
      <c r="J374" s="2">
        <f>Addresses!R366</f>
        <v>2973775.7781579285</v>
      </c>
      <c r="K374" s="2">
        <f t="shared" si="28"/>
        <v>3622624.34</v>
      </c>
      <c r="L374" s="55">
        <f t="shared" si="29"/>
        <v>340.34419782863773</v>
      </c>
    </row>
    <row r="375" spans="1:12" x14ac:dyDescent="0.25">
      <c r="A375" s="12" t="str">
        <f>Addresses!A367</f>
        <v>0x9e5a57470a2a136a3d4de39e1996e05944c4b1fb</v>
      </c>
      <c r="B375" s="2">
        <f>Addresses!N367</f>
        <v>37339.935221532382</v>
      </c>
      <c r="C375" s="2">
        <f>Addresses!O367</f>
        <v>54628.325229101873</v>
      </c>
      <c r="D375" s="2">
        <f>-Addresses!L367</f>
        <v>-13867.968255066189</v>
      </c>
      <c r="E375" s="11">
        <f t="shared" si="27"/>
        <v>3.939172936103692</v>
      </c>
      <c r="F375" s="64">
        <f>4/E375*'C-Ratio'!$I$5</f>
        <v>1.4855910352055577</v>
      </c>
      <c r="G375" s="11">
        <f t="shared" si="30"/>
        <v>1.5441582505507645E-2</v>
      </c>
      <c r="H375" s="67"/>
      <c r="I375" s="2">
        <f>Addresses!Q367</f>
        <v>72016</v>
      </c>
      <c r="J375" s="2">
        <f>Addresses!R367</f>
        <v>100015.47477089812</v>
      </c>
      <c r="K375" s="2">
        <f t="shared" si="28"/>
        <v>226659.8</v>
      </c>
      <c r="L375" s="55">
        <f t="shared" si="29"/>
        <v>16.344124519984934</v>
      </c>
    </row>
    <row r="376" spans="1:12" x14ac:dyDescent="0.25">
      <c r="A376" s="12" t="str">
        <f>Addresses!A368</f>
        <v>0x82e8936b187d83fd6eb2b7dab5b19556e9deff1c</v>
      </c>
      <c r="B376" s="2">
        <f>Addresses!N368</f>
        <v>47028.950009859909</v>
      </c>
      <c r="C376" s="2">
        <f>Addresses!O368</f>
        <v>68803.353864425051</v>
      </c>
      <c r="D376" s="2">
        <f>-Addresses!L368</f>
        <v>-17451.63762800485</v>
      </c>
      <c r="E376" s="11">
        <f t="shared" si="27"/>
        <v>3.942515615498198</v>
      </c>
      <c r="F376" s="64">
        <f>4/E376*'C-Ratio'!$I$5</f>
        <v>1.4843314702408628</v>
      </c>
      <c r="G376" s="11">
        <f t="shared" si="30"/>
        <v>1.458063584474556E-2</v>
      </c>
      <c r="H376" s="67"/>
      <c r="I376" s="2">
        <f>Addresses!Q368</f>
        <v>20772</v>
      </c>
      <c r="J376" s="2">
        <f>Addresses!R368</f>
        <v>3293903.7561355745</v>
      </c>
      <c r="K376" s="2">
        <f t="shared" si="28"/>
        <v>3383479.1099999994</v>
      </c>
      <c r="L376" s="55">
        <f t="shared" si="29"/>
        <v>193.87745620906603</v>
      </c>
    </row>
    <row r="377" spans="1:12" x14ac:dyDescent="0.25">
      <c r="A377" s="12" t="str">
        <f>Addresses!A369</f>
        <v>0xfcc1b0aaeb2b9063ab34fdfbb3eedc2ff30ae4f2</v>
      </c>
      <c r="B377" s="2">
        <f>Addresses!N369</f>
        <v>34792.379966719775</v>
      </c>
      <c r="C377" s="2">
        <f>Addresses!O369</f>
        <v>50901.251891311033</v>
      </c>
      <c r="D377" s="2">
        <f>-Addresses!L369</f>
        <v>-13685.10408789437</v>
      </c>
      <c r="E377" s="11">
        <f t="shared" si="27"/>
        <v>3.7194639927026563</v>
      </c>
      <c r="F377" s="64">
        <f>4/E377*'C-Ratio'!$I$5</f>
        <v>1.5733449796748238</v>
      </c>
      <c r="G377" s="11">
        <f t="shared" si="30"/>
        <v>7.5423772846769488E-2</v>
      </c>
      <c r="H377" s="67"/>
      <c r="I377" s="2">
        <f>Addresses!Q369</f>
        <v>17338</v>
      </c>
      <c r="J377" s="2">
        <f>Addresses!R369</f>
        <v>132102.77810868897</v>
      </c>
      <c r="K377" s="2">
        <f t="shared" si="28"/>
        <v>200342.03</v>
      </c>
      <c r="L377" s="55">
        <f t="shared" si="29"/>
        <v>14.639423179632185</v>
      </c>
    </row>
    <row r="378" spans="1:12" x14ac:dyDescent="0.25">
      <c r="A378" s="12" t="str">
        <f>Addresses!A370</f>
        <v>0xf27cde95bb356b4f17042f1511f87b1943863a78</v>
      </c>
      <c r="B378" s="2">
        <f>Addresses!N370</f>
        <v>37853.255091841413</v>
      </c>
      <c r="C378" s="2">
        <f>Addresses!O370</f>
        <v>55379.312199363987</v>
      </c>
      <c r="D378" s="2">
        <f>-Addresses!L370</f>
        <v>-14484.202864724009</v>
      </c>
      <c r="E378" s="11">
        <f t="shared" si="27"/>
        <v>3.8234283734204806</v>
      </c>
      <c r="F378" s="64">
        <f>4/E378*'C-Ratio'!$I$5</f>
        <v>1.530563522696448</v>
      </c>
      <c r="G378" s="11">
        <f t="shared" si="30"/>
        <v>4.6181491931953422E-2</v>
      </c>
      <c r="H378" s="67"/>
      <c r="I378" s="2">
        <f>Addresses!Q370</f>
        <v>19360</v>
      </c>
      <c r="J378" s="2">
        <f>Addresses!R370</f>
        <v>-2.1993639893480577E-3</v>
      </c>
      <c r="K378" s="2">
        <f t="shared" si="28"/>
        <v>74739.31</v>
      </c>
      <c r="L378" s="55">
        <f t="shared" si="29"/>
        <v>5.1600568355767864</v>
      </c>
    </row>
    <row r="379" spans="1:12" x14ac:dyDescent="0.25">
      <c r="A379" s="12" t="str">
        <f>Addresses!A371</f>
        <v>0x862242781c4cd5bee269e81c1d629e68d1a06c7a</v>
      </c>
      <c r="B379" s="2">
        <f>Addresses!N371</f>
        <v>35245.588571500943</v>
      </c>
      <c r="C379" s="2">
        <f>Addresses!O371</f>
        <v>51564.296080105887</v>
      </c>
      <c r="D379" s="2">
        <f>-Addresses!L371</f>
        <v>-15516.04209588091</v>
      </c>
      <c r="E379" s="11">
        <f t="shared" si="27"/>
        <v>3.3232892616213521</v>
      </c>
      <c r="F379" s="64">
        <f>4/E379*'C-Ratio'!$I$5</f>
        <v>1.7609059998421419</v>
      </c>
      <c r="G379" s="11">
        <f t="shared" si="30"/>
        <v>0.2036267941504728</v>
      </c>
      <c r="H379" s="67"/>
      <c r="I379" s="2">
        <f>Addresses!Q371</f>
        <v>1174</v>
      </c>
      <c r="J379" s="2">
        <f>Addresses!R371</f>
        <v>9309.3339198941103</v>
      </c>
      <c r="K379" s="2">
        <f t="shared" si="28"/>
        <v>62047.63</v>
      </c>
      <c r="L379" s="55">
        <f t="shared" si="29"/>
        <v>3.9989341106822573</v>
      </c>
    </row>
    <row r="380" spans="1:12" x14ac:dyDescent="0.25">
      <c r="A380" s="12" t="str">
        <f>Addresses!A372</f>
        <v>0x4f6fff5cd87eaf8cf09467366fe783e7ecb1317b</v>
      </c>
      <c r="B380" s="2">
        <f>Addresses!N372</f>
        <v>39128.561477098243</v>
      </c>
      <c r="C380" s="2">
        <f>Addresses!O372</f>
        <v>57245.085440994728</v>
      </c>
      <c r="D380" s="2">
        <f>-Addresses!L372</f>
        <v>-14911.3611343755</v>
      </c>
      <c r="E380" s="11">
        <f t="shared" si="27"/>
        <v>3.8390248163882457</v>
      </c>
      <c r="F380" s="64">
        <f>4/E380*'C-Ratio'!$I$5</f>
        <v>1.5243454470569331</v>
      </c>
      <c r="G380" s="11">
        <f t="shared" si="30"/>
        <v>4.1931269348552958E-2</v>
      </c>
      <c r="H380" s="67"/>
      <c r="I380" s="2">
        <f>Addresses!Q372</f>
        <v>32212</v>
      </c>
      <c r="J380" s="2">
        <f>Addresses!R372</f>
        <v>66661.014559005271</v>
      </c>
      <c r="K380" s="2">
        <f t="shared" si="28"/>
        <v>156118.1</v>
      </c>
      <c r="L380" s="55">
        <f t="shared" si="29"/>
        <v>10.46974173538708</v>
      </c>
    </row>
    <row r="381" spans="1:12" x14ac:dyDescent="0.25">
      <c r="A381" s="12" t="str">
        <f>Addresses!A373</f>
        <v>0xdca7125336a3ada3ece34860efebc230b6e3cc2e</v>
      </c>
      <c r="B381" s="2">
        <f>Addresses!N373</f>
        <v>19081.289581816676</v>
      </c>
      <c r="C381" s="2">
        <f>Addresses!O373</f>
        <v>27915.926658197801</v>
      </c>
      <c r="D381" s="2">
        <f>-Addresses!L373</f>
        <v>-7019.2728350771686</v>
      </c>
      <c r="E381" s="11">
        <f t="shared" si="27"/>
        <v>3.977039689737448</v>
      </c>
      <c r="F381" s="64">
        <f>4/E381*'C-Ratio'!$I$5</f>
        <v>1.4714462154101187</v>
      </c>
      <c r="G381" s="11">
        <f t="shared" si="30"/>
        <v>5.7732162748589388E-3</v>
      </c>
      <c r="H381" s="67"/>
      <c r="I381" s="2">
        <f>Addresses!Q373</f>
        <v>3149</v>
      </c>
      <c r="J381" s="2">
        <f>Addresses!R373</f>
        <v>570.58334180219754</v>
      </c>
      <c r="K381" s="2">
        <f t="shared" si="28"/>
        <v>31635.51</v>
      </c>
      <c r="L381" s="55">
        <f t="shared" si="29"/>
        <v>4.5069497572325385</v>
      </c>
    </row>
    <row r="382" spans="1:12" x14ac:dyDescent="0.25">
      <c r="A382" s="12" t="str">
        <f>Addresses!A374</f>
        <v>0x7165efe18fbf79a3e8fdbf3211927ca32ad86bb5</v>
      </c>
      <c r="B382" s="2">
        <f>Addresses!N374</f>
        <v>36952.937659661089</v>
      </c>
      <c r="C382" s="2">
        <f>Addresses!O374</f>
        <v>54062.14779608418</v>
      </c>
      <c r="D382" s="2">
        <f>-Addresses!L374</f>
        <v>-15624.28518952575</v>
      </c>
      <c r="E382" s="11">
        <f t="shared" si="27"/>
        <v>3.4601357527912064</v>
      </c>
      <c r="F382" s="64">
        <f>4/E382*'C-Ratio'!$I$5</f>
        <v>1.6912631232110866</v>
      </c>
      <c r="G382" s="11">
        <f t="shared" si="30"/>
        <v>0.15602400766308033</v>
      </c>
      <c r="H382" s="67"/>
      <c r="I382" s="2">
        <f>Addresses!Q374</f>
        <v>2826</v>
      </c>
      <c r="J382" s="2">
        <f>Addresses!R374</f>
        <v>370.73220391581708</v>
      </c>
      <c r="K382" s="2">
        <f t="shared" si="28"/>
        <v>57258.879999999997</v>
      </c>
      <c r="L382" s="55">
        <f t="shared" si="29"/>
        <v>3.6647359738662066</v>
      </c>
    </row>
    <row r="383" spans="1:12" x14ac:dyDescent="0.25">
      <c r="A383" s="12" t="str">
        <f>Addresses!A375</f>
        <v>0x5f370f2aba4643b2d24cd6c753b6122ee86c1999</v>
      </c>
      <c r="B383" s="2">
        <f>Addresses!N375</f>
        <v>25929.174311941642</v>
      </c>
      <c r="C383" s="2">
        <f>Addresses!O375</f>
        <v>37934.382018370627</v>
      </c>
      <c r="D383" s="2">
        <f>-Addresses!L375</f>
        <v>-15580.872551089131</v>
      </c>
      <c r="E383" s="11">
        <f t="shared" si="27"/>
        <v>2.4346763567948537</v>
      </c>
      <c r="F383" s="64">
        <f>4/E383*'C-Ratio'!$I$5</f>
        <v>2.4036048913309798</v>
      </c>
      <c r="G383" s="11">
        <f t="shared" si="30"/>
        <v>0.64292883891386166</v>
      </c>
      <c r="H383" s="67"/>
      <c r="I383" s="2">
        <f>Addresses!Q375</f>
        <v>2728</v>
      </c>
      <c r="J383" s="2">
        <f>Addresses!R375</f>
        <v>1226.2879816293716</v>
      </c>
      <c r="K383" s="2">
        <f t="shared" si="28"/>
        <v>41888.67</v>
      </c>
      <c r="L383" s="55">
        <f t="shared" si="29"/>
        <v>2.6884675336794217</v>
      </c>
    </row>
    <row r="384" spans="1:12" x14ac:dyDescent="0.25">
      <c r="A384" s="12" t="str">
        <f>Addresses!A376</f>
        <v>0x16224283be3f7c0245d9d259ea82ead7fcb8343d</v>
      </c>
      <c r="B384" s="2">
        <f>Addresses!N376</f>
        <v>26501.594551490216</v>
      </c>
      <c r="C384" s="2">
        <f>Addresses!O376</f>
        <v>38771.832828830185</v>
      </c>
      <c r="D384" s="2">
        <f>-Addresses!L376</f>
        <v>-10242.205578607911</v>
      </c>
      <c r="E384" s="11">
        <f t="shared" si="27"/>
        <v>3.7854964471529318</v>
      </c>
      <c r="F384" s="64">
        <f>4/E384*'C-Ratio'!$I$5</f>
        <v>1.5459002753525983</v>
      </c>
      <c r="G384" s="11">
        <f t="shared" si="30"/>
        <v>5.666457645427081E-2</v>
      </c>
      <c r="H384" s="67"/>
      <c r="I384" s="2">
        <f>Addresses!Q376</f>
        <v>260824</v>
      </c>
      <c r="J384" s="2">
        <f>Addresses!R376</f>
        <v>118521.21717116979</v>
      </c>
      <c r="K384" s="2">
        <f t="shared" si="28"/>
        <v>418117.04999999993</v>
      </c>
      <c r="L384" s="55">
        <f t="shared" si="29"/>
        <v>40.822950368550316</v>
      </c>
    </row>
    <row r="385" spans="1:12" x14ac:dyDescent="0.25">
      <c r="A385" s="12" t="str">
        <f>Addresses!A377</f>
        <v>0xf9809ce9761ffabe887c4758e045a6a21e627dbc</v>
      </c>
      <c r="B385" s="2">
        <f>Addresses!N377</f>
        <v>22539.671405819863</v>
      </c>
      <c r="C385" s="2">
        <f>Addresses!O377</f>
        <v>32975.539266714462</v>
      </c>
      <c r="D385" s="2">
        <f>-Addresses!L377</f>
        <v>-15485.825029506281</v>
      </c>
      <c r="E385" s="11">
        <f t="shared" si="27"/>
        <v>2.1294015142159841</v>
      </c>
      <c r="F385" s="64">
        <f>4/E385*'C-Ratio'!$I$5</f>
        <v>2.7481900247237427</v>
      </c>
      <c r="G385" s="11">
        <f t="shared" si="30"/>
        <v>0.87846208115088342</v>
      </c>
      <c r="H385" s="67"/>
      <c r="I385" s="2">
        <f>Addresses!Q377</f>
        <v>813</v>
      </c>
      <c r="J385" s="2">
        <f>Addresses!R377</f>
        <v>79731.360733285532</v>
      </c>
      <c r="K385" s="2">
        <f t="shared" si="28"/>
        <v>113519.9</v>
      </c>
      <c r="L385" s="55">
        <f t="shared" si="29"/>
        <v>7.3305684252341861</v>
      </c>
    </row>
    <row r="386" spans="1:12" x14ac:dyDescent="0.25">
      <c r="A386" s="12" t="str">
        <f>Addresses!A378</f>
        <v>0x516e4012f4337e8aedcfb4f3c1d284e5958fa492</v>
      </c>
      <c r="B386" s="2">
        <f>Addresses!N378</f>
        <v>26638.526297685912</v>
      </c>
      <c r="C386" s="2">
        <f>Addresses!O378</f>
        <v>38972.163973514493</v>
      </c>
      <c r="D386" s="2">
        <f>-Addresses!L378</f>
        <v>-15481.24804485962</v>
      </c>
      <c r="E386" s="11">
        <f t="shared" si="27"/>
        <v>2.5173786932801439</v>
      </c>
      <c r="F386" s="64">
        <f>4/E386*'C-Ratio'!$I$5</f>
        <v>2.3246403155874993</v>
      </c>
      <c r="G386" s="11">
        <f t="shared" si="30"/>
        <v>0.58895441940362203</v>
      </c>
      <c r="H386" s="67"/>
      <c r="I386" s="2">
        <f>Addresses!Q378</f>
        <v>13800</v>
      </c>
      <c r="J386" s="2">
        <f>Addresses!R378</f>
        <v>5.8560264855041169</v>
      </c>
      <c r="K386" s="2">
        <f t="shared" si="28"/>
        <v>52778.02</v>
      </c>
      <c r="L386" s="55">
        <f t="shared" si="29"/>
        <v>3.4091579598147685</v>
      </c>
    </row>
    <row r="387" spans="1:12" x14ac:dyDescent="0.25">
      <c r="A387" s="12" t="str">
        <f>Addresses!A379</f>
        <v>0x30f1d1ffad34b24bb8310ad9dd237b854b4daea7</v>
      </c>
      <c r="B387" s="2">
        <f>Addresses!N379</f>
        <v>36352.360379957288</v>
      </c>
      <c r="C387" s="2">
        <f>Addresses!O379</f>
        <v>53183.503235877513</v>
      </c>
      <c r="D387" s="2">
        <f>-Addresses!L379</f>
        <v>-14146.36710982996</v>
      </c>
      <c r="E387" s="11">
        <f t="shared" ref="E387:E450" si="31">-C387/D387</f>
        <v>3.7595166888410252</v>
      </c>
      <c r="F387" s="64">
        <f>4/E387*'C-Ratio'!$I$5</f>
        <v>1.5565830622244268</v>
      </c>
      <c r="G387" s="11">
        <f t="shared" si="30"/>
        <v>6.3966549709109088E-2</v>
      </c>
      <c r="H387" s="67"/>
      <c r="I387" s="2">
        <f>Addresses!Q379</f>
        <v>45113</v>
      </c>
      <c r="J387" s="2">
        <f>Addresses!R379</f>
        <v>501898.19676412246</v>
      </c>
      <c r="K387" s="2">
        <f t="shared" ref="K387:K450" si="32">+C387+I387+J387</f>
        <v>600194.69999999995</v>
      </c>
      <c r="L387" s="55">
        <f t="shared" ref="L387:L450" si="33">-K387/D387</f>
        <v>42.427479460994583</v>
      </c>
    </row>
    <row r="388" spans="1:12" x14ac:dyDescent="0.25">
      <c r="A388" s="12" t="str">
        <f>Addresses!A380</f>
        <v>0xefc5ff84594ebf147dceaeb5c41079672cf0d85c</v>
      </c>
      <c r="B388" s="2">
        <f>Addresses!N380</f>
        <v>36415.751038123395</v>
      </c>
      <c r="C388" s="2">
        <f>Addresses!O380</f>
        <v>53276.243768774533</v>
      </c>
      <c r="D388" s="2">
        <f>-Addresses!L380</f>
        <v>-13842.11918600954</v>
      </c>
      <c r="E388" s="11">
        <f t="shared" si="31"/>
        <v>3.8488502412709837</v>
      </c>
      <c r="F388" s="64">
        <f>4/E388*'C-Ratio'!$I$5</f>
        <v>1.5204540663207327</v>
      </c>
      <c r="G388" s="11">
        <f t="shared" si="30"/>
        <v>3.9271405550739935E-2</v>
      </c>
      <c r="H388" s="67"/>
      <c r="I388" s="2">
        <f>Addresses!Q380</f>
        <v>17748</v>
      </c>
      <c r="J388" s="2">
        <f>Addresses!R380</f>
        <v>40333.41623122547</v>
      </c>
      <c r="K388" s="2">
        <f t="shared" si="32"/>
        <v>111357.66</v>
      </c>
      <c r="L388" s="55">
        <f t="shared" si="33"/>
        <v>8.0448418702066249</v>
      </c>
    </row>
    <row r="389" spans="1:12" x14ac:dyDescent="0.25">
      <c r="A389" s="12" t="str">
        <f>Addresses!A381</f>
        <v>0xfb3f06ea3e663e92b784db300ccdd0490b3535e7</v>
      </c>
      <c r="B389" s="2">
        <f>Addresses!N381</f>
        <v>36309.776177478147</v>
      </c>
      <c r="C389" s="2">
        <f>Addresses!O381</f>
        <v>53121.20254765053</v>
      </c>
      <c r="D389" s="2">
        <f>-Addresses!L381</f>
        <v>-13423.542153420231</v>
      </c>
      <c r="E389" s="11">
        <f t="shared" si="31"/>
        <v>3.9573163283221482</v>
      </c>
      <c r="F389" s="64">
        <f>4/E389*'C-Ratio'!$I$5</f>
        <v>1.4787799393537926</v>
      </c>
      <c r="G389" s="11">
        <f t="shared" si="30"/>
        <v>1.0786014595893789E-2</v>
      </c>
      <c r="H389" s="67"/>
      <c r="I389" s="2">
        <f>Addresses!Q381</f>
        <v>167648</v>
      </c>
      <c r="J389" s="2">
        <f>Addresses!R381</f>
        <v>700004.43745234946</v>
      </c>
      <c r="K389" s="2">
        <f t="shared" si="32"/>
        <v>920773.64</v>
      </c>
      <c r="L389" s="55">
        <f t="shared" si="33"/>
        <v>68.593939623111538</v>
      </c>
    </row>
    <row r="390" spans="1:12" x14ac:dyDescent="0.25">
      <c r="A390" s="12" t="str">
        <f>Addresses!A382</f>
        <v>0xe4b73f379705eac71bf2dc17e33e069a90a4041d</v>
      </c>
      <c r="B390" s="2">
        <f>Addresses!N382</f>
        <v>35721.578854952946</v>
      </c>
      <c r="C390" s="2">
        <f>Addresses!O382</f>
        <v>52260.669864796168</v>
      </c>
      <c r="D390" s="2">
        <f>-Addresses!L382</f>
        <v>-14991.36130961729</v>
      </c>
      <c r="E390" s="11">
        <f t="shared" si="31"/>
        <v>3.4860523194294428</v>
      </c>
      <c r="F390" s="64">
        <f>4/E390*'C-Ratio'!$I$5</f>
        <v>1.6786896649209755</v>
      </c>
      <c r="G390" s="11">
        <f t="shared" si="30"/>
        <v>0.14742970944700984</v>
      </c>
      <c r="H390" s="67"/>
      <c r="I390" s="2">
        <f>Addresses!Q382</f>
        <v>194630</v>
      </c>
      <c r="J390" s="2">
        <f>Addresses!R382</f>
        <v>88080.700135203835</v>
      </c>
      <c r="K390" s="2">
        <f t="shared" si="32"/>
        <v>334971.37</v>
      </c>
      <c r="L390" s="55">
        <f t="shared" si="33"/>
        <v>22.344293028619653</v>
      </c>
    </row>
    <row r="391" spans="1:12" x14ac:dyDescent="0.25">
      <c r="A391" s="12" t="str">
        <f>Addresses!A383</f>
        <v>0x5bf32cc289a675b8a28ac62b0674c44c4665f174</v>
      </c>
      <c r="B391" s="2">
        <f>Addresses!N383</f>
        <v>23342.766942538354</v>
      </c>
      <c r="C391" s="2">
        <f>Addresses!O383</f>
        <v>34150.468036933613</v>
      </c>
      <c r="D391" s="2">
        <f>-Addresses!L383</f>
        <v>-14117.790314237511</v>
      </c>
      <c r="E391" s="11">
        <f t="shared" si="31"/>
        <v>2.4189669400666438</v>
      </c>
      <c r="F391" s="64">
        <f>4/E391*'C-Ratio'!$I$5</f>
        <v>2.4192145428158578</v>
      </c>
      <c r="G391" s="11">
        <f t="shared" si="30"/>
        <v>0.65359845715369635</v>
      </c>
      <c r="H391" s="67"/>
      <c r="I391" s="2">
        <f>Addresses!Q383</f>
        <v>3231</v>
      </c>
      <c r="J391" s="2">
        <f>Addresses!R383</f>
        <v>4591.821963066388</v>
      </c>
      <c r="K391" s="2">
        <f t="shared" si="32"/>
        <v>41973.29</v>
      </c>
      <c r="L391" s="55">
        <f t="shared" si="33"/>
        <v>2.9730778730769769</v>
      </c>
    </row>
    <row r="392" spans="1:12" x14ac:dyDescent="0.25">
      <c r="A392" s="12" t="str">
        <f>Addresses!A384</f>
        <v>0x67c188ef26fac4a50cf64c2b0dffe6f332704568</v>
      </c>
      <c r="B392" s="2">
        <f>Addresses!N384</f>
        <v>31318.072105577081</v>
      </c>
      <c r="C392" s="2">
        <f>Addresses!O384</f>
        <v>45818.339490459271</v>
      </c>
      <c r="D392" s="2">
        <f>-Addresses!L384</f>
        <v>-11299.74226193619</v>
      </c>
      <c r="E392" s="11">
        <f t="shared" si="31"/>
        <v>4.0548127938104299</v>
      </c>
      <c r="F392" s="64">
        <f>4/E392*'C-Ratio'!$I$5</f>
        <v>1.4432232257264581</v>
      </c>
      <c r="G392" s="11">
        <f t="shared" si="30"/>
        <v>-1.3517959175353367E-2</v>
      </c>
      <c r="H392" s="67"/>
      <c r="I392" s="2">
        <f>Addresses!Q384</f>
        <v>4331</v>
      </c>
      <c r="J392" s="2">
        <f>Addresses!R384</f>
        <v>640.36050954072562</v>
      </c>
      <c r="K392" s="2">
        <f t="shared" si="32"/>
        <v>50789.7</v>
      </c>
      <c r="L392" s="55">
        <f t="shared" si="33"/>
        <v>4.4947662364908911</v>
      </c>
    </row>
    <row r="393" spans="1:12" x14ac:dyDescent="0.25">
      <c r="A393" s="12" t="str">
        <f>Addresses!A385</f>
        <v>0x71f9ccd68bf1f5f9b571f509e0765a04ca4ffad2</v>
      </c>
      <c r="B393" s="2">
        <f>Addresses!N385</f>
        <v>35180.018895932248</v>
      </c>
      <c r="C393" s="2">
        <f>Addresses!O385</f>
        <v>51468.367644748883</v>
      </c>
      <c r="D393" s="2">
        <f>-Addresses!L385</f>
        <v>-13505.273102429121</v>
      </c>
      <c r="E393" s="11">
        <f t="shared" si="31"/>
        <v>3.8109831067015998</v>
      </c>
      <c r="F393" s="64">
        <f>4/E393*'C-Ratio'!$I$5</f>
        <v>1.5355617792451717</v>
      </c>
      <c r="G393" s="11">
        <f t="shared" si="30"/>
        <v>4.9597935232516432E-2</v>
      </c>
      <c r="H393" s="67"/>
      <c r="I393" s="2">
        <f>Addresses!Q385</f>
        <v>58520</v>
      </c>
      <c r="J393" s="2">
        <f>Addresses!R385</f>
        <v>226232.69235525111</v>
      </c>
      <c r="K393" s="2">
        <f t="shared" si="32"/>
        <v>336221.06</v>
      </c>
      <c r="L393" s="55">
        <f t="shared" si="33"/>
        <v>24.895539501494845</v>
      </c>
    </row>
    <row r="394" spans="1:12" x14ac:dyDescent="0.25">
      <c r="A394" s="12" t="str">
        <f>Addresses!A386</f>
        <v>0x50405e24f98c9f96870aa1730029a527b906c968</v>
      </c>
      <c r="B394" s="2">
        <f>Addresses!N386</f>
        <v>26574.302929868147</v>
      </c>
      <c r="C394" s="2">
        <f>Addresses!O386</f>
        <v>38878.205186397099</v>
      </c>
      <c r="D394" s="2">
        <f>-Addresses!L386</f>
        <v>-14403.181293482219</v>
      </c>
      <c r="E394" s="11">
        <f t="shared" si="31"/>
        <v>2.6992790269181994</v>
      </c>
      <c r="F394" s="64">
        <f>4/E394*'C-Ratio'!$I$5</f>
        <v>2.1679863184360388</v>
      </c>
      <c r="G394" s="11">
        <f t="shared" ref="G394:G457" si="34">F394/$L$3-1</f>
        <v>0.481877182799753</v>
      </c>
      <c r="H394" s="67"/>
      <c r="I394" s="2">
        <f>Addresses!Q386</f>
        <v>2123</v>
      </c>
      <c r="J394" s="2">
        <f>Addresses!R386</f>
        <v>6984.4448136029023</v>
      </c>
      <c r="K394" s="2">
        <f t="shared" si="32"/>
        <v>47985.65</v>
      </c>
      <c r="L394" s="55">
        <f t="shared" si="33"/>
        <v>3.3316007777889074</v>
      </c>
    </row>
    <row r="395" spans="1:12" x14ac:dyDescent="0.25">
      <c r="A395" s="12" t="str">
        <f>Addresses!A387</f>
        <v>0x2421134c8e8278ad199f6886ae70c5c373da3b48</v>
      </c>
      <c r="B395" s="2">
        <f>Addresses!N387</f>
        <v>30690.470054887326</v>
      </c>
      <c r="C395" s="2">
        <f>Addresses!O387</f>
        <v>44900.157690300162</v>
      </c>
      <c r="D395" s="2">
        <f>-Addresses!L387</f>
        <v>-11912.041907366091</v>
      </c>
      <c r="E395" s="11">
        <f t="shared" si="31"/>
        <v>3.7693082377870999</v>
      </c>
      <c r="F395" s="64">
        <f>4/E395*'C-Ratio'!$I$5</f>
        <v>1.5525395194094329</v>
      </c>
      <c r="G395" s="11">
        <f t="shared" si="34"/>
        <v>6.1202679022168693E-2</v>
      </c>
      <c r="H395" s="67"/>
      <c r="I395" s="2">
        <f>Addresses!Q387</f>
        <v>17418</v>
      </c>
      <c r="J395" s="2">
        <f>Addresses!R387</f>
        <v>36349.042309699835</v>
      </c>
      <c r="K395" s="2">
        <f t="shared" si="32"/>
        <v>98667.199999999997</v>
      </c>
      <c r="L395" s="55">
        <f t="shared" si="33"/>
        <v>8.2829795905088961</v>
      </c>
    </row>
    <row r="396" spans="1:12" x14ac:dyDescent="0.25">
      <c r="A396" s="12" t="str">
        <f>Addresses!A388</f>
        <v>0x8f9be4310f9abb0e5843cc6363908c9b01dfeb3f</v>
      </c>
      <c r="B396" s="2">
        <f>Addresses!N388</f>
        <v>35155.937834501929</v>
      </c>
      <c r="C396" s="2">
        <f>Addresses!O388</f>
        <v>51433.137051876329</v>
      </c>
      <c r="D396" s="2">
        <f>-Addresses!L388</f>
        <v>-13081.633575714121</v>
      </c>
      <c r="E396" s="11">
        <f t="shared" si="31"/>
        <v>3.9317059871911768</v>
      </c>
      <c r="F396" s="64">
        <f>4/E396*'C-Ratio'!$I$5</f>
        <v>1.4884124141186579</v>
      </c>
      <c r="G396" s="11">
        <f t="shared" si="34"/>
        <v>1.737007116791367E-2</v>
      </c>
      <c r="H396" s="67"/>
      <c r="I396" s="2">
        <f>Addresses!Q388</f>
        <v>142339</v>
      </c>
      <c r="J396" s="2">
        <f>Addresses!R388</f>
        <v>115265.78294812368</v>
      </c>
      <c r="K396" s="2">
        <f t="shared" si="32"/>
        <v>309037.92000000004</v>
      </c>
      <c r="L396" s="55">
        <f t="shared" si="33"/>
        <v>23.623801890745881</v>
      </c>
    </row>
    <row r="397" spans="1:12" x14ac:dyDescent="0.25">
      <c r="A397" s="12" t="str">
        <f>Addresses!A389</f>
        <v>0x9f3226e9de5983804e7003a779ef2e59f7e09733</v>
      </c>
      <c r="B397" s="2">
        <f>Addresses!N389</f>
        <v>27557.065543696583</v>
      </c>
      <c r="C397" s="2">
        <f>Addresses!O389</f>
        <v>40315.986890428103</v>
      </c>
      <c r="D397" s="2">
        <f>-Addresses!L389</f>
        <v>-14727.566857003771</v>
      </c>
      <c r="E397" s="11">
        <f t="shared" si="31"/>
        <v>2.7374506109443071</v>
      </c>
      <c r="F397" s="64">
        <f>4/E397*'C-Ratio'!$I$5</f>
        <v>2.1377554636433431</v>
      </c>
      <c r="G397" s="11">
        <f t="shared" si="34"/>
        <v>0.46121357733652979</v>
      </c>
      <c r="H397" s="67"/>
      <c r="I397" s="2">
        <f>Addresses!Q389</f>
        <v>64</v>
      </c>
      <c r="J397" s="2">
        <f>Addresses!R389</f>
        <v>10134.293109571896</v>
      </c>
      <c r="K397" s="2">
        <f t="shared" si="32"/>
        <v>50514.28</v>
      </c>
      <c r="L397" s="55">
        <f t="shared" si="33"/>
        <v>3.4299134738592389</v>
      </c>
    </row>
    <row r="398" spans="1:12" x14ac:dyDescent="0.25">
      <c r="A398" s="12" t="str">
        <f>Addresses!A390</f>
        <v>0x77c2da8140693996be6bc72776cb1f04a77a4e68</v>
      </c>
      <c r="B398" s="2">
        <f>Addresses!N390</f>
        <v>30094.242756928994</v>
      </c>
      <c r="C398" s="2">
        <f>Addresses!O390</f>
        <v>44027.877153387119</v>
      </c>
      <c r="D398" s="2">
        <f>-Addresses!L390</f>
        <v>-11760.520878096921</v>
      </c>
      <c r="E398" s="11">
        <f t="shared" si="31"/>
        <v>3.7437012875327405</v>
      </c>
      <c r="F398" s="64">
        <f>4/E398*'C-Ratio'!$I$5</f>
        <v>1.5631589035931652</v>
      </c>
      <c r="G398" s="11">
        <f t="shared" si="34"/>
        <v>6.8461314827864106E-2</v>
      </c>
      <c r="H398" s="67"/>
      <c r="I398" s="2">
        <f>Addresses!Q390</f>
        <v>4121</v>
      </c>
      <c r="J398" s="2">
        <f>Addresses!R390</f>
        <v>125893.94284661289</v>
      </c>
      <c r="K398" s="2">
        <f t="shared" si="32"/>
        <v>174042.82</v>
      </c>
      <c r="L398" s="55">
        <f t="shared" si="33"/>
        <v>14.798904045495261</v>
      </c>
    </row>
    <row r="399" spans="1:12" x14ac:dyDescent="0.25">
      <c r="A399" s="12" t="str">
        <f>Addresses!A391</f>
        <v>0xca72fb5737de4e5ec8890839babbefacc5ce4d77</v>
      </c>
      <c r="B399" s="2">
        <f>Addresses!N391</f>
        <v>20048.65162817013</v>
      </c>
      <c r="C399" s="2">
        <f>Addresses!O391</f>
        <v>29331.1773320129</v>
      </c>
      <c r="D399" s="2">
        <f>-Addresses!L391</f>
        <v>-14546.220042404349</v>
      </c>
      <c r="E399" s="11">
        <f t="shared" si="31"/>
        <v>2.0164123219989967</v>
      </c>
      <c r="F399" s="64">
        <f>4/E399*'C-Ratio'!$I$5</f>
        <v>2.9021842091296803</v>
      </c>
      <c r="G399" s="11">
        <f t="shared" si="34"/>
        <v>0.98372126393006165</v>
      </c>
      <c r="H399" s="67"/>
      <c r="I399" s="2">
        <f>Addresses!Q391</f>
        <v>147934</v>
      </c>
      <c r="J399" s="2">
        <f>Addresses!R391</f>
        <v>2.6679871007218026E-3</v>
      </c>
      <c r="K399" s="2">
        <f t="shared" si="32"/>
        <v>177265.18000000002</v>
      </c>
      <c r="L399" s="55">
        <f t="shared" si="33"/>
        <v>12.186339783342079</v>
      </c>
    </row>
    <row r="400" spans="1:12" x14ac:dyDescent="0.25">
      <c r="A400" s="12" t="str">
        <f>Addresses!A392</f>
        <v>0xb729973d8c89c3225daf9bc2b2f2e6805f1e641b</v>
      </c>
      <c r="B400" s="2">
        <f>Addresses!N392</f>
        <v>34320.442552944573</v>
      </c>
      <c r="C400" s="2">
        <f>Addresses!O392</f>
        <v>50210.807454957911</v>
      </c>
      <c r="D400" s="2">
        <f>-Addresses!L392</f>
        <v>-12891.96551983734</v>
      </c>
      <c r="E400" s="11">
        <f t="shared" si="31"/>
        <v>3.8947364059961762</v>
      </c>
      <c r="F400" s="64">
        <f>4/E400*'C-Ratio'!$I$5</f>
        <v>1.5025407087859661</v>
      </c>
      <c r="G400" s="11">
        <f t="shared" si="34"/>
        <v>2.7027142027317819E-2</v>
      </c>
      <c r="H400" s="67"/>
      <c r="I400" s="2">
        <f>Addresses!Q392</f>
        <v>456001</v>
      </c>
      <c r="J400" s="2">
        <f>Addresses!R392</f>
        <v>516634.16254504205</v>
      </c>
      <c r="K400" s="2">
        <f t="shared" si="32"/>
        <v>1022845.97</v>
      </c>
      <c r="L400" s="55">
        <f t="shared" si="33"/>
        <v>79.339800314087825</v>
      </c>
    </row>
    <row r="401" spans="1:12" x14ac:dyDescent="0.25">
      <c r="A401" s="12" t="str">
        <f>Addresses!A393</f>
        <v>0xa00ec0dfffcf66318121bce8d140928c32734be5</v>
      </c>
      <c r="B401" s="2">
        <f>Addresses!N393</f>
        <v>30400.298738866324</v>
      </c>
      <c r="C401" s="2">
        <f>Addresses!O393</f>
        <v>44475.637054961437</v>
      </c>
      <c r="D401" s="2">
        <f>-Addresses!L393</f>
        <v>-11024.73610117968</v>
      </c>
      <c r="E401" s="11">
        <f t="shared" si="31"/>
        <v>4.0341679516666531</v>
      </c>
      <c r="F401" s="64">
        <f>4/E401*'C-Ratio'!$I$5</f>
        <v>1.4506089161663034</v>
      </c>
      <c r="G401" s="11">
        <f t="shared" si="34"/>
        <v>-8.4696403511255181E-3</v>
      </c>
      <c r="H401" s="67"/>
      <c r="I401" s="2">
        <f>Addresses!Q393</f>
        <v>78863</v>
      </c>
      <c r="J401" s="2">
        <f>Addresses!R393</f>
        <v>2.9450385627569631E-3</v>
      </c>
      <c r="K401" s="2">
        <f t="shared" si="32"/>
        <v>123338.64</v>
      </c>
      <c r="L401" s="55">
        <f t="shared" si="33"/>
        <v>11.187446018485865</v>
      </c>
    </row>
    <row r="402" spans="1:12" x14ac:dyDescent="0.25">
      <c r="A402" s="12" t="str">
        <f>Addresses!A394</f>
        <v>0x0a04362fbdc46b8af04e26246fa07cc636a7790b</v>
      </c>
      <c r="B402" s="2">
        <f>Addresses!N394</f>
        <v>32967.660614794695</v>
      </c>
      <c r="C402" s="2">
        <f>Addresses!O394</f>
        <v>48231.687479444641</v>
      </c>
      <c r="D402" s="2">
        <f>-Addresses!L394</f>
        <v>-13043.079915475701</v>
      </c>
      <c r="E402" s="11">
        <f t="shared" si="31"/>
        <v>3.697875639189899</v>
      </c>
      <c r="F402" s="64">
        <f>4/E402*'C-Ratio'!$I$5</f>
        <v>1.5825302338404246</v>
      </c>
      <c r="G402" s="11">
        <f t="shared" si="34"/>
        <v>8.1702142064541627E-2</v>
      </c>
      <c r="H402" s="67"/>
      <c r="I402" s="2">
        <f>Addresses!Q394</f>
        <v>1411</v>
      </c>
      <c r="J402" s="2">
        <f>Addresses!R394</f>
        <v>138629.32252055538</v>
      </c>
      <c r="K402" s="2">
        <f t="shared" si="32"/>
        <v>188272.01</v>
      </c>
      <c r="L402" s="55">
        <f t="shared" si="33"/>
        <v>14.434628264188891</v>
      </c>
    </row>
    <row r="403" spans="1:12" x14ac:dyDescent="0.25">
      <c r="A403" s="12" t="str">
        <f>Addresses!A395</f>
        <v>0x027b6146248b3a7648e7c7e243bd01e1704bc3ca</v>
      </c>
      <c r="B403" s="2">
        <f>Addresses!N395</f>
        <v>32745.79269635223</v>
      </c>
      <c r="C403" s="2">
        <f>Addresses!O395</f>
        <v>47907.094714763312</v>
      </c>
      <c r="D403" s="2">
        <f>-Addresses!L395</f>
        <v>-12864.45779002714</v>
      </c>
      <c r="E403" s="11">
        <f t="shared" si="31"/>
        <v>3.7239886434935587</v>
      </c>
      <c r="F403" s="64">
        <f>4/E403*'C-Ratio'!$I$5</f>
        <v>1.5714333635856919</v>
      </c>
      <c r="G403" s="11">
        <f t="shared" si="34"/>
        <v>7.4117131637519984E-2</v>
      </c>
      <c r="H403" s="67"/>
      <c r="I403" s="2">
        <f>Addresses!Q395</f>
        <v>613</v>
      </c>
      <c r="J403" s="2">
        <f>Addresses!R395</f>
        <v>58646.275285236683</v>
      </c>
      <c r="K403" s="2">
        <f t="shared" si="32"/>
        <v>107166.37</v>
      </c>
      <c r="L403" s="55">
        <f t="shared" si="33"/>
        <v>8.3304226069347553</v>
      </c>
    </row>
    <row r="404" spans="1:12" x14ac:dyDescent="0.25">
      <c r="A404" s="12" t="str">
        <f>Addresses!A396</f>
        <v>0x595799e89dcfb6b7df7a64a1b4fcc8f5ba8729b9</v>
      </c>
      <c r="B404" s="2">
        <f>Addresses!N396</f>
        <v>35948.29855506985</v>
      </c>
      <c r="C404" s="2">
        <f>Addresses!O396</f>
        <v>52592.360786067198</v>
      </c>
      <c r="D404" s="2">
        <f>-Addresses!L396</f>
        <v>-14033.62799043719</v>
      </c>
      <c r="E404" s="11">
        <f t="shared" si="31"/>
        <v>3.7475954772283222</v>
      </c>
      <c r="F404" s="64">
        <f>4/E404*'C-Ratio'!$I$5</f>
        <v>1.5615345988004208</v>
      </c>
      <c r="G404" s="11">
        <f t="shared" si="34"/>
        <v>6.7351058646904161E-2</v>
      </c>
      <c r="H404" s="67"/>
      <c r="I404" s="2">
        <f>Addresses!Q396</f>
        <v>21289</v>
      </c>
      <c r="J404" s="2">
        <f>Addresses!R396</f>
        <v>15.749213932802377</v>
      </c>
      <c r="K404" s="2">
        <f t="shared" si="32"/>
        <v>73897.110000000015</v>
      </c>
      <c r="L404" s="55">
        <f t="shared" si="33"/>
        <v>5.2657167519585864</v>
      </c>
    </row>
    <row r="405" spans="1:12" x14ac:dyDescent="0.25">
      <c r="A405" s="12" t="str">
        <f>Addresses!A397</f>
        <v>0x6dc88b231cd04dd1b1e525161162993f47140006</v>
      </c>
      <c r="B405" s="2">
        <f>Addresses!N397</f>
        <v>33417.347905413561</v>
      </c>
      <c r="C405" s="2">
        <f>Addresses!O397</f>
        <v>48889.579985620039</v>
      </c>
      <c r="D405" s="2">
        <f>-Addresses!L397</f>
        <v>-13089.615216578821</v>
      </c>
      <c r="E405" s="11">
        <f t="shared" si="31"/>
        <v>3.7349898508627137</v>
      </c>
      <c r="F405" s="64">
        <f>4/E405*'C-Ratio'!$I$5</f>
        <v>1.5668047929630375</v>
      </c>
      <c r="G405" s="11">
        <f t="shared" si="34"/>
        <v>7.0953378648692667E-2</v>
      </c>
      <c r="H405" s="67"/>
      <c r="I405" s="2">
        <f>Addresses!Q397</f>
        <v>31519</v>
      </c>
      <c r="J405" s="2">
        <f>Addresses!R397</f>
        <v>305901.26001437998</v>
      </c>
      <c r="K405" s="2">
        <f t="shared" si="32"/>
        <v>386309.84</v>
      </c>
      <c r="L405" s="55">
        <f t="shared" si="33"/>
        <v>29.512696409189655</v>
      </c>
    </row>
    <row r="406" spans="1:12" x14ac:dyDescent="0.25">
      <c r="A406" s="12" t="str">
        <f>Addresses!A398</f>
        <v>0xfd9f6cecdf70588525d3270aa9d2e6f6ae5d8ff8</v>
      </c>
      <c r="B406" s="2">
        <f>Addresses!N398</f>
        <v>18864.513670152555</v>
      </c>
      <c r="C406" s="2">
        <f>Addresses!O398</f>
        <v>27598.78349943319</v>
      </c>
      <c r="D406" s="2">
        <f>-Addresses!L398</f>
        <v>-13861.95371042256</v>
      </c>
      <c r="E406" s="11">
        <f t="shared" si="31"/>
        <v>1.9909735724108029</v>
      </c>
      <c r="F406" s="64">
        <f>4/E406*'C-Ratio'!$I$5</f>
        <v>2.9392655337529217</v>
      </c>
      <c r="G406" s="11">
        <f t="shared" si="34"/>
        <v>1.0090673504804659</v>
      </c>
      <c r="H406" s="67"/>
      <c r="I406" s="2">
        <f>Addresses!Q398</f>
        <v>1202</v>
      </c>
      <c r="J406" s="2">
        <f>Addresses!R398</f>
        <v>10631.496500566809</v>
      </c>
      <c r="K406" s="2">
        <f t="shared" si="32"/>
        <v>39432.28</v>
      </c>
      <c r="L406" s="55">
        <f t="shared" si="33"/>
        <v>2.8446408654756623</v>
      </c>
    </row>
    <row r="407" spans="1:12" x14ac:dyDescent="0.25">
      <c r="A407" s="12" t="str">
        <f>Addresses!A399</f>
        <v>0x19319b30be769289e818f8db238a95fe07a14bc3</v>
      </c>
      <c r="B407" s="2">
        <f>Addresses!N399</f>
        <v>28478.899170457171</v>
      </c>
      <c r="C407" s="2">
        <f>Addresses!O399</f>
        <v>41664.629486378843</v>
      </c>
      <c r="D407" s="2">
        <f>-Addresses!L399</f>
        <v>-10901.3689511804</v>
      </c>
      <c r="E407" s="11">
        <f t="shared" si="31"/>
        <v>3.8219630647275173</v>
      </c>
      <c r="F407" s="64">
        <f>4/E407*'C-Ratio'!$I$5</f>
        <v>1.5311503279577645</v>
      </c>
      <c r="G407" s="11">
        <f t="shared" si="34"/>
        <v>4.6582589171404232E-2</v>
      </c>
      <c r="H407" s="67"/>
      <c r="I407" s="2">
        <f>Addresses!Q399</f>
        <v>5640</v>
      </c>
      <c r="J407" s="2">
        <f>Addresses!R399</f>
        <v>19629.090513621159</v>
      </c>
      <c r="K407" s="2">
        <f t="shared" si="32"/>
        <v>66933.72</v>
      </c>
      <c r="L407" s="55">
        <f t="shared" si="33"/>
        <v>6.1399371308089172</v>
      </c>
    </row>
    <row r="408" spans="1:12" x14ac:dyDescent="0.25">
      <c r="A408" s="12" t="str">
        <f>Addresses!A400</f>
        <v>0xf75200b7684a120fba433145609112616749c082</v>
      </c>
      <c r="B408" s="2">
        <f>Addresses!N400</f>
        <v>32914.852964315789</v>
      </c>
      <c r="C408" s="2">
        <f>Addresses!O400</f>
        <v>48154.429886794002</v>
      </c>
      <c r="D408" s="2">
        <f>-Addresses!L400</f>
        <v>-12654.18651664245</v>
      </c>
      <c r="E408" s="11">
        <f t="shared" si="31"/>
        <v>3.8054148975489315</v>
      </c>
      <c r="F408" s="64">
        <f>4/E408*'C-Ratio'!$I$5</f>
        <v>1.5378086641142006</v>
      </c>
      <c r="G408" s="11">
        <f t="shared" si="34"/>
        <v>5.1133741704853408E-2</v>
      </c>
      <c r="H408" s="67"/>
      <c r="I408" s="2">
        <f>Addresses!Q400</f>
        <v>335080</v>
      </c>
      <c r="J408" s="2">
        <f>Addresses!R400</f>
        <v>369434.13011320599</v>
      </c>
      <c r="K408" s="2">
        <f t="shared" si="32"/>
        <v>752668.56</v>
      </c>
      <c r="L408" s="55">
        <f t="shared" si="33"/>
        <v>59.479806071303777</v>
      </c>
    </row>
    <row r="409" spans="1:12" x14ac:dyDescent="0.25">
      <c r="A409" s="12" t="str">
        <f>Addresses!A401</f>
        <v>0x6b9dfc960299166df15ab8a85f054c69e2be2353</v>
      </c>
      <c r="B409" s="2">
        <f>Addresses!N401</f>
        <v>32451.890974391717</v>
      </c>
      <c r="C409" s="2">
        <f>Addresses!O401</f>
        <v>47477.116495535083</v>
      </c>
      <c r="D409" s="2">
        <f>-Addresses!L401</f>
        <v>-12329.788401735919</v>
      </c>
      <c r="E409" s="11">
        <f t="shared" si="31"/>
        <v>3.8506026988144213</v>
      </c>
      <c r="F409" s="64">
        <f>4/E409*'C-Ratio'!$I$5</f>
        <v>1.5197620886210355</v>
      </c>
      <c r="G409" s="11">
        <f t="shared" si="34"/>
        <v>3.8798420110071952E-2</v>
      </c>
      <c r="H409" s="67"/>
      <c r="I409" s="2">
        <f>Addresses!Q401</f>
        <v>61269</v>
      </c>
      <c r="J409" s="2">
        <f>Addresses!R401</f>
        <v>967727.59350446484</v>
      </c>
      <c r="K409" s="2">
        <f t="shared" si="32"/>
        <v>1076473.71</v>
      </c>
      <c r="L409" s="55">
        <f t="shared" si="33"/>
        <v>87.306746468450541</v>
      </c>
    </row>
    <row r="410" spans="1:12" x14ac:dyDescent="0.25">
      <c r="A410" s="12" t="str">
        <f>Addresses!A402</f>
        <v>0x4ab52791c736bc26d1933b4940ce8454e0474d03</v>
      </c>
      <c r="B410" s="2">
        <f>Addresses!N402</f>
        <v>32463.377938726993</v>
      </c>
      <c r="C410" s="2">
        <f>Addresses!O402</f>
        <v>47493.921924357594</v>
      </c>
      <c r="D410" s="2">
        <f>-Addresses!L402</f>
        <v>-12686.744727151199</v>
      </c>
      <c r="E410" s="11">
        <f t="shared" si="31"/>
        <v>3.7435861559281429</v>
      </c>
      <c r="F410" s="64">
        <f>4/E410*'C-Ratio'!$I$5</f>
        <v>1.5632069775482758</v>
      </c>
      <c r="G410" s="11">
        <f t="shared" si="34"/>
        <v>6.8494174674146091E-2</v>
      </c>
      <c r="H410" s="67"/>
      <c r="I410" s="2">
        <f>Addresses!Q402</f>
        <v>42</v>
      </c>
      <c r="J410" s="2">
        <f>Addresses!R402</f>
        <v>17921.80807564241</v>
      </c>
      <c r="K410" s="2">
        <f t="shared" si="32"/>
        <v>65457.73</v>
      </c>
      <c r="L410" s="55">
        <f t="shared" si="33"/>
        <v>5.1595370922780832</v>
      </c>
    </row>
    <row r="411" spans="1:12" x14ac:dyDescent="0.25">
      <c r="A411" s="12" t="str">
        <f>Addresses!A403</f>
        <v>0x6475ccd47d2572ce4a739e023c75025b8f600e34</v>
      </c>
      <c r="B411" s="2">
        <f>Addresses!N403</f>
        <v>30410.715607960559</v>
      </c>
      <c r="C411" s="2">
        <f>Addresses!O403</f>
        <v>44490.8769344463</v>
      </c>
      <c r="D411" s="2">
        <f>-Addresses!L403</f>
        <v>-13304.766447255801</v>
      </c>
      <c r="E411" s="11">
        <f t="shared" si="31"/>
        <v>3.3439803029103792</v>
      </c>
      <c r="F411" s="64">
        <f>4/E411*'C-Ratio'!$I$5</f>
        <v>1.7500103080472116</v>
      </c>
      <c r="G411" s="11">
        <f t="shared" si="34"/>
        <v>0.19617929463240702</v>
      </c>
      <c r="H411" s="67"/>
      <c r="I411" s="2">
        <f>Addresses!Q403</f>
        <v>308</v>
      </c>
      <c r="J411" s="2">
        <f>Addresses!R403</f>
        <v>81492.373065553693</v>
      </c>
      <c r="K411" s="2">
        <f t="shared" si="32"/>
        <v>126291.25</v>
      </c>
      <c r="L411" s="55">
        <f t="shared" si="33"/>
        <v>9.4921809037879381</v>
      </c>
    </row>
    <row r="412" spans="1:12" x14ac:dyDescent="0.25">
      <c r="A412" s="12" t="str">
        <f>Addresses!A404</f>
        <v>0x3f7e19951dfe627d839b17c2b515324fc5103af4</v>
      </c>
      <c r="B412" s="2">
        <f>Addresses!N404</f>
        <v>31708.962643325132</v>
      </c>
      <c r="C412" s="2">
        <f>Addresses!O404</f>
        <v>46390.212347184672</v>
      </c>
      <c r="D412" s="2">
        <f>-Addresses!L404</f>
        <v>-11438.916154619959</v>
      </c>
      <c r="E412" s="11">
        <f t="shared" si="31"/>
        <v>4.0554727143837441</v>
      </c>
      <c r="F412" s="64">
        <f>4/E412*'C-Ratio'!$I$5</f>
        <v>1.4429883794420377</v>
      </c>
      <c r="G412" s="11">
        <f t="shared" si="34"/>
        <v>-1.3678482951443804E-2</v>
      </c>
      <c r="H412" s="67"/>
      <c r="I412" s="2">
        <f>Addresses!Q404</f>
        <v>3283</v>
      </c>
      <c r="J412" s="2">
        <f>Addresses!R404</f>
        <v>62412.407652815324</v>
      </c>
      <c r="K412" s="2">
        <f t="shared" si="32"/>
        <v>112085.62</v>
      </c>
      <c r="L412" s="55">
        <f t="shared" si="33"/>
        <v>9.7986223943717565</v>
      </c>
    </row>
    <row r="413" spans="1:12" x14ac:dyDescent="0.25">
      <c r="A413" s="12" t="str">
        <f>Addresses!A405</f>
        <v>0x961c18a23306fe44c4323adcb3bc343b0d193670</v>
      </c>
      <c r="B413" s="2">
        <f>Addresses!N405</f>
        <v>28773.23770579592</v>
      </c>
      <c r="C413" s="2">
        <f>Addresses!O405</f>
        <v>42095.246763579431</v>
      </c>
      <c r="D413" s="2">
        <f>-Addresses!L405</f>
        <v>-13251.83228867714</v>
      </c>
      <c r="E413" s="11">
        <f t="shared" si="31"/>
        <v>3.1765604820962894</v>
      </c>
      <c r="F413" s="64">
        <f>4/E413*'C-Ratio'!$I$5</f>
        <v>1.8422441609353912</v>
      </c>
      <c r="G413" s="11">
        <f t="shared" si="34"/>
        <v>0.25922362333246141</v>
      </c>
      <c r="H413" s="67"/>
      <c r="I413" s="2">
        <f>Addresses!Q405</f>
        <v>1237</v>
      </c>
      <c r="J413" s="2">
        <f>Addresses!R405</f>
        <v>4392.9132364205725</v>
      </c>
      <c r="K413" s="2">
        <f t="shared" si="32"/>
        <v>47725.16</v>
      </c>
      <c r="L413" s="55">
        <f t="shared" si="33"/>
        <v>3.6014008448309567</v>
      </c>
    </row>
    <row r="414" spans="1:12" x14ac:dyDescent="0.25">
      <c r="A414" s="12" t="str">
        <f>Addresses!A406</f>
        <v>0x357dfdc34f93388059d2eb09996d80f233037cba</v>
      </c>
      <c r="B414" s="2">
        <f>Addresses!N406</f>
        <v>31754.238449073498</v>
      </c>
      <c r="C414" s="2">
        <f>Addresses!O406</f>
        <v>46456.45085099453</v>
      </c>
      <c r="D414" s="2">
        <f>-Addresses!L406</f>
        <v>-11748.098668070679</v>
      </c>
      <c r="E414" s="11">
        <f t="shared" si="31"/>
        <v>3.9543803779291715</v>
      </c>
      <c r="F414" s="64">
        <f>4/E414*'C-Ratio'!$I$5</f>
        <v>1.4798778672537753</v>
      </c>
      <c r="G414" s="11">
        <f t="shared" si="34"/>
        <v>1.1536477958834723E-2</v>
      </c>
      <c r="H414" s="67"/>
      <c r="I414" s="2">
        <f>Addresses!Q406</f>
        <v>150853</v>
      </c>
      <c r="J414" s="2">
        <f>Addresses!R406</f>
        <v>1213606.3291490055</v>
      </c>
      <c r="K414" s="2">
        <f t="shared" si="32"/>
        <v>1410915.78</v>
      </c>
      <c r="L414" s="55">
        <f t="shared" si="33"/>
        <v>120.09737233775773</v>
      </c>
    </row>
    <row r="415" spans="1:12" x14ac:dyDescent="0.25">
      <c r="A415" s="12" t="str">
        <f>Addresses!A407</f>
        <v>0x9f07a0233abc178428aa9a18baef3188f093a7d0</v>
      </c>
      <c r="B415" s="2">
        <f>Addresses!N407</f>
        <v>27648.476869450471</v>
      </c>
      <c r="C415" s="2">
        <f>Addresses!O407</f>
        <v>40449.721660006042</v>
      </c>
      <c r="D415" s="2">
        <f>-Addresses!L407</f>
        <v>-12531.07888809052</v>
      </c>
      <c r="E415" s="11">
        <f t="shared" si="31"/>
        <v>3.2279520399835064</v>
      </c>
      <c r="F415" s="64">
        <f>4/E415*'C-Ratio'!$I$5</f>
        <v>1.8129141720550166</v>
      </c>
      <c r="G415" s="11">
        <f t="shared" si="34"/>
        <v>0.23917578404307349</v>
      </c>
      <c r="H415" s="67"/>
      <c r="I415" s="2">
        <f>Addresses!Q407</f>
        <v>42521</v>
      </c>
      <c r="J415" s="2">
        <f>Addresses!R407</f>
        <v>42423.85833999396</v>
      </c>
      <c r="K415" s="2">
        <f t="shared" si="32"/>
        <v>125394.57999999999</v>
      </c>
      <c r="L415" s="55">
        <f t="shared" si="33"/>
        <v>10.006686664400016</v>
      </c>
    </row>
    <row r="416" spans="1:12" x14ac:dyDescent="0.25">
      <c r="A416" s="12" t="str">
        <f>Addresses!A408</f>
        <v>0xb4a0cf48d469c081cdcf1d78fc9e619a6f0a8a13</v>
      </c>
      <c r="B416" s="2">
        <f>Addresses!N408</f>
        <v>22827.587754203018</v>
      </c>
      <c r="C416" s="2">
        <f>Addresses!O408</f>
        <v>33396.760884399017</v>
      </c>
      <c r="D416" s="2">
        <f>-Addresses!L408</f>
        <v>-12975.36764686762</v>
      </c>
      <c r="E416" s="11">
        <f t="shared" si="31"/>
        <v>2.5738585443828499</v>
      </c>
      <c r="F416" s="64">
        <f>4/E416*'C-Ratio'!$I$5</f>
        <v>2.2736292220764489</v>
      </c>
      <c r="G416" s="11">
        <f t="shared" si="34"/>
        <v>0.55408695972416178</v>
      </c>
      <c r="H416" s="67"/>
      <c r="I416" s="2">
        <f>Addresses!Q408</f>
        <v>405</v>
      </c>
      <c r="J416" s="2">
        <f>Addresses!R408</f>
        <v>-8.8439901446690783E-4</v>
      </c>
      <c r="K416" s="2">
        <f t="shared" si="32"/>
        <v>33801.760000000002</v>
      </c>
      <c r="L416" s="55">
        <f t="shared" si="33"/>
        <v>2.6050714646347668</v>
      </c>
    </row>
    <row r="417" spans="1:12" x14ac:dyDescent="0.25">
      <c r="A417" s="12" t="str">
        <f>Addresses!A409</f>
        <v>0x5ade40e345817b739b91c6b4615efce87f9d7c57</v>
      </c>
      <c r="B417" s="2">
        <f>Addresses!N409</f>
        <v>31379.266274515267</v>
      </c>
      <c r="C417" s="2">
        <f>Addresses!O409</f>
        <v>45907.866559615839</v>
      </c>
      <c r="D417" s="2">
        <f>-Addresses!L409</f>
        <v>-12244.642494543299</v>
      </c>
      <c r="E417" s="11">
        <f t="shared" si="31"/>
        <v>3.7492206554886525</v>
      </c>
      <c r="F417" s="64">
        <f>4/E417*'C-Ratio'!$I$5</f>
        <v>1.5608577189056598</v>
      </c>
      <c r="G417" s="11">
        <f t="shared" si="34"/>
        <v>6.6888392963540433E-2</v>
      </c>
      <c r="H417" s="67"/>
      <c r="I417" s="2">
        <f>Addresses!Q409</f>
        <v>6849</v>
      </c>
      <c r="J417" s="2">
        <f>Addresses!R409</f>
        <v>79424.823440384163</v>
      </c>
      <c r="K417" s="2">
        <f t="shared" si="32"/>
        <v>132181.69</v>
      </c>
      <c r="L417" s="55">
        <f t="shared" si="33"/>
        <v>10.795063233483985</v>
      </c>
    </row>
    <row r="418" spans="1:12" x14ac:dyDescent="0.25">
      <c r="A418" s="12" t="str">
        <f>Addresses!A410</f>
        <v>0x9265f86d58b348060e43216f968bda8a6bb63572</v>
      </c>
      <c r="B418" s="2">
        <f>Addresses!N410</f>
        <v>28139.935018898526</v>
      </c>
      <c r="C418" s="2">
        <f>Addresses!O410</f>
        <v>41168.724932648547</v>
      </c>
      <c r="D418" s="2">
        <f>-Addresses!L410</f>
        <v>-12681.64850761944</v>
      </c>
      <c r="E418" s="11">
        <f t="shared" si="31"/>
        <v>3.2463228189863003</v>
      </c>
      <c r="F418" s="64">
        <f>4/E418*'C-Ratio'!$I$5</f>
        <v>1.8026549811294956</v>
      </c>
      <c r="G418" s="11">
        <f t="shared" si="34"/>
        <v>0.23216335005433741</v>
      </c>
      <c r="H418" s="67"/>
      <c r="I418" s="2">
        <f>Addresses!Q410</f>
        <v>93875</v>
      </c>
      <c r="J418" s="2">
        <f>Addresses!R410</f>
        <v>134757.24506735147</v>
      </c>
      <c r="K418" s="2">
        <f t="shared" si="32"/>
        <v>269800.96999999997</v>
      </c>
      <c r="L418" s="55">
        <f t="shared" si="33"/>
        <v>21.274913102811283</v>
      </c>
    </row>
    <row r="419" spans="1:12" x14ac:dyDescent="0.25">
      <c r="A419" s="12" t="str">
        <f>Addresses!A411</f>
        <v>0xece39f7ac7603f450ccdf1c257d4a3ed29c4fef3</v>
      </c>
      <c r="B419" s="2">
        <f>Addresses!N411</f>
        <v>15657.928834526043</v>
      </c>
      <c r="C419" s="2">
        <f>Addresses!O411</f>
        <v>22907.549884911601</v>
      </c>
      <c r="D419" s="2">
        <f>-Addresses!L411</f>
        <v>-11851.55545662998</v>
      </c>
      <c r="E419" s="11">
        <f t="shared" si="31"/>
        <v>1.9328728594942948</v>
      </c>
      <c r="F419" s="64">
        <f>4/E419*'C-Ratio'!$I$5</f>
        <v>3.0276176579617773</v>
      </c>
      <c r="G419" s="11">
        <f t="shared" si="34"/>
        <v>1.0694584128241811</v>
      </c>
      <c r="H419" s="67"/>
      <c r="I419" s="2">
        <f>Addresses!Q411</f>
        <v>687</v>
      </c>
      <c r="J419" s="2">
        <f>Addresses!R411</f>
        <v>1.1508839816087857E-4</v>
      </c>
      <c r="K419" s="2">
        <f t="shared" si="32"/>
        <v>23594.55</v>
      </c>
      <c r="L419" s="55">
        <f t="shared" si="33"/>
        <v>1.99083994386583</v>
      </c>
    </row>
    <row r="420" spans="1:12" x14ac:dyDescent="0.25">
      <c r="A420" s="12" t="str">
        <f>Addresses!A412</f>
        <v>0x9209d23ec84202dd616324addf58faa36f7830c9</v>
      </c>
      <c r="B420" s="2">
        <f>Addresses!N412</f>
        <v>26980.79814860009</v>
      </c>
      <c r="C420" s="2">
        <f>Addresses!O412</f>
        <v>39472.907691401932</v>
      </c>
      <c r="D420" s="2">
        <f>-Addresses!L412</f>
        <v>-10472.93395390401</v>
      </c>
      <c r="E420" s="11">
        <f t="shared" si="31"/>
        <v>3.7690400670088788</v>
      </c>
      <c r="F420" s="64">
        <f>4/E420*'C-Ratio'!$I$5</f>
        <v>1.55264998406986</v>
      </c>
      <c r="G420" s="11">
        <f t="shared" si="34"/>
        <v>6.1278184600040975E-2</v>
      </c>
      <c r="H420" s="67"/>
      <c r="I420" s="2">
        <f>Addresses!Q412</f>
        <v>218274</v>
      </c>
      <c r="J420" s="2">
        <f>Addresses!R412</f>
        <v>1058.252308598072</v>
      </c>
      <c r="K420" s="2">
        <f t="shared" si="32"/>
        <v>258805.16</v>
      </c>
      <c r="L420" s="55">
        <f t="shared" si="33"/>
        <v>24.711810571814485</v>
      </c>
    </row>
    <row r="421" spans="1:12" x14ac:dyDescent="0.25">
      <c r="A421" s="12" t="str">
        <f>Addresses!A413</f>
        <v>0x6863e1091e73de0cd4546ef0d12183133cd252bd</v>
      </c>
      <c r="B421" s="2">
        <f>Addresses!N413</f>
        <v>29416.992293040104</v>
      </c>
      <c r="C421" s="2">
        <f>Addresses!O413</f>
        <v>43037.059724717677</v>
      </c>
      <c r="D421" s="2">
        <f>-Addresses!L413</f>
        <v>-10855.43687454577</v>
      </c>
      <c r="E421" s="11">
        <f t="shared" si="31"/>
        <v>3.9645626631234498</v>
      </c>
      <c r="F421" s="64">
        <f>4/E421*'C-Ratio'!$I$5</f>
        <v>1.476077060007811</v>
      </c>
      <c r="G421" s="11">
        <f t="shared" si="34"/>
        <v>8.9385235870205193E-3</v>
      </c>
      <c r="H421" s="67"/>
      <c r="I421" s="2">
        <f>Addresses!Q413</f>
        <v>1678658</v>
      </c>
      <c r="J421" s="2">
        <f>Addresses!R413</f>
        <v>178487.51027528231</v>
      </c>
      <c r="K421" s="2">
        <f t="shared" si="32"/>
        <v>1900182.5699999998</v>
      </c>
      <c r="L421" s="55">
        <f t="shared" si="33"/>
        <v>175.04432036776134</v>
      </c>
    </row>
    <row r="422" spans="1:12" x14ac:dyDescent="0.25">
      <c r="A422" s="12" t="str">
        <f>Addresses!A414</f>
        <v>0x2850a72f6d4d1ef010fdb7f3ca4bd32bdde905a2</v>
      </c>
      <c r="B422" s="2">
        <f>Addresses!N414</f>
        <v>26419.789891223776</v>
      </c>
      <c r="C422" s="2">
        <f>Addresses!O414</f>
        <v>38652.152610860387</v>
      </c>
      <c r="D422" s="2">
        <f>-Addresses!L414</f>
        <v>-11692.08016272949</v>
      </c>
      <c r="E422" s="11">
        <f t="shared" si="31"/>
        <v>3.3058405410245775</v>
      </c>
      <c r="F422" s="64">
        <f>4/E422*'C-Ratio'!$I$5</f>
        <v>1.7702003249637359</v>
      </c>
      <c r="G422" s="11">
        <f t="shared" si="34"/>
        <v>0.2099797163115078</v>
      </c>
      <c r="H422" s="67"/>
      <c r="I422" s="2">
        <f>Addresses!Q414</f>
        <v>4524</v>
      </c>
      <c r="J422" s="2">
        <f>Addresses!R414</f>
        <v>82028.207389139614</v>
      </c>
      <c r="K422" s="2">
        <f t="shared" si="32"/>
        <v>125204.36</v>
      </c>
      <c r="L422" s="55">
        <f t="shared" si="33"/>
        <v>10.708476016022399</v>
      </c>
    </row>
    <row r="423" spans="1:12" x14ac:dyDescent="0.25">
      <c r="A423" s="12" t="str">
        <f>Addresses!A415</f>
        <v>0xb755c3bec24ed045dcf7303fe3b1d75183b14fa4</v>
      </c>
      <c r="B423" s="2">
        <f>Addresses!N415</f>
        <v>27397.724797961113</v>
      </c>
      <c r="C423" s="2">
        <f>Addresses!O415</f>
        <v>40082.871379417113</v>
      </c>
      <c r="D423" s="2">
        <f>-Addresses!L415</f>
        <v>-10472.91012634003</v>
      </c>
      <c r="E423" s="11">
        <f t="shared" si="31"/>
        <v>3.8272906857670974</v>
      </c>
      <c r="F423" s="64">
        <f>4/E423*'C-Ratio'!$I$5</f>
        <v>1.5290189537372685</v>
      </c>
      <c r="G423" s="11">
        <f t="shared" si="34"/>
        <v>4.5125737346048078E-2</v>
      </c>
      <c r="H423" s="67"/>
      <c r="I423" s="2">
        <f>Addresses!Q415</f>
        <v>46514</v>
      </c>
      <c r="J423" s="2">
        <f>Addresses!R415</f>
        <v>5519607.9586205827</v>
      </c>
      <c r="K423" s="2">
        <f t="shared" si="32"/>
        <v>5606204.8300000001</v>
      </c>
      <c r="L423" s="55">
        <f t="shared" si="33"/>
        <v>535.30535088810143</v>
      </c>
    </row>
    <row r="424" spans="1:12" x14ac:dyDescent="0.25">
      <c r="A424" s="12" t="str">
        <f>Addresses!A416</f>
        <v>0x7008c202a874b8503177f9698cb2c8f632c6cf9b</v>
      </c>
      <c r="B424" s="2">
        <f>Addresses!N416</f>
        <v>28530.705495998813</v>
      </c>
      <c r="C424" s="2">
        <f>Addresses!O416</f>
        <v>41740.422140646268</v>
      </c>
      <c r="D424" s="2">
        <f>-Addresses!L416</f>
        <v>-11097.77917187952</v>
      </c>
      <c r="E424" s="11">
        <f t="shared" si="31"/>
        <v>3.7611509018319302</v>
      </c>
      <c r="F424" s="64">
        <f>4/E424*'C-Ratio'!$I$5</f>
        <v>1.5559067298123264</v>
      </c>
      <c r="G424" s="11">
        <f t="shared" si="34"/>
        <v>6.3504258244925671E-2</v>
      </c>
      <c r="H424" s="67"/>
      <c r="I424" s="2">
        <f>Addresses!Q416</f>
        <v>105298</v>
      </c>
      <c r="J424" s="2">
        <f>Addresses!R416</f>
        <v>-2.1406462692539208E-3</v>
      </c>
      <c r="K424" s="2">
        <f t="shared" si="32"/>
        <v>147038.41999999998</v>
      </c>
      <c r="L424" s="55">
        <f t="shared" si="33"/>
        <v>13.249355364051414</v>
      </c>
    </row>
    <row r="425" spans="1:12" x14ac:dyDescent="0.25">
      <c r="A425" s="12" t="str">
        <f>Addresses!A417</f>
        <v>0xecee5497b9dbb82e1804e3224f67d00d8d891c69</v>
      </c>
      <c r="B425" s="2">
        <f>Addresses!N417</f>
        <v>22789.12309988499</v>
      </c>
      <c r="C425" s="2">
        <f>Addresses!O417</f>
        <v>33340.487095131743</v>
      </c>
      <c r="D425" s="2">
        <f>-Addresses!L417</f>
        <v>-12054.897728996721</v>
      </c>
      <c r="E425" s="11">
        <f t="shared" si="31"/>
        <v>2.7657212731830065</v>
      </c>
      <c r="F425" s="64">
        <f>4/E425*'C-Ratio'!$I$5</f>
        <v>2.1159037451612273</v>
      </c>
      <c r="G425" s="11">
        <f t="shared" si="34"/>
        <v>0.44627733777254086</v>
      </c>
      <c r="H425" s="67"/>
      <c r="I425" s="2">
        <f>Addresses!Q417</f>
        <v>1300</v>
      </c>
      <c r="J425" s="2">
        <f>Addresses!R417</f>
        <v>14982.212904868255</v>
      </c>
      <c r="K425" s="2">
        <f t="shared" si="32"/>
        <v>49622.7</v>
      </c>
      <c r="L425" s="55">
        <f t="shared" si="33"/>
        <v>4.1163932797735887</v>
      </c>
    </row>
    <row r="426" spans="1:12" x14ac:dyDescent="0.25">
      <c r="A426" s="12" t="str">
        <f>Addresses!A418</f>
        <v>0x66fb1cd65b97fa40457b90b7d1ca6b92cb64b32b</v>
      </c>
      <c r="B426" s="2">
        <f>Addresses!N418</f>
        <v>18402.434810302897</v>
      </c>
      <c r="C426" s="2">
        <f>Addresses!O418</f>
        <v>26922.762127473139</v>
      </c>
      <c r="D426" s="2">
        <f>-Addresses!L418</f>
        <v>-12027.640643870611</v>
      </c>
      <c r="E426" s="11">
        <f t="shared" si="31"/>
        <v>2.2384075916994752</v>
      </c>
      <c r="F426" s="64">
        <f>4/E426*'C-Ratio'!$I$5</f>
        <v>2.6143585384987738</v>
      </c>
      <c r="G426" s="11">
        <f t="shared" si="34"/>
        <v>0.78698464695746662</v>
      </c>
      <c r="H426" s="67"/>
      <c r="I426" s="2">
        <f>Addresses!Q418</f>
        <v>82848</v>
      </c>
      <c r="J426" s="2">
        <f>Addresses!R418</f>
        <v>4.7872526862192899E-2</v>
      </c>
      <c r="K426" s="2">
        <f t="shared" si="32"/>
        <v>109770.81</v>
      </c>
      <c r="L426" s="55">
        <f t="shared" si="33"/>
        <v>9.1265455337610337</v>
      </c>
    </row>
    <row r="427" spans="1:12" x14ac:dyDescent="0.25">
      <c r="A427" s="12" t="str">
        <f>Addresses!A419</f>
        <v>0xe1f02f7e90ea5f21d0ac6f12c659c3484c143b03</v>
      </c>
      <c r="B427" s="2">
        <f>Addresses!N419</f>
        <v>25670.457761102047</v>
      </c>
      <c r="C427" s="2">
        <f>Addresses!O419</f>
        <v>37555.879704492298</v>
      </c>
      <c r="D427" s="2">
        <f>-Addresses!L419</f>
        <v>-10040.83540859088</v>
      </c>
      <c r="E427" s="11">
        <f t="shared" si="31"/>
        <v>3.7403142444063677</v>
      </c>
      <c r="F427" s="64">
        <f>4/E427*'C-Ratio'!$I$5</f>
        <v>1.5645744227912548</v>
      </c>
      <c r="G427" s="11">
        <f t="shared" si="34"/>
        <v>6.9428860417809046E-2</v>
      </c>
      <c r="H427" s="67"/>
      <c r="I427" s="2">
        <f>Addresses!Q419</f>
        <v>10921</v>
      </c>
      <c r="J427" s="2">
        <f>Addresses!R419</f>
        <v>17667.710295507699</v>
      </c>
      <c r="K427" s="2">
        <f t="shared" si="32"/>
        <v>66144.59</v>
      </c>
      <c r="L427" s="55">
        <f t="shared" si="33"/>
        <v>6.5875584359651063</v>
      </c>
    </row>
    <row r="428" spans="1:12" x14ac:dyDescent="0.25">
      <c r="A428" s="12" t="str">
        <f>Addresses!A420</f>
        <v>0x6c83e061f7b576f11e6f7e9b51b1530b2d0ab7b2</v>
      </c>
      <c r="B428" s="2">
        <f>Addresses!N420</f>
        <v>30678.557853161874</v>
      </c>
      <c r="C428" s="2">
        <f>Addresses!O420</f>
        <v>44882.730139175823</v>
      </c>
      <c r="D428" s="2">
        <f>-Addresses!L420</f>
        <v>-11963.56797876294</v>
      </c>
      <c r="E428" s="11">
        <f t="shared" si="31"/>
        <v>3.7516174287511173</v>
      </c>
      <c r="F428" s="64">
        <f>4/E428*'C-Ratio'!$I$5</f>
        <v>1.5598605431226189</v>
      </c>
      <c r="G428" s="11">
        <f t="shared" si="34"/>
        <v>6.6206796392767497E-2</v>
      </c>
      <c r="H428" s="67"/>
      <c r="I428" s="2">
        <f>Addresses!Q420</f>
        <v>13244</v>
      </c>
      <c r="J428" s="2">
        <f>Addresses!R420</f>
        <v>12.419860824178613</v>
      </c>
      <c r="K428" s="2">
        <f t="shared" si="32"/>
        <v>58139.15</v>
      </c>
      <c r="L428" s="55">
        <f t="shared" si="33"/>
        <v>4.8596831733815016</v>
      </c>
    </row>
    <row r="429" spans="1:12" x14ac:dyDescent="0.25">
      <c r="A429" s="12" t="str">
        <f>Addresses!A421</f>
        <v>0x4d0e439ba905eb39aee88097433add619cf5257b</v>
      </c>
      <c r="B429" s="2">
        <f>Addresses!N421</f>
        <v>28158.481196465444</v>
      </c>
      <c r="C429" s="2">
        <f>Addresses!O421</f>
        <v>41195.857990428944</v>
      </c>
      <c r="D429" s="2">
        <f>-Addresses!L421</f>
        <v>-10444.95851962847</v>
      </c>
      <c r="E429" s="11">
        <f t="shared" si="31"/>
        <v>3.9440901477025965</v>
      </c>
      <c r="F429" s="64">
        <f>4/E429*'C-Ratio'!$I$5</f>
        <v>1.4837389057673409</v>
      </c>
      <c r="G429" s="11">
        <f t="shared" si="34"/>
        <v>1.4175602028257517E-2</v>
      </c>
      <c r="H429" s="67"/>
      <c r="I429" s="2">
        <f>Addresses!Q421</f>
        <v>2251195</v>
      </c>
      <c r="J429" s="2">
        <f>Addresses!R421</f>
        <v>1235981.882009571</v>
      </c>
      <c r="K429" s="2">
        <f t="shared" si="32"/>
        <v>3528372.7399999998</v>
      </c>
      <c r="L429" s="55">
        <f t="shared" si="33"/>
        <v>337.80629510106519</v>
      </c>
    </row>
    <row r="430" spans="1:12" x14ac:dyDescent="0.25">
      <c r="A430" s="12" t="str">
        <f>Addresses!A422</f>
        <v>0x1ea4476ffcc1866dc34b5210e795984a2a1913a5</v>
      </c>
      <c r="B430" s="2">
        <f>Addresses!N422</f>
        <v>28466.100535366622</v>
      </c>
      <c r="C430" s="2">
        <f>Addresses!O422</f>
        <v>41645.90508324137</v>
      </c>
      <c r="D430" s="2">
        <f>-Addresses!L422</f>
        <v>-10859.364828488729</v>
      </c>
      <c r="E430" s="11">
        <f t="shared" si="31"/>
        <v>3.8350221896944157</v>
      </c>
      <c r="F430" s="64">
        <f>4/E430*'C-Ratio'!$I$5</f>
        <v>1.5259364119784409</v>
      </c>
      <c r="G430" s="11">
        <f t="shared" si="34"/>
        <v>4.3018736827368897E-2</v>
      </c>
      <c r="H430" s="67"/>
      <c r="I430" s="2">
        <f>Addresses!Q422</f>
        <v>14380</v>
      </c>
      <c r="J430" s="2">
        <f>Addresses!R422</f>
        <v>2578.6949167586281</v>
      </c>
      <c r="K430" s="2">
        <f t="shared" si="32"/>
        <v>58604.6</v>
      </c>
      <c r="L430" s="55">
        <f t="shared" si="33"/>
        <v>5.3966876447741425</v>
      </c>
    </row>
    <row r="431" spans="1:12" x14ac:dyDescent="0.25">
      <c r="A431" s="12" t="str">
        <f>Addresses!A423</f>
        <v>0x3c57cb6c743b190cec13cd804afd753531b94ea8</v>
      </c>
      <c r="B431" s="2">
        <f>Addresses!N423</f>
        <v>28003.033746924139</v>
      </c>
      <c r="C431" s="2">
        <f>Addresses!O423</f>
        <v>40968.438371750017</v>
      </c>
      <c r="D431" s="2">
        <f>-Addresses!L423</f>
        <v>-10899.77985019211</v>
      </c>
      <c r="E431" s="11">
        <f t="shared" si="31"/>
        <v>3.758648241966827</v>
      </c>
      <c r="F431" s="64">
        <f>4/E431*'C-Ratio'!$I$5</f>
        <v>1.5569427153783786</v>
      </c>
      <c r="G431" s="11">
        <f t="shared" si="34"/>
        <v>6.4212382350224528E-2</v>
      </c>
      <c r="H431" s="67"/>
      <c r="I431" s="2">
        <f>Addresses!Q423</f>
        <v>8314</v>
      </c>
      <c r="J431" s="2">
        <f>Addresses!R423</f>
        <v>2150911.4816282499</v>
      </c>
      <c r="K431" s="2">
        <f t="shared" si="32"/>
        <v>2200193.92</v>
      </c>
      <c r="L431" s="55">
        <f t="shared" si="33"/>
        <v>201.85673015783169</v>
      </c>
    </row>
    <row r="432" spans="1:12" x14ac:dyDescent="0.25">
      <c r="A432" s="12" t="str">
        <f>Addresses!A424</f>
        <v>0x45568a64bca3372e6bd1a86afc282377ac1cfa43</v>
      </c>
      <c r="B432" s="2">
        <f>Addresses!N424</f>
        <v>28117.094944155819</v>
      </c>
      <c r="C432" s="2">
        <f>Addresses!O424</f>
        <v>41135.309903299967</v>
      </c>
      <c r="D432" s="2">
        <f>-Addresses!L424</f>
        <v>-10911.702629100841</v>
      </c>
      <c r="E432" s="11">
        <f t="shared" si="31"/>
        <v>3.7698342139195238</v>
      </c>
      <c r="F432" s="64">
        <f>4/E432*'C-Ratio'!$I$5</f>
        <v>1.5523229054456571</v>
      </c>
      <c r="G432" s="11">
        <f t="shared" si="34"/>
        <v>6.1054617529499033E-2</v>
      </c>
      <c r="H432" s="67"/>
      <c r="I432" s="2">
        <f>Addresses!Q424</f>
        <v>1582</v>
      </c>
      <c r="J432" s="2">
        <f>Addresses!R424</f>
        <v>9.6700030553620309E-5</v>
      </c>
      <c r="K432" s="2">
        <f t="shared" si="32"/>
        <v>42717.31</v>
      </c>
      <c r="L432" s="55">
        <f t="shared" si="33"/>
        <v>3.9148161796561021</v>
      </c>
    </row>
    <row r="433" spans="1:12" x14ac:dyDescent="0.25">
      <c r="A433" s="12" t="str">
        <f>Addresses!A425</f>
        <v>0xab66e60badaea8f90fa5b0da7ab404100641eb6e</v>
      </c>
      <c r="B433" s="2">
        <f>Addresses!N425</f>
        <v>24003.463706318329</v>
      </c>
      <c r="C433" s="2">
        <f>Addresses!O425</f>
        <v>35117.067402343717</v>
      </c>
      <c r="D433" s="2">
        <f>-Addresses!L425</f>
        <v>-9372.9036631355593</v>
      </c>
      <c r="E433" s="11">
        <f t="shared" si="31"/>
        <v>3.7466583104296891</v>
      </c>
      <c r="F433" s="64">
        <f>4/E433*'C-Ratio'!$I$5</f>
        <v>1.561925191766115</v>
      </c>
      <c r="G433" s="11">
        <f t="shared" si="34"/>
        <v>6.7618039484699244E-2</v>
      </c>
      <c r="H433" s="67"/>
      <c r="I433" s="2">
        <f>Addresses!Q425</f>
        <v>6405</v>
      </c>
      <c r="J433" s="2">
        <f>Addresses!R425</f>
        <v>24.592597656286671</v>
      </c>
      <c r="K433" s="2">
        <f t="shared" si="32"/>
        <v>41546.660000000003</v>
      </c>
      <c r="L433" s="55">
        <f t="shared" si="33"/>
        <v>4.4326349115703181</v>
      </c>
    </row>
    <row r="434" spans="1:12" x14ac:dyDescent="0.25">
      <c r="A434" s="12" t="str">
        <f>Addresses!A426</f>
        <v>0x86b86392e693077ec58e27331db02563752440a0</v>
      </c>
      <c r="B434" s="2">
        <f>Addresses!N426</f>
        <v>25266.646908508144</v>
      </c>
      <c r="C434" s="2">
        <f>Addresses!O426</f>
        <v>36965.104427147417</v>
      </c>
      <c r="D434" s="2">
        <f>-Addresses!L426</f>
        <v>-9703.5069188661291</v>
      </c>
      <c r="E434" s="11">
        <f t="shared" si="31"/>
        <v>3.8094582439342299</v>
      </c>
      <c r="F434" s="64">
        <f>4/E434*'C-Ratio'!$I$5</f>
        <v>1.5361764390824058</v>
      </c>
      <c r="G434" s="11">
        <f t="shared" si="34"/>
        <v>5.0018071826661403E-2</v>
      </c>
      <c r="H434" s="67"/>
      <c r="I434" s="2">
        <f>Addresses!Q426</f>
        <v>520</v>
      </c>
      <c r="J434" s="2">
        <f>Addresses!R426</f>
        <v>418551.30557285255</v>
      </c>
      <c r="K434" s="2">
        <f t="shared" si="32"/>
        <v>456036.41</v>
      </c>
      <c r="L434" s="55">
        <f t="shared" si="33"/>
        <v>46.997071658015429</v>
      </c>
    </row>
    <row r="435" spans="1:12" x14ac:dyDescent="0.25">
      <c r="A435" s="12" t="str">
        <f>Addresses!A427</f>
        <v>0x7ccf173012bfe53f16f4d6a2a4aea32abafcd04c</v>
      </c>
      <c r="B435" s="2">
        <f>Addresses!N427</f>
        <v>25645.852033413263</v>
      </c>
      <c r="C435" s="2">
        <f>Addresses!O427</f>
        <v>37519.881524883604</v>
      </c>
      <c r="D435" s="2">
        <f>-Addresses!L427</f>
        <v>-9908.8305868257394</v>
      </c>
      <c r="E435" s="11">
        <f t="shared" si="31"/>
        <v>3.7865095377418267</v>
      </c>
      <c r="F435" s="64">
        <f>4/E435*'C-Ratio'!$I$5</f>
        <v>1.5454866656667601</v>
      </c>
      <c r="G435" s="11">
        <f t="shared" si="34"/>
        <v>5.638186306682158E-2</v>
      </c>
      <c r="H435" s="67"/>
      <c r="I435" s="2">
        <f>Addresses!Q427</f>
        <v>10090</v>
      </c>
      <c r="J435" s="2">
        <f>Addresses!R427</f>
        <v>29087.168475116399</v>
      </c>
      <c r="K435" s="2">
        <f t="shared" si="32"/>
        <v>76697.05</v>
      </c>
      <c r="L435" s="55">
        <f t="shared" si="33"/>
        <v>7.7402726111769811</v>
      </c>
    </row>
    <row r="436" spans="1:12" x14ac:dyDescent="0.25">
      <c r="A436" s="12" t="str">
        <f>Addresses!A428</f>
        <v>0x9a1af2b6978c2e819deaeadf8f7f5f2527272b51</v>
      </c>
      <c r="B436" s="2">
        <f>Addresses!N428</f>
        <v>28202.709214478418</v>
      </c>
      <c r="C436" s="2">
        <f>Addresses!O428</f>
        <v>41260.563580781927</v>
      </c>
      <c r="D436" s="2">
        <f>-Addresses!L428</f>
        <v>-12922.48273795095</v>
      </c>
      <c r="E436" s="11">
        <f t="shared" si="31"/>
        <v>3.1929285120735553</v>
      </c>
      <c r="F436" s="64">
        <f>4/E436*'C-Ratio'!$I$5</f>
        <v>1.8328001951411019</v>
      </c>
      <c r="G436" s="11">
        <f t="shared" si="34"/>
        <v>0.25276841773144354</v>
      </c>
      <c r="H436" s="67"/>
      <c r="I436" s="2">
        <f>Addresses!Q428</f>
        <v>22029</v>
      </c>
      <c r="J436" s="2">
        <f>Addresses!R428</f>
        <v>3175.0364192180714</v>
      </c>
      <c r="K436" s="2">
        <f t="shared" si="32"/>
        <v>66464.600000000006</v>
      </c>
      <c r="L436" s="55">
        <f t="shared" si="33"/>
        <v>5.1433305308124524</v>
      </c>
    </row>
    <row r="437" spans="1:12" x14ac:dyDescent="0.25">
      <c r="A437" s="12" t="str">
        <f>Addresses!A429</f>
        <v>0xba790fffee3cf670f24c0685cf218ee2ea8388af</v>
      </c>
      <c r="B437" s="2">
        <f>Addresses!N429</f>
        <v>20581.886544402671</v>
      </c>
      <c r="C437" s="2">
        <f>Addresses!O429</f>
        <v>30111.300014461111</v>
      </c>
      <c r="D437" s="2">
        <f>-Addresses!L429</f>
        <v>-11670.833620363959</v>
      </c>
      <c r="E437" s="11">
        <f t="shared" si="31"/>
        <v>2.5800470638122315</v>
      </c>
      <c r="F437" s="64">
        <f>4/E437*'C-Ratio'!$I$5</f>
        <v>2.2681756786843992</v>
      </c>
      <c r="G437" s="11">
        <f t="shared" si="34"/>
        <v>0.55035931557375184</v>
      </c>
      <c r="H437" s="67"/>
      <c r="I437" s="2">
        <f>Addresses!Q429</f>
        <v>6329</v>
      </c>
      <c r="J437" s="2">
        <f>Addresses!R429</f>
        <v>-1.4461111277341843E-5</v>
      </c>
      <c r="K437" s="2">
        <f t="shared" si="32"/>
        <v>36440.300000000003</v>
      </c>
      <c r="L437" s="55">
        <f t="shared" si="33"/>
        <v>3.1223390877937645</v>
      </c>
    </row>
    <row r="438" spans="1:12" x14ac:dyDescent="0.25">
      <c r="A438" s="12" t="str">
        <f>Addresses!A430</f>
        <v>0x02715877f8e489c6361296ab820e55f2fc1e8ba9</v>
      </c>
      <c r="B438" s="2">
        <f>Addresses!N430</f>
        <v>29439.436433712992</v>
      </c>
      <c r="C438" s="2">
        <f>Addresses!O430</f>
        <v>43069.895502522108</v>
      </c>
      <c r="D438" s="2">
        <f>-Addresses!L430</f>
        <v>-8392.707085324786</v>
      </c>
      <c r="E438" s="11">
        <f t="shared" si="31"/>
        <v>5.1318239829712065</v>
      </c>
      <c r="F438" s="64">
        <f>4/E438*'C-Ratio'!$I$5</f>
        <v>1.1403352919777714</v>
      </c>
      <c r="G438" s="11">
        <f t="shared" si="34"/>
        <v>-0.22055003965975983</v>
      </c>
      <c r="H438" s="67"/>
      <c r="I438" s="2">
        <f>Addresses!Q430</f>
        <v>67596</v>
      </c>
      <c r="J438" s="2">
        <f>Addresses!R430</f>
        <v>117.56449747788793</v>
      </c>
      <c r="K438" s="2">
        <f t="shared" si="32"/>
        <v>110783.45999999999</v>
      </c>
      <c r="L438" s="55">
        <f t="shared" si="33"/>
        <v>13.199967409051167</v>
      </c>
    </row>
    <row r="439" spans="1:12" x14ac:dyDescent="0.25">
      <c r="A439" s="12" t="str">
        <f>Addresses!A431</f>
        <v>0xc162d5097c7bd32a6f86d2286f357191013e6bfa</v>
      </c>
      <c r="B439" s="2">
        <f>Addresses!N431</f>
        <v>27183.861734918872</v>
      </c>
      <c r="C439" s="2">
        <f>Addresses!O431</f>
        <v>39769.989718186313</v>
      </c>
      <c r="D439" s="2">
        <f>-Addresses!L431</f>
        <v>-10469.648487060291</v>
      </c>
      <c r="E439" s="11">
        <f t="shared" si="31"/>
        <v>3.7985983738937437</v>
      </c>
      <c r="F439" s="64">
        <f>4/E439*'C-Ratio'!$I$5</f>
        <v>1.5405682370156502</v>
      </c>
      <c r="G439" s="11">
        <f t="shared" si="34"/>
        <v>5.3019984289576216E-2</v>
      </c>
      <c r="H439" s="67"/>
      <c r="I439" s="2">
        <f>Addresses!Q431</f>
        <v>5863</v>
      </c>
      <c r="J439" s="2">
        <f>Addresses!R431</f>
        <v>4873.7802818136843</v>
      </c>
      <c r="K439" s="2">
        <f t="shared" si="32"/>
        <v>50506.77</v>
      </c>
      <c r="L439" s="55">
        <f t="shared" si="33"/>
        <v>4.8241132510248663</v>
      </c>
    </row>
    <row r="440" spans="1:12" x14ac:dyDescent="0.25">
      <c r="A440" s="12" t="str">
        <f>Addresses!A432</f>
        <v>0xfb1e022196cca1ce8c112de77dafe075fcde45d3</v>
      </c>
      <c r="B440" s="2">
        <f>Addresses!N432</f>
        <v>26945.02463911302</v>
      </c>
      <c r="C440" s="2">
        <f>Addresses!O432</f>
        <v>39420.571047022349</v>
      </c>
      <c r="D440" s="2">
        <f>-Addresses!L432</f>
        <v>-10113.888843410859</v>
      </c>
      <c r="E440" s="11">
        <f t="shared" si="31"/>
        <v>3.89766702574595</v>
      </c>
      <c r="F440" s="64">
        <f>4/E440*'C-Ratio'!$I$5</f>
        <v>1.501410962338432</v>
      </c>
      <c r="G440" s="11">
        <f t="shared" si="34"/>
        <v>2.6254929828046336E-2</v>
      </c>
      <c r="H440" s="67"/>
      <c r="I440" s="2">
        <f>Addresses!Q432</f>
        <v>1891</v>
      </c>
      <c r="J440" s="2">
        <f>Addresses!R432</f>
        <v>23511.848952977649</v>
      </c>
      <c r="K440" s="2">
        <f t="shared" si="32"/>
        <v>64823.42</v>
      </c>
      <c r="L440" s="55">
        <f t="shared" si="33"/>
        <v>6.4093466918248847</v>
      </c>
    </row>
    <row r="441" spans="1:12" x14ac:dyDescent="0.25">
      <c r="A441" s="12" t="str">
        <f>Addresses!A433</f>
        <v>0xe4209e4ff1ca66a2343224dca0d4942e32ae673b</v>
      </c>
      <c r="B441" s="2">
        <f>Addresses!N433</f>
        <v>28239.559860166934</v>
      </c>
      <c r="C441" s="2">
        <f>Addresses!O433</f>
        <v>41314.476075424223</v>
      </c>
      <c r="D441" s="2">
        <f>-Addresses!L433</f>
        <v>-10856.55069168141</v>
      </c>
      <c r="E441" s="11">
        <f t="shared" si="31"/>
        <v>3.8054882484066068</v>
      </c>
      <c r="F441" s="64">
        <f>4/E441*'C-Ratio'!$I$5</f>
        <v>1.5377790228232309</v>
      </c>
      <c r="G441" s="11">
        <f t="shared" si="34"/>
        <v>5.1113481082180945E-2</v>
      </c>
      <c r="H441" s="67"/>
      <c r="I441" s="2">
        <f>Addresses!Q433</f>
        <v>36647</v>
      </c>
      <c r="J441" s="2">
        <f>Addresses!R433</f>
        <v>1759.5439245757734</v>
      </c>
      <c r="K441" s="2">
        <f t="shared" si="32"/>
        <v>79721.02</v>
      </c>
      <c r="L441" s="55">
        <f t="shared" si="33"/>
        <v>7.3431260318329707</v>
      </c>
    </row>
    <row r="442" spans="1:12" x14ac:dyDescent="0.25">
      <c r="A442" s="12" t="str">
        <f>Addresses!A434</f>
        <v>0xd2c32f54a26285decf30e6d208f722e7d5fd3f58</v>
      </c>
      <c r="B442" s="2">
        <f>Addresses!N434</f>
        <v>27568.095744468275</v>
      </c>
      <c r="C442" s="2">
        <f>Addresses!O434</f>
        <v>40332.124074157087</v>
      </c>
      <c r="D442" s="2">
        <f>-Addresses!L434</f>
        <v>-10577.83032438424</v>
      </c>
      <c r="E442" s="11">
        <f t="shared" si="31"/>
        <v>3.8128919482838191</v>
      </c>
      <c r="F442" s="64">
        <f>4/E442*'C-Ratio'!$I$5</f>
        <v>1.5347930335749438</v>
      </c>
      <c r="G442" s="11">
        <f t="shared" si="34"/>
        <v>4.9072476811307997E-2</v>
      </c>
      <c r="H442" s="67"/>
      <c r="I442" s="2">
        <f>Addresses!Q434</f>
        <v>139034</v>
      </c>
      <c r="J442" s="2">
        <f>Addresses!R434</f>
        <v>180651.81592584291</v>
      </c>
      <c r="K442" s="2">
        <f t="shared" si="32"/>
        <v>360017.94</v>
      </c>
      <c r="L442" s="55">
        <f t="shared" si="33"/>
        <v>34.035140379410223</v>
      </c>
    </row>
    <row r="443" spans="1:12" x14ac:dyDescent="0.25">
      <c r="A443" s="12" t="str">
        <f>Addresses!A435</f>
        <v>0xbc30e90dc528ece58c1a51b6fb6d572838416489</v>
      </c>
      <c r="B443" s="2">
        <f>Addresses!N435</f>
        <v>26723.003303350342</v>
      </c>
      <c r="C443" s="2">
        <f>Addresses!O435</f>
        <v>39095.753832801551</v>
      </c>
      <c r="D443" s="2">
        <f>-Addresses!L435</f>
        <v>-9627.9731628744648</v>
      </c>
      <c r="E443" s="11">
        <f t="shared" si="31"/>
        <v>4.0606421695850861</v>
      </c>
      <c r="F443" s="64">
        <f>4/E443*'C-Ratio'!$I$5</f>
        <v>1.4411513636519109</v>
      </c>
      <c r="G443" s="11">
        <f t="shared" si="34"/>
        <v>-1.493413284216627E-2</v>
      </c>
      <c r="H443" s="67"/>
      <c r="I443" s="2">
        <f>Addresses!Q435</f>
        <v>269062</v>
      </c>
      <c r="J443" s="2">
        <f>Addresses!R435</f>
        <v>229992.89616719849</v>
      </c>
      <c r="K443" s="2">
        <f t="shared" si="32"/>
        <v>538150.65</v>
      </c>
      <c r="L443" s="55">
        <f t="shared" si="33"/>
        <v>55.894490034009742</v>
      </c>
    </row>
    <row r="444" spans="1:12" x14ac:dyDescent="0.25">
      <c r="A444" s="12" t="str">
        <f>Addresses!A436</f>
        <v>0x88502ad3a70ab4f1e17da1f86aa419d147cd33ba</v>
      </c>
      <c r="B444" s="2">
        <f>Addresses!N436</f>
        <v>28582.258030629455</v>
      </c>
      <c r="C444" s="2">
        <f>Addresses!O436</f>
        <v>41815.843498810893</v>
      </c>
      <c r="D444" s="2">
        <f>-Addresses!L436</f>
        <v>-911.56484080720315</v>
      </c>
      <c r="E444" s="11">
        <f t="shared" si="31"/>
        <v>45.872593618005702</v>
      </c>
      <c r="F444" s="64">
        <f>4/E444*'C-Ratio'!$I$5</f>
        <v>0.12757072444456247</v>
      </c>
      <c r="G444" s="11">
        <f t="shared" si="34"/>
        <v>-0.91280196551977955</v>
      </c>
      <c r="H444" s="67"/>
      <c r="I444" s="2">
        <f>Addresses!Q436</f>
        <v>2463</v>
      </c>
      <c r="J444" s="2">
        <f>Addresses!R436</f>
        <v>-3.4988108964171261E-3</v>
      </c>
      <c r="K444" s="2">
        <f t="shared" si="32"/>
        <v>44278.84</v>
      </c>
      <c r="L444" s="55">
        <f t="shared" si="33"/>
        <v>48.574536903804315</v>
      </c>
    </row>
    <row r="445" spans="1:12" x14ac:dyDescent="0.25">
      <c r="A445" s="12" t="str">
        <f>Addresses!A437</f>
        <v>0xd9b449335ab3efe0b2481f19a2dcdf75fa8b29ca</v>
      </c>
      <c r="B445" s="2">
        <f>Addresses!N437</f>
        <v>25894.429757112168</v>
      </c>
      <c r="C445" s="2">
        <f>Addresses!O437</f>
        <v>37883.550734655102</v>
      </c>
      <c r="D445" s="2">
        <f>-Addresses!L437</f>
        <v>-11507.038674488989</v>
      </c>
      <c r="E445" s="11">
        <f t="shared" si="31"/>
        <v>3.2922067793725787</v>
      </c>
      <c r="F445" s="64">
        <f>4/E445*'C-Ratio'!$I$5</f>
        <v>1.7775311188428027</v>
      </c>
      <c r="G445" s="11">
        <f t="shared" si="34"/>
        <v>0.21499051185427387</v>
      </c>
      <c r="H445" s="67"/>
      <c r="I445" s="2">
        <f>Addresses!Q437</f>
        <v>267199</v>
      </c>
      <c r="J445" s="2">
        <f>Addresses!R437</f>
        <v>-7.3465509922243655E-4</v>
      </c>
      <c r="K445" s="2">
        <f t="shared" si="32"/>
        <v>305082.55000000005</v>
      </c>
      <c r="L445" s="55">
        <f t="shared" si="33"/>
        <v>26.51269006998</v>
      </c>
    </row>
    <row r="446" spans="1:12" x14ac:dyDescent="0.25">
      <c r="A446" s="12" t="str">
        <f>Addresses!A438</f>
        <v>0x4d4902bd7e080159964f46b10feeb6482d148e5a</v>
      </c>
      <c r="B446" s="2">
        <f>Addresses!N438</f>
        <v>30891.734189789113</v>
      </c>
      <c r="C446" s="2">
        <f>Addresses!O438</f>
        <v>45194.607119661472</v>
      </c>
      <c r="D446" s="2">
        <f>-Addresses!L438</f>
        <v>-11761.715093391071</v>
      </c>
      <c r="E446" s="11">
        <f t="shared" si="31"/>
        <v>3.8425184389185216</v>
      </c>
      <c r="F446" s="64">
        <f>4/E446*'C-Ratio'!$I$5</f>
        <v>1.5229595102859279</v>
      </c>
      <c r="G446" s="11">
        <f t="shared" si="34"/>
        <v>4.0983944146225415E-2</v>
      </c>
      <c r="H446" s="67"/>
      <c r="I446" s="2">
        <f>Addresses!Q438</f>
        <v>125000</v>
      </c>
      <c r="J446" s="2">
        <f>Addresses!R438</f>
        <v>2671682.4328803387</v>
      </c>
      <c r="K446" s="2">
        <f t="shared" si="32"/>
        <v>2841877.04</v>
      </c>
      <c r="L446" s="55">
        <f t="shared" si="33"/>
        <v>241.62097257370704</v>
      </c>
    </row>
    <row r="447" spans="1:12" x14ac:dyDescent="0.25">
      <c r="A447" s="12" t="str">
        <f>Addresses!A439</f>
        <v>0x1b72bac3772050fdcaf468cce7e20deb3cb02d89</v>
      </c>
      <c r="B447" s="2">
        <f>Addresses!N439</f>
        <v>27790.14738102099</v>
      </c>
      <c r="C447" s="2">
        <f>Addresses!O439</f>
        <v>40656.985618433711</v>
      </c>
      <c r="D447" s="2">
        <f>-Addresses!L439</f>
        <v>-10688.92417599385</v>
      </c>
      <c r="E447" s="11">
        <f t="shared" si="31"/>
        <v>3.8036555362367368</v>
      </c>
      <c r="F447" s="64">
        <f>4/E447*'C-Ratio'!$I$5</f>
        <v>1.5385199696053067</v>
      </c>
      <c r="G447" s="11">
        <f t="shared" si="34"/>
        <v>5.1619938212786431E-2</v>
      </c>
      <c r="H447" s="67"/>
      <c r="I447" s="2">
        <f>Addresses!Q439</f>
        <v>1289434</v>
      </c>
      <c r="J447" s="2">
        <f>Addresses!R439</f>
        <v>5087684.3043815661</v>
      </c>
      <c r="K447" s="2">
        <f t="shared" si="32"/>
        <v>6417775.29</v>
      </c>
      <c r="L447" s="55">
        <f t="shared" si="33"/>
        <v>600.41358553310897</v>
      </c>
    </row>
    <row r="448" spans="1:12" x14ac:dyDescent="0.25">
      <c r="A448" s="12" t="str">
        <f>Addresses!A440</f>
        <v>0x54411028b577177c95d0f1113a946b304cbe9d3e</v>
      </c>
      <c r="B448" s="2">
        <f>Addresses!N440</f>
        <v>26892.703795447014</v>
      </c>
      <c r="C448" s="2">
        <f>Addresses!O440</f>
        <v>39344.025652738987</v>
      </c>
      <c r="D448" s="2">
        <f>-Addresses!L440</f>
        <v>-10395.311324513699</v>
      </c>
      <c r="E448" s="11">
        <f t="shared" si="31"/>
        <v>3.7847857004493832</v>
      </c>
      <c r="F448" s="64">
        <f>4/E448*'C-Ratio'!$I$5</f>
        <v>1.5461905806992369</v>
      </c>
      <c r="G448" s="11">
        <f t="shared" si="34"/>
        <v>5.6863007996744264E-2</v>
      </c>
      <c r="H448" s="67"/>
      <c r="I448" s="2">
        <f>Addresses!Q440</f>
        <v>14376</v>
      </c>
      <c r="J448" s="2">
        <f>Addresses!R440</f>
        <v>2286.6643472610158</v>
      </c>
      <c r="K448" s="2">
        <f t="shared" si="32"/>
        <v>56006.69</v>
      </c>
      <c r="L448" s="55">
        <f t="shared" si="33"/>
        <v>5.3876876075782212</v>
      </c>
    </row>
    <row r="449" spans="1:12" x14ac:dyDescent="0.25">
      <c r="A449" s="12" t="str">
        <f>Addresses!A441</f>
        <v>0xee11837949dcdaa77f11a7d59e4f831e26c4e3c0</v>
      </c>
      <c r="B449" s="2">
        <f>Addresses!N441</f>
        <v>20556.825054200472</v>
      </c>
      <c r="C449" s="2">
        <f>Addresses!O441</f>
        <v>30074.63505429529</v>
      </c>
      <c r="D449" s="2">
        <f>-Addresses!L441</f>
        <v>-11377.792323621839</v>
      </c>
      <c r="E449" s="11">
        <f t="shared" si="31"/>
        <v>2.643275092291522</v>
      </c>
      <c r="F449" s="64">
        <f>4/E449*'C-Ratio'!$I$5</f>
        <v>2.2139201542306193</v>
      </c>
      <c r="G449" s="11">
        <f t="shared" si="34"/>
        <v>0.51327419974751831</v>
      </c>
      <c r="H449" s="67"/>
      <c r="I449" s="2">
        <f>Addresses!Q441</f>
        <v>5576</v>
      </c>
      <c r="J449" s="2">
        <f>Addresses!R441</f>
        <v>2825.5449457047107</v>
      </c>
      <c r="K449" s="2">
        <f t="shared" si="32"/>
        <v>38476.179999999993</v>
      </c>
      <c r="L449" s="55">
        <f t="shared" si="33"/>
        <v>3.381691184511975</v>
      </c>
    </row>
    <row r="450" spans="1:12" x14ac:dyDescent="0.25">
      <c r="A450" s="12" t="str">
        <f>Addresses!A442</f>
        <v>0xfa6c01ac02d33dafdc0b20511eed1738f51c1b3a</v>
      </c>
      <c r="B450" s="2">
        <f>Addresses!N442</f>
        <v>25500.477982122731</v>
      </c>
      <c r="C450" s="2">
        <f>Addresses!O442</f>
        <v>37307.199287845557</v>
      </c>
      <c r="D450" s="2">
        <f>-Addresses!L442</f>
        <v>-11308.30751547814</v>
      </c>
      <c r="E450" s="11">
        <f t="shared" si="31"/>
        <v>3.2990966364136876</v>
      </c>
      <c r="F450" s="64">
        <f>4/E450*'C-Ratio'!$I$5</f>
        <v>1.7738189101248847</v>
      </c>
      <c r="G450" s="11">
        <f t="shared" si="34"/>
        <v>0.21245311696847891</v>
      </c>
      <c r="H450" s="67"/>
      <c r="I450" s="2">
        <f>Addresses!Q442</f>
        <v>25765</v>
      </c>
      <c r="J450" s="2">
        <f>Addresses!R442</f>
        <v>7.1215444040717557E-4</v>
      </c>
      <c r="K450" s="2">
        <f t="shared" si="32"/>
        <v>63072.2</v>
      </c>
      <c r="L450" s="55">
        <f t="shared" si="33"/>
        <v>5.5775101546956085</v>
      </c>
    </row>
    <row r="451" spans="1:12" x14ac:dyDescent="0.25">
      <c r="A451" s="12" t="str">
        <f>Addresses!A443</f>
        <v>0xdec1bcdf22a6e77f10e3bf7df8a5f6a6a38e6376</v>
      </c>
      <c r="B451" s="2">
        <f>Addresses!N443</f>
        <v>33500.737792191023</v>
      </c>
      <c r="C451" s="2">
        <f>Addresses!O443</f>
        <v>49011.579389975472</v>
      </c>
      <c r="D451" s="2">
        <f>-Addresses!L443</f>
        <v>-11240.61910389926</v>
      </c>
      <c r="E451" s="11">
        <f t="shared" ref="E451:E514" si="35">-C451/D451</f>
        <v>4.3602206370442564</v>
      </c>
      <c r="F451" s="64">
        <f>4/E451*'C-Ratio'!$I$5</f>
        <v>1.3421339164081854</v>
      </c>
      <c r="G451" s="11">
        <f t="shared" si="34"/>
        <v>-8.2615231436647063E-2</v>
      </c>
      <c r="H451" s="67"/>
      <c r="I451" s="2">
        <f>Addresses!Q443</f>
        <v>1924</v>
      </c>
      <c r="J451" s="2">
        <f>Addresses!R443</f>
        <v>366656.22061002452</v>
      </c>
      <c r="K451" s="2">
        <f t="shared" ref="K451:K514" si="36">+C451+I451+J451</f>
        <v>417591.8</v>
      </c>
      <c r="L451" s="55">
        <f t="shared" ref="L451:L514" si="37">-K451/D451</f>
        <v>37.150249122411907</v>
      </c>
    </row>
    <row r="452" spans="1:12" x14ac:dyDescent="0.25">
      <c r="A452" s="12" t="str">
        <f>Addresses!A444</f>
        <v>0x76c2cd1b8a249f465f8445c455cb78e0eed36f1e</v>
      </c>
      <c r="B452" s="2">
        <f>Addresses!N444</f>
        <v>31109.020022561072</v>
      </c>
      <c r="C452" s="2">
        <f>Addresses!O444</f>
        <v>45512.49629300685</v>
      </c>
      <c r="D452" s="2">
        <f>-Addresses!L444</f>
        <v>-10810.005607598619</v>
      </c>
      <c r="E452" s="11">
        <f t="shared" si="35"/>
        <v>4.2102194897119194</v>
      </c>
      <c r="F452" s="64">
        <f>4/E452*'C-Ratio'!$I$5</f>
        <v>1.389951287409108</v>
      </c>
      <c r="G452" s="11">
        <f t="shared" si="34"/>
        <v>-4.9930767321183955E-2</v>
      </c>
      <c r="H452" s="67"/>
      <c r="I452" s="2">
        <f>Addresses!Q444</f>
        <v>5859</v>
      </c>
      <c r="J452" s="2">
        <f>Addresses!R444</f>
        <v>389532.44370699319</v>
      </c>
      <c r="K452" s="2">
        <f t="shared" si="36"/>
        <v>440903.94000000006</v>
      </c>
      <c r="L452" s="55">
        <f t="shared" si="37"/>
        <v>40.786652292768267</v>
      </c>
    </row>
    <row r="453" spans="1:12" x14ac:dyDescent="0.25">
      <c r="A453" s="12" t="str">
        <f>Addresses!A445</f>
        <v>0x0e9d6ae20c982b43c219e9befd94ce2302264068</v>
      </c>
      <c r="B453" s="2">
        <f>Addresses!N445</f>
        <v>26231.12556282635</v>
      </c>
      <c r="C453" s="2">
        <f>Addresses!O445</f>
        <v>38376.13669841495</v>
      </c>
      <c r="D453" s="2">
        <f>-Addresses!L445</f>
        <v>-11918.17902726879</v>
      </c>
      <c r="E453" s="11">
        <f t="shared" si="35"/>
        <v>3.2199664571752411</v>
      </c>
      <c r="F453" s="64">
        <f>4/E453*'C-Ratio'!$I$5</f>
        <v>1.8174102363580975</v>
      </c>
      <c r="G453" s="11">
        <f t="shared" si="34"/>
        <v>0.24224896538489227</v>
      </c>
      <c r="H453" s="67"/>
      <c r="I453" s="2">
        <f>Addresses!Q445</f>
        <v>2088</v>
      </c>
      <c r="J453" s="2">
        <f>Addresses!R445</f>
        <v>24432.893301585049</v>
      </c>
      <c r="K453" s="2">
        <f t="shared" si="36"/>
        <v>64897.03</v>
      </c>
      <c r="L453" s="55">
        <f t="shared" si="37"/>
        <v>5.4452135558222121</v>
      </c>
    </row>
    <row r="454" spans="1:12" x14ac:dyDescent="0.25">
      <c r="A454" s="12" t="str">
        <f>Addresses!A446</f>
        <v>0x17a80e366db45ae9bb906d85c5cea73722f6ea44</v>
      </c>
      <c r="B454" s="2">
        <f>Addresses!N446</f>
        <v>24738.695986610062</v>
      </c>
      <c r="C454" s="2">
        <f>Addresses!O446</f>
        <v>36192.712228410521</v>
      </c>
      <c r="D454" s="2">
        <f>-Addresses!L446</f>
        <v>-11139.461539218541</v>
      </c>
      <c r="E454" s="11">
        <f t="shared" si="35"/>
        <v>3.2490540140551105</v>
      </c>
      <c r="F454" s="64">
        <f>4/E454*'C-Ratio'!$I$5</f>
        <v>1.8011396470125713</v>
      </c>
      <c r="G454" s="11">
        <f t="shared" si="34"/>
        <v>0.23112757827243424</v>
      </c>
      <c r="H454" s="67"/>
      <c r="I454" s="2">
        <f>Addresses!Q446</f>
        <v>16044</v>
      </c>
      <c r="J454" s="2">
        <f>Addresses!R446</f>
        <v>2593.1477715894798</v>
      </c>
      <c r="K454" s="2">
        <f t="shared" si="36"/>
        <v>54829.86</v>
      </c>
      <c r="L454" s="55">
        <f t="shared" si="37"/>
        <v>4.9221283997400871</v>
      </c>
    </row>
    <row r="455" spans="1:12" x14ac:dyDescent="0.25">
      <c r="A455" s="12" t="str">
        <f>Addresses!A447</f>
        <v>0xac437a705d95dd667378910a402c65ea4d8b9bf2</v>
      </c>
      <c r="B455" s="2">
        <f>Addresses!N447</f>
        <v>27436.53675931531</v>
      </c>
      <c r="C455" s="2">
        <f>Addresses!O447</f>
        <v>40139.653278878301</v>
      </c>
      <c r="D455" s="2">
        <f>-Addresses!L447</f>
        <v>-10830.062805888259</v>
      </c>
      <c r="E455" s="11">
        <f t="shared" si="35"/>
        <v>3.7063176823918824</v>
      </c>
      <c r="F455" s="64">
        <f>4/E455*'C-Ratio'!$I$5</f>
        <v>1.5789256349508054</v>
      </c>
      <c r="G455" s="11">
        <f t="shared" si="34"/>
        <v>7.9238301401780786E-2</v>
      </c>
      <c r="H455" s="67"/>
      <c r="I455" s="2">
        <f>Addresses!Q447</f>
        <v>19007</v>
      </c>
      <c r="J455" s="2">
        <f>Addresses!R447</f>
        <v>7189.7367211216988</v>
      </c>
      <c r="K455" s="2">
        <f t="shared" si="36"/>
        <v>66336.39</v>
      </c>
      <c r="L455" s="55">
        <f t="shared" si="37"/>
        <v>6.125208245693015</v>
      </c>
    </row>
    <row r="456" spans="1:12" x14ac:dyDescent="0.25">
      <c r="A456" s="12" t="str">
        <f>Addresses!A448</f>
        <v>0x7b86b623bceeabff09f5d48e84f8d1a5cbacdfc6</v>
      </c>
      <c r="B456" s="2">
        <f>Addresses!N448</f>
        <v>20021.50270895836</v>
      </c>
      <c r="C456" s="2">
        <f>Addresses!O448</f>
        <v>29291.45846320608</v>
      </c>
      <c r="D456" s="2">
        <f>-Addresses!L448</f>
        <v>-11043.080816170779</v>
      </c>
      <c r="E456" s="11">
        <f t="shared" si="35"/>
        <v>2.6524716200857235</v>
      </c>
      <c r="F456" s="64">
        <f>4/E456*'C-Ratio'!$I$5</f>
        <v>2.2062441519396438</v>
      </c>
      <c r="G456" s="11">
        <f t="shared" si="34"/>
        <v>0.50802744493482144</v>
      </c>
      <c r="H456" s="67"/>
      <c r="I456" s="2">
        <f>Addresses!Q448</f>
        <v>5463</v>
      </c>
      <c r="J456" s="2">
        <f>Addresses!R448</f>
        <v>20353.43153679392</v>
      </c>
      <c r="K456" s="2">
        <f t="shared" si="36"/>
        <v>55107.89</v>
      </c>
      <c r="L456" s="55">
        <f t="shared" si="37"/>
        <v>4.990264122608207</v>
      </c>
    </row>
    <row r="457" spans="1:12" x14ac:dyDescent="0.25">
      <c r="A457" s="12" t="str">
        <f>Addresses!A449</f>
        <v>0x585639fbf797c1258eba8875c080eb63c833d252</v>
      </c>
      <c r="B457" s="2">
        <f>Addresses!N449</f>
        <v>28992.541120920698</v>
      </c>
      <c r="C457" s="2">
        <f>Addresses!O449</f>
        <v>42416.087659906982</v>
      </c>
      <c r="D457" s="2">
        <f>-Addresses!L449</f>
        <v>-11350.076204540799</v>
      </c>
      <c r="E457" s="11">
        <f t="shared" si="35"/>
        <v>3.7370751434195371</v>
      </c>
      <c r="F457" s="64">
        <f>4/E457*'C-Ratio'!$I$5</f>
        <v>1.5659305139487354</v>
      </c>
      <c r="G457" s="11">
        <f t="shared" si="34"/>
        <v>7.0355785337481436E-2</v>
      </c>
      <c r="H457" s="67"/>
      <c r="I457" s="2">
        <f>Addresses!Q449</f>
        <v>822</v>
      </c>
      <c r="J457" s="2">
        <f>Addresses!R449</f>
        <v>9209.1123400930155</v>
      </c>
      <c r="K457" s="2">
        <f t="shared" si="36"/>
        <v>52447.199999999997</v>
      </c>
      <c r="L457" s="55">
        <f t="shared" si="37"/>
        <v>4.6208676536477844</v>
      </c>
    </row>
    <row r="458" spans="1:12" x14ac:dyDescent="0.25">
      <c r="A458" s="12" t="str">
        <f>Addresses!A450</f>
        <v>0xc912f332b817e6f62d4991610ded7df4cde212f0</v>
      </c>
      <c r="B458" s="2">
        <f>Addresses!N450</f>
        <v>15600.008653395051</v>
      </c>
      <c r="C458" s="2">
        <f>Addresses!O450</f>
        <v>22822.812659916959</v>
      </c>
      <c r="D458" s="2">
        <f>-Addresses!L450</f>
        <v>-10931.953983628009</v>
      </c>
      <c r="E458" s="11">
        <f t="shared" si="35"/>
        <v>2.087715763723212</v>
      </c>
      <c r="F458" s="64">
        <f>4/E458*'C-Ratio'!$I$5</f>
        <v>2.8030635691343351</v>
      </c>
      <c r="G458" s="11">
        <f t="shared" ref="G458:G521" si="38">F458/$L$3-1</f>
        <v>0.91596963030371481</v>
      </c>
      <c r="H458" s="67"/>
      <c r="I458" s="2">
        <f>Addresses!Q450</f>
        <v>442</v>
      </c>
      <c r="J458" s="2">
        <f>Addresses!R450</f>
        <v>-2.6599169577821158E-3</v>
      </c>
      <c r="K458" s="2">
        <f t="shared" si="36"/>
        <v>23264.81</v>
      </c>
      <c r="L458" s="55">
        <f t="shared" si="37"/>
        <v>2.1281474505694051</v>
      </c>
    </row>
    <row r="459" spans="1:12" x14ac:dyDescent="0.25">
      <c r="A459" s="12" t="str">
        <f>Addresses!A451</f>
        <v>0x9371a03a0f8343c34218f4130640081da75c4689</v>
      </c>
      <c r="B459" s="2">
        <f>Addresses!N451</f>
        <v>27933.967678499106</v>
      </c>
      <c r="C459" s="2">
        <f>Addresses!O451</f>
        <v>40867.394713644193</v>
      </c>
      <c r="D459" s="2">
        <f>-Addresses!L451</f>
        <v>-10916.48451090361</v>
      </c>
      <c r="E459" s="11">
        <f t="shared" si="35"/>
        <v>3.7436406081852627</v>
      </c>
      <c r="F459" s="64">
        <f>4/E459*'C-Ratio'!$I$5</f>
        <v>1.563184240283356</v>
      </c>
      <c r="G459" s="11">
        <f t="shared" si="38"/>
        <v>6.8478633139682721E-2</v>
      </c>
      <c r="H459" s="67"/>
      <c r="I459" s="2">
        <f>Addresses!Q451</f>
        <v>38844</v>
      </c>
      <c r="J459" s="2">
        <f>Addresses!R451</f>
        <v>472047.22528635582</v>
      </c>
      <c r="K459" s="2">
        <f t="shared" si="36"/>
        <v>551758.62</v>
      </c>
      <c r="L459" s="55">
        <f t="shared" si="37"/>
        <v>50.543617723168303</v>
      </c>
    </row>
    <row r="460" spans="1:12" x14ac:dyDescent="0.25">
      <c r="A460" s="12" t="str">
        <f>Addresses!A452</f>
        <v>0x4248a745d75322df17cab4286536b8469f2e7c2a</v>
      </c>
      <c r="B460" s="2">
        <f>Addresses!N452</f>
        <v>31037.518009871277</v>
      </c>
      <c r="C460" s="2">
        <f>Addresses!O452</f>
        <v>45407.888848441682</v>
      </c>
      <c r="D460" s="2">
        <f>-Addresses!L452</f>
        <v>-12210.902851364999</v>
      </c>
      <c r="E460" s="11">
        <f t="shared" si="35"/>
        <v>3.7186348463468244</v>
      </c>
      <c r="F460" s="64">
        <f>4/E460*'C-Ratio'!$I$5</f>
        <v>1.5736957893967425</v>
      </c>
      <c r="G460" s="11">
        <f t="shared" si="38"/>
        <v>7.566356076332359E-2</v>
      </c>
      <c r="H460" s="67"/>
      <c r="I460" s="2">
        <f>Addresses!Q452</f>
        <v>20739</v>
      </c>
      <c r="J460" s="2">
        <f>Addresses!R452</f>
        <v>12056.081151558319</v>
      </c>
      <c r="K460" s="2">
        <f t="shared" si="36"/>
        <v>78202.97</v>
      </c>
      <c r="L460" s="55">
        <f t="shared" si="37"/>
        <v>6.4043560866801963</v>
      </c>
    </row>
    <row r="461" spans="1:12" x14ac:dyDescent="0.25">
      <c r="A461" s="12" t="str">
        <f>Addresses!A453</f>
        <v>0x7f8193989afb29df0a7527e695b4d1fc55f6d352</v>
      </c>
      <c r="B461" s="2">
        <f>Addresses!N453</f>
        <v>27982.58659280448</v>
      </c>
      <c r="C461" s="2">
        <f>Addresses!O453</f>
        <v>40938.52418527296</v>
      </c>
      <c r="D461" s="2">
        <f>-Addresses!L453</f>
        <v>-12826.87298711656</v>
      </c>
      <c r="E461" s="11">
        <f t="shared" si="35"/>
        <v>3.1916215453596544</v>
      </c>
      <c r="F461" s="64">
        <f>4/E461*'C-Ratio'!$I$5</f>
        <v>1.8335507254951042</v>
      </c>
      <c r="G461" s="11">
        <f t="shared" si="38"/>
        <v>0.25328142549221067</v>
      </c>
      <c r="H461" s="67"/>
      <c r="I461" s="2">
        <f>Addresses!Q453</f>
        <v>17924</v>
      </c>
      <c r="J461" s="2">
        <f>Addresses!R453</f>
        <v>-4.1852729627862573E-3</v>
      </c>
      <c r="K461" s="2">
        <f t="shared" si="36"/>
        <v>58862.52</v>
      </c>
      <c r="L461" s="55">
        <f t="shared" si="37"/>
        <v>4.5889999892508566</v>
      </c>
    </row>
    <row r="462" spans="1:12" x14ac:dyDescent="0.25">
      <c r="A462" s="12" t="str">
        <f>Addresses!A454</f>
        <v>0x8a93d3871ec740a365d67802523f2e3c5db37b98</v>
      </c>
      <c r="B462" s="2">
        <f>Addresses!N454</f>
        <v>29673.971799373547</v>
      </c>
      <c r="C462" s="2">
        <f>Addresses!O454</f>
        <v>43413.020742483503</v>
      </c>
      <c r="D462" s="2">
        <f>-Addresses!L454</f>
        <v>-10914.97299816506</v>
      </c>
      <c r="E462" s="11">
        <f t="shared" si="35"/>
        <v>3.9773823306554914</v>
      </c>
      <c r="F462" s="64">
        <f>4/E462*'C-Ratio'!$I$5</f>
        <v>1.4713194542289734</v>
      </c>
      <c r="G462" s="11">
        <f t="shared" si="38"/>
        <v>5.6865715850809018E-3</v>
      </c>
      <c r="H462" s="67"/>
      <c r="I462" s="2">
        <f>Addresses!Q454</f>
        <v>1245</v>
      </c>
      <c r="J462" s="2">
        <f>Addresses!R454</f>
        <v>154382.70925751652</v>
      </c>
      <c r="K462" s="2">
        <f t="shared" si="36"/>
        <v>199040.73</v>
      </c>
      <c r="L462" s="55">
        <f t="shared" si="37"/>
        <v>18.235567786879656</v>
      </c>
    </row>
    <row r="463" spans="1:12" x14ac:dyDescent="0.25">
      <c r="A463" s="12" t="str">
        <f>Addresses!A455</f>
        <v>0xa9c6e2cef1c161ad81f009463d3d760ec34d1286</v>
      </c>
      <c r="B463" s="2">
        <f>Addresses!N455</f>
        <v>25772.876202286614</v>
      </c>
      <c r="C463" s="2">
        <f>Addresses!O455</f>
        <v>37705.717883945319</v>
      </c>
      <c r="D463" s="2">
        <f>-Addresses!L455</f>
        <v>-9296.9745125254394</v>
      </c>
      <c r="E463" s="11">
        <f t="shared" si="35"/>
        <v>4.0556976716614557</v>
      </c>
      <c r="F463" s="64">
        <f>4/E463*'C-Ratio'!$I$5</f>
        <v>1.4429083412429686</v>
      </c>
      <c r="G463" s="11">
        <f t="shared" si="38"/>
        <v>-1.3733191221484198E-2</v>
      </c>
      <c r="H463" s="67"/>
      <c r="I463" s="2">
        <f>Addresses!Q455</f>
        <v>29024</v>
      </c>
      <c r="J463" s="2">
        <f>Addresses!R455</f>
        <v>11669.92211605468</v>
      </c>
      <c r="K463" s="2">
        <f t="shared" si="36"/>
        <v>78399.640000000014</v>
      </c>
      <c r="L463" s="55">
        <f t="shared" si="37"/>
        <v>8.4328121900705799</v>
      </c>
    </row>
    <row r="464" spans="1:12" x14ac:dyDescent="0.25">
      <c r="A464" s="12" t="str">
        <f>Addresses!A456</f>
        <v>0xc4a6312a5d5af3c03d546fa287fa1f883b3db749</v>
      </c>
      <c r="B464" s="2">
        <f>Addresses!N456</f>
        <v>27352.555215610038</v>
      </c>
      <c r="C464" s="2">
        <f>Addresses!O456</f>
        <v>40016.788280437489</v>
      </c>
      <c r="D464" s="2">
        <f>-Addresses!L456</f>
        <v>-9670.4111332533757</v>
      </c>
      <c r="E464" s="11">
        <f t="shared" si="35"/>
        <v>4.138064838094925</v>
      </c>
      <c r="F464" s="64">
        <f>4/E464*'C-Ratio'!$I$5</f>
        <v>1.4141876043426458</v>
      </c>
      <c r="G464" s="11">
        <f t="shared" si="38"/>
        <v>-3.3364590333119781E-2</v>
      </c>
      <c r="H464" s="67"/>
      <c r="I464" s="2">
        <f>Addresses!Q456</f>
        <v>467007</v>
      </c>
      <c r="J464" s="2">
        <f>Addresses!R456</f>
        <v>605668.10171956255</v>
      </c>
      <c r="K464" s="2">
        <f t="shared" si="36"/>
        <v>1112691.8900000001</v>
      </c>
      <c r="L464" s="55">
        <f t="shared" si="37"/>
        <v>115.06148752805527</v>
      </c>
    </row>
    <row r="465" spans="1:12" x14ac:dyDescent="0.25">
      <c r="A465" s="12" t="str">
        <f>Addresses!A457</f>
        <v>0xf534b46711affef626c75b4df62f2e92131efa99</v>
      </c>
      <c r="B465" s="2">
        <f>Addresses!N457</f>
        <v>25580.16605826619</v>
      </c>
      <c r="C465" s="2">
        <f>Addresses!O457</f>
        <v>37423.782943243437</v>
      </c>
      <c r="D465" s="2">
        <f>-Addresses!L457</f>
        <v>-9879.9548614756441</v>
      </c>
      <c r="E465" s="11">
        <f t="shared" si="35"/>
        <v>3.7878495871644011</v>
      </c>
      <c r="F465" s="64">
        <f>4/E465*'C-Ratio'!$I$5</f>
        <v>1.5449399099241505</v>
      </c>
      <c r="G465" s="11">
        <f t="shared" si="38"/>
        <v>5.6008140754716607E-2</v>
      </c>
      <c r="H465" s="67"/>
      <c r="I465" s="2">
        <f>Addresses!Q457</f>
        <v>133738</v>
      </c>
      <c r="J465" s="2">
        <f>Addresses!R457</f>
        <v>214147.49705675658</v>
      </c>
      <c r="K465" s="2">
        <f t="shared" si="36"/>
        <v>385309.28</v>
      </c>
      <c r="L465" s="55">
        <f t="shared" si="37"/>
        <v>38.999093153999617</v>
      </c>
    </row>
    <row r="466" spans="1:12" x14ac:dyDescent="0.25">
      <c r="A466" s="12" t="str">
        <f>Addresses!A458</f>
        <v>0x65f570384d6cc157a15eac9bfd9da88364d59b7f</v>
      </c>
      <c r="B466" s="2">
        <f>Addresses!N458</f>
        <v>23557.124862205437</v>
      </c>
      <c r="C466" s="2">
        <f>Addresses!O458</f>
        <v>34464.073673406558</v>
      </c>
      <c r="D466" s="2">
        <f>-Addresses!L458</f>
        <v>-9053.075293620459</v>
      </c>
      <c r="E466" s="11">
        <f t="shared" si="35"/>
        <v>3.8068913110324818</v>
      </c>
      <c r="F466" s="64">
        <f>4/E466*'C-Ratio'!$I$5</f>
        <v>1.5372122611015278</v>
      </c>
      <c r="G466" s="11">
        <f t="shared" si="38"/>
        <v>5.0726084143217776E-2</v>
      </c>
      <c r="H466" s="67"/>
      <c r="I466" s="2">
        <f>Addresses!Q458</f>
        <v>11938</v>
      </c>
      <c r="J466" s="2">
        <f>Addresses!R458</f>
        <v>421421.60632659344</v>
      </c>
      <c r="K466" s="2">
        <f t="shared" si="36"/>
        <v>467823.68</v>
      </c>
      <c r="L466" s="55">
        <f t="shared" si="37"/>
        <v>51.675664326979252</v>
      </c>
    </row>
    <row r="467" spans="1:12" x14ac:dyDescent="0.25">
      <c r="A467" s="12" t="str">
        <f>Addresses!A459</f>
        <v>0x57043401dccba0482781e8632faa7e328a726ef5</v>
      </c>
      <c r="B467" s="2">
        <f>Addresses!N459</f>
        <v>26130.134719618687</v>
      </c>
      <c r="C467" s="2">
        <f>Addresses!O459</f>
        <v>38228.387094802143</v>
      </c>
      <c r="D467" s="2">
        <f>-Addresses!L459</f>
        <v>-9275.5134013473544</v>
      </c>
      <c r="E467" s="11">
        <f t="shared" si="35"/>
        <v>4.1214308513908371</v>
      </c>
      <c r="F467" s="64">
        <f>4/E467*'C-Ratio'!$I$5</f>
        <v>1.4198952283829189</v>
      </c>
      <c r="G467" s="11">
        <f t="shared" si="38"/>
        <v>-2.9463275199645311E-2</v>
      </c>
      <c r="H467" s="67"/>
      <c r="I467" s="2">
        <f>Addresses!Q459</f>
        <v>346</v>
      </c>
      <c r="J467" s="2">
        <f>Addresses!R459</f>
        <v>2.9051978563074954E-3</v>
      </c>
      <c r="K467" s="2">
        <f t="shared" si="36"/>
        <v>38574.39</v>
      </c>
      <c r="L467" s="55">
        <f t="shared" si="37"/>
        <v>4.1587336819972371</v>
      </c>
    </row>
    <row r="468" spans="1:12" x14ac:dyDescent="0.25">
      <c r="A468" s="12" t="str">
        <f>Addresses!A460</f>
        <v>0x25e6f3e429ab5e859d8fb63d40b1215ea31e9a5a</v>
      </c>
      <c r="B468" s="2">
        <f>Addresses!N460</f>
        <v>25430.020427569376</v>
      </c>
      <c r="C468" s="2">
        <f>Addresses!O460</f>
        <v>37204.119885533997</v>
      </c>
      <c r="D468" s="2">
        <f>-Addresses!L460</f>
        <v>-9889.7798072227633</v>
      </c>
      <c r="E468" s="11">
        <f t="shared" si="35"/>
        <v>3.7618754523091464</v>
      </c>
      <c r="F468" s="64">
        <f>4/E468*'C-Ratio'!$I$5</f>
        <v>1.5556070566897358</v>
      </c>
      <c r="G468" s="11">
        <f t="shared" si="38"/>
        <v>6.3299423574665559E-2</v>
      </c>
      <c r="H468" s="67"/>
      <c r="I468" s="2">
        <f>Addresses!Q460</f>
        <v>28375</v>
      </c>
      <c r="J468" s="2">
        <f>Addresses!R460</f>
        <v>315780.34011446603</v>
      </c>
      <c r="K468" s="2">
        <f t="shared" si="36"/>
        <v>381359.46</v>
      </c>
      <c r="L468" s="55">
        <f t="shared" si="37"/>
        <v>38.560965707394544</v>
      </c>
    </row>
    <row r="469" spans="1:12" x14ac:dyDescent="0.25">
      <c r="A469" s="12" t="str">
        <f>Addresses!A461</f>
        <v>0xe167fef7a6c99554917ba90d7ec6fe5b08e43120</v>
      </c>
      <c r="B469" s="2">
        <f>Addresses!N461</f>
        <v>30371.144322297012</v>
      </c>
      <c r="C469" s="2">
        <f>Addresses!O461</f>
        <v>44432.984143520531</v>
      </c>
      <c r="D469" s="2">
        <f>-Addresses!L461</f>
        <v>-10697.48568532838</v>
      </c>
      <c r="E469" s="11">
        <f t="shared" si="35"/>
        <v>4.1535913625442324</v>
      </c>
      <c r="F469" s="64">
        <f>4/E469*'C-Ratio'!$I$5</f>
        <v>1.408901234909981</v>
      </c>
      <c r="G469" s="11">
        <f t="shared" si="38"/>
        <v>-3.6977966568707554E-2</v>
      </c>
      <c r="H469" s="67"/>
      <c r="I469" s="2">
        <f>Addresses!Q461</f>
        <v>6899</v>
      </c>
      <c r="J469" s="2">
        <f>Addresses!R461</f>
        <v>3594.1658564794707</v>
      </c>
      <c r="K469" s="2">
        <f t="shared" si="36"/>
        <v>54926.15</v>
      </c>
      <c r="L469" s="55">
        <f t="shared" si="37"/>
        <v>5.1344915633148558</v>
      </c>
    </row>
    <row r="470" spans="1:12" x14ac:dyDescent="0.25">
      <c r="A470" s="12" t="str">
        <f>Addresses!A462</f>
        <v>0x321e48b8d82058b82bb55975afc42abd31bebfc5</v>
      </c>
      <c r="B470" s="2">
        <f>Addresses!N462</f>
        <v>31589.085512704885</v>
      </c>
      <c r="C470" s="2">
        <f>Addresses!O462</f>
        <v>46214.832105087247</v>
      </c>
      <c r="D470" s="2">
        <f>-Addresses!L462</f>
        <v>-10674.145925227071</v>
      </c>
      <c r="E470" s="11">
        <f t="shared" si="35"/>
        <v>4.3296046755238757</v>
      </c>
      <c r="F470" s="64">
        <f>4/E470*'C-Ratio'!$I$5</f>
        <v>1.3516245566442893</v>
      </c>
      <c r="G470" s="11">
        <f t="shared" si="38"/>
        <v>-7.6128122594470771E-2</v>
      </c>
      <c r="H470" s="67"/>
      <c r="I470" s="2">
        <f>Addresses!Q462</f>
        <v>18232</v>
      </c>
      <c r="J470" s="2">
        <f>Addresses!R462</f>
        <v>1259.3778949127518</v>
      </c>
      <c r="K470" s="2">
        <f t="shared" si="36"/>
        <v>65706.209999999992</v>
      </c>
      <c r="L470" s="55">
        <f t="shared" si="37"/>
        <v>6.1556409721466521</v>
      </c>
    </row>
    <row r="471" spans="1:12" x14ac:dyDescent="0.25">
      <c r="A471" s="12" t="str">
        <f>Addresses!A463</f>
        <v>0xfa2f8f4570fcbe7af73ac5b4d41839e78572310c</v>
      </c>
      <c r="B471" s="2">
        <f>Addresses!N463</f>
        <v>30918.092167414707</v>
      </c>
      <c r="C471" s="2">
        <f>Addresses!O463</f>
        <v>45233.168840927719</v>
      </c>
      <c r="D471" s="2">
        <f>-Addresses!L463</f>
        <v>-10564.593689730391</v>
      </c>
      <c r="E471" s="11">
        <f t="shared" si="35"/>
        <v>4.2815814946956161</v>
      </c>
      <c r="F471" s="64">
        <f>4/E471*'C-Ratio'!$I$5</f>
        <v>1.3667846816065399</v>
      </c>
      <c r="G471" s="11">
        <f t="shared" si="38"/>
        <v>-6.5765767869760849E-2</v>
      </c>
      <c r="H471" s="67"/>
      <c r="I471" s="2">
        <f>Addresses!Q463</f>
        <v>1465</v>
      </c>
      <c r="J471" s="2">
        <f>Addresses!R463</f>
        <v>2988.2611590722809</v>
      </c>
      <c r="K471" s="2">
        <f t="shared" si="36"/>
        <v>49686.43</v>
      </c>
      <c r="L471" s="55">
        <f t="shared" si="37"/>
        <v>4.7031084639155676</v>
      </c>
    </row>
    <row r="472" spans="1:12" x14ac:dyDescent="0.25">
      <c r="A472" s="12" t="str">
        <f>Addresses!A464</f>
        <v>0xe3534f90e367f5bd62af306d9f36804a82ba6cac</v>
      </c>
      <c r="B472" s="2">
        <f>Addresses!N464</f>
        <v>33428.727977364273</v>
      </c>
      <c r="C472" s="2">
        <f>Addresses!O464</f>
        <v>48906.229030883929</v>
      </c>
      <c r="D472" s="2">
        <f>-Addresses!L464</f>
        <v>-10563.098747141539</v>
      </c>
      <c r="E472" s="11">
        <f t="shared" si="35"/>
        <v>4.6299130777432476</v>
      </c>
      <c r="F472" s="64">
        <f>4/E472*'C-Ratio'!$I$5</f>
        <v>1.2639546146409368</v>
      </c>
      <c r="G472" s="11">
        <f t="shared" si="38"/>
        <v>-0.13605289498227147</v>
      </c>
      <c r="H472" s="67"/>
      <c r="I472" s="2">
        <f>Addresses!Q464</f>
        <v>1406015</v>
      </c>
      <c r="J472" s="2">
        <f>Addresses!R464</f>
        <v>367678.93096911605</v>
      </c>
      <c r="K472" s="2">
        <f t="shared" si="36"/>
        <v>1822600.16</v>
      </c>
      <c r="L472" s="55">
        <f t="shared" si="37"/>
        <v>172.54408044734132</v>
      </c>
    </row>
    <row r="473" spans="1:12" x14ac:dyDescent="0.25">
      <c r="A473" s="12" t="str">
        <f>Addresses!A465</f>
        <v>0x26c6a9d6d013b9719002026b32d4ec7ad9d1f264</v>
      </c>
      <c r="B473" s="2">
        <f>Addresses!N465</f>
        <v>27226.196854468591</v>
      </c>
      <c r="C473" s="2">
        <f>Addresses!O465</f>
        <v>39831.92599808755</v>
      </c>
      <c r="D473" s="2">
        <f>-Addresses!L465</f>
        <v>-10561.022136312749</v>
      </c>
      <c r="E473" s="11">
        <f t="shared" si="35"/>
        <v>3.7715976241665539</v>
      </c>
      <c r="F473" s="64">
        <f>4/E473*'C-Ratio'!$I$5</f>
        <v>1.5515971169626486</v>
      </c>
      <c r="G473" s="11">
        <f t="shared" si="38"/>
        <v>6.0558521505569729E-2</v>
      </c>
      <c r="H473" s="67"/>
      <c r="I473" s="2">
        <f>Addresses!Q465</f>
        <v>383728</v>
      </c>
      <c r="J473" s="2">
        <f>Addresses!R465</f>
        <v>4.0019124498940073E-3</v>
      </c>
      <c r="K473" s="2">
        <f t="shared" si="36"/>
        <v>423559.93</v>
      </c>
      <c r="L473" s="55">
        <f t="shared" si="37"/>
        <v>40.105959871406988</v>
      </c>
    </row>
    <row r="474" spans="1:12" x14ac:dyDescent="0.25">
      <c r="A474" s="12" t="str">
        <f>Addresses!A466</f>
        <v>0x579c5ce071691aec2ebfe45737d487860eb6f3f5</v>
      </c>
      <c r="B474" s="2">
        <f>Addresses!N466</f>
        <v>24928.281282474374</v>
      </c>
      <c r="C474" s="2">
        <f>Addresses!O466</f>
        <v>36470.075516260011</v>
      </c>
      <c r="D474" s="2">
        <f>-Addresses!L466</f>
        <v>-9251.7336841636206</v>
      </c>
      <c r="E474" s="11">
        <f t="shared" si="35"/>
        <v>3.9419720412712027</v>
      </c>
      <c r="F474" s="64">
        <f>4/E474*'C-Ratio'!$I$5</f>
        <v>1.4845361506198949</v>
      </c>
      <c r="G474" s="11">
        <f t="shared" si="38"/>
        <v>1.4720540410044336E-2</v>
      </c>
      <c r="H474" s="67"/>
      <c r="I474" s="2">
        <f>Addresses!Q466</f>
        <v>5699</v>
      </c>
      <c r="J474" s="2">
        <f>Addresses!R466</f>
        <v>8308.8244837399907</v>
      </c>
      <c r="K474" s="2">
        <f t="shared" si="36"/>
        <v>50477.9</v>
      </c>
      <c r="L474" s="55">
        <f t="shared" si="37"/>
        <v>5.456047668817364</v>
      </c>
    </row>
    <row r="475" spans="1:12" x14ac:dyDescent="0.25">
      <c r="A475" s="12" t="str">
        <f>Addresses!A467</f>
        <v>0x0f2f9599c19cddd869d0bbf7bc3bfe354dd5b40a</v>
      </c>
      <c r="B475" s="2">
        <f>Addresses!N467</f>
        <v>14882.301509748591</v>
      </c>
      <c r="C475" s="2">
        <f>Addresses!O467</f>
        <v>21772.80710876219</v>
      </c>
      <c r="D475" s="2">
        <f>-Addresses!L467</f>
        <v>-10420.125870674319</v>
      </c>
      <c r="E475" s="11">
        <f t="shared" si="35"/>
        <v>2.0894955952536112</v>
      </c>
      <c r="F475" s="64">
        <f>4/E475*'C-Ratio'!$I$5</f>
        <v>2.8006759206830094</v>
      </c>
      <c r="G475" s="11">
        <f t="shared" si="38"/>
        <v>0.91433760812235776</v>
      </c>
      <c r="H475" s="67"/>
      <c r="I475" s="2">
        <f>Addresses!Q467</f>
        <v>38798</v>
      </c>
      <c r="J475" s="2">
        <f>Addresses!R467</f>
        <v>1071965.9028912378</v>
      </c>
      <c r="K475" s="2">
        <f t="shared" si="36"/>
        <v>1132536.71</v>
      </c>
      <c r="L475" s="55">
        <f t="shared" si="37"/>
        <v>108.68743084834828</v>
      </c>
    </row>
    <row r="476" spans="1:12" x14ac:dyDescent="0.25">
      <c r="A476" s="12" t="str">
        <f>Addresses!A468</f>
        <v>0xb71d05cf5cdf7a9b15b20b9aab5e91332c271c96</v>
      </c>
      <c r="B476" s="2">
        <f>Addresses!N468</f>
        <v>24348.108209908249</v>
      </c>
      <c r="C476" s="2">
        <f>Addresses!O468</f>
        <v>35621.282311095769</v>
      </c>
      <c r="D476" s="2">
        <f>-Addresses!L468</f>
        <v>-8973.9240812525422</v>
      </c>
      <c r="E476" s="11">
        <f t="shared" si="35"/>
        <v>3.9694209566038476</v>
      </c>
      <c r="F476" s="64">
        <f>4/E476*'C-Ratio'!$I$5</f>
        <v>1.474270444978667</v>
      </c>
      <c r="G476" s="11">
        <f t="shared" si="38"/>
        <v>7.7036534372296739E-3</v>
      </c>
      <c r="H476" s="67"/>
      <c r="I476" s="2">
        <f>Addresses!Q468</f>
        <v>104498</v>
      </c>
      <c r="J476" s="2">
        <f>Addresses!R468</f>
        <v>562989.35768890427</v>
      </c>
      <c r="K476" s="2">
        <f t="shared" si="36"/>
        <v>703108.64</v>
      </c>
      <c r="L476" s="55">
        <f t="shared" si="37"/>
        <v>78.350188126604152</v>
      </c>
    </row>
    <row r="477" spans="1:12" x14ac:dyDescent="0.25">
      <c r="A477" s="12" t="str">
        <f>Addresses!A469</f>
        <v>0x473c6494180ad9cd726f8a7a51cf8e88bbf72bc6</v>
      </c>
      <c r="B477" s="2">
        <f>Addresses!N469</f>
        <v>24818.895516934434</v>
      </c>
      <c r="C477" s="2">
        <f>Addresses!O469</f>
        <v>36310.044141275081</v>
      </c>
      <c r="D477" s="2">
        <f>-Addresses!L469</f>
        <v>-9539.4341197928916</v>
      </c>
      <c r="E477" s="11">
        <f t="shared" si="35"/>
        <v>3.8063100688475009</v>
      </c>
      <c r="F477" s="64">
        <f>4/E477*'C-Ratio'!$I$5</f>
        <v>1.5374470009407055</v>
      </c>
      <c r="G477" s="11">
        <f t="shared" si="38"/>
        <v>5.0886535161110968E-2</v>
      </c>
      <c r="H477" s="67"/>
      <c r="I477" s="2">
        <f>Addresses!Q469</f>
        <v>3254</v>
      </c>
      <c r="J477" s="2">
        <f>Addresses!R469</f>
        <v>65981.81585872492</v>
      </c>
      <c r="K477" s="2">
        <f t="shared" si="36"/>
        <v>105545.86</v>
      </c>
      <c r="L477" s="55">
        <f t="shared" si="37"/>
        <v>11.06416362591238</v>
      </c>
    </row>
    <row r="478" spans="1:12" x14ac:dyDescent="0.25">
      <c r="A478" s="12" t="str">
        <f>Addresses!A470</f>
        <v>0xcba1a275e2d858ecffaf7a87f606f74b719a8a93</v>
      </c>
      <c r="B478" s="2">
        <f>Addresses!N470</f>
        <v>22629.933203467353</v>
      </c>
      <c r="C478" s="2">
        <f>Addresses!O470</f>
        <v>33107.592276672738</v>
      </c>
      <c r="D478" s="2">
        <f>-Addresses!L470</f>
        <v>-8735.0174663108864</v>
      </c>
      <c r="E478" s="11">
        <f t="shared" si="35"/>
        <v>3.7902147768292065</v>
      </c>
      <c r="F478" s="64">
        <f>4/E478*'C-Ratio'!$I$5</f>
        <v>1.5439758284346166</v>
      </c>
      <c r="G478" s="11">
        <f t="shared" si="38"/>
        <v>5.5349165027078984E-2</v>
      </c>
      <c r="H478" s="67"/>
      <c r="I478" s="2">
        <f>Addresses!Q470</f>
        <v>260561</v>
      </c>
      <c r="J478" s="2">
        <f>Addresses!R470</f>
        <v>2535719.0277233273</v>
      </c>
      <c r="K478" s="2">
        <f t="shared" si="36"/>
        <v>2829387.62</v>
      </c>
      <c r="L478" s="55">
        <f t="shared" si="37"/>
        <v>323.91321836646</v>
      </c>
    </row>
    <row r="479" spans="1:12" x14ac:dyDescent="0.25">
      <c r="A479" s="12" t="str">
        <f>Addresses!A471</f>
        <v>0x7fd8a3e656c90a0e3cd703e4ba46aa4c9d9e84fb</v>
      </c>
      <c r="B479" s="2">
        <f>Addresses!N471</f>
        <v>24079.536556722654</v>
      </c>
      <c r="C479" s="2">
        <f>Addresses!O471</f>
        <v>35228.361982485243</v>
      </c>
      <c r="D479" s="2">
        <f>-Addresses!L471</f>
        <v>-9324.8311423710074</v>
      </c>
      <c r="E479" s="11">
        <f t="shared" si="35"/>
        <v>3.7779088376637127</v>
      </c>
      <c r="F479" s="64">
        <f>4/E479*'C-Ratio'!$I$5</f>
        <v>1.5490050849450674</v>
      </c>
      <c r="G479" s="11">
        <f t="shared" si="38"/>
        <v>5.8786797638460175E-2</v>
      </c>
      <c r="H479" s="67"/>
      <c r="I479" s="2">
        <f>Addresses!Q471</f>
        <v>6203</v>
      </c>
      <c r="J479" s="2">
        <f>Addresses!R471</f>
        <v>171669.16801751475</v>
      </c>
      <c r="K479" s="2">
        <f t="shared" si="36"/>
        <v>213100.53</v>
      </c>
      <c r="L479" s="55">
        <f t="shared" si="37"/>
        <v>22.853017577089908</v>
      </c>
    </row>
    <row r="480" spans="1:12" x14ac:dyDescent="0.25">
      <c r="A480" s="12" t="str">
        <f>Addresses!A472</f>
        <v>0x53de8e90e24e8f6c4dee06939e4edfc8a073863a</v>
      </c>
      <c r="B480" s="2">
        <f>Addresses!N472</f>
        <v>25132.257473858626</v>
      </c>
      <c r="C480" s="2">
        <f>Addresses!O472</f>
        <v>36768.492684255172</v>
      </c>
      <c r="D480" s="2">
        <f>-Addresses!L472</f>
        <v>-10188.6938176023</v>
      </c>
      <c r="E480" s="11">
        <f t="shared" si="35"/>
        <v>3.60875430575142</v>
      </c>
      <c r="F480" s="64">
        <f>4/E480*'C-Ratio'!$I$5</f>
        <v>1.6216121975035616</v>
      </c>
      <c r="G480" s="11">
        <f t="shared" si="38"/>
        <v>0.10841571941460115</v>
      </c>
      <c r="H480" s="67"/>
      <c r="I480" s="2">
        <f>Addresses!Q472</f>
        <v>56240</v>
      </c>
      <c r="J480" s="2">
        <f>Addresses!R472</f>
        <v>1750.8773157448304</v>
      </c>
      <c r="K480" s="2">
        <f t="shared" si="36"/>
        <v>94759.37000000001</v>
      </c>
      <c r="L480" s="55">
        <f t="shared" si="37"/>
        <v>9.300443383261829</v>
      </c>
    </row>
    <row r="481" spans="1:12" x14ac:dyDescent="0.25">
      <c r="A481" s="12" t="str">
        <f>Addresses!A473</f>
        <v>0x6f9bb7e454f5b3eb2310343f0e99269dc2bb8a1d</v>
      </c>
      <c r="B481" s="2">
        <f>Addresses!N473</f>
        <v>21517.731126734703</v>
      </c>
      <c r="C481" s="2">
        <f>Addresses!O473</f>
        <v>31480.440638412871</v>
      </c>
      <c r="D481" s="2">
        <f>-Addresses!L473</f>
        <v>-8400.4401982205436</v>
      </c>
      <c r="E481" s="11">
        <f t="shared" si="35"/>
        <v>3.7474751198254275</v>
      </c>
      <c r="F481" s="64">
        <f>4/E481*'C-Ratio'!$I$5</f>
        <v>1.5615847505006544</v>
      </c>
      <c r="G481" s="11">
        <f t="shared" si="38"/>
        <v>6.7385338688075391E-2</v>
      </c>
      <c r="H481" s="67"/>
      <c r="I481" s="2">
        <f>Addresses!Q473</f>
        <v>71044</v>
      </c>
      <c r="J481" s="2">
        <f>Addresses!R473</f>
        <v>1420808.6093615871</v>
      </c>
      <c r="K481" s="2">
        <f t="shared" si="36"/>
        <v>1523333.05</v>
      </c>
      <c r="L481" s="55">
        <f t="shared" si="37"/>
        <v>181.33966959525361</v>
      </c>
    </row>
    <row r="482" spans="1:12" x14ac:dyDescent="0.25">
      <c r="A482" s="12" t="str">
        <f>Addresses!A474</f>
        <v>0x1239eaecdf3a755970f413d8b7fcd1e7495ea97c</v>
      </c>
      <c r="B482" s="2">
        <f>Addresses!N474</f>
        <v>18277.635010770664</v>
      </c>
      <c r="C482" s="2">
        <f>Addresses!O474</f>
        <v>26740.180020757482</v>
      </c>
      <c r="D482" s="2">
        <f>-Addresses!L474</f>
        <v>-10120.096440681649</v>
      </c>
      <c r="E482" s="11">
        <f t="shared" si="35"/>
        <v>2.6422850985159556</v>
      </c>
      <c r="F482" s="64">
        <f>4/E482*'C-Ratio'!$I$5</f>
        <v>2.2147496510829914</v>
      </c>
      <c r="G482" s="11">
        <f t="shared" si="38"/>
        <v>0.51384118324196248</v>
      </c>
      <c r="H482" s="67"/>
      <c r="I482" s="2">
        <f>Addresses!Q474</f>
        <v>37</v>
      </c>
      <c r="J482" s="2">
        <f>Addresses!R474</f>
        <v>-2.0757481252076104E-5</v>
      </c>
      <c r="K482" s="2">
        <f t="shared" si="36"/>
        <v>26777.18</v>
      </c>
      <c r="L482" s="55">
        <f t="shared" si="37"/>
        <v>2.6459411881055548</v>
      </c>
    </row>
    <row r="483" spans="1:12" x14ac:dyDescent="0.25">
      <c r="A483" s="12" t="str">
        <f>Addresses!A475</f>
        <v>0x000ad8f56d3408abe29466189612d1b7b19e4420</v>
      </c>
      <c r="B483" s="2">
        <f>Addresses!N475</f>
        <v>23890.427774409141</v>
      </c>
      <c r="C483" s="2">
        <f>Addresses!O475</f>
        <v>34951.695833960577</v>
      </c>
      <c r="D483" s="2">
        <f>-Addresses!L475</f>
        <v>-10876.240014333051</v>
      </c>
      <c r="E483" s="11">
        <f t="shared" si="35"/>
        <v>3.2135826156741794</v>
      </c>
      <c r="F483" s="64">
        <f>4/E483*'C-Ratio'!$I$5</f>
        <v>1.8210205555186281</v>
      </c>
      <c r="G483" s="11">
        <f t="shared" si="38"/>
        <v>0.24471671600726452</v>
      </c>
      <c r="H483" s="67"/>
      <c r="I483" s="2">
        <f>Addresses!Q475</f>
        <v>4533</v>
      </c>
      <c r="J483" s="2">
        <f>Addresses!R475</f>
        <v>98297.064166039432</v>
      </c>
      <c r="K483" s="2">
        <f t="shared" si="36"/>
        <v>137781.76000000001</v>
      </c>
      <c r="L483" s="55">
        <f t="shared" si="37"/>
        <v>12.668142650256604</v>
      </c>
    </row>
    <row r="484" spans="1:12" x14ac:dyDescent="0.25">
      <c r="A484" s="12" t="str">
        <f>Addresses!A476</f>
        <v>0xa5dfa6824d1159efc917d18ca65e0138014c14f7</v>
      </c>
      <c r="B484" s="2">
        <f>Addresses!N476</f>
        <v>617654.27124914981</v>
      </c>
      <c r="C484" s="2">
        <f>Addresses!O476</f>
        <v>903628.19883750624</v>
      </c>
      <c r="D484" s="2">
        <f>-Addresses!L476</f>
        <v>-10436.75367439916</v>
      </c>
      <c r="E484" s="11">
        <f t="shared" si="35"/>
        <v>86.581347709112023</v>
      </c>
      <c r="F484" s="64">
        <f>4/E484*'C-Ratio'!$I$5</f>
        <v>6.7589615486940757E-2</v>
      </c>
      <c r="G484" s="11">
        <f t="shared" si="38"/>
        <v>-0.95380067294125714</v>
      </c>
      <c r="H484" s="67"/>
      <c r="I484" s="2">
        <f>Addresses!Q476</f>
        <v>42963</v>
      </c>
      <c r="J484" s="2">
        <f>Addresses!R476</f>
        <v>312.75116249371786</v>
      </c>
      <c r="K484" s="2">
        <f t="shared" si="36"/>
        <v>946903.95</v>
      </c>
      <c r="L484" s="55">
        <f t="shared" si="37"/>
        <v>90.727823951877724</v>
      </c>
    </row>
    <row r="485" spans="1:12" x14ac:dyDescent="0.25">
      <c r="A485" s="12" t="str">
        <f>Addresses!A477</f>
        <v>0xf04a6e38c6cfe0acfbeb472888ed990787e69072</v>
      </c>
      <c r="B485" s="2">
        <f>Addresses!N477</f>
        <v>23717.367294657401</v>
      </c>
      <c r="C485" s="2">
        <f>Addresses!O477</f>
        <v>34698.50835208378</v>
      </c>
      <c r="D485" s="2">
        <f>-Addresses!L477</f>
        <v>-9436.3628572692505</v>
      </c>
      <c r="E485" s="11">
        <f t="shared" si="35"/>
        <v>3.677106198322373</v>
      </c>
      <c r="F485" s="64">
        <f>4/E485*'C-Ratio'!$I$5</f>
        <v>1.5914688574047418</v>
      </c>
      <c r="G485" s="11">
        <f t="shared" si="38"/>
        <v>8.7811932607478882E-2</v>
      </c>
      <c r="H485" s="67"/>
      <c r="I485" s="2">
        <f>Addresses!Q477</f>
        <v>307</v>
      </c>
      <c r="J485" s="2">
        <f>Addresses!R477</f>
        <v>1.6479162222822197E-3</v>
      </c>
      <c r="K485" s="2">
        <f t="shared" si="36"/>
        <v>35005.51</v>
      </c>
      <c r="L485" s="55">
        <f t="shared" si="37"/>
        <v>3.709640094332924</v>
      </c>
    </row>
    <row r="486" spans="1:12" x14ac:dyDescent="0.25">
      <c r="A486" s="12" t="str">
        <f>Addresses!A478</f>
        <v>0xb0317fead6b9278845315ebecbb0d1eba3fdf8bf</v>
      </c>
      <c r="B486" s="2">
        <f>Addresses!N478</f>
        <v>24266.710430576666</v>
      </c>
      <c r="C486" s="2">
        <f>Addresses!O478</f>
        <v>35502.197359933663</v>
      </c>
      <c r="D486" s="2">
        <f>-Addresses!L478</f>
        <v>-9190.9069295615627</v>
      </c>
      <c r="E486" s="11">
        <f t="shared" si="35"/>
        <v>3.8627523520823246</v>
      </c>
      <c r="F486" s="64">
        <f>4/E486*'C-Ratio'!$I$5</f>
        <v>1.5149819265129219</v>
      </c>
      <c r="G486" s="11">
        <f t="shared" si="38"/>
        <v>3.5531050248066798E-2</v>
      </c>
      <c r="H486" s="67"/>
      <c r="I486" s="2">
        <f>Addresses!Q478</f>
        <v>42050</v>
      </c>
      <c r="J486" s="2">
        <f>Addresses!R478</f>
        <v>283.51264006633573</v>
      </c>
      <c r="K486" s="2">
        <f t="shared" si="36"/>
        <v>77835.709999999992</v>
      </c>
      <c r="L486" s="55">
        <f t="shared" si="37"/>
        <v>8.4687736037941814</v>
      </c>
    </row>
    <row r="487" spans="1:12" x14ac:dyDescent="0.25">
      <c r="A487" s="12" t="str">
        <f>Addresses!A479</f>
        <v>0x2fba909aed4345ac0c67c75c51d955f822b14629</v>
      </c>
      <c r="B487" s="2">
        <f>Addresses!N479</f>
        <v>19392.342422817565</v>
      </c>
      <c r="C487" s="2">
        <f>Addresses!O479</f>
        <v>28370.9969645821</v>
      </c>
      <c r="D487" s="2">
        <f>-Addresses!L479</f>
        <v>-9973.3378139837769</v>
      </c>
      <c r="E487" s="11">
        <f t="shared" si="35"/>
        <v>2.8446842465120024</v>
      </c>
      <c r="F487" s="64">
        <f>4/E487*'C-Ratio'!$I$5</f>
        <v>2.0571703194037814</v>
      </c>
      <c r="G487" s="11">
        <f t="shared" si="38"/>
        <v>0.40613145550497687</v>
      </c>
      <c r="H487" s="67"/>
      <c r="I487" s="2">
        <f>Addresses!Q479</f>
        <v>250294</v>
      </c>
      <c r="J487" s="2">
        <f>Addresses!R479</f>
        <v>187482.0030354179</v>
      </c>
      <c r="K487" s="2">
        <f t="shared" si="36"/>
        <v>466147</v>
      </c>
      <c r="L487" s="55">
        <f t="shared" si="37"/>
        <v>46.739317237044531</v>
      </c>
    </row>
    <row r="488" spans="1:12" x14ac:dyDescent="0.25">
      <c r="A488" s="12" t="str">
        <f>Addresses!A480</f>
        <v>0x15dd734312c7a0c3c6a4713cf5ccd9031b08401c</v>
      </c>
      <c r="B488" s="2">
        <f>Addresses!N480</f>
        <v>23743.564291019418</v>
      </c>
      <c r="C488" s="2">
        <f>Addresses!O480</f>
        <v>34736.834557761409</v>
      </c>
      <c r="D488" s="2">
        <f>-Addresses!L480</f>
        <v>-9222.7820176376008</v>
      </c>
      <c r="E488" s="11">
        <f t="shared" si="35"/>
        <v>3.7664160869606227</v>
      </c>
      <c r="F488" s="64">
        <f>4/E488*'C-Ratio'!$I$5</f>
        <v>1.5537316814941649</v>
      </c>
      <c r="G488" s="11">
        <f t="shared" si="38"/>
        <v>6.201755399464437E-2</v>
      </c>
      <c r="H488" s="67"/>
      <c r="I488" s="2">
        <f>Addresses!Q480</f>
        <v>1465</v>
      </c>
      <c r="J488" s="2">
        <f>Addresses!R480</f>
        <v>76231.965442238594</v>
      </c>
      <c r="K488" s="2">
        <f t="shared" si="36"/>
        <v>112433.8</v>
      </c>
      <c r="L488" s="55">
        <f t="shared" si="37"/>
        <v>12.190876872616331</v>
      </c>
    </row>
    <row r="489" spans="1:12" x14ac:dyDescent="0.25">
      <c r="A489" s="12" t="str">
        <f>Addresses!A481</f>
        <v>0x9acbb7650fd9a10048ebd9742068b3799092ca55</v>
      </c>
      <c r="B489" s="2">
        <f>Addresses!N481</f>
        <v>21054.772555706706</v>
      </c>
      <c r="C489" s="2">
        <f>Addresses!O481</f>
        <v>30803.132248998911</v>
      </c>
      <c r="D489" s="2">
        <f>-Addresses!L481</f>
        <v>-9480.4522265412252</v>
      </c>
      <c r="E489" s="11">
        <f t="shared" si="35"/>
        <v>3.2491205601736244</v>
      </c>
      <c r="F489" s="64">
        <f>4/E489*'C-Ratio'!$I$5</f>
        <v>1.8011027573834579</v>
      </c>
      <c r="G489" s="11">
        <f t="shared" si="38"/>
        <v>0.23110236321494049</v>
      </c>
      <c r="H489" s="67"/>
      <c r="I489" s="2">
        <f>Addresses!Q481</f>
        <v>76916</v>
      </c>
      <c r="J489" s="2">
        <f>Addresses!R481</f>
        <v>9437.5077510010888</v>
      </c>
      <c r="K489" s="2">
        <f t="shared" si="36"/>
        <v>117156.64</v>
      </c>
      <c r="L489" s="55">
        <f t="shared" si="37"/>
        <v>12.357705856268264</v>
      </c>
    </row>
    <row r="490" spans="1:12" x14ac:dyDescent="0.25">
      <c r="A490" s="12" t="str">
        <f>Addresses!A482</f>
        <v>0x5bff1a68663ff91b0650327d83d4230cd00023ad</v>
      </c>
      <c r="B490" s="2">
        <f>Addresses!N482</f>
        <v>24073.001321865337</v>
      </c>
      <c r="C490" s="2">
        <f>Addresses!O482</f>
        <v>35218.80093388899</v>
      </c>
      <c r="D490" s="2">
        <f>-Addresses!L482</f>
        <v>-9539.4678926726065</v>
      </c>
      <c r="E490" s="11">
        <f t="shared" si="35"/>
        <v>3.6919041324035509</v>
      </c>
      <c r="F490" s="64">
        <f>4/E490*'C-Ratio'!$I$5</f>
        <v>1.5850899129902802</v>
      </c>
      <c r="G490" s="11">
        <f t="shared" si="38"/>
        <v>8.3451751873055535E-2</v>
      </c>
      <c r="H490" s="67"/>
      <c r="I490" s="2">
        <f>Addresses!Q482</f>
        <v>88895</v>
      </c>
      <c r="J490" s="2">
        <f>Addresses!R482</f>
        <v>402077.57906611101</v>
      </c>
      <c r="K490" s="2">
        <f t="shared" si="36"/>
        <v>526191.38</v>
      </c>
      <c r="L490" s="55">
        <f t="shared" si="37"/>
        <v>55.15940573626488</v>
      </c>
    </row>
    <row r="491" spans="1:12" x14ac:dyDescent="0.25">
      <c r="A491" s="12" t="str">
        <f>Addresses!A483</f>
        <v>0xfb21f8a7a67c1846b1034d13ae118855ad1b8da0</v>
      </c>
      <c r="B491" s="2">
        <f>Addresses!N483</f>
        <v>20813.565320809903</v>
      </c>
      <c r="C491" s="2">
        <f>Addresses!O483</f>
        <v>30450.24606434489</v>
      </c>
      <c r="D491" s="2">
        <f>-Addresses!L483</f>
        <v>-7751.3621026123328</v>
      </c>
      <c r="E491" s="11">
        <f t="shared" si="35"/>
        <v>3.9283735763141125</v>
      </c>
      <c r="F491" s="64">
        <f>4/E491*'C-Ratio'!$I$5</f>
        <v>1.4896750235986405</v>
      </c>
      <c r="G491" s="11">
        <f t="shared" si="38"/>
        <v>1.823309883707469E-2</v>
      </c>
      <c r="H491" s="67"/>
      <c r="I491" s="2">
        <f>Addresses!Q483</f>
        <v>163638</v>
      </c>
      <c r="J491" s="2">
        <f>Addresses!R483</f>
        <v>505394.6139356551</v>
      </c>
      <c r="K491" s="2">
        <f t="shared" si="36"/>
        <v>699482.86</v>
      </c>
      <c r="L491" s="55">
        <f t="shared" si="37"/>
        <v>90.2399927574359</v>
      </c>
    </row>
    <row r="492" spans="1:12" x14ac:dyDescent="0.25">
      <c r="A492" s="12" t="str">
        <f>Addresses!A484</f>
        <v>0x1f374f5baca9d3b24a32f779a5cdd8dc0cff3890</v>
      </c>
      <c r="B492" s="2">
        <f>Addresses!N484</f>
        <v>22163.89198905322</v>
      </c>
      <c r="C492" s="2">
        <f>Addresses!O484</f>
        <v>32425.77397998486</v>
      </c>
      <c r="D492" s="2">
        <f>-Addresses!L484</f>
        <v>-9703.3777608018208</v>
      </c>
      <c r="E492" s="11">
        <f t="shared" si="35"/>
        <v>3.3416996410232942</v>
      </c>
      <c r="F492" s="64">
        <f>4/E492*'C-Ratio'!$I$5</f>
        <v>1.7512046648836466</v>
      </c>
      <c r="G492" s="11">
        <f t="shared" si="38"/>
        <v>0.19699566977692862</v>
      </c>
      <c r="H492" s="67"/>
      <c r="I492" s="2">
        <f>Addresses!Q484</f>
        <v>3306</v>
      </c>
      <c r="J492" s="2">
        <f>Addresses!R484</f>
        <v>216849.83602001512</v>
      </c>
      <c r="K492" s="2">
        <f t="shared" si="36"/>
        <v>252581.61</v>
      </c>
      <c r="L492" s="55">
        <f t="shared" si="37"/>
        <v>26.030276902166939</v>
      </c>
    </row>
    <row r="493" spans="1:12" x14ac:dyDescent="0.25">
      <c r="A493" s="12" t="str">
        <f>Addresses!A485</f>
        <v>0xdacd3ad9fe68a29a4ae2b7a66599ceb784fafaad</v>
      </c>
      <c r="B493" s="2">
        <f>Addresses!N485</f>
        <v>22566.87429106827</v>
      </c>
      <c r="C493" s="2">
        <f>Addresses!O485</f>
        <v>33015.337087832879</v>
      </c>
      <c r="D493" s="2">
        <f>-Addresses!L485</f>
        <v>-8157.2559474854997</v>
      </c>
      <c r="E493" s="11">
        <f t="shared" si="35"/>
        <v>4.0473582415922555</v>
      </c>
      <c r="F493" s="64">
        <f>4/E493*'C-Ratio'!$I$5</f>
        <v>1.4458813998381788</v>
      </c>
      <c r="G493" s="11">
        <f t="shared" si="38"/>
        <v>-1.1701025401108178E-2</v>
      </c>
      <c r="H493" s="67"/>
      <c r="I493" s="2">
        <f>Addresses!Q485</f>
        <v>196103</v>
      </c>
      <c r="J493" s="2">
        <f>Addresses!R485</f>
        <v>530033.92291216715</v>
      </c>
      <c r="K493" s="2">
        <f t="shared" si="36"/>
        <v>759152.26</v>
      </c>
      <c r="L493" s="55">
        <f t="shared" si="37"/>
        <v>93.064661068286213</v>
      </c>
    </row>
    <row r="494" spans="1:12" x14ac:dyDescent="0.25">
      <c r="A494" s="12" t="str">
        <f>Addresses!A486</f>
        <v>0xf41aad88378a5236fe76a7a92e5c87193dc4beec</v>
      </c>
      <c r="B494" s="2">
        <f>Addresses!N486</f>
        <v>21792.056244466265</v>
      </c>
      <c r="C494" s="2">
        <f>Addresses!O486</f>
        <v>31881.778285654149</v>
      </c>
      <c r="D494" s="2">
        <f>-Addresses!L486</f>
        <v>-8474.5080406784236</v>
      </c>
      <c r="E494" s="11">
        <f t="shared" si="35"/>
        <v>3.7620801269665045</v>
      </c>
      <c r="F494" s="64">
        <f>4/E494*'C-Ratio'!$I$5</f>
        <v>1.5555224244303034</v>
      </c>
      <c r="G494" s="11">
        <f t="shared" si="38"/>
        <v>6.3241575140330353E-2</v>
      </c>
      <c r="H494" s="67"/>
      <c r="I494" s="2">
        <f>Addresses!Q486</f>
        <v>44725</v>
      </c>
      <c r="J494" s="2">
        <f>Addresses!R486</f>
        <v>17868.341714345854</v>
      </c>
      <c r="K494" s="2">
        <f t="shared" si="36"/>
        <v>94475.12</v>
      </c>
      <c r="L494" s="55">
        <f t="shared" si="37"/>
        <v>11.148153916016206</v>
      </c>
    </row>
    <row r="495" spans="1:12" x14ac:dyDescent="0.25">
      <c r="A495" s="12" t="str">
        <f>Addresses!A487</f>
        <v>0x521d155cee171dad885eae47a97a8c489c3c70c9</v>
      </c>
      <c r="B495" s="2">
        <f>Addresses!N487</f>
        <v>22730.175339271318</v>
      </c>
      <c r="C495" s="2">
        <f>Addresses!O487</f>
        <v>33254.24652135394</v>
      </c>
      <c r="D495" s="2">
        <f>-Addresses!L487</f>
        <v>-8825.1961575787373</v>
      </c>
      <c r="E495" s="11">
        <f t="shared" si="35"/>
        <v>3.7681028191986963</v>
      </c>
      <c r="F495" s="64">
        <f>4/E495*'C-Ratio'!$I$5</f>
        <v>1.5530361778303208</v>
      </c>
      <c r="G495" s="11">
        <f t="shared" si="38"/>
        <v>6.1542158462283503E-2</v>
      </c>
      <c r="H495" s="67"/>
      <c r="I495" s="2">
        <f>Addresses!Q487</f>
        <v>154542</v>
      </c>
      <c r="J495" s="2">
        <f>Addresses!R487</f>
        <v>36112.953478646057</v>
      </c>
      <c r="K495" s="2">
        <f t="shared" si="36"/>
        <v>223909.2</v>
      </c>
      <c r="L495" s="55">
        <f t="shared" si="37"/>
        <v>25.371583362225376</v>
      </c>
    </row>
    <row r="496" spans="1:12" x14ac:dyDescent="0.25">
      <c r="A496" s="12" t="str">
        <f>Addresses!A488</f>
        <v>0x8022d66041075ac83d4cbea30a60a6002e3067e1</v>
      </c>
      <c r="B496" s="2">
        <f>Addresses!N488</f>
        <v>27265.447449414562</v>
      </c>
      <c r="C496" s="2">
        <f>Addresses!O488</f>
        <v>39889.349618493507</v>
      </c>
      <c r="D496" s="2">
        <f>-Addresses!L488</f>
        <v>-10403.791221404361</v>
      </c>
      <c r="E496" s="11">
        <f t="shared" si="35"/>
        <v>3.8341166955010295</v>
      </c>
      <c r="F496" s="64">
        <f>4/E496*'C-Ratio'!$I$5</f>
        <v>1.5262967887406151</v>
      </c>
      <c r="G496" s="11">
        <f t="shared" si="38"/>
        <v>4.3265064074241355E-2</v>
      </c>
      <c r="H496" s="67"/>
      <c r="I496" s="2">
        <f>Addresses!Q488</f>
        <v>154577</v>
      </c>
      <c r="J496" s="2">
        <f>Addresses!R488</f>
        <v>207559.43038150651</v>
      </c>
      <c r="K496" s="2">
        <f t="shared" si="36"/>
        <v>402025.78</v>
      </c>
      <c r="L496" s="55">
        <f t="shared" si="37"/>
        <v>38.642238338355696</v>
      </c>
    </row>
    <row r="497" spans="1:12" x14ac:dyDescent="0.25">
      <c r="A497" s="12" t="str">
        <f>Addresses!A489</f>
        <v>0x4026b3da349c2952255ca9db4f055ea57f4e037c</v>
      </c>
      <c r="B497" s="2">
        <f>Addresses!N489</f>
        <v>22485.380360412953</v>
      </c>
      <c r="C497" s="2">
        <f>Addresses!O489</f>
        <v>32896.11146728415</v>
      </c>
      <c r="D497" s="2">
        <f>-Addresses!L489</f>
        <v>-8330.4215638584992</v>
      </c>
      <c r="E497" s="11">
        <f t="shared" si="35"/>
        <v>3.9489131750551256</v>
      </c>
      <c r="F497" s="64">
        <f>4/E497*'C-Ratio'!$I$5</f>
        <v>1.481926732896149</v>
      </c>
      <c r="G497" s="11">
        <f t="shared" si="38"/>
        <v>1.2936932943369062E-2</v>
      </c>
      <c r="H497" s="67"/>
      <c r="I497" s="2">
        <f>Addresses!Q489</f>
        <v>3702</v>
      </c>
      <c r="J497" s="2">
        <f>Addresses!R489</f>
        <v>462278.27853271586</v>
      </c>
      <c r="K497" s="2">
        <f t="shared" si="36"/>
        <v>498876.39</v>
      </c>
      <c r="L497" s="55">
        <f t="shared" si="37"/>
        <v>59.886091739267222</v>
      </c>
    </row>
    <row r="498" spans="1:12" x14ac:dyDescent="0.25">
      <c r="A498" s="12" t="str">
        <f>Addresses!A490</f>
        <v>0xa760c104e2b2f11f8426dc4744869cdc7ead4087</v>
      </c>
      <c r="B498" s="2">
        <f>Addresses!N490</f>
        <v>21988.81771736022</v>
      </c>
      <c r="C498" s="2">
        <f>Addresses!O490</f>
        <v>32169.640320498002</v>
      </c>
      <c r="D498" s="2">
        <f>-Addresses!L490</f>
        <v>-8396.4185295437946</v>
      </c>
      <c r="E498" s="11">
        <f t="shared" si="35"/>
        <v>3.8313526424755158</v>
      </c>
      <c r="F498" s="64">
        <f>4/E498*'C-Ratio'!$I$5</f>
        <v>1.527397905147907</v>
      </c>
      <c r="G498" s="11">
        <f t="shared" si="38"/>
        <v>4.4017706868015649E-2</v>
      </c>
      <c r="H498" s="67"/>
      <c r="I498" s="2">
        <f>Addresses!Q490</f>
        <v>8270</v>
      </c>
      <c r="J498" s="2">
        <f>Addresses!R490</f>
        <v>6947.1596795020014</v>
      </c>
      <c r="K498" s="2">
        <f t="shared" si="36"/>
        <v>47386.8</v>
      </c>
      <c r="L498" s="55">
        <f t="shared" si="37"/>
        <v>5.6436919900150198</v>
      </c>
    </row>
    <row r="499" spans="1:12" x14ac:dyDescent="0.25">
      <c r="A499" s="12" t="str">
        <f>Addresses!A491</f>
        <v>0x45b14b5d5c536c3faba451a1ba53387dcddfcf2f</v>
      </c>
      <c r="B499" s="2">
        <f>Addresses!N491</f>
        <v>21996.183382519732</v>
      </c>
      <c r="C499" s="2">
        <f>Addresses!O491</f>
        <v>32180.416288626369</v>
      </c>
      <c r="D499" s="2">
        <f>-Addresses!L491</f>
        <v>-8570.0094526090197</v>
      </c>
      <c r="E499" s="11">
        <f t="shared" si="35"/>
        <v>3.7550035932375185</v>
      </c>
      <c r="F499" s="64">
        <f>4/E499*'C-Ratio'!$I$5</f>
        <v>1.5584539014926686</v>
      </c>
      <c r="G499" s="11">
        <f t="shared" si="38"/>
        <v>6.5245318860333912E-2</v>
      </c>
      <c r="H499" s="67"/>
      <c r="I499" s="2">
        <f>Addresses!Q491</f>
        <v>54331</v>
      </c>
      <c r="J499" s="2">
        <f>Addresses!R491</f>
        <v>63229.943711373635</v>
      </c>
      <c r="K499" s="2">
        <f t="shared" si="36"/>
        <v>149741.35999999999</v>
      </c>
      <c r="L499" s="55">
        <f t="shared" si="37"/>
        <v>17.472718184040428</v>
      </c>
    </row>
    <row r="500" spans="1:12" x14ac:dyDescent="0.25">
      <c r="A500" s="12" t="str">
        <f>Addresses!A492</f>
        <v>0x97020c9ec66e0f59231918b1d2f167a66026aff2</v>
      </c>
      <c r="B500" s="2">
        <f>Addresses!N492</f>
        <v>21950.244505961877</v>
      </c>
      <c r="C500" s="2">
        <f>Addresses!O492</f>
        <v>32113.207712222229</v>
      </c>
      <c r="D500" s="2">
        <f>-Addresses!L492</f>
        <v>-8534.0101398072929</v>
      </c>
      <c r="E500" s="11">
        <f t="shared" si="35"/>
        <v>3.7629680755157131</v>
      </c>
      <c r="F500" s="64">
        <f>4/E500*'C-Ratio'!$I$5</f>
        <v>1.5551553674018312</v>
      </c>
      <c r="G500" s="11">
        <f t="shared" si="38"/>
        <v>6.2990681751080801E-2</v>
      </c>
      <c r="H500" s="67"/>
      <c r="I500" s="2">
        <f>Addresses!Q492</f>
        <v>1896</v>
      </c>
      <c r="J500" s="2">
        <f>Addresses!R492</f>
        <v>1252057.662287778</v>
      </c>
      <c r="K500" s="2">
        <f t="shared" si="36"/>
        <v>1286066.8700000001</v>
      </c>
      <c r="L500" s="55">
        <f t="shared" si="37"/>
        <v>150.69900889865136</v>
      </c>
    </row>
    <row r="501" spans="1:12" x14ac:dyDescent="0.25">
      <c r="A501" s="12" t="str">
        <f>Addresses!A493</f>
        <v>0x8d0d612e38def56685bb6189a519b0c43a1f2739</v>
      </c>
      <c r="B501" s="2">
        <f>Addresses!N493</f>
        <v>22041.601657912906</v>
      </c>
      <c r="C501" s="2">
        <f>Addresses!O493</f>
        <v>32246.863225526584</v>
      </c>
      <c r="D501" s="2">
        <f>-Addresses!L493</f>
        <v>-8340.9308488879451</v>
      </c>
      <c r="E501" s="11">
        <f t="shared" si="35"/>
        <v>3.8660988575185105</v>
      </c>
      <c r="F501" s="64">
        <f>4/E501*'C-Ratio'!$I$5</f>
        <v>1.5136705541348103</v>
      </c>
      <c r="G501" s="11">
        <f t="shared" si="38"/>
        <v>3.4634691821469721E-2</v>
      </c>
      <c r="H501" s="67"/>
      <c r="I501" s="2">
        <f>Addresses!Q493</f>
        <v>13475</v>
      </c>
      <c r="J501" s="2">
        <f>Addresses!R493</f>
        <v>175973.63677447342</v>
      </c>
      <c r="K501" s="2">
        <f t="shared" si="36"/>
        <v>221695.5</v>
      </c>
      <c r="L501" s="55">
        <f t="shared" si="37"/>
        <v>26.57922766852306</v>
      </c>
    </row>
    <row r="502" spans="1:12" x14ac:dyDescent="0.25">
      <c r="A502" s="12" t="str">
        <f>Addresses!A494</f>
        <v>0xefde42783b0cc8e1fa3206754d4b3a646b9e49d7</v>
      </c>
      <c r="B502" s="2">
        <f>Addresses!N494</f>
        <v>23734.061260983864</v>
      </c>
      <c r="C502" s="2">
        <f>Addresses!O494</f>
        <v>34722.931624819394</v>
      </c>
      <c r="D502" s="2">
        <f>-Addresses!L494</f>
        <v>-9262.2603743760119</v>
      </c>
      <c r="E502" s="11">
        <f t="shared" si="35"/>
        <v>3.7488615328586721</v>
      </c>
      <c r="F502" s="64">
        <f>4/E502*'C-Ratio'!$I$5</f>
        <v>1.5610072414538054</v>
      </c>
      <c r="G502" s="11">
        <f t="shared" si="38"/>
        <v>6.6990595662204555E-2</v>
      </c>
      <c r="H502" s="67"/>
      <c r="I502" s="2">
        <f>Addresses!Q494</f>
        <v>28189</v>
      </c>
      <c r="J502" s="2">
        <f>Addresses!R494</f>
        <v>14338.958375180606</v>
      </c>
      <c r="K502" s="2">
        <f t="shared" si="36"/>
        <v>77250.89</v>
      </c>
      <c r="L502" s="55">
        <f t="shared" si="37"/>
        <v>8.3403928282683708</v>
      </c>
    </row>
    <row r="503" spans="1:12" x14ac:dyDescent="0.25">
      <c r="A503" s="12" t="str">
        <f>Addresses!A495</f>
        <v>0x305d1239e09103efed3f8a0e5e3770345ced81d6</v>
      </c>
      <c r="B503" s="2">
        <f>Addresses!N495</f>
        <v>21257.763076080231</v>
      </c>
      <c r="C503" s="2">
        <f>Addresses!O495</f>
        <v>31100.107380305381</v>
      </c>
      <c r="D503" s="2">
        <f>-Addresses!L495</f>
        <v>-8163.0000128759148</v>
      </c>
      <c r="E503" s="11">
        <f t="shared" si="35"/>
        <v>3.8098869694045816</v>
      </c>
      <c r="F503" s="64">
        <f>4/E503*'C-Ratio'!$I$5</f>
        <v>1.5360035735954038</v>
      </c>
      <c r="G503" s="11">
        <f t="shared" si="38"/>
        <v>4.9899913599045664E-2</v>
      </c>
      <c r="H503" s="67"/>
      <c r="I503" s="2">
        <f>Addresses!Q495</f>
        <v>13442</v>
      </c>
      <c r="J503" s="2">
        <f>Addresses!R495</f>
        <v>117268.57261969461</v>
      </c>
      <c r="K503" s="2">
        <f t="shared" si="36"/>
        <v>161810.68</v>
      </c>
      <c r="L503" s="55">
        <f t="shared" si="37"/>
        <v>19.822452498440253</v>
      </c>
    </row>
    <row r="504" spans="1:12" x14ac:dyDescent="0.25">
      <c r="A504" s="12" t="str">
        <f>Addresses!A496</f>
        <v>0x9cc0447828e761f444ab52a263f2437b704b6ed9</v>
      </c>
      <c r="B504" s="2">
        <f>Addresses!N496</f>
        <v>22306.242312636554</v>
      </c>
      <c r="C504" s="2">
        <f>Addresses!O496</f>
        <v>32634.03250338728</v>
      </c>
      <c r="D504" s="2">
        <f>-Addresses!L496</f>
        <v>-8736.8889349836063</v>
      </c>
      <c r="E504" s="11">
        <f t="shared" si="35"/>
        <v>3.735200566956562</v>
      </c>
      <c r="F504" s="64">
        <f>4/E504*'C-Ratio'!$I$5</f>
        <v>1.5667164038712398</v>
      </c>
      <c r="G504" s="11">
        <f t="shared" si="38"/>
        <v>7.0892962318003905E-2</v>
      </c>
      <c r="H504" s="67"/>
      <c r="I504" s="2">
        <f>Addresses!Q496</f>
        <v>2229</v>
      </c>
      <c r="J504" s="2">
        <f>Addresses!R496</f>
        <v>5854.6074966127198</v>
      </c>
      <c r="K504" s="2">
        <f t="shared" si="36"/>
        <v>40717.64</v>
      </c>
      <c r="L504" s="55">
        <f t="shared" si="37"/>
        <v>4.6604277910597478</v>
      </c>
    </row>
    <row r="505" spans="1:12" x14ac:dyDescent="0.25">
      <c r="A505" s="12" t="str">
        <f>Addresses!A497</f>
        <v>0x64832fa1dab43f8bd21cd5009750bbf4eabf271f</v>
      </c>
      <c r="B505" s="2">
        <f>Addresses!N497</f>
        <v>20848.922935222468</v>
      </c>
      <c r="C505" s="2">
        <f>Addresses!O497</f>
        <v>30501.97425423047</v>
      </c>
      <c r="D505" s="2">
        <f>-Addresses!L497</f>
        <v>-8342.0228614701391</v>
      </c>
      <c r="E505" s="11">
        <f t="shared" si="35"/>
        <v>3.6564241983934118</v>
      </c>
      <c r="F505" s="64">
        <f>4/E505*'C-Ratio'!$I$5</f>
        <v>1.600470755710264</v>
      </c>
      <c r="G505" s="11">
        <f t="shared" si="38"/>
        <v>9.3964973144404551E-2</v>
      </c>
      <c r="H505" s="67"/>
      <c r="I505" s="2">
        <f>Addresses!Q497</f>
        <v>42864</v>
      </c>
      <c r="J505" s="2">
        <f>Addresses!R497</f>
        <v>2862.2457457695309</v>
      </c>
      <c r="K505" s="2">
        <f t="shared" si="36"/>
        <v>76228.22</v>
      </c>
      <c r="L505" s="55">
        <f t="shared" si="37"/>
        <v>9.1378579591384721</v>
      </c>
    </row>
    <row r="506" spans="1:12" x14ac:dyDescent="0.25">
      <c r="A506" s="12" t="str">
        <f>Addresses!A498</f>
        <v>0x6fc72314958b1713b5db16a9240f6dc01eb353f7</v>
      </c>
      <c r="B506" s="2">
        <f>Addresses!N498</f>
        <v>25706.017016950183</v>
      </c>
      <c r="C506" s="2">
        <f>Addresses!O498</f>
        <v>37607.902895798121</v>
      </c>
      <c r="D506" s="2">
        <f>-Addresses!L498</f>
        <v>-9041.8074924634784</v>
      </c>
      <c r="E506" s="11">
        <f t="shared" si="35"/>
        <v>4.159334616131237</v>
      </c>
      <c r="F506" s="64">
        <f>4/E506*'C-Ratio'!$I$5</f>
        <v>1.4069558090623588</v>
      </c>
      <c r="G506" s="11">
        <f t="shared" si="38"/>
        <v>-3.8307717660725382E-2</v>
      </c>
      <c r="H506" s="67"/>
      <c r="I506" s="2">
        <f>Addresses!Q498</f>
        <v>244847</v>
      </c>
      <c r="J506" s="2">
        <f>Addresses!R498</f>
        <v>94496.197104201885</v>
      </c>
      <c r="K506" s="2">
        <f t="shared" si="36"/>
        <v>376951.1</v>
      </c>
      <c r="L506" s="55">
        <f t="shared" si="37"/>
        <v>41.689794912598614</v>
      </c>
    </row>
    <row r="507" spans="1:12" x14ac:dyDescent="0.25">
      <c r="A507" s="12" t="str">
        <f>Addresses!A499</f>
        <v>0x8c42138c925d1049ec6b29f1ecf817b1628e54ba</v>
      </c>
      <c r="B507" s="2">
        <f>Addresses!N499</f>
        <v>22902.375585817499</v>
      </c>
      <c r="C507" s="2">
        <f>Addresses!O499</f>
        <v>33506.175482051003</v>
      </c>
      <c r="D507" s="2">
        <f>-Addresses!L499</f>
        <v>-8975.616802178678</v>
      </c>
      <c r="E507" s="11">
        <f t="shared" si="35"/>
        <v>3.7330220552550717</v>
      </c>
      <c r="F507" s="64">
        <f>4/E507*'C-Ratio'!$I$5</f>
        <v>1.5676307060018539</v>
      </c>
      <c r="G507" s="11">
        <f t="shared" si="38"/>
        <v>7.1517912509811321E-2</v>
      </c>
      <c r="H507" s="67"/>
      <c r="I507" s="2">
        <f>Addresses!Q499</f>
        <v>121346</v>
      </c>
      <c r="J507" s="2">
        <f>Addresses!R499</f>
        <v>130697.82451794899</v>
      </c>
      <c r="K507" s="2">
        <f t="shared" si="36"/>
        <v>285550</v>
      </c>
      <c r="L507" s="55">
        <f t="shared" si="37"/>
        <v>31.813969590445037</v>
      </c>
    </row>
    <row r="508" spans="1:12" x14ac:dyDescent="0.25">
      <c r="A508" s="12" t="str">
        <f>Addresses!A500</f>
        <v>0x60d25d3428bff3a3435191be88f2ee923dbe1751</v>
      </c>
      <c r="B508" s="2">
        <f>Addresses!N500</f>
        <v>21281.954308622931</v>
      </c>
      <c r="C508" s="2">
        <f>Addresses!O500</f>
        <v>31135.499153515349</v>
      </c>
      <c r="D508" s="2">
        <f>-Addresses!L500</f>
        <v>-8421.4100207057927</v>
      </c>
      <c r="E508" s="11">
        <f t="shared" si="35"/>
        <v>3.6971836161595544</v>
      </c>
      <c r="F508" s="64">
        <f>4/E508*'C-Ratio'!$I$5</f>
        <v>1.5828264450870739</v>
      </c>
      <c r="G508" s="11">
        <f t="shared" si="38"/>
        <v>8.1904610449127668E-2</v>
      </c>
      <c r="H508" s="67"/>
      <c r="I508" s="2">
        <f>Addresses!Q500</f>
        <v>1282858</v>
      </c>
      <c r="J508" s="2">
        <f>Addresses!R500</f>
        <v>84169.750846484647</v>
      </c>
      <c r="K508" s="2">
        <f t="shared" si="36"/>
        <v>1398163.25</v>
      </c>
      <c r="L508" s="55">
        <f t="shared" si="37"/>
        <v>166.02483985013484</v>
      </c>
    </row>
    <row r="509" spans="1:12" x14ac:dyDescent="0.25">
      <c r="A509" s="12" t="str">
        <f>Addresses!A501</f>
        <v>0x7c55c37ae3da8272c41eefff9b6b3c43f6ef713d</v>
      </c>
      <c r="B509" s="2">
        <f>Addresses!N501</f>
        <v>21101.69029953242</v>
      </c>
      <c r="C509" s="2">
        <f>Addresses!O501</f>
        <v>30871.772908215931</v>
      </c>
      <c r="D509" s="2">
        <f>-Addresses!L501</f>
        <v>-8302.3470313412799</v>
      </c>
      <c r="E509" s="11">
        <f t="shared" si="35"/>
        <v>3.718439230698896</v>
      </c>
      <c r="F509" s="64">
        <f>4/E509*'C-Ratio'!$I$5</f>
        <v>1.5737785766906545</v>
      </c>
      <c r="G509" s="11">
        <f t="shared" si="38"/>
        <v>7.57201481139127E-2</v>
      </c>
      <c r="H509" s="67"/>
      <c r="I509" s="2">
        <f>Addresses!Q501</f>
        <v>26566</v>
      </c>
      <c r="J509" s="2">
        <f>Addresses!R501</f>
        <v>52280.587091784066</v>
      </c>
      <c r="K509" s="2">
        <f t="shared" si="36"/>
        <v>109718.36</v>
      </c>
      <c r="L509" s="55">
        <f t="shared" si="37"/>
        <v>13.215342551427234</v>
      </c>
    </row>
    <row r="510" spans="1:12" x14ac:dyDescent="0.25">
      <c r="A510" s="12" t="str">
        <f>Addresses!A502</f>
        <v>0x3ebe9f00c3fccd09294a053dfe4ccf5a70787082</v>
      </c>
      <c r="B510" s="2">
        <f>Addresses!N502</f>
        <v>21116.636573033378</v>
      </c>
      <c r="C510" s="2">
        <f>Addresses!O502</f>
        <v>30893.639306347832</v>
      </c>
      <c r="D510" s="2">
        <f>-Addresses!L502</f>
        <v>-7914.1947967846536</v>
      </c>
      <c r="E510" s="11">
        <f t="shared" si="35"/>
        <v>3.9035732755654653</v>
      </c>
      <c r="F510" s="64">
        <f>4/E510*'C-Ratio'!$I$5</f>
        <v>1.4991392723766122</v>
      </c>
      <c r="G510" s="11">
        <f t="shared" si="38"/>
        <v>2.4702168405066338E-2</v>
      </c>
      <c r="H510" s="67"/>
      <c r="I510" s="2">
        <f>Addresses!Q502</f>
        <v>7940</v>
      </c>
      <c r="J510" s="2">
        <f>Addresses!R502</f>
        <v>52301.760693652162</v>
      </c>
      <c r="K510" s="2">
        <f t="shared" si="36"/>
        <v>91135.4</v>
      </c>
      <c r="L510" s="55">
        <f t="shared" si="37"/>
        <v>11.515435535782631</v>
      </c>
    </row>
    <row r="511" spans="1:12" x14ac:dyDescent="0.25">
      <c r="A511" s="12" t="str">
        <f>Addresses!A503</f>
        <v>0xf7c755b0f3181c1f0362bae38590df697535ca58</v>
      </c>
      <c r="B511" s="2">
        <f>Addresses!N503</f>
        <v>21081.563158570498</v>
      </c>
      <c r="C511" s="2">
        <f>Addresses!O503</f>
        <v>30842.326900988639</v>
      </c>
      <c r="D511" s="2">
        <f>-Addresses!L503</f>
        <v>-8244.2904625791543</v>
      </c>
      <c r="E511" s="11">
        <f t="shared" si="35"/>
        <v>3.7410529191058957</v>
      </c>
      <c r="F511" s="64">
        <f>4/E511*'C-Ratio'!$I$5</f>
        <v>1.5642654959819753</v>
      </c>
      <c r="G511" s="11">
        <f t="shared" si="38"/>
        <v>6.9217700602853816E-2</v>
      </c>
      <c r="H511" s="67"/>
      <c r="I511" s="2">
        <f>Addresses!Q503</f>
        <v>866</v>
      </c>
      <c r="J511" s="2">
        <f>Addresses!R503</f>
        <v>168873.02309901136</v>
      </c>
      <c r="K511" s="2">
        <f t="shared" si="36"/>
        <v>200581.35</v>
      </c>
      <c r="L511" s="55">
        <f t="shared" si="37"/>
        <v>24.329728666213185</v>
      </c>
    </row>
    <row r="512" spans="1:12" x14ac:dyDescent="0.25">
      <c r="A512" s="12" t="str">
        <f>Addresses!A504</f>
        <v>0x50f617990b328de3cce1e2921db91ac294f4eb1a</v>
      </c>
      <c r="B512" s="2">
        <f>Addresses!N504</f>
        <v>18764.215949873662</v>
      </c>
      <c r="C512" s="2">
        <f>Addresses!O504</f>
        <v>27452.04793466517</v>
      </c>
      <c r="D512" s="2">
        <f>-Addresses!L504</f>
        <v>-8459.1827647788323</v>
      </c>
      <c r="E512" s="11">
        <f t="shared" si="35"/>
        <v>3.2452364132580498</v>
      </c>
      <c r="F512" s="64">
        <f>4/E512*'C-Ratio'!$I$5</f>
        <v>1.8032584547900148</v>
      </c>
      <c r="G512" s="11">
        <f t="shared" si="38"/>
        <v>0.23257584059467851</v>
      </c>
      <c r="H512" s="67"/>
      <c r="I512" s="2">
        <f>Addresses!Q504</f>
        <v>6931</v>
      </c>
      <c r="J512" s="2">
        <f>Addresses!R504</f>
        <v>115986.87206533484</v>
      </c>
      <c r="K512" s="2">
        <f t="shared" si="36"/>
        <v>150369.92000000001</v>
      </c>
      <c r="L512" s="55">
        <f t="shared" si="37"/>
        <v>17.775939376329514</v>
      </c>
    </row>
    <row r="513" spans="1:12" x14ac:dyDescent="0.25">
      <c r="A513" s="12" t="str">
        <f>Addresses!A505</f>
        <v>0x795841fd580988f28bf6a681101920e074fd6ebb</v>
      </c>
      <c r="B513" s="2">
        <f>Addresses!N505</f>
        <v>20924.97304203533</v>
      </c>
      <c r="C513" s="2">
        <f>Addresses!O505</f>
        <v>30613.235560497691</v>
      </c>
      <c r="D513" s="2">
        <f>-Addresses!L505</f>
        <v>-8055.7974246672165</v>
      </c>
      <c r="E513" s="11">
        <f t="shared" si="35"/>
        <v>3.8001496247607438</v>
      </c>
      <c r="F513" s="64">
        <f>4/E513*'C-Ratio'!$I$5</f>
        <v>1.5399393649844617</v>
      </c>
      <c r="G513" s="11">
        <f t="shared" si="38"/>
        <v>5.2590133277143902E-2</v>
      </c>
      <c r="H513" s="67"/>
      <c r="I513" s="2">
        <f>Addresses!Q505</f>
        <v>1077645</v>
      </c>
      <c r="J513" s="2">
        <f>Addresses!R505</f>
        <v>2168664.7944395021</v>
      </c>
      <c r="K513" s="2">
        <f t="shared" si="36"/>
        <v>3276923.03</v>
      </c>
      <c r="L513" s="55">
        <f t="shared" si="37"/>
        <v>406.77823153371673</v>
      </c>
    </row>
    <row r="514" spans="1:12" x14ac:dyDescent="0.25">
      <c r="A514" s="12" t="str">
        <f>Addresses!A506</f>
        <v>0xc20ea944df44d2137a77fc724d64742dc815c12b</v>
      </c>
      <c r="B514" s="2">
        <f>Addresses!N506</f>
        <v>21074.545301516562</v>
      </c>
      <c r="C514" s="2">
        <f>Addresses!O506</f>
        <v>30832.059776118731</v>
      </c>
      <c r="D514" s="2">
        <f>-Addresses!L506</f>
        <v>-10127.35747830083</v>
      </c>
      <c r="E514" s="11">
        <f t="shared" si="35"/>
        <v>3.0444328485669039</v>
      </c>
      <c r="F514" s="64">
        <f>4/E514*'C-Ratio'!$I$5</f>
        <v>1.9221971024109443</v>
      </c>
      <c r="G514" s="11">
        <f t="shared" si="38"/>
        <v>0.31387361750577192</v>
      </c>
      <c r="H514" s="67"/>
      <c r="I514" s="2">
        <f>Addresses!Q506</f>
        <v>22460</v>
      </c>
      <c r="J514" s="2">
        <f>Addresses!R506</f>
        <v>107112.27022388126</v>
      </c>
      <c r="K514" s="2">
        <f t="shared" si="36"/>
        <v>160404.32999999999</v>
      </c>
      <c r="L514" s="55">
        <f t="shared" si="37"/>
        <v>15.838715118300797</v>
      </c>
    </row>
    <row r="515" spans="1:12" x14ac:dyDescent="0.25">
      <c r="A515" s="12" t="str">
        <f>Addresses!A507</f>
        <v>0x36bc1e767ff57bd9e3e46f5cb996a5a1cf10a439</v>
      </c>
      <c r="B515" s="2">
        <f>Addresses!N507</f>
        <v>17876.464648619796</v>
      </c>
      <c r="C515" s="2">
        <f>Addresses!O507</f>
        <v>26153.267780930761</v>
      </c>
      <c r="D515" s="2">
        <f>-Addresses!L507</f>
        <v>-7021.0553927499132</v>
      </c>
      <c r="E515" s="11">
        <f t="shared" ref="E515:E578" si="39">-C515/D515</f>
        <v>3.7249767047753481</v>
      </c>
      <c r="F515" s="64">
        <f>4/E515*'C-Ratio'!$I$5</f>
        <v>1.5710165361565482</v>
      </c>
      <c r="G515" s="11">
        <f t="shared" si="38"/>
        <v>7.3832218835644614E-2</v>
      </c>
      <c r="H515" s="67"/>
      <c r="I515" s="2">
        <f>Addresses!Q507</f>
        <v>2642</v>
      </c>
      <c r="J515" s="2">
        <f>Addresses!R507</f>
        <v>8829.0822190692379</v>
      </c>
      <c r="K515" s="2">
        <f t="shared" ref="K515:K578" si="40">+C515+I515+J515</f>
        <v>37624.35</v>
      </c>
      <c r="L515" s="55">
        <f t="shared" ref="L515:L578" si="41">-K515/D515</f>
        <v>5.3587883723081973</v>
      </c>
    </row>
    <row r="516" spans="1:12" x14ac:dyDescent="0.25">
      <c r="A516" s="12" t="str">
        <f>Addresses!A508</f>
        <v>0x856c3dcae9d9c60475653f504663f94b1136b5f5</v>
      </c>
      <c r="B516" s="2">
        <f>Addresses!N508</f>
        <v>18456.348786453025</v>
      </c>
      <c r="C516" s="2">
        <f>Addresses!O508</f>
        <v>27001.638274580779</v>
      </c>
      <c r="D516" s="2">
        <f>-Addresses!L508</f>
        <v>-7159.2852161392602</v>
      </c>
      <c r="E516" s="11">
        <f t="shared" si="39"/>
        <v>3.77155504486826</v>
      </c>
      <c r="F516" s="64">
        <f>4/E516*'C-Ratio'!$I$5</f>
        <v>1.5516146338530796</v>
      </c>
      <c r="G516" s="11">
        <f t="shared" si="38"/>
        <v>6.0570494773123373E-2</v>
      </c>
      <c r="H516" s="67"/>
      <c r="I516" s="2">
        <f>Addresses!Q508</f>
        <v>12131</v>
      </c>
      <c r="J516" s="2">
        <f>Addresses!R508</f>
        <v>10838.791725419222</v>
      </c>
      <c r="K516" s="2">
        <f t="shared" si="40"/>
        <v>49971.43</v>
      </c>
      <c r="L516" s="55">
        <f t="shared" si="41"/>
        <v>6.9799468091240202</v>
      </c>
    </row>
    <row r="517" spans="1:12" x14ac:dyDescent="0.25">
      <c r="A517" s="12" t="str">
        <f>Addresses!A509</f>
        <v>0xd83d6f32d0e7d498d513f4b9ddb029bc0b151612</v>
      </c>
      <c r="B517" s="2">
        <f>Addresses!N509</f>
        <v>20684.994476513806</v>
      </c>
      <c r="C517" s="2">
        <f>Addresses!O509</f>
        <v>30262.146919139701</v>
      </c>
      <c r="D517" s="2">
        <f>-Addresses!L509</f>
        <v>-7900.3019409281433</v>
      </c>
      <c r="E517" s="11">
        <f t="shared" si="39"/>
        <v>3.8305051054269508</v>
      </c>
      <c r="F517" s="64">
        <f>4/E517*'C-Ratio'!$I$5</f>
        <v>1.5277358570046162</v>
      </c>
      <c r="G517" s="11">
        <f t="shared" si="38"/>
        <v>4.424870608654552E-2</v>
      </c>
      <c r="H517" s="67"/>
      <c r="I517" s="2">
        <f>Addresses!Q509</f>
        <v>8470</v>
      </c>
      <c r="J517" s="2">
        <f>Addresses!R509</f>
        <v>29465.313080860298</v>
      </c>
      <c r="K517" s="2">
        <f t="shared" si="40"/>
        <v>68197.460000000006</v>
      </c>
      <c r="L517" s="55">
        <f t="shared" si="41"/>
        <v>8.6322599452430584</v>
      </c>
    </row>
    <row r="518" spans="1:12" x14ac:dyDescent="0.25">
      <c r="A518" s="12" t="str">
        <f>Addresses!A510</f>
        <v>0x93df2bea2e66d8c4fe547262bb07975d2774469d</v>
      </c>
      <c r="B518" s="2">
        <f>Addresses!N510</f>
        <v>20088.693064956227</v>
      </c>
      <c r="C518" s="2">
        <f>Addresses!O510</f>
        <v>29389.75795403096</v>
      </c>
      <c r="D518" s="2">
        <f>-Addresses!L510</f>
        <v>-7804.8945408736927</v>
      </c>
      <c r="E518" s="11">
        <f t="shared" si="39"/>
        <v>3.7655547810567884</v>
      </c>
      <c r="F518" s="64">
        <f>4/E518*'C-Ratio'!$I$5</f>
        <v>1.5540870708983971</v>
      </c>
      <c r="G518" s="11">
        <f t="shared" si="38"/>
        <v>6.2260472247708254E-2</v>
      </c>
      <c r="H518" s="67"/>
      <c r="I518" s="2">
        <f>Addresses!Q510</f>
        <v>6142</v>
      </c>
      <c r="J518" s="2">
        <f>Addresses!R510</f>
        <v>20849.332045969037</v>
      </c>
      <c r="K518" s="2">
        <f t="shared" si="40"/>
        <v>56381.09</v>
      </c>
      <c r="L518" s="55">
        <f t="shared" si="41"/>
        <v>7.223811891978313</v>
      </c>
    </row>
    <row r="519" spans="1:12" x14ac:dyDescent="0.25">
      <c r="A519" s="12" t="str">
        <f>Addresses!A511</f>
        <v>0x6c1ddfb81a3666188267296f10253a5a9b5bae40</v>
      </c>
      <c r="B519" s="2">
        <f>Addresses!N511</f>
        <v>19279.429166970571</v>
      </c>
      <c r="C519" s="2">
        <f>Addresses!O511</f>
        <v>28205.804871277949</v>
      </c>
      <c r="D519" s="2">
        <f>-Addresses!L511</f>
        <v>-7484.3913029975374</v>
      </c>
      <c r="E519" s="11">
        <f t="shared" si="39"/>
        <v>3.7686170764456661</v>
      </c>
      <c r="F519" s="64">
        <f>4/E519*'C-Ratio'!$I$5</f>
        <v>1.5528242539088786</v>
      </c>
      <c r="G519" s="11">
        <f t="shared" si="38"/>
        <v>6.1397302740176629E-2</v>
      </c>
      <c r="H519" s="67"/>
      <c r="I519" s="2">
        <f>Addresses!Q511</f>
        <v>110992</v>
      </c>
      <c r="J519" s="2">
        <f>Addresses!R511</f>
        <v>134770.46512872205</v>
      </c>
      <c r="K519" s="2">
        <f t="shared" si="40"/>
        <v>273968.27</v>
      </c>
      <c r="L519" s="55">
        <f t="shared" si="41"/>
        <v>36.605284105104758</v>
      </c>
    </row>
    <row r="520" spans="1:12" x14ac:dyDescent="0.25">
      <c r="A520" s="12" t="str">
        <f>Addresses!A512</f>
        <v>0x4af764f04db300a4bbf26d51188e942aad74a5d4</v>
      </c>
      <c r="B520" s="2">
        <f>Addresses!N512</f>
        <v>77837.728643655704</v>
      </c>
      <c r="C520" s="2">
        <f>Addresses!O512</f>
        <v>113876.5970056683</v>
      </c>
      <c r="D520" s="2">
        <f>-Addresses!L512</f>
        <v>-8611.488773981413</v>
      </c>
      <c r="E520" s="11">
        <f t="shared" si="39"/>
        <v>13.223799042708256</v>
      </c>
      <c r="F520" s="64">
        <f>4/E520*'C-Ratio'!$I$5</f>
        <v>0.44253546058134147</v>
      </c>
      <c r="G520" s="11">
        <f t="shared" si="38"/>
        <v>-0.6975150645377024</v>
      </c>
      <c r="H520" s="67"/>
      <c r="I520" s="2">
        <f>Addresses!Q512</f>
        <v>14370</v>
      </c>
      <c r="J520" s="2">
        <f>Addresses!R512</f>
        <v>2.9943317058496177E-3</v>
      </c>
      <c r="K520" s="2">
        <f t="shared" si="40"/>
        <v>128246.6</v>
      </c>
      <c r="L520" s="55">
        <f t="shared" si="41"/>
        <v>14.892500398709434</v>
      </c>
    </row>
    <row r="521" spans="1:12" x14ac:dyDescent="0.25">
      <c r="A521" s="12" t="str">
        <f>Addresses!A513</f>
        <v>0xca1694c2e3757b8eeb1ba5eec6dfb3f8d131310c</v>
      </c>
      <c r="B521" s="2">
        <f>Addresses!N513</f>
        <v>21670.113623728721</v>
      </c>
      <c r="C521" s="2">
        <f>Addresses!O513</f>
        <v>31703.376231515122</v>
      </c>
      <c r="D521" s="2">
        <f>-Addresses!L513</f>
        <v>-8245.3179557449275</v>
      </c>
      <c r="E521" s="11">
        <f t="shared" si="39"/>
        <v>3.8450156078487896</v>
      </c>
      <c r="F521" s="64">
        <f>4/E521*'C-Ratio'!$I$5</f>
        <v>1.5219704149066065</v>
      </c>
      <c r="G521" s="11">
        <f t="shared" si="38"/>
        <v>4.0307870749560104E-2</v>
      </c>
      <c r="H521" s="67"/>
      <c r="I521" s="2">
        <f>Addresses!Q513</f>
        <v>72564</v>
      </c>
      <c r="J521" s="2">
        <f>Addresses!R513</f>
        <v>211756.20376848488</v>
      </c>
      <c r="K521" s="2">
        <f t="shared" si="40"/>
        <v>316023.58</v>
      </c>
      <c r="L521" s="55">
        <f t="shared" si="41"/>
        <v>38.327640206986864</v>
      </c>
    </row>
    <row r="522" spans="1:12" x14ac:dyDescent="0.25">
      <c r="A522" s="12" t="str">
        <f>Addresses!A514</f>
        <v>0xa82618668a71bb492d1aaf8948de95d73eb8a243</v>
      </c>
      <c r="B522" s="2">
        <f>Addresses!N514</f>
        <v>18496.76963427163</v>
      </c>
      <c r="C522" s="2">
        <f>Addresses!O514</f>
        <v>27060.773974939399</v>
      </c>
      <c r="D522" s="2">
        <f>-Addresses!L514</f>
        <v>-7058.1186795879667</v>
      </c>
      <c r="E522" s="11">
        <f t="shared" si="39"/>
        <v>3.8339924848811315</v>
      </c>
      <c r="F522" s="64">
        <f>4/E522*'C-Ratio'!$I$5</f>
        <v>1.5263462364823688</v>
      </c>
      <c r="G522" s="11">
        <f t="shared" ref="G522:G585" si="42">F522/$L$3-1</f>
        <v>4.329886294078511E-2</v>
      </c>
      <c r="H522" s="67"/>
      <c r="I522" s="2">
        <f>Addresses!Q514</f>
        <v>33748</v>
      </c>
      <c r="J522" s="2">
        <f>Addresses!R514</f>
        <v>51531.776025060608</v>
      </c>
      <c r="K522" s="2">
        <f t="shared" si="40"/>
        <v>112340.55</v>
      </c>
      <c r="L522" s="55">
        <f t="shared" si="41"/>
        <v>15.916500571871673</v>
      </c>
    </row>
    <row r="523" spans="1:12" x14ac:dyDescent="0.25">
      <c r="A523" s="12" t="str">
        <f>Addresses!A515</f>
        <v>0x35a807f9dd68c7b03a992477f85cf5a08ee9a69e</v>
      </c>
      <c r="B523" s="2">
        <f>Addresses!N515</f>
        <v>19223.101663666526</v>
      </c>
      <c r="C523" s="2">
        <f>Addresses!O515</f>
        <v>28123.39773394413</v>
      </c>
      <c r="D523" s="2">
        <f>-Addresses!L515</f>
        <v>-7153.069692935901</v>
      </c>
      <c r="E523" s="11">
        <f t="shared" si="39"/>
        <v>3.9316543723483814</v>
      </c>
      <c r="F523" s="64">
        <f>4/E523*'C-Ratio'!$I$5</f>
        <v>1.4884319540287045</v>
      </c>
      <c r="G523" s="11">
        <f t="shared" si="42"/>
        <v>1.7383427223994774E-2</v>
      </c>
      <c r="H523" s="67"/>
      <c r="I523" s="2">
        <f>Addresses!Q515</f>
        <v>19511</v>
      </c>
      <c r="J523" s="2">
        <f>Addresses!R515</f>
        <v>2352540.832266056</v>
      </c>
      <c r="K523" s="2">
        <f t="shared" si="40"/>
        <v>2400175.23</v>
      </c>
      <c r="L523" s="55">
        <f t="shared" si="41"/>
        <v>335.54478469157397</v>
      </c>
    </row>
    <row r="524" spans="1:12" x14ac:dyDescent="0.25">
      <c r="A524" s="12" t="str">
        <f>Addresses!A516</f>
        <v>0x26b292487cfe8afda97ffe84d258319d993a0283</v>
      </c>
      <c r="B524" s="2">
        <f>Addresses!N516</f>
        <v>20402.801425441488</v>
      </c>
      <c r="C524" s="2">
        <f>Addresses!O516</f>
        <v>29849.298485420899</v>
      </c>
      <c r="D524" s="2">
        <f>-Addresses!L516</f>
        <v>-8365.0450420421421</v>
      </c>
      <c r="E524" s="11">
        <f t="shared" si="39"/>
        <v>3.5683368511945095</v>
      </c>
      <c r="F524" s="64">
        <f>4/E524*'C-Ratio'!$I$5</f>
        <v>1.639979700358454</v>
      </c>
      <c r="G524" s="11">
        <f t="shared" si="42"/>
        <v>0.12097040352594246</v>
      </c>
      <c r="H524" s="67"/>
      <c r="I524" s="2">
        <f>Addresses!Q516</f>
        <v>134491</v>
      </c>
      <c r="J524" s="2">
        <f>Addresses!R516</f>
        <v>188043.8315145791</v>
      </c>
      <c r="K524" s="2">
        <f t="shared" si="40"/>
        <v>352384.13</v>
      </c>
      <c r="L524" s="55">
        <f t="shared" si="41"/>
        <v>42.125789906562552</v>
      </c>
    </row>
    <row r="525" spans="1:12" x14ac:dyDescent="0.25">
      <c r="A525" s="12" t="str">
        <f>Addresses!A517</f>
        <v>0xdf90a56fede1dd8c2f89060dc8d649cae1a026fc</v>
      </c>
      <c r="B525" s="2">
        <f>Addresses!N517</f>
        <v>20072.633048450334</v>
      </c>
      <c r="C525" s="2">
        <f>Addresses!O517</f>
        <v>29366.262149882841</v>
      </c>
      <c r="D525" s="2">
        <f>-Addresses!L517</f>
        <v>-7321.5493228097166</v>
      </c>
      <c r="E525" s="11">
        <f t="shared" si="39"/>
        <v>4.0109355076519853</v>
      </c>
      <c r="F525" s="64">
        <f>4/E525*'C-Ratio'!$I$5</f>
        <v>1.4590112428473776</v>
      </c>
      <c r="G525" s="11">
        <f t="shared" si="42"/>
        <v>-2.7264232075341344E-3</v>
      </c>
      <c r="H525" s="67"/>
      <c r="I525" s="2">
        <f>Addresses!Q517</f>
        <v>38830</v>
      </c>
      <c r="J525" s="2">
        <f>Addresses!R517</f>
        <v>10666.147850117162</v>
      </c>
      <c r="K525" s="2">
        <f t="shared" si="40"/>
        <v>78862.41</v>
      </c>
      <c r="L525" s="55">
        <f t="shared" si="41"/>
        <v>10.771273472721179</v>
      </c>
    </row>
    <row r="526" spans="1:12" x14ac:dyDescent="0.25">
      <c r="A526" s="12" t="str">
        <f>Addresses!A518</f>
        <v>0xf6bed2bb9ab681b0b736f347351faca63231e84d</v>
      </c>
      <c r="B526" s="2">
        <f>Addresses!N518</f>
        <v>19662.91707035881</v>
      </c>
      <c r="C526" s="2">
        <f>Addresses!O518</f>
        <v>28766.847673934939</v>
      </c>
      <c r="D526" s="2">
        <f>-Addresses!L518</f>
        <v>-7586.0969663749147</v>
      </c>
      <c r="E526" s="11">
        <f t="shared" si="39"/>
        <v>3.7920485068201599</v>
      </c>
      <c r="F526" s="64">
        <f>4/E526*'C-Ratio'!$I$5</f>
        <v>1.5432292043403268</v>
      </c>
      <c r="G526" s="11">
        <f t="shared" si="42"/>
        <v>5.483882730029177E-2</v>
      </c>
      <c r="H526" s="67"/>
      <c r="I526" s="2">
        <f>Addresses!Q518</f>
        <v>72014</v>
      </c>
      <c r="J526" s="2">
        <f>Addresses!R518</f>
        <v>38604.552326065052</v>
      </c>
      <c r="K526" s="2">
        <f t="shared" si="40"/>
        <v>139385.4</v>
      </c>
      <c r="L526" s="55">
        <f t="shared" si="41"/>
        <v>18.37379625093384</v>
      </c>
    </row>
    <row r="527" spans="1:12" x14ac:dyDescent="0.25">
      <c r="A527" s="12" t="str">
        <f>Addresses!A519</f>
        <v>0x5baac7ccda079839c9524b90df81720834fc039f</v>
      </c>
      <c r="B527" s="2">
        <f>Addresses!N519</f>
        <v>19418.249206116976</v>
      </c>
      <c r="C527" s="2">
        <f>Addresses!O519</f>
        <v>28408.898588549138</v>
      </c>
      <c r="D527" s="2">
        <f>-Addresses!L519</f>
        <v>-7429.5420327609609</v>
      </c>
      <c r="E527" s="11">
        <f t="shared" si="39"/>
        <v>3.8237752021966616</v>
      </c>
      <c r="F527" s="64">
        <f>4/E527*'C-Ratio'!$I$5</f>
        <v>1.530424695635396</v>
      </c>
      <c r="G527" s="11">
        <f t="shared" si="42"/>
        <v>4.6086599887488644E-2</v>
      </c>
      <c r="H527" s="67"/>
      <c r="I527" s="2">
        <f>Addresses!Q519</f>
        <v>167218</v>
      </c>
      <c r="J527" s="2">
        <f>Addresses!R519</f>
        <v>2870783.9014114505</v>
      </c>
      <c r="K527" s="2">
        <f t="shared" si="40"/>
        <v>3066410.8</v>
      </c>
      <c r="L527" s="55">
        <f t="shared" si="41"/>
        <v>412.73214236873525</v>
      </c>
    </row>
    <row r="528" spans="1:12" x14ac:dyDescent="0.25">
      <c r="A528" s="12" t="str">
        <f>Addresses!A520</f>
        <v>0x8577b84527ced5d2d9f299dc6027a9e049c17d6c</v>
      </c>
      <c r="B528" s="2">
        <f>Addresses!N520</f>
        <v>20695.411868906282</v>
      </c>
      <c r="C528" s="2">
        <f>Addresses!O520</f>
        <v>30277.38756420989</v>
      </c>
      <c r="D528" s="2">
        <f>-Addresses!L520</f>
        <v>-7433.9164560480413</v>
      </c>
      <c r="E528" s="11">
        <f t="shared" si="39"/>
        <v>4.0728716475656643</v>
      </c>
      <c r="F528" s="64">
        <f>4/E528*'C-Ratio'!$I$5</f>
        <v>1.4368240657664015</v>
      </c>
      <c r="G528" s="11">
        <f t="shared" si="42"/>
        <v>-1.7891957780996948E-2</v>
      </c>
      <c r="H528" s="67"/>
      <c r="I528" s="2">
        <f>Addresses!Q520</f>
        <v>99411</v>
      </c>
      <c r="J528" s="2">
        <f>Addresses!R520</f>
        <v>657372.61243579013</v>
      </c>
      <c r="K528" s="2">
        <f t="shared" si="40"/>
        <v>787061</v>
      </c>
      <c r="L528" s="55">
        <f t="shared" si="41"/>
        <v>105.87434021533396</v>
      </c>
    </row>
    <row r="529" spans="1:12" x14ac:dyDescent="0.25">
      <c r="A529" s="12" t="str">
        <f>Addresses!A521</f>
        <v>0x70c3c1d59ac5791e1c7d1b5613c8574ba077c081</v>
      </c>
      <c r="B529" s="2">
        <f>Addresses!N521</f>
        <v>20520.388346069289</v>
      </c>
      <c r="C529" s="2">
        <f>Addresses!O521</f>
        <v>30021.32815029937</v>
      </c>
      <c r="D529" s="2">
        <f>-Addresses!L521</f>
        <v>-7819.9373883557009</v>
      </c>
      <c r="E529" s="11">
        <f t="shared" si="39"/>
        <v>3.8390752584544616</v>
      </c>
      <c r="F529" s="64">
        <f>4/E529*'C-Ratio'!$I$5</f>
        <v>1.5243254185008877</v>
      </c>
      <c r="G529" s="11">
        <f t="shared" si="42"/>
        <v>4.1917579289738605E-2</v>
      </c>
      <c r="H529" s="67"/>
      <c r="I529" s="2">
        <f>Addresses!Q521</f>
        <v>15543</v>
      </c>
      <c r="J529" s="2">
        <f>Addresses!R521</f>
        <v>54782.481849700627</v>
      </c>
      <c r="K529" s="2">
        <f t="shared" si="40"/>
        <v>100346.81</v>
      </c>
      <c r="L529" s="55">
        <f t="shared" si="41"/>
        <v>12.832175632175993</v>
      </c>
    </row>
    <row r="530" spans="1:12" x14ac:dyDescent="0.25">
      <c r="A530" s="12" t="str">
        <f>Addresses!A522</f>
        <v>0xffb10391db72dd88a17862597bfa2ef6d2188b4e</v>
      </c>
      <c r="B530" s="2">
        <f>Addresses!N522</f>
        <v>18795.396529738096</v>
      </c>
      <c r="C530" s="2">
        <f>Addresses!O522</f>
        <v>27497.665123006838</v>
      </c>
      <c r="D530" s="2">
        <f>-Addresses!L522</f>
        <v>-6583.9096911845681</v>
      </c>
      <c r="E530" s="11">
        <f t="shared" si="39"/>
        <v>4.1764948811227534</v>
      </c>
      <c r="F530" s="64">
        <f>4/E530*'C-Ratio'!$I$5</f>
        <v>1.4011749485077367</v>
      </c>
      <c r="G530" s="11">
        <f t="shared" si="42"/>
        <v>-4.2259091929093162E-2</v>
      </c>
      <c r="H530" s="67"/>
      <c r="I530" s="2">
        <f>Addresses!Q522</f>
        <v>17968</v>
      </c>
      <c r="J530" s="2">
        <f>Addresses!R522</f>
        <v>8018.8948769931594</v>
      </c>
      <c r="K530" s="2">
        <f t="shared" si="40"/>
        <v>53484.56</v>
      </c>
      <c r="L530" s="55">
        <f t="shared" si="41"/>
        <v>8.1235257633640359</v>
      </c>
    </row>
    <row r="531" spans="1:12" x14ac:dyDescent="0.25">
      <c r="A531" s="12" t="str">
        <f>Addresses!A523</f>
        <v>0x950cd307253d944b62a56297d0d3c5f2b1f0f84e</v>
      </c>
      <c r="B531" s="2">
        <f>Addresses!N523</f>
        <v>18806.302631276943</v>
      </c>
      <c r="C531" s="2">
        <f>Addresses!O523</f>
        <v>27513.620749558169</v>
      </c>
      <c r="D531" s="2">
        <f>-Addresses!L523</f>
        <v>-7281.8217132264299</v>
      </c>
      <c r="E531" s="11">
        <f t="shared" si="39"/>
        <v>3.7783980208665988</v>
      </c>
      <c r="F531" s="64">
        <f>4/E531*'C-Ratio'!$I$5</f>
        <v>1.5488045377119397</v>
      </c>
      <c r="G531" s="11">
        <f t="shared" si="42"/>
        <v>5.8649718189979216E-2</v>
      </c>
      <c r="H531" s="67"/>
      <c r="I531" s="2">
        <f>Addresses!Q523</f>
        <v>7213</v>
      </c>
      <c r="J531" s="2">
        <f>Addresses!R523</f>
        <v>-7.4955817035515793E-4</v>
      </c>
      <c r="K531" s="2">
        <f t="shared" si="40"/>
        <v>34726.619999999995</v>
      </c>
      <c r="L531" s="55">
        <f t="shared" si="41"/>
        <v>4.7689467509104011</v>
      </c>
    </row>
    <row r="532" spans="1:12" x14ac:dyDescent="0.25">
      <c r="A532" s="12" t="str">
        <f>Addresses!A524</f>
        <v>0x4f517f2d959478cf4a4cf68c5db2be4c5cf8bdd0</v>
      </c>
      <c r="B532" s="2">
        <f>Addresses!N524</f>
        <v>18747.279982959561</v>
      </c>
      <c r="C532" s="2">
        <f>Addresses!O524</f>
        <v>27427.27061506984</v>
      </c>
      <c r="D532" s="2">
        <f>-Addresses!L524</f>
        <v>-7167.07982951545</v>
      </c>
      <c r="E532" s="11">
        <f t="shared" si="39"/>
        <v>3.8268403962962605</v>
      </c>
      <c r="F532" s="64">
        <f>4/E532*'C-Ratio'!$I$5</f>
        <v>1.5291988674687751</v>
      </c>
      <c r="G532" s="11">
        <f t="shared" si="42"/>
        <v>4.524871323908064E-2</v>
      </c>
      <c r="H532" s="67"/>
      <c r="I532" s="2">
        <f>Addresses!Q524</f>
        <v>1691</v>
      </c>
      <c r="J532" s="2">
        <f>Addresses!R524</f>
        <v>79996.319384930161</v>
      </c>
      <c r="K532" s="2">
        <f t="shared" si="40"/>
        <v>109114.59</v>
      </c>
      <c r="L532" s="55">
        <f t="shared" si="41"/>
        <v>15.224413930851526</v>
      </c>
    </row>
    <row r="533" spans="1:12" x14ac:dyDescent="0.25">
      <c r="A533" s="12" t="str">
        <f>Addresses!A525</f>
        <v>0x4e65175f05b4140a0747c29cce997cd4bb7190d4</v>
      </c>
      <c r="B533" s="2">
        <f>Addresses!N525</f>
        <v>18597.952541134819</v>
      </c>
      <c r="C533" s="2">
        <f>Addresses!O525</f>
        <v>27208.804567680239</v>
      </c>
      <c r="D533" s="2">
        <f>-Addresses!L525</f>
        <v>-7258.0510991572946</v>
      </c>
      <c r="E533" s="11">
        <f t="shared" si="39"/>
        <v>3.7487755591634442</v>
      </c>
      <c r="F533" s="64">
        <f>4/E533*'C-Ratio'!$I$5</f>
        <v>1.5610430412926348</v>
      </c>
      <c r="G533" s="11">
        <f t="shared" si="42"/>
        <v>6.7015065818615716E-2</v>
      </c>
      <c r="H533" s="67"/>
      <c r="I533" s="2">
        <f>Addresses!Q525</f>
        <v>59473</v>
      </c>
      <c r="J533" s="2">
        <f>Addresses!R525</f>
        <v>931022.32543231978</v>
      </c>
      <c r="K533" s="2">
        <f t="shared" si="40"/>
        <v>1017704.13</v>
      </c>
      <c r="L533" s="55">
        <f t="shared" si="41"/>
        <v>140.21727266678542</v>
      </c>
    </row>
    <row r="534" spans="1:12" x14ac:dyDescent="0.25">
      <c r="A534" s="12" t="str">
        <f>Addresses!A526</f>
        <v>0x2c678004af4c1e217d9ed8baabd4454406ceb63d</v>
      </c>
      <c r="B534" s="2">
        <f>Addresses!N526</f>
        <v>18915.90942399716</v>
      </c>
      <c r="C534" s="2">
        <f>Addresses!O526</f>
        <v>27673.975487307849</v>
      </c>
      <c r="D534" s="2">
        <f>-Addresses!L526</f>
        <v>-7176.4062320840194</v>
      </c>
      <c r="E534" s="11">
        <f t="shared" si="39"/>
        <v>3.8562442805403117</v>
      </c>
      <c r="F534" s="64">
        <f>4/E534*'C-Ratio'!$I$5</f>
        <v>1.5175387175368611</v>
      </c>
      <c r="G534" s="11">
        <f t="shared" si="42"/>
        <v>3.7278685944539314E-2</v>
      </c>
      <c r="H534" s="67"/>
      <c r="I534" s="2">
        <f>Addresses!Q526</f>
        <v>16562</v>
      </c>
      <c r="J534" s="2">
        <f>Addresses!R526</f>
        <v>35310.514512692149</v>
      </c>
      <c r="K534" s="2">
        <f t="shared" si="40"/>
        <v>79546.489999999991</v>
      </c>
      <c r="L534" s="55">
        <f t="shared" si="41"/>
        <v>11.084446368764132</v>
      </c>
    </row>
    <row r="535" spans="1:12" x14ac:dyDescent="0.25">
      <c r="A535" s="12" t="str">
        <f>Addresses!A527</f>
        <v>0x580eccb127b287cffdcb8935bc5fc7e9ec0b4123</v>
      </c>
      <c r="B535" s="2">
        <f>Addresses!N527</f>
        <v>19232.780364677561</v>
      </c>
      <c r="C535" s="2">
        <f>Addresses!O527</f>
        <v>28137.557673523272</v>
      </c>
      <c r="D535" s="2">
        <f>-Addresses!L527</f>
        <v>-7319.8258670508903</v>
      </c>
      <c r="E535" s="11">
        <f t="shared" si="39"/>
        <v>3.8440200879887474</v>
      </c>
      <c r="F535" s="64">
        <f>4/E535*'C-Ratio'!$I$5</f>
        <v>1.5223645730378741</v>
      </c>
      <c r="G535" s="11">
        <f t="shared" si="42"/>
        <v>4.0577288474281659E-2</v>
      </c>
      <c r="H535" s="67"/>
      <c r="I535" s="2">
        <f>Addresses!Q527</f>
        <v>651</v>
      </c>
      <c r="J535" s="2">
        <f>Addresses!R527</f>
        <v>4537.7823264767285</v>
      </c>
      <c r="K535" s="2">
        <f t="shared" si="40"/>
        <v>33326.339999999997</v>
      </c>
      <c r="L535" s="55">
        <f t="shared" si="41"/>
        <v>4.5528869955791667</v>
      </c>
    </row>
    <row r="536" spans="1:12" x14ac:dyDescent="0.25">
      <c r="A536" s="12" t="str">
        <f>Addresses!A528</f>
        <v>0x815612815d7fb01b1e8a97fe4a0996e77245a3aa</v>
      </c>
      <c r="B536" s="2">
        <f>Addresses!N528</f>
        <v>19052.993269484345</v>
      </c>
      <c r="C536" s="2">
        <f>Addresses!O528</f>
        <v>27874.5291532556</v>
      </c>
      <c r="D536" s="2">
        <f>-Addresses!L528</f>
        <v>-7414.7675549902569</v>
      </c>
      <c r="E536" s="11">
        <f t="shared" si="39"/>
        <v>3.7593260943824998</v>
      </c>
      <c r="F536" s="64">
        <f>4/E536*'C-Ratio'!$I$5</f>
        <v>1.556661979588456</v>
      </c>
      <c r="G536" s="11">
        <f t="shared" si="42"/>
        <v>6.4020491858137962E-2</v>
      </c>
      <c r="H536" s="67"/>
      <c r="I536" s="2">
        <f>Addresses!Q528</f>
        <v>796376</v>
      </c>
      <c r="J536" s="2">
        <f>Addresses!R528</f>
        <v>495098.40084674442</v>
      </c>
      <c r="K536" s="2">
        <f t="shared" si="40"/>
        <v>1319348.9300000002</v>
      </c>
      <c r="L536" s="55">
        <f t="shared" si="41"/>
        <v>177.93530548534287</v>
      </c>
    </row>
    <row r="537" spans="1:12" x14ac:dyDescent="0.25">
      <c r="A537" s="12" t="str">
        <f>Addresses!A529</f>
        <v>0x5b60117255df27fdd885629c0210d9dd975ff975</v>
      </c>
      <c r="B537" s="2">
        <f>Addresses!N529</f>
        <v>19563.498631220566</v>
      </c>
      <c r="C537" s="2">
        <f>Addresses!O529</f>
        <v>28621.39849747569</v>
      </c>
      <c r="D537" s="2">
        <f>-Addresses!L529</f>
        <v>-7161.4506711627982</v>
      </c>
      <c r="E537" s="11">
        <f t="shared" si="39"/>
        <v>3.9965922843993367</v>
      </c>
      <c r="F537" s="64">
        <f>4/E537*'C-Ratio'!$I$5</f>
        <v>1.4642474347066203</v>
      </c>
      <c r="G537" s="11">
        <f t="shared" si="42"/>
        <v>8.5265530185929528E-4</v>
      </c>
      <c r="H537" s="67"/>
      <c r="I537" s="2">
        <f>Addresses!Q529</f>
        <v>57672</v>
      </c>
      <c r="J537" s="2">
        <f>Addresses!R529</f>
        <v>495641.5615025243</v>
      </c>
      <c r="K537" s="2">
        <f t="shared" si="40"/>
        <v>581934.96</v>
      </c>
      <c r="L537" s="55">
        <f t="shared" si="41"/>
        <v>81.259368628103914</v>
      </c>
    </row>
    <row r="538" spans="1:12" x14ac:dyDescent="0.25">
      <c r="A538" s="12" t="str">
        <f>Addresses!A530</f>
        <v>0xedd585b2ea9406eb769b09af53333a82f53af035</v>
      </c>
      <c r="B538" s="2">
        <f>Addresses!N530</f>
        <v>20000.863209600524</v>
      </c>
      <c r="C538" s="2">
        <f>Addresses!O530</f>
        <v>29261.262875645571</v>
      </c>
      <c r="D538" s="2">
        <f>-Addresses!L530</f>
        <v>-7851.8094277543132</v>
      </c>
      <c r="E538" s="11">
        <f t="shared" si="39"/>
        <v>3.7266904074637672</v>
      </c>
      <c r="F538" s="64">
        <f>4/E538*'C-Ratio'!$I$5</f>
        <v>1.5702941109032535</v>
      </c>
      <c r="G538" s="11">
        <f t="shared" si="42"/>
        <v>7.3338421670029685E-2</v>
      </c>
      <c r="H538" s="67"/>
      <c r="I538" s="2">
        <f>Addresses!Q530</f>
        <v>181583</v>
      </c>
      <c r="J538" s="2">
        <f>Addresses!R530</f>
        <v>1094247.3371243544</v>
      </c>
      <c r="K538" s="2">
        <f t="shared" si="40"/>
        <v>1305091.6000000001</v>
      </c>
      <c r="L538" s="55">
        <f t="shared" si="41"/>
        <v>166.21539429966373</v>
      </c>
    </row>
    <row r="539" spans="1:12" x14ac:dyDescent="0.25">
      <c r="A539" s="12" t="str">
        <f>Addresses!A531</f>
        <v>0x60ce047de9952e080f84d3f8a13495f6d9277167</v>
      </c>
      <c r="B539" s="2">
        <f>Addresses!N531</f>
        <v>20927.837858803752</v>
      </c>
      <c r="C539" s="2">
        <f>Addresses!O531</f>
        <v>30617.426787429889</v>
      </c>
      <c r="D539" s="2">
        <f>-Addresses!L531</f>
        <v>-7649.8819164819779</v>
      </c>
      <c r="E539" s="11">
        <f t="shared" si="39"/>
        <v>4.0023397905611349</v>
      </c>
      <c r="F539" s="64">
        <f>4/E539*'C-Ratio'!$I$5</f>
        <v>1.4621447218951742</v>
      </c>
      <c r="G539" s="11">
        <f t="shared" si="42"/>
        <v>-5.8460567657270257E-4</v>
      </c>
      <c r="H539" s="67"/>
      <c r="I539" s="2">
        <f>Addresses!Q531</f>
        <v>10305</v>
      </c>
      <c r="J539" s="2">
        <f>Addresses!R531</f>
        <v>6114.1332125701083</v>
      </c>
      <c r="K539" s="2">
        <f t="shared" si="40"/>
        <v>47036.56</v>
      </c>
      <c r="L539" s="55">
        <f t="shared" si="41"/>
        <v>6.1486648439184188</v>
      </c>
    </row>
    <row r="540" spans="1:12" x14ac:dyDescent="0.25">
      <c r="A540" s="12" t="str">
        <f>Addresses!A532</f>
        <v>0xf92aae42cb0d6635840ae3ad825283089ac78c67</v>
      </c>
      <c r="B540" s="2">
        <f>Addresses!N532</f>
        <v>17897.202349226689</v>
      </c>
      <c r="C540" s="2">
        <f>Addresses!O532</f>
        <v>26183.607036918649</v>
      </c>
      <c r="D540" s="2">
        <f>-Addresses!L532</f>
        <v>-7534.3311522088798</v>
      </c>
      <c r="E540" s="11">
        <f t="shared" si="39"/>
        <v>3.4752397403241644</v>
      </c>
      <c r="F540" s="64">
        <f>4/E540*'C-Ratio'!$I$5</f>
        <v>1.6839126038119419</v>
      </c>
      <c r="G540" s="11">
        <f t="shared" si="42"/>
        <v>0.15099972919476534</v>
      </c>
      <c r="H540" s="67"/>
      <c r="I540" s="2">
        <f>Addresses!Q532</f>
        <v>21752</v>
      </c>
      <c r="J540" s="2">
        <f>Addresses!R532</f>
        <v>3588.2929630813524</v>
      </c>
      <c r="K540" s="2">
        <f t="shared" si="40"/>
        <v>51523.9</v>
      </c>
      <c r="L540" s="55">
        <f t="shared" si="41"/>
        <v>6.8385499600577644</v>
      </c>
    </row>
    <row r="541" spans="1:12" x14ac:dyDescent="0.25">
      <c r="A541" s="12" t="str">
        <f>Addresses!A533</f>
        <v>0x9223f2e38510aa77ded779c5f22c67f4e8315eea</v>
      </c>
      <c r="B541" s="2">
        <f>Addresses!N533</f>
        <v>19138.596399075181</v>
      </c>
      <c r="C541" s="2">
        <f>Addresses!O533</f>
        <v>27999.766531846992</v>
      </c>
      <c r="D541" s="2">
        <f>-Addresses!L533</f>
        <v>-7401.4002255032756</v>
      </c>
      <c r="E541" s="11">
        <f t="shared" si="39"/>
        <v>3.7830364091604141</v>
      </c>
      <c r="F541" s="64">
        <f>4/E541*'C-Ratio'!$I$5</f>
        <v>1.5469055454580625</v>
      </c>
      <c r="G541" s="11">
        <f t="shared" si="42"/>
        <v>5.7351705712961332E-2</v>
      </c>
      <c r="H541" s="67"/>
      <c r="I541" s="2">
        <f>Addresses!Q533</f>
        <v>238</v>
      </c>
      <c r="J541" s="2">
        <f>Addresses!R533</f>
        <v>5817.4234681530106</v>
      </c>
      <c r="K541" s="2">
        <f t="shared" si="40"/>
        <v>34055.19</v>
      </c>
      <c r="L541" s="55">
        <f t="shared" si="41"/>
        <v>4.6011820685841025</v>
      </c>
    </row>
    <row r="542" spans="1:12" x14ac:dyDescent="0.25">
      <c r="A542" s="12" t="str">
        <f>Addresses!A534</f>
        <v>0x0e5a41e389ac5e614ebdc0ac7b3fc4977fc0ee06</v>
      </c>
      <c r="B542" s="2">
        <f>Addresses!N534</f>
        <v>18878.478040775735</v>
      </c>
      <c r="C542" s="2">
        <f>Addresses!O534</f>
        <v>27619.2133736549</v>
      </c>
      <c r="D542" s="2">
        <f>-Addresses!L534</f>
        <v>-6819.8814639140573</v>
      </c>
      <c r="E542" s="11">
        <f t="shared" si="39"/>
        <v>4.0498084196618453</v>
      </c>
      <c r="F542" s="64">
        <f>4/E542*'C-Ratio'!$I$5</f>
        <v>1.4450066258908703</v>
      </c>
      <c r="G542" s="11">
        <f t="shared" si="42"/>
        <v>-1.2298957012392253E-2</v>
      </c>
      <c r="H542" s="67"/>
      <c r="I542" s="2">
        <f>Addresses!Q534</f>
        <v>99956</v>
      </c>
      <c r="J542" s="2">
        <f>Addresses!R534</f>
        <v>7431.726626345102</v>
      </c>
      <c r="K542" s="2">
        <f t="shared" si="40"/>
        <v>135006.94</v>
      </c>
      <c r="L542" s="55">
        <f t="shared" si="41"/>
        <v>19.796083071877469</v>
      </c>
    </row>
    <row r="543" spans="1:12" x14ac:dyDescent="0.25">
      <c r="A543" s="12" t="str">
        <f>Addresses!A535</f>
        <v>0xe5f3a9033b4f2727859974da45ad1719560172ac</v>
      </c>
      <c r="B543" s="2">
        <f>Addresses!N535</f>
        <v>18219.316492892038</v>
      </c>
      <c r="C543" s="2">
        <f>Addresses!O535</f>
        <v>26654.860029101052</v>
      </c>
      <c r="D543" s="2">
        <f>-Addresses!L535</f>
        <v>-6844.5444784214169</v>
      </c>
      <c r="E543" s="11">
        <f t="shared" si="39"/>
        <v>3.8943219834621576</v>
      </c>
      <c r="F543" s="64">
        <f>4/E543*'C-Ratio'!$I$5</f>
        <v>1.5027006048424927</v>
      </c>
      <c r="G543" s="11">
        <f t="shared" si="42"/>
        <v>2.7136435299037975E-2</v>
      </c>
      <c r="H543" s="67"/>
      <c r="I543" s="2">
        <f>Addresses!Q535</f>
        <v>77469</v>
      </c>
      <c r="J543" s="2">
        <f>Addresses!R535</f>
        <v>9023.8799708989463</v>
      </c>
      <c r="K543" s="2">
        <f t="shared" si="40"/>
        <v>113147.73999999999</v>
      </c>
      <c r="L543" s="55">
        <f t="shared" si="41"/>
        <v>16.531084041709036</v>
      </c>
    </row>
    <row r="544" spans="1:12" x14ac:dyDescent="0.25">
      <c r="A544" s="12" t="str">
        <f>Addresses!A536</f>
        <v>0x7336f733657fe7ffc92e27fb19fd5a6ae4c0e0c2</v>
      </c>
      <c r="B544" s="2">
        <f>Addresses!N536</f>
        <v>26104.847509961324</v>
      </c>
      <c r="C544" s="2">
        <f>Addresses!O536</f>
        <v>38191.391907073419</v>
      </c>
      <c r="D544" s="2">
        <f>-Addresses!L536</f>
        <v>-7164.2474185749761</v>
      </c>
      <c r="E544" s="11">
        <f t="shared" si="39"/>
        <v>5.3308309548401915</v>
      </c>
      <c r="F544" s="64">
        <f>4/E544*'C-Ratio'!$I$5</f>
        <v>1.0977650669426324</v>
      </c>
      <c r="G544" s="11">
        <f t="shared" si="42"/>
        <v>-0.24964793783825534</v>
      </c>
      <c r="H544" s="67"/>
      <c r="I544" s="2">
        <f>Addresses!Q536</f>
        <v>1017</v>
      </c>
      <c r="J544" s="2">
        <f>Addresses!R536</f>
        <v>-1.9070734197157435E-3</v>
      </c>
      <c r="K544" s="2">
        <f t="shared" si="40"/>
        <v>39208.39</v>
      </c>
      <c r="L544" s="55">
        <f t="shared" si="41"/>
        <v>5.4727855850348126</v>
      </c>
    </row>
    <row r="545" spans="1:12" x14ac:dyDescent="0.25">
      <c r="A545" s="12" t="str">
        <f>Addresses!A537</f>
        <v>0xef80c44d996ebac95aa62589986fb3fcdfe3f7d9</v>
      </c>
      <c r="B545" s="2">
        <f>Addresses!N537</f>
        <v>17165.625542873942</v>
      </c>
      <c r="C545" s="2">
        <f>Addresses!O537</f>
        <v>25113.31016922458</v>
      </c>
      <c r="D545" s="2">
        <f>-Addresses!L537</f>
        <v>-6595.5681496097068</v>
      </c>
      <c r="E545" s="11">
        <f t="shared" si="39"/>
        <v>3.8076037726500731</v>
      </c>
      <c r="F545" s="64">
        <f>4/E545*'C-Ratio'!$I$5</f>
        <v>1.5369246248873838</v>
      </c>
      <c r="G545" s="11">
        <f t="shared" si="42"/>
        <v>5.0529477024869207E-2</v>
      </c>
      <c r="H545" s="67"/>
      <c r="I545" s="2">
        <f>Addresses!Q537</f>
        <v>13764</v>
      </c>
      <c r="J545" s="2">
        <f>Addresses!R537</f>
        <v>669606.9498307755</v>
      </c>
      <c r="K545" s="2">
        <f t="shared" si="40"/>
        <v>708484.26000000013</v>
      </c>
      <c r="L545" s="55">
        <f t="shared" si="41"/>
        <v>107.41823053438159</v>
      </c>
    </row>
    <row r="546" spans="1:12" x14ac:dyDescent="0.25">
      <c r="A546" s="12" t="str">
        <f>Addresses!A538</f>
        <v>0x4c447e2fb114b85cc893cfebeda9fde3a9aed85e</v>
      </c>
      <c r="B546" s="2">
        <f>Addresses!N538</f>
        <v>16219.929643659993</v>
      </c>
      <c r="C546" s="2">
        <f>Addresses!O538</f>
        <v>23729.757068674571</v>
      </c>
      <c r="D546" s="2">
        <f>-Addresses!L538</f>
        <v>-6430.1027133889511</v>
      </c>
      <c r="E546" s="11">
        <f t="shared" si="39"/>
        <v>3.6904164873235641</v>
      </c>
      <c r="F546" s="64">
        <f>4/E546*'C-Ratio'!$I$5</f>
        <v>1.5857288791390867</v>
      </c>
      <c r="G546" s="11">
        <f t="shared" si="42"/>
        <v>8.3888502487413863E-2</v>
      </c>
      <c r="H546" s="67"/>
      <c r="I546" s="2">
        <f>Addresses!Q538</f>
        <v>719</v>
      </c>
      <c r="J546" s="2">
        <f>Addresses!R538</f>
        <v>23705.182931325431</v>
      </c>
      <c r="K546" s="2">
        <f t="shared" si="40"/>
        <v>48153.94</v>
      </c>
      <c r="L546" s="55">
        <f t="shared" si="41"/>
        <v>7.4888290508536413</v>
      </c>
    </row>
    <row r="547" spans="1:12" x14ac:dyDescent="0.25">
      <c r="A547" s="12" t="str">
        <f>Addresses!A539</f>
        <v>0x88c429f2dc923e625837baed07c29f3d990b0fd4</v>
      </c>
      <c r="B547" s="2">
        <f>Addresses!N539</f>
        <v>14228.247868170567</v>
      </c>
      <c r="C547" s="2">
        <f>Addresses!O539</f>
        <v>20815.926631133541</v>
      </c>
      <c r="D547" s="2">
        <f>-Addresses!L539</f>
        <v>-5965.5303090833604</v>
      </c>
      <c r="E547" s="11">
        <f t="shared" si="39"/>
        <v>3.4893673408109853</v>
      </c>
      <c r="F547" s="64">
        <f>4/E547*'C-Ratio'!$I$5</f>
        <v>1.6770948508504988</v>
      </c>
      <c r="G547" s="11">
        <f t="shared" si="42"/>
        <v>0.14633961097094916</v>
      </c>
      <c r="H547" s="67"/>
      <c r="I547" s="2">
        <f>Addresses!Q539</f>
        <v>420584</v>
      </c>
      <c r="J547" s="2">
        <f>Addresses!R539</f>
        <v>2157934.9633688666</v>
      </c>
      <c r="K547" s="2">
        <f t="shared" si="40"/>
        <v>2599334.89</v>
      </c>
      <c r="L547" s="55">
        <f t="shared" si="41"/>
        <v>435.72570338669584</v>
      </c>
    </row>
    <row r="548" spans="1:12" x14ac:dyDescent="0.25">
      <c r="A548" s="12" t="str">
        <f>Addresses!A540</f>
        <v>0x388497c7f682c64cb8eb813d5954658bca39d766</v>
      </c>
      <c r="B548" s="2">
        <f>Addresses!N540</f>
        <v>15029.153761659056</v>
      </c>
      <c r="C548" s="2">
        <f>Addresses!O540</f>
        <v>21987.651953307199</v>
      </c>
      <c r="D548" s="2">
        <f>-Addresses!L540</f>
        <v>-5407.1939705337727</v>
      </c>
      <c r="E548" s="11">
        <f t="shared" si="39"/>
        <v>4.0663701123221738</v>
      </c>
      <c r="F548" s="64">
        <f>4/E548*'C-Ratio'!$I$5</f>
        <v>1.4391213387750657</v>
      </c>
      <c r="G548" s="11">
        <f t="shared" si="42"/>
        <v>-1.6321709654774086E-2</v>
      </c>
      <c r="H548" s="67"/>
      <c r="I548" s="2">
        <f>Addresses!Q540</f>
        <v>289297</v>
      </c>
      <c r="J548" s="2">
        <f>Addresses!R540</f>
        <v>619445.41804669274</v>
      </c>
      <c r="K548" s="2">
        <f t="shared" si="40"/>
        <v>930730.07</v>
      </c>
      <c r="L548" s="55">
        <f t="shared" si="41"/>
        <v>172.1281084185191</v>
      </c>
    </row>
    <row r="549" spans="1:12" x14ac:dyDescent="0.25">
      <c r="A549" s="12" t="str">
        <f>Addresses!A541</f>
        <v>0x437ae28150189890d987deee46cc29bf4098622f</v>
      </c>
      <c r="B549" s="2">
        <f>Addresses!N541</f>
        <v>18470.86799373617</v>
      </c>
      <c r="C549" s="2">
        <f>Addresses!O541</f>
        <v>27022.87987483602</v>
      </c>
      <c r="D549" s="2">
        <f>-Addresses!L541</f>
        <v>-6341.8881509044659</v>
      </c>
      <c r="E549" s="11">
        <f t="shared" si="39"/>
        <v>4.2610148952220293</v>
      </c>
      <c r="F549" s="64">
        <f>4/E549*'C-Ratio'!$I$5</f>
        <v>1.3733817280390119</v>
      </c>
      <c r="G549" s="11">
        <f t="shared" si="42"/>
        <v>-6.1256508517421815E-2</v>
      </c>
      <c r="H549" s="67"/>
      <c r="I549" s="2">
        <f>Addresses!Q541</f>
        <v>66000</v>
      </c>
      <c r="J549" s="2">
        <f>Addresses!R541</f>
        <v>447875.96012516401</v>
      </c>
      <c r="K549" s="2">
        <f t="shared" si="40"/>
        <v>540898.84000000008</v>
      </c>
      <c r="L549" s="55">
        <f t="shared" si="41"/>
        <v>85.289873793005683</v>
      </c>
    </row>
    <row r="550" spans="1:12" x14ac:dyDescent="0.25">
      <c r="A550" s="12" t="str">
        <f>Addresses!A542</f>
        <v>0x8f1fc7aca5fc7d7e52094251d912270cb7dbb592</v>
      </c>
      <c r="B550" s="2">
        <f>Addresses!N542</f>
        <v>19242.457387376711</v>
      </c>
      <c r="C550" s="2">
        <f>Addresses!O542</f>
        <v>28151.715157732131</v>
      </c>
      <c r="D550" s="2">
        <f>-Addresses!L542</f>
        <v>-6129.2424732514728</v>
      </c>
      <c r="E550" s="11">
        <f t="shared" si="39"/>
        <v>4.5930170458402602</v>
      </c>
      <c r="F550" s="64">
        <f>4/E550*'C-Ratio'!$I$5</f>
        <v>1.2741080517652246</v>
      </c>
      <c r="G550" s="11">
        <f t="shared" si="42"/>
        <v>-0.12911274657195859</v>
      </c>
      <c r="H550" s="67"/>
      <c r="I550" s="2">
        <f>Addresses!Q542</f>
        <v>35232</v>
      </c>
      <c r="J550" s="2">
        <f>Addresses!R542</f>
        <v>23611.264842267872</v>
      </c>
      <c r="K550" s="2">
        <f t="shared" si="40"/>
        <v>86994.98000000001</v>
      </c>
      <c r="L550" s="55">
        <f t="shared" si="41"/>
        <v>14.193430979383404</v>
      </c>
    </row>
    <row r="551" spans="1:12" x14ac:dyDescent="0.25">
      <c r="A551" s="12" t="str">
        <f>Addresses!A543</f>
        <v>0xbee33ac5520a2245cbf8288e768a5cc26927cddf</v>
      </c>
      <c r="B551" s="2">
        <f>Addresses!N543</f>
        <v>14937.903065604976</v>
      </c>
      <c r="C551" s="2">
        <f>Addresses!O543</f>
        <v>21854.152184980081</v>
      </c>
      <c r="D551" s="2">
        <f>-Addresses!L543</f>
        <v>-5205.8264768232921</v>
      </c>
      <c r="E551" s="11">
        <f t="shared" si="39"/>
        <v>4.198017794537777</v>
      </c>
      <c r="F551" s="64">
        <f>4/E551*'C-Ratio'!$I$5</f>
        <v>1.393991232627525</v>
      </c>
      <c r="G551" s="11">
        <f t="shared" si="42"/>
        <v>-4.716935568863645E-2</v>
      </c>
      <c r="H551" s="67"/>
      <c r="I551" s="2">
        <f>Addresses!Q543</f>
        <v>5301</v>
      </c>
      <c r="J551" s="2">
        <f>Addresses!R543</f>
        <v>3.3678150199193624</v>
      </c>
      <c r="K551" s="2">
        <f t="shared" si="40"/>
        <v>27158.52</v>
      </c>
      <c r="L551" s="55">
        <f t="shared" si="41"/>
        <v>5.2169468423336145</v>
      </c>
    </row>
    <row r="552" spans="1:12" x14ac:dyDescent="0.25">
      <c r="A552" s="12" t="str">
        <f>Addresses!A544</f>
        <v>0xd27d997cb2dbeda80ca77925b05e2550c5d9c368</v>
      </c>
      <c r="B552" s="2">
        <f>Addresses!N544</f>
        <v>28921.549952979036</v>
      </c>
      <c r="C552" s="2">
        <f>Addresses!O544</f>
        <v>42312.227581208332</v>
      </c>
      <c r="D552" s="2">
        <f>-Addresses!L544</f>
        <v>-3713.708201069931</v>
      </c>
      <c r="E552" s="11">
        <f t="shared" si="39"/>
        <v>11.393525094141227</v>
      </c>
      <c r="F552" s="64">
        <f>4/E552*'C-Ratio'!$I$5</f>
        <v>0.51362505911442746</v>
      </c>
      <c r="G552" s="11">
        <f t="shared" si="42"/>
        <v>-0.64892340456976938</v>
      </c>
      <c r="H552" s="67"/>
      <c r="I552" s="2">
        <f>Addresses!Q544</f>
        <v>8380</v>
      </c>
      <c r="J552" s="2">
        <f>Addresses!R544</f>
        <v>2.4187916715163738E-3</v>
      </c>
      <c r="K552" s="2">
        <f t="shared" si="40"/>
        <v>50692.23</v>
      </c>
      <c r="L552" s="55">
        <f t="shared" si="41"/>
        <v>13.650030442724448</v>
      </c>
    </row>
    <row r="553" spans="1:12" x14ac:dyDescent="0.25">
      <c r="A553" s="12" t="str">
        <f>Addresses!A545</f>
        <v>0x22a82af208eacd076b01e4668b9864777f5e21b7</v>
      </c>
      <c r="B553" s="2">
        <f>Addresses!N545</f>
        <v>19293.491403219075</v>
      </c>
      <c r="C553" s="2">
        <f>Addresses!O545</f>
        <v>28226.377922909509</v>
      </c>
      <c r="D553" s="2">
        <f>-Addresses!L545</f>
        <v>-1016.2832617938381</v>
      </c>
      <c r="E553" s="11">
        <f t="shared" si="39"/>
        <v>27.77412458125821</v>
      </c>
      <c r="F553" s="64">
        <f>4/E553*'C-Ratio'!$I$5</f>
        <v>0.21069971018812561</v>
      </c>
      <c r="G553" s="11">
        <f t="shared" si="42"/>
        <v>-0.85598105933825996</v>
      </c>
      <c r="H553" s="67"/>
      <c r="I553" s="2">
        <f>Addresses!Q545</f>
        <v>235</v>
      </c>
      <c r="J553" s="2">
        <f>Addresses!R545</f>
        <v>2.0770904920937028E-3</v>
      </c>
      <c r="K553" s="2">
        <f t="shared" si="40"/>
        <v>28461.38</v>
      </c>
      <c r="L553" s="55">
        <f t="shared" si="41"/>
        <v>28.005361369194372</v>
      </c>
    </row>
    <row r="554" spans="1:12" x14ac:dyDescent="0.25">
      <c r="A554" s="12" t="str">
        <f>Addresses!A546</f>
        <v>0x45e48b1c6f4db9501b2266164eb7ddacc44135ea</v>
      </c>
      <c r="B554" s="2">
        <f>Addresses!N546</f>
        <v>17102.093953043164</v>
      </c>
      <c r="C554" s="2">
        <f>Addresses!O546</f>
        <v>25020.36345330215</v>
      </c>
      <c r="D554" s="2">
        <f>-Addresses!L546</f>
        <v>-225.20573554669809</v>
      </c>
      <c r="E554" s="11">
        <f t="shared" si="39"/>
        <v>111.10002768163953</v>
      </c>
      <c r="F554" s="64">
        <f>4/E554*'C-Ratio'!$I$5</f>
        <v>5.267325420268195E-2</v>
      </c>
      <c r="G554" s="11">
        <f t="shared" si="42"/>
        <v>-0.96399640861060698</v>
      </c>
      <c r="H554" s="67"/>
      <c r="I554" s="2">
        <f>Addresses!Q546</f>
        <v>17167</v>
      </c>
      <c r="J554" s="2">
        <f>Addresses!R546</f>
        <v>13838.376546697848</v>
      </c>
      <c r="K554" s="2">
        <f t="shared" si="40"/>
        <v>56025.740000000005</v>
      </c>
      <c r="L554" s="55">
        <f t="shared" si="41"/>
        <v>248.775813209174</v>
      </c>
    </row>
    <row r="555" spans="1:12" x14ac:dyDescent="0.25">
      <c r="A555" s="12" t="str">
        <f>Addresses!A547</f>
        <v>0x4488a6d9dc7c1284d3b871908aa0c090d8a06e0d</v>
      </c>
      <c r="B555" s="2">
        <f>Addresses!N547</f>
        <v>943746.47383814619</v>
      </c>
      <c r="C555" s="2">
        <f>Addresses!O547</f>
        <v>1380701.091225208</v>
      </c>
      <c r="D555" s="2">
        <f>-Addresses!L547</f>
        <v>-365797.06356199068</v>
      </c>
      <c r="E555" s="11">
        <f t="shared" si="39"/>
        <v>3.7745002045135996</v>
      </c>
      <c r="F555" s="64">
        <f>4/E555*'C-Ratio'!$I$5</f>
        <v>1.5504039430179652</v>
      </c>
      <c r="G555" s="11">
        <f t="shared" si="42"/>
        <v>5.9742954899497658E-2</v>
      </c>
      <c r="H555" s="67"/>
      <c r="I555" s="2">
        <f>Addresses!Q547</f>
        <v>210324</v>
      </c>
      <c r="J555" s="2">
        <f>Addresses!R547</f>
        <v>-1.2252079322934151E-3</v>
      </c>
      <c r="K555" s="2">
        <f t="shared" si="40"/>
        <v>1591025.09</v>
      </c>
      <c r="L555" s="55">
        <f t="shared" si="41"/>
        <v>4.3494747456614649</v>
      </c>
    </row>
    <row r="556" spans="1:12" x14ac:dyDescent="0.25">
      <c r="A556" s="12" t="str">
        <f>Addresses!A548</f>
        <v>0xe3e752b04aded62e3f0d51f7425e558b15e6aa67</v>
      </c>
      <c r="B556" s="2">
        <f>Addresses!N548</f>
        <v>217030.15028241658</v>
      </c>
      <c r="C556" s="2">
        <f>Addresses!O548</f>
        <v>317515.10986317549</v>
      </c>
      <c r="D556" s="2">
        <f>-Addresses!L548</f>
        <v>-84840.436201154051</v>
      </c>
      <c r="E556" s="11">
        <f t="shared" si="39"/>
        <v>3.7424973760195783</v>
      </c>
      <c r="F556" s="64">
        <f>4/E556*'C-Ratio'!$I$5</f>
        <v>1.5636617509733657</v>
      </c>
      <c r="G556" s="11">
        <f t="shared" si="42"/>
        <v>6.8805024588766583E-2</v>
      </c>
      <c r="H556" s="67"/>
      <c r="I556" s="2">
        <f>Addresses!Q548</f>
        <v>108782</v>
      </c>
      <c r="J556" s="2">
        <f>Addresses!R548</f>
        <v>1.3682449935004115E-4</v>
      </c>
      <c r="K556" s="2">
        <f t="shared" si="40"/>
        <v>426297.11</v>
      </c>
      <c r="L556" s="55">
        <f t="shared" si="41"/>
        <v>5.0246925768894295</v>
      </c>
    </row>
    <row r="557" spans="1:12" x14ac:dyDescent="0.25">
      <c r="A557" s="12" t="str">
        <f>Addresses!A549</f>
        <v>0x5e8d53033d83a59828cfff089f085467e69a5b7d</v>
      </c>
      <c r="B557" s="2">
        <f>Addresses!N549</f>
        <v>29697.759998884638</v>
      </c>
      <c r="C557" s="2">
        <f>Addresses!O549</f>
        <v>43447.822878368228</v>
      </c>
      <c r="D557" s="2">
        <f>-Addresses!L549</f>
        <v>-13551.71762059651</v>
      </c>
      <c r="E557" s="11">
        <f t="shared" si="39"/>
        <v>3.2060749858257283</v>
      </c>
      <c r="F557" s="64">
        <f>4/E557*'C-Ratio'!$I$5</f>
        <v>1.8252848189365762</v>
      </c>
      <c r="G557" s="11">
        <f t="shared" si="42"/>
        <v>0.24763145518562957</v>
      </c>
      <c r="H557" s="67"/>
      <c r="I557" s="2">
        <f>Addresses!Q549</f>
        <v>1674</v>
      </c>
      <c r="J557" s="2">
        <f>Addresses!R549</f>
        <v>282.27712163177057</v>
      </c>
      <c r="K557" s="2">
        <f t="shared" si="40"/>
        <v>45404.1</v>
      </c>
      <c r="L557" s="55">
        <f t="shared" si="41"/>
        <v>3.3504313822915557</v>
      </c>
    </row>
    <row r="558" spans="1:12" x14ac:dyDescent="0.25">
      <c r="A558" s="12" t="str">
        <f>Addresses!A550</f>
        <v>0x722f0a6f970f8b144f5e92ab3f3beafa280b282f</v>
      </c>
      <c r="B558" s="2">
        <f>Addresses!N550</f>
        <v>2975678.9602716933</v>
      </c>
      <c r="C558" s="2">
        <f>Addresses!O550</f>
        <v>4353418.3188774874</v>
      </c>
      <c r="D558" s="2">
        <f>-Addresses!L550</f>
        <v>-1297908.7597509371</v>
      </c>
      <c r="E558" s="11">
        <f t="shared" si="39"/>
        <v>3.3541790100198483</v>
      </c>
      <c r="F558" s="64">
        <f>4/E558*'C-Ratio'!$I$5</f>
        <v>1.7446892317072162</v>
      </c>
      <c r="G558" s="11">
        <f t="shared" si="42"/>
        <v>0.19254219528859617</v>
      </c>
      <c r="H558" s="67"/>
      <c r="I558" s="2">
        <f>Addresses!Q550</f>
        <v>113656</v>
      </c>
      <c r="J558" s="2">
        <f>Addresses!R550</f>
        <v>1.1225128546357155E-3</v>
      </c>
      <c r="K558" s="2">
        <f t="shared" si="40"/>
        <v>4467074.32</v>
      </c>
      <c r="L558" s="55">
        <f t="shared" si="41"/>
        <v>3.4417475700350555</v>
      </c>
    </row>
    <row r="559" spans="1:12" x14ac:dyDescent="0.25">
      <c r="A559" s="12" t="str">
        <f>Addresses!A551</f>
        <v>0x564b1a055d9caaaff7435dce6b5f6e522b27de7d</v>
      </c>
      <c r="B559" s="2">
        <f>Addresses!N551</f>
        <v>669911.79737357481</v>
      </c>
      <c r="C559" s="2">
        <f>Addresses!O551</f>
        <v>980080.95955754002</v>
      </c>
      <c r="D559" s="2">
        <f>-Addresses!L551</f>
        <v>-262002.46451163749</v>
      </c>
      <c r="E559" s="11">
        <f t="shared" si="39"/>
        <v>3.7407318338946665</v>
      </c>
      <c r="F559" s="64">
        <f>4/E559*'C-Ratio'!$I$5</f>
        <v>1.5643997644993399</v>
      </c>
      <c r="G559" s="11">
        <f t="shared" si="42"/>
        <v>6.9309476759630728E-2</v>
      </c>
      <c r="H559" s="67"/>
      <c r="I559" s="2">
        <f>Addresses!Q551</f>
        <v>1879469</v>
      </c>
      <c r="J559" s="2">
        <f>Addresses!R551</f>
        <v>1406024.0504424598</v>
      </c>
      <c r="K559" s="2">
        <f t="shared" si="40"/>
        <v>4265574.01</v>
      </c>
      <c r="L559" s="55">
        <f t="shared" si="41"/>
        <v>16.28066368746136</v>
      </c>
    </row>
    <row r="560" spans="1:12" x14ac:dyDescent="0.25">
      <c r="A560" s="12" t="str">
        <f>Addresses!A552</f>
        <v>0xeaaede30d1fedf6023645c71cc89551a347c7e5a</v>
      </c>
      <c r="B560" s="2">
        <f>Addresses!N552</f>
        <v>193190.30186397396</v>
      </c>
      <c r="C560" s="2">
        <f>Addresses!O552</f>
        <v>282637.41162699391</v>
      </c>
      <c r="D560" s="2">
        <f>-Addresses!L552</f>
        <v>-88707.820467706362</v>
      </c>
      <c r="E560" s="11">
        <f t="shared" si="39"/>
        <v>3.1861611539637211</v>
      </c>
      <c r="F560" s="64">
        <f>4/E560*'C-Ratio'!$I$5</f>
        <v>1.8366930350399449</v>
      </c>
      <c r="G560" s="11">
        <f t="shared" si="42"/>
        <v>0.25542927890631906</v>
      </c>
      <c r="H560" s="67"/>
      <c r="I560" s="2">
        <f>Addresses!Q552</f>
        <v>2693</v>
      </c>
      <c r="J560" s="2">
        <f>Addresses!R552</f>
        <v>-1.6269939369522035E-3</v>
      </c>
      <c r="K560" s="2">
        <f t="shared" si="40"/>
        <v>285330.40999999997</v>
      </c>
      <c r="L560" s="55">
        <f t="shared" si="41"/>
        <v>3.2165192256512838</v>
      </c>
    </row>
    <row r="561" spans="1:12" x14ac:dyDescent="0.25">
      <c r="A561" s="12" t="str">
        <f>Addresses!A553</f>
        <v>0xedea7950d9be5bdd630b3af6df016bc68cefce0b</v>
      </c>
      <c r="B561" s="2">
        <f>Addresses!N553</f>
        <v>253404.17763635906</v>
      </c>
      <c r="C561" s="2">
        <f>Addresses!O553</f>
        <v>370730.31188199332</v>
      </c>
      <c r="D561" s="2">
        <f>-Addresses!L553</f>
        <v>-59274.293556843848</v>
      </c>
      <c r="E561" s="11">
        <f t="shared" si="39"/>
        <v>6.2544872260090996</v>
      </c>
      <c r="F561" s="64">
        <f>4/E561*'C-Ratio'!$I$5</f>
        <v>0.93564824557713244</v>
      </c>
      <c r="G561" s="11">
        <f t="shared" si="42"/>
        <v>-0.36045916228494024</v>
      </c>
      <c r="H561" s="67"/>
      <c r="I561" s="2">
        <f>Addresses!Q553</f>
        <v>59079</v>
      </c>
      <c r="J561" s="2">
        <f>Addresses!R553</f>
        <v>-1.8819933175109327E-3</v>
      </c>
      <c r="K561" s="2">
        <f t="shared" si="40"/>
        <v>429809.31</v>
      </c>
      <c r="L561" s="55">
        <f t="shared" si="41"/>
        <v>7.2511924513754735</v>
      </c>
    </row>
    <row r="562" spans="1:12" x14ac:dyDescent="0.25">
      <c r="A562" s="12" t="str">
        <f>Addresses!A554</f>
        <v>0xa5758de121079d2fa868c64b02ef35c909635f16</v>
      </c>
      <c r="B562" s="2">
        <f>Addresses!N554</f>
        <v>203573.58977482805</v>
      </c>
      <c r="C562" s="2">
        <f>Addresses!O554</f>
        <v>297828.16184057348</v>
      </c>
      <c r="D562" s="2">
        <f>-Addresses!L554</f>
        <v>-49041.227690602253</v>
      </c>
      <c r="E562" s="11">
        <f t="shared" si="39"/>
        <v>6.0730160288716863</v>
      </c>
      <c r="F562" s="64">
        <f>4/E562*'C-Ratio'!$I$5</f>
        <v>0.96360687542714274</v>
      </c>
      <c r="G562" s="11">
        <f t="shared" si="42"/>
        <v>-0.34134868391856277</v>
      </c>
      <c r="H562" s="67"/>
      <c r="I562" s="2">
        <f>Addresses!Q554</f>
        <v>49018</v>
      </c>
      <c r="J562" s="2">
        <f>Addresses!R554</f>
        <v>-1.8405735027045012E-3</v>
      </c>
      <c r="K562" s="2">
        <f t="shared" si="40"/>
        <v>346846.16</v>
      </c>
      <c r="L562" s="55">
        <f t="shared" si="41"/>
        <v>7.0725423553469877</v>
      </c>
    </row>
    <row r="563" spans="1:12" x14ac:dyDescent="0.25">
      <c r="A563" s="12" t="str">
        <f>Addresses!A555</f>
        <v>0x3d73ca37ca20a288eab1616d24e23998374a60c4</v>
      </c>
      <c r="B563" s="2">
        <f>Addresses!N555</f>
        <v>177442.93111009567</v>
      </c>
      <c r="C563" s="2">
        <f>Addresses!O555</f>
        <v>259599.00821407</v>
      </c>
      <c r="D563" s="2">
        <f>-Addresses!L555</f>
        <v>-43376.970028782816</v>
      </c>
      <c r="E563" s="11">
        <f t="shared" si="39"/>
        <v>5.9847197266617034</v>
      </c>
      <c r="F563" s="64">
        <f>4/E563*'C-Ratio'!$I$5</f>
        <v>0.97782356856738983</v>
      </c>
      <c r="G563" s="11">
        <f t="shared" si="42"/>
        <v>-0.33163119031620658</v>
      </c>
      <c r="H563" s="67"/>
      <c r="I563" s="2">
        <f>Addresses!Q555</f>
        <v>43326</v>
      </c>
      <c r="J563" s="2">
        <f>Addresses!R555</f>
        <v>1.7859300132840872E-3</v>
      </c>
      <c r="K563" s="2">
        <f t="shared" si="40"/>
        <v>302925.01</v>
      </c>
      <c r="L563" s="55">
        <f t="shared" si="41"/>
        <v>6.9835447196748399</v>
      </c>
    </row>
    <row r="564" spans="1:12" x14ac:dyDescent="0.25">
      <c r="A564" s="12" t="str">
        <f>Addresses!A556</f>
        <v>0x3e3cc1729d996a4a98e7f34dc7a7512c78aa4d74</v>
      </c>
      <c r="B564" s="2">
        <f>Addresses!N556</f>
        <v>174794.93971354279</v>
      </c>
      <c r="C564" s="2">
        <f>Addresses!O556</f>
        <v>255724.9968009131</v>
      </c>
      <c r="D564" s="2">
        <f>-Addresses!L556</f>
        <v>-42108.818679022137</v>
      </c>
      <c r="E564" s="11">
        <f t="shared" si="39"/>
        <v>6.0729558516043278</v>
      </c>
      <c r="F564" s="64">
        <f>4/E564*'C-Ratio'!$I$5</f>
        <v>0.9636164238628615</v>
      </c>
      <c r="G564" s="11">
        <f t="shared" si="42"/>
        <v>-0.34134215730494777</v>
      </c>
      <c r="H564" s="67"/>
      <c r="I564" s="2">
        <f>Addresses!Q556</f>
        <v>42131</v>
      </c>
      <c r="J564" s="2">
        <f>Addresses!R556</f>
        <v>3.1990869028959423E-3</v>
      </c>
      <c r="K564" s="2">
        <f t="shared" si="40"/>
        <v>297856</v>
      </c>
      <c r="L564" s="55">
        <f t="shared" si="41"/>
        <v>7.0734826894677658</v>
      </c>
    </row>
    <row r="565" spans="1:12" x14ac:dyDescent="0.25">
      <c r="A565" s="12" t="str">
        <f>Addresses!A557</f>
        <v>0x583d03fe81b13d399426516de0badb93a428f1b1</v>
      </c>
      <c r="B565" s="2">
        <f>Addresses!N557</f>
        <v>165190.87333020644</v>
      </c>
      <c r="C565" s="2">
        <f>Addresses!O557</f>
        <v>241674.24768209201</v>
      </c>
      <c r="D565" s="2">
        <f>-Addresses!L557</f>
        <v>-39595.201543918149</v>
      </c>
      <c r="E565" s="11">
        <f t="shared" si="39"/>
        <v>6.1036246377994088</v>
      </c>
      <c r="F565" s="64">
        <f>4/E565*'C-Ratio'!$I$5</f>
        <v>0.9587745556564683</v>
      </c>
      <c r="G565" s="11">
        <f t="shared" si="42"/>
        <v>-0.3446517049511495</v>
      </c>
      <c r="H565" s="67"/>
      <c r="I565" s="2">
        <f>Addresses!Q557</f>
        <v>39750</v>
      </c>
      <c r="J565" s="2">
        <f>Addresses!R557</f>
        <v>2.3179079871624708E-3</v>
      </c>
      <c r="K565" s="2">
        <f t="shared" si="40"/>
        <v>281424.25</v>
      </c>
      <c r="L565" s="55">
        <f t="shared" si="41"/>
        <v>7.1075342219902646</v>
      </c>
    </row>
    <row r="566" spans="1:12" x14ac:dyDescent="0.25">
      <c r="A566" s="12" t="str">
        <f>Addresses!A558</f>
        <v>0xd1675c2f004f92c26355938457fd7d8ca884cf06</v>
      </c>
      <c r="B566" s="2">
        <f>Addresses!N558</f>
        <v>133843.61532047772</v>
      </c>
      <c r="C566" s="2">
        <f>Addresses!O558</f>
        <v>195813.20921385891</v>
      </c>
      <c r="D566" s="2">
        <f>-Addresses!L558</f>
        <v>-32653.131542751151</v>
      </c>
      <c r="E566" s="11">
        <f t="shared" si="39"/>
        <v>5.9967666181569825</v>
      </c>
      <c r="F566" s="64">
        <f>4/E566*'C-Ratio'!$I$5</f>
        <v>0.97585922091437438</v>
      </c>
      <c r="G566" s="11">
        <f t="shared" si="42"/>
        <v>-0.33297387497308661</v>
      </c>
      <c r="H566" s="67"/>
      <c r="I566" s="2">
        <f>Addresses!Q558</f>
        <v>32669</v>
      </c>
      <c r="J566" s="2">
        <f>Addresses!R558</f>
        <v>7.8614108497276902E-4</v>
      </c>
      <c r="K566" s="2">
        <f t="shared" si="40"/>
        <v>228482.21</v>
      </c>
      <c r="L566" s="55">
        <f t="shared" si="41"/>
        <v>6.9972526126892118</v>
      </c>
    </row>
    <row r="567" spans="1:12" x14ac:dyDescent="0.25">
      <c r="A567" s="12" t="str">
        <f>Addresses!A559</f>
        <v>0xf858942f64da6bc7a92db94f6d8ca83c0c614355</v>
      </c>
      <c r="B567" s="2">
        <f>Addresses!N559</f>
        <v>128782.16710084709</v>
      </c>
      <c r="C567" s="2">
        <f>Addresses!O559</f>
        <v>188408.3104685393</v>
      </c>
      <c r="D567" s="2">
        <f>-Addresses!L559</f>
        <v>-31469.788148758769</v>
      </c>
      <c r="E567" s="11">
        <f t="shared" si="39"/>
        <v>5.9869583353382216</v>
      </c>
      <c r="F567" s="64">
        <f>4/E567*'C-Ratio'!$I$5</f>
        <v>0.97745794645978656</v>
      </c>
      <c r="G567" s="11">
        <f t="shared" si="42"/>
        <v>-0.33188110289830042</v>
      </c>
      <c r="H567" s="67"/>
      <c r="I567" s="2">
        <f>Addresses!Q559</f>
        <v>31531</v>
      </c>
      <c r="J567" s="2">
        <f>Addresses!R559</f>
        <v>-4.6853930689394474E-4</v>
      </c>
      <c r="K567" s="2">
        <f t="shared" si="40"/>
        <v>219939.31</v>
      </c>
      <c r="L567" s="55">
        <f t="shared" si="41"/>
        <v>6.9889034193792261</v>
      </c>
    </row>
    <row r="568" spans="1:12" x14ac:dyDescent="0.25">
      <c r="A568" s="12" t="str">
        <f>Addresses!A560</f>
        <v>0x1acdf40a98664569a41648b1b9c72f27407f9436</v>
      </c>
      <c r="B568" s="2">
        <f>Addresses!N560</f>
        <v>101781.9441517924</v>
      </c>
      <c r="C568" s="2">
        <f>Addresses!O560</f>
        <v>148906.98429407229</v>
      </c>
      <c r="D568" s="2">
        <f>-Addresses!L560</f>
        <v>-24544.911503025829</v>
      </c>
      <c r="E568" s="11">
        <f t="shared" si="39"/>
        <v>6.0667150613158842</v>
      </c>
      <c r="F568" s="64">
        <f>4/E568*'C-Ratio'!$I$5</f>
        <v>0.96460768980481637</v>
      </c>
      <c r="G568" s="11">
        <f t="shared" si="42"/>
        <v>-0.34066460027011869</v>
      </c>
      <c r="H568" s="67"/>
      <c r="I568" s="2">
        <f>Addresses!Q560</f>
        <v>24640</v>
      </c>
      <c r="J568" s="2">
        <f>Addresses!R560</f>
        <v>-4.2940722778439522E-3</v>
      </c>
      <c r="K568" s="2">
        <f t="shared" si="40"/>
        <v>173546.98</v>
      </c>
      <c r="L568" s="55">
        <f t="shared" si="41"/>
        <v>7.0705889478805259</v>
      </c>
    </row>
    <row r="569" spans="1:12" x14ac:dyDescent="0.25">
      <c r="A569" s="12" t="str">
        <f>Addresses!A561</f>
        <v>0xcc54010fa56d52b48af98ad175e2dc68375dd694</v>
      </c>
      <c r="B569" s="2">
        <f>Addresses!N561</f>
        <v>101737.7873691592</v>
      </c>
      <c r="C569" s="2">
        <f>Addresses!O561</f>
        <v>148842.3829210799</v>
      </c>
      <c r="D569" s="2">
        <f>-Addresses!L561</f>
        <v>-23889.749592524331</v>
      </c>
      <c r="E569" s="11">
        <f t="shared" si="39"/>
        <v>6.2303869006503199</v>
      </c>
      <c r="F569" s="64">
        <f>4/E569*'C-Ratio'!$I$5</f>
        <v>0.93926751152310872</v>
      </c>
      <c r="G569" s="11">
        <f t="shared" si="42"/>
        <v>-0.35798529629315878</v>
      </c>
      <c r="H569" s="67"/>
      <c r="I569" s="2">
        <f>Addresses!Q561</f>
        <v>24052</v>
      </c>
      <c r="J569" s="2">
        <f>Addresses!R561</f>
        <v>-2.9210798966232687E-3</v>
      </c>
      <c r="K569" s="2">
        <f t="shared" si="40"/>
        <v>172894.38</v>
      </c>
      <c r="L569" s="55">
        <f t="shared" si="41"/>
        <v>7.2371784112003734</v>
      </c>
    </row>
    <row r="570" spans="1:12" x14ac:dyDescent="0.25">
      <c r="A570" s="12" t="str">
        <f>Addresses!A562</f>
        <v>0xa293c49232c5f181944abf5db3222bd55116967a</v>
      </c>
      <c r="B570" s="2">
        <f>Addresses!N562</f>
        <v>96649.928094149334</v>
      </c>
      <c r="C570" s="2">
        <f>Addresses!O562</f>
        <v>141398.84480174049</v>
      </c>
      <c r="D570" s="2">
        <f>-Addresses!L562</f>
        <v>-22986.871555734659</v>
      </c>
      <c r="E570" s="11">
        <f t="shared" si="39"/>
        <v>6.1512870274191336</v>
      </c>
      <c r="F570" s="64">
        <f>4/E570*'C-Ratio'!$I$5</f>
        <v>0.95134562473104034</v>
      </c>
      <c r="G570" s="11">
        <f t="shared" si="42"/>
        <v>-0.34972957981473662</v>
      </c>
      <c r="H570" s="67"/>
      <c r="I570" s="2">
        <f>Addresses!Q562</f>
        <v>23145</v>
      </c>
      <c r="J570" s="2">
        <f>Addresses!R562</f>
        <v>-4.8017404915299267E-3</v>
      </c>
      <c r="K570" s="2">
        <f t="shared" si="40"/>
        <v>164543.84</v>
      </c>
      <c r="L570" s="55">
        <f t="shared" si="41"/>
        <v>7.1581658948692546</v>
      </c>
    </row>
    <row r="571" spans="1:12" x14ac:dyDescent="0.25">
      <c r="A571" s="12" t="str">
        <f>Addresses!A563</f>
        <v>0xc01cde3a7c982f69fa452fb41852933d146ec71b</v>
      </c>
      <c r="B571" s="2">
        <f>Addresses!N563</f>
        <v>50224.509360257536</v>
      </c>
      <c r="C571" s="2">
        <f>Addresses!O563</f>
        <v>73478.457194056784</v>
      </c>
      <c r="D571" s="2">
        <f>-Addresses!L563</f>
        <v>-18830.48546631022</v>
      </c>
      <c r="E571" s="11">
        <f t="shared" si="39"/>
        <v>3.9021010544586177</v>
      </c>
      <c r="F571" s="64">
        <f>4/E571*'C-Ratio'!$I$5</f>
        <v>1.4997048816338034</v>
      </c>
      <c r="G571" s="11">
        <f t="shared" si="42"/>
        <v>2.5088777603419876E-2</v>
      </c>
      <c r="H571" s="67"/>
      <c r="I571" s="2">
        <f>Addresses!Q563</f>
        <v>3069</v>
      </c>
      <c r="J571" s="2">
        <f>Addresses!R563</f>
        <v>17615.562805943217</v>
      </c>
      <c r="K571" s="2">
        <f t="shared" si="40"/>
        <v>94163.02</v>
      </c>
      <c r="L571" s="55">
        <f t="shared" si="41"/>
        <v>5.0005625276346626</v>
      </c>
    </row>
    <row r="572" spans="1:12" x14ac:dyDescent="0.25">
      <c r="A572" s="12" t="str">
        <f>Addresses!A564</f>
        <v>0x49a216d58dc65db1db92405ebdc48fdf945db991</v>
      </c>
      <c r="B572" s="2">
        <f>Addresses!N564</f>
        <v>48530.033854546447</v>
      </c>
      <c r="C572" s="2">
        <f>Addresses!O564</f>
        <v>70999.439529201452</v>
      </c>
      <c r="D572" s="2">
        <f>-Addresses!L564</f>
        <v>-17382.63045158227</v>
      </c>
      <c r="E572" s="11">
        <f t="shared" si="39"/>
        <v>4.0845049158102915</v>
      </c>
      <c r="F572" s="64">
        <f>4/E572*'C-Ratio'!$I$5</f>
        <v>1.4327317803800634</v>
      </c>
      <c r="G572" s="11">
        <f t="shared" si="42"/>
        <v>-2.0689145331467262E-2</v>
      </c>
      <c r="H572" s="67"/>
      <c r="I572" s="2">
        <f>Addresses!Q564</f>
        <v>42381</v>
      </c>
      <c r="J572" s="2">
        <f>Addresses!R564</f>
        <v>691275.4204707985</v>
      </c>
      <c r="K572" s="2">
        <f t="shared" si="40"/>
        <v>804655.86</v>
      </c>
      <c r="L572" s="55">
        <f t="shared" si="41"/>
        <v>46.290799441505442</v>
      </c>
    </row>
    <row r="573" spans="1:12" x14ac:dyDescent="0.25">
      <c r="A573" s="12" t="str">
        <f>Addresses!A565</f>
        <v>0x8581def657860bf58a5b0d6d2d357b51b81655b6</v>
      </c>
      <c r="B573" s="2">
        <f>Addresses!N565</f>
        <v>38551.835627033019</v>
      </c>
      <c r="C573" s="2">
        <f>Addresses!O565</f>
        <v>56401.335522349313</v>
      </c>
      <c r="D573" s="2">
        <f>-Addresses!L565</f>
        <v>-14993.652947258621</v>
      </c>
      <c r="E573" s="11">
        <f t="shared" si="39"/>
        <v>3.7616807405603918</v>
      </c>
      <c r="F573" s="64">
        <f>4/E573*'C-Ratio'!$I$5</f>
        <v>1.5556875778693025</v>
      </c>
      <c r="G573" s="11">
        <f t="shared" si="42"/>
        <v>6.3354461974916232E-2</v>
      </c>
      <c r="H573" s="67"/>
      <c r="I573" s="2">
        <f>Addresses!Q565</f>
        <v>224</v>
      </c>
      <c r="J573" s="2">
        <f>Addresses!R565</f>
        <v>136678.31447765068</v>
      </c>
      <c r="K573" s="2">
        <f t="shared" si="40"/>
        <v>193303.65</v>
      </c>
      <c r="L573" s="55">
        <f t="shared" si="41"/>
        <v>12.892365234807096</v>
      </c>
    </row>
    <row r="574" spans="1:12" x14ac:dyDescent="0.25">
      <c r="A574" s="12" t="str">
        <f>Addresses!A566</f>
        <v>0xf8d921bd839381e935164ce266c4ec1e75a5e9fa</v>
      </c>
      <c r="B574" s="2">
        <f>Addresses!N566</f>
        <v>37765.07293165358</v>
      </c>
      <c r="C574" s="2">
        <f>Addresses!O566</f>
        <v>55250.301699009193</v>
      </c>
      <c r="D574" s="2">
        <f>-Addresses!L566</f>
        <v>-14406.842794262169</v>
      </c>
      <c r="E574" s="11">
        <f t="shared" si="39"/>
        <v>3.835004135744009</v>
      </c>
      <c r="F574" s="64">
        <f>4/E574*'C-Ratio'!$I$5</f>
        <v>1.5259435955900695</v>
      </c>
      <c r="G574" s="11">
        <f t="shared" si="42"/>
        <v>4.3023647019869715E-2</v>
      </c>
      <c r="H574" s="67"/>
      <c r="I574" s="2">
        <f>Addresses!Q566</f>
        <v>60</v>
      </c>
      <c r="J574" s="2">
        <f>Addresses!R566</f>
        <v>135767.89830099081</v>
      </c>
      <c r="K574" s="2">
        <f t="shared" si="40"/>
        <v>191078.2</v>
      </c>
      <c r="L574" s="55">
        <f t="shared" si="41"/>
        <v>13.263016937763835</v>
      </c>
    </row>
    <row r="575" spans="1:12" x14ac:dyDescent="0.25">
      <c r="A575" s="12" t="str">
        <f>Addresses!A567</f>
        <v>0x89acf9328dc8d293f7f9e4c69fcff5c2cf2effef</v>
      </c>
      <c r="B575" s="2">
        <f>Addresses!N567</f>
        <v>37697.91826575376</v>
      </c>
      <c r="C575" s="2">
        <f>Addresses!O567</f>
        <v>55152.054422797752</v>
      </c>
      <c r="D575" s="2">
        <f>-Addresses!L567</f>
        <v>-14160.694499973921</v>
      </c>
      <c r="E575" s="11">
        <f t="shared" si="39"/>
        <v>3.8947280744527979</v>
      </c>
      <c r="F575" s="64">
        <f>4/E575*'C-Ratio'!$I$5</f>
        <v>1.5025439229983202</v>
      </c>
      <c r="G575" s="11">
        <f t="shared" si="42"/>
        <v>2.7029339028243449E-2</v>
      </c>
      <c r="H575" s="67"/>
      <c r="I575" s="2">
        <f>Addresses!Q567</f>
        <v>67</v>
      </c>
      <c r="J575" s="2">
        <f>Addresses!R567</f>
        <v>14802.125577202241</v>
      </c>
      <c r="K575" s="2">
        <f t="shared" si="40"/>
        <v>70021.179999999993</v>
      </c>
      <c r="L575" s="55">
        <f t="shared" si="41"/>
        <v>4.944756064056671</v>
      </c>
    </row>
    <row r="576" spans="1:12" x14ac:dyDescent="0.25">
      <c r="A576" s="12" t="str">
        <f>Addresses!A568</f>
        <v>0x6ec1ad5ff9e53362c9bd5b6e631724c970a73c15</v>
      </c>
      <c r="B576" s="2">
        <f>Addresses!N568</f>
        <v>32963.013857380618</v>
      </c>
      <c r="C576" s="2">
        <f>Addresses!O568</f>
        <v>48224.889273347842</v>
      </c>
      <c r="D576" s="2">
        <f>-Addresses!L568</f>
        <v>-13006.830582844679</v>
      </c>
      <c r="E576" s="11">
        <f t="shared" si="39"/>
        <v>3.7076587540821757</v>
      </c>
      <c r="F576" s="64">
        <f>4/E576*'C-Ratio'!$I$5</f>
        <v>1.5783545326432429</v>
      </c>
      <c r="G576" s="11">
        <f t="shared" si="42"/>
        <v>7.8847937555189818E-2</v>
      </c>
      <c r="H576" s="67"/>
      <c r="I576" s="2">
        <f>Addresses!Q568</f>
        <v>13181</v>
      </c>
      <c r="J576" s="2">
        <f>Addresses!R568</f>
        <v>7.2665215702727437E-4</v>
      </c>
      <c r="K576" s="2">
        <f t="shared" si="40"/>
        <v>61405.89</v>
      </c>
      <c r="L576" s="55">
        <f t="shared" si="41"/>
        <v>4.7210494216009176</v>
      </c>
    </row>
    <row r="577" spans="1:16" x14ac:dyDescent="0.25">
      <c r="A577" s="12" t="str">
        <f>Addresses!A569</f>
        <v>0x0723c74793e6a30ee70de84f2abfa53b954f3b20</v>
      </c>
      <c r="B577" s="2">
        <f>Addresses!N569</f>
        <v>33513.775754769325</v>
      </c>
      <c r="C577" s="2">
        <f>Addresses!O569</f>
        <v>49030.653929227527</v>
      </c>
      <c r="D577" s="2">
        <f>-Addresses!L569</f>
        <v>-12841.527016588991</v>
      </c>
      <c r="E577" s="11">
        <f t="shared" si="39"/>
        <v>3.8181326773590523</v>
      </c>
      <c r="F577" s="64">
        <f>4/E577*'C-Ratio'!$I$5</f>
        <v>1.5326863926708132</v>
      </c>
      <c r="G577" s="11">
        <f t="shared" si="42"/>
        <v>4.7632530875470369E-2</v>
      </c>
      <c r="H577" s="67"/>
      <c r="I577" s="2">
        <f>Addresses!Q569</f>
        <v>53778</v>
      </c>
      <c r="J577" s="2">
        <f>Addresses!R569</f>
        <v>459144.83607077249</v>
      </c>
      <c r="K577" s="2">
        <f t="shared" si="40"/>
        <v>561953.49</v>
      </c>
      <c r="L577" s="55">
        <f t="shared" si="41"/>
        <v>43.76064382951148</v>
      </c>
    </row>
    <row r="578" spans="1:16" x14ac:dyDescent="0.25">
      <c r="A578" s="12" t="str">
        <f>Addresses!A570</f>
        <v>0x8e1479f59af302c1c13e66e08b356b3e33bc3412</v>
      </c>
      <c r="B578" s="2">
        <f>Addresses!N570</f>
        <v>30920.850101499054</v>
      </c>
      <c r="C578" s="2">
        <f>Addresses!O570</f>
        <v>45237.203698493118</v>
      </c>
      <c r="D578" s="2">
        <f>-Addresses!L570</f>
        <v>-9921.1604531734956</v>
      </c>
      <c r="E578" s="11">
        <f t="shared" si="39"/>
        <v>4.5596685903838026</v>
      </c>
      <c r="F578" s="64">
        <f>4/E578*'C-Ratio'!$I$5</f>
        <v>1.2834266096316043</v>
      </c>
      <c r="G578" s="11">
        <f t="shared" si="42"/>
        <v>-0.12274326067559527</v>
      </c>
      <c r="H578" s="67"/>
      <c r="I578" s="2">
        <f>Addresses!Q570</f>
        <v>133</v>
      </c>
      <c r="J578" s="2">
        <f>Addresses!R570</f>
        <v>-3.6984931211918592E-3</v>
      </c>
      <c r="K578" s="2">
        <f t="shared" si="40"/>
        <v>45370.2</v>
      </c>
      <c r="L578" s="55">
        <f t="shared" si="41"/>
        <v>4.5730739074467204</v>
      </c>
    </row>
    <row r="579" spans="1:16" x14ac:dyDescent="0.25">
      <c r="A579" s="12" t="str">
        <f>Addresses!A571</f>
        <v>0x76a1272a128b76fa3bee660e3860e560e296d665</v>
      </c>
      <c r="B579" s="2">
        <f>Addresses!N571</f>
        <v>42289.502513667387</v>
      </c>
      <c r="C579" s="2">
        <f>Addresses!O571</f>
        <v>61869.542177495387</v>
      </c>
      <c r="D579" s="2">
        <f>-Addresses!L571</f>
        <v>-9474.188178768718</v>
      </c>
      <c r="E579" s="11">
        <f t="shared" ref="E579:E642" si="43">-C579/D579</f>
        <v>6.5303265050342354</v>
      </c>
      <c r="F579" s="64">
        <f>4/E579*'C-Ratio'!$I$5</f>
        <v>0.89612670905332037</v>
      </c>
      <c r="G579" s="11">
        <f t="shared" si="42"/>
        <v>-0.38747319955343795</v>
      </c>
      <c r="H579" s="67"/>
      <c r="I579" s="2">
        <f>Addresses!Q571</f>
        <v>173</v>
      </c>
      <c r="J579" s="2">
        <f>Addresses!R571</f>
        <v>9503.1178225046169</v>
      </c>
      <c r="K579" s="2">
        <f t="shared" ref="K579:K642" si="44">+C579+I579+J579</f>
        <v>71545.66</v>
      </c>
      <c r="L579" s="55">
        <f t="shared" ref="L579:L642" si="45">-K579/D579</f>
        <v>7.5516401669465472</v>
      </c>
    </row>
    <row r="580" spans="1:16" x14ac:dyDescent="0.25">
      <c r="A580" s="12" t="str">
        <f>Addresses!A572</f>
        <v>0xf90dc46f86c3f78de24408014396843359812044</v>
      </c>
      <c r="B580" s="2">
        <f>Addresses!N572</f>
        <v>24169.727586386525</v>
      </c>
      <c r="C580" s="2">
        <f>Addresses!O572</f>
        <v>35360.311458883487</v>
      </c>
      <c r="D580" s="2">
        <f>-Addresses!L572</f>
        <v>-9259.6610241040144</v>
      </c>
      <c r="E580" s="11">
        <f t="shared" si="43"/>
        <v>3.8187479397827127</v>
      </c>
      <c r="F580" s="64">
        <f>4/E580*'C-Ratio'!$I$5</f>
        <v>1.5324394519563342</v>
      </c>
      <c r="G580" s="11">
        <f t="shared" si="42"/>
        <v>4.7463740229893414E-2</v>
      </c>
      <c r="H580" s="67"/>
      <c r="I580" s="2">
        <f>Addresses!Q572</f>
        <v>241</v>
      </c>
      <c r="J580" s="2">
        <f>Addresses!R572</f>
        <v>65201.248541116511</v>
      </c>
      <c r="K580" s="2">
        <f t="shared" si="44"/>
        <v>100802.56</v>
      </c>
      <c r="L580" s="55">
        <f t="shared" si="45"/>
        <v>10.886204121036265</v>
      </c>
    </row>
    <row r="581" spans="1:16" x14ac:dyDescent="0.25">
      <c r="A581" s="12" t="str">
        <f>Addresses!A573</f>
        <v>0x200db79f041907ace0592ae8804620c3668d5bdb</v>
      </c>
      <c r="B581" s="2">
        <f>Addresses!N573</f>
        <v>19525.963909854585</v>
      </c>
      <c r="C581" s="2">
        <f>Addresses!O573</f>
        <v>28566.485200117259</v>
      </c>
      <c r="D581" s="2">
        <f>-Addresses!L573</f>
        <v>-8947.9580943782148</v>
      </c>
      <c r="E581" s="11">
        <f t="shared" si="43"/>
        <v>3.1925144148881173</v>
      </c>
      <c r="F581" s="64">
        <f>4/E581*'C-Ratio'!$I$5</f>
        <v>1.8330379254388067</v>
      </c>
      <c r="G581" s="11">
        <f t="shared" si="42"/>
        <v>0.25293091280848023</v>
      </c>
      <c r="H581" s="67"/>
      <c r="I581" s="2">
        <f>Addresses!Q573</f>
        <v>387</v>
      </c>
      <c r="J581" s="2">
        <f>Addresses!R573</f>
        <v>328.35479988274164</v>
      </c>
      <c r="K581" s="2">
        <f t="shared" si="44"/>
        <v>29281.84</v>
      </c>
      <c r="L581" s="55">
        <f t="shared" si="45"/>
        <v>3.2724605648742444</v>
      </c>
    </row>
    <row r="582" spans="1:16" x14ac:dyDescent="0.25">
      <c r="A582" s="12" t="str">
        <f>Addresses!A574</f>
        <v>0xa2e26d50a958ac74cb73dcb580b13d59c7b5ebec</v>
      </c>
      <c r="B582" s="2">
        <f>Addresses!N574</f>
        <v>20827.917777373041</v>
      </c>
      <c r="C582" s="2">
        <f>Addresses!O574</f>
        <v>30471.243708296759</v>
      </c>
      <c r="D582" s="2">
        <f>-Addresses!L574</f>
        <v>-8147.4091564613054</v>
      </c>
      <c r="E582" s="11">
        <f t="shared" si="43"/>
        <v>3.7399918333709223</v>
      </c>
      <c r="F582" s="64">
        <f>4/E582*'C-Ratio'!$I$5</f>
        <v>1.5647092990375562</v>
      </c>
      <c r="G582" s="11">
        <f t="shared" si="42"/>
        <v>6.9521051973722603E-2</v>
      </c>
      <c r="H582" s="67"/>
      <c r="I582" s="2">
        <f>Addresses!Q574</f>
        <v>169</v>
      </c>
      <c r="J582" s="2">
        <f>Addresses!R574</f>
        <v>-3.7082967573951464E-3</v>
      </c>
      <c r="K582" s="2">
        <f t="shared" si="44"/>
        <v>30640.240000000002</v>
      </c>
      <c r="L582" s="55">
        <f t="shared" si="45"/>
        <v>3.7607341685670406</v>
      </c>
    </row>
    <row r="583" spans="1:16" x14ac:dyDescent="0.25">
      <c r="A583" s="12" t="str">
        <f>Addresses!A575</f>
        <v>0x6d138613bc01801428f8b9217142ed45e3044719</v>
      </c>
      <c r="B583" s="2">
        <f>Addresses!N575</f>
        <v>21119.4137688435</v>
      </c>
      <c r="C583" s="2">
        <f>Addresses!O575</f>
        <v>30897.70234381804</v>
      </c>
      <c r="D583" s="2">
        <f>-Addresses!L575</f>
        <v>-8064.5113808174601</v>
      </c>
      <c r="E583" s="11">
        <f t="shared" si="43"/>
        <v>3.8313173464312342</v>
      </c>
      <c r="F583" s="64">
        <f>4/E583*'C-Ratio'!$I$5</f>
        <v>1.5274119763143548</v>
      </c>
      <c r="G583" s="11">
        <f t="shared" si="42"/>
        <v>4.4027324890194564E-2</v>
      </c>
      <c r="H583" s="67"/>
      <c r="I583" s="2">
        <f>Addresses!Q575</f>
        <v>5358</v>
      </c>
      <c r="J583" s="2">
        <f>Addresses!R575</f>
        <v>3005.2276561819599</v>
      </c>
      <c r="K583" s="2">
        <f t="shared" si="44"/>
        <v>39260.93</v>
      </c>
      <c r="L583" s="55">
        <f t="shared" si="45"/>
        <v>4.8683581863852874</v>
      </c>
    </row>
    <row r="584" spans="1:16" x14ac:dyDescent="0.25">
      <c r="A584" s="12" t="str">
        <f>Addresses!A576</f>
        <v>0xaf46026add88e698ff67ecc2c6e53568773b3188</v>
      </c>
      <c r="B584" s="2">
        <f>Addresses!N576</f>
        <v>20857.196553119054</v>
      </c>
      <c r="C584" s="2">
        <f>Addresses!O576</f>
        <v>30514.078557213179</v>
      </c>
      <c r="D584" s="2">
        <f>-Addresses!L576</f>
        <v>-7682.9909859313766</v>
      </c>
      <c r="E584" s="11">
        <f t="shared" si="43"/>
        <v>3.9716405515883975</v>
      </c>
      <c r="F584" s="64">
        <f>4/E584*'C-Ratio'!$I$5</f>
        <v>1.4734465327330746</v>
      </c>
      <c r="G584" s="11">
        <f t="shared" si="42"/>
        <v>7.1404871722997587E-3</v>
      </c>
      <c r="H584" s="67"/>
      <c r="I584" s="2">
        <f>Addresses!Q576</f>
        <v>15262</v>
      </c>
      <c r="J584" s="2">
        <f>Addresses!R576</f>
        <v>9437.1314427868201</v>
      </c>
      <c r="K584" s="2">
        <f t="shared" si="44"/>
        <v>55213.21</v>
      </c>
      <c r="L584" s="55">
        <f t="shared" si="45"/>
        <v>7.1864212910184397</v>
      </c>
    </row>
    <row r="585" spans="1:16" x14ac:dyDescent="0.25">
      <c r="A585" s="12" t="str">
        <f>Addresses!A577</f>
        <v>0x1fec6f448eb3ff479ea9682f7eff21a69762318f</v>
      </c>
      <c r="B585" s="2">
        <f>Addresses!N577</f>
        <v>19955.285484983651</v>
      </c>
      <c r="C585" s="2">
        <f>Addresses!O577</f>
        <v>29194.582664531081</v>
      </c>
      <c r="D585" s="2">
        <f>-Addresses!L577</f>
        <v>-7592.3226635085266</v>
      </c>
      <c r="E585" s="11">
        <f t="shared" si="43"/>
        <v>3.8452768616975277</v>
      </c>
      <c r="F585" s="64">
        <f>4/E585*'C-Ratio'!$I$5</f>
        <v>1.5218670099652041</v>
      </c>
      <c r="G585" s="11">
        <f t="shared" si="42"/>
        <v>4.023719068024878E-2</v>
      </c>
      <c r="H585" s="67"/>
      <c r="I585" s="2">
        <f>Addresses!Q577</f>
        <v>138</v>
      </c>
      <c r="J585" s="2">
        <f>Addresses!R577</f>
        <v>54506.477335468917</v>
      </c>
      <c r="K585" s="2">
        <f t="shared" si="44"/>
        <v>83839.06</v>
      </c>
      <c r="L585" s="55">
        <f t="shared" si="45"/>
        <v>11.04261024139044</v>
      </c>
    </row>
    <row r="586" spans="1:16" x14ac:dyDescent="0.25">
      <c r="A586" s="12" t="str">
        <f>Addresses!A578</f>
        <v>0x656b7f17933ee35058d1beb8b6c65b580e799440</v>
      </c>
      <c r="B586" s="2">
        <f>Addresses!N578</f>
        <v>18298.613739616801</v>
      </c>
      <c r="C586" s="2">
        <f>Addresses!O578</f>
        <v>26770.871901059381</v>
      </c>
      <c r="D586" s="2">
        <f>-Addresses!L578</f>
        <v>-7524.5655574921411</v>
      </c>
      <c r="E586" s="11">
        <f t="shared" si="43"/>
        <v>3.5577963533594135</v>
      </c>
      <c r="F586" s="64">
        <f>4/E586*'C-Ratio'!$I$5</f>
        <v>1.6448383827461928</v>
      </c>
      <c r="G586" s="11">
        <f t="shared" ref="G586:G649" si="46">F586/$L$3-1</f>
        <v>0.12429144411906545</v>
      </c>
      <c r="H586" s="67"/>
      <c r="I586" s="2">
        <f>Addresses!Q578</f>
        <v>3164</v>
      </c>
      <c r="J586" s="2">
        <f>Addresses!R578</f>
        <v>4120.9880989406192</v>
      </c>
      <c r="K586" s="2">
        <f t="shared" si="44"/>
        <v>34055.86</v>
      </c>
      <c r="L586" s="55">
        <f t="shared" si="45"/>
        <v>4.5259569791495657</v>
      </c>
    </row>
    <row r="587" spans="1:16" x14ac:dyDescent="0.25">
      <c r="A587" s="12" t="str">
        <f>Addresses!A579</f>
        <v>0x0a1eeff6c67398c0878ac4ec012b9a243afa879e</v>
      </c>
      <c r="B587" s="2">
        <f>Addresses!N579</f>
        <v>18979.230137250011</v>
      </c>
      <c r="C587" s="2">
        <f>Addresses!O579</f>
        <v>27766.61369079677</v>
      </c>
      <c r="D587" s="2">
        <f>-Addresses!L579</f>
        <v>-7303.3890072925624</v>
      </c>
      <c r="E587" s="11">
        <f t="shared" si="43"/>
        <v>3.8018806971765189</v>
      </c>
      <c r="F587" s="64">
        <f>4/E587*'C-Ratio'!$I$5</f>
        <v>1.5392381997536142</v>
      </c>
      <c r="G587" s="11">
        <f t="shared" si="46"/>
        <v>5.2110867910877712E-2</v>
      </c>
      <c r="H587" s="67"/>
      <c r="I587" s="2">
        <f>Addresses!Q579</f>
        <v>5558</v>
      </c>
      <c r="J587" s="2">
        <f>Addresses!R579</f>
        <v>20850.326309203232</v>
      </c>
      <c r="K587" s="2">
        <f t="shared" si="44"/>
        <v>54174.94</v>
      </c>
      <c r="L587" s="55">
        <f t="shared" si="45"/>
        <v>7.4177809707117301</v>
      </c>
    </row>
    <row r="588" spans="1:16" x14ac:dyDescent="0.25">
      <c r="A588" s="12" t="str">
        <f>Addresses!A580</f>
        <v>0xbf6e93fb31a9b2f6818004995d89eee73a4cbeac</v>
      </c>
      <c r="B588" s="2">
        <f>Addresses!N580</f>
        <v>18555.863126524189</v>
      </c>
      <c r="C588" s="2">
        <f>Addresses!O580</f>
        <v>27147.22775410489</v>
      </c>
      <c r="D588" s="2">
        <f>-Addresses!L580</f>
        <v>-7125.9296012285904</v>
      </c>
      <c r="E588" s="11">
        <f t="shared" si="43"/>
        <v>3.8096401835662821</v>
      </c>
      <c r="F588" s="64">
        <f>4/E588*'C-Ratio'!$I$5</f>
        <v>1.5361030748373257</v>
      </c>
      <c r="G588" s="11">
        <f t="shared" si="46"/>
        <v>4.9967925384364786E-2</v>
      </c>
      <c r="H588" s="67"/>
      <c r="I588" s="2">
        <f>Addresses!Q580</f>
        <v>146</v>
      </c>
      <c r="J588" s="2">
        <f>Addresses!R580</f>
        <v>13355.392245895113</v>
      </c>
      <c r="K588" s="2">
        <f t="shared" si="44"/>
        <v>40648.620000000003</v>
      </c>
      <c r="L588" s="55">
        <f t="shared" si="45"/>
        <v>5.7043252283872858</v>
      </c>
    </row>
    <row r="589" spans="1:16" x14ac:dyDescent="0.25">
      <c r="A589" s="12" t="str">
        <f>Addresses!A581</f>
        <v>0x8002fd754444c6aaa710b104bf9754525567bc1c</v>
      </c>
      <c r="B589" s="2">
        <f>Addresses!N581</f>
        <v>20053.995437833026</v>
      </c>
      <c r="C589" s="2">
        <f>Addresses!O581</f>
        <v>29338.99532554972</v>
      </c>
      <c r="D589" s="2">
        <f>-Addresses!L581</f>
        <v>-6995.7467661759392</v>
      </c>
      <c r="E589" s="11">
        <f t="shared" si="43"/>
        <v>4.1938332398482734</v>
      </c>
      <c r="F589" s="64">
        <f>4/E589*'C-Ratio'!$I$5</f>
        <v>1.3953821397561619</v>
      </c>
      <c r="G589" s="11">
        <f t="shared" si="46"/>
        <v>-4.6218633112671381E-2</v>
      </c>
      <c r="H589" s="67"/>
      <c r="I589" s="2">
        <f>Addresses!Q581</f>
        <v>1135</v>
      </c>
      <c r="J589" s="2">
        <f>Addresses!R581</f>
        <v>7992.674674450278</v>
      </c>
      <c r="K589" s="2">
        <f t="shared" si="44"/>
        <v>38466.67</v>
      </c>
      <c r="L589" s="55">
        <f t="shared" si="45"/>
        <v>5.4985795349231745</v>
      </c>
    </row>
    <row r="590" spans="1:16" x14ac:dyDescent="0.25">
      <c r="A590" s="12" t="str">
        <f>Addresses!A582</f>
        <v>0x99d1de1982c5c9834d7efa5726460c8a092a88cc</v>
      </c>
      <c r="B590" s="2">
        <f>Addresses!N582</f>
        <v>20654.244814619778</v>
      </c>
      <c r="C590" s="2">
        <f>Addresses!O582</f>
        <v>30217.16016378874</v>
      </c>
      <c r="D590" s="2">
        <f>-Addresses!L582</f>
        <v>-6935.7155663973017</v>
      </c>
      <c r="E590" s="11">
        <f t="shared" si="43"/>
        <v>4.3567473138874391</v>
      </c>
      <c r="F590" s="64">
        <f>4/E590*'C-Ratio'!$I$5</f>
        <v>1.3432039038266779</v>
      </c>
      <c r="G590" s="11">
        <f t="shared" si="46"/>
        <v>-8.1883866147178574E-2</v>
      </c>
      <c r="H590" s="67"/>
      <c r="I590" s="2">
        <f>Addresses!Q582</f>
        <v>8121</v>
      </c>
      <c r="J590" s="2">
        <f>Addresses!R582</f>
        <v>2361.0698362112598</v>
      </c>
      <c r="K590" s="2">
        <f t="shared" si="44"/>
        <v>40699.229999999996</v>
      </c>
      <c r="L590" s="55">
        <f t="shared" si="45"/>
        <v>5.8680650338636742</v>
      </c>
      <c r="N590" t="s">
        <v>1319</v>
      </c>
      <c r="P590" s="2" t="b">
        <f>(D8+('C-Ratio'!B7+'C-Ratio-Op'!B7))&lt;1</f>
        <v>1</v>
      </c>
    </row>
    <row r="591" spans="1:16" x14ac:dyDescent="0.25">
      <c r="A591" s="12" t="str">
        <f>Addresses!A583</f>
        <v>0x94b3040fedc4a0656fa621f6c4119ed5f16ef450</v>
      </c>
      <c r="B591" s="2">
        <f>Addresses!N583</f>
        <v>17533.846040676457</v>
      </c>
      <c r="C591" s="2">
        <f>Addresses!O583</f>
        <v>25652.01675750966</v>
      </c>
      <c r="D591" s="2">
        <f>-Addresses!L583</f>
        <v>-6709.5256097464408</v>
      </c>
      <c r="E591" s="11">
        <f t="shared" si="43"/>
        <v>3.8232236151311261</v>
      </c>
      <c r="F591" s="64">
        <f>4/E591*'C-Ratio'!$I$5</f>
        <v>1.5306454942472134</v>
      </c>
      <c r="G591" s="11">
        <f t="shared" si="46"/>
        <v>4.6237521700077444E-2</v>
      </c>
      <c r="H591" s="67"/>
      <c r="I591" s="2">
        <f>Addresses!Q583</f>
        <v>7078</v>
      </c>
      <c r="J591" s="2">
        <f>Addresses!R583</f>
        <v>26259.103242490342</v>
      </c>
      <c r="K591" s="2">
        <f t="shared" si="44"/>
        <v>58989.120000000003</v>
      </c>
      <c r="L591" s="55">
        <f t="shared" si="45"/>
        <v>8.791846611973698</v>
      </c>
      <c r="N591" t="s">
        <v>1318</v>
      </c>
    </row>
    <row r="592" spans="1:16" x14ac:dyDescent="0.25">
      <c r="A592" s="12"/>
      <c r="B592" s="2"/>
      <c r="C592" s="2"/>
      <c r="D592" s="2"/>
      <c r="E592" s="11"/>
      <c r="F592" s="64"/>
      <c r="G592" s="11"/>
      <c r="H592" s="67"/>
      <c r="I592" s="2"/>
      <c r="J592" s="2"/>
      <c r="K592" s="2"/>
      <c r="L592" s="55"/>
    </row>
    <row r="593" spans="1:12" x14ac:dyDescent="0.25">
      <c r="A593" s="12"/>
      <c r="B593" s="2"/>
      <c r="C593" s="2"/>
      <c r="D593" s="2"/>
      <c r="E593" s="11"/>
      <c r="F593" s="64"/>
      <c r="G593" s="11"/>
      <c r="H593" s="67"/>
      <c r="I593" s="2"/>
      <c r="J593" s="2"/>
      <c r="K593" s="2"/>
      <c r="L593" s="55"/>
    </row>
    <row r="594" spans="1:12" x14ac:dyDescent="0.25">
      <c r="A594" s="12"/>
      <c r="B594" s="2"/>
      <c r="C594" s="2"/>
      <c r="D594" s="2"/>
      <c r="E594" s="11"/>
      <c r="F594" s="64"/>
      <c r="G594" s="11"/>
      <c r="H594" s="67"/>
      <c r="I594" s="2"/>
      <c r="J594" s="2"/>
      <c r="K594" s="2"/>
      <c r="L594" s="55"/>
    </row>
    <row r="595" spans="1:12" x14ac:dyDescent="0.25">
      <c r="A595" s="12"/>
      <c r="B595" s="2"/>
      <c r="C595" s="2"/>
      <c r="D595" s="2"/>
      <c r="E595" s="11"/>
      <c r="F595" s="64"/>
      <c r="G595" s="11"/>
      <c r="H595" s="67"/>
      <c r="I595" s="2"/>
      <c r="J595" s="2"/>
      <c r="K595" s="2"/>
      <c r="L595" s="55"/>
    </row>
    <row r="596" spans="1:12" x14ac:dyDescent="0.25">
      <c r="A596" s="12"/>
      <c r="B596" s="2"/>
      <c r="C596" s="2"/>
      <c r="D596" s="2"/>
      <c r="E596" s="11"/>
      <c r="F596" s="64"/>
      <c r="G596" s="11"/>
      <c r="H596" s="67"/>
      <c r="I596" s="2"/>
      <c r="J596" s="2"/>
      <c r="K596" s="2"/>
      <c r="L596" s="55"/>
    </row>
    <row r="597" spans="1:12" x14ac:dyDescent="0.25">
      <c r="A597" s="12"/>
      <c r="B597" s="2"/>
      <c r="C597" s="2"/>
      <c r="D597" s="2"/>
      <c r="E597" s="11"/>
      <c r="F597" s="64"/>
      <c r="G597" s="11"/>
      <c r="H597" s="67"/>
      <c r="I597" s="2"/>
      <c r="J597" s="2"/>
      <c r="K597" s="2"/>
      <c r="L597" s="55"/>
    </row>
    <row r="598" spans="1:12" x14ac:dyDescent="0.25">
      <c r="A598" s="12"/>
      <c r="B598" s="2"/>
      <c r="C598" s="2"/>
      <c r="D598" s="2"/>
      <c r="E598" s="11"/>
      <c r="F598" s="64"/>
      <c r="G598" s="11"/>
      <c r="H598" s="67"/>
      <c r="I598" s="2"/>
      <c r="J598" s="2"/>
      <c r="K598" s="2"/>
      <c r="L598" s="55"/>
    </row>
    <row r="599" spans="1:12" x14ac:dyDescent="0.25">
      <c r="A599" s="12"/>
      <c r="B599" s="2"/>
      <c r="C599" s="2"/>
      <c r="D599" s="2"/>
      <c r="E599" s="11"/>
      <c r="F599" s="64"/>
      <c r="G599" s="11"/>
      <c r="H599" s="67"/>
      <c r="I599" s="2"/>
      <c r="J599" s="2"/>
      <c r="K599" s="2"/>
      <c r="L599" s="55"/>
    </row>
    <row r="600" spans="1:12" x14ac:dyDescent="0.25">
      <c r="A600" s="12"/>
      <c r="B600" s="2"/>
      <c r="C600" s="2"/>
      <c r="D600" s="2"/>
      <c r="E600" s="11"/>
      <c r="F600" s="64"/>
      <c r="G600" s="11"/>
      <c r="H600" s="67"/>
      <c r="I600" s="2"/>
      <c r="J600" s="2"/>
      <c r="K600" s="2"/>
      <c r="L600" s="55"/>
    </row>
    <row r="601" spans="1:12" x14ac:dyDescent="0.25">
      <c r="A601" s="12"/>
      <c r="B601" s="2"/>
      <c r="C601" s="2"/>
      <c r="D601" s="2"/>
      <c r="E601" s="11"/>
      <c r="F601" s="64"/>
      <c r="G601" s="11"/>
      <c r="H601" s="67"/>
      <c r="I601" s="2"/>
      <c r="J601" s="2"/>
      <c r="K601" s="2"/>
      <c r="L601" s="55"/>
    </row>
    <row r="602" spans="1:12" x14ac:dyDescent="0.25">
      <c r="A602" s="12"/>
      <c r="B602" s="2"/>
      <c r="C602" s="2"/>
      <c r="D602" s="2"/>
      <c r="E602" s="11"/>
      <c r="F602" s="64"/>
      <c r="G602" s="11"/>
      <c r="H602" s="67"/>
      <c r="I602" s="2"/>
      <c r="J602" s="2"/>
      <c r="K602" s="2"/>
      <c r="L602" s="55"/>
    </row>
    <row r="603" spans="1:12" x14ac:dyDescent="0.25">
      <c r="A603" s="12"/>
      <c r="B603" s="2"/>
      <c r="C603" s="2"/>
      <c r="D603" s="2"/>
      <c r="E603" s="11"/>
      <c r="F603" s="64"/>
      <c r="G603" s="11"/>
      <c r="H603" s="67"/>
      <c r="I603" s="2"/>
      <c r="J603" s="2"/>
      <c r="K603" s="2"/>
      <c r="L603" s="55"/>
    </row>
    <row r="604" spans="1:12" x14ac:dyDescent="0.25">
      <c r="A604" s="12"/>
      <c r="B604" s="2"/>
      <c r="C604" s="2"/>
      <c r="D604" s="2"/>
      <c r="E604" s="11"/>
      <c r="F604" s="64"/>
      <c r="G604" s="11"/>
      <c r="H604" s="67"/>
      <c r="I604" s="2"/>
      <c r="J604" s="2"/>
      <c r="K604" s="2"/>
      <c r="L604" s="55"/>
    </row>
    <row r="605" spans="1:12" x14ac:dyDescent="0.25">
      <c r="A605" s="12"/>
      <c r="B605" s="2"/>
      <c r="C605" s="2"/>
      <c r="D605" s="2"/>
      <c r="E605" s="11"/>
      <c r="F605" s="64"/>
      <c r="G605" s="11"/>
      <c r="H605" s="67"/>
      <c r="I605" s="2"/>
      <c r="J605" s="2"/>
      <c r="K605" s="2"/>
      <c r="L605" s="55"/>
    </row>
    <row r="606" spans="1:12" x14ac:dyDescent="0.25">
      <c r="A606" s="12"/>
      <c r="B606" s="2"/>
      <c r="C606" s="2"/>
      <c r="D606" s="2"/>
      <c r="E606" s="11"/>
      <c r="F606" s="64"/>
      <c r="G606" s="11"/>
      <c r="H606" s="67"/>
      <c r="I606" s="2"/>
      <c r="J606" s="2"/>
      <c r="K606" s="2"/>
      <c r="L606" s="55"/>
    </row>
    <row r="607" spans="1:12" x14ac:dyDescent="0.25">
      <c r="A607" s="12"/>
      <c r="B607" s="2"/>
      <c r="C607" s="2"/>
      <c r="D607" s="2"/>
      <c r="E607" s="11"/>
      <c r="F607" s="64"/>
      <c r="G607" s="11"/>
      <c r="H607" s="67"/>
      <c r="I607" s="2"/>
      <c r="J607" s="2"/>
      <c r="K607" s="2"/>
      <c r="L607" s="55"/>
    </row>
    <row r="608" spans="1:12" x14ac:dyDescent="0.25">
      <c r="A608" s="12"/>
      <c r="B608" s="2"/>
      <c r="C608" s="2"/>
      <c r="D608" s="2"/>
      <c r="E608" s="11"/>
      <c r="F608" s="64"/>
      <c r="G608" s="11"/>
      <c r="H608" s="67"/>
      <c r="I608" s="2"/>
      <c r="J608" s="2"/>
      <c r="K608" s="2"/>
      <c r="L608" s="55"/>
    </row>
    <row r="609" spans="1:12" x14ac:dyDescent="0.25">
      <c r="A609" s="12"/>
      <c r="B609" s="2"/>
      <c r="C609" s="2"/>
      <c r="D609" s="2"/>
      <c r="E609" s="11"/>
      <c r="F609" s="64"/>
      <c r="G609" s="11"/>
      <c r="H609" s="67"/>
      <c r="I609" s="2"/>
      <c r="J609" s="2"/>
      <c r="K609" s="2"/>
      <c r="L609" s="55"/>
    </row>
    <row r="610" spans="1:12" x14ac:dyDescent="0.25">
      <c r="A610" s="12"/>
      <c r="B610" s="2"/>
      <c r="C610" s="2"/>
      <c r="D610" s="2"/>
      <c r="E610" s="11"/>
      <c r="F610" s="64"/>
      <c r="G610" s="11"/>
      <c r="H610" s="67"/>
      <c r="I610" s="2"/>
      <c r="J610" s="2"/>
      <c r="K610" s="2"/>
      <c r="L610" s="55"/>
    </row>
    <row r="611" spans="1:12" x14ac:dyDescent="0.25">
      <c r="A611" s="12"/>
      <c r="B611" s="2"/>
      <c r="C611" s="2"/>
      <c r="D611" s="2"/>
      <c r="E611" s="11"/>
      <c r="F611" s="64"/>
      <c r="G611" s="11"/>
      <c r="H611" s="67"/>
      <c r="I611" s="2"/>
      <c r="J611" s="2"/>
      <c r="K611" s="2"/>
      <c r="L611" s="55"/>
    </row>
    <row r="612" spans="1:12" x14ac:dyDescent="0.25">
      <c r="A612" s="12"/>
      <c r="B612" s="2"/>
      <c r="C612" s="2"/>
      <c r="D612" s="2"/>
      <c r="E612" s="11"/>
      <c r="F612" s="64"/>
      <c r="G612" s="11"/>
      <c r="H612" s="67"/>
      <c r="I612" s="2"/>
      <c r="J612" s="2"/>
      <c r="K612" s="2"/>
      <c r="L612" s="55"/>
    </row>
    <row r="613" spans="1:12" x14ac:dyDescent="0.25">
      <c r="A613" s="12"/>
      <c r="B613" s="2"/>
      <c r="C613" s="2"/>
      <c r="D613" s="2"/>
      <c r="E613" s="11"/>
      <c r="F613" s="64"/>
      <c r="G613" s="11"/>
      <c r="H613" s="67"/>
      <c r="I613" s="2"/>
      <c r="J613" s="2"/>
      <c r="K613" s="2"/>
      <c r="L613" s="55"/>
    </row>
    <row r="614" spans="1:12" x14ac:dyDescent="0.25">
      <c r="A614" s="12"/>
      <c r="B614" s="2"/>
      <c r="C614" s="2"/>
      <c r="D614" s="2"/>
      <c r="E614" s="11"/>
      <c r="F614" s="64"/>
      <c r="G614" s="11"/>
      <c r="H614" s="67"/>
      <c r="I614" s="2"/>
      <c r="J614" s="2"/>
      <c r="K614" s="2"/>
      <c r="L614" s="55"/>
    </row>
    <row r="615" spans="1:12" x14ac:dyDescent="0.25">
      <c r="A615" s="12"/>
      <c r="B615" s="2"/>
      <c r="C615" s="2"/>
      <c r="D615" s="2"/>
      <c r="E615" s="11"/>
      <c r="F615" s="64"/>
      <c r="G615" s="11"/>
      <c r="H615" s="67"/>
      <c r="I615" s="2"/>
      <c r="J615" s="2"/>
      <c r="K615" s="2"/>
      <c r="L615" s="55"/>
    </row>
    <row r="616" spans="1:12" x14ac:dyDescent="0.25">
      <c r="A616" s="12"/>
      <c r="B616" s="2"/>
      <c r="C616" s="2"/>
      <c r="D616" s="2"/>
      <c r="E616" s="11"/>
      <c r="F616" s="64"/>
      <c r="G616" s="11"/>
      <c r="H616" s="67"/>
      <c r="I616" s="2"/>
      <c r="J616" s="2"/>
      <c r="K616" s="2"/>
      <c r="L616" s="55"/>
    </row>
    <row r="617" spans="1:12" x14ac:dyDescent="0.25">
      <c r="A617" s="12"/>
      <c r="B617" s="2"/>
      <c r="C617" s="2"/>
      <c r="D617" s="2"/>
      <c r="E617" s="11"/>
      <c r="F617" s="64"/>
      <c r="G617" s="11"/>
      <c r="H617" s="67"/>
      <c r="I617" s="2"/>
      <c r="J617" s="2"/>
      <c r="K617" s="2"/>
      <c r="L617" s="55"/>
    </row>
    <row r="618" spans="1:12" x14ac:dyDescent="0.25">
      <c r="A618" s="12"/>
      <c r="B618" s="2"/>
      <c r="C618" s="2"/>
      <c r="D618" s="2"/>
      <c r="E618" s="11"/>
      <c r="F618" s="64"/>
      <c r="G618" s="11"/>
      <c r="H618" s="67"/>
      <c r="I618" s="2"/>
      <c r="J618" s="2"/>
      <c r="K618" s="2"/>
      <c r="L618" s="55"/>
    </row>
    <row r="619" spans="1:12" x14ac:dyDescent="0.25">
      <c r="A619" s="12"/>
      <c r="B619" s="2"/>
      <c r="C619" s="2"/>
      <c r="D619" s="2"/>
      <c r="E619" s="11"/>
      <c r="F619" s="64"/>
      <c r="G619" s="11"/>
      <c r="H619" s="67"/>
      <c r="I619" s="2"/>
      <c r="J619" s="2"/>
      <c r="K619" s="2"/>
      <c r="L619" s="55"/>
    </row>
    <row r="620" spans="1:12" x14ac:dyDescent="0.25">
      <c r="A620" s="12"/>
      <c r="B620" s="2"/>
      <c r="C620" s="2"/>
      <c r="D620" s="2"/>
      <c r="E620" s="11"/>
      <c r="F620" s="64"/>
      <c r="G620" s="11"/>
      <c r="H620" s="67"/>
      <c r="I620" s="2"/>
      <c r="J620" s="2"/>
      <c r="K620" s="2"/>
      <c r="L620" s="55"/>
    </row>
    <row r="621" spans="1:12" x14ac:dyDescent="0.25">
      <c r="A621" s="12"/>
      <c r="B621" s="2"/>
      <c r="C621" s="2"/>
      <c r="D621" s="2"/>
      <c r="E621" s="11"/>
      <c r="F621" s="64"/>
      <c r="G621" s="11"/>
      <c r="H621" s="67"/>
      <c r="I621" s="2"/>
      <c r="J621" s="2"/>
      <c r="K621" s="2"/>
      <c r="L621" s="55"/>
    </row>
    <row r="622" spans="1:12" x14ac:dyDescent="0.25">
      <c r="A622" s="12"/>
      <c r="B622" s="2"/>
      <c r="C622" s="2"/>
      <c r="D622" s="2"/>
      <c r="E622" s="11"/>
      <c r="F622" s="64"/>
      <c r="G622" s="11"/>
      <c r="H622" s="67"/>
      <c r="I622" s="2"/>
      <c r="J622" s="2"/>
      <c r="K622" s="2"/>
      <c r="L622" s="55"/>
    </row>
    <row r="623" spans="1:12" x14ac:dyDescent="0.25">
      <c r="A623" s="12"/>
      <c r="B623" s="2"/>
      <c r="C623" s="2"/>
      <c r="D623" s="2"/>
      <c r="E623" s="11"/>
      <c r="F623" s="64"/>
      <c r="G623" s="11"/>
      <c r="H623" s="67"/>
      <c r="I623" s="2"/>
      <c r="J623" s="2"/>
      <c r="K623" s="2"/>
      <c r="L623" s="55"/>
    </row>
    <row r="624" spans="1:12" x14ac:dyDescent="0.25">
      <c r="A624" s="12"/>
      <c r="B624" s="2"/>
      <c r="C624" s="2"/>
      <c r="D624" s="2"/>
      <c r="E624" s="11"/>
      <c r="F624" s="64"/>
      <c r="G624" s="11"/>
      <c r="H624" s="67"/>
      <c r="I624" s="2"/>
      <c r="J624" s="2"/>
      <c r="K624" s="2"/>
      <c r="L624" s="55"/>
    </row>
    <row r="625" spans="1:12" x14ac:dyDescent="0.25">
      <c r="A625" s="12"/>
      <c r="B625" s="2"/>
      <c r="C625" s="2"/>
      <c r="D625" s="2"/>
      <c r="E625" s="11"/>
      <c r="F625" s="64"/>
      <c r="G625" s="11"/>
      <c r="H625" s="67"/>
      <c r="I625" s="2"/>
      <c r="J625" s="2"/>
      <c r="K625" s="2"/>
      <c r="L625" s="55"/>
    </row>
    <row r="626" spans="1:12" x14ac:dyDescent="0.25">
      <c r="A626" s="12"/>
      <c r="B626" s="2"/>
      <c r="C626" s="2"/>
      <c r="D626" s="2"/>
      <c r="E626" s="11"/>
      <c r="F626" s="64"/>
      <c r="G626" s="11"/>
      <c r="H626" s="67"/>
      <c r="I626" s="2"/>
      <c r="J626" s="2"/>
      <c r="K626" s="2"/>
      <c r="L626" s="55"/>
    </row>
    <row r="627" spans="1:12" x14ac:dyDescent="0.25">
      <c r="A627" s="12"/>
      <c r="B627" s="2"/>
      <c r="C627" s="2"/>
      <c r="D627" s="2"/>
      <c r="E627" s="11"/>
      <c r="F627" s="64"/>
      <c r="G627" s="11"/>
      <c r="H627" s="67"/>
      <c r="I627" s="2"/>
      <c r="J627" s="2"/>
      <c r="K627" s="2"/>
      <c r="L627" s="55"/>
    </row>
    <row r="628" spans="1:12" x14ac:dyDescent="0.25">
      <c r="A628" s="12"/>
      <c r="B628" s="2"/>
      <c r="C628" s="2"/>
      <c r="D628" s="2"/>
      <c r="E628" s="11"/>
      <c r="F628" s="64"/>
      <c r="G628" s="11"/>
      <c r="H628" s="67"/>
      <c r="I628" s="2"/>
      <c r="J628" s="2"/>
      <c r="K628" s="2"/>
      <c r="L628" s="55"/>
    </row>
    <row r="629" spans="1:12" x14ac:dyDescent="0.25">
      <c r="A629" s="12"/>
      <c r="B629" s="2"/>
      <c r="C629" s="2"/>
      <c r="D629" s="2"/>
      <c r="E629" s="11"/>
      <c r="F629" s="64"/>
      <c r="G629" s="11"/>
      <c r="H629" s="67"/>
      <c r="I629" s="2"/>
      <c r="J629" s="2"/>
      <c r="K629" s="2"/>
      <c r="L629" s="55"/>
    </row>
    <row r="630" spans="1:12" x14ac:dyDescent="0.25">
      <c r="A630" s="12"/>
      <c r="B630" s="2"/>
      <c r="C630" s="2"/>
      <c r="D630" s="2"/>
      <c r="E630" s="11"/>
      <c r="F630" s="64"/>
      <c r="G630" s="11"/>
      <c r="H630" s="67"/>
      <c r="I630" s="2"/>
      <c r="J630" s="2"/>
      <c r="K630" s="2"/>
      <c r="L630" s="55"/>
    </row>
    <row r="631" spans="1:12" x14ac:dyDescent="0.25">
      <c r="A631" s="12"/>
      <c r="B631" s="2"/>
      <c r="C631" s="2"/>
      <c r="D631" s="2"/>
      <c r="E631" s="11"/>
      <c r="F631" s="64"/>
      <c r="G631" s="11"/>
      <c r="H631" s="67"/>
      <c r="I631" s="2"/>
      <c r="J631" s="2"/>
      <c r="K631" s="2"/>
      <c r="L631" s="55"/>
    </row>
    <row r="632" spans="1:12" x14ac:dyDescent="0.25">
      <c r="A632" s="12"/>
      <c r="B632" s="2"/>
      <c r="C632" s="2"/>
      <c r="D632" s="2"/>
      <c r="E632" s="11"/>
      <c r="F632" s="64"/>
      <c r="G632" s="11"/>
      <c r="H632" s="67"/>
      <c r="I632" s="2"/>
      <c r="J632" s="2"/>
      <c r="K632" s="2"/>
      <c r="L632" s="55"/>
    </row>
    <row r="633" spans="1:12" x14ac:dyDescent="0.25">
      <c r="A633" s="12"/>
      <c r="B633" s="2"/>
      <c r="C633" s="2"/>
      <c r="D633" s="2"/>
      <c r="E633" s="11"/>
      <c r="F633" s="64"/>
      <c r="G633" s="11"/>
      <c r="H633" s="67"/>
      <c r="I633" s="2"/>
      <c r="J633" s="2"/>
      <c r="K633" s="2"/>
      <c r="L633" s="55"/>
    </row>
    <row r="634" spans="1:12" x14ac:dyDescent="0.25">
      <c r="A634" s="12"/>
      <c r="B634" s="2"/>
      <c r="C634" s="2"/>
      <c r="D634" s="2"/>
      <c r="E634" s="11"/>
      <c r="F634" s="64"/>
      <c r="G634" s="11"/>
      <c r="H634" s="67"/>
      <c r="I634" s="2"/>
      <c r="J634" s="2"/>
      <c r="K634" s="2"/>
      <c r="L634" s="55"/>
    </row>
    <row r="635" spans="1:12" x14ac:dyDescent="0.25">
      <c r="A635" s="12"/>
      <c r="B635" s="2"/>
      <c r="C635" s="2"/>
      <c r="D635" s="2"/>
      <c r="E635" s="11"/>
      <c r="F635" s="64"/>
      <c r="G635" s="11"/>
      <c r="H635" s="67"/>
      <c r="I635" s="2"/>
      <c r="J635" s="2"/>
      <c r="K635" s="2"/>
      <c r="L635" s="55"/>
    </row>
    <row r="636" spans="1:12" x14ac:dyDescent="0.25">
      <c r="A636" s="12"/>
      <c r="B636" s="2"/>
      <c r="C636" s="2"/>
      <c r="D636" s="2"/>
      <c r="E636" s="11"/>
      <c r="F636" s="64"/>
      <c r="G636" s="11"/>
      <c r="H636" s="67"/>
      <c r="I636" s="2"/>
      <c r="J636" s="2"/>
      <c r="K636" s="2"/>
      <c r="L636" s="55"/>
    </row>
    <row r="637" spans="1:12" x14ac:dyDescent="0.25">
      <c r="A637" s="12"/>
      <c r="B637" s="2"/>
      <c r="C637" s="2"/>
      <c r="D637" s="2"/>
      <c r="E637" s="11"/>
      <c r="F637" s="64"/>
      <c r="G637" s="11"/>
      <c r="H637" s="67"/>
      <c r="I637" s="2"/>
      <c r="J637" s="2"/>
      <c r="K637" s="2"/>
      <c r="L637" s="55"/>
    </row>
    <row r="638" spans="1:12" x14ac:dyDescent="0.25">
      <c r="A638" s="12"/>
      <c r="B638" s="2"/>
      <c r="C638" s="2"/>
      <c r="D638" s="2"/>
      <c r="E638" s="11"/>
      <c r="F638" s="64"/>
      <c r="G638" s="11"/>
      <c r="H638" s="67"/>
      <c r="I638" s="2"/>
      <c r="J638" s="2"/>
      <c r="K638" s="2"/>
      <c r="L638" s="55"/>
    </row>
    <row r="639" spans="1:12" x14ac:dyDescent="0.25">
      <c r="A639" s="12"/>
      <c r="B639" s="2"/>
      <c r="C639" s="2"/>
      <c r="D639" s="2"/>
      <c r="E639" s="11"/>
      <c r="F639" s="64"/>
      <c r="G639" s="11"/>
      <c r="H639" s="67"/>
      <c r="I639" s="2"/>
      <c r="J639" s="2"/>
      <c r="K639" s="2"/>
      <c r="L639" s="55"/>
    </row>
    <row r="640" spans="1:12" x14ac:dyDescent="0.25">
      <c r="A640" s="12"/>
      <c r="B640" s="2"/>
      <c r="C640" s="2"/>
      <c r="D640" s="2"/>
      <c r="E640" s="11"/>
      <c r="F640" s="64"/>
      <c r="G640" s="11"/>
      <c r="H640" s="67"/>
      <c r="I640" s="2"/>
      <c r="J640" s="2"/>
      <c r="K640" s="2"/>
      <c r="L640" s="55"/>
    </row>
    <row r="641" spans="1:12" x14ac:dyDescent="0.25">
      <c r="A641" s="12"/>
      <c r="B641" s="2"/>
      <c r="C641" s="2"/>
      <c r="D641" s="2"/>
      <c r="E641" s="11"/>
      <c r="F641" s="64"/>
      <c r="G641" s="11"/>
      <c r="H641" s="67"/>
      <c r="I641" s="2"/>
      <c r="J641" s="2"/>
      <c r="K641" s="2"/>
      <c r="L641" s="55"/>
    </row>
    <row r="642" spans="1:12" x14ac:dyDescent="0.25">
      <c r="A642" s="12"/>
      <c r="B642" s="2"/>
      <c r="C642" s="2"/>
      <c r="D642" s="2"/>
      <c r="E642" s="11"/>
      <c r="F642" s="64"/>
      <c r="G642" s="11"/>
      <c r="H642" s="67"/>
      <c r="I642" s="2"/>
      <c r="J642" s="2"/>
      <c r="K642" s="2"/>
      <c r="L642" s="55"/>
    </row>
    <row r="643" spans="1:12" x14ac:dyDescent="0.25">
      <c r="A643" s="12"/>
      <c r="B643" s="2"/>
      <c r="C643" s="2"/>
      <c r="D643" s="2"/>
      <c r="E643" s="11"/>
      <c r="F643" s="64"/>
      <c r="G643" s="11"/>
      <c r="H643" s="67"/>
      <c r="I643" s="2"/>
      <c r="J643" s="2"/>
      <c r="K643" s="2"/>
      <c r="L643" s="55"/>
    </row>
    <row r="644" spans="1:12" x14ac:dyDescent="0.25">
      <c r="A644" s="12"/>
      <c r="B644" s="2"/>
      <c r="C644" s="2"/>
      <c r="D644" s="2"/>
      <c r="E644" s="11"/>
      <c r="F644" s="64"/>
      <c r="G644" s="11"/>
      <c r="H644" s="67"/>
      <c r="I644" s="2"/>
      <c r="J644" s="2"/>
      <c r="K644" s="2"/>
      <c r="L644" s="55"/>
    </row>
    <row r="645" spans="1:12" x14ac:dyDescent="0.25">
      <c r="A645" s="12"/>
      <c r="B645" s="2"/>
      <c r="C645" s="2"/>
      <c r="D645" s="2"/>
      <c r="E645" s="11"/>
      <c r="F645" s="64"/>
      <c r="G645" s="11"/>
      <c r="H645" s="67"/>
      <c r="I645" s="2"/>
      <c r="J645" s="2"/>
      <c r="K645" s="2"/>
      <c r="L645" s="55"/>
    </row>
    <row r="646" spans="1:12" x14ac:dyDescent="0.25">
      <c r="A646" s="12"/>
      <c r="B646" s="2"/>
      <c r="C646" s="2"/>
      <c r="D646" s="2"/>
      <c r="E646" s="11"/>
      <c r="F646" s="64"/>
      <c r="G646" s="11"/>
      <c r="H646" s="67"/>
      <c r="I646" s="2"/>
      <c r="J646" s="2"/>
      <c r="K646" s="2"/>
      <c r="L646" s="55"/>
    </row>
    <row r="647" spans="1:12" x14ac:dyDescent="0.25">
      <c r="A647" s="12"/>
      <c r="B647" s="2"/>
      <c r="C647" s="2"/>
      <c r="D647" s="2"/>
      <c r="E647" s="11"/>
      <c r="F647" s="64"/>
      <c r="G647" s="11"/>
      <c r="H647" s="67"/>
      <c r="I647" s="2"/>
      <c r="J647" s="2"/>
      <c r="K647" s="2"/>
      <c r="L647" s="55"/>
    </row>
    <row r="648" spans="1:12" x14ac:dyDescent="0.25">
      <c r="A648" s="12"/>
      <c r="B648" s="2"/>
      <c r="C648" s="2"/>
      <c r="D648" s="2"/>
      <c r="E648" s="11"/>
      <c r="F648" s="64"/>
      <c r="G648" s="11"/>
      <c r="H648" s="67"/>
      <c r="I648" s="2"/>
      <c r="J648" s="2"/>
      <c r="K648" s="2"/>
      <c r="L648" s="55"/>
    </row>
    <row r="649" spans="1:12" x14ac:dyDescent="0.25">
      <c r="A649" s="12"/>
      <c r="B649" s="2"/>
      <c r="C649" s="2"/>
      <c r="D649" s="2"/>
      <c r="E649" s="11"/>
      <c r="F649" s="64"/>
      <c r="G649" s="11"/>
      <c r="H649" s="67"/>
      <c r="I649" s="2"/>
      <c r="J649" s="2"/>
      <c r="K649" s="2"/>
      <c r="L649" s="55"/>
    </row>
    <row r="650" spans="1:12" x14ac:dyDescent="0.25">
      <c r="A650" s="12"/>
      <c r="B650" s="2"/>
      <c r="C650" s="2"/>
      <c r="D650" s="2"/>
      <c r="E650" s="11"/>
      <c r="F650" s="64"/>
      <c r="G650" s="11"/>
      <c r="H650" s="67"/>
      <c r="I650" s="2"/>
      <c r="J650" s="2"/>
      <c r="K650" s="2"/>
      <c r="L650" s="55"/>
    </row>
    <row r="651" spans="1:12" x14ac:dyDescent="0.25">
      <c r="A651" s="12"/>
      <c r="B651" s="2"/>
      <c r="C651" s="2"/>
      <c r="D651" s="2"/>
      <c r="E651" s="11"/>
      <c r="F651" s="64"/>
      <c r="G651" s="11"/>
      <c r="H651" s="67"/>
      <c r="I651" s="2"/>
      <c r="J651" s="2"/>
      <c r="K651" s="2"/>
      <c r="L651" s="55"/>
    </row>
    <row r="652" spans="1:12" x14ac:dyDescent="0.25">
      <c r="A652" s="12"/>
      <c r="B652" s="2"/>
      <c r="C652" s="2"/>
      <c r="D652" s="2"/>
      <c r="E652" s="11"/>
      <c r="F652" s="64"/>
      <c r="G652" s="11"/>
      <c r="H652" s="67"/>
      <c r="I652" s="2"/>
      <c r="J652" s="2"/>
      <c r="K652" s="2"/>
      <c r="L652" s="55"/>
    </row>
    <row r="653" spans="1:12" x14ac:dyDescent="0.25">
      <c r="A653" s="12"/>
      <c r="B653" s="2"/>
      <c r="C653" s="2"/>
      <c r="D653" s="2"/>
      <c r="E653" s="11"/>
      <c r="F653" s="64"/>
      <c r="G653" s="11"/>
      <c r="H653" s="67"/>
      <c r="I653" s="2"/>
      <c r="J653" s="2"/>
      <c r="K653" s="2"/>
      <c r="L653" s="55"/>
    </row>
    <row r="654" spans="1:12" x14ac:dyDescent="0.25">
      <c r="A654" s="12"/>
      <c r="B654" s="2"/>
      <c r="C654" s="2"/>
      <c r="D654" s="2"/>
      <c r="E654" s="11"/>
      <c r="F654" s="64"/>
      <c r="G654" s="11"/>
      <c r="H654" s="67"/>
      <c r="I654" s="2"/>
      <c r="J654" s="2"/>
      <c r="K654" s="2"/>
      <c r="L654" s="55"/>
    </row>
    <row r="655" spans="1:12" x14ac:dyDescent="0.25">
      <c r="A655" s="12"/>
      <c r="B655" s="2"/>
      <c r="C655" s="2"/>
      <c r="D655" s="2"/>
      <c r="E655" s="11"/>
      <c r="F655" s="64"/>
      <c r="G655" s="11"/>
      <c r="H655" s="67"/>
      <c r="I655" s="2"/>
      <c r="J655" s="2"/>
      <c r="K655" s="2"/>
      <c r="L655" s="55"/>
    </row>
    <row r="656" spans="1:12" x14ac:dyDescent="0.25">
      <c r="A656" s="12"/>
      <c r="B656" s="2"/>
      <c r="C656" s="2"/>
      <c r="D656" s="2"/>
      <c r="E656" s="11"/>
      <c r="F656" s="64"/>
      <c r="G656" s="11"/>
      <c r="H656" s="67"/>
      <c r="I656" s="2"/>
      <c r="J656" s="2"/>
      <c r="K656" s="2"/>
      <c r="L656" s="55"/>
    </row>
    <row r="657" spans="1:12" x14ac:dyDescent="0.25">
      <c r="A657" s="12"/>
      <c r="B657" s="2"/>
      <c r="C657" s="2"/>
      <c r="D657" s="2"/>
      <c r="E657" s="11"/>
      <c r="F657" s="64"/>
      <c r="G657" s="11"/>
      <c r="H657" s="67"/>
      <c r="I657" s="2"/>
      <c r="J657" s="2"/>
      <c r="K657" s="2"/>
      <c r="L657" s="55"/>
    </row>
    <row r="658" spans="1:12" x14ac:dyDescent="0.25">
      <c r="A658" s="12"/>
      <c r="B658" s="2"/>
      <c r="C658" s="2"/>
      <c r="D658" s="2"/>
      <c r="E658" s="11"/>
      <c r="F658" s="64"/>
      <c r="G658" s="11"/>
      <c r="H658" s="67"/>
      <c r="I658" s="2"/>
      <c r="J658" s="2"/>
      <c r="K658" s="2"/>
      <c r="L658" s="55"/>
    </row>
    <row r="659" spans="1:12" x14ac:dyDescent="0.25">
      <c r="A659" s="12"/>
      <c r="B659" s="2"/>
      <c r="C659" s="2"/>
      <c r="D659" s="2"/>
      <c r="E659" s="11"/>
      <c r="F659" s="64"/>
      <c r="G659" s="11"/>
      <c r="H659" s="67"/>
      <c r="I659" s="2"/>
      <c r="J659" s="2"/>
      <c r="K659" s="2"/>
      <c r="L659" s="55"/>
    </row>
    <row r="660" spans="1:12" x14ac:dyDescent="0.25">
      <c r="A660" s="12"/>
      <c r="B660" s="2"/>
      <c r="C660" s="2"/>
      <c r="D660" s="2"/>
      <c r="E660" s="11"/>
      <c r="F660" s="64"/>
      <c r="G660" s="11"/>
      <c r="H660" s="67"/>
      <c r="I660" s="2"/>
      <c r="J660" s="2"/>
      <c r="K660" s="2"/>
      <c r="L660" s="55"/>
    </row>
    <row r="661" spans="1:12" x14ac:dyDescent="0.25">
      <c r="A661" s="12"/>
      <c r="B661" s="2"/>
      <c r="C661" s="2"/>
      <c r="D661" s="2"/>
      <c r="E661" s="11"/>
      <c r="F661" s="64"/>
      <c r="G661" s="11"/>
      <c r="H661" s="67"/>
      <c r="I661" s="2"/>
      <c r="J661" s="2"/>
      <c r="K661" s="2"/>
      <c r="L661" s="55"/>
    </row>
    <row r="662" spans="1:12" x14ac:dyDescent="0.25">
      <c r="A662" s="12"/>
      <c r="B662" s="2"/>
      <c r="C662" s="2"/>
      <c r="D662" s="2"/>
      <c r="E662" s="11"/>
      <c r="F662" s="64"/>
      <c r="G662" s="11"/>
      <c r="H662" s="67"/>
      <c r="I662" s="2"/>
      <c r="J662" s="2"/>
      <c r="K662" s="2"/>
      <c r="L662" s="55"/>
    </row>
    <row r="663" spans="1:12" x14ac:dyDescent="0.25">
      <c r="A663" s="12"/>
      <c r="B663" s="2"/>
      <c r="C663" s="2"/>
      <c r="D663" s="2"/>
      <c r="E663" s="11"/>
      <c r="F663" s="64"/>
      <c r="G663" s="11"/>
      <c r="H663" s="67"/>
      <c r="I663" s="2"/>
      <c r="J663" s="2"/>
      <c r="K663" s="2"/>
      <c r="L663" s="55"/>
    </row>
    <row r="664" spans="1:12" x14ac:dyDescent="0.25">
      <c r="A664" s="12"/>
      <c r="B664" s="2"/>
      <c r="C664" s="2"/>
      <c r="D664" s="2"/>
      <c r="E664" s="11"/>
      <c r="F664" s="64"/>
      <c r="G664" s="11"/>
      <c r="H664" s="67"/>
      <c r="I664" s="2"/>
      <c r="J664" s="2"/>
      <c r="K664" s="2"/>
      <c r="L664" s="55"/>
    </row>
    <row r="665" spans="1:12" x14ac:dyDescent="0.25">
      <c r="A665" s="12"/>
      <c r="B665" s="2"/>
      <c r="C665" s="2"/>
      <c r="D665" s="2"/>
      <c r="E665" s="11"/>
      <c r="F665" s="64"/>
      <c r="G665" s="11"/>
      <c r="H665" s="67"/>
      <c r="I665" s="2"/>
      <c r="J665" s="2"/>
      <c r="K665" s="2"/>
      <c r="L665" s="55"/>
    </row>
    <row r="666" spans="1:12" x14ac:dyDescent="0.25">
      <c r="A666" s="12"/>
      <c r="B666" s="2"/>
      <c r="C666" s="2"/>
      <c r="D666" s="2"/>
      <c r="E666" s="11"/>
      <c r="F666" s="64"/>
      <c r="G666" s="11"/>
      <c r="H666" s="67"/>
      <c r="I666" s="2"/>
      <c r="J666" s="2"/>
      <c r="K666" s="2"/>
      <c r="L666" s="55"/>
    </row>
    <row r="667" spans="1:12" x14ac:dyDescent="0.25">
      <c r="A667" s="12"/>
      <c r="B667" s="2"/>
      <c r="C667" s="2"/>
      <c r="D667" s="2"/>
      <c r="E667" s="11"/>
      <c r="F667" s="64"/>
      <c r="G667" s="11"/>
      <c r="H667" s="67"/>
      <c r="I667" s="2"/>
      <c r="J667" s="2"/>
      <c r="K667" s="2"/>
      <c r="L667" s="55"/>
    </row>
    <row r="668" spans="1:12" x14ac:dyDescent="0.25">
      <c r="A668" s="12"/>
      <c r="B668" s="2"/>
      <c r="C668" s="2"/>
      <c r="D668" s="2"/>
      <c r="E668" s="11"/>
      <c r="F668" s="64"/>
      <c r="G668" s="11"/>
      <c r="H668" s="67"/>
      <c r="I668" s="2"/>
      <c r="J668" s="2"/>
      <c r="K668" s="2"/>
      <c r="L668" s="55"/>
    </row>
    <row r="669" spans="1:12" x14ac:dyDescent="0.25">
      <c r="A669" s="12"/>
      <c r="B669" s="2"/>
      <c r="C669" s="2"/>
      <c r="D669" s="2"/>
      <c r="E669" s="11"/>
      <c r="F669" s="64"/>
      <c r="G669" s="11"/>
      <c r="H669" s="67"/>
      <c r="I669" s="2"/>
      <c r="J669" s="2"/>
      <c r="K669" s="2"/>
      <c r="L669" s="55"/>
    </row>
    <row r="670" spans="1:12" x14ac:dyDescent="0.25">
      <c r="A670" s="12"/>
      <c r="B670" s="2"/>
      <c r="C670" s="2"/>
      <c r="D670" s="2"/>
      <c r="E670" s="11"/>
      <c r="F670" s="64"/>
      <c r="G670" s="11"/>
      <c r="H670" s="67"/>
      <c r="I670" s="2"/>
      <c r="J670" s="2"/>
      <c r="K670" s="2"/>
      <c r="L670" s="55"/>
    </row>
    <row r="671" spans="1:12" x14ac:dyDescent="0.25">
      <c r="A671" s="12"/>
      <c r="B671" s="2"/>
      <c r="C671" s="2"/>
      <c r="D671" s="2"/>
      <c r="E671" s="11"/>
      <c r="F671" s="64"/>
      <c r="G671" s="11"/>
      <c r="H671" s="67"/>
      <c r="I671" s="2"/>
      <c r="J671" s="2"/>
      <c r="K671" s="2"/>
      <c r="L671" s="55"/>
    </row>
    <row r="672" spans="1:12" x14ac:dyDescent="0.25">
      <c r="A672" s="12"/>
      <c r="B672" s="2"/>
      <c r="C672" s="2"/>
      <c r="D672" s="2"/>
      <c r="E672" s="11"/>
      <c r="F672" s="64"/>
      <c r="G672" s="11"/>
      <c r="H672" s="67"/>
      <c r="I672" s="2"/>
      <c r="J672" s="2"/>
      <c r="K672" s="2"/>
      <c r="L672" s="55"/>
    </row>
    <row r="673" spans="1:12" x14ac:dyDescent="0.25">
      <c r="A673" s="12"/>
      <c r="B673" s="2"/>
      <c r="C673" s="2"/>
      <c r="D673" s="2"/>
      <c r="E673" s="11"/>
      <c r="F673" s="64"/>
      <c r="G673" s="11"/>
      <c r="H673" s="67"/>
      <c r="I673" s="2"/>
      <c r="J673" s="2"/>
      <c r="K673" s="2"/>
      <c r="L673" s="55"/>
    </row>
    <row r="674" spans="1:12" x14ac:dyDescent="0.25">
      <c r="A674" s="12"/>
      <c r="B674" s="2"/>
      <c r="C674" s="2"/>
      <c r="D674" s="2"/>
      <c r="E674" s="11"/>
      <c r="F674" s="64"/>
      <c r="G674" s="11"/>
      <c r="H674" s="67"/>
      <c r="I674" s="2"/>
      <c r="J674" s="2"/>
      <c r="K674" s="2"/>
      <c r="L674" s="55"/>
    </row>
    <row r="675" spans="1:12" x14ac:dyDescent="0.25">
      <c r="A675" s="12"/>
      <c r="B675" s="2"/>
      <c r="C675" s="2"/>
      <c r="D675" s="2"/>
      <c r="E675" s="11"/>
      <c r="F675" s="64"/>
      <c r="G675" s="11"/>
      <c r="H675" s="67"/>
      <c r="I675" s="2"/>
      <c r="J675" s="2"/>
      <c r="K675" s="2"/>
      <c r="L675" s="55"/>
    </row>
    <row r="676" spans="1:12" x14ac:dyDescent="0.25">
      <c r="A676" s="12"/>
      <c r="B676" s="2"/>
      <c r="C676" s="2"/>
      <c r="D676" s="2"/>
      <c r="E676" s="11"/>
      <c r="F676" s="64"/>
      <c r="G676" s="11"/>
      <c r="H676" s="67"/>
      <c r="I676" s="2"/>
      <c r="J676" s="2"/>
      <c r="K676" s="2"/>
      <c r="L676" s="55"/>
    </row>
    <row r="677" spans="1:12" x14ac:dyDescent="0.25">
      <c r="A677" s="12"/>
      <c r="B677" s="2"/>
      <c r="C677" s="2"/>
      <c r="D677" s="2"/>
      <c r="E677" s="11"/>
      <c r="F677" s="64"/>
      <c r="G677" s="11"/>
      <c r="H677" s="67"/>
      <c r="I677" s="2"/>
      <c r="J677" s="2"/>
      <c r="K677" s="2"/>
      <c r="L677" s="55"/>
    </row>
    <row r="678" spans="1:12" x14ac:dyDescent="0.25">
      <c r="A678" s="12"/>
      <c r="B678" s="2"/>
      <c r="C678" s="2"/>
      <c r="D678" s="2"/>
      <c r="E678" s="11"/>
      <c r="F678" s="64"/>
      <c r="G678" s="11"/>
      <c r="H678" s="67"/>
      <c r="I678" s="2"/>
      <c r="J678" s="2"/>
      <c r="K678" s="2"/>
      <c r="L678" s="55"/>
    </row>
    <row r="679" spans="1:12" x14ac:dyDescent="0.25">
      <c r="A679" s="12"/>
      <c r="B679" s="2"/>
      <c r="C679" s="2"/>
      <c r="D679" s="2"/>
      <c r="E679" s="11"/>
      <c r="F679" s="64"/>
      <c r="G679" s="11"/>
      <c r="H679" s="67"/>
      <c r="I679" s="2"/>
      <c r="J679" s="2"/>
      <c r="K679" s="2"/>
      <c r="L679" s="55"/>
    </row>
    <row r="680" spans="1:12" x14ac:dyDescent="0.25">
      <c r="A680" s="12"/>
      <c r="B680" s="2"/>
      <c r="C680" s="2"/>
      <c r="D680" s="2"/>
      <c r="E680" s="11"/>
      <c r="F680" s="64"/>
      <c r="G680" s="11"/>
      <c r="H680" s="67"/>
      <c r="I680" s="2"/>
      <c r="J680" s="2"/>
      <c r="K680" s="2"/>
      <c r="L680" s="55"/>
    </row>
    <row r="681" spans="1:12" x14ac:dyDescent="0.25">
      <c r="A681" s="12"/>
      <c r="B681" s="2"/>
      <c r="C681" s="2"/>
      <c r="D681" s="2"/>
      <c r="E681" s="11"/>
      <c r="F681" s="64"/>
      <c r="G681" s="11"/>
      <c r="H681" s="67"/>
      <c r="I681" s="2"/>
      <c r="J681" s="2"/>
      <c r="K681" s="2"/>
      <c r="L681" s="55"/>
    </row>
    <row r="682" spans="1:12" x14ac:dyDescent="0.25">
      <c r="A682" s="12"/>
      <c r="B682" s="2"/>
      <c r="C682" s="2"/>
      <c r="D682" s="2"/>
      <c r="E682" s="11"/>
      <c r="F682" s="64"/>
      <c r="G682" s="11"/>
      <c r="H682" s="67"/>
      <c r="I682" s="2"/>
      <c r="J682" s="2"/>
      <c r="K682" s="2"/>
      <c r="L682" s="55"/>
    </row>
    <row r="683" spans="1:12" x14ac:dyDescent="0.25">
      <c r="A683" s="12"/>
      <c r="B683" s="2"/>
      <c r="C683" s="2"/>
      <c r="D683" s="2"/>
      <c r="E683" s="11"/>
      <c r="F683" s="64"/>
      <c r="G683" s="11"/>
      <c r="H683" s="67"/>
      <c r="I683" s="2"/>
      <c r="J683" s="2"/>
      <c r="K683" s="2"/>
      <c r="L683" s="55"/>
    </row>
    <row r="684" spans="1:12" x14ac:dyDescent="0.25">
      <c r="A684" s="12"/>
      <c r="B684" s="2"/>
      <c r="C684" s="2"/>
      <c r="D684" s="2"/>
      <c r="E684" s="11"/>
      <c r="F684" s="64"/>
      <c r="G684" s="11"/>
      <c r="H684" s="67"/>
      <c r="I684" s="2"/>
      <c r="J684" s="2"/>
      <c r="K684" s="2"/>
      <c r="L684" s="55"/>
    </row>
    <row r="685" spans="1:12" x14ac:dyDescent="0.25">
      <c r="A685" s="12"/>
      <c r="B685" s="2"/>
      <c r="C685" s="2"/>
      <c r="D685" s="2"/>
      <c r="E685" s="11"/>
      <c r="F685" s="64"/>
      <c r="G685" s="11"/>
      <c r="H685" s="67"/>
      <c r="I685" s="2"/>
      <c r="J685" s="2"/>
      <c r="K685" s="2"/>
      <c r="L685" s="55"/>
    </row>
    <row r="686" spans="1:12" x14ac:dyDescent="0.25">
      <c r="A686" s="12"/>
      <c r="B686" s="2"/>
      <c r="C686" s="2"/>
      <c r="D686" s="2"/>
      <c r="E686" s="11"/>
      <c r="F686" s="64"/>
      <c r="G686" s="11"/>
      <c r="H686" s="67"/>
      <c r="I686" s="2"/>
      <c r="J686" s="2"/>
      <c r="K686" s="2"/>
      <c r="L686" s="55"/>
    </row>
    <row r="687" spans="1:12" x14ac:dyDescent="0.25">
      <c r="A687" s="12"/>
      <c r="B687" s="2"/>
      <c r="C687" s="2"/>
      <c r="D687" s="2"/>
      <c r="E687" s="11"/>
      <c r="F687" s="64"/>
      <c r="G687" s="11"/>
      <c r="H687" s="67"/>
      <c r="I687" s="2"/>
      <c r="J687" s="2"/>
      <c r="K687" s="2"/>
      <c r="L687" s="55"/>
    </row>
    <row r="688" spans="1:12" x14ac:dyDescent="0.25">
      <c r="A688" s="12"/>
      <c r="B688" s="2"/>
      <c r="C688" s="2"/>
      <c r="D688" s="2"/>
      <c r="E688" s="11"/>
      <c r="F688" s="64"/>
      <c r="G688" s="11"/>
      <c r="H688" s="67"/>
      <c r="I688" s="2"/>
      <c r="J688" s="2"/>
      <c r="K688" s="2"/>
      <c r="L688" s="55"/>
    </row>
    <row r="689" spans="1:12" x14ac:dyDescent="0.25">
      <c r="A689" s="12"/>
      <c r="B689" s="2"/>
      <c r="C689" s="2"/>
      <c r="D689" s="2"/>
      <c r="E689" s="11"/>
      <c r="F689" s="64"/>
      <c r="G689" s="11"/>
      <c r="H689" s="67"/>
      <c r="I689" s="2"/>
      <c r="J689" s="2"/>
      <c r="K689" s="2"/>
      <c r="L689" s="55"/>
    </row>
    <row r="690" spans="1:12" x14ac:dyDescent="0.25">
      <c r="A690" s="12"/>
      <c r="B690" s="2"/>
      <c r="C690" s="2"/>
      <c r="D690" s="2"/>
      <c r="E690" s="11"/>
      <c r="F690" s="64"/>
      <c r="G690" s="11"/>
      <c r="H690" s="67"/>
      <c r="I690" s="2"/>
      <c r="J690" s="2"/>
      <c r="K690" s="2"/>
      <c r="L690" s="55"/>
    </row>
    <row r="691" spans="1:12" x14ac:dyDescent="0.25">
      <c r="A691" s="12"/>
      <c r="B691" s="2"/>
      <c r="C691" s="2"/>
      <c r="D691" s="2"/>
      <c r="E691" s="11"/>
      <c r="F691" s="64"/>
      <c r="G691" s="11"/>
      <c r="H691" s="67"/>
      <c r="I691" s="2"/>
      <c r="J691" s="2"/>
      <c r="K691" s="2"/>
      <c r="L691" s="55"/>
    </row>
    <row r="692" spans="1:12" x14ac:dyDescent="0.25">
      <c r="A692" s="12"/>
      <c r="B692" s="2"/>
      <c r="C692" s="2"/>
      <c r="D692" s="2"/>
      <c r="E692" s="11"/>
      <c r="F692" s="64"/>
      <c r="G692" s="11"/>
      <c r="H692" s="67"/>
      <c r="I692" s="2"/>
      <c r="J692" s="2"/>
      <c r="K692" s="2"/>
      <c r="L692" s="55"/>
    </row>
    <row r="693" spans="1:12" x14ac:dyDescent="0.25">
      <c r="A693" s="12"/>
      <c r="B693" s="2"/>
      <c r="C693" s="2"/>
      <c r="D693" s="2"/>
      <c r="E693" s="11"/>
      <c r="F693" s="64"/>
      <c r="G693" s="11"/>
      <c r="H693" s="67"/>
      <c r="I693" s="2"/>
      <c r="J693" s="2"/>
      <c r="K693" s="2"/>
      <c r="L693" s="55"/>
    </row>
    <row r="694" spans="1:12" x14ac:dyDescent="0.25">
      <c r="A694" s="12"/>
      <c r="B694" s="2"/>
      <c r="C694" s="2"/>
      <c r="D694" s="2"/>
      <c r="E694" s="11"/>
      <c r="F694" s="64"/>
      <c r="G694" s="11"/>
      <c r="H694" s="67"/>
      <c r="I694" s="2"/>
      <c r="J694" s="2"/>
      <c r="K694" s="2"/>
      <c r="L694" s="55"/>
    </row>
    <row r="695" spans="1:12" x14ac:dyDescent="0.25">
      <c r="A695" s="12"/>
      <c r="B695" s="2"/>
      <c r="C695" s="2"/>
      <c r="D695" s="2"/>
      <c r="E695" s="11"/>
      <c r="F695" s="64"/>
      <c r="G695" s="11"/>
      <c r="H695" s="67"/>
      <c r="I695" s="2"/>
      <c r="J695" s="2"/>
      <c r="K695" s="2"/>
      <c r="L695" s="55"/>
    </row>
    <row r="696" spans="1:12" x14ac:dyDescent="0.25">
      <c r="A696" s="12"/>
      <c r="B696" s="2"/>
      <c r="C696" s="2"/>
      <c r="D696" s="2"/>
      <c r="E696" s="11"/>
      <c r="F696" s="64"/>
      <c r="G696" s="11"/>
      <c r="H696" s="67"/>
      <c r="I696" s="2"/>
      <c r="J696" s="2"/>
      <c r="K696" s="2"/>
      <c r="L696" s="55"/>
    </row>
    <row r="697" spans="1:12" x14ac:dyDescent="0.25">
      <c r="A697" s="12"/>
      <c r="B697" s="2"/>
      <c r="C697" s="2"/>
      <c r="D697" s="2"/>
      <c r="E697" s="11"/>
      <c r="F697" s="64"/>
      <c r="G697" s="11"/>
      <c r="H697" s="67"/>
      <c r="I697" s="2"/>
      <c r="J697" s="2"/>
      <c r="K697" s="2"/>
      <c r="L697" s="55"/>
    </row>
    <row r="698" spans="1:12" x14ac:dyDescent="0.25">
      <c r="A698" s="12"/>
      <c r="B698" s="2"/>
      <c r="C698" s="2"/>
      <c r="D698" s="2"/>
      <c r="E698" s="11"/>
      <c r="F698" s="64"/>
      <c r="G698" s="11"/>
      <c r="H698" s="67"/>
      <c r="I698" s="2"/>
      <c r="J698" s="2"/>
      <c r="K698" s="2"/>
      <c r="L698" s="55"/>
    </row>
    <row r="699" spans="1:12" x14ac:dyDescent="0.25">
      <c r="A699" s="12"/>
      <c r="B699" s="2"/>
      <c r="C699" s="2"/>
      <c r="D699" s="2"/>
      <c r="E699" s="11"/>
      <c r="F699" s="64"/>
      <c r="G699" s="11"/>
      <c r="H699" s="67"/>
      <c r="I699" s="2"/>
      <c r="J699" s="2"/>
      <c r="K699" s="2"/>
      <c r="L699" s="55"/>
    </row>
    <row r="700" spans="1:12" x14ac:dyDescent="0.25">
      <c r="A700" s="12"/>
      <c r="B700" s="2"/>
      <c r="C700" s="2"/>
      <c r="D700" s="2"/>
      <c r="E700" s="11"/>
      <c r="F700" s="64"/>
      <c r="G700" s="11"/>
      <c r="H700" s="67"/>
      <c r="I700" s="2"/>
      <c r="J700" s="2"/>
      <c r="K700" s="2"/>
      <c r="L700" s="55"/>
    </row>
    <row r="701" spans="1:12" x14ac:dyDescent="0.25">
      <c r="A701" s="12"/>
      <c r="B701" s="2"/>
      <c r="C701" s="2"/>
      <c r="D701" s="2"/>
      <c r="E701" s="11"/>
      <c r="F701" s="64"/>
      <c r="G701" s="11"/>
      <c r="H701" s="67"/>
      <c r="I701" s="2"/>
      <c r="J701" s="2"/>
      <c r="K701" s="2"/>
      <c r="L701" s="55"/>
    </row>
    <row r="702" spans="1:12" x14ac:dyDescent="0.25">
      <c r="A702" s="12"/>
      <c r="B702" s="2"/>
      <c r="C702" s="2"/>
      <c r="D702" s="2"/>
      <c r="E702" s="11"/>
      <c r="F702" s="64"/>
      <c r="G702" s="11"/>
      <c r="H702" s="67"/>
      <c r="I702" s="2"/>
      <c r="J702" s="2"/>
      <c r="K702" s="2"/>
      <c r="L702" s="55"/>
    </row>
    <row r="703" spans="1:12" x14ac:dyDescent="0.25">
      <c r="A703" s="12"/>
      <c r="B703" s="2"/>
      <c r="C703" s="2"/>
      <c r="D703" s="2"/>
      <c r="E703" s="11"/>
      <c r="F703" s="64"/>
      <c r="G703" s="11"/>
      <c r="H703" s="67"/>
      <c r="I703" s="2"/>
      <c r="J703" s="2"/>
      <c r="K703" s="2"/>
      <c r="L703" s="55"/>
    </row>
    <row r="704" spans="1:12" x14ac:dyDescent="0.25">
      <c r="A704" s="12"/>
      <c r="B704" s="2"/>
      <c r="C704" s="2"/>
      <c r="D704" s="2"/>
      <c r="E704" s="11"/>
      <c r="F704" s="64"/>
      <c r="G704" s="11"/>
      <c r="H704" s="67"/>
      <c r="I704" s="2"/>
      <c r="J704" s="2"/>
      <c r="K704" s="2"/>
      <c r="L704" s="55"/>
    </row>
    <row r="705" spans="1:12" x14ac:dyDescent="0.25">
      <c r="A705" s="12"/>
      <c r="B705" s="2"/>
      <c r="C705" s="2"/>
      <c r="D705" s="2"/>
      <c r="E705" s="11"/>
      <c r="F705" s="64"/>
      <c r="G705" s="11"/>
      <c r="H705" s="67"/>
      <c r="I705" s="2"/>
      <c r="J705" s="2"/>
      <c r="K705" s="2"/>
      <c r="L705" s="55"/>
    </row>
    <row r="706" spans="1:12" x14ac:dyDescent="0.25">
      <c r="A706" s="12"/>
      <c r="B706" s="2"/>
      <c r="C706" s="2"/>
      <c r="D706" s="2"/>
      <c r="E706" s="11"/>
      <c r="F706" s="64"/>
      <c r="G706" s="11"/>
      <c r="H706" s="67"/>
      <c r="I706" s="2"/>
      <c r="J706" s="2"/>
      <c r="K706" s="2"/>
      <c r="L706" s="55"/>
    </row>
    <row r="707" spans="1:12" x14ac:dyDescent="0.25">
      <c r="A707" s="12"/>
      <c r="B707" s="2"/>
      <c r="C707" s="2"/>
      <c r="D707" s="2"/>
      <c r="E707" s="11"/>
      <c r="F707" s="64"/>
      <c r="G707" s="11"/>
      <c r="H707" s="67"/>
      <c r="I707" s="2"/>
      <c r="J707" s="2"/>
      <c r="K707" s="2"/>
      <c r="L707" s="55"/>
    </row>
    <row r="708" spans="1:12" x14ac:dyDescent="0.25">
      <c r="A708" s="12"/>
      <c r="B708" s="2"/>
      <c r="C708" s="2"/>
      <c r="D708" s="2"/>
      <c r="E708" s="11"/>
      <c r="F708" s="64"/>
      <c r="G708" s="11"/>
      <c r="H708" s="67"/>
      <c r="I708" s="2"/>
      <c r="J708" s="2"/>
      <c r="K708" s="2"/>
      <c r="L708" s="55"/>
    </row>
    <row r="709" spans="1:12" x14ac:dyDescent="0.25">
      <c r="A709" s="12"/>
      <c r="B709" s="2"/>
      <c r="C709" s="2"/>
      <c r="D709" s="2"/>
      <c r="E709" s="11"/>
      <c r="F709" s="64"/>
      <c r="G709" s="11"/>
      <c r="H709" s="67"/>
      <c r="I709" s="2"/>
      <c r="J709" s="2"/>
      <c r="K709" s="2"/>
      <c r="L709" s="55"/>
    </row>
    <row r="710" spans="1:12" x14ac:dyDescent="0.25">
      <c r="A710" s="12"/>
      <c r="B710" s="2"/>
      <c r="C710" s="2"/>
      <c r="D710" s="2"/>
      <c r="E710" s="11"/>
      <c r="F710" s="64"/>
      <c r="G710" s="11"/>
      <c r="H710" s="67"/>
      <c r="I710" s="2"/>
      <c r="J710" s="2"/>
      <c r="K710" s="2"/>
      <c r="L710" s="55"/>
    </row>
    <row r="711" spans="1:12" x14ac:dyDescent="0.25">
      <c r="A711" s="12"/>
      <c r="B711" s="2"/>
      <c r="C711" s="2"/>
      <c r="D711" s="2"/>
      <c r="E711" s="11"/>
      <c r="F711" s="64"/>
      <c r="G711" s="11"/>
      <c r="H711" s="67"/>
      <c r="I711" s="2"/>
      <c r="J711" s="2"/>
      <c r="K711" s="2"/>
      <c r="L711" s="55"/>
    </row>
    <row r="712" spans="1:12" x14ac:dyDescent="0.25">
      <c r="A712" s="12"/>
      <c r="B712" s="2"/>
      <c r="C712" s="2"/>
      <c r="D712" s="2"/>
      <c r="E712" s="11"/>
      <c r="F712" s="64"/>
      <c r="G712" s="11"/>
      <c r="H712" s="67"/>
      <c r="I712" s="2"/>
      <c r="J712" s="2"/>
      <c r="K712" s="2"/>
      <c r="L712" s="55"/>
    </row>
    <row r="713" spans="1:12" x14ac:dyDescent="0.25">
      <c r="A713" s="12"/>
      <c r="B713" s="2"/>
      <c r="C713" s="2"/>
      <c r="D713" s="2"/>
      <c r="E713" s="11"/>
      <c r="F713" s="64"/>
      <c r="G713" s="11"/>
      <c r="H713" s="67"/>
      <c r="I713" s="2"/>
      <c r="J713" s="2"/>
      <c r="K713" s="2"/>
      <c r="L713" s="55"/>
    </row>
    <row r="714" spans="1:12" x14ac:dyDescent="0.25">
      <c r="A714" s="12"/>
      <c r="B714" s="2"/>
      <c r="C714" s="2"/>
      <c r="D714" s="2"/>
      <c r="E714" s="11"/>
      <c r="F714" s="64"/>
      <c r="G714" s="11"/>
      <c r="H714" s="67"/>
      <c r="I714" s="2"/>
      <c r="J714" s="2"/>
      <c r="K714" s="2"/>
      <c r="L714" s="55"/>
    </row>
    <row r="715" spans="1:12" x14ac:dyDescent="0.25">
      <c r="A715" s="12"/>
      <c r="B715" s="2"/>
      <c r="C715" s="2"/>
      <c r="D715" s="2"/>
      <c r="E715" s="11"/>
      <c r="F715" s="64"/>
      <c r="G715" s="11"/>
      <c r="H715" s="67"/>
      <c r="I715" s="2"/>
      <c r="J715" s="2"/>
      <c r="K715" s="2"/>
      <c r="L715" s="55"/>
    </row>
    <row r="716" spans="1:12" x14ac:dyDescent="0.25">
      <c r="A716" s="12"/>
      <c r="B716" s="2"/>
      <c r="C716" s="2"/>
      <c r="D716" s="2"/>
      <c r="E716" s="11"/>
      <c r="F716" s="64"/>
      <c r="G716" s="11"/>
      <c r="H716" s="67"/>
      <c r="I716" s="2"/>
      <c r="J716" s="2"/>
      <c r="K716" s="2"/>
      <c r="L716" s="55"/>
    </row>
    <row r="717" spans="1:12" x14ac:dyDescent="0.25">
      <c r="A717" s="12"/>
      <c r="B717" s="2"/>
      <c r="C717" s="2"/>
      <c r="D717" s="2"/>
      <c r="E717" s="11"/>
      <c r="F717" s="64"/>
      <c r="G717" s="11"/>
      <c r="H717" s="67"/>
      <c r="I717" s="2"/>
      <c r="J717" s="2"/>
      <c r="K717" s="2"/>
      <c r="L717" s="55"/>
    </row>
    <row r="718" spans="1:12" x14ac:dyDescent="0.25">
      <c r="A718" s="12"/>
      <c r="B718" s="2"/>
      <c r="C718" s="2"/>
      <c r="D718" s="2"/>
      <c r="E718" s="11"/>
      <c r="F718" s="64"/>
      <c r="G718" s="11"/>
      <c r="H718" s="67"/>
      <c r="I718" s="2"/>
      <c r="J718" s="2"/>
      <c r="K718" s="2"/>
      <c r="L718" s="55"/>
    </row>
    <row r="719" spans="1:12" x14ac:dyDescent="0.25">
      <c r="A719" s="12"/>
      <c r="B719" s="2"/>
      <c r="C719" s="2"/>
      <c r="D719" s="2"/>
      <c r="E719" s="11"/>
      <c r="F719" s="64"/>
      <c r="G719" s="11"/>
      <c r="H719" s="67"/>
      <c r="I719" s="2"/>
      <c r="J719" s="2"/>
      <c r="K719" s="2"/>
      <c r="L719" s="55"/>
    </row>
    <row r="720" spans="1:12" x14ac:dyDescent="0.25">
      <c r="A720" s="12"/>
      <c r="B720" s="2"/>
      <c r="C720" s="2"/>
      <c r="D720" s="2"/>
      <c r="E720" s="11"/>
      <c r="F720" s="64"/>
      <c r="G720" s="11"/>
      <c r="H720" s="67"/>
      <c r="I720" s="2"/>
      <c r="J720" s="2"/>
      <c r="K720" s="2"/>
      <c r="L720" s="55"/>
    </row>
    <row r="721" spans="1:12" x14ac:dyDescent="0.25">
      <c r="A721" s="12"/>
      <c r="B721" s="2"/>
      <c r="C721" s="2"/>
      <c r="D721" s="2"/>
      <c r="E721" s="11"/>
      <c r="F721" s="64"/>
      <c r="G721" s="11"/>
      <c r="H721" s="67"/>
      <c r="I721" s="2"/>
      <c r="J721" s="2"/>
      <c r="K721" s="2"/>
      <c r="L721" s="55"/>
    </row>
    <row r="722" spans="1:12" x14ac:dyDescent="0.25">
      <c r="A722" s="12"/>
      <c r="B722" s="2"/>
      <c r="C722" s="2"/>
      <c r="D722" s="2"/>
      <c r="E722" s="11"/>
      <c r="F722" s="64"/>
      <c r="G722" s="11"/>
      <c r="H722" s="67"/>
      <c r="I722" s="2"/>
      <c r="J722" s="2"/>
      <c r="K722" s="2"/>
      <c r="L722" s="55"/>
    </row>
    <row r="723" spans="1:12" x14ac:dyDescent="0.25">
      <c r="A723" s="12"/>
      <c r="B723" s="2"/>
      <c r="C723" s="2"/>
      <c r="D723" s="2"/>
      <c r="E723" s="11"/>
      <c r="F723" s="64"/>
      <c r="G723" s="11"/>
      <c r="H723" s="67"/>
      <c r="I723" s="2"/>
      <c r="J723" s="2"/>
      <c r="K723" s="2"/>
      <c r="L723" s="55"/>
    </row>
    <row r="724" spans="1:12" x14ac:dyDescent="0.25">
      <c r="A724" s="12"/>
      <c r="B724" s="2"/>
      <c r="C724" s="2"/>
      <c r="D724" s="2"/>
      <c r="E724" s="11"/>
      <c r="F724" s="64"/>
      <c r="G724" s="11"/>
      <c r="H724" s="67"/>
      <c r="I724" s="2"/>
      <c r="J724" s="2"/>
      <c r="K724" s="2"/>
      <c r="L724" s="55"/>
    </row>
    <row r="725" spans="1:12" x14ac:dyDescent="0.25">
      <c r="A725" s="12"/>
      <c r="B725" s="2"/>
      <c r="C725" s="2"/>
      <c r="D725" s="2"/>
      <c r="E725" s="11"/>
      <c r="F725" s="64"/>
      <c r="G725" s="11"/>
      <c r="H725" s="67"/>
      <c r="I725" s="2"/>
      <c r="J725" s="2"/>
      <c r="K725" s="2"/>
      <c r="L725" s="55"/>
    </row>
    <row r="726" spans="1:12" x14ac:dyDescent="0.25">
      <c r="A726" s="12"/>
      <c r="B726" s="2"/>
      <c r="C726" s="2"/>
      <c r="D726" s="2"/>
      <c r="E726" s="11"/>
      <c r="F726" s="64"/>
      <c r="G726" s="11"/>
      <c r="H726" s="67"/>
      <c r="I726" s="2"/>
      <c r="J726" s="2"/>
      <c r="K726" s="2"/>
      <c r="L726" s="55"/>
    </row>
    <row r="727" spans="1:12" x14ac:dyDescent="0.25">
      <c r="A727" s="12"/>
      <c r="B727" s="2"/>
      <c r="C727" s="2"/>
      <c r="D727" s="2"/>
      <c r="E727" s="11"/>
      <c r="F727" s="64"/>
      <c r="G727" s="11"/>
      <c r="H727" s="67"/>
      <c r="I727" s="2"/>
      <c r="J727" s="2"/>
      <c r="K727" s="2"/>
      <c r="L727" s="55"/>
    </row>
    <row r="728" spans="1:12" x14ac:dyDescent="0.25">
      <c r="A728" s="12"/>
      <c r="B728" s="2"/>
      <c r="C728" s="2"/>
      <c r="D728" s="2"/>
      <c r="E728" s="11"/>
      <c r="F728" s="64"/>
      <c r="G728" s="11"/>
      <c r="H728" s="67"/>
      <c r="I728" s="2"/>
      <c r="J728" s="2"/>
      <c r="K728" s="2"/>
      <c r="L728" s="55"/>
    </row>
    <row r="729" spans="1:12" x14ac:dyDescent="0.25">
      <c r="A729" s="12"/>
      <c r="B729" s="2"/>
      <c r="C729" s="2"/>
      <c r="D729" s="2"/>
      <c r="E729" s="11"/>
      <c r="F729" s="64"/>
      <c r="G729" s="11"/>
      <c r="H729" s="67"/>
      <c r="I729" s="2"/>
      <c r="J729" s="2"/>
      <c r="K729" s="2"/>
      <c r="L729" s="55"/>
    </row>
    <row r="730" spans="1:12" x14ac:dyDescent="0.25">
      <c r="A730" s="12"/>
      <c r="B730" s="2"/>
      <c r="C730" s="2"/>
      <c r="D730" s="2"/>
      <c r="E730" s="11"/>
      <c r="F730" s="64"/>
      <c r="G730" s="11"/>
      <c r="H730" s="67"/>
      <c r="I730" s="2"/>
      <c r="J730" s="2"/>
      <c r="K730" s="2"/>
      <c r="L730" s="55"/>
    </row>
    <row r="731" spans="1:12" x14ac:dyDescent="0.25">
      <c r="A731" s="12"/>
      <c r="B731" s="2"/>
      <c r="C731" s="2"/>
      <c r="D731" s="2"/>
      <c r="E731" s="11"/>
      <c r="F731" s="64"/>
      <c r="G731" s="11"/>
      <c r="H731" s="67"/>
      <c r="I731" s="2"/>
      <c r="J731" s="2"/>
      <c r="K731" s="2"/>
      <c r="L731" s="55"/>
    </row>
    <row r="732" spans="1:12" x14ac:dyDescent="0.25">
      <c r="A732" s="12"/>
      <c r="B732" s="2"/>
      <c r="C732" s="2"/>
      <c r="D732" s="2"/>
      <c r="E732" s="11"/>
      <c r="F732" s="64"/>
      <c r="G732" s="11"/>
      <c r="H732" s="67"/>
      <c r="I732" s="2"/>
      <c r="J732" s="2"/>
      <c r="K732" s="2"/>
      <c r="L732" s="55"/>
    </row>
    <row r="733" spans="1:12" x14ac:dyDescent="0.25">
      <c r="A733" s="12"/>
      <c r="B733" s="2"/>
      <c r="C733" s="2"/>
      <c r="D733" s="2"/>
      <c r="E733" s="11"/>
      <c r="F733" s="64"/>
      <c r="G733" s="11"/>
      <c r="H733" s="67"/>
      <c r="I733" s="2"/>
      <c r="J733" s="2"/>
      <c r="K733" s="2"/>
      <c r="L733" s="55"/>
    </row>
    <row r="734" spans="1:12" x14ac:dyDescent="0.25">
      <c r="A734" s="12"/>
      <c r="B734" s="2"/>
      <c r="C734" s="2"/>
      <c r="D734" s="2"/>
      <c r="E734" s="11"/>
      <c r="F734" s="64"/>
      <c r="G734" s="11"/>
      <c r="H734" s="67"/>
      <c r="I734" s="2"/>
      <c r="J734" s="2"/>
      <c r="K734" s="2"/>
      <c r="L734" s="55"/>
    </row>
    <row r="735" spans="1:12" x14ac:dyDescent="0.25">
      <c r="A735" s="12"/>
      <c r="B735" s="2"/>
      <c r="C735" s="2"/>
      <c r="D735" s="2"/>
      <c r="E735" s="11"/>
      <c r="F735" s="64"/>
      <c r="G735" s="11"/>
      <c r="H735" s="67"/>
      <c r="I735" s="2"/>
      <c r="J735" s="2"/>
      <c r="K735" s="2"/>
      <c r="L735" s="55"/>
    </row>
    <row r="736" spans="1:12" x14ac:dyDescent="0.25">
      <c r="A736" s="12"/>
      <c r="B736" s="2"/>
      <c r="C736" s="2"/>
      <c r="D736" s="2"/>
      <c r="E736" s="11"/>
      <c r="F736" s="64"/>
      <c r="G736" s="11"/>
      <c r="H736" s="67"/>
      <c r="I736" s="2"/>
      <c r="J736" s="2"/>
      <c r="K736" s="2"/>
      <c r="L736" s="55"/>
    </row>
    <row r="737" spans="1:12" x14ac:dyDescent="0.25">
      <c r="A737" s="12"/>
      <c r="B737" s="2"/>
      <c r="C737" s="2"/>
      <c r="D737" s="2"/>
      <c r="E737" s="11"/>
      <c r="F737" s="64"/>
      <c r="G737" s="11"/>
      <c r="H737" s="67"/>
      <c r="I737" s="2"/>
      <c r="J737" s="2"/>
      <c r="K737" s="2"/>
      <c r="L737" s="55"/>
    </row>
    <row r="738" spans="1:12" x14ac:dyDescent="0.25">
      <c r="A738" s="12"/>
      <c r="B738" s="2"/>
      <c r="C738" s="2"/>
      <c r="D738" s="2"/>
      <c r="E738" s="11"/>
      <c r="F738" s="64"/>
      <c r="G738" s="11"/>
      <c r="H738" s="67"/>
      <c r="I738" s="2"/>
      <c r="J738" s="2"/>
      <c r="K738" s="2"/>
      <c r="L738" s="55"/>
    </row>
    <row r="739" spans="1:12" x14ac:dyDescent="0.25">
      <c r="A739" s="12"/>
      <c r="B739" s="2"/>
      <c r="C739" s="2"/>
      <c r="D739" s="2"/>
      <c r="E739" s="11"/>
      <c r="F739" s="64"/>
      <c r="G739" s="11"/>
      <c r="H739" s="67"/>
      <c r="I739" s="2"/>
      <c r="J739" s="2"/>
      <c r="K739" s="2"/>
      <c r="L739" s="55"/>
    </row>
    <row r="740" spans="1:12" x14ac:dyDescent="0.25">
      <c r="A740" s="12"/>
      <c r="B740" s="2"/>
      <c r="C740" s="2"/>
      <c r="D740" s="2"/>
      <c r="E740" s="11"/>
      <c r="F740" s="64"/>
      <c r="G740" s="11"/>
      <c r="H740" s="67"/>
      <c r="I740" s="2"/>
      <c r="J740" s="2"/>
      <c r="K740" s="2"/>
      <c r="L740" s="55"/>
    </row>
    <row r="741" spans="1:12" x14ac:dyDescent="0.25">
      <c r="A741" s="12"/>
      <c r="B741" s="2"/>
      <c r="C741" s="2"/>
      <c r="D741" s="2"/>
      <c r="E741" s="11"/>
      <c r="F741" s="64"/>
      <c r="G741" s="11"/>
      <c r="H741" s="67"/>
      <c r="I741" s="2"/>
      <c r="J741" s="2"/>
      <c r="K741" s="2"/>
      <c r="L741" s="55"/>
    </row>
    <row r="742" spans="1:12" x14ac:dyDescent="0.25">
      <c r="A742" s="12"/>
      <c r="B742" s="2"/>
      <c r="C742" s="2"/>
      <c r="D742" s="2"/>
      <c r="E742" s="11"/>
      <c r="F742" s="64"/>
      <c r="G742" s="11"/>
      <c r="H742" s="67"/>
      <c r="I742" s="2"/>
      <c r="J742" s="2"/>
      <c r="K742" s="2"/>
      <c r="L742" s="55"/>
    </row>
    <row r="743" spans="1:12" x14ac:dyDescent="0.25">
      <c r="A743" s="12"/>
      <c r="B743" s="2"/>
      <c r="C743" s="2"/>
      <c r="D743" s="2"/>
      <c r="E743" s="11"/>
      <c r="F743" s="64"/>
      <c r="G743" s="11"/>
      <c r="H743" s="67"/>
      <c r="I743" s="2"/>
      <c r="J743" s="2"/>
      <c r="K743" s="2"/>
      <c r="L743" s="55"/>
    </row>
    <row r="744" spans="1:12" x14ac:dyDescent="0.25">
      <c r="A744" s="12"/>
      <c r="B744" s="2"/>
      <c r="C744" s="2"/>
      <c r="D744" s="2"/>
      <c r="E744" s="11"/>
      <c r="F744" s="64"/>
      <c r="G744" s="11"/>
      <c r="H744" s="67"/>
      <c r="I744" s="2"/>
      <c r="J744" s="2"/>
      <c r="K744" s="2"/>
      <c r="L744" s="55"/>
    </row>
  </sheetData>
  <mergeCells count="4">
    <mergeCell ref="A1:L1"/>
    <mergeCell ref="K2:L2"/>
    <mergeCell ref="I5:L5"/>
    <mergeCell ref="B5:G5"/>
  </mergeCells>
  <conditionalFormatting sqref="L10:L744">
    <cfRule type="colorScale" priority="3">
      <colorScale>
        <cfvo type="num" val="2"/>
        <cfvo type="num" val="3"/>
        <cfvo type="num" val="4"/>
        <color rgb="FF00B0F0"/>
        <color theme="0"/>
        <color theme="0"/>
      </colorScale>
    </cfRule>
  </conditionalFormatting>
  <conditionalFormatting sqref="G10:G744">
    <cfRule type="colorScale" priority="1">
      <colorScale>
        <cfvo type="num" val="-1"/>
        <cfvo type="num" val="0"/>
        <cfvo type="num" val="2"/>
        <color theme="0"/>
        <color theme="0"/>
        <color rgb="FF00B0F0"/>
      </colorScale>
    </cfRule>
  </conditionalFormatting>
  <hyperlinks>
    <hyperlink ref="O10" r:id="rId1"/>
    <hyperlink ref="O112" r:id="rId2" display="https://debank.com/profile/0xf977814e90da44bfa03b6295a0616a897441acec"/>
    <hyperlink ref="O113" r:id="rId3" display="https://zapper.fi/account/0xf977814e90da44bfa03b6295a0616a897441acec?"/>
    <hyperlink ref="O23" r:id="rId4"/>
    <hyperlink ref="O51" r:id="rId5" display="https://debank.com/profile/0xf977814e90da44bfa03b6295a0616a897441acec"/>
  </hyperlinks>
  <pageMargins left="0.7" right="0.7" top="0.75" bottom="0.75" header="0.3" footer="0.3"/>
  <pageSetup orientation="portrait" r:id="rId6"/>
  <legacyDrawing r:id="rId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N170"/>
  <sheetViews>
    <sheetView workbookViewId="0">
      <pane ySplit="9" topLeftCell="A10" activePane="bottomLeft" state="frozen"/>
      <selection pane="bottomLeft"/>
    </sheetView>
  </sheetViews>
  <sheetFormatPr defaultRowHeight="15" x14ac:dyDescent="0.25"/>
  <cols>
    <col min="1" max="1" width="45.5703125" style="12" bestFit="1" customWidth="1"/>
    <col min="2" max="2" width="12.140625" customWidth="1"/>
    <col min="3" max="14" width="7.42578125" customWidth="1"/>
  </cols>
  <sheetData>
    <row r="1" spans="1:14" ht="21" x14ac:dyDescent="0.35">
      <c r="A1" s="38" t="s">
        <v>479</v>
      </c>
      <c r="B1" s="15"/>
      <c r="C1" s="15"/>
      <c r="D1" s="77" t="s">
        <v>961</v>
      </c>
      <c r="E1" s="77"/>
      <c r="F1" s="77"/>
      <c r="G1" s="77"/>
      <c r="H1" s="77"/>
      <c r="I1" s="77"/>
      <c r="J1" s="77"/>
      <c r="K1" s="77"/>
      <c r="L1" s="77"/>
      <c r="M1" s="77"/>
      <c r="N1" s="77"/>
    </row>
    <row r="2" spans="1:14" x14ac:dyDescent="0.25">
      <c r="A2" s="51">
        <f>(MAX(addrPosLPs!G:G)/86400)+DATE(1970,1,1)</f>
        <v>44922.905127314814</v>
      </c>
      <c r="B2" s="56"/>
      <c r="C2" s="56"/>
      <c r="D2" s="56"/>
      <c r="E2" s="56"/>
    </row>
    <row r="3" spans="1:14" x14ac:dyDescent="0.25">
      <c r="A3" s="50"/>
    </row>
    <row r="4" spans="1:14" x14ac:dyDescent="0.25">
      <c r="A4" s="27" t="s">
        <v>471</v>
      </c>
      <c r="B4" s="28"/>
      <c r="C4" s="28"/>
      <c r="D4" s="28">
        <v>-0.5</v>
      </c>
      <c r="E4" s="28">
        <v>-0.4</v>
      </c>
      <c r="F4" s="28">
        <v>-0.3</v>
      </c>
      <c r="G4" s="28">
        <v>-0.2</v>
      </c>
      <c r="H4" s="28">
        <v>-0.1</v>
      </c>
      <c r="I4" s="33">
        <v>0</v>
      </c>
      <c r="J4" s="28">
        <v>0.1</v>
      </c>
      <c r="K4" s="28">
        <v>0.2</v>
      </c>
      <c r="L4" s="28">
        <v>0.3</v>
      </c>
      <c r="M4" s="28">
        <v>0.4</v>
      </c>
      <c r="N4" s="28">
        <v>0.5</v>
      </c>
    </row>
    <row r="5" spans="1:14" ht="15.75" thickBot="1" x14ac:dyDescent="0.3">
      <c r="A5" s="29" t="s">
        <v>438</v>
      </c>
      <c r="B5" s="30"/>
      <c r="C5" s="30"/>
      <c r="D5" s="30">
        <f>'c _ratio_tbl'!$N$2*(1+D4)</f>
        <v>0.73150000000000004</v>
      </c>
      <c r="E5" s="30">
        <f>'c _ratio_tbl'!$N$2*(1+E4)</f>
        <v>0.87780000000000002</v>
      </c>
      <c r="F5" s="30">
        <f>'c _ratio_tbl'!$N$2*(1+F4)</f>
        <v>1.0241</v>
      </c>
      <c r="G5" s="30">
        <f>'c _ratio_tbl'!$N$2*(1+G4)</f>
        <v>1.1704000000000001</v>
      </c>
      <c r="H5" s="30">
        <f>'c _ratio_tbl'!$N$2*(1+H4)</f>
        <v>1.3167000000000002</v>
      </c>
      <c r="I5" s="34">
        <f>'c _ratio_tbl'!$N$2*(1+I4)</f>
        <v>1.4630000000000001</v>
      </c>
      <c r="J5" s="30">
        <f>'c _ratio_tbl'!$N$2*(1+J4)</f>
        <v>1.6093000000000002</v>
      </c>
      <c r="K5" s="30">
        <f>'c _ratio_tbl'!$N$2*(1+K4)</f>
        <v>1.7556</v>
      </c>
      <c r="L5" s="30">
        <f>'c _ratio_tbl'!$N$2*(1+L4)</f>
        <v>1.9019000000000001</v>
      </c>
      <c r="M5" s="30">
        <f>'c _ratio_tbl'!$N$2*(1+M4)</f>
        <v>2.0482</v>
      </c>
      <c r="N5" s="30">
        <f>'c _ratio_tbl'!$N$2*(1+N4)</f>
        <v>2.1945000000000001</v>
      </c>
    </row>
    <row r="6" spans="1:14" x14ac:dyDescent="0.25">
      <c r="I6" s="18"/>
    </row>
    <row r="7" spans="1:14" x14ac:dyDescent="0.25">
      <c r="A7" s="23" t="str">
        <f>CONCATENATE("TOTAL ",COUNT('c _ratio_tbl'!B:B)-1, " ADDRESSES")</f>
        <v>TOTAL 157 ADDRESSES</v>
      </c>
      <c r="B7" s="24">
        <f>SUM(GETPIVOTDATA("Sum of snx_debt_usd",'c _ratio_tbl'!$A$1))</f>
        <v>81681514.711053506</v>
      </c>
      <c r="C7" s="24"/>
      <c r="D7" s="35">
        <f>GETPIVOTDATA("Sum of asset-50pct",'c _ratio_tbl'!$A$1)/$B$7</f>
        <v>1.2927105220033914</v>
      </c>
      <c r="E7" s="35">
        <f>GETPIVOTDATA("Sum of asset-40pct",'c _ratio_tbl'!$A$1)/$B$7</f>
        <v>1.5512526264040698</v>
      </c>
      <c r="F7" s="35">
        <f>GETPIVOTDATA("Sum of asset-30pct",'c _ratio_tbl'!$A$1)/$B$7</f>
        <v>1.8097947308047491</v>
      </c>
      <c r="G7" s="35">
        <f>GETPIVOTDATA("Sum of asset-20pct",'c _ratio_tbl'!$A$1)/$B$7</f>
        <v>2.068336835205427</v>
      </c>
      <c r="H7" s="35">
        <f>GETPIVOTDATA("Sum of asset-10pct",'c _ratio_tbl'!$A$1)/$B$7</f>
        <v>2.3268789396061043</v>
      </c>
      <c r="I7" s="25">
        <f>GETPIVOTDATA("Sum of snx_asset_usd",'c _ratio_tbl'!$A$1)/$B$7</f>
        <v>2.5854210440067829</v>
      </c>
      <c r="J7" s="35">
        <f>GETPIVOTDATA("Sum of asset+10pct",'c _ratio_tbl'!$A$1)/$B$7</f>
        <v>2.8439631484074619</v>
      </c>
      <c r="K7" s="35">
        <f>GETPIVOTDATA("Sum of asset+20pct",'c _ratio_tbl'!$A$1)/$B$7</f>
        <v>3.10250525280814</v>
      </c>
      <c r="L7" s="35">
        <f>GETPIVOTDATA("Sum of asset+30pct",'c _ratio_tbl'!$A$1)/$B$7</f>
        <v>3.36104735720882</v>
      </c>
      <c r="M7" s="35">
        <f>GETPIVOTDATA("Sum of asset+40pct",'c _ratio_tbl'!$A$1)/$B$7</f>
        <v>3.6195894616094981</v>
      </c>
      <c r="N7" s="35">
        <f>GETPIVOTDATA("Sum of asset+50pct",'c _ratio_tbl'!$A$1)/$B$7</f>
        <v>3.8781315660101767</v>
      </c>
    </row>
    <row r="8" spans="1:14" x14ac:dyDescent="0.25">
      <c r="A8" s="16"/>
      <c r="B8" s="13"/>
      <c r="C8" s="13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</row>
    <row r="9" spans="1:14" x14ac:dyDescent="0.25">
      <c r="A9" s="16" t="s">
        <v>960</v>
      </c>
      <c r="B9" s="16" t="s">
        <v>470</v>
      </c>
      <c r="C9" s="16"/>
      <c r="D9" s="14"/>
      <c r="E9" s="14"/>
      <c r="F9" s="14"/>
      <c r="G9" s="14"/>
      <c r="H9" s="14"/>
      <c r="I9" s="14" t="s">
        <v>962</v>
      </c>
      <c r="J9" s="14"/>
      <c r="K9" s="14"/>
      <c r="L9" s="14"/>
      <c r="M9" s="14"/>
      <c r="N9" s="14"/>
    </row>
    <row r="10" spans="1:14" x14ac:dyDescent="0.25">
      <c r="A10" s="12" t="str">
        <f>'c _ratio_tbl'!A2</f>
        <v>0x99f4176ee457afedffcb1839c7ab7a030a5e4a92</v>
      </c>
      <c r="B10" s="2">
        <f>'c _ratio_tbl'!B2</f>
        <v>30611840.00870163</v>
      </c>
      <c r="C10" s="2"/>
      <c r="D10" s="11">
        <f>IFERROR('c _ratio_tbl'!C2/$B10,"")</f>
        <v>1.0988876376000216</v>
      </c>
      <c r="E10" s="11">
        <f>IFERROR('c _ratio_tbl'!D2/$B10,"")</f>
        <v>1.3186651651200259</v>
      </c>
      <c r="F10" s="11">
        <f>IFERROR('c _ratio_tbl'!E2/$B10,"")</f>
        <v>1.5384426926400303</v>
      </c>
      <c r="G10" s="11">
        <f>IFERROR('c _ratio_tbl'!F2/$B10,"")</f>
        <v>1.7582202201600348</v>
      </c>
      <c r="H10" s="11">
        <f>IFERROR('c _ratio_tbl'!G2/$B10,"")</f>
        <v>1.977997747680039</v>
      </c>
      <c r="I10" s="14">
        <f>IFERROR('c _ratio_tbl'!H2/$B10,"")</f>
        <v>2.1977752752000432</v>
      </c>
      <c r="J10" s="11">
        <f>IFERROR('c _ratio_tbl'!I2/$B10,"")</f>
        <v>2.4175528027200479</v>
      </c>
      <c r="K10" s="11">
        <f>IFERROR('c _ratio_tbl'!J2/$B10,"")</f>
        <v>2.6373303302400517</v>
      </c>
      <c r="L10" s="11">
        <f>IFERROR('c _ratio_tbl'!K2/$B10,"")</f>
        <v>2.8571078577600564</v>
      </c>
      <c r="M10" s="11">
        <f>IFERROR('c _ratio_tbl'!L2/$B10,"")</f>
        <v>3.0768853852800606</v>
      </c>
      <c r="N10" s="11">
        <f>IFERROR('c _ratio_tbl'!M2/$B10,"")</f>
        <v>3.2966629128000657</v>
      </c>
    </row>
    <row r="11" spans="1:14" x14ac:dyDescent="0.25">
      <c r="A11" s="12" t="str">
        <f>'c _ratio_tbl'!A3</f>
        <v>0x8ca24021e3ee3b5c241bbfcee0712554d7dc38a1</v>
      </c>
      <c r="B11" s="2">
        <f>'c _ratio_tbl'!B3</f>
        <v>20254927.54004528</v>
      </c>
      <c r="C11" s="2"/>
      <c r="D11" s="11">
        <f>IFERROR('c _ratio_tbl'!C3/$B11,"")</f>
        <v>1.0176061665711915</v>
      </c>
      <c r="E11" s="11">
        <f>IFERROR('c _ratio_tbl'!D3/$B11,"")</f>
        <v>1.2211273998854295</v>
      </c>
      <c r="F11" s="11">
        <f>IFERROR('c _ratio_tbl'!E3/$B11,"")</f>
        <v>1.4246486331996679</v>
      </c>
      <c r="G11" s="11">
        <f>IFERROR('c _ratio_tbl'!F3/$B11,"")</f>
        <v>1.6281698665139059</v>
      </c>
      <c r="H11" s="11">
        <f>IFERROR('c _ratio_tbl'!G3/$B11,"")</f>
        <v>1.8316910998281444</v>
      </c>
      <c r="I11" s="14">
        <f>IFERROR('c _ratio_tbl'!H3/$B11,"")</f>
        <v>2.035212333142383</v>
      </c>
      <c r="J11" s="11">
        <f>IFERROR('c _ratio_tbl'!I3/$B11,"")</f>
        <v>2.238733566456621</v>
      </c>
      <c r="K11" s="11">
        <f>IFERROR('c _ratio_tbl'!J3/$B11,"")</f>
        <v>2.442254799770859</v>
      </c>
      <c r="L11" s="11">
        <f>IFERROR('c _ratio_tbl'!K3/$B11,"")</f>
        <v>2.6457760330850975</v>
      </c>
      <c r="M11" s="11">
        <f>IFERROR('c _ratio_tbl'!L3/$B11,"")</f>
        <v>2.8492972663993359</v>
      </c>
      <c r="N11" s="11">
        <f>IFERROR('c _ratio_tbl'!M3/$B11,"")</f>
        <v>3.0528184997135734</v>
      </c>
    </row>
    <row r="12" spans="1:14" x14ac:dyDescent="0.25">
      <c r="A12" s="12" t="str">
        <f>'c _ratio_tbl'!A4</f>
        <v>0x27cc4d6bc95b55a3a981bf1f1c7261cda7bb0931</v>
      </c>
      <c r="B12" s="2">
        <f>'c _ratio_tbl'!B4</f>
        <v>4749532.4901782116</v>
      </c>
      <c r="C12" s="2"/>
      <c r="D12" s="11">
        <f>IFERROR('c _ratio_tbl'!C4/$B12,"")</f>
        <v>1.9151382268487818</v>
      </c>
      <c r="E12" s="11">
        <f>IFERROR('c _ratio_tbl'!D4/$B12,"")</f>
        <v>2.2981658722185374</v>
      </c>
      <c r="F12" s="11">
        <f>IFERROR('c _ratio_tbl'!E4/$B12,"")</f>
        <v>2.6811935175882944</v>
      </c>
      <c r="G12" s="11">
        <f>IFERROR('c _ratio_tbl'!F4/$B12,"")</f>
        <v>3.0642211629580518</v>
      </c>
      <c r="H12" s="11">
        <f>IFERROR('c _ratio_tbl'!G4/$B12,"")</f>
        <v>3.4472488083278066</v>
      </c>
      <c r="I12" s="14">
        <f>IFERROR('c _ratio_tbl'!H4/$B12,"")</f>
        <v>3.8302764536975644</v>
      </c>
      <c r="J12" s="11">
        <f>IFERROR('c _ratio_tbl'!I4/$B12,"")</f>
        <v>4.2133040990673205</v>
      </c>
      <c r="K12" s="11">
        <f>IFERROR('c _ratio_tbl'!J4/$B12,"")</f>
        <v>4.5963317444370757</v>
      </c>
      <c r="L12" s="11">
        <f>IFERROR('c _ratio_tbl'!K4/$B12,"")</f>
        <v>4.9793593898068336</v>
      </c>
      <c r="M12" s="11">
        <f>IFERROR('c _ratio_tbl'!L4/$B12,"")</f>
        <v>5.3623870351765888</v>
      </c>
      <c r="N12" s="11">
        <f>IFERROR('c _ratio_tbl'!M4/$B12,"")</f>
        <v>5.7454146805463457</v>
      </c>
    </row>
    <row r="13" spans="1:14" x14ac:dyDescent="0.25">
      <c r="A13" s="12" t="str">
        <f>'c _ratio_tbl'!A5</f>
        <v>0xe7178db9e123f053aabfd2c28520bf6b63cb4a47</v>
      </c>
      <c r="B13" s="2">
        <f>'c _ratio_tbl'!B5</f>
        <v>3923950.3582769432</v>
      </c>
      <c r="C13" s="2"/>
      <c r="D13" s="11">
        <f>IFERROR('c _ratio_tbl'!C5/$B13,"")</f>
        <v>1.0119591052163832</v>
      </c>
      <c r="E13" s="11">
        <f>IFERROR('c _ratio_tbl'!D5/$B13,"")</f>
        <v>1.2143509262596599</v>
      </c>
      <c r="F13" s="11">
        <f>IFERROR('c _ratio_tbl'!E5/$B13,"")</f>
        <v>1.4167427473029366</v>
      </c>
      <c r="G13" s="11">
        <f>IFERROR('c _ratio_tbl'!F5/$B13,"")</f>
        <v>1.6191345683462135</v>
      </c>
      <c r="H13" s="11">
        <f>IFERROR('c _ratio_tbl'!G5/$B13,"")</f>
        <v>1.82152638938949</v>
      </c>
      <c r="I13" s="14">
        <f>IFERROR('c _ratio_tbl'!H5/$B13,"")</f>
        <v>2.0239182104327664</v>
      </c>
      <c r="J13" s="11">
        <f>IFERROR('c _ratio_tbl'!I5/$B13,"")</f>
        <v>2.2263100314760433</v>
      </c>
      <c r="K13" s="11">
        <f>IFERROR('c _ratio_tbl'!J5/$B13,"")</f>
        <v>2.4287018525193198</v>
      </c>
      <c r="L13" s="11">
        <f>IFERROR('c _ratio_tbl'!K5/$B13,"")</f>
        <v>2.6310936735625967</v>
      </c>
      <c r="M13" s="11">
        <f>IFERROR('c _ratio_tbl'!L5/$B13,"")</f>
        <v>2.8334854946058736</v>
      </c>
      <c r="N13" s="11">
        <f>IFERROR('c _ratio_tbl'!M5/$B13,"")</f>
        <v>3.035877315649151</v>
      </c>
    </row>
    <row r="14" spans="1:14" x14ac:dyDescent="0.25">
      <c r="A14" s="12" t="str">
        <f>'c _ratio_tbl'!A6</f>
        <v>0xcb68110c43c97b6051fed5e2bacc2814adad1688</v>
      </c>
      <c r="B14" s="2">
        <f>'c _ratio_tbl'!B6</f>
        <v>2850625.014892444</v>
      </c>
      <c r="C14" s="2"/>
      <c r="D14" s="11">
        <f>IFERROR('c _ratio_tbl'!C6/$B14,"")</f>
        <v>1.7333358060109825</v>
      </c>
      <c r="E14" s="11">
        <f>IFERROR('c _ratio_tbl'!D6/$B14,"")</f>
        <v>2.0800029672131788</v>
      </c>
      <c r="F14" s="11">
        <f>IFERROR('c _ratio_tbl'!E6/$B14,"")</f>
        <v>2.4266701284153753</v>
      </c>
      <c r="G14" s="11">
        <f>IFERROR('c _ratio_tbl'!F6/$B14,"")</f>
        <v>2.7733372896175719</v>
      </c>
      <c r="H14" s="11">
        <f>IFERROR('c _ratio_tbl'!G6/$B14,"")</f>
        <v>3.1200044508197684</v>
      </c>
      <c r="I14" s="14">
        <f>IFERROR('c _ratio_tbl'!H6/$B14,"")</f>
        <v>3.4666716120219649</v>
      </c>
      <c r="J14" s="11">
        <f>IFERROR('c _ratio_tbl'!I6/$B14,"")</f>
        <v>3.8133387732241619</v>
      </c>
      <c r="K14" s="11">
        <f>IFERROR('c _ratio_tbl'!J6/$B14,"")</f>
        <v>4.1600059344263576</v>
      </c>
      <c r="L14" s="11">
        <f>IFERROR('c _ratio_tbl'!K6/$B14,"")</f>
        <v>4.5066730956285532</v>
      </c>
      <c r="M14" s="11">
        <f>IFERROR('c _ratio_tbl'!L6/$B14,"")</f>
        <v>4.8533402568307515</v>
      </c>
      <c r="N14" s="11">
        <f>IFERROR('c _ratio_tbl'!M6/$B14,"")</f>
        <v>5.2000074180329472</v>
      </c>
    </row>
    <row r="15" spans="1:14" x14ac:dyDescent="0.25">
      <c r="A15" s="12" t="str">
        <f>'c _ratio_tbl'!A7</f>
        <v>0x6db65261a4fc3f88e60b7470e9b38db0b22e785c</v>
      </c>
      <c r="B15" s="2">
        <f>'c _ratio_tbl'!B7</f>
        <v>2148895.0176809859</v>
      </c>
      <c r="C15" s="2"/>
      <c r="D15" s="11">
        <f>IFERROR('c _ratio_tbl'!C7/$B15,"")</f>
        <v>1.9375925964490381</v>
      </c>
      <c r="E15" s="11">
        <f>IFERROR('c _ratio_tbl'!D7/$B15,"")</f>
        <v>2.3251111157388458</v>
      </c>
      <c r="F15" s="11">
        <f>IFERROR('c _ratio_tbl'!E7/$B15,"")</f>
        <v>2.7126296350286534</v>
      </c>
      <c r="G15" s="11">
        <f>IFERROR('c _ratio_tbl'!F7/$B15,"")</f>
        <v>3.100148154318461</v>
      </c>
      <c r="H15" s="11">
        <f>IFERROR('c _ratio_tbl'!G7/$B15,"")</f>
        <v>3.4876666736082682</v>
      </c>
      <c r="I15" s="14">
        <f>IFERROR('c _ratio_tbl'!H7/$B15,"")</f>
        <v>3.8751851928980763</v>
      </c>
      <c r="J15" s="11">
        <f>IFERROR('c _ratio_tbl'!I7/$B15,"")</f>
        <v>4.2627037121878839</v>
      </c>
      <c r="K15" s="11">
        <f>IFERROR('c _ratio_tbl'!J7/$B15,"")</f>
        <v>4.6502222314776915</v>
      </c>
      <c r="L15" s="11">
        <f>IFERROR('c _ratio_tbl'!K7/$B15,"")</f>
        <v>5.0377407507675001</v>
      </c>
      <c r="M15" s="11">
        <f>IFERROR('c _ratio_tbl'!L7/$B15,"")</f>
        <v>5.4252592700573077</v>
      </c>
      <c r="N15" s="11">
        <f>IFERROR('c _ratio_tbl'!M7/$B15,"")</f>
        <v>5.8127777893471144</v>
      </c>
    </row>
    <row r="16" spans="1:14" x14ac:dyDescent="0.25">
      <c r="A16" s="12" t="str">
        <f>'c _ratio_tbl'!A8</f>
        <v>0xc34a7c65aa08cb36744bda8eeec7b8e9891e147c</v>
      </c>
      <c r="B16" s="2">
        <f>'c _ratio_tbl'!B8</f>
        <v>1305290.741234391</v>
      </c>
      <c r="C16" s="2"/>
      <c r="D16" s="11">
        <f>IFERROR('c _ratio_tbl'!C8/$B16,"")</f>
        <v>1.7469859918495787</v>
      </c>
      <c r="E16" s="11">
        <f>IFERROR('c _ratio_tbl'!D8/$B16,"")</f>
        <v>2.0963831902194934</v>
      </c>
      <c r="F16" s="11">
        <f>IFERROR('c _ratio_tbl'!E8/$B16,"")</f>
        <v>2.4457803885894092</v>
      </c>
      <c r="G16" s="11">
        <f>IFERROR('c _ratio_tbl'!F8/$B16,"")</f>
        <v>2.7951775869593249</v>
      </c>
      <c r="H16" s="11">
        <f>IFERROR('c _ratio_tbl'!G8/$B16,"")</f>
        <v>3.1445747853292412</v>
      </c>
      <c r="I16" s="14">
        <f>IFERROR('c _ratio_tbl'!H8/$B16,"")</f>
        <v>3.4939719836991574</v>
      </c>
      <c r="J16" s="11">
        <f>IFERROR('c _ratio_tbl'!I8/$B16,"")</f>
        <v>3.8433691820690723</v>
      </c>
      <c r="K16" s="11">
        <f>IFERROR('c _ratio_tbl'!J8/$B16,"")</f>
        <v>4.1927663804389876</v>
      </c>
      <c r="L16" s="11">
        <f>IFERROR('c _ratio_tbl'!K8/$B16,"")</f>
        <v>4.5421635788089034</v>
      </c>
      <c r="M16" s="11">
        <f>IFERROR('c _ratio_tbl'!L8/$B16,"")</f>
        <v>4.8915607771788183</v>
      </c>
      <c r="N16" s="11">
        <f>IFERROR('c _ratio_tbl'!M8/$B16,"")</f>
        <v>5.240957975548735</v>
      </c>
    </row>
    <row r="17" spans="1:14" x14ac:dyDescent="0.25">
      <c r="A17" s="12" t="str">
        <f>'c _ratio_tbl'!A9</f>
        <v>0x722f0a6f970f8b144f5e92ab3f3beafa280b282f</v>
      </c>
      <c r="B17" s="2">
        <f>'c _ratio_tbl'!B9</f>
        <v>1297908.7597509371</v>
      </c>
      <c r="C17" s="2"/>
      <c r="D17" s="11">
        <f>IFERROR('c _ratio_tbl'!C9/$B17,"")</f>
        <v>1.6770895050099246</v>
      </c>
      <c r="E17" s="11">
        <f>IFERROR('c _ratio_tbl'!D9/$B17,"")</f>
        <v>2.0125074060119084</v>
      </c>
      <c r="F17" s="11">
        <f>IFERROR('c _ratio_tbl'!E9/$B17,"")</f>
        <v>2.3479253070138935</v>
      </c>
      <c r="G17" s="11">
        <f>IFERROR('c _ratio_tbl'!F9/$B17,"")</f>
        <v>2.6833432080158786</v>
      </c>
      <c r="H17" s="11">
        <f>IFERROR('c _ratio_tbl'!G9/$B17,"")</f>
        <v>3.0187611090178637</v>
      </c>
      <c r="I17" s="14">
        <f>IFERROR('c _ratio_tbl'!H9/$B17,"")</f>
        <v>3.3541790100198483</v>
      </c>
      <c r="J17" s="11">
        <f>IFERROR('c _ratio_tbl'!I9/$B17,"")</f>
        <v>3.6895969110218325</v>
      </c>
      <c r="K17" s="11">
        <f>IFERROR('c _ratio_tbl'!J9/$B17,"")</f>
        <v>4.0250148120238176</v>
      </c>
      <c r="L17" s="11">
        <f>IFERROR('c _ratio_tbl'!K9/$B17,"")</f>
        <v>4.3604327130258032</v>
      </c>
      <c r="M17" s="11">
        <f>IFERROR('c _ratio_tbl'!L9/$B17,"")</f>
        <v>4.6958506140277869</v>
      </c>
      <c r="N17" s="11">
        <f>IFERROR('c _ratio_tbl'!M9/$B17,"")</f>
        <v>5.0312685150297725</v>
      </c>
    </row>
    <row r="18" spans="1:14" x14ac:dyDescent="0.25">
      <c r="A18" s="12" t="str">
        <f>'c _ratio_tbl'!A10</f>
        <v>0xccc2a5a7911e26be3861a806f7426475dd23e9e8</v>
      </c>
      <c r="B18" s="2">
        <f>'c _ratio_tbl'!B10</f>
        <v>1181329.2373384901</v>
      </c>
      <c r="C18" s="2"/>
      <c r="D18" s="11">
        <f>IFERROR('c _ratio_tbl'!C10/$B18,"")</f>
        <v>2.0400653719265143</v>
      </c>
      <c r="E18" s="11">
        <f>IFERROR('c _ratio_tbl'!D10/$B18,"")</f>
        <v>2.4480784463118175</v>
      </c>
      <c r="F18" s="11">
        <f>IFERROR('c _ratio_tbl'!E10/$B18,"")</f>
        <v>2.8560915206971198</v>
      </c>
      <c r="G18" s="11">
        <f>IFERROR('c _ratio_tbl'!F10/$B18,"")</f>
        <v>3.2641045950824235</v>
      </c>
      <c r="H18" s="11">
        <f>IFERROR('c _ratio_tbl'!G10/$B18,"")</f>
        <v>3.6721176694677258</v>
      </c>
      <c r="I18" s="14">
        <f>IFERROR('c _ratio_tbl'!H10/$B18,"")</f>
        <v>4.0801307438530285</v>
      </c>
      <c r="J18" s="11">
        <f>IFERROR('c _ratio_tbl'!I10/$B18,"")</f>
        <v>4.4881438182383313</v>
      </c>
      <c r="K18" s="11">
        <f>IFERROR('c _ratio_tbl'!J10/$B18,"")</f>
        <v>4.896156892623635</v>
      </c>
      <c r="L18" s="11">
        <f>IFERROR('c _ratio_tbl'!K10/$B18,"")</f>
        <v>5.3041699670089377</v>
      </c>
      <c r="M18" s="11">
        <f>IFERROR('c _ratio_tbl'!L10/$B18,"")</f>
        <v>5.7121830413942396</v>
      </c>
      <c r="N18" s="11">
        <f>IFERROR('c _ratio_tbl'!M10/$B18,"")</f>
        <v>6.1201961157795441</v>
      </c>
    </row>
    <row r="19" spans="1:14" x14ac:dyDescent="0.25">
      <c r="A19" s="12" t="str">
        <f>'c _ratio_tbl'!A11</f>
        <v>0x629b1166064abc68a4ea392e37cd4133103d7516</v>
      </c>
      <c r="B19" s="2">
        <f>'c _ratio_tbl'!B11</f>
        <v>998629.53898662655</v>
      </c>
      <c r="C19" s="2"/>
      <c r="D19" s="11">
        <f>IFERROR('c _ratio_tbl'!C11/$B19,"")</f>
        <v>1.857076101592515</v>
      </c>
      <c r="E19" s="11">
        <f>IFERROR('c _ratio_tbl'!D11/$B19,"")</f>
        <v>2.2284913219110178</v>
      </c>
      <c r="F19" s="11">
        <f>IFERROR('c _ratio_tbl'!E11/$B19,"")</f>
        <v>2.5999065422295211</v>
      </c>
      <c r="G19" s="11">
        <f>IFERROR('c _ratio_tbl'!F11/$B19,"")</f>
        <v>2.9713217625480239</v>
      </c>
      <c r="H19" s="11">
        <f>IFERROR('c _ratio_tbl'!G11/$B19,"")</f>
        <v>3.3427369828665272</v>
      </c>
      <c r="I19" s="14">
        <f>IFERROR('c _ratio_tbl'!H11/$B19,"")</f>
        <v>3.7141522031850291</v>
      </c>
      <c r="J19" s="11">
        <f>IFERROR('c _ratio_tbl'!I11/$B19,"")</f>
        <v>4.0855674235035337</v>
      </c>
      <c r="K19" s="11">
        <f>IFERROR('c _ratio_tbl'!J11/$B19,"")</f>
        <v>4.4569826438220357</v>
      </c>
      <c r="L19" s="11">
        <f>IFERROR('c _ratio_tbl'!K11/$B19,"")</f>
        <v>4.8283978641405385</v>
      </c>
      <c r="M19" s="11">
        <f>IFERROR('c _ratio_tbl'!L11/$B19,"")</f>
        <v>5.1998130844590413</v>
      </c>
      <c r="N19" s="11">
        <f>IFERROR('c _ratio_tbl'!M11/$B19,"")</f>
        <v>5.5712283047775442</v>
      </c>
    </row>
    <row r="20" spans="1:14" x14ac:dyDescent="0.25">
      <c r="A20" s="12" t="str">
        <f>'c _ratio_tbl'!A12</f>
        <v>0x5a95338f086d25130e2a27e14609d30f4ce155d6</v>
      </c>
      <c r="B20" s="2">
        <f>'c _ratio_tbl'!B12</f>
        <v>918491.89621817472</v>
      </c>
      <c r="C20" s="2"/>
      <c r="D20" s="11">
        <f>IFERROR('c _ratio_tbl'!C12/$B20,"")</f>
        <v>0.95110076558274792</v>
      </c>
      <c r="E20" s="11">
        <f>IFERROR('c _ratio_tbl'!D12/$B20,"")</f>
        <v>1.1413209186992976</v>
      </c>
      <c r="F20" s="11">
        <f>IFERROR('c _ratio_tbl'!E12/$B20,"")</f>
        <v>1.3315410718158469</v>
      </c>
      <c r="G20" s="11">
        <f>IFERROR('c _ratio_tbl'!F12/$B20,"")</f>
        <v>1.5217612249323962</v>
      </c>
      <c r="H20" s="11">
        <f>IFERROR('c _ratio_tbl'!G12/$B20,"")</f>
        <v>1.7119813780489468</v>
      </c>
      <c r="I20" s="14">
        <f>IFERROR('c _ratio_tbl'!H12/$B20,"")</f>
        <v>1.9022015311654963</v>
      </c>
      <c r="J20" s="11">
        <f>IFERROR('c _ratio_tbl'!I12/$B20,"")</f>
        <v>2.0924216842820456</v>
      </c>
      <c r="K20" s="11">
        <f>IFERROR('c _ratio_tbl'!J12/$B20,"")</f>
        <v>2.2826418373985953</v>
      </c>
      <c r="L20" s="11">
        <f>IFERROR('c _ratio_tbl'!K12/$B20,"")</f>
        <v>2.4728619905151441</v>
      </c>
      <c r="M20" s="11">
        <f>IFERROR('c _ratio_tbl'!L12/$B20,"")</f>
        <v>2.6630821436316938</v>
      </c>
      <c r="N20" s="11">
        <f>IFERROR('c _ratio_tbl'!M12/$B20,"")</f>
        <v>2.8533022967482444</v>
      </c>
    </row>
    <row r="21" spans="1:14" x14ac:dyDescent="0.25">
      <c r="A21" s="12" t="str">
        <f>'c _ratio_tbl'!A13</f>
        <v>0x7113fbdc1c6ef083a72ba152b446b10654e4e05e</v>
      </c>
      <c r="B21" s="2">
        <f>'c _ratio_tbl'!B13</f>
        <v>861327.44132553996</v>
      </c>
      <c r="C21" s="2"/>
      <c r="D21" s="11">
        <f>IFERROR('c _ratio_tbl'!C13/$B21,"")</f>
        <v>1.7360988675709259</v>
      </c>
      <c r="E21" s="11">
        <f>IFERROR('c _ratio_tbl'!D13/$B21,"")</f>
        <v>2.0833186410851101</v>
      </c>
      <c r="F21" s="11">
        <f>IFERROR('c _ratio_tbl'!E13/$B21,"")</f>
        <v>2.4305384145992948</v>
      </c>
      <c r="G21" s="11">
        <f>IFERROR('c _ratio_tbl'!F13/$B21,"")</f>
        <v>2.7777581881134803</v>
      </c>
      <c r="H21" s="11">
        <f>IFERROR('c _ratio_tbl'!G13/$B21,"")</f>
        <v>3.1249779616276658</v>
      </c>
      <c r="I21" s="14">
        <f>IFERROR('c _ratio_tbl'!H13/$B21,"")</f>
        <v>3.4721977351418509</v>
      </c>
      <c r="J21" s="11">
        <f>IFERROR('c _ratio_tbl'!I13/$B21,"")</f>
        <v>3.819417508656036</v>
      </c>
      <c r="K21" s="11">
        <f>IFERROR('c _ratio_tbl'!J13/$B21,"")</f>
        <v>4.1666372821702202</v>
      </c>
      <c r="L21" s="11">
        <f>IFERROR('c _ratio_tbl'!K13/$B21,"")</f>
        <v>4.5138570556844062</v>
      </c>
      <c r="M21" s="11">
        <f>IFERROR('c _ratio_tbl'!L13/$B21,"")</f>
        <v>4.8610768291985904</v>
      </c>
      <c r="N21" s="11">
        <f>IFERROR('c _ratio_tbl'!M13/$B21,"")</f>
        <v>5.2082966027127764</v>
      </c>
    </row>
    <row r="22" spans="1:14" x14ac:dyDescent="0.25">
      <c r="A22" s="12" t="str">
        <f>'c _ratio_tbl'!A14</f>
        <v>0x6e3aa85db95bba36276a37ed93b12b7ab0782afb</v>
      </c>
      <c r="B22" s="2">
        <f>'c _ratio_tbl'!B14</f>
        <v>799779.40654427919</v>
      </c>
      <c r="C22" s="2"/>
      <c r="D22" s="11">
        <f>IFERROR('c _ratio_tbl'!C14/$B22,"")</f>
        <v>1.0653397028626757</v>
      </c>
      <c r="E22" s="11">
        <f>IFERROR('c _ratio_tbl'!D14/$B22,"")</f>
        <v>1.2784076434352103</v>
      </c>
      <c r="F22" s="11">
        <f>IFERROR('c _ratio_tbl'!E14/$B22,"")</f>
        <v>1.4914755840077458</v>
      </c>
      <c r="G22" s="11">
        <f>IFERROR('c _ratio_tbl'!F14/$B22,"")</f>
        <v>1.7045435245802809</v>
      </c>
      <c r="H22" s="11">
        <f>IFERROR('c _ratio_tbl'!G14/$B22,"")</f>
        <v>1.917611465152816</v>
      </c>
      <c r="I22" s="14">
        <f>IFERROR('c _ratio_tbl'!H14/$B22,"")</f>
        <v>2.1306794057253513</v>
      </c>
      <c r="J22" s="11">
        <f>IFERROR('c _ratio_tbl'!I14/$B22,"")</f>
        <v>2.3437473462978864</v>
      </c>
      <c r="K22" s="11">
        <f>IFERROR('c _ratio_tbl'!J14/$B22,"")</f>
        <v>2.5568152868704206</v>
      </c>
      <c r="L22" s="11">
        <f>IFERROR('c _ratio_tbl'!K14/$B22,"")</f>
        <v>2.769883227442957</v>
      </c>
      <c r="M22" s="11">
        <f>IFERROR('c _ratio_tbl'!L14/$B22,"")</f>
        <v>2.9829511680154916</v>
      </c>
      <c r="N22" s="11">
        <f>IFERROR('c _ratio_tbl'!M14/$B22,"")</f>
        <v>3.1960191085880263</v>
      </c>
    </row>
    <row r="23" spans="1:14" x14ac:dyDescent="0.25">
      <c r="A23" s="12" t="str">
        <f>'c _ratio_tbl'!A15</f>
        <v>0xd64813e230b945e501aa1969d21fb2072cb95930</v>
      </c>
      <c r="B23" s="2">
        <f>'c _ratio_tbl'!B15</f>
        <v>721474.41225443932</v>
      </c>
      <c r="C23" s="2"/>
      <c r="D23" s="11">
        <f>IFERROR('c _ratio_tbl'!C15/$B23,"")</f>
        <v>1.6126202851798215</v>
      </c>
      <c r="E23" s="11">
        <f>IFERROR('c _ratio_tbl'!D15/$B23,"")</f>
        <v>1.9351443422157864</v>
      </c>
      <c r="F23" s="11">
        <f>IFERROR('c _ratio_tbl'!E15/$B23,"")</f>
        <v>2.2576683992517497</v>
      </c>
      <c r="G23" s="11">
        <f>IFERROR('c _ratio_tbl'!F15/$B23,"")</f>
        <v>2.5801924562877145</v>
      </c>
      <c r="H23" s="11">
        <f>IFERROR('c _ratio_tbl'!G15/$B23,"")</f>
        <v>2.9027165133236794</v>
      </c>
      <c r="I23" s="14">
        <f>IFERROR('c _ratio_tbl'!H15/$B23,"")</f>
        <v>3.225240570359643</v>
      </c>
      <c r="J23" s="11">
        <f>IFERROR('c _ratio_tbl'!I15/$B23,"")</f>
        <v>3.5477646273956078</v>
      </c>
      <c r="K23" s="11">
        <f>IFERROR('c _ratio_tbl'!J15/$B23,"")</f>
        <v>3.8702886844315714</v>
      </c>
      <c r="L23" s="11">
        <f>IFERROR('c _ratio_tbl'!K15/$B23,"")</f>
        <v>4.192812741467538</v>
      </c>
      <c r="M23" s="11">
        <f>IFERROR('c _ratio_tbl'!L15/$B23,"")</f>
        <v>4.5153367985035011</v>
      </c>
      <c r="N23" s="11">
        <f>IFERROR('c _ratio_tbl'!M15/$B23,"")</f>
        <v>4.837860855539466</v>
      </c>
    </row>
    <row r="24" spans="1:14" x14ac:dyDescent="0.25">
      <c r="A24" s="12" t="str">
        <f>'c _ratio_tbl'!A16</f>
        <v>0x542a0eaf1358480ec0703f07bc3120a6503ebbc1</v>
      </c>
      <c r="B24" s="2">
        <f>'c _ratio_tbl'!B16</f>
        <v>474883.17743683129</v>
      </c>
      <c r="C24" s="2"/>
      <c r="D24" s="11">
        <f>IFERROR('c _ratio_tbl'!C16/$B24,"")</f>
        <v>1.7645794724689938</v>
      </c>
      <c r="E24" s="11">
        <f>IFERROR('c _ratio_tbl'!D16/$B24,"")</f>
        <v>2.1174953669627925</v>
      </c>
      <c r="F24" s="11">
        <f>IFERROR('c _ratio_tbl'!E16/$B24,"")</f>
        <v>2.4704112614565918</v>
      </c>
      <c r="G24" s="11">
        <f>IFERROR('c _ratio_tbl'!F16/$B24,"")</f>
        <v>2.8233271559503894</v>
      </c>
      <c r="H24" s="11">
        <f>IFERROR('c _ratio_tbl'!G16/$B24,"")</f>
        <v>3.1762430504441892</v>
      </c>
      <c r="I24" s="14">
        <f>IFERROR('c _ratio_tbl'!H16/$B24,"")</f>
        <v>3.5291589449379885</v>
      </c>
      <c r="J24" s="11">
        <f>IFERROR('c _ratio_tbl'!I16/$B24,"")</f>
        <v>3.8820748394317857</v>
      </c>
      <c r="K24" s="11">
        <f>IFERROR('c _ratio_tbl'!J16/$B24,"")</f>
        <v>4.234990733925585</v>
      </c>
      <c r="L24" s="11">
        <f>IFERROR('c _ratio_tbl'!K16/$B24,"")</f>
        <v>4.5879066284193843</v>
      </c>
      <c r="M24" s="11">
        <f>IFERROR('c _ratio_tbl'!L16/$B24,"")</f>
        <v>4.9408225229131819</v>
      </c>
      <c r="N24" s="11">
        <f>IFERROR('c _ratio_tbl'!M16/$B24,"")</f>
        <v>5.2937384174069813</v>
      </c>
    </row>
    <row r="25" spans="1:14" x14ac:dyDescent="0.25">
      <c r="A25" s="12" t="str">
        <f>'c _ratio_tbl'!A17</f>
        <v>0x042ed37d32b88ab6b1c2e7b8a400dcdc728050bc</v>
      </c>
      <c r="B25" s="2">
        <f>'c _ratio_tbl'!B17</f>
        <v>424722.75134063029</v>
      </c>
      <c r="C25" s="2"/>
      <c r="D25" s="11">
        <f>IFERROR('c _ratio_tbl'!C17/$B25,"")</f>
        <v>1.7161048708464501</v>
      </c>
      <c r="E25" s="11">
        <f>IFERROR('c _ratio_tbl'!D17/$B25,"")</f>
        <v>2.0593258450157403</v>
      </c>
      <c r="F25" s="11">
        <f>IFERROR('c _ratio_tbl'!E17/$B25,"")</f>
        <v>2.4025468191850305</v>
      </c>
      <c r="G25" s="11">
        <f>IFERROR('c _ratio_tbl'!F17/$B25,"")</f>
        <v>2.7457677933543203</v>
      </c>
      <c r="H25" s="11">
        <f>IFERROR('c _ratio_tbl'!G17/$B25,"")</f>
        <v>3.0889887675236096</v>
      </c>
      <c r="I25" s="14">
        <f>IFERROR('c _ratio_tbl'!H17/$B25,"")</f>
        <v>3.4322097416929012</v>
      </c>
      <c r="J25" s="11">
        <f>IFERROR('c _ratio_tbl'!I17/$B25,"")</f>
        <v>3.7754307158621905</v>
      </c>
      <c r="K25" s="11">
        <f>IFERROR('c _ratio_tbl'!J17/$B25,"")</f>
        <v>4.1186516900314807</v>
      </c>
      <c r="L25" s="11">
        <f>IFERROR('c _ratio_tbl'!K17/$B25,"")</f>
        <v>4.4618726642007722</v>
      </c>
      <c r="M25" s="11">
        <f>IFERROR('c _ratio_tbl'!L17/$B25,"")</f>
        <v>4.8050936383700611</v>
      </c>
      <c r="N25" s="11">
        <f>IFERROR('c _ratio_tbl'!M17/$B25,"")</f>
        <v>5.1483146125393509</v>
      </c>
    </row>
    <row r="26" spans="1:14" x14ac:dyDescent="0.25">
      <c r="A26" s="12" t="str">
        <f>'c _ratio_tbl'!A18</f>
        <v>0x9b7a6e6b894e243e994cfaa32ea07d8a60740981</v>
      </c>
      <c r="B26" s="2">
        <f>'c _ratio_tbl'!B18</f>
        <v>383989.33354430948</v>
      </c>
      <c r="C26" s="2"/>
      <c r="D26" s="11">
        <f>IFERROR('c _ratio_tbl'!C18/$B26,"")</f>
        <v>1.7771719854506995</v>
      </c>
      <c r="E26" s="11">
        <f>IFERROR('c _ratio_tbl'!D18/$B26,"")</f>
        <v>2.1326063825408395</v>
      </c>
      <c r="F26" s="11">
        <f>IFERROR('c _ratio_tbl'!E18/$B26,"")</f>
        <v>2.4880407796309796</v>
      </c>
      <c r="G26" s="11">
        <f>IFERROR('c _ratio_tbl'!F18/$B26,"")</f>
        <v>2.8434751767211184</v>
      </c>
      <c r="H26" s="11">
        <f>IFERROR('c _ratio_tbl'!G18/$B26,"")</f>
        <v>3.1989095738112581</v>
      </c>
      <c r="I26" s="14">
        <f>IFERROR('c _ratio_tbl'!H18/$B26,"")</f>
        <v>3.5543439709014</v>
      </c>
      <c r="J26" s="11">
        <f>IFERROR('c _ratio_tbl'!I18/$B26,"")</f>
        <v>3.9097783679915388</v>
      </c>
      <c r="K26" s="11">
        <f>IFERROR('c _ratio_tbl'!J18/$B26,"")</f>
        <v>4.265212765081678</v>
      </c>
      <c r="L26" s="11">
        <f>IFERROR('c _ratio_tbl'!K18/$B26,"")</f>
        <v>4.6206471621718199</v>
      </c>
      <c r="M26" s="11">
        <f>IFERROR('c _ratio_tbl'!L18/$B26,"")</f>
        <v>4.9760815592619592</v>
      </c>
      <c r="N26" s="11">
        <f>IFERROR('c _ratio_tbl'!M18/$B26,"")</f>
        <v>5.3315159563520984</v>
      </c>
    </row>
    <row r="27" spans="1:14" x14ac:dyDescent="0.25">
      <c r="A27" s="12" t="str">
        <f>'c _ratio_tbl'!A19</f>
        <v>0x4488a6d9dc7c1284d3b871908aa0c090d8a06e0d</v>
      </c>
      <c r="B27" s="2">
        <f>'c _ratio_tbl'!B19</f>
        <v>365797.06356199068</v>
      </c>
      <c r="C27" s="2"/>
      <c r="D27" s="11">
        <f>IFERROR('c _ratio_tbl'!C19/$B27,"")</f>
        <v>1.8872501022568005</v>
      </c>
      <c r="E27" s="11">
        <f>IFERROR('c _ratio_tbl'!D19/$B27,"")</f>
        <v>2.2647001227081605</v>
      </c>
      <c r="F27" s="11">
        <f>IFERROR('c _ratio_tbl'!E19/$B27,"")</f>
        <v>2.6421501431595207</v>
      </c>
      <c r="G27" s="11">
        <f>IFERROR('c _ratio_tbl'!F19/$B27,"")</f>
        <v>3.0196001636108809</v>
      </c>
      <c r="H27" s="11">
        <f>IFERROR('c _ratio_tbl'!G19/$B27,"")</f>
        <v>3.3970501840622416</v>
      </c>
      <c r="I27" s="14">
        <f>IFERROR('c _ratio_tbl'!H19/$B27,"")</f>
        <v>3.7745002045135996</v>
      </c>
      <c r="J27" s="11">
        <f>IFERROR('c _ratio_tbl'!I19/$B27,"")</f>
        <v>4.1519502249649598</v>
      </c>
      <c r="K27" s="11">
        <f>IFERROR('c _ratio_tbl'!J19/$B27,"")</f>
        <v>4.5294002454163209</v>
      </c>
      <c r="L27" s="11">
        <f>IFERROR('c _ratio_tbl'!K19/$B27,"")</f>
        <v>4.9068502658676811</v>
      </c>
      <c r="M27" s="11">
        <f>IFERROR('c _ratio_tbl'!L19/$B27,"")</f>
        <v>5.2843002863190414</v>
      </c>
      <c r="N27" s="11">
        <f>IFERROR('c _ratio_tbl'!M19/$B27,"")</f>
        <v>5.6617503067704025</v>
      </c>
    </row>
    <row r="28" spans="1:14" x14ac:dyDescent="0.25">
      <c r="A28" s="12" t="str">
        <f>'c _ratio_tbl'!A20</f>
        <v>0xd120cf3e0408dd794f856e8ca2a23e3396a9b687</v>
      </c>
      <c r="B28" s="2">
        <f>'c _ratio_tbl'!B20</f>
        <v>313500.60465471412</v>
      </c>
      <c r="C28" s="2"/>
      <c r="D28" s="11">
        <f>IFERROR('c _ratio_tbl'!C20/$B28,"")</f>
        <v>1.872540321683873</v>
      </c>
      <c r="E28" s="11">
        <f>IFERROR('c _ratio_tbl'!D20/$B28,"")</f>
        <v>2.2470483860206474</v>
      </c>
      <c r="F28" s="11">
        <f>IFERROR('c _ratio_tbl'!E20/$B28,"")</f>
        <v>2.621556450357422</v>
      </c>
      <c r="G28" s="11">
        <f>IFERROR('c _ratio_tbl'!F20/$B28,"")</f>
        <v>2.9960645146941967</v>
      </c>
      <c r="H28" s="11">
        <f>IFERROR('c _ratio_tbl'!G20/$B28,"")</f>
        <v>3.3705725790309726</v>
      </c>
      <c r="I28" s="14">
        <f>IFERROR('c _ratio_tbl'!H20/$B28,"")</f>
        <v>3.7450806433677459</v>
      </c>
      <c r="J28" s="11">
        <f>IFERROR('c _ratio_tbl'!I20/$B28,"")</f>
        <v>4.1195887077045192</v>
      </c>
      <c r="K28" s="11">
        <f>IFERROR('c _ratio_tbl'!J20/$B28,"")</f>
        <v>4.4940967720412957</v>
      </c>
      <c r="L28" s="11">
        <f>IFERROR('c _ratio_tbl'!K20/$B28,"")</f>
        <v>4.8686048363780685</v>
      </c>
      <c r="M28" s="11">
        <f>IFERROR('c _ratio_tbl'!L20/$B28,"")</f>
        <v>5.2431129007148449</v>
      </c>
      <c r="N28" s="11">
        <f>IFERROR('c _ratio_tbl'!M20/$B28,"")</f>
        <v>5.6176209650516187</v>
      </c>
    </row>
    <row r="29" spans="1:14" x14ac:dyDescent="0.25">
      <c r="A29" s="12" t="str">
        <f>'c _ratio_tbl'!A21</f>
        <v>0x0a776abbaae0e2161d0e131f57e605efbea4b99b</v>
      </c>
      <c r="B29" s="2">
        <f>'c _ratio_tbl'!B21</f>
        <v>313306.11293128959</v>
      </c>
      <c r="C29" s="2"/>
      <c r="D29" s="11">
        <f>IFERROR('c _ratio_tbl'!C21/$B29,"")</f>
        <v>1.9077073376407243</v>
      </c>
      <c r="E29" s="11">
        <f>IFERROR('c _ratio_tbl'!D21/$B29,"")</f>
        <v>2.2892488051688691</v>
      </c>
      <c r="F29" s="11">
        <f>IFERROR('c _ratio_tbl'!E21/$B29,"")</f>
        <v>2.6707902726970136</v>
      </c>
      <c r="G29" s="11">
        <f>IFERROR('c _ratio_tbl'!F21/$B29,"")</f>
        <v>3.0523317402251591</v>
      </c>
      <c r="H29" s="11">
        <f>IFERROR('c _ratio_tbl'!G21/$B29,"")</f>
        <v>3.4338732077533032</v>
      </c>
      <c r="I29" s="14">
        <f>IFERROR('c _ratio_tbl'!H21/$B29,"")</f>
        <v>3.8154146752814486</v>
      </c>
      <c r="J29" s="11">
        <f>IFERROR('c _ratio_tbl'!I21/$B29,"")</f>
        <v>4.1969561428095936</v>
      </c>
      <c r="K29" s="11">
        <f>IFERROR('c _ratio_tbl'!J21/$B29,"")</f>
        <v>4.5784976103377391</v>
      </c>
      <c r="L29" s="11">
        <f>IFERROR('c _ratio_tbl'!K21/$B29,"")</f>
        <v>4.9600390778658836</v>
      </c>
      <c r="M29" s="11">
        <f>IFERROR('c _ratio_tbl'!L21/$B29,"")</f>
        <v>5.341580545394029</v>
      </c>
      <c r="N29" s="11">
        <f>IFERROR('c _ratio_tbl'!M21/$B29,"")</f>
        <v>5.7231220129221736</v>
      </c>
    </row>
    <row r="30" spans="1:14" x14ac:dyDescent="0.25">
      <c r="A30" s="12" t="str">
        <f>'c _ratio_tbl'!A22</f>
        <v>0x86c38963e837b6c977d6e4a5a78b5836f985ff36</v>
      </c>
      <c r="B30" s="2">
        <f>'c _ratio_tbl'!B22</f>
        <v>312571.2780173287</v>
      </c>
      <c r="C30" s="2"/>
      <c r="D30" s="11">
        <f>IFERROR('c _ratio_tbl'!C22/$B30,"")</f>
        <v>1.8675452796509073</v>
      </c>
      <c r="E30" s="11">
        <f>IFERROR('c _ratio_tbl'!D22/$B30,"")</f>
        <v>2.2410543355810884</v>
      </c>
      <c r="F30" s="11">
        <f>IFERROR('c _ratio_tbl'!E22/$B30,"")</f>
        <v>2.61456339151127</v>
      </c>
      <c r="G30" s="11">
        <f>IFERROR('c _ratio_tbl'!F22/$B30,"")</f>
        <v>2.9880724474414517</v>
      </c>
      <c r="H30" s="11">
        <f>IFERROR('c _ratio_tbl'!G22/$B30,"")</f>
        <v>3.3615815033716347</v>
      </c>
      <c r="I30" s="14">
        <f>IFERROR('c _ratio_tbl'!H22/$B30,"")</f>
        <v>3.7350905593018138</v>
      </c>
      <c r="J30" s="11">
        <f>IFERROR('c _ratio_tbl'!I22/$B30,"")</f>
        <v>4.1085996152319959</v>
      </c>
      <c r="K30" s="11">
        <f>IFERROR('c _ratio_tbl'!J22/$B30,"")</f>
        <v>4.4821086711621785</v>
      </c>
      <c r="L30" s="11">
        <f>IFERROR('c _ratio_tbl'!K22/$B30,"")</f>
        <v>4.8556177270923575</v>
      </c>
      <c r="M30" s="11">
        <f>IFERROR('c _ratio_tbl'!L22/$B30,"")</f>
        <v>5.2291267830225401</v>
      </c>
      <c r="N30" s="11">
        <f>IFERROR('c _ratio_tbl'!M22/$B30,"")</f>
        <v>5.6026358389527227</v>
      </c>
    </row>
    <row r="31" spans="1:14" x14ac:dyDescent="0.25">
      <c r="A31" s="12" t="str">
        <f>'c _ratio_tbl'!A23</f>
        <v>0x171839e4deda360c0aa85e95980d26cf176597d4</v>
      </c>
      <c r="B31" s="2">
        <f>'c _ratio_tbl'!B23</f>
        <v>302193.61074477679</v>
      </c>
      <c r="C31" s="2"/>
      <c r="D31" s="11">
        <f>IFERROR('c _ratio_tbl'!C23/$B31,"")</f>
        <v>1.8483454263207377</v>
      </c>
      <c r="E31" s="11">
        <f>IFERROR('c _ratio_tbl'!D23/$B31,"")</f>
        <v>2.2180145115848853</v>
      </c>
      <c r="F31" s="11">
        <f>IFERROR('c _ratio_tbl'!E23/$B31,"")</f>
        <v>2.587683596849033</v>
      </c>
      <c r="G31" s="11">
        <f>IFERROR('c _ratio_tbl'!F23/$B31,"")</f>
        <v>2.9573526821131804</v>
      </c>
      <c r="H31" s="11">
        <f>IFERROR('c _ratio_tbl'!G23/$B31,"")</f>
        <v>3.3270217673773295</v>
      </c>
      <c r="I31" s="14">
        <f>IFERROR('c _ratio_tbl'!H23/$B31,"")</f>
        <v>3.6966908526414755</v>
      </c>
      <c r="J31" s="11">
        <f>IFERROR('c _ratio_tbl'!I23/$B31,"")</f>
        <v>4.0663599379056246</v>
      </c>
      <c r="K31" s="11">
        <f>IFERROR('c _ratio_tbl'!J23/$B31,"")</f>
        <v>4.4360290231697705</v>
      </c>
      <c r="L31" s="11">
        <f>IFERROR('c _ratio_tbl'!K23/$B31,"")</f>
        <v>4.8056981084339192</v>
      </c>
      <c r="M31" s="11">
        <f>IFERROR('c _ratio_tbl'!L23/$B31,"")</f>
        <v>5.1753671936980661</v>
      </c>
      <c r="N31" s="11">
        <f>IFERROR('c _ratio_tbl'!M23/$B31,"")</f>
        <v>5.5450362789622112</v>
      </c>
    </row>
    <row r="32" spans="1:14" x14ac:dyDescent="0.25">
      <c r="A32" s="12" t="str">
        <f>'c _ratio_tbl'!A24</f>
        <v>0x78b037b39704e88a82dd23cfbe1f57f6aef8ebc5</v>
      </c>
      <c r="B32" s="2">
        <f>'c _ratio_tbl'!B24</f>
        <v>264922.06049774733</v>
      </c>
      <c r="C32" s="2"/>
      <c r="D32" s="11">
        <f>IFERROR('c _ratio_tbl'!C24/$B32,"")</f>
        <v>1.362873777030329</v>
      </c>
      <c r="E32" s="11">
        <f>IFERROR('c _ratio_tbl'!D24/$B32,"")</f>
        <v>1.6354485324363945</v>
      </c>
      <c r="F32" s="11">
        <f>IFERROR('c _ratio_tbl'!E24/$B32,"")</f>
        <v>1.9080232878424603</v>
      </c>
      <c r="G32" s="11">
        <f>IFERROR('c _ratio_tbl'!F24/$B32,"")</f>
        <v>2.1805980432485264</v>
      </c>
      <c r="H32" s="11">
        <f>IFERROR('c _ratio_tbl'!G24/$B32,"")</f>
        <v>2.4531727986545917</v>
      </c>
      <c r="I32" s="14">
        <f>IFERROR('c _ratio_tbl'!H24/$B32,"")</f>
        <v>2.7257475540606575</v>
      </c>
      <c r="J32" s="11">
        <f>IFERROR('c _ratio_tbl'!I24/$B32,"")</f>
        <v>2.9983223094667237</v>
      </c>
      <c r="K32" s="11">
        <f>IFERROR('c _ratio_tbl'!J24/$B32,"")</f>
        <v>3.2708970648727891</v>
      </c>
      <c r="L32" s="11">
        <f>IFERROR('c _ratio_tbl'!K24/$B32,"")</f>
        <v>3.5434718202788553</v>
      </c>
      <c r="M32" s="11">
        <f>IFERROR('c _ratio_tbl'!L24/$B32,"")</f>
        <v>3.8160465756849207</v>
      </c>
      <c r="N32" s="11">
        <f>IFERROR('c _ratio_tbl'!M24/$B32,"")</f>
        <v>4.0886213310909847</v>
      </c>
    </row>
    <row r="33" spans="1:14" x14ac:dyDescent="0.25">
      <c r="A33" s="12" t="str">
        <f>'c _ratio_tbl'!A25</f>
        <v>0x564b1a055d9caaaff7435dce6b5f6e522b27de7d</v>
      </c>
      <c r="B33" s="2">
        <f>'c _ratio_tbl'!B25</f>
        <v>262002.46451163749</v>
      </c>
      <c r="C33" s="2"/>
      <c r="D33" s="11">
        <f>IFERROR('c _ratio_tbl'!C25/$B33,"")</f>
        <v>1.8703659169473332</v>
      </c>
      <c r="E33" s="11">
        <f>IFERROR('c _ratio_tbl'!D25/$B33,"")</f>
        <v>2.2444391003367996</v>
      </c>
      <c r="F33" s="11">
        <f>IFERROR('c _ratio_tbl'!E25/$B33,"")</f>
        <v>2.6185122837262664</v>
      </c>
      <c r="G33" s="11">
        <f>IFERROR('c _ratio_tbl'!F25/$B33,"")</f>
        <v>2.9925854671157333</v>
      </c>
      <c r="H33" s="11">
        <f>IFERROR('c _ratio_tbl'!G25/$B33,"")</f>
        <v>3.3666586505052001</v>
      </c>
      <c r="I33" s="14">
        <f>IFERROR('c _ratio_tbl'!H25/$B33,"")</f>
        <v>3.7407318338946665</v>
      </c>
      <c r="J33" s="11">
        <f>IFERROR('c _ratio_tbl'!I25/$B33,"")</f>
        <v>4.1148050172841328</v>
      </c>
      <c r="K33" s="11">
        <f>IFERROR('c _ratio_tbl'!J25/$B33,"")</f>
        <v>4.4888782006736001</v>
      </c>
      <c r="L33" s="11">
        <f>IFERROR('c _ratio_tbl'!K25/$B33,"")</f>
        <v>4.8629513840630665</v>
      </c>
      <c r="M33" s="11">
        <f>IFERROR('c _ratio_tbl'!L25/$B33,"")</f>
        <v>5.2370245674525329</v>
      </c>
      <c r="N33" s="11">
        <f>IFERROR('c _ratio_tbl'!M25/$B33,"")</f>
        <v>5.6110977508419992</v>
      </c>
    </row>
    <row r="34" spans="1:14" x14ac:dyDescent="0.25">
      <c r="A34" s="12" t="str">
        <f>'c _ratio_tbl'!A26</f>
        <v>0x6c63f89876112e6c7f68e46d9347476e29d5098b</v>
      </c>
      <c r="B34" s="2">
        <f>'c _ratio_tbl'!B26</f>
        <v>250690.0118717743</v>
      </c>
      <c r="C34" s="2"/>
      <c r="D34" s="11">
        <f>IFERROR('c _ratio_tbl'!C26/$B34,"")</f>
        <v>1.8542039319615753</v>
      </c>
      <c r="E34" s="11">
        <f>IFERROR('c _ratio_tbl'!D26/$B34,"")</f>
        <v>2.2250447183538902</v>
      </c>
      <c r="F34" s="11">
        <f>IFERROR('c _ratio_tbl'!E26/$B34,"")</f>
        <v>2.5958855047462053</v>
      </c>
      <c r="G34" s="11">
        <f>IFERROR('c _ratio_tbl'!F26/$B34,"")</f>
        <v>2.9667262911385204</v>
      </c>
      <c r="H34" s="11">
        <f>IFERROR('c _ratio_tbl'!G26/$B34,"")</f>
        <v>3.3375670775308359</v>
      </c>
      <c r="I34" s="14">
        <f>IFERROR('c _ratio_tbl'!H26/$B34,"")</f>
        <v>3.7084078639231506</v>
      </c>
      <c r="J34" s="11">
        <f>IFERROR('c _ratio_tbl'!I26/$B34,"")</f>
        <v>4.0792486503154644</v>
      </c>
      <c r="K34" s="11">
        <f>IFERROR('c _ratio_tbl'!J26/$B34,"")</f>
        <v>4.4500894367077803</v>
      </c>
      <c r="L34" s="11">
        <f>IFERROR('c _ratio_tbl'!K26/$B34,"")</f>
        <v>4.8209302231000981</v>
      </c>
      <c r="M34" s="11">
        <f>IFERROR('c _ratio_tbl'!L26/$B34,"")</f>
        <v>5.1917710094924105</v>
      </c>
      <c r="N34" s="11">
        <f>IFERROR('c _ratio_tbl'!M26/$B34,"")</f>
        <v>5.5626117958847274</v>
      </c>
    </row>
    <row r="35" spans="1:14" x14ac:dyDescent="0.25">
      <c r="A35" s="12" t="str">
        <f>'c _ratio_tbl'!A27</f>
        <v>0x47139cbec96ff8e2d06e0595f966827e400492c3</v>
      </c>
      <c r="B35" s="2">
        <f>'c _ratio_tbl'!B27</f>
        <v>241838.40162925131</v>
      </c>
      <c r="C35" s="2"/>
      <c r="D35" s="11">
        <f>IFERROR('c _ratio_tbl'!C27/$B35,"")</f>
        <v>1.9828881067345461</v>
      </c>
      <c r="E35" s="11">
        <f>IFERROR('c _ratio_tbl'!D27/$B35,"")</f>
        <v>2.3794657280814548</v>
      </c>
      <c r="F35" s="11">
        <f>IFERROR('c _ratio_tbl'!E27/$B35,"")</f>
        <v>2.7760433494283641</v>
      </c>
      <c r="G35" s="11">
        <f>IFERROR('c _ratio_tbl'!F27/$B35,"")</f>
        <v>3.1726209707752737</v>
      </c>
      <c r="H35" s="11">
        <f>IFERROR('c _ratio_tbl'!G27/$B35,"")</f>
        <v>3.5691985921221829</v>
      </c>
      <c r="I35" s="14">
        <f>IFERROR('c _ratio_tbl'!H27/$B35,"")</f>
        <v>3.9657762134690921</v>
      </c>
      <c r="J35" s="11">
        <f>IFERROR('c _ratio_tbl'!I27/$B35,"")</f>
        <v>4.3623538348160018</v>
      </c>
      <c r="K35" s="11">
        <f>IFERROR('c _ratio_tbl'!J27/$B35,"")</f>
        <v>4.7589314561629124</v>
      </c>
      <c r="L35" s="11">
        <f>IFERROR('c _ratio_tbl'!K27/$B35,"")</f>
        <v>5.1555090775098211</v>
      </c>
      <c r="M35" s="11">
        <f>IFERROR('c _ratio_tbl'!L27/$B35,"")</f>
        <v>5.5520866988567299</v>
      </c>
      <c r="N35" s="11">
        <f>IFERROR('c _ratio_tbl'!M27/$B35,"")</f>
        <v>5.9486643202036396</v>
      </c>
    </row>
    <row r="36" spans="1:14" x14ac:dyDescent="0.25">
      <c r="A36" s="12" t="str">
        <f>'c _ratio_tbl'!A28</f>
        <v>0xf671284d1f3f4b3bd4bec0959a23e7c5db4a62c3</v>
      </c>
      <c r="B36" s="2">
        <f>'c _ratio_tbl'!B28</f>
        <v>234983.18085334919</v>
      </c>
      <c r="C36" s="2"/>
      <c r="D36" s="11">
        <f>IFERROR('c _ratio_tbl'!C28/$B36,"")</f>
        <v>1.118376641108104</v>
      </c>
      <c r="E36" s="11">
        <f>IFERROR('c _ratio_tbl'!D28/$B36,"")</f>
        <v>1.3420519693297246</v>
      </c>
      <c r="F36" s="11">
        <f>IFERROR('c _ratio_tbl'!E28/$B36,"")</f>
        <v>1.565727297551345</v>
      </c>
      <c r="G36" s="11">
        <f>IFERROR('c _ratio_tbl'!F28/$B36,"")</f>
        <v>1.7894026257729665</v>
      </c>
      <c r="H36" s="11">
        <f>IFERROR('c _ratio_tbl'!G28/$B36,"")</f>
        <v>2.0130779539945873</v>
      </c>
      <c r="I36" s="14">
        <f>IFERROR('c _ratio_tbl'!H28/$B36,"")</f>
        <v>2.2367532822162079</v>
      </c>
      <c r="J36" s="11">
        <f>IFERROR('c _ratio_tbl'!I28/$B36,"")</f>
        <v>2.460428610437829</v>
      </c>
      <c r="K36" s="11">
        <f>IFERROR('c _ratio_tbl'!J28/$B36,"")</f>
        <v>2.6841039386594492</v>
      </c>
      <c r="L36" s="11">
        <f>IFERROR('c _ratio_tbl'!K28/$B36,"")</f>
        <v>2.9077792668810702</v>
      </c>
      <c r="M36" s="11">
        <f>IFERROR('c _ratio_tbl'!L28/$B36,"")</f>
        <v>3.1314545951026904</v>
      </c>
      <c r="N36" s="11">
        <f>IFERROR('c _ratio_tbl'!M28/$B36,"")</f>
        <v>3.3551299233243115</v>
      </c>
    </row>
    <row r="37" spans="1:14" x14ac:dyDescent="0.25">
      <c r="A37" s="12" t="str">
        <f>'c _ratio_tbl'!A29</f>
        <v>0x28a5ec068ae7500cbf21b989d62c7a81e2665b18</v>
      </c>
      <c r="B37" s="2">
        <f>'c _ratio_tbl'!B29</f>
        <v>231537.31536395551</v>
      </c>
      <c r="C37" s="2"/>
      <c r="D37" s="11">
        <f>IFERROR('c _ratio_tbl'!C29/$B37,"")</f>
        <v>1.4994082291166742</v>
      </c>
      <c r="E37" s="11">
        <f>IFERROR('c _ratio_tbl'!D29/$B37,"")</f>
        <v>1.7992898749400088</v>
      </c>
      <c r="F37" s="11">
        <f>IFERROR('c _ratio_tbl'!E29/$B37,"")</f>
        <v>2.0991715207633437</v>
      </c>
      <c r="G37" s="11">
        <f>IFERROR('c _ratio_tbl'!F29/$B37,"")</f>
        <v>2.3990531665866786</v>
      </c>
      <c r="H37" s="11">
        <f>IFERROR('c _ratio_tbl'!G29/$B37,"")</f>
        <v>2.6989348124100134</v>
      </c>
      <c r="I37" s="14">
        <f>IFERROR('c _ratio_tbl'!H29/$B37,"")</f>
        <v>2.9988164582333483</v>
      </c>
      <c r="J37" s="11">
        <f>IFERROR('c _ratio_tbl'!I29/$B37,"")</f>
        <v>3.2986981040566832</v>
      </c>
      <c r="K37" s="11">
        <f>IFERROR('c _ratio_tbl'!J29/$B37,"")</f>
        <v>3.5985797498800176</v>
      </c>
      <c r="L37" s="11">
        <f>IFERROR('c _ratio_tbl'!K29/$B37,"")</f>
        <v>3.8984613957033529</v>
      </c>
      <c r="M37" s="11">
        <f>IFERROR('c _ratio_tbl'!L29/$B37,"")</f>
        <v>4.1983430415266874</v>
      </c>
      <c r="N37" s="11">
        <f>IFERROR('c _ratio_tbl'!M29/$B37,"")</f>
        <v>4.4982246873500209</v>
      </c>
    </row>
    <row r="38" spans="1:14" x14ac:dyDescent="0.25">
      <c r="A38" s="12" t="str">
        <f>'c _ratio_tbl'!A30</f>
        <v>0x1b45c8896778f8c675df37fe193213920db6c3b2</v>
      </c>
      <c r="B38" s="2">
        <f>'c _ratio_tbl'!B30</f>
        <v>190602.20556896861</v>
      </c>
      <c r="C38" s="2"/>
      <c r="D38" s="11">
        <f>IFERROR('c _ratio_tbl'!C30/$B38,"")</f>
        <v>2.0151917374642223</v>
      </c>
      <c r="E38" s="11">
        <f>IFERROR('c _ratio_tbl'!D30/$B38,"")</f>
        <v>2.418230084957067</v>
      </c>
      <c r="F38" s="11">
        <f>IFERROR('c _ratio_tbl'!E30/$B38,"")</f>
        <v>2.8212684324499109</v>
      </c>
      <c r="G38" s="11">
        <f>IFERROR('c _ratio_tbl'!F30/$B38,"")</f>
        <v>3.2243067799427561</v>
      </c>
      <c r="H38" s="11">
        <f>IFERROR('c _ratio_tbl'!G30/$B38,"")</f>
        <v>3.6273451274356003</v>
      </c>
      <c r="I38" s="14">
        <f>IFERROR('c _ratio_tbl'!H30/$B38,"")</f>
        <v>4.0303834749284446</v>
      </c>
      <c r="J38" s="11">
        <f>IFERROR('c _ratio_tbl'!I30/$B38,"")</f>
        <v>4.4334218224212893</v>
      </c>
      <c r="K38" s="11">
        <f>IFERROR('c _ratio_tbl'!J30/$B38,"")</f>
        <v>4.8364601699141332</v>
      </c>
      <c r="L38" s="11">
        <f>IFERROR('c _ratio_tbl'!K30/$B38,"")</f>
        <v>5.2394985174069788</v>
      </c>
      <c r="M38" s="11">
        <f>IFERROR('c _ratio_tbl'!L30/$B38,"")</f>
        <v>5.6425368648998244</v>
      </c>
      <c r="N38" s="11">
        <f>IFERROR('c _ratio_tbl'!M30/$B38,"")</f>
        <v>6.0455752123926665</v>
      </c>
    </row>
    <row r="39" spans="1:14" x14ac:dyDescent="0.25">
      <c r="A39" s="12" t="str">
        <f>'c _ratio_tbl'!A31</f>
        <v>0x3f7a4968fa9992d77af365eb34918e6c0b8a4240</v>
      </c>
      <c r="B39" s="2">
        <f>'c _ratio_tbl'!B31</f>
        <v>190069.76397061761</v>
      </c>
      <c r="C39" s="2"/>
      <c r="D39" s="11">
        <f>IFERROR('c _ratio_tbl'!C31/$B39,"")</f>
        <v>0.97502939052264936</v>
      </c>
      <c r="E39" s="11">
        <f>IFERROR('c _ratio_tbl'!D31/$B39,"")</f>
        <v>1.1700352686271791</v>
      </c>
      <c r="F39" s="11">
        <f>IFERROR('c _ratio_tbl'!E31/$B39,"")</f>
        <v>1.3650411467317083</v>
      </c>
      <c r="G39" s="11">
        <f>IFERROR('c _ratio_tbl'!F31/$B39,"")</f>
        <v>1.5600470248362386</v>
      </c>
      <c r="H39" s="11">
        <f>IFERROR('c _ratio_tbl'!G31/$B39,"")</f>
        <v>1.7550529029407684</v>
      </c>
      <c r="I39" s="14">
        <f>IFERROR('c _ratio_tbl'!H31/$B39,"")</f>
        <v>1.9500587810452981</v>
      </c>
      <c r="J39" s="11">
        <f>IFERROR('c _ratio_tbl'!I31/$B39,"")</f>
        <v>2.1450646591498277</v>
      </c>
      <c r="K39" s="11">
        <f>IFERROR('c _ratio_tbl'!J31/$B39,"")</f>
        <v>2.3400705372543573</v>
      </c>
      <c r="L39" s="11">
        <f>IFERROR('c _ratio_tbl'!K31/$B39,"")</f>
        <v>2.5350764153588878</v>
      </c>
      <c r="M39" s="11">
        <f>IFERROR('c _ratio_tbl'!L31/$B39,"")</f>
        <v>2.730082293463417</v>
      </c>
      <c r="N39" s="11">
        <f>IFERROR('c _ratio_tbl'!M31/$B39,"")</f>
        <v>2.9250881715679471</v>
      </c>
    </row>
    <row r="40" spans="1:14" x14ac:dyDescent="0.25">
      <c r="A40" s="12" t="str">
        <f>'c _ratio_tbl'!A32</f>
        <v>0xf7ecae6f035ea4927fde97faa679b5e224afb169</v>
      </c>
      <c r="B40" s="2">
        <f>'c _ratio_tbl'!B32</f>
        <v>188108.81762434781</v>
      </c>
      <c r="C40" s="2"/>
      <c r="D40" s="11">
        <f>IFERROR('c _ratio_tbl'!C32/$B40,"")</f>
        <v>1.103117988972097</v>
      </c>
      <c r="E40" s="11">
        <f>IFERROR('c _ratio_tbl'!D32/$B40,"")</f>
        <v>1.3237415867665159</v>
      </c>
      <c r="F40" s="11">
        <f>IFERROR('c _ratio_tbl'!E32/$B40,"")</f>
        <v>1.544365184560935</v>
      </c>
      <c r="G40" s="11">
        <f>IFERROR('c _ratio_tbl'!F32/$B40,"")</f>
        <v>1.7649887823553547</v>
      </c>
      <c r="H40" s="11">
        <f>IFERROR('c _ratio_tbl'!G32/$B40,"")</f>
        <v>1.985612380149774</v>
      </c>
      <c r="I40" s="14">
        <f>IFERROR('c _ratio_tbl'!H32/$B40,"")</f>
        <v>2.2062359779441931</v>
      </c>
      <c r="J40" s="11">
        <f>IFERROR('c _ratio_tbl'!I32/$B40,"")</f>
        <v>2.4268595757386127</v>
      </c>
      <c r="K40" s="11">
        <f>IFERROR('c _ratio_tbl'!J32/$B40,"")</f>
        <v>2.6474831735330322</v>
      </c>
      <c r="L40" s="11">
        <f>IFERROR('c _ratio_tbl'!K32/$B40,"")</f>
        <v>2.8681067713274513</v>
      </c>
      <c r="M40" s="11">
        <f>IFERROR('c _ratio_tbl'!L32/$B40,"")</f>
        <v>3.0887303691218708</v>
      </c>
      <c r="N40" s="11">
        <f>IFERROR('c _ratio_tbl'!M32/$B40,"")</f>
        <v>3.3093539669162899</v>
      </c>
    </row>
    <row r="41" spans="1:14" x14ac:dyDescent="0.25">
      <c r="A41" s="12" t="str">
        <f>'c _ratio_tbl'!A33</f>
        <v>0x193991827e291599a262e7fa7d212ff1ae31d110</v>
      </c>
      <c r="B41" s="2">
        <f>'c _ratio_tbl'!B33</f>
        <v>132588.58174322441</v>
      </c>
      <c r="C41" s="2"/>
      <c r="D41" s="11">
        <f>IFERROR('c _ratio_tbl'!C33/$B41,"")</f>
        <v>1.6123795805046321</v>
      </c>
      <c r="E41" s="11">
        <f>IFERROR('c _ratio_tbl'!D33/$B41,"")</f>
        <v>1.9348554966055589</v>
      </c>
      <c r="F41" s="11">
        <f>IFERROR('c _ratio_tbl'!E33/$B41,"")</f>
        <v>2.2573314127064847</v>
      </c>
      <c r="G41" s="11">
        <f>IFERROR('c _ratio_tbl'!F33/$B41,"")</f>
        <v>2.5798073288074117</v>
      </c>
      <c r="H41" s="11">
        <f>IFERROR('c _ratio_tbl'!G33/$B41,"")</f>
        <v>2.9022832449083382</v>
      </c>
      <c r="I41" s="14">
        <f>IFERROR('c _ratio_tbl'!H33/$B41,"")</f>
        <v>3.2247591610092643</v>
      </c>
      <c r="J41" s="11">
        <f>IFERROR('c _ratio_tbl'!I33/$B41,"")</f>
        <v>3.5472350771101913</v>
      </c>
      <c r="K41" s="11">
        <f>IFERROR('c _ratio_tbl'!J33/$B41,"")</f>
        <v>3.8697109932111178</v>
      </c>
      <c r="L41" s="11">
        <f>IFERROR('c _ratio_tbl'!K33/$B41,"")</f>
        <v>4.1921869093120439</v>
      </c>
      <c r="M41" s="11">
        <f>IFERROR('c _ratio_tbl'!L33/$B41,"")</f>
        <v>4.5146628254129695</v>
      </c>
      <c r="N41" s="11">
        <f>IFERROR('c _ratio_tbl'!M33/$B41,"")</f>
        <v>4.8371387415138969</v>
      </c>
    </row>
    <row r="42" spans="1:14" x14ac:dyDescent="0.25">
      <c r="A42" s="12" t="str">
        <f>'c _ratio_tbl'!A34</f>
        <v>0xaf0fdd39e5d92499b0ed9f68693da99c0ec1e92e</v>
      </c>
      <c r="B42" s="2">
        <f>'c _ratio_tbl'!B34</f>
        <v>126661.59008673159</v>
      </c>
      <c r="C42" s="2"/>
      <c r="D42" s="11">
        <f>IFERROR('c _ratio_tbl'!C34/$B42,"")</f>
        <v>1.9081865313169213</v>
      </c>
      <c r="E42" s="11">
        <f>IFERROR('c _ratio_tbl'!D34/$B42,"")</f>
        <v>2.2898238375803053</v>
      </c>
      <c r="F42" s="11">
        <f>IFERROR('c _ratio_tbl'!E34/$B42,"")</f>
        <v>2.6714611438436897</v>
      </c>
      <c r="G42" s="11">
        <f>IFERROR('c _ratio_tbl'!F34/$B42,"")</f>
        <v>3.0530984501070733</v>
      </c>
      <c r="H42" s="11">
        <f>IFERROR('c _ratio_tbl'!G34/$B42,"")</f>
        <v>3.4347357563704577</v>
      </c>
      <c r="I42" s="14">
        <f>IFERROR('c _ratio_tbl'!H34/$B42,"")</f>
        <v>3.8163730626338417</v>
      </c>
      <c r="J42" s="11">
        <f>IFERROR('c _ratio_tbl'!I34/$B42,"")</f>
        <v>4.1980103688972266</v>
      </c>
      <c r="K42" s="11">
        <f>IFERROR('c _ratio_tbl'!J34/$B42,"")</f>
        <v>4.5796476751606097</v>
      </c>
      <c r="L42" s="11">
        <f>IFERROR('c _ratio_tbl'!K34/$B42,"")</f>
        <v>4.9612849814239954</v>
      </c>
      <c r="M42" s="11">
        <f>IFERROR('c _ratio_tbl'!L34/$B42,"")</f>
        <v>5.3429222876873785</v>
      </c>
      <c r="N42" s="11">
        <f>IFERROR('c _ratio_tbl'!M34/$B42,"")</f>
        <v>5.7245595939507634</v>
      </c>
    </row>
    <row r="43" spans="1:14" x14ac:dyDescent="0.25">
      <c r="A43" s="12" t="str">
        <f>'c _ratio_tbl'!A35</f>
        <v>0x930b01abb91d5776aabc750b46e5c34cfac92cd2</v>
      </c>
      <c r="B43" s="2">
        <f>'c _ratio_tbl'!B35</f>
        <v>126071.2115676613</v>
      </c>
      <c r="C43" s="2"/>
      <c r="D43" s="11">
        <f>IFERROR('c _ratio_tbl'!C35/$B43,"")</f>
        <v>2.0342586781052563</v>
      </c>
      <c r="E43" s="11">
        <f>IFERROR('c _ratio_tbl'!D35/$B43,"")</f>
        <v>2.4411104137263075</v>
      </c>
      <c r="F43" s="11">
        <f>IFERROR('c _ratio_tbl'!E35/$B43,"")</f>
        <v>2.8479621493473588</v>
      </c>
      <c r="G43" s="11">
        <f>IFERROR('c _ratio_tbl'!F35/$B43,"")</f>
        <v>3.2548138849684105</v>
      </c>
      <c r="H43" s="11">
        <f>IFERROR('c _ratio_tbl'!G35/$B43,"")</f>
        <v>3.6616656205894622</v>
      </c>
      <c r="I43" s="14">
        <f>IFERROR('c _ratio_tbl'!H35/$B43,"")</f>
        <v>4.0685173562105126</v>
      </c>
      <c r="J43" s="11">
        <f>IFERROR('c _ratio_tbl'!I35/$B43,"")</f>
        <v>4.4753690918315652</v>
      </c>
      <c r="K43" s="11">
        <f>IFERROR('c _ratio_tbl'!J35/$B43,"")</f>
        <v>4.8822208274526151</v>
      </c>
      <c r="L43" s="11">
        <f>IFERROR('c _ratio_tbl'!K35/$B43,"")</f>
        <v>5.2890725630736668</v>
      </c>
      <c r="M43" s="11">
        <f>IFERROR('c _ratio_tbl'!L35/$B43,"")</f>
        <v>5.6959242986947176</v>
      </c>
      <c r="N43" s="11">
        <f>IFERROR('c _ratio_tbl'!M35/$B43,"")</f>
        <v>6.1027760343157684</v>
      </c>
    </row>
    <row r="44" spans="1:14" x14ac:dyDescent="0.25">
      <c r="A44" s="12" t="str">
        <f>'c _ratio_tbl'!A36</f>
        <v>0x1d4acbc9f70cadd4e6eb215731b8a20bb848d042</v>
      </c>
      <c r="B44" s="2">
        <f>'c _ratio_tbl'!B36</f>
        <v>124360.3955179959</v>
      </c>
      <c r="C44" s="2"/>
      <c r="D44" s="11">
        <f>IFERROR('c _ratio_tbl'!C36/$B44,"")</f>
        <v>1.1566683684799943</v>
      </c>
      <c r="E44" s="11">
        <f>IFERROR('c _ratio_tbl'!D36/$B44,"")</f>
        <v>1.3880020421759938</v>
      </c>
      <c r="F44" s="11">
        <f>IFERROR('c _ratio_tbl'!E36/$B44,"")</f>
        <v>1.6193357158719923</v>
      </c>
      <c r="G44" s="11">
        <f>IFERROR('c _ratio_tbl'!F36/$B44,"")</f>
        <v>1.8506693895679911</v>
      </c>
      <c r="H44" s="11">
        <f>IFERROR('c _ratio_tbl'!G36/$B44,"")</f>
        <v>2.0820030632639894</v>
      </c>
      <c r="I44" s="14">
        <f>IFERROR('c _ratio_tbl'!H36/$B44,"")</f>
        <v>2.3133367369599891</v>
      </c>
      <c r="J44" s="11">
        <f>IFERROR('c _ratio_tbl'!I36/$B44,"")</f>
        <v>2.5446704106559879</v>
      </c>
      <c r="K44" s="11">
        <f>IFERROR('c _ratio_tbl'!J36/$B44,"")</f>
        <v>2.7760040843519866</v>
      </c>
      <c r="L44" s="11">
        <f>IFERROR('c _ratio_tbl'!K36/$B44,"")</f>
        <v>3.0073377580479859</v>
      </c>
      <c r="M44" s="11">
        <f>IFERROR('c _ratio_tbl'!L36/$B44,"")</f>
        <v>3.2386714317439846</v>
      </c>
      <c r="N44" s="11">
        <f>IFERROR('c _ratio_tbl'!M36/$B44,"")</f>
        <v>3.4700051054399834</v>
      </c>
    </row>
    <row r="45" spans="1:14" x14ac:dyDescent="0.25">
      <c r="A45" s="12" t="str">
        <f>'c _ratio_tbl'!A37</f>
        <v>0xbc280becab2bf6ddc0c126e9179d27bb0ebe52a3</v>
      </c>
      <c r="B45" s="2">
        <f>'c _ratio_tbl'!B37</f>
        <v>122451.20942589411</v>
      </c>
      <c r="C45" s="2"/>
      <c r="D45" s="11">
        <f>IFERROR('c _ratio_tbl'!C37/$B45,"")</f>
        <v>1.2381729021855599</v>
      </c>
      <c r="E45" s="11">
        <f>IFERROR('c _ratio_tbl'!D37/$B45,"")</f>
        <v>1.4858074826226717</v>
      </c>
      <c r="F45" s="11">
        <f>IFERROR('c _ratio_tbl'!E37/$B45,"")</f>
        <v>1.7334420630597835</v>
      </c>
      <c r="G45" s="11">
        <f>IFERROR('c _ratio_tbl'!F37/$B45,"")</f>
        <v>1.9810766434968963</v>
      </c>
      <c r="H45" s="11">
        <f>IFERROR('c _ratio_tbl'!G37/$B45,"")</f>
        <v>2.228711223934007</v>
      </c>
      <c r="I45" s="14">
        <f>IFERROR('c _ratio_tbl'!H37/$B45,"")</f>
        <v>2.4763458043711197</v>
      </c>
      <c r="J45" s="11">
        <f>IFERROR('c _ratio_tbl'!I37/$B45,"")</f>
        <v>2.723980384808232</v>
      </c>
      <c r="K45" s="11">
        <f>IFERROR('c _ratio_tbl'!J37/$B45,"")</f>
        <v>2.9716149652453434</v>
      </c>
      <c r="L45" s="11">
        <f>IFERROR('c _ratio_tbl'!K37/$B45,"")</f>
        <v>3.2192495456824557</v>
      </c>
      <c r="M45" s="11">
        <f>IFERROR('c _ratio_tbl'!L37/$B45,"")</f>
        <v>3.4668841261195671</v>
      </c>
      <c r="N45" s="11">
        <f>IFERROR('c _ratio_tbl'!M37/$B45,"")</f>
        <v>3.7145187065566789</v>
      </c>
    </row>
    <row r="46" spans="1:14" x14ac:dyDescent="0.25">
      <c r="A46" s="12" t="str">
        <f>'c _ratio_tbl'!A38</f>
        <v>0xd3f0325f9ae1790dd83e76a3bf4379fb6760ddf3</v>
      </c>
      <c r="B46" s="2">
        <f>'c _ratio_tbl'!B38</f>
        <v>118674.10381760199</v>
      </c>
      <c r="C46" s="2"/>
      <c r="D46" s="11">
        <f>IFERROR('c _ratio_tbl'!C38/$B46,"")</f>
        <v>1.8657643415925771</v>
      </c>
      <c r="E46" s="11">
        <f>IFERROR('c _ratio_tbl'!D38/$B46,"")</f>
        <v>2.2389172099110928</v>
      </c>
      <c r="F46" s="11">
        <f>IFERROR('c _ratio_tbl'!E38/$B46,"")</f>
        <v>2.6120700782296082</v>
      </c>
      <c r="G46" s="11">
        <f>IFERROR('c _ratio_tbl'!F38/$B46,"")</f>
        <v>2.9852229465481233</v>
      </c>
      <c r="H46" s="11">
        <f>IFERROR('c _ratio_tbl'!G38/$B46,"")</f>
        <v>3.3583758148666387</v>
      </c>
      <c r="I46" s="14">
        <f>IFERROR('c _ratio_tbl'!H38/$B46,"")</f>
        <v>3.7315286831851546</v>
      </c>
      <c r="J46" s="11">
        <f>IFERROR('c _ratio_tbl'!I38/$B46,"")</f>
        <v>4.1046815515036705</v>
      </c>
      <c r="K46" s="11">
        <f>IFERROR('c _ratio_tbl'!J38/$B46,"")</f>
        <v>4.4778344198221856</v>
      </c>
      <c r="L46" s="11">
        <f>IFERROR('c _ratio_tbl'!K38/$B46,"")</f>
        <v>4.8509872881407015</v>
      </c>
      <c r="M46" s="11">
        <f>IFERROR('c _ratio_tbl'!L38/$B46,"")</f>
        <v>5.2241401564592156</v>
      </c>
      <c r="N46" s="11">
        <f>IFERROR('c _ratio_tbl'!M38/$B46,"")</f>
        <v>5.5972930247777315</v>
      </c>
    </row>
    <row r="47" spans="1:14" x14ac:dyDescent="0.25">
      <c r="A47" s="12" t="str">
        <f>'c _ratio_tbl'!A39</f>
        <v>0x510b0068c0756bbefcbaffb6567e467d661291fe</v>
      </c>
      <c r="B47" s="2">
        <f>'c _ratio_tbl'!B39</f>
        <v>103564.395600848</v>
      </c>
      <c r="C47" s="2"/>
      <c r="D47" s="11">
        <f>IFERROR('c _ratio_tbl'!C39/$B47,"")</f>
        <v>1.6177895749615103</v>
      </c>
      <c r="E47" s="11">
        <f>IFERROR('c _ratio_tbl'!D39/$B47,"")</f>
        <v>1.941347489953813</v>
      </c>
      <c r="F47" s="11">
        <f>IFERROR('c _ratio_tbl'!E39/$B47,"")</f>
        <v>2.264905404946115</v>
      </c>
      <c r="G47" s="11">
        <f>IFERROR('c _ratio_tbl'!F39/$B47,"")</f>
        <v>2.5884633199384171</v>
      </c>
      <c r="H47" s="11">
        <f>IFERROR('c _ratio_tbl'!G39/$B47,"")</f>
        <v>2.9120212349307186</v>
      </c>
      <c r="I47" s="14">
        <f>IFERROR('c _ratio_tbl'!H39/$B47,"")</f>
        <v>3.235579149923022</v>
      </c>
      <c r="J47" s="11">
        <f>IFERROR('c _ratio_tbl'!I39/$B47,"")</f>
        <v>3.5591370649153244</v>
      </c>
      <c r="K47" s="11">
        <f>IFERROR('c _ratio_tbl'!J39/$B47,"")</f>
        <v>3.8826949799076256</v>
      </c>
      <c r="L47" s="11">
        <f>IFERROR('c _ratio_tbl'!K39/$B47,"")</f>
        <v>4.2062528948999267</v>
      </c>
      <c r="M47" s="11">
        <f>IFERROR('c _ratio_tbl'!L39/$B47,"")</f>
        <v>4.5298108098922292</v>
      </c>
      <c r="N47" s="11">
        <f>IFERROR('c _ratio_tbl'!M39/$B47,"")</f>
        <v>4.8533687248845316</v>
      </c>
    </row>
    <row r="48" spans="1:14" x14ac:dyDescent="0.25">
      <c r="A48" s="12" t="str">
        <f>'c _ratio_tbl'!A40</f>
        <v>0xb483f21dc981d2d1e483192a15fcac281669bf73</v>
      </c>
      <c r="B48" s="2">
        <f>'c _ratio_tbl'!B40</f>
        <v>102312.64186379781</v>
      </c>
      <c r="C48" s="2"/>
      <c r="D48" s="11">
        <f>IFERROR('c _ratio_tbl'!C40/$B48,"")</f>
        <v>1.9060179218801028</v>
      </c>
      <c r="E48" s="11">
        <f>IFERROR('c _ratio_tbl'!D40/$B48,"")</f>
        <v>2.287221506256123</v>
      </c>
      <c r="F48" s="11">
        <f>IFERROR('c _ratio_tbl'!E40/$B48,"")</f>
        <v>2.6684250906321436</v>
      </c>
      <c r="G48" s="11">
        <f>IFERROR('c _ratio_tbl'!F40/$B48,"")</f>
        <v>3.0496286750081638</v>
      </c>
      <c r="H48" s="11">
        <f>IFERROR('c _ratio_tbl'!G40/$B48,"")</f>
        <v>3.4308322593841845</v>
      </c>
      <c r="I48" s="14">
        <f>IFERROR('c _ratio_tbl'!H40/$B48,"")</f>
        <v>3.8120358437602042</v>
      </c>
      <c r="J48" s="11">
        <f>IFERROR('c _ratio_tbl'!I40/$B48,"")</f>
        <v>4.1932394281362262</v>
      </c>
      <c r="K48" s="11">
        <f>IFERROR('c _ratio_tbl'!J40/$B48,"")</f>
        <v>4.5744430125122451</v>
      </c>
      <c r="L48" s="11">
        <f>IFERROR('c _ratio_tbl'!K40/$B48,"")</f>
        <v>4.9556465968882666</v>
      </c>
      <c r="M48" s="11">
        <f>IFERROR('c _ratio_tbl'!L40/$B48,"")</f>
        <v>5.3368501812642863</v>
      </c>
      <c r="N48" s="11">
        <f>IFERROR('c _ratio_tbl'!M40/$B48,"")</f>
        <v>5.718053765640307</v>
      </c>
    </row>
    <row r="49" spans="1:14" x14ac:dyDescent="0.25">
      <c r="A49" s="12" t="str">
        <f>'c _ratio_tbl'!A41</f>
        <v>0xceed474d02362da11951a17e352b15379132c077</v>
      </c>
      <c r="B49" s="2">
        <f>'c _ratio_tbl'!B41</f>
        <v>95070.412421268353</v>
      </c>
      <c r="C49" s="2"/>
      <c r="D49" s="11">
        <f>IFERROR('c _ratio_tbl'!C41/$B49,"")</f>
        <v>3.7183398916802468</v>
      </c>
      <c r="E49" s="11">
        <f>IFERROR('c _ratio_tbl'!D41/$B49,"")</f>
        <v>4.4620078700162971</v>
      </c>
      <c r="F49" s="11">
        <f>IFERROR('c _ratio_tbl'!E41/$B49,"")</f>
        <v>5.2056758483523469</v>
      </c>
      <c r="G49" s="11">
        <f>IFERROR('c _ratio_tbl'!F41/$B49,"")</f>
        <v>5.9493438266883967</v>
      </c>
      <c r="H49" s="11">
        <f>IFERROR('c _ratio_tbl'!G41/$B49,"")</f>
        <v>6.6930118050244456</v>
      </c>
      <c r="I49" s="14">
        <f>IFERROR('c _ratio_tbl'!H41/$B49,"")</f>
        <v>7.4366797833604954</v>
      </c>
      <c r="J49" s="11">
        <f>IFERROR('c _ratio_tbl'!I41/$B49,"")</f>
        <v>8.1803477616965452</v>
      </c>
      <c r="K49" s="11">
        <f>IFERROR('c _ratio_tbl'!J41/$B49,"")</f>
        <v>8.9240157400325941</v>
      </c>
      <c r="L49" s="11">
        <f>IFERROR('c _ratio_tbl'!K41/$B49,"")</f>
        <v>9.667683718368643</v>
      </c>
      <c r="M49" s="11">
        <f>IFERROR('c _ratio_tbl'!L41/$B49,"")</f>
        <v>10.411351696704692</v>
      </c>
      <c r="N49" s="11">
        <f>IFERROR('c _ratio_tbl'!M41/$B49,"")</f>
        <v>11.155019675040739</v>
      </c>
    </row>
    <row r="50" spans="1:14" x14ac:dyDescent="0.25">
      <c r="A50" s="12" t="str">
        <f>'c _ratio_tbl'!A42</f>
        <v>0x79d64144f05b18534e45b069c5c867089e13a4c6</v>
      </c>
      <c r="B50" s="2">
        <f>'c _ratio_tbl'!B42</f>
        <v>91970.858462155025</v>
      </c>
      <c r="C50" s="2"/>
      <c r="D50" s="11">
        <f>IFERROR('c _ratio_tbl'!C42/$B50,"")</f>
        <v>1.1346902195522488</v>
      </c>
      <c r="E50" s="11">
        <f>IFERROR('c _ratio_tbl'!D42/$B50,"")</f>
        <v>1.3616282634626988</v>
      </c>
      <c r="F50" s="11">
        <f>IFERROR('c _ratio_tbl'!E42/$B50,"")</f>
        <v>1.5885663073731486</v>
      </c>
      <c r="G50" s="11">
        <f>IFERROR('c _ratio_tbl'!F42/$B50,"")</f>
        <v>1.8155043512835995</v>
      </c>
      <c r="H50" s="11">
        <f>IFERROR('c _ratio_tbl'!G42/$B50,"")</f>
        <v>2.0424423951940494</v>
      </c>
      <c r="I50" s="14">
        <f>IFERROR('c _ratio_tbl'!H42/$B50,"")</f>
        <v>2.2693804391044989</v>
      </c>
      <c r="J50" s="11">
        <f>IFERROR('c _ratio_tbl'!I42/$B50,"")</f>
        <v>2.496318483014949</v>
      </c>
      <c r="K50" s="11">
        <f>IFERROR('c _ratio_tbl'!J42/$B50,"")</f>
        <v>2.7232565269253985</v>
      </c>
      <c r="L50" s="11">
        <f>IFERROR('c _ratio_tbl'!K42/$B50,"")</f>
        <v>2.9501945708358481</v>
      </c>
      <c r="M50" s="11">
        <f>IFERROR('c _ratio_tbl'!L42/$B50,"")</f>
        <v>3.1771326147462982</v>
      </c>
      <c r="N50" s="11">
        <f>IFERROR('c _ratio_tbl'!M42/$B50,"")</f>
        <v>3.4040706586567477</v>
      </c>
    </row>
    <row r="51" spans="1:14" x14ac:dyDescent="0.25">
      <c r="A51" s="12" t="str">
        <f>'c _ratio_tbl'!A43</f>
        <v>0xa2e3475d13776c6e42ff37b47286827d959b2195</v>
      </c>
      <c r="B51" s="2">
        <f>'c _ratio_tbl'!B43</f>
        <v>91240.007288547597</v>
      </c>
      <c r="C51" s="2"/>
      <c r="D51" s="11">
        <f>IFERROR('c _ratio_tbl'!C43/$B51,"")</f>
        <v>0.93877537034708469</v>
      </c>
      <c r="E51" s="11">
        <f>IFERROR('c _ratio_tbl'!D43/$B51,"")</f>
        <v>1.1265304444165019</v>
      </c>
      <c r="F51" s="11">
        <f>IFERROR('c _ratio_tbl'!E43/$B51,"")</f>
        <v>1.314285518485919</v>
      </c>
      <c r="G51" s="11">
        <f>IFERROR('c _ratio_tbl'!F43/$B51,"")</f>
        <v>1.5020405925553362</v>
      </c>
      <c r="H51" s="11">
        <f>IFERROR('c _ratio_tbl'!G43/$B51,"")</f>
        <v>1.6897956666247527</v>
      </c>
      <c r="I51" s="14">
        <f>IFERROR('c _ratio_tbl'!H43/$B51,"")</f>
        <v>1.8775507406941698</v>
      </c>
      <c r="J51" s="11">
        <f>IFERROR('c _ratio_tbl'!I43/$B51,"")</f>
        <v>2.0653058147635868</v>
      </c>
      <c r="K51" s="11">
        <f>IFERROR('c _ratio_tbl'!J43/$B51,"")</f>
        <v>2.2530608888330028</v>
      </c>
      <c r="L51" s="11">
        <f>IFERROR('c _ratio_tbl'!K43/$B51,"")</f>
        <v>2.4408159629024206</v>
      </c>
      <c r="M51" s="11">
        <f>IFERROR('c _ratio_tbl'!L43/$B51,"")</f>
        <v>2.6285710369718367</v>
      </c>
      <c r="N51" s="11">
        <f>IFERROR('c _ratio_tbl'!M43/$B51,"")</f>
        <v>2.8163261110412541</v>
      </c>
    </row>
    <row r="52" spans="1:14" x14ac:dyDescent="0.25">
      <c r="A52" s="12" t="str">
        <f>'c _ratio_tbl'!A44</f>
        <v>0x498f119215f978b66886a4f905658e515f3724d5</v>
      </c>
      <c r="B52" s="2">
        <f>'c _ratio_tbl'!B44</f>
        <v>79759.99002055639</v>
      </c>
      <c r="C52" s="2"/>
      <c r="D52" s="11">
        <f>IFERROR('c _ratio_tbl'!C44/$B52,"")</f>
        <v>1.2637358379819801</v>
      </c>
      <c r="E52" s="11">
        <f>IFERROR('c _ratio_tbl'!D44/$B52,"")</f>
        <v>1.5164830055783769</v>
      </c>
      <c r="F52" s="11">
        <f>IFERROR('c _ratio_tbl'!E44/$B52,"")</f>
        <v>1.7692301731747726</v>
      </c>
      <c r="G52" s="11">
        <f>IFERROR('c _ratio_tbl'!F44/$B52,"")</f>
        <v>2.0219773407711692</v>
      </c>
      <c r="H52" s="11">
        <f>IFERROR('c _ratio_tbl'!G44/$B52,"")</f>
        <v>2.2747245083675645</v>
      </c>
      <c r="I52" s="14">
        <f>IFERROR('c _ratio_tbl'!H44/$B52,"")</f>
        <v>2.5274716759639615</v>
      </c>
      <c r="J52" s="11">
        <f>IFERROR('c _ratio_tbl'!I44/$B52,"")</f>
        <v>2.7802188435603572</v>
      </c>
      <c r="K52" s="11">
        <f>IFERROR('c _ratio_tbl'!J44/$B52,"")</f>
        <v>3.0329660111567525</v>
      </c>
      <c r="L52" s="11">
        <f>IFERROR('c _ratio_tbl'!K44/$B52,"")</f>
        <v>3.2857131787531491</v>
      </c>
      <c r="M52" s="11">
        <f>IFERROR('c _ratio_tbl'!L44/$B52,"")</f>
        <v>3.5384603463495452</v>
      </c>
      <c r="N52" s="11">
        <f>IFERROR('c _ratio_tbl'!M44/$B52,"")</f>
        <v>3.7912075139459418</v>
      </c>
    </row>
    <row r="53" spans="1:14" x14ac:dyDescent="0.25">
      <c r="A53" s="12" t="str">
        <f>'c _ratio_tbl'!A45</f>
        <v>0x6c11b7b9b5b4ee542943dc0d3970a867e8ee5197</v>
      </c>
      <c r="B53" s="2">
        <f>'c _ratio_tbl'!B45</f>
        <v>68390.666247493093</v>
      </c>
      <c r="C53" s="2"/>
      <c r="D53" s="11">
        <f>IFERROR('c _ratio_tbl'!C45/$B53,"")</f>
        <v>1.8642974785778845</v>
      </c>
      <c r="E53" s="11">
        <f>IFERROR('c _ratio_tbl'!D45/$B53,"")</f>
        <v>2.2371569742934612</v>
      </c>
      <c r="F53" s="11">
        <f>IFERROR('c _ratio_tbl'!E45/$B53,"")</f>
        <v>2.6100164700090382</v>
      </c>
      <c r="G53" s="11">
        <f>IFERROR('c _ratio_tbl'!F45/$B53,"")</f>
        <v>2.9828759657246153</v>
      </c>
      <c r="H53" s="11">
        <f>IFERROR('c _ratio_tbl'!G45/$B53,"")</f>
        <v>3.355735461440192</v>
      </c>
      <c r="I53" s="14">
        <f>IFERROR('c _ratio_tbl'!H45/$B53,"")</f>
        <v>3.7285949571557691</v>
      </c>
      <c r="J53" s="11">
        <f>IFERROR('c _ratio_tbl'!I45/$B53,"")</f>
        <v>4.1014544528713452</v>
      </c>
      <c r="K53" s="11">
        <f>IFERROR('c _ratio_tbl'!J45/$B53,"")</f>
        <v>4.4743139485869223</v>
      </c>
      <c r="L53" s="11">
        <f>IFERROR('c _ratio_tbl'!K45/$B53,"")</f>
        <v>4.8471734443025012</v>
      </c>
      <c r="M53" s="11">
        <f>IFERROR('c _ratio_tbl'!L45/$B53,"")</f>
        <v>5.2200329400180765</v>
      </c>
      <c r="N53" s="11">
        <f>IFERROR('c _ratio_tbl'!M45/$B53,"")</f>
        <v>5.5928924357336536</v>
      </c>
    </row>
    <row r="54" spans="1:14" x14ac:dyDescent="0.25">
      <c r="A54" s="12" t="str">
        <f>'c _ratio_tbl'!A46</f>
        <v>0x16b8cc5b1558b365d9844385425b13bde0ceaa49</v>
      </c>
      <c r="B54" s="2">
        <f>'c _ratio_tbl'!B46</f>
        <v>67320.285807045017</v>
      </c>
      <c r="C54" s="2"/>
      <c r="D54" s="11">
        <f>IFERROR('c _ratio_tbl'!C46/$B54,"")</f>
        <v>1.9283518775385715</v>
      </c>
      <c r="E54" s="11">
        <f>IFERROR('c _ratio_tbl'!D46/$B54,"")</f>
        <v>2.314022253046284</v>
      </c>
      <c r="F54" s="11">
        <f>IFERROR('c _ratio_tbl'!E46/$B54,"")</f>
        <v>2.6996926285539984</v>
      </c>
      <c r="G54" s="11">
        <f>IFERROR('c _ratio_tbl'!F46/$B54,"")</f>
        <v>3.0853630040617128</v>
      </c>
      <c r="H54" s="11">
        <f>IFERROR('c _ratio_tbl'!G46/$B54,"")</f>
        <v>3.4710333795694273</v>
      </c>
      <c r="I54" s="14">
        <f>IFERROR('c _ratio_tbl'!H46/$B54,"")</f>
        <v>3.8567037550771412</v>
      </c>
      <c r="J54" s="11">
        <f>IFERROR('c _ratio_tbl'!I46/$B54,"")</f>
        <v>4.2423741305848557</v>
      </c>
      <c r="K54" s="11">
        <f>IFERROR('c _ratio_tbl'!J46/$B54,"")</f>
        <v>4.6280445060925697</v>
      </c>
      <c r="L54" s="11">
        <f>IFERROR('c _ratio_tbl'!K46/$B54,"")</f>
        <v>5.0137148816002837</v>
      </c>
      <c r="M54" s="11">
        <f>IFERROR('c _ratio_tbl'!L46/$B54,"")</f>
        <v>5.3993852571079985</v>
      </c>
      <c r="N54" s="11">
        <f>IFERROR('c _ratio_tbl'!M46/$B54,"")</f>
        <v>5.7850556326157125</v>
      </c>
    </row>
    <row r="55" spans="1:14" x14ac:dyDescent="0.25">
      <c r="A55" s="12" t="str">
        <f>'c _ratio_tbl'!A47</f>
        <v>0xe402418ed93cda7def66c084c154cac4ecead2bf</v>
      </c>
      <c r="B55" s="2">
        <f>'c _ratio_tbl'!B47</f>
        <v>66508.32838422936</v>
      </c>
      <c r="C55" s="2"/>
      <c r="D55" s="11">
        <f>IFERROR('c _ratio_tbl'!C47/$B55,"")</f>
        <v>1.256344688436094</v>
      </c>
      <c r="E55" s="11">
        <f>IFERROR('c _ratio_tbl'!D47/$B55,"")</f>
        <v>1.5076136261233133</v>
      </c>
      <c r="F55" s="11">
        <f>IFERROR('c _ratio_tbl'!E47/$B55,"")</f>
        <v>1.7588825638105319</v>
      </c>
      <c r="G55" s="11">
        <f>IFERROR('c _ratio_tbl'!F47/$B55,"")</f>
        <v>2.0101515014977505</v>
      </c>
      <c r="H55" s="11">
        <f>IFERROR('c _ratio_tbl'!G47/$B55,"")</f>
        <v>2.261420439184969</v>
      </c>
      <c r="I55" s="14">
        <f>IFERROR('c _ratio_tbl'!H47/$B55,"")</f>
        <v>2.5126893768721876</v>
      </c>
      <c r="J55" s="11">
        <f>IFERROR('c _ratio_tbl'!I47/$B55,"")</f>
        <v>2.763958314559408</v>
      </c>
      <c r="K55" s="11">
        <f>IFERROR('c _ratio_tbl'!J47/$B55,"")</f>
        <v>3.0152272522466266</v>
      </c>
      <c r="L55" s="11">
        <f>IFERROR('c _ratio_tbl'!K47/$B55,"")</f>
        <v>3.2664961899338452</v>
      </c>
      <c r="M55" s="11">
        <f>IFERROR('c _ratio_tbl'!L47/$B55,"")</f>
        <v>3.517765127621062</v>
      </c>
      <c r="N55" s="11">
        <f>IFERROR('c _ratio_tbl'!M47/$B55,"")</f>
        <v>3.7690340653082823</v>
      </c>
    </row>
    <row r="56" spans="1:14" x14ac:dyDescent="0.25">
      <c r="A56" s="12" t="str">
        <f>'c _ratio_tbl'!A48</f>
        <v>0x0be55326919f08af4d14a42aafb3b68f95738355</v>
      </c>
      <c r="B56" s="2">
        <f>'c _ratio_tbl'!B48</f>
        <v>65630.805873725534</v>
      </c>
      <c r="C56" s="2"/>
      <c r="D56" s="11">
        <f>IFERROR('c _ratio_tbl'!C48/$B56,"")</f>
        <v>1.885570190576332</v>
      </c>
      <c r="E56" s="11">
        <f>IFERROR('c _ratio_tbl'!D48/$B56,"")</f>
        <v>2.2626842286915987</v>
      </c>
      <c r="F56" s="11">
        <f>IFERROR('c _ratio_tbl'!E48/$B56,"")</f>
        <v>2.6397982668068636</v>
      </c>
      <c r="G56" s="11">
        <f>IFERROR('c _ratio_tbl'!F48/$B56,"")</f>
        <v>3.0169123049221307</v>
      </c>
      <c r="H56" s="11">
        <f>IFERROR('c _ratio_tbl'!G48/$B56,"")</f>
        <v>3.3940263430373974</v>
      </c>
      <c r="I56" s="14">
        <f>IFERROR('c _ratio_tbl'!H48/$B56,"")</f>
        <v>3.7711403811526627</v>
      </c>
      <c r="J56" s="11">
        <f>IFERROR('c _ratio_tbl'!I48/$B56,"")</f>
        <v>4.1482544192679285</v>
      </c>
      <c r="K56" s="11">
        <f>IFERROR('c _ratio_tbl'!J48/$B56,"")</f>
        <v>4.5253684573831956</v>
      </c>
      <c r="L56" s="11">
        <f>IFERROR('c _ratio_tbl'!K48/$B56,"")</f>
        <v>4.9024824954984627</v>
      </c>
      <c r="M56" s="11">
        <f>IFERROR('c _ratio_tbl'!L48/$B56,"")</f>
        <v>5.2795965336137272</v>
      </c>
      <c r="N56" s="11">
        <f>IFERROR('c _ratio_tbl'!M48/$B56,"")</f>
        <v>5.6567105717289943</v>
      </c>
    </row>
    <row r="57" spans="1:14" x14ac:dyDescent="0.25">
      <c r="A57" s="12" t="str">
        <f>'c _ratio_tbl'!A49</f>
        <v>0x9c606f6ffcb2265a824522f096dc0ab3e81d5f39</v>
      </c>
      <c r="B57" s="2">
        <f>'c _ratio_tbl'!B49</f>
        <v>65330.59341149604</v>
      </c>
      <c r="C57" s="2"/>
      <c r="D57" s="11">
        <f>IFERROR('c _ratio_tbl'!C49/$B57,"")</f>
        <v>1.8526521494729749</v>
      </c>
      <c r="E57" s="11">
        <f>IFERROR('c _ratio_tbl'!D49/$B57,"")</f>
        <v>2.2231825793675695</v>
      </c>
      <c r="F57" s="11">
        <f>IFERROR('c _ratio_tbl'!E49/$B57,"")</f>
        <v>2.5937130092621636</v>
      </c>
      <c r="G57" s="11">
        <f>IFERROR('c _ratio_tbl'!F49/$B57,"")</f>
        <v>2.96424343915676</v>
      </c>
      <c r="H57" s="11">
        <f>IFERROR('c _ratio_tbl'!G49/$B57,"")</f>
        <v>3.3347738690513546</v>
      </c>
      <c r="I57" s="14">
        <f>IFERROR('c _ratio_tbl'!H49/$B57,"")</f>
        <v>3.7053042989459497</v>
      </c>
      <c r="J57" s="11">
        <f>IFERROR('c _ratio_tbl'!I49/$B57,"")</f>
        <v>4.0758347288405457</v>
      </c>
      <c r="K57" s="11">
        <f>IFERROR('c _ratio_tbl'!J49/$B57,"")</f>
        <v>4.4463651587351407</v>
      </c>
      <c r="L57" s="11">
        <f>IFERROR('c _ratio_tbl'!K49/$B57,"")</f>
        <v>4.8168955886297349</v>
      </c>
      <c r="M57" s="11">
        <f>IFERROR('c _ratio_tbl'!L49/$B57,"")</f>
        <v>5.1874260185243291</v>
      </c>
      <c r="N57" s="11">
        <f>IFERROR('c _ratio_tbl'!M49/$B57,"")</f>
        <v>5.5579564484189241</v>
      </c>
    </row>
    <row r="58" spans="1:14" x14ac:dyDescent="0.25">
      <c r="A58" s="12" t="str">
        <f>'c _ratio_tbl'!A50</f>
        <v>0xb0399dac8f4d4100b49b2a7b3873481114229d18</v>
      </c>
      <c r="B58" s="2">
        <f>'c _ratio_tbl'!B50</f>
        <v>63865.33105554006</v>
      </c>
      <c r="C58" s="2"/>
      <c r="D58" s="11">
        <f>IFERROR('c _ratio_tbl'!C50/$B58,"")</f>
        <v>1.8658206372055834</v>
      </c>
      <c r="E58" s="11">
        <f>IFERROR('c _ratio_tbl'!D50/$B58,"")</f>
        <v>2.2389847646466992</v>
      </c>
      <c r="F58" s="11">
        <f>IFERROR('c _ratio_tbl'!E50/$B58,"")</f>
        <v>2.6121488920878169</v>
      </c>
      <c r="G58" s="11">
        <f>IFERROR('c _ratio_tbl'!F50/$B58,"")</f>
        <v>2.9853130195289324</v>
      </c>
      <c r="H58" s="11">
        <f>IFERROR('c _ratio_tbl'!G50/$B58,"")</f>
        <v>3.3584771469700501</v>
      </c>
      <c r="I58" s="14">
        <f>IFERROR('c _ratio_tbl'!H50/$B58,"")</f>
        <v>3.7316412744111656</v>
      </c>
      <c r="J58" s="11">
        <f>IFERROR('c _ratio_tbl'!I50/$B58,"")</f>
        <v>4.1048054018522828</v>
      </c>
      <c r="K58" s="11">
        <f>IFERROR('c _ratio_tbl'!J50/$B58,"")</f>
        <v>4.4779695292933983</v>
      </c>
      <c r="L58" s="11">
        <f>IFERROR('c _ratio_tbl'!K50/$B58,"")</f>
        <v>4.8511336567345156</v>
      </c>
      <c r="M58" s="11">
        <f>IFERROR('c _ratio_tbl'!L50/$B58,"")</f>
        <v>5.224297784175632</v>
      </c>
      <c r="N58" s="11">
        <f>IFERROR('c _ratio_tbl'!M50/$B58,"")</f>
        <v>5.5974619116167492</v>
      </c>
    </row>
    <row r="59" spans="1:14" x14ac:dyDescent="0.25">
      <c r="A59" s="12" t="str">
        <f>'c _ratio_tbl'!A51</f>
        <v>0x993b16320d16bb35ca328ceaeb1b7e93ba8c596e</v>
      </c>
      <c r="B59" s="2">
        <f>'c _ratio_tbl'!B51</f>
        <v>59371.223537835867</v>
      </c>
      <c r="C59" s="2"/>
      <c r="D59" s="11">
        <f>IFERROR('c _ratio_tbl'!C51/$B59,"")</f>
        <v>1.9072468998530012</v>
      </c>
      <c r="E59" s="11">
        <f>IFERROR('c _ratio_tbl'!D51/$B59,"")</f>
        <v>2.2886962798235997</v>
      </c>
      <c r="F59" s="11">
        <f>IFERROR('c _ratio_tbl'!E51/$B59,"")</f>
        <v>2.6701456597941999</v>
      </c>
      <c r="G59" s="11">
        <f>IFERROR('c _ratio_tbl'!F51/$B59,"")</f>
        <v>3.051595039764802</v>
      </c>
      <c r="H59" s="11">
        <f>IFERROR('c _ratio_tbl'!G51/$B59,"")</f>
        <v>3.4330444197354009</v>
      </c>
      <c r="I59" s="14">
        <f>IFERROR('c _ratio_tbl'!H51/$B59,"")</f>
        <v>3.8144937997060011</v>
      </c>
      <c r="J59" s="11">
        <f>IFERROR('c _ratio_tbl'!I51/$B59,"")</f>
        <v>4.1959431796766031</v>
      </c>
      <c r="K59" s="11">
        <f>IFERROR('c _ratio_tbl'!J51/$B59,"")</f>
        <v>4.5773925596472012</v>
      </c>
      <c r="L59" s="11">
        <f>IFERROR('c _ratio_tbl'!K51/$B59,"")</f>
        <v>4.9588419396178018</v>
      </c>
      <c r="M59" s="11">
        <f>IFERROR('c _ratio_tbl'!L51/$B59,"")</f>
        <v>5.3402913195884016</v>
      </c>
      <c r="N59" s="11">
        <f>IFERROR('c _ratio_tbl'!M51/$B59,"")</f>
        <v>5.7217406995590023</v>
      </c>
    </row>
    <row r="60" spans="1:14" x14ac:dyDescent="0.25">
      <c r="A60" s="12" t="str">
        <f>'c _ratio_tbl'!A52</f>
        <v>0xedea7950d9be5bdd630b3af6df016bc68cefce0b</v>
      </c>
      <c r="B60" s="2">
        <f>'c _ratio_tbl'!B52</f>
        <v>59274.293556843848</v>
      </c>
      <c r="C60" s="2"/>
      <c r="D60" s="11">
        <f>IFERROR('c _ratio_tbl'!C52/$B60,"")</f>
        <v>3.1272436130045502</v>
      </c>
      <c r="E60" s="11">
        <f>IFERROR('c _ratio_tbl'!D52/$B60,"")</f>
        <v>3.75269233560546</v>
      </c>
      <c r="F60" s="11">
        <f>IFERROR('c _ratio_tbl'!E52/$B60,"")</f>
        <v>4.3781410582063698</v>
      </c>
      <c r="G60" s="11">
        <f>IFERROR('c _ratio_tbl'!F52/$B60,"")</f>
        <v>5.0035897808072809</v>
      </c>
      <c r="H60" s="11">
        <f>IFERROR('c _ratio_tbl'!G52/$B60,"")</f>
        <v>5.6290385034081902</v>
      </c>
      <c r="I60" s="14">
        <f>IFERROR('c _ratio_tbl'!H52/$B60,"")</f>
        <v>6.2544872260090996</v>
      </c>
      <c r="J60" s="11">
        <f>IFERROR('c _ratio_tbl'!I52/$B60,"")</f>
        <v>6.8799359486100107</v>
      </c>
      <c r="K60" s="11">
        <f>IFERROR('c _ratio_tbl'!J52/$B60,"")</f>
        <v>7.50538467121092</v>
      </c>
      <c r="L60" s="11">
        <f>IFERROR('c _ratio_tbl'!K52/$B60,"")</f>
        <v>8.1308333938118302</v>
      </c>
      <c r="M60" s="11">
        <f>IFERROR('c _ratio_tbl'!L52/$B60,"")</f>
        <v>8.7562821164127396</v>
      </c>
      <c r="N60" s="11">
        <f>IFERROR('c _ratio_tbl'!M52/$B60,"")</f>
        <v>9.3817308390136489</v>
      </c>
    </row>
    <row r="61" spans="1:14" x14ac:dyDescent="0.25">
      <c r="A61" s="12" t="str">
        <f>'c _ratio_tbl'!A53</f>
        <v>0x7cf59c7488ef93c45bbaef98afae545f1b4fef6d</v>
      </c>
      <c r="B61" s="2">
        <f>'c _ratio_tbl'!B53</f>
        <v>56012.914279380173</v>
      </c>
      <c r="C61" s="2"/>
      <c r="D61" s="11">
        <f>IFERROR('c _ratio_tbl'!C53/$B61,"")</f>
        <v>2.1330266728027012</v>
      </c>
      <c r="E61" s="11">
        <f>IFERROR('c _ratio_tbl'!D53/$B61,"")</f>
        <v>2.5596320073632408</v>
      </c>
      <c r="F61" s="11">
        <f>IFERROR('c _ratio_tbl'!E53/$B61,"")</f>
        <v>2.9862373419237822</v>
      </c>
      <c r="G61" s="11">
        <f>IFERROR('c _ratio_tbl'!F53/$B61,"")</f>
        <v>3.4128426764843214</v>
      </c>
      <c r="H61" s="11">
        <f>IFERROR('c _ratio_tbl'!G53/$B61,"")</f>
        <v>3.8394480110448632</v>
      </c>
      <c r="I61" s="14">
        <f>IFERROR('c _ratio_tbl'!H53/$B61,"")</f>
        <v>4.2660533456054024</v>
      </c>
      <c r="J61" s="11">
        <f>IFERROR('c _ratio_tbl'!I53/$B61,"")</f>
        <v>4.6926586801659438</v>
      </c>
      <c r="K61" s="11">
        <f>IFERROR('c _ratio_tbl'!J53/$B61,"")</f>
        <v>5.1192640147264825</v>
      </c>
      <c r="L61" s="11">
        <f>IFERROR('c _ratio_tbl'!K53/$B61,"")</f>
        <v>5.5458693492870221</v>
      </c>
      <c r="M61" s="11">
        <f>IFERROR('c _ratio_tbl'!L53/$B61,"")</f>
        <v>5.9724746838475644</v>
      </c>
      <c r="N61" s="11">
        <f>IFERROR('c _ratio_tbl'!M53/$B61,"")</f>
        <v>6.399080018408104</v>
      </c>
    </row>
    <row r="62" spans="1:14" x14ac:dyDescent="0.25">
      <c r="A62" s="12" t="str">
        <f>'c _ratio_tbl'!A54</f>
        <v>0xbfce1907360c0b74542aadfa5a2d919e029d4266</v>
      </c>
      <c r="B62" s="2">
        <f>'c _ratio_tbl'!B54</f>
        <v>55941.318130609427</v>
      </c>
      <c r="C62" s="2"/>
      <c r="D62" s="11">
        <f>IFERROR('c _ratio_tbl'!C54/$B62,"")</f>
        <v>1.1774547019745516</v>
      </c>
      <c r="E62" s="11">
        <f>IFERROR('c _ratio_tbl'!D54/$B62,"")</f>
        <v>1.4129456423694617</v>
      </c>
      <c r="F62" s="11">
        <f>IFERROR('c _ratio_tbl'!E54/$B62,"")</f>
        <v>1.6484365827643721</v>
      </c>
      <c r="G62" s="11">
        <f>IFERROR('c _ratio_tbl'!F54/$B62,"")</f>
        <v>1.8839275231592829</v>
      </c>
      <c r="H62" s="11">
        <f>IFERROR('c _ratio_tbl'!G54/$B62,"")</f>
        <v>2.1194184635541919</v>
      </c>
      <c r="I62" s="14">
        <f>IFERROR('c _ratio_tbl'!H54/$B62,"")</f>
        <v>2.3549094039491032</v>
      </c>
      <c r="J62" s="11">
        <f>IFERROR('c _ratio_tbl'!I54/$B62,"")</f>
        <v>2.590400344344014</v>
      </c>
      <c r="K62" s="11">
        <f>IFERROR('c _ratio_tbl'!J54/$B62,"")</f>
        <v>2.825891284738923</v>
      </c>
      <c r="L62" s="11">
        <f>IFERROR('c _ratio_tbl'!K54/$B62,"")</f>
        <v>3.0613822251338343</v>
      </c>
      <c r="M62" s="11">
        <f>IFERROR('c _ratio_tbl'!L54/$B62,"")</f>
        <v>3.2968731655287438</v>
      </c>
      <c r="N62" s="11">
        <f>IFERROR('c _ratio_tbl'!M54/$B62,"")</f>
        <v>3.5323641059236546</v>
      </c>
    </row>
    <row r="63" spans="1:14" x14ac:dyDescent="0.25">
      <c r="A63" s="12" t="str">
        <f>'c _ratio_tbl'!A55</f>
        <v>0x349a01774f22f51ffd46270b48f1fdc85ac9131f</v>
      </c>
      <c r="B63" s="2">
        <f>'c _ratio_tbl'!B55</f>
        <v>55276.260964009882</v>
      </c>
      <c r="C63" s="2"/>
      <c r="D63" s="11">
        <f>IFERROR('c _ratio_tbl'!C55/$B63,"")</f>
        <v>1.942622723376549</v>
      </c>
      <c r="E63" s="11">
        <f>IFERROR('c _ratio_tbl'!D55/$B63,"")</f>
        <v>2.3311472680518599</v>
      </c>
      <c r="F63" s="11">
        <f>IFERROR('c _ratio_tbl'!E55/$B63,"")</f>
        <v>2.7196718127271691</v>
      </c>
      <c r="G63" s="11">
        <f>IFERROR('c _ratio_tbl'!F55/$B63,"")</f>
        <v>3.1081963574024796</v>
      </c>
      <c r="H63" s="11">
        <f>IFERROR('c _ratio_tbl'!G55/$B63,"")</f>
        <v>3.4967209020777887</v>
      </c>
      <c r="I63" s="14">
        <f>IFERROR('c _ratio_tbl'!H55/$B63,"")</f>
        <v>3.8852454467530979</v>
      </c>
      <c r="J63" s="11">
        <f>IFERROR('c _ratio_tbl'!I55/$B63,"")</f>
        <v>4.2737699914284084</v>
      </c>
      <c r="K63" s="11">
        <f>IFERROR('c _ratio_tbl'!J55/$B63,"")</f>
        <v>4.662294536103718</v>
      </c>
      <c r="L63" s="11">
        <f>IFERROR('c _ratio_tbl'!K55/$B63,"")</f>
        <v>5.0508190807790285</v>
      </c>
      <c r="M63" s="11">
        <f>IFERROR('c _ratio_tbl'!L55/$B63,"")</f>
        <v>5.4393436254543381</v>
      </c>
      <c r="N63" s="11">
        <f>IFERROR('c _ratio_tbl'!M55/$B63,"")</f>
        <v>5.8278681701296486</v>
      </c>
    </row>
    <row r="64" spans="1:14" x14ac:dyDescent="0.25">
      <c r="A64" s="12" t="str">
        <f>'c _ratio_tbl'!A56</f>
        <v>0x28ea4a0e9899bdce3ae67d7aad4792f9f0780efb</v>
      </c>
      <c r="B64" s="2">
        <f>'c _ratio_tbl'!B56</f>
        <v>54201.678809788929</v>
      </c>
      <c r="C64" s="2"/>
      <c r="D64" s="11">
        <f>IFERROR('c _ratio_tbl'!C56/$B64,"")</f>
        <v>1.1297579826142046</v>
      </c>
      <c r="E64" s="11">
        <f>IFERROR('c _ratio_tbl'!D56/$B64,"")</f>
        <v>1.3557095791370455</v>
      </c>
      <c r="F64" s="11">
        <f>IFERROR('c _ratio_tbl'!E56/$B64,"")</f>
        <v>1.5816611756598864</v>
      </c>
      <c r="G64" s="11">
        <f>IFERROR('c _ratio_tbl'!F56/$B64,"")</f>
        <v>1.8076127721827273</v>
      </c>
      <c r="H64" s="11">
        <f>IFERROR('c _ratio_tbl'!G56/$B64,"")</f>
        <v>2.033564368705568</v>
      </c>
      <c r="I64" s="14">
        <f>IFERROR('c _ratio_tbl'!H56/$B64,"")</f>
        <v>2.2595159652284083</v>
      </c>
      <c r="J64" s="11">
        <f>IFERROR('c _ratio_tbl'!I56/$B64,"")</f>
        <v>2.4854675617512503</v>
      </c>
      <c r="K64" s="11">
        <f>IFERROR('c _ratio_tbl'!J56/$B64,"")</f>
        <v>2.7114191582740901</v>
      </c>
      <c r="L64" s="11">
        <f>IFERROR('c _ratio_tbl'!K56/$B64,"")</f>
        <v>2.9373707547969321</v>
      </c>
      <c r="M64" s="11">
        <f>IFERROR('c _ratio_tbl'!L56/$B64,"")</f>
        <v>3.1633223513197728</v>
      </c>
      <c r="N64" s="11">
        <f>IFERROR('c _ratio_tbl'!M56/$B64,"")</f>
        <v>3.3892739478426148</v>
      </c>
    </row>
    <row r="65" spans="1:14" x14ac:dyDescent="0.25">
      <c r="A65" s="12" t="str">
        <f>'c _ratio_tbl'!A57</f>
        <v>0x1f7d1970b0e9f229df8d81f1f358f08ee52462fd</v>
      </c>
      <c r="B65" s="2">
        <f>'c _ratio_tbl'!B57</f>
        <v>51289.811669274939</v>
      </c>
      <c r="C65" s="2"/>
      <c r="D65" s="11">
        <f>IFERROR('c _ratio_tbl'!C57/$B65,"")</f>
        <v>1.8909891364692843</v>
      </c>
      <c r="E65" s="11">
        <f>IFERROR('c _ratio_tbl'!D57/$B65,"")</f>
        <v>2.2691869637631408</v>
      </c>
      <c r="F65" s="11">
        <f>IFERROR('c _ratio_tbl'!E57/$B65,"")</f>
        <v>2.6473847910569974</v>
      </c>
      <c r="G65" s="11">
        <f>IFERROR('c _ratio_tbl'!F57/$B65,"")</f>
        <v>3.025582618350855</v>
      </c>
      <c r="H65" s="11">
        <f>IFERROR('c _ratio_tbl'!G57/$B65,"")</f>
        <v>3.403780445644712</v>
      </c>
      <c r="I65" s="14">
        <f>IFERROR('c _ratio_tbl'!H57/$B65,"")</f>
        <v>3.7819782729385687</v>
      </c>
      <c r="J65" s="11">
        <f>IFERROR('c _ratio_tbl'!I57/$B65,"")</f>
        <v>4.1601761002324258</v>
      </c>
      <c r="K65" s="11">
        <f>IFERROR('c _ratio_tbl'!J57/$B65,"")</f>
        <v>4.5383739275262833</v>
      </c>
      <c r="L65" s="11">
        <f>IFERROR('c _ratio_tbl'!K57/$B65,"")</f>
        <v>4.91657175482014</v>
      </c>
      <c r="M65" s="11">
        <f>IFERROR('c _ratio_tbl'!L57/$B65,"")</f>
        <v>5.2947695821139948</v>
      </c>
      <c r="N65" s="11">
        <f>IFERROR('c _ratio_tbl'!M57/$B65,"")</f>
        <v>5.672967409407855</v>
      </c>
    </row>
    <row r="66" spans="1:14" x14ac:dyDescent="0.25">
      <c r="A66" s="12" t="str">
        <f>'c _ratio_tbl'!A58</f>
        <v>0xf5b3df78f230ced991c9c2750bb160d9e1651e57</v>
      </c>
      <c r="B66" s="2">
        <f>'c _ratio_tbl'!B58</f>
        <v>50261.609432992067</v>
      </c>
      <c r="C66" s="2"/>
      <c r="D66" s="11">
        <f>IFERROR('c _ratio_tbl'!C58/$B66,"")</f>
        <v>1.86463289308804</v>
      </c>
      <c r="E66" s="11">
        <f>IFERROR('c _ratio_tbl'!D58/$B66,"")</f>
        <v>2.2375594717056471</v>
      </c>
      <c r="F66" s="11">
        <f>IFERROR('c _ratio_tbl'!E58/$B66,"")</f>
        <v>2.610486050323257</v>
      </c>
      <c r="G66" s="11">
        <f>IFERROR('c _ratio_tbl'!F58/$B66,"")</f>
        <v>2.9834126289408642</v>
      </c>
      <c r="H66" s="11">
        <f>IFERROR('c _ratio_tbl'!G58/$B66,"")</f>
        <v>3.3563392075584719</v>
      </c>
      <c r="I66" s="14">
        <f>IFERROR('c _ratio_tbl'!H58/$B66,"")</f>
        <v>3.7292657861760792</v>
      </c>
      <c r="J66" s="11">
        <f>IFERROR('c _ratio_tbl'!I58/$B66,"")</f>
        <v>4.1021923647936882</v>
      </c>
      <c r="K66" s="11">
        <f>IFERROR('c _ratio_tbl'!J58/$B66,"")</f>
        <v>4.4751189434112959</v>
      </c>
      <c r="L66" s="11">
        <f>IFERROR('c _ratio_tbl'!K58/$B66,"")</f>
        <v>4.8480455220289045</v>
      </c>
      <c r="M66" s="11">
        <f>IFERROR('c _ratio_tbl'!L58/$B66,"")</f>
        <v>5.2209721006465113</v>
      </c>
      <c r="N66" s="11">
        <f>IFERROR('c _ratio_tbl'!M58/$B66,"")</f>
        <v>5.5938986792641181</v>
      </c>
    </row>
    <row r="67" spans="1:14" x14ac:dyDescent="0.25">
      <c r="A67" s="12" t="str">
        <f>'c _ratio_tbl'!A59</f>
        <v>0x9c5083dd4838e120dbeac44c052179692aa5dac5</v>
      </c>
      <c r="B67" s="2">
        <f>'c _ratio_tbl'!B59</f>
        <v>49789.572567392148</v>
      </c>
      <c r="C67" s="2"/>
      <c r="D67" s="11">
        <f>IFERROR('c _ratio_tbl'!C59/$B67,"")</f>
        <v>1.9911136851381734</v>
      </c>
      <c r="E67" s="11">
        <f>IFERROR('c _ratio_tbl'!D59/$B67,"")</f>
        <v>2.3893364221658078</v>
      </c>
      <c r="F67" s="11">
        <f>IFERROR('c _ratio_tbl'!E59/$B67,"")</f>
        <v>2.7875591591934437</v>
      </c>
      <c r="G67" s="11">
        <f>IFERROR('c _ratio_tbl'!F59/$B67,"")</f>
        <v>3.1857818962210773</v>
      </c>
      <c r="H67" s="11">
        <f>IFERROR('c _ratio_tbl'!G59/$B67,"")</f>
        <v>3.5840046332487114</v>
      </c>
      <c r="I67" s="14">
        <f>IFERROR('c _ratio_tbl'!H59/$B67,"")</f>
        <v>3.9822273702763473</v>
      </c>
      <c r="J67" s="11">
        <f>IFERROR('c _ratio_tbl'!I59/$B67,"")</f>
        <v>4.3804501073039814</v>
      </c>
      <c r="K67" s="11">
        <f>IFERROR('c _ratio_tbl'!J59/$B67,"")</f>
        <v>4.7786728443316155</v>
      </c>
      <c r="L67" s="11">
        <f>IFERROR('c _ratio_tbl'!K59/$B67,"")</f>
        <v>5.1768955813592514</v>
      </c>
      <c r="M67" s="11">
        <f>IFERROR('c _ratio_tbl'!L59/$B67,"")</f>
        <v>5.5751183183868855</v>
      </c>
      <c r="N67" s="11">
        <f>IFERROR('c _ratio_tbl'!M59/$B67,"")</f>
        <v>5.9733410554145205</v>
      </c>
    </row>
    <row r="68" spans="1:14" x14ac:dyDescent="0.25">
      <c r="A68" s="12" t="str">
        <f>'c _ratio_tbl'!A60</f>
        <v>0xa5758de121079d2fa868c64b02ef35c909635f16</v>
      </c>
      <c r="B68" s="2">
        <f>'c _ratio_tbl'!B60</f>
        <v>49041.227690602253</v>
      </c>
      <c r="C68" s="2"/>
      <c r="D68" s="11">
        <f>IFERROR('c _ratio_tbl'!C60/$B68,"")</f>
        <v>3.0365080144358427</v>
      </c>
      <c r="E68" s="11">
        <f>IFERROR('c _ratio_tbl'!D60/$B68,"")</f>
        <v>3.6438096173230119</v>
      </c>
      <c r="F68" s="11">
        <f>IFERROR('c _ratio_tbl'!E60/$B68,"")</f>
        <v>4.2511112202101797</v>
      </c>
      <c r="G68" s="11">
        <f>IFERROR('c _ratio_tbl'!F60/$B68,"")</f>
        <v>4.8584128230973489</v>
      </c>
      <c r="H68" s="11">
        <f>IFERROR('c _ratio_tbl'!G60/$B68,"")</f>
        <v>5.4657144259845172</v>
      </c>
      <c r="I68" s="14">
        <f>IFERROR('c _ratio_tbl'!H60/$B68,"")</f>
        <v>6.0730160288716863</v>
      </c>
      <c r="J68" s="11">
        <f>IFERROR('c _ratio_tbl'!I60/$B68,"")</f>
        <v>6.6803176317588573</v>
      </c>
      <c r="K68" s="11">
        <f>IFERROR('c _ratio_tbl'!J60/$B68,"")</f>
        <v>7.287619234646022</v>
      </c>
      <c r="L68" s="11">
        <f>IFERROR('c _ratio_tbl'!K60/$B68,"")</f>
        <v>7.8949208375331921</v>
      </c>
      <c r="M68" s="11">
        <f>IFERROR('c _ratio_tbl'!L60/$B68,"")</f>
        <v>8.5022224404203612</v>
      </c>
      <c r="N68" s="11">
        <f>IFERROR('c _ratio_tbl'!M60/$B68,"")</f>
        <v>9.1095240433075286</v>
      </c>
    </row>
    <row r="69" spans="1:14" x14ac:dyDescent="0.25">
      <c r="A69" s="12" t="str">
        <f>'c _ratio_tbl'!A61</f>
        <v>0x1ffb72ea08df1f3ef0057d3bc44065ba44905778</v>
      </c>
      <c r="B69" s="2">
        <f>'c _ratio_tbl'!B61</f>
        <v>47719.31086170076</v>
      </c>
      <c r="C69" s="2"/>
      <c r="D69" s="11">
        <f>IFERROR('c _ratio_tbl'!C61/$B69,"")</f>
        <v>1.8765517694378877</v>
      </c>
      <c r="E69" s="11">
        <f>IFERROR('c _ratio_tbl'!D61/$B69,"")</f>
        <v>2.251862123325465</v>
      </c>
      <c r="F69" s="11">
        <f>IFERROR('c _ratio_tbl'!E61/$B69,"")</f>
        <v>2.6271724772130418</v>
      </c>
      <c r="G69" s="11">
        <f>IFERROR('c _ratio_tbl'!F61/$B69,"")</f>
        <v>3.0024828311006204</v>
      </c>
      <c r="H69" s="11">
        <f>IFERROR('c _ratio_tbl'!G61/$B69,"")</f>
        <v>3.3777931849881973</v>
      </c>
      <c r="I69" s="14">
        <f>IFERROR('c _ratio_tbl'!H61/$B69,"")</f>
        <v>3.7531035388757741</v>
      </c>
      <c r="J69" s="11">
        <f>IFERROR('c _ratio_tbl'!I61/$B69,"")</f>
        <v>4.1284138927633531</v>
      </c>
      <c r="K69" s="11">
        <f>IFERROR('c _ratio_tbl'!J61/$B69,"")</f>
        <v>4.50372424665093</v>
      </c>
      <c r="L69" s="11">
        <f>IFERROR('c _ratio_tbl'!K61/$B69,"")</f>
        <v>4.8790346005385095</v>
      </c>
      <c r="M69" s="11">
        <f>IFERROR('c _ratio_tbl'!L61/$B69,"")</f>
        <v>5.2543449544260863</v>
      </c>
      <c r="N69" s="11">
        <f>IFERROR('c _ratio_tbl'!M61/$B69,"")</f>
        <v>5.6296553083136622</v>
      </c>
    </row>
    <row r="70" spans="1:14" x14ac:dyDescent="0.25">
      <c r="A70" s="12" t="str">
        <f>'c _ratio_tbl'!A62</f>
        <v>0x4569c1ab9c4fc9b29cfbaddad569e89d5a202f3d</v>
      </c>
      <c r="B70" s="2">
        <f>'c _ratio_tbl'!B62</f>
        <v>46720.681153273406</v>
      </c>
      <c r="C70" s="2"/>
      <c r="D70" s="11">
        <f>IFERROR('c _ratio_tbl'!C62/$B70,"")</f>
        <v>1.2632607527600774</v>
      </c>
      <c r="E70" s="11">
        <f>IFERROR('c _ratio_tbl'!D62/$B70,"")</f>
        <v>1.5159129033120933</v>
      </c>
      <c r="F70" s="11">
        <f>IFERROR('c _ratio_tbl'!E62/$B70,"")</f>
        <v>1.7685650538641084</v>
      </c>
      <c r="G70" s="11">
        <f>IFERROR('c _ratio_tbl'!F62/$B70,"")</f>
        <v>2.0212172044161245</v>
      </c>
      <c r="H70" s="11">
        <f>IFERROR('c _ratio_tbl'!G62/$B70,"")</f>
        <v>2.2738693549681392</v>
      </c>
      <c r="I70" s="14">
        <f>IFERROR('c _ratio_tbl'!H62/$B70,"")</f>
        <v>2.5265215055201558</v>
      </c>
      <c r="J70" s="11">
        <f>IFERROR('c _ratio_tbl'!I62/$B70,"")</f>
        <v>2.7791736560721705</v>
      </c>
      <c r="K70" s="11">
        <f>IFERROR('c _ratio_tbl'!J62/$B70,"")</f>
        <v>3.031825806624187</v>
      </c>
      <c r="L70" s="11">
        <f>IFERROR('c _ratio_tbl'!K62/$B70,"")</f>
        <v>3.2844779571762013</v>
      </c>
      <c r="M70" s="11">
        <f>IFERROR('c _ratio_tbl'!L62/$B70,"")</f>
        <v>3.5371301077282165</v>
      </c>
      <c r="N70" s="11">
        <f>IFERROR('c _ratio_tbl'!M62/$B70,"")</f>
        <v>3.7897822582802325</v>
      </c>
    </row>
    <row r="71" spans="1:14" x14ac:dyDescent="0.25">
      <c r="A71" s="12" t="str">
        <f>'c _ratio_tbl'!A63</f>
        <v>0x98c30c832f42222985430c5e95b240af5c2cfd36</v>
      </c>
      <c r="B71" s="2">
        <f>'c _ratio_tbl'!B63</f>
        <v>46004.132326929182</v>
      </c>
      <c r="C71" s="2"/>
      <c r="D71" s="11">
        <f>IFERROR('c _ratio_tbl'!C63/$B71,"")</f>
        <v>2.0559861908778738</v>
      </c>
      <c r="E71" s="11">
        <f>IFERROR('c _ratio_tbl'!D63/$B71,"")</f>
        <v>2.4671834290534478</v>
      </c>
      <c r="F71" s="11">
        <f>IFERROR('c _ratio_tbl'!E63/$B71,"")</f>
        <v>2.8783806672290231</v>
      </c>
      <c r="G71" s="11">
        <f>IFERROR('c _ratio_tbl'!F63/$B71,"")</f>
        <v>3.2895779054045988</v>
      </c>
      <c r="H71" s="11">
        <f>IFERROR('c _ratio_tbl'!G63/$B71,"")</f>
        <v>3.7007751435801728</v>
      </c>
      <c r="I71" s="14">
        <f>IFERROR('c _ratio_tbl'!H63/$B71,"")</f>
        <v>4.1119723817557476</v>
      </c>
      <c r="J71" s="11">
        <f>IFERROR('c _ratio_tbl'!I63/$B71,"")</f>
        <v>4.5231696199313216</v>
      </c>
      <c r="K71" s="11">
        <f>IFERROR('c _ratio_tbl'!J63/$B71,"")</f>
        <v>4.9343668581068973</v>
      </c>
      <c r="L71" s="11">
        <f>IFERROR('c _ratio_tbl'!K63/$B71,"")</f>
        <v>5.3455640962824713</v>
      </c>
      <c r="M71" s="11">
        <f>IFERROR('c _ratio_tbl'!L63/$B71,"")</f>
        <v>5.7567613344580462</v>
      </c>
      <c r="N71" s="11">
        <f>IFERROR('c _ratio_tbl'!M63/$B71,"")</f>
        <v>6.167958572633621</v>
      </c>
    </row>
    <row r="72" spans="1:14" x14ac:dyDescent="0.25">
      <c r="A72" s="12" t="str">
        <f>'c _ratio_tbl'!A64</f>
        <v>0x96a6505172a24e54a56147cf884bd4c2f315f741</v>
      </c>
      <c r="B72" s="2">
        <f>'c _ratio_tbl'!B64</f>
        <v>45581.801094088529</v>
      </c>
      <c r="C72" s="2"/>
      <c r="D72" s="11">
        <f>IFERROR('c _ratio_tbl'!C64/$B72,"")</f>
        <v>1.1810216584094333</v>
      </c>
      <c r="E72" s="11">
        <f>IFERROR('c _ratio_tbl'!D64/$B72,"")</f>
        <v>1.4172259900913198</v>
      </c>
      <c r="F72" s="11">
        <f>IFERROR('c _ratio_tbl'!E64/$B72,"")</f>
        <v>1.6534303217732065</v>
      </c>
      <c r="G72" s="11">
        <f>IFERROR('c _ratio_tbl'!F64/$B72,"")</f>
        <v>1.8896346534550932</v>
      </c>
      <c r="H72" s="11">
        <f>IFERROR('c _ratio_tbl'!G64/$B72,"")</f>
        <v>2.1258389851369799</v>
      </c>
      <c r="I72" s="14">
        <f>IFERROR('c _ratio_tbl'!H64/$B72,"")</f>
        <v>2.3620433168188666</v>
      </c>
      <c r="J72" s="11">
        <f>IFERROR('c _ratio_tbl'!I64/$B72,"")</f>
        <v>2.5982476485007533</v>
      </c>
      <c r="K72" s="11">
        <f>IFERROR('c _ratio_tbl'!J64/$B72,"")</f>
        <v>2.8344519801826387</v>
      </c>
      <c r="L72" s="11">
        <f>IFERROR('c _ratio_tbl'!K64/$B72,"")</f>
        <v>3.0706563118645263</v>
      </c>
      <c r="M72" s="11">
        <f>IFERROR('c _ratio_tbl'!L64/$B72,"")</f>
        <v>3.3068606435464134</v>
      </c>
      <c r="N72" s="11">
        <f>IFERROR('c _ratio_tbl'!M64/$B72,"")</f>
        <v>3.543064975228301</v>
      </c>
    </row>
    <row r="73" spans="1:14" x14ac:dyDescent="0.25">
      <c r="A73" s="12" t="str">
        <f>'c _ratio_tbl'!A65</f>
        <v>0xc42c23c8287050c6d0cda3146b89efbb8ab7c748</v>
      </c>
      <c r="B73" s="2">
        <f>'c _ratio_tbl'!B65</f>
        <v>44518.60426159393</v>
      </c>
      <c r="C73" s="2"/>
      <c r="D73" s="11">
        <f>IFERROR('c _ratio_tbl'!C65/$B73,"")</f>
        <v>1.9094460973278939</v>
      </c>
      <c r="E73" s="11">
        <f>IFERROR('c _ratio_tbl'!D65/$B73,"")</f>
        <v>2.2913353167934734</v>
      </c>
      <c r="F73" s="11">
        <f>IFERROR('c _ratio_tbl'!E65/$B73,"")</f>
        <v>2.6732245362590503</v>
      </c>
      <c r="G73" s="11">
        <f>IFERROR('c _ratio_tbl'!F65/$B73,"")</f>
        <v>3.0551137557246308</v>
      </c>
      <c r="H73" s="11">
        <f>IFERROR('c _ratio_tbl'!G65/$B73,"")</f>
        <v>3.43700297519021</v>
      </c>
      <c r="I73" s="14">
        <f>IFERROR('c _ratio_tbl'!H65/$B73,"")</f>
        <v>3.8188921946557866</v>
      </c>
      <c r="J73" s="11">
        <f>IFERROR('c _ratio_tbl'!I65/$B73,"")</f>
        <v>4.2007814141213675</v>
      </c>
      <c r="K73" s="11">
        <f>IFERROR('c _ratio_tbl'!J65/$B73,"")</f>
        <v>4.5826706335869449</v>
      </c>
      <c r="L73" s="11">
        <f>IFERROR('c _ratio_tbl'!K65/$B73,"")</f>
        <v>4.9645598530525232</v>
      </c>
      <c r="M73" s="11">
        <f>IFERROR('c _ratio_tbl'!L65/$B73,"")</f>
        <v>5.3464490725181024</v>
      </c>
      <c r="N73" s="11">
        <f>IFERROR('c _ratio_tbl'!M65/$B73,"")</f>
        <v>5.7283382919836816</v>
      </c>
    </row>
    <row r="74" spans="1:14" x14ac:dyDescent="0.25">
      <c r="A74" s="12" t="str">
        <f>'c _ratio_tbl'!A66</f>
        <v>0x3d73ca37ca20a288eab1616d24e23998374a60c4</v>
      </c>
      <c r="B74" s="2">
        <f>'c _ratio_tbl'!B66</f>
        <v>43376.970028782816</v>
      </c>
      <c r="C74" s="2"/>
      <c r="D74" s="11">
        <f>IFERROR('c _ratio_tbl'!C66/$B74,"")</f>
        <v>2.9923598633308517</v>
      </c>
      <c r="E74" s="11">
        <f>IFERROR('c _ratio_tbl'!D66/$B74,"")</f>
        <v>3.5908318359970219</v>
      </c>
      <c r="F74" s="11">
        <f>IFERROR('c _ratio_tbl'!E66/$B74,"")</f>
        <v>4.1893038086631922</v>
      </c>
      <c r="G74" s="11">
        <f>IFERROR('c _ratio_tbl'!F66/$B74,"")</f>
        <v>4.7877757813293629</v>
      </c>
      <c r="H74" s="11">
        <f>IFERROR('c _ratio_tbl'!G66/$B74,"")</f>
        <v>5.3862477539955327</v>
      </c>
      <c r="I74" s="14">
        <f>IFERROR('c _ratio_tbl'!H66/$B74,"")</f>
        <v>5.9847197266617034</v>
      </c>
      <c r="J74" s="11">
        <f>IFERROR('c _ratio_tbl'!I66/$B74,"")</f>
        <v>6.5831916993278732</v>
      </c>
      <c r="K74" s="11">
        <f>IFERROR('c _ratio_tbl'!J66/$B74,"")</f>
        <v>7.1816636719940439</v>
      </c>
      <c r="L74" s="11">
        <f>IFERROR('c _ratio_tbl'!K66/$B74,"")</f>
        <v>7.7801356446602137</v>
      </c>
      <c r="M74" s="11">
        <f>IFERROR('c _ratio_tbl'!L66/$B74,"")</f>
        <v>8.3786076173263844</v>
      </c>
      <c r="N74" s="11">
        <f>IFERROR('c _ratio_tbl'!M66/$B74,"")</f>
        <v>8.9770795899925577</v>
      </c>
    </row>
    <row r="75" spans="1:14" x14ac:dyDescent="0.25">
      <c r="A75" s="12" t="str">
        <f>'c _ratio_tbl'!A67</f>
        <v>0x3e3cc1729d996a4a98e7f34dc7a7512c78aa4d74</v>
      </c>
      <c r="B75" s="2">
        <f>'c _ratio_tbl'!B67</f>
        <v>42108.818679022137</v>
      </c>
      <c r="C75" s="2"/>
      <c r="D75" s="11">
        <f>IFERROR('c _ratio_tbl'!C67/$B75,"")</f>
        <v>3.0364779258021626</v>
      </c>
      <c r="E75" s="11">
        <f>IFERROR('c _ratio_tbl'!D67/$B75,"")</f>
        <v>3.6437735109625953</v>
      </c>
      <c r="F75" s="11">
        <f>IFERROR('c _ratio_tbl'!E67/$B75,"")</f>
        <v>4.2510690961230271</v>
      </c>
      <c r="G75" s="11">
        <f>IFERROR('c _ratio_tbl'!F67/$B75,"")</f>
        <v>4.8583646812834624</v>
      </c>
      <c r="H75" s="11">
        <f>IFERROR('c _ratio_tbl'!G67/$B75,"")</f>
        <v>5.4656602664438951</v>
      </c>
      <c r="I75" s="14">
        <f>IFERROR('c _ratio_tbl'!H67/$B75,"")</f>
        <v>6.0729558516043278</v>
      </c>
      <c r="J75" s="11">
        <f>IFERROR('c _ratio_tbl'!I67/$B75,"")</f>
        <v>6.6802514367647605</v>
      </c>
      <c r="K75" s="11">
        <f>IFERROR('c _ratio_tbl'!J67/$B75,"")</f>
        <v>7.2875470219251923</v>
      </c>
      <c r="L75" s="11">
        <f>IFERROR('c _ratio_tbl'!K67/$B75,"")</f>
        <v>7.8948426070856259</v>
      </c>
      <c r="M75" s="11">
        <f>IFERROR('c _ratio_tbl'!L67/$B75,"")</f>
        <v>8.5021381922460577</v>
      </c>
      <c r="N75" s="11">
        <f>IFERROR('c _ratio_tbl'!M67/$B75,"")</f>
        <v>9.1094337774064904</v>
      </c>
    </row>
    <row r="76" spans="1:14" x14ac:dyDescent="0.25">
      <c r="A76" s="12" t="str">
        <f>'c _ratio_tbl'!A68</f>
        <v>0xcb3593c7c0dfe13129ff2b6add9ba402f76c797e</v>
      </c>
      <c r="B76" s="2">
        <f>'c _ratio_tbl'!B68</f>
        <v>40580.329502041342</v>
      </c>
      <c r="C76" s="2"/>
      <c r="D76" s="11">
        <f>IFERROR('c _ratio_tbl'!C68/$B76,"")</f>
        <v>1.8663246853136506</v>
      </c>
      <c r="E76" s="11">
        <f>IFERROR('c _ratio_tbl'!D68/$B76,"")</f>
        <v>2.2395896223763807</v>
      </c>
      <c r="F76" s="11">
        <f>IFERROR('c _ratio_tbl'!E68/$B76,"")</f>
        <v>2.612854559439111</v>
      </c>
      <c r="G76" s="11">
        <f>IFERROR('c _ratio_tbl'!F68/$B76,"")</f>
        <v>2.9861194965018414</v>
      </c>
      <c r="H76" s="11">
        <f>IFERROR('c _ratio_tbl'!G68/$B76,"")</f>
        <v>3.3593844335645704</v>
      </c>
      <c r="I76" s="14">
        <f>IFERROR('c _ratio_tbl'!H68/$B76,"")</f>
        <v>3.7326493706273012</v>
      </c>
      <c r="J76" s="11">
        <f>IFERROR('c _ratio_tbl'!I68/$B76,"")</f>
        <v>4.1059143076900311</v>
      </c>
      <c r="K76" s="11">
        <f>IFERROR('c _ratio_tbl'!J68/$B76,"")</f>
        <v>4.4791792447527605</v>
      </c>
      <c r="L76" s="11">
        <f>IFERROR('c _ratio_tbl'!K68/$B76,"")</f>
        <v>4.8524441818154926</v>
      </c>
      <c r="M76" s="11">
        <f>IFERROR('c _ratio_tbl'!L68/$B76,"")</f>
        <v>5.2257091188782221</v>
      </c>
      <c r="N76" s="11">
        <f>IFERROR('c _ratio_tbl'!M68/$B76,"")</f>
        <v>5.5989740559409524</v>
      </c>
    </row>
    <row r="77" spans="1:14" x14ac:dyDescent="0.25">
      <c r="A77" s="12" t="str">
        <f>'c _ratio_tbl'!A69</f>
        <v>0x583d03fe81b13d399426516de0badb93a428f1b1</v>
      </c>
      <c r="B77" s="2">
        <f>'c _ratio_tbl'!B69</f>
        <v>39595.201543918149</v>
      </c>
      <c r="C77" s="2"/>
      <c r="D77" s="11">
        <f>IFERROR('c _ratio_tbl'!C69/$B77,"")</f>
        <v>3.0518123188997044</v>
      </c>
      <c r="E77" s="11">
        <f>IFERROR('c _ratio_tbl'!D69/$B77,"")</f>
        <v>3.6621747826796454</v>
      </c>
      <c r="F77" s="11">
        <f>IFERROR('c _ratio_tbl'!E69/$B77,"")</f>
        <v>4.2725372464595859</v>
      </c>
      <c r="G77" s="11">
        <f>IFERROR('c _ratio_tbl'!F69/$B77,"")</f>
        <v>4.8828997102395268</v>
      </c>
      <c r="H77" s="11">
        <f>IFERROR('c _ratio_tbl'!G69/$B77,"")</f>
        <v>5.4932621740194678</v>
      </c>
      <c r="I77" s="14">
        <f>IFERROR('c _ratio_tbl'!H69/$B77,"")</f>
        <v>6.1036246377994088</v>
      </c>
      <c r="J77" s="11">
        <f>IFERROR('c _ratio_tbl'!I69/$B77,"")</f>
        <v>6.7139871015793489</v>
      </c>
      <c r="K77" s="11">
        <f>IFERROR('c _ratio_tbl'!J69/$B77,"")</f>
        <v>7.3243495653592881</v>
      </c>
      <c r="L77" s="11">
        <f>IFERROR('c _ratio_tbl'!K69/$B77,"")</f>
        <v>7.9347120291392317</v>
      </c>
      <c r="M77" s="11">
        <f>IFERROR('c _ratio_tbl'!L69/$B77,"")</f>
        <v>8.54507449291917</v>
      </c>
      <c r="N77" s="11">
        <f>IFERROR('c _ratio_tbl'!M69/$B77,"")</f>
        <v>9.155436956699111</v>
      </c>
    </row>
    <row r="78" spans="1:14" x14ac:dyDescent="0.25">
      <c r="A78" s="12" t="str">
        <f>'c _ratio_tbl'!A70</f>
        <v>0xca41a5fccf73d0793bdf8657ed4010ec40f10f2c</v>
      </c>
      <c r="B78" s="2">
        <f>'c _ratio_tbl'!B70</f>
        <v>39473.5113329866</v>
      </c>
      <c r="C78" s="2"/>
      <c r="D78" s="11">
        <f>IFERROR('c _ratio_tbl'!C70/$B78,"")</f>
        <v>1.8857678360820556</v>
      </c>
      <c r="E78" s="11">
        <f>IFERROR('c _ratio_tbl'!D70/$B78,"")</f>
        <v>2.2629214032984666</v>
      </c>
      <c r="F78" s="11">
        <f>IFERROR('c _ratio_tbl'!E70/$B78,"")</f>
        <v>2.640074970514878</v>
      </c>
      <c r="G78" s="11">
        <f>IFERROR('c _ratio_tbl'!F70/$B78,"")</f>
        <v>3.0172285377312882</v>
      </c>
      <c r="H78" s="11">
        <f>IFERROR('c _ratio_tbl'!G70/$B78,"")</f>
        <v>3.3943821049476983</v>
      </c>
      <c r="I78" s="14">
        <f>IFERROR('c _ratio_tbl'!H70/$B78,"")</f>
        <v>3.771535672164112</v>
      </c>
      <c r="J78" s="11">
        <f>IFERROR('c _ratio_tbl'!I70/$B78,"")</f>
        <v>4.1486892393805226</v>
      </c>
      <c r="K78" s="11">
        <f>IFERROR('c _ratio_tbl'!J70/$B78,"")</f>
        <v>4.5258428065969323</v>
      </c>
      <c r="L78" s="11">
        <f>IFERROR('c _ratio_tbl'!K70/$B78,"")</f>
        <v>4.9029963738133455</v>
      </c>
      <c r="M78" s="11">
        <f>IFERROR('c _ratio_tbl'!L70/$B78,"")</f>
        <v>5.2801499410297561</v>
      </c>
      <c r="N78" s="11">
        <f>IFERROR('c _ratio_tbl'!M70/$B78,"")</f>
        <v>5.6573035082461658</v>
      </c>
    </row>
    <row r="79" spans="1:14" x14ac:dyDescent="0.25">
      <c r="A79" s="12" t="str">
        <f>'c _ratio_tbl'!A71</f>
        <v>0x4125533e8c48385320069793c463dc554c77a398</v>
      </c>
      <c r="B79" s="2">
        <f>'c _ratio_tbl'!B71</f>
        <v>38723.774794735713</v>
      </c>
      <c r="C79" s="2"/>
      <c r="D79" s="11">
        <f>IFERROR('c _ratio_tbl'!C71/$B79,"")</f>
        <v>2.017997265207224</v>
      </c>
      <c r="E79" s="11">
        <f>IFERROR('c _ratio_tbl'!D71/$B79,"")</f>
        <v>2.4215967182486686</v>
      </c>
      <c r="F79" s="11">
        <f>IFERROR('c _ratio_tbl'!E71/$B79,"")</f>
        <v>2.8251961712901124</v>
      </c>
      <c r="G79" s="11">
        <f>IFERROR('c _ratio_tbl'!F71/$B79,"")</f>
        <v>3.2287956243315592</v>
      </c>
      <c r="H79" s="11">
        <f>IFERROR('c _ratio_tbl'!G71/$B79,"")</f>
        <v>3.6323950773730038</v>
      </c>
      <c r="I79" s="14">
        <f>IFERROR('c _ratio_tbl'!H71/$B79,"")</f>
        <v>4.035994530414448</v>
      </c>
      <c r="J79" s="11">
        <f>IFERROR('c _ratio_tbl'!I71/$B79,"")</f>
        <v>4.4395939834558922</v>
      </c>
      <c r="K79" s="11">
        <f>IFERROR('c _ratio_tbl'!J71/$B79,"")</f>
        <v>4.8431934364973364</v>
      </c>
      <c r="L79" s="11">
        <f>IFERROR('c _ratio_tbl'!K71/$B79,"")</f>
        <v>5.2467928895387841</v>
      </c>
      <c r="M79" s="11">
        <f>IFERROR('c _ratio_tbl'!L71/$B79,"")</f>
        <v>5.6503923425802283</v>
      </c>
      <c r="N79" s="11">
        <f>IFERROR('c _ratio_tbl'!M71/$B79,"")</f>
        <v>6.0539917956216724</v>
      </c>
    </row>
    <row r="80" spans="1:14" x14ac:dyDescent="0.25">
      <c r="A80" s="12" t="str">
        <f>'c _ratio_tbl'!A72</f>
        <v>0x6de6e901bbefd26a9888798a25e4a49309d04ca9</v>
      </c>
      <c r="B80" s="2">
        <f>'c _ratio_tbl'!B72</f>
        <v>38553.43557719636</v>
      </c>
      <c r="C80" s="2"/>
      <c r="D80" s="11">
        <f>IFERROR('c _ratio_tbl'!C72/$B80,"")</f>
        <v>1.2007196098632233</v>
      </c>
      <c r="E80" s="11">
        <f>IFERROR('c _ratio_tbl'!D72/$B80,"")</f>
        <v>1.4408635318358678</v>
      </c>
      <c r="F80" s="11">
        <f>IFERROR('c _ratio_tbl'!E72/$B80,"")</f>
        <v>1.6810074538085125</v>
      </c>
      <c r="G80" s="11">
        <f>IFERROR('c _ratio_tbl'!F72/$B80,"")</f>
        <v>1.9211513757811574</v>
      </c>
      <c r="H80" s="11">
        <f>IFERROR('c _ratio_tbl'!G72/$B80,"")</f>
        <v>2.161295297753802</v>
      </c>
      <c r="I80" s="14">
        <f>IFERROR('c _ratio_tbl'!H72/$B80,"")</f>
        <v>2.4014392197264467</v>
      </c>
      <c r="J80" s="11">
        <f>IFERROR('c _ratio_tbl'!I72/$B80,"")</f>
        <v>2.6415831416990918</v>
      </c>
      <c r="K80" s="11">
        <f>IFERROR('c _ratio_tbl'!J72/$B80,"")</f>
        <v>2.8817270636717356</v>
      </c>
      <c r="L80" s="11">
        <f>IFERROR('c _ratio_tbl'!K72/$B80,"")</f>
        <v>3.1218709856443798</v>
      </c>
      <c r="M80" s="11">
        <f>IFERROR('c _ratio_tbl'!L72/$B80,"")</f>
        <v>3.362014907617024</v>
      </c>
      <c r="N80" s="11">
        <f>IFERROR('c _ratio_tbl'!M72/$B80,"")</f>
        <v>3.6021588295896705</v>
      </c>
    </row>
    <row r="81" spans="1:14" x14ac:dyDescent="0.25">
      <c r="A81" s="12" t="str">
        <f>'c _ratio_tbl'!A73</f>
        <v>0xb47d8f87c0113827d44ad0bc32d53823c477a89d</v>
      </c>
      <c r="B81" s="2">
        <f>'c _ratio_tbl'!B73</f>
        <v>38142.244731646853</v>
      </c>
      <c r="C81" s="2"/>
      <c r="D81" s="11">
        <f>IFERROR('c _ratio_tbl'!C73/$B81,"")</f>
        <v>1.9499930588799179</v>
      </c>
      <c r="E81" s="11">
        <f>IFERROR('c _ratio_tbl'!D73/$B81,"")</f>
        <v>2.339991670655901</v>
      </c>
      <c r="F81" s="11">
        <f>IFERROR('c _ratio_tbl'!E73/$B81,"")</f>
        <v>2.7299902824318858</v>
      </c>
      <c r="G81" s="11">
        <f>IFERROR('c _ratio_tbl'!F73/$B81,"")</f>
        <v>3.1199888942078693</v>
      </c>
      <c r="H81" s="11">
        <f>IFERROR('c _ratio_tbl'!G73/$B81,"")</f>
        <v>3.5099875059838532</v>
      </c>
      <c r="I81" s="14">
        <f>IFERROR('c _ratio_tbl'!H73/$B81,"")</f>
        <v>3.8999861177598363</v>
      </c>
      <c r="J81" s="11">
        <f>IFERROR('c _ratio_tbl'!I73/$B81,"")</f>
        <v>4.2899847295358207</v>
      </c>
      <c r="K81" s="11">
        <f>IFERROR('c _ratio_tbl'!J73/$B81,"")</f>
        <v>4.6799833413118019</v>
      </c>
      <c r="L81" s="11">
        <f>IFERROR('c _ratio_tbl'!K73/$B81,"")</f>
        <v>5.069981953087785</v>
      </c>
      <c r="M81" s="11">
        <f>IFERROR('c _ratio_tbl'!L73/$B81,"")</f>
        <v>5.4599805648637689</v>
      </c>
      <c r="N81" s="11">
        <f>IFERROR('c _ratio_tbl'!M73/$B81,"")</f>
        <v>5.849979176639752</v>
      </c>
    </row>
    <row r="82" spans="1:14" x14ac:dyDescent="0.25">
      <c r="A82" s="12" t="str">
        <f>'c _ratio_tbl'!A74</f>
        <v>0x3b454077aaf52ff3baec9128194191b7796247ba</v>
      </c>
      <c r="B82" s="2">
        <f>'c _ratio_tbl'!B74</f>
        <v>37323.385118940292</v>
      </c>
      <c r="C82" s="2"/>
      <c r="D82" s="11">
        <f>IFERROR('c _ratio_tbl'!C74/$B82,"")</f>
        <v>2.217153664565835</v>
      </c>
      <c r="E82" s="11">
        <f>IFERROR('c _ratio_tbl'!D74/$B82,"")</f>
        <v>2.6605843974790018</v>
      </c>
      <c r="F82" s="11">
        <f>IFERROR('c _ratio_tbl'!E74/$B82,"")</f>
        <v>3.1040151303921695</v>
      </c>
      <c r="G82" s="11">
        <f>IFERROR('c _ratio_tbl'!F74/$B82,"")</f>
        <v>3.5474458633053363</v>
      </c>
      <c r="H82" s="11">
        <f>IFERROR('c _ratio_tbl'!G74/$B82,"")</f>
        <v>3.9908765962185013</v>
      </c>
      <c r="I82" s="14">
        <f>IFERROR('c _ratio_tbl'!H74/$B82,"")</f>
        <v>4.434307329131669</v>
      </c>
      <c r="J82" s="11">
        <f>IFERROR('c _ratio_tbl'!I74/$B82,"")</f>
        <v>4.8777380620448358</v>
      </c>
      <c r="K82" s="11">
        <f>IFERROR('c _ratio_tbl'!J74/$B82,"")</f>
        <v>5.3211687949580035</v>
      </c>
      <c r="L82" s="11">
        <f>IFERROR('c _ratio_tbl'!K74/$B82,"")</f>
        <v>5.7645995278711712</v>
      </c>
      <c r="M82" s="11">
        <f>IFERROR('c _ratio_tbl'!L74/$B82,"")</f>
        <v>6.2080302607843389</v>
      </c>
      <c r="N82" s="11">
        <f>IFERROR('c _ratio_tbl'!M74/$B82,"")</f>
        <v>6.6514609936975058</v>
      </c>
    </row>
    <row r="83" spans="1:14" x14ac:dyDescent="0.25">
      <c r="A83" s="12" t="str">
        <f>'c _ratio_tbl'!A75</f>
        <v>0x888412fe22910ad8af968fef0ea9e9a92689b54b</v>
      </c>
      <c r="B83" s="2">
        <f>'c _ratio_tbl'!B75</f>
        <v>37258.797662701603</v>
      </c>
      <c r="C83" s="2"/>
      <c r="D83" s="11">
        <f>IFERROR('c _ratio_tbl'!C75/$B83,"")</f>
        <v>1.0233985573366862</v>
      </c>
      <c r="E83" s="11">
        <f>IFERROR('c _ratio_tbl'!D75/$B83,"")</f>
        <v>1.2280782688040233</v>
      </c>
      <c r="F83" s="11">
        <f>IFERROR('c _ratio_tbl'!E75/$B83,"")</f>
        <v>1.4327579802713604</v>
      </c>
      <c r="G83" s="11">
        <f>IFERROR('c _ratio_tbl'!F75/$B83,"")</f>
        <v>1.6374376917386977</v>
      </c>
      <c r="H83" s="11">
        <f>IFERROR('c _ratio_tbl'!G75/$B83,"")</f>
        <v>1.8421174032060352</v>
      </c>
      <c r="I83" s="14">
        <f>IFERROR('c _ratio_tbl'!H75/$B83,"")</f>
        <v>2.0467971146733723</v>
      </c>
      <c r="J83" s="11">
        <f>IFERROR('c _ratio_tbl'!I75/$B83,"")</f>
        <v>2.2514768261407094</v>
      </c>
      <c r="K83" s="11">
        <f>IFERROR('c _ratio_tbl'!J75/$B83,"")</f>
        <v>2.4561565376080465</v>
      </c>
      <c r="L83" s="11">
        <f>IFERROR('c _ratio_tbl'!K75/$B83,"")</f>
        <v>2.6608362490753836</v>
      </c>
      <c r="M83" s="11">
        <f>IFERROR('c _ratio_tbl'!L75/$B83,"")</f>
        <v>2.8655159605427216</v>
      </c>
      <c r="N83" s="11">
        <f>IFERROR('c _ratio_tbl'!M75/$B83,"")</f>
        <v>3.0701956720100569</v>
      </c>
    </row>
    <row r="84" spans="1:14" x14ac:dyDescent="0.25">
      <c r="A84" s="12" t="str">
        <f>'c _ratio_tbl'!A76</f>
        <v>0x2a529ef7ca745335d2c17de65f590eecbadca152</v>
      </c>
      <c r="B84" s="2">
        <f>'c _ratio_tbl'!B76</f>
        <v>35908.618633170932</v>
      </c>
      <c r="C84" s="2"/>
      <c r="D84" s="11">
        <f>IFERROR('c _ratio_tbl'!C76/$B84,"")</f>
        <v>2.2185020086109613</v>
      </c>
      <c r="E84" s="11">
        <f>IFERROR('c _ratio_tbl'!D76/$B84,"")</f>
        <v>2.662202410333153</v>
      </c>
      <c r="F84" s="11">
        <f>IFERROR('c _ratio_tbl'!E76/$B84,"")</f>
        <v>3.1059028120553465</v>
      </c>
      <c r="G84" s="11">
        <f>IFERROR('c _ratio_tbl'!F76/$B84,"")</f>
        <v>3.5496032137775373</v>
      </c>
      <c r="H84" s="11">
        <f>IFERROR('c _ratio_tbl'!G76/$B84,"")</f>
        <v>3.9933036154997312</v>
      </c>
      <c r="I84" s="14">
        <f>IFERROR('c _ratio_tbl'!H76/$B84,"")</f>
        <v>4.4370040172219225</v>
      </c>
      <c r="J84" s="11">
        <f>IFERROR('c _ratio_tbl'!I76/$B84,"")</f>
        <v>4.8807044189441156</v>
      </c>
      <c r="K84" s="11">
        <f>IFERROR('c _ratio_tbl'!J76/$B84,"")</f>
        <v>5.3244048206663068</v>
      </c>
      <c r="L84" s="11">
        <f>IFERROR('c _ratio_tbl'!K76/$B84,"")</f>
        <v>5.7681052223884981</v>
      </c>
      <c r="M84" s="11">
        <f>IFERROR('c _ratio_tbl'!L76/$B84,"")</f>
        <v>6.2118056241106894</v>
      </c>
      <c r="N84" s="11">
        <f>IFERROR('c _ratio_tbl'!M76/$B84,"")</f>
        <v>6.6555060258328842</v>
      </c>
    </row>
    <row r="85" spans="1:14" x14ac:dyDescent="0.25">
      <c r="A85" s="12" t="str">
        <f>'c _ratio_tbl'!A77</f>
        <v>0x1c1b49aaa9b98d861f0db9af94543c4df4537269</v>
      </c>
      <c r="B85" s="2">
        <f>'c _ratio_tbl'!B77</f>
        <v>35833.513620710837</v>
      </c>
      <c r="C85" s="2"/>
      <c r="D85" s="11">
        <f>IFERROR('c _ratio_tbl'!C77/$B85,"")</f>
        <v>1.7128086763478663</v>
      </c>
      <c r="E85" s="11">
        <f>IFERROR('c _ratio_tbl'!D77/$B85,"")</f>
        <v>2.0553704116174396</v>
      </c>
      <c r="F85" s="11">
        <f>IFERROR('c _ratio_tbl'!E77/$B85,"")</f>
        <v>2.3979321468870132</v>
      </c>
      <c r="G85" s="11">
        <f>IFERROR('c _ratio_tbl'!F77/$B85,"")</f>
        <v>2.7404938821565863</v>
      </c>
      <c r="H85" s="11">
        <f>IFERROR('c _ratio_tbl'!G77/$B85,"")</f>
        <v>3.0830556174261581</v>
      </c>
      <c r="I85" s="14">
        <f>IFERROR('c _ratio_tbl'!H77/$B85,"")</f>
        <v>3.4256173526957316</v>
      </c>
      <c r="J85" s="11">
        <f>IFERROR('c _ratio_tbl'!I77/$B85,"")</f>
        <v>3.7681790879653052</v>
      </c>
      <c r="K85" s="11">
        <f>IFERROR('c _ratio_tbl'!J77/$B85,"")</f>
        <v>4.1107408232348783</v>
      </c>
      <c r="L85" s="11">
        <f>IFERROR('c _ratio_tbl'!K77/$B85,"")</f>
        <v>4.4533025585044523</v>
      </c>
      <c r="M85" s="11">
        <f>IFERROR('c _ratio_tbl'!L77/$B85,"")</f>
        <v>4.7958642937740255</v>
      </c>
      <c r="N85" s="11">
        <f>IFERROR('c _ratio_tbl'!M77/$B85,"")</f>
        <v>5.1384260290435986</v>
      </c>
    </row>
    <row r="86" spans="1:14" x14ac:dyDescent="0.25">
      <c r="A86" s="12" t="str">
        <f>'c _ratio_tbl'!A78</f>
        <v>0xbbccf6cab5b3aec26b0cbc6095b5b6ddbacfd59a</v>
      </c>
      <c r="B86" s="2">
        <f>'c _ratio_tbl'!B78</f>
        <v>35181.316422390657</v>
      </c>
      <c r="C86" s="2"/>
      <c r="D86" s="11">
        <f>IFERROR('c _ratio_tbl'!C78/$B86,"")</f>
        <v>2.0342288125032595</v>
      </c>
      <c r="E86" s="11">
        <f>IFERROR('c _ratio_tbl'!D78/$B86,"")</f>
        <v>2.4410745750039116</v>
      </c>
      <c r="F86" s="11">
        <f>IFERROR('c _ratio_tbl'!E78/$B86,"")</f>
        <v>2.8479203375045623</v>
      </c>
      <c r="G86" s="11">
        <f>IFERROR('c _ratio_tbl'!F78/$B86,"")</f>
        <v>3.2547661000052162</v>
      </c>
      <c r="H86" s="11">
        <f>IFERROR('c _ratio_tbl'!G78/$B86,"")</f>
        <v>3.6616118625058669</v>
      </c>
      <c r="I86" s="14">
        <f>IFERROR('c _ratio_tbl'!H78/$B86,"")</f>
        <v>4.0684576250065172</v>
      </c>
      <c r="J86" s="11">
        <f>IFERROR('c _ratio_tbl'!I78/$B86,"")</f>
        <v>4.4753033875071715</v>
      </c>
      <c r="K86" s="11">
        <f>IFERROR('c _ratio_tbl'!J78/$B86,"")</f>
        <v>4.8821491500078222</v>
      </c>
      <c r="L86" s="11">
        <f>IFERROR('c _ratio_tbl'!K78/$B86,"")</f>
        <v>5.288994912508473</v>
      </c>
      <c r="M86" s="11">
        <f>IFERROR('c _ratio_tbl'!L78/$B86,"")</f>
        <v>5.6958406750091273</v>
      </c>
      <c r="N86" s="11">
        <f>IFERROR('c _ratio_tbl'!M78/$B86,"")</f>
        <v>6.102686437509778</v>
      </c>
    </row>
    <row r="87" spans="1:14" x14ac:dyDescent="0.25">
      <c r="A87" s="12" t="str">
        <f>'c _ratio_tbl'!A79</f>
        <v>0x96cb2f6cdf6f301e59724092d03ad119782c093d</v>
      </c>
      <c r="B87" s="2">
        <f>'c _ratio_tbl'!B79</f>
        <v>34368.746388449603</v>
      </c>
      <c r="C87" s="2"/>
      <c r="D87" s="11">
        <f>IFERROR('c _ratio_tbl'!C79/$B87,"")</f>
        <v>1.8448059122561822</v>
      </c>
      <c r="E87" s="11">
        <f>IFERROR('c _ratio_tbl'!D79/$B87,"")</f>
        <v>2.2137670947074186</v>
      </c>
      <c r="F87" s="11">
        <f>IFERROR('c _ratio_tbl'!E79/$B87,"")</f>
        <v>2.5827282771586546</v>
      </c>
      <c r="G87" s="11">
        <f>IFERROR('c _ratio_tbl'!F79/$B87,"")</f>
        <v>2.9516894596098906</v>
      </c>
      <c r="H87" s="11">
        <f>IFERROR('c _ratio_tbl'!G79/$B87,"")</f>
        <v>3.3206506420611266</v>
      </c>
      <c r="I87" s="14">
        <f>IFERROR('c _ratio_tbl'!H79/$B87,"")</f>
        <v>3.6896118245123652</v>
      </c>
      <c r="J87" s="11">
        <f>IFERROR('c _ratio_tbl'!I79/$B87,"")</f>
        <v>4.0585730069636003</v>
      </c>
      <c r="K87" s="11">
        <f>IFERROR('c _ratio_tbl'!J79/$B87,"")</f>
        <v>4.4275341894148372</v>
      </c>
      <c r="L87" s="11">
        <f>IFERROR('c _ratio_tbl'!K79/$B87,"")</f>
        <v>4.796495371866075</v>
      </c>
      <c r="M87" s="11">
        <f>IFERROR('c _ratio_tbl'!L79/$B87,"")</f>
        <v>5.1654565543173101</v>
      </c>
      <c r="N87" s="11">
        <f>IFERROR('c _ratio_tbl'!M79/$B87,"")</f>
        <v>5.5344177367685461</v>
      </c>
    </row>
    <row r="88" spans="1:14" x14ac:dyDescent="0.25">
      <c r="A88" s="12" t="str">
        <f>'c _ratio_tbl'!A80</f>
        <v>0x4b479f5e351181689e8abfea3544a365c54c1ff7</v>
      </c>
      <c r="B88" s="2">
        <f>'c _ratio_tbl'!B80</f>
        <v>34053.246890988798</v>
      </c>
      <c r="C88" s="2"/>
      <c r="D88" s="11">
        <f>IFERROR('c _ratio_tbl'!C80/$B88,"")</f>
        <v>1.8905337175221879</v>
      </c>
      <c r="E88" s="11">
        <f>IFERROR('c _ratio_tbl'!D80/$B88,"")</f>
        <v>2.2686404610266258</v>
      </c>
      <c r="F88" s="11">
        <f>IFERROR('c _ratio_tbl'!E80/$B88,"")</f>
        <v>2.6467472045310627</v>
      </c>
      <c r="G88" s="11">
        <f>IFERROR('c _ratio_tbl'!F80/$B88,"")</f>
        <v>3.0248539480355006</v>
      </c>
      <c r="H88" s="11">
        <f>IFERROR('c _ratio_tbl'!G80/$B88,"")</f>
        <v>3.4029606915399384</v>
      </c>
      <c r="I88" s="14">
        <f>IFERROR('c _ratio_tbl'!H80/$B88,"")</f>
        <v>3.7810674350443767</v>
      </c>
      <c r="J88" s="11">
        <f>IFERROR('c _ratio_tbl'!I80/$B88,"")</f>
        <v>4.1591741785488141</v>
      </c>
      <c r="K88" s="11">
        <f>IFERROR('c _ratio_tbl'!J80/$B88,"")</f>
        <v>4.5372809220532515</v>
      </c>
      <c r="L88" s="11">
        <f>IFERROR('c _ratio_tbl'!K80/$B88,"")</f>
        <v>4.9153876655576871</v>
      </c>
      <c r="M88" s="11">
        <f>IFERROR('c _ratio_tbl'!L80/$B88,"")</f>
        <v>5.2934944090621254</v>
      </c>
      <c r="N88" s="11">
        <f>IFERROR('c _ratio_tbl'!M80/$B88,"")</f>
        <v>5.6716011525665628</v>
      </c>
    </row>
    <row r="89" spans="1:14" x14ac:dyDescent="0.25">
      <c r="A89" s="12" t="str">
        <f>'c _ratio_tbl'!A81</f>
        <v>0x0587588011c1423b01110694a74c6ab6e4fcab0b</v>
      </c>
      <c r="B89" s="2">
        <f>'c _ratio_tbl'!B81</f>
        <v>34009.99794526054</v>
      </c>
      <c r="C89" s="2"/>
      <c r="D89" s="11">
        <f>IFERROR('c _ratio_tbl'!C81/$B89,"")</f>
        <v>1.0208496673528522</v>
      </c>
      <c r="E89" s="11">
        <f>IFERROR('c _ratio_tbl'!D81/$B89,"")</f>
        <v>1.2250196008234224</v>
      </c>
      <c r="F89" s="11">
        <f>IFERROR('c _ratio_tbl'!E81/$B89,"")</f>
        <v>1.4291895342939929</v>
      </c>
      <c r="G89" s="11">
        <f>IFERROR('c _ratio_tbl'!F81/$B89,"")</f>
        <v>1.6333594677645633</v>
      </c>
      <c r="H89" s="11">
        <f>IFERROR('c _ratio_tbl'!G81/$B89,"")</f>
        <v>1.8375294012351338</v>
      </c>
      <c r="I89" s="14">
        <f>IFERROR('c _ratio_tbl'!H81/$B89,"")</f>
        <v>2.0416993347057044</v>
      </c>
      <c r="J89" s="11">
        <f>IFERROR('c _ratio_tbl'!I81/$B89,"")</f>
        <v>2.2458692681762744</v>
      </c>
      <c r="K89" s="11">
        <f>IFERROR('c _ratio_tbl'!J81/$B89,"")</f>
        <v>2.4500392016468449</v>
      </c>
      <c r="L89" s="11">
        <f>IFERROR('c _ratio_tbl'!K81/$B89,"")</f>
        <v>2.6542091351174153</v>
      </c>
      <c r="M89" s="11">
        <f>IFERROR('c _ratio_tbl'!L81/$B89,"")</f>
        <v>2.8583790685879857</v>
      </c>
      <c r="N89" s="11">
        <f>IFERROR('c _ratio_tbl'!M81/$B89,"")</f>
        <v>3.0625490020585557</v>
      </c>
    </row>
    <row r="90" spans="1:14" x14ac:dyDescent="0.25">
      <c r="A90" s="12" t="str">
        <f>'c _ratio_tbl'!A82</f>
        <v>0xd1675c2f004f92c26355938457fd7d8ca884cf06</v>
      </c>
      <c r="B90" s="2">
        <f>'c _ratio_tbl'!B82</f>
        <v>32653.131542751151</v>
      </c>
      <c r="C90" s="2"/>
      <c r="D90" s="11">
        <f>IFERROR('c _ratio_tbl'!C82/$B90,"")</f>
        <v>2.9983833090784913</v>
      </c>
      <c r="E90" s="11">
        <f>IFERROR('c _ratio_tbl'!D82/$B90,"")</f>
        <v>3.5980599708941883</v>
      </c>
      <c r="F90" s="11">
        <f>IFERROR('c _ratio_tbl'!E82/$B90,"")</f>
        <v>4.1977366327098862</v>
      </c>
      <c r="G90" s="11">
        <f>IFERROR('c _ratio_tbl'!F82/$B90,"")</f>
        <v>4.797413294525585</v>
      </c>
      <c r="H90" s="11">
        <f>IFERROR('c _ratio_tbl'!G82/$B90,"")</f>
        <v>5.3970899563412837</v>
      </c>
      <c r="I90" s="14">
        <f>IFERROR('c _ratio_tbl'!H82/$B90,"")</f>
        <v>5.9967666181569825</v>
      </c>
      <c r="J90" s="11">
        <f>IFERROR('c _ratio_tbl'!I82/$B90,"")</f>
        <v>6.5964432799726804</v>
      </c>
      <c r="K90" s="11">
        <f>IFERROR('c _ratio_tbl'!J82/$B90,"")</f>
        <v>7.1961199417883792</v>
      </c>
      <c r="L90" s="11">
        <f>IFERROR('c _ratio_tbl'!K82/$B90,"")</f>
        <v>7.7957966036040771</v>
      </c>
      <c r="M90" s="11">
        <f>IFERROR('c _ratio_tbl'!L82/$B90,"")</f>
        <v>8.3954732654197759</v>
      </c>
      <c r="N90" s="11">
        <f>IFERROR('c _ratio_tbl'!M82/$B90,"")</f>
        <v>8.995149927235472</v>
      </c>
    </row>
    <row r="91" spans="1:14" x14ac:dyDescent="0.25">
      <c r="A91" s="12" t="str">
        <f>'c _ratio_tbl'!A83</f>
        <v>0xf858942f64da6bc7a92db94f6d8ca83c0c614355</v>
      </c>
      <c r="B91" s="2">
        <f>'c _ratio_tbl'!B83</f>
        <v>31469.788148758769</v>
      </c>
      <c r="C91" s="2"/>
      <c r="D91" s="11">
        <f>IFERROR('c _ratio_tbl'!C83/$B91,"")</f>
        <v>2.9934791676691104</v>
      </c>
      <c r="E91" s="11">
        <f>IFERROR('c _ratio_tbl'!D83/$B91,"")</f>
        <v>3.5921750012029334</v>
      </c>
      <c r="F91" s="11">
        <f>IFERROR('c _ratio_tbl'!E83/$B91,"")</f>
        <v>4.1908708347367547</v>
      </c>
      <c r="G91" s="11">
        <f>IFERROR('c _ratio_tbl'!F83/$B91,"")</f>
        <v>4.7895666682705755</v>
      </c>
      <c r="H91" s="11">
        <f>IFERROR('c _ratio_tbl'!G83/$B91,"")</f>
        <v>5.3882625018043999</v>
      </c>
      <c r="I91" s="14">
        <f>IFERROR('c _ratio_tbl'!H83/$B91,"")</f>
        <v>5.9869583353382216</v>
      </c>
      <c r="J91" s="11">
        <f>IFERROR('c _ratio_tbl'!I83/$B91,"")</f>
        <v>6.5856541688720425</v>
      </c>
      <c r="K91" s="11">
        <f>IFERROR('c _ratio_tbl'!J83/$B91,"")</f>
        <v>7.1843500024058642</v>
      </c>
      <c r="L91" s="11">
        <f>IFERROR('c _ratio_tbl'!K83/$B91,"")</f>
        <v>7.7830458359396886</v>
      </c>
      <c r="M91" s="11">
        <f>IFERROR('c _ratio_tbl'!L83/$B91,"")</f>
        <v>8.3817416694735094</v>
      </c>
      <c r="N91" s="11">
        <f>IFERROR('c _ratio_tbl'!M83/$B91,"")</f>
        <v>8.980437503007332</v>
      </c>
    </row>
    <row r="92" spans="1:14" x14ac:dyDescent="0.25">
      <c r="A92" s="12" t="str">
        <f>'c _ratio_tbl'!A84</f>
        <v>0x5cfc1e580bd80336e1474a804dd5b56444c9eaa6</v>
      </c>
      <c r="B92" s="2">
        <f>'c _ratio_tbl'!B84</f>
        <v>29954.28321374517</v>
      </c>
      <c r="C92" s="2"/>
      <c r="D92" s="11">
        <f>IFERROR('c _ratio_tbl'!C84/$B92,"")</f>
        <v>1.9079745332102998</v>
      </c>
      <c r="E92" s="11">
        <f>IFERROR('c _ratio_tbl'!D84/$B92,"")</f>
        <v>2.2895694398523601</v>
      </c>
      <c r="F92" s="11">
        <f>IFERROR('c _ratio_tbl'!E84/$B92,"")</f>
        <v>2.6711643464944199</v>
      </c>
      <c r="G92" s="11">
        <f>IFERROR('c _ratio_tbl'!F84/$B92,"")</f>
        <v>3.0527592531364802</v>
      </c>
      <c r="H92" s="11">
        <f>IFERROR('c _ratio_tbl'!G84/$B92,"")</f>
        <v>3.4343541597785392</v>
      </c>
      <c r="I92" s="14">
        <f>IFERROR('c _ratio_tbl'!H84/$B92,"")</f>
        <v>3.8159490664205991</v>
      </c>
      <c r="J92" s="11">
        <f>IFERROR('c _ratio_tbl'!I84/$B92,"")</f>
        <v>4.1975439730626585</v>
      </c>
      <c r="K92" s="11">
        <f>IFERROR('c _ratio_tbl'!J84/$B92,"")</f>
        <v>4.5791388797047174</v>
      </c>
      <c r="L92" s="11">
        <f>IFERROR('c _ratio_tbl'!K84/$B92,"")</f>
        <v>4.9607337863467809</v>
      </c>
      <c r="M92" s="11">
        <f>IFERROR('c _ratio_tbl'!L84/$B92,"")</f>
        <v>5.3423286929888407</v>
      </c>
      <c r="N92" s="11">
        <f>IFERROR('c _ratio_tbl'!M84/$B92,"")</f>
        <v>5.7239235996309006</v>
      </c>
    </row>
    <row r="93" spans="1:14" x14ac:dyDescent="0.25">
      <c r="A93" s="12" t="str">
        <f>'c _ratio_tbl'!A85</f>
        <v>0x1bc64307e6ddc620635b862fd2051be32bbf26a3</v>
      </c>
      <c r="B93" s="2">
        <f>'c _ratio_tbl'!B85</f>
        <v>28238.356485892291</v>
      </c>
      <c r="C93" s="2"/>
      <c r="D93" s="11">
        <f>IFERROR('c _ratio_tbl'!C85/$B93,"")</f>
        <v>1.252497735662472</v>
      </c>
      <c r="E93" s="11">
        <f>IFERROR('c _ratio_tbl'!D85/$B93,"")</f>
        <v>1.5029972827949662</v>
      </c>
      <c r="F93" s="11">
        <f>IFERROR('c _ratio_tbl'!E85/$B93,"")</f>
        <v>1.7534968299274605</v>
      </c>
      <c r="G93" s="11">
        <f>IFERROR('c _ratio_tbl'!F85/$B93,"")</f>
        <v>2.0039963770599547</v>
      </c>
      <c r="H93" s="11">
        <f>IFERROR('c _ratio_tbl'!G85/$B93,"")</f>
        <v>2.2544959241924492</v>
      </c>
      <c r="I93" s="14">
        <f>IFERROR('c _ratio_tbl'!H85/$B93,"")</f>
        <v>2.5049954713249436</v>
      </c>
      <c r="J93" s="11">
        <f>IFERROR('c _ratio_tbl'!I85/$B93,"")</f>
        <v>2.7554950184574381</v>
      </c>
      <c r="K93" s="11">
        <f>IFERROR('c _ratio_tbl'!J85/$B93,"")</f>
        <v>3.0059945655899321</v>
      </c>
      <c r="L93" s="11">
        <f>IFERROR('c _ratio_tbl'!K85/$B93,"")</f>
        <v>3.2564941127224265</v>
      </c>
      <c r="M93" s="11">
        <f>IFERROR('c _ratio_tbl'!L85/$B93,"")</f>
        <v>3.5069936598549205</v>
      </c>
      <c r="N93" s="11">
        <f>IFERROR('c _ratio_tbl'!M85/$B93,"")</f>
        <v>3.7574932069874154</v>
      </c>
    </row>
    <row r="94" spans="1:14" x14ac:dyDescent="0.25">
      <c r="A94" s="12" t="str">
        <f>'c _ratio_tbl'!A86</f>
        <v>0x09bbe6493cb9ba42922183a1af57110c805d591b</v>
      </c>
      <c r="B94" s="2">
        <f>'c _ratio_tbl'!B86</f>
        <v>27152.348243668192</v>
      </c>
      <c r="C94" s="2"/>
      <c r="D94" s="11">
        <f>IFERROR('c _ratio_tbl'!C86/$B94,"")</f>
        <v>1.5842108321911439</v>
      </c>
      <c r="E94" s="11">
        <f>IFERROR('c _ratio_tbl'!D86/$B94,"")</f>
        <v>1.9010529986293725</v>
      </c>
      <c r="F94" s="11">
        <f>IFERROR('c _ratio_tbl'!E86/$B94,"")</f>
        <v>2.2178951650676013</v>
      </c>
      <c r="G94" s="11">
        <f>IFERROR('c _ratio_tbl'!F86/$B94,"")</f>
        <v>2.5347373315058301</v>
      </c>
      <c r="H94" s="11">
        <f>IFERROR('c _ratio_tbl'!G86/$B94,"")</f>
        <v>2.8515794979440594</v>
      </c>
      <c r="I94" s="14">
        <f>IFERROR('c _ratio_tbl'!H86/$B94,"")</f>
        <v>3.1684216643822878</v>
      </c>
      <c r="J94" s="11">
        <f>IFERROR('c _ratio_tbl'!I86/$B94,"")</f>
        <v>3.4852638308205166</v>
      </c>
      <c r="K94" s="11">
        <f>IFERROR('c _ratio_tbl'!J86/$B94,"")</f>
        <v>3.8021059972587454</v>
      </c>
      <c r="L94" s="11">
        <f>IFERROR('c _ratio_tbl'!K86/$B94,"")</f>
        <v>4.1189481636969756</v>
      </c>
      <c r="M94" s="11">
        <f>IFERROR('c _ratio_tbl'!L86/$B94,"")</f>
        <v>4.4357903301352017</v>
      </c>
      <c r="N94" s="11">
        <f>IFERROR('c _ratio_tbl'!M86/$B94,"")</f>
        <v>4.7526324965734323</v>
      </c>
    </row>
    <row r="95" spans="1:14" x14ac:dyDescent="0.25">
      <c r="A95" s="12" t="str">
        <f>'c _ratio_tbl'!A87</f>
        <v>0xa7fde321289a23e310c8804d41ef3128fa07fc23</v>
      </c>
      <c r="B95" s="2">
        <f>'c _ratio_tbl'!B87</f>
        <v>26725.794576869401</v>
      </c>
      <c r="C95" s="2"/>
      <c r="D95" s="11">
        <f>IFERROR('c _ratio_tbl'!C87/$B95,"")</f>
        <v>1.8508943605766575</v>
      </c>
      <c r="E95" s="11">
        <f>IFERROR('c _ratio_tbl'!D87/$B95,"")</f>
        <v>2.2210732326919889</v>
      </c>
      <c r="F95" s="11">
        <f>IFERROR('c _ratio_tbl'!E87/$B95,"")</f>
        <v>2.59125210480732</v>
      </c>
      <c r="G95" s="11">
        <f>IFERROR('c _ratio_tbl'!F87/$B95,"")</f>
        <v>2.9614309769226521</v>
      </c>
      <c r="H95" s="11">
        <f>IFERROR('c _ratio_tbl'!G87/$B95,"")</f>
        <v>3.3316098490379837</v>
      </c>
      <c r="I95" s="14">
        <f>IFERROR('c _ratio_tbl'!H87/$B95,"")</f>
        <v>3.7017887211533149</v>
      </c>
      <c r="J95" s="11">
        <f>IFERROR('c _ratio_tbl'!I87/$B95,"")</f>
        <v>4.0719675932686448</v>
      </c>
      <c r="K95" s="11">
        <f>IFERROR('c _ratio_tbl'!J87/$B95,"")</f>
        <v>4.4421464653839777</v>
      </c>
      <c r="L95" s="11">
        <f>IFERROR('c _ratio_tbl'!K87/$B95,"")</f>
        <v>4.812325337499308</v>
      </c>
      <c r="M95" s="11">
        <f>IFERROR('c _ratio_tbl'!L87/$B95,"")</f>
        <v>5.1825042096146401</v>
      </c>
      <c r="N95" s="11">
        <f>IFERROR('c _ratio_tbl'!M87/$B95,"")</f>
        <v>5.552683081729973</v>
      </c>
    </row>
    <row r="96" spans="1:14" x14ac:dyDescent="0.25">
      <c r="A96" s="12" t="str">
        <f>'c _ratio_tbl'!A88</f>
        <v>0x93b753ee0b5302f91918c8251bcc091ca32f69ab</v>
      </c>
      <c r="B96" s="2">
        <f>'c _ratio_tbl'!B88</f>
        <v>24727.118136960569</v>
      </c>
      <c r="C96" s="2"/>
      <c r="D96" s="11">
        <f>IFERROR('c _ratio_tbl'!C88/$B96,"")</f>
        <v>1.6832615420467101</v>
      </c>
      <c r="E96" s="11">
        <f>IFERROR('c _ratio_tbl'!D88/$B96,"")</f>
        <v>2.0199138504560517</v>
      </c>
      <c r="F96" s="11">
        <f>IFERROR('c _ratio_tbl'!E88/$B96,"")</f>
        <v>2.3565661588653941</v>
      </c>
      <c r="G96" s="11">
        <f>IFERROR('c _ratio_tbl'!F88/$B96,"")</f>
        <v>2.6932184672747366</v>
      </c>
      <c r="H96" s="11">
        <f>IFERROR('c _ratio_tbl'!G88/$B96,"")</f>
        <v>3.0298707756840786</v>
      </c>
      <c r="I96" s="14">
        <f>IFERROR('c _ratio_tbl'!H88/$B96,"")</f>
        <v>3.3665230840934202</v>
      </c>
      <c r="J96" s="11">
        <f>IFERROR('c _ratio_tbl'!I88/$B96,"")</f>
        <v>3.7031753925027626</v>
      </c>
      <c r="K96" s="11">
        <f>IFERROR('c _ratio_tbl'!J88/$B96,"")</f>
        <v>4.0398277009121042</v>
      </c>
      <c r="L96" s="11">
        <f>IFERROR('c _ratio_tbl'!K88/$B96,"")</f>
        <v>4.3764800093214467</v>
      </c>
      <c r="M96" s="11">
        <f>IFERROR('c _ratio_tbl'!L88/$B96,"")</f>
        <v>4.7131323177307891</v>
      </c>
      <c r="N96" s="11">
        <f>IFERROR('c _ratio_tbl'!M88/$B96,"")</f>
        <v>5.0497846261401316</v>
      </c>
    </row>
    <row r="97" spans="1:14" x14ac:dyDescent="0.25">
      <c r="A97" s="12" t="str">
        <f>'c _ratio_tbl'!A89</f>
        <v>0x1acdf40a98664569a41648b1b9c72f27407f9436</v>
      </c>
      <c r="B97" s="2">
        <f>'c _ratio_tbl'!B89</f>
        <v>24544.911503025829</v>
      </c>
      <c r="C97" s="2"/>
      <c r="D97" s="11">
        <f>IFERROR('c _ratio_tbl'!C89/$B97,"")</f>
        <v>3.0333575306579412</v>
      </c>
      <c r="E97" s="11">
        <f>IFERROR('c _ratio_tbl'!D89/$B97,"")</f>
        <v>3.6400290367895294</v>
      </c>
      <c r="F97" s="11">
        <f>IFERROR('c _ratio_tbl'!E89/$B97,"")</f>
        <v>4.2467005429211184</v>
      </c>
      <c r="G97" s="11">
        <f>IFERROR('c _ratio_tbl'!F89/$B97,"")</f>
        <v>4.8533720490527061</v>
      </c>
      <c r="H97" s="11">
        <f>IFERROR('c _ratio_tbl'!G89/$B97,"")</f>
        <v>5.460043555184293</v>
      </c>
      <c r="I97" s="14">
        <f>IFERROR('c _ratio_tbl'!H89/$B97,"")</f>
        <v>6.0667150613158842</v>
      </c>
      <c r="J97" s="11">
        <f>IFERROR('c _ratio_tbl'!I89/$B97,"")</f>
        <v>6.6733865674474711</v>
      </c>
      <c r="K97" s="11">
        <f>IFERROR('c _ratio_tbl'!J89/$B97,"")</f>
        <v>7.2800580735790588</v>
      </c>
      <c r="L97" s="11">
        <f>IFERROR('c _ratio_tbl'!K89/$B97,"")</f>
        <v>7.8867295797106509</v>
      </c>
      <c r="M97" s="11">
        <f>IFERROR('c _ratio_tbl'!L89/$B97,"")</f>
        <v>8.4934010858422369</v>
      </c>
      <c r="N97" s="11">
        <f>IFERROR('c _ratio_tbl'!M89/$B97,"")</f>
        <v>9.1000725919738237</v>
      </c>
    </row>
    <row r="98" spans="1:14" x14ac:dyDescent="0.25">
      <c r="A98" s="12" t="str">
        <f>'c _ratio_tbl'!A90</f>
        <v>0x9d825c29495290f4104b3d199f47f47a8a810642</v>
      </c>
      <c r="B98" s="2">
        <f>'c _ratio_tbl'!B90</f>
        <v>24061.569359121251</v>
      </c>
      <c r="C98" s="2"/>
      <c r="D98" s="11">
        <f>IFERROR('c _ratio_tbl'!C90/$B98,"")</f>
        <v>1.7913653626039125</v>
      </c>
      <c r="E98" s="11">
        <f>IFERROR('c _ratio_tbl'!D90/$B98,"")</f>
        <v>2.1496384351246953</v>
      </c>
      <c r="F98" s="11">
        <f>IFERROR('c _ratio_tbl'!E90/$B98,"")</f>
        <v>2.5079115076454781</v>
      </c>
      <c r="G98" s="11">
        <f>IFERROR('c _ratio_tbl'!F90/$B98,"")</f>
        <v>2.8661845801662604</v>
      </c>
      <c r="H98" s="11">
        <f>IFERROR('c _ratio_tbl'!G90/$B98,"")</f>
        <v>3.2244576526870428</v>
      </c>
      <c r="I98" s="14">
        <f>IFERROR('c _ratio_tbl'!H90/$B98,"")</f>
        <v>3.5827307252078251</v>
      </c>
      <c r="J98" s="11">
        <f>IFERROR('c _ratio_tbl'!I90/$B98,"")</f>
        <v>3.9410037977286083</v>
      </c>
      <c r="K98" s="11">
        <f>IFERROR('c _ratio_tbl'!J90/$B98,"")</f>
        <v>4.2992768702493889</v>
      </c>
      <c r="L98" s="11">
        <f>IFERROR('c _ratio_tbl'!K90/$B98,"")</f>
        <v>4.6575499427701716</v>
      </c>
      <c r="M98" s="11">
        <f>IFERROR('c _ratio_tbl'!L90/$B98,"")</f>
        <v>5.0158230152909544</v>
      </c>
      <c r="N98" s="11">
        <f>IFERROR('c _ratio_tbl'!M90/$B98,"")</f>
        <v>5.3740960878117372</v>
      </c>
    </row>
    <row r="99" spans="1:14" x14ac:dyDescent="0.25">
      <c r="A99" s="12" t="str">
        <f>'c _ratio_tbl'!A91</f>
        <v>0xcc54010fa56d52b48af98ad175e2dc68375dd694</v>
      </c>
      <c r="B99" s="2">
        <f>'c _ratio_tbl'!B91</f>
        <v>23889.749592524331</v>
      </c>
      <c r="C99" s="2"/>
      <c r="D99" s="11">
        <f>IFERROR('c _ratio_tbl'!C91/$B99,"")</f>
        <v>3.115193450325159</v>
      </c>
      <c r="E99" s="11">
        <f>IFERROR('c _ratio_tbl'!D91/$B99,"")</f>
        <v>3.738232140390191</v>
      </c>
      <c r="F99" s="11">
        <f>IFERROR('c _ratio_tbl'!E91/$B99,"")</f>
        <v>4.361270830455223</v>
      </c>
      <c r="G99" s="11">
        <f>IFERROR('c _ratio_tbl'!F91/$B99,"")</f>
        <v>4.984309520520255</v>
      </c>
      <c r="H99" s="11">
        <f>IFERROR('c _ratio_tbl'!G91/$B99,"")</f>
        <v>5.607348210585287</v>
      </c>
      <c r="I99" s="14">
        <f>IFERROR('c _ratio_tbl'!H91/$B99,"")</f>
        <v>6.2303869006503199</v>
      </c>
      <c r="J99" s="11">
        <f>IFERROR('c _ratio_tbl'!I91/$B99,"")</f>
        <v>6.8534255907153518</v>
      </c>
      <c r="K99" s="11">
        <f>IFERROR('c _ratio_tbl'!J91/$B99,"")</f>
        <v>7.4764642807803803</v>
      </c>
      <c r="L99" s="11">
        <f>IFERROR('c _ratio_tbl'!K91/$B99,"")</f>
        <v>8.0995029708454123</v>
      </c>
      <c r="M99" s="11">
        <f>IFERROR('c _ratio_tbl'!L91/$B99,"")</f>
        <v>8.722541660910446</v>
      </c>
      <c r="N99" s="11">
        <f>IFERROR('c _ratio_tbl'!M91/$B99,"")</f>
        <v>9.345580350975478</v>
      </c>
    </row>
    <row r="100" spans="1:14" x14ac:dyDescent="0.25">
      <c r="A100" s="12" t="str">
        <f>'c _ratio_tbl'!A92</f>
        <v>0xa1194b1edb051ad5fb38fa908b28042454ca85b3</v>
      </c>
      <c r="B100" s="2">
        <f>'c _ratio_tbl'!B92</f>
        <v>23349.109181393811</v>
      </c>
      <c r="C100" s="2"/>
      <c r="D100" s="11">
        <f>IFERROR('c _ratio_tbl'!C92/$B100,"")</f>
        <v>1.8646649587344533</v>
      </c>
      <c r="E100" s="11">
        <f>IFERROR('c _ratio_tbl'!D92/$B100,"")</f>
        <v>2.2375979504813435</v>
      </c>
      <c r="F100" s="11">
        <f>IFERROR('c _ratio_tbl'!E92/$B100,"")</f>
        <v>2.6105309422282343</v>
      </c>
      <c r="G100" s="11">
        <f>IFERROR('c _ratio_tbl'!F92/$B100,"")</f>
        <v>2.9834639339751257</v>
      </c>
      <c r="H100" s="11">
        <f>IFERROR('c _ratio_tbl'!G92/$B100,"")</f>
        <v>3.3563969257220156</v>
      </c>
      <c r="I100" s="14">
        <f>IFERROR('c _ratio_tbl'!H92/$B100,"")</f>
        <v>3.7293299174689065</v>
      </c>
      <c r="J100" s="11">
        <f>IFERROR('c _ratio_tbl'!I92/$B100,"")</f>
        <v>4.1022629092157974</v>
      </c>
      <c r="K100" s="11">
        <f>IFERROR('c _ratio_tbl'!J92/$B100,"")</f>
        <v>4.475195900962686</v>
      </c>
      <c r="L100" s="11">
        <f>IFERROR('c _ratio_tbl'!K92/$B100,"")</f>
        <v>4.8481288927095774</v>
      </c>
      <c r="M100" s="11">
        <f>IFERROR('c _ratio_tbl'!L92/$B100,"")</f>
        <v>5.2210618844564687</v>
      </c>
      <c r="N100" s="11">
        <f>IFERROR('c _ratio_tbl'!M92/$B100,"")</f>
        <v>5.5939948762033591</v>
      </c>
    </row>
    <row r="101" spans="1:14" x14ac:dyDescent="0.25">
      <c r="A101" s="12" t="str">
        <f>'c _ratio_tbl'!A93</f>
        <v>0x13e9f9d98ffe62badfa5b634f735493dd80aa0b6</v>
      </c>
      <c r="B101" s="2">
        <f>'c _ratio_tbl'!B93</f>
        <v>23095.707082295019</v>
      </c>
      <c r="C101" s="2"/>
      <c r="D101" s="11">
        <f>IFERROR('c _ratio_tbl'!C93/$B101,"")</f>
        <v>1.5825065718958824</v>
      </c>
      <c r="E101" s="11">
        <f>IFERROR('c _ratio_tbl'!D93/$B101,"")</f>
        <v>1.899007886275059</v>
      </c>
      <c r="F101" s="11">
        <f>IFERROR('c _ratio_tbl'!E93/$B101,"")</f>
        <v>2.215509200654235</v>
      </c>
      <c r="G101" s="11">
        <f>IFERROR('c _ratio_tbl'!F93/$B101,"")</f>
        <v>2.532010515033412</v>
      </c>
      <c r="H101" s="11">
        <f>IFERROR('c _ratio_tbl'!G93/$B101,"")</f>
        <v>2.8485118294125882</v>
      </c>
      <c r="I101" s="14">
        <f>IFERROR('c _ratio_tbl'!H93/$B101,"")</f>
        <v>3.1650131437917648</v>
      </c>
      <c r="J101" s="11">
        <f>IFERROR('c _ratio_tbl'!I93/$B101,"")</f>
        <v>3.4815144581709414</v>
      </c>
      <c r="K101" s="11">
        <f>IFERROR('c _ratio_tbl'!J93/$B101,"")</f>
        <v>3.7980157725501171</v>
      </c>
      <c r="L101" s="11">
        <f>IFERROR('c _ratio_tbl'!K93/$B101,"")</f>
        <v>4.1145170869292942</v>
      </c>
      <c r="M101" s="11">
        <f>IFERROR('c _ratio_tbl'!L93/$B101,"")</f>
        <v>4.4310184013084708</v>
      </c>
      <c r="N101" s="11">
        <f>IFERROR('c _ratio_tbl'!M93/$B101,"")</f>
        <v>4.7475197156876456</v>
      </c>
    </row>
    <row r="102" spans="1:14" x14ac:dyDescent="0.25">
      <c r="A102" s="12" t="str">
        <f>'c _ratio_tbl'!A94</f>
        <v>0xa293c49232c5f181944abf5db3222bd55116967a</v>
      </c>
      <c r="B102" s="2">
        <f>'c _ratio_tbl'!B94</f>
        <v>22986.871555734659</v>
      </c>
      <c r="C102" s="2"/>
      <c r="D102" s="11">
        <f>IFERROR('c _ratio_tbl'!C94/$B102,"")</f>
        <v>3.0756435137095681</v>
      </c>
      <c r="E102" s="11">
        <f>IFERROR('c _ratio_tbl'!D94/$B102,"")</f>
        <v>3.6907722164514816</v>
      </c>
      <c r="F102" s="11">
        <f>IFERROR('c _ratio_tbl'!E94/$B102,"")</f>
        <v>4.3059009191933946</v>
      </c>
      <c r="G102" s="11">
        <f>IFERROR('c _ratio_tbl'!F94/$B102,"")</f>
        <v>4.9210296219353076</v>
      </c>
      <c r="H102" s="11">
        <f>IFERROR('c _ratio_tbl'!G94/$B102,"")</f>
        <v>5.5361583246772232</v>
      </c>
      <c r="I102" s="14">
        <f>IFERROR('c _ratio_tbl'!H94/$B102,"")</f>
        <v>6.1512870274191336</v>
      </c>
      <c r="J102" s="11">
        <f>IFERROR('c _ratio_tbl'!I94/$B102,"")</f>
        <v>6.7664157301610501</v>
      </c>
      <c r="K102" s="11">
        <f>IFERROR('c _ratio_tbl'!J94/$B102,"")</f>
        <v>7.3815444329029605</v>
      </c>
      <c r="L102" s="11">
        <f>IFERROR('c _ratio_tbl'!K94/$B102,"")</f>
        <v>7.9966731356448761</v>
      </c>
      <c r="M102" s="11">
        <f>IFERROR('c _ratio_tbl'!L94/$B102,"")</f>
        <v>8.6118018383867891</v>
      </c>
      <c r="N102" s="11">
        <f>IFERROR('c _ratio_tbl'!M94/$B102,"")</f>
        <v>9.2269305411287039</v>
      </c>
    </row>
    <row r="103" spans="1:14" x14ac:dyDescent="0.25">
      <c r="A103" s="12" t="str">
        <f>'c _ratio_tbl'!A95</f>
        <v>0x4aab9e6eb125cdd378671188255f19325e3a804f</v>
      </c>
      <c r="B103" s="2">
        <f>'c _ratio_tbl'!B95</f>
        <v>21579.86055732036</v>
      </c>
      <c r="C103" s="2"/>
      <c r="D103" s="11">
        <f>IFERROR('c _ratio_tbl'!C95/$B103,"")</f>
        <v>1.9045931772542992</v>
      </c>
      <c r="E103" s="11">
        <f>IFERROR('c _ratio_tbl'!D95/$B103,"")</f>
        <v>2.2855118127051592</v>
      </c>
      <c r="F103" s="11">
        <f>IFERROR('c _ratio_tbl'!E95/$B103,"")</f>
        <v>2.666430448156019</v>
      </c>
      <c r="G103" s="11">
        <f>IFERROR('c _ratio_tbl'!F95/$B103,"")</f>
        <v>3.0473490836068788</v>
      </c>
      <c r="H103" s="11">
        <f>IFERROR('c _ratio_tbl'!G95/$B103,"")</f>
        <v>3.4282677190577391</v>
      </c>
      <c r="I103" s="14">
        <f>IFERROR('c _ratio_tbl'!H95/$B103,"")</f>
        <v>3.8091863545085984</v>
      </c>
      <c r="J103" s="11">
        <f>IFERROR('c _ratio_tbl'!I95/$B103,"")</f>
        <v>4.1901049899594591</v>
      </c>
      <c r="K103" s="11">
        <f>IFERROR('c _ratio_tbl'!J95/$B103,"")</f>
        <v>4.5710236254103185</v>
      </c>
      <c r="L103" s="11">
        <f>IFERROR('c _ratio_tbl'!K95/$B103,"")</f>
        <v>4.9519422608611805</v>
      </c>
      <c r="M103" s="11">
        <f>IFERROR('c _ratio_tbl'!L95/$B103,"")</f>
        <v>5.3328608963120354</v>
      </c>
      <c r="N103" s="11">
        <f>IFERROR('c _ratio_tbl'!M95/$B103,"")</f>
        <v>5.7137795317629001</v>
      </c>
    </row>
    <row r="104" spans="1:14" x14ac:dyDescent="0.25">
      <c r="A104" s="12" t="str">
        <f>'c _ratio_tbl'!A96</f>
        <v>0x66b0500ff4b3a2b9ca9d44aa39a91de1c267446c</v>
      </c>
      <c r="B104" s="2">
        <f>'c _ratio_tbl'!B96</f>
        <v>20866.889508720938</v>
      </c>
      <c r="C104" s="2"/>
      <c r="D104" s="11">
        <f>IFERROR('c _ratio_tbl'!C96/$B104,"")</f>
        <v>2.9551597411583446</v>
      </c>
      <c r="E104" s="11">
        <f>IFERROR('c _ratio_tbl'!D96/$B104,"")</f>
        <v>3.5461916893900125</v>
      </c>
      <c r="F104" s="11">
        <f>IFERROR('c _ratio_tbl'!E96/$B104,"")</f>
        <v>4.1372236376216813</v>
      </c>
      <c r="G104" s="11">
        <f>IFERROR('c _ratio_tbl'!F96/$B104,"")</f>
        <v>4.7282555858533506</v>
      </c>
      <c r="H104" s="11">
        <f>IFERROR('c _ratio_tbl'!G96/$B104,"")</f>
        <v>5.3192875340850216</v>
      </c>
      <c r="I104" s="14">
        <f>IFERROR('c _ratio_tbl'!H96/$B104,"")</f>
        <v>5.91031948231669</v>
      </c>
      <c r="J104" s="11">
        <f>IFERROR('c _ratio_tbl'!I96/$B104,"")</f>
        <v>6.5013514305483584</v>
      </c>
      <c r="K104" s="11">
        <f>IFERROR('c _ratio_tbl'!J96/$B104,"")</f>
        <v>7.0923833787800268</v>
      </c>
      <c r="L104" s="11">
        <f>IFERROR('c _ratio_tbl'!K96/$B104,"")</f>
        <v>7.6834153270116952</v>
      </c>
      <c r="M104" s="11">
        <f>IFERROR('c _ratio_tbl'!L96/$B104,"")</f>
        <v>8.2744472752433627</v>
      </c>
      <c r="N104" s="11">
        <f>IFERROR('c _ratio_tbl'!M96/$B104,"")</f>
        <v>8.865479223475031</v>
      </c>
    </row>
    <row r="105" spans="1:14" x14ac:dyDescent="0.25">
      <c r="A105" s="12" t="str">
        <f>'c _ratio_tbl'!A97</f>
        <v>0xcb3df0eaadb4c9c5ba0f1d90f8dbd3b70ff335f2</v>
      </c>
      <c r="B105" s="2">
        <f>'c _ratio_tbl'!B97</f>
        <v>20452.337415773731</v>
      </c>
      <c r="C105" s="2"/>
      <c r="D105" s="11">
        <f>IFERROR('c _ratio_tbl'!C97/$B105,"")</f>
        <v>1.0217810171370321</v>
      </c>
      <c r="E105" s="11">
        <f>IFERROR('c _ratio_tbl'!D97/$B105,"")</f>
        <v>1.2261372205644383</v>
      </c>
      <c r="F105" s="11">
        <f>IFERROR('c _ratio_tbl'!E97/$B105,"")</f>
        <v>1.4304934239918448</v>
      </c>
      <c r="G105" s="11">
        <f>IFERROR('c _ratio_tbl'!F97/$B105,"")</f>
        <v>1.6348496274192517</v>
      </c>
      <c r="H105" s="11">
        <f>IFERROR('c _ratio_tbl'!G97/$B105,"")</f>
        <v>1.8392058308466579</v>
      </c>
      <c r="I105" s="14">
        <f>IFERROR('c _ratio_tbl'!H97/$B105,"")</f>
        <v>2.0435620342740641</v>
      </c>
      <c r="J105" s="11">
        <f>IFERROR('c _ratio_tbl'!I97/$B105,"")</f>
        <v>2.2479182377014713</v>
      </c>
      <c r="K105" s="11">
        <f>IFERROR('c _ratio_tbl'!J97/$B105,"")</f>
        <v>2.4522744411288766</v>
      </c>
      <c r="L105" s="11">
        <f>IFERROR('c _ratio_tbl'!K97/$B105,"")</f>
        <v>2.6566306445562837</v>
      </c>
      <c r="M105" s="11">
        <f>IFERROR('c _ratio_tbl'!L97/$B105,"")</f>
        <v>2.8609868479836895</v>
      </c>
      <c r="N105" s="11">
        <f>IFERROR('c _ratio_tbl'!M97/$B105,"")</f>
        <v>3.0653430514110958</v>
      </c>
    </row>
    <row r="106" spans="1:14" x14ac:dyDescent="0.25">
      <c r="A106" s="12" t="str">
        <f>'c _ratio_tbl'!A98</f>
        <v>0xcd917bf1dbae5dd0de7daae63926ec81b42faf77</v>
      </c>
      <c r="B106" s="2">
        <f>'c _ratio_tbl'!B98</f>
        <v>19488.376015889491</v>
      </c>
      <c r="C106" s="2"/>
      <c r="D106" s="11">
        <f>IFERROR('c _ratio_tbl'!C98/$B106,"")</f>
        <v>1.9052274671164819</v>
      </c>
      <c r="E106" s="11">
        <f>IFERROR('c _ratio_tbl'!D98/$B106,"")</f>
        <v>2.2862729605397782</v>
      </c>
      <c r="F106" s="11">
        <f>IFERROR('c _ratio_tbl'!E98/$B106,"")</f>
        <v>2.6673184539630745</v>
      </c>
      <c r="G106" s="11">
        <f>IFERROR('c _ratio_tbl'!F98/$B106,"")</f>
        <v>3.0483639473863713</v>
      </c>
      <c r="H106" s="11">
        <f>IFERROR('c _ratio_tbl'!G98/$B106,"")</f>
        <v>3.4294094408096671</v>
      </c>
      <c r="I106" s="14">
        <f>IFERROR('c _ratio_tbl'!H98/$B106,"")</f>
        <v>3.8104549342329639</v>
      </c>
      <c r="J106" s="11">
        <f>IFERROR('c _ratio_tbl'!I98/$B106,"")</f>
        <v>4.1915004276562602</v>
      </c>
      <c r="K106" s="11">
        <f>IFERROR('c _ratio_tbl'!J98/$B106,"")</f>
        <v>4.5725459210795565</v>
      </c>
      <c r="L106" s="11">
        <f>IFERROR('c _ratio_tbl'!K98/$B106,"")</f>
        <v>4.9535914145028528</v>
      </c>
      <c r="M106" s="11">
        <f>IFERROR('c _ratio_tbl'!L98/$B106,"")</f>
        <v>5.3346369079261473</v>
      </c>
      <c r="N106" s="11">
        <f>IFERROR('c _ratio_tbl'!M98/$B106,"")</f>
        <v>5.7156824013494463</v>
      </c>
    </row>
    <row r="107" spans="1:14" x14ac:dyDescent="0.25">
      <c r="A107" s="12" t="str">
        <f>'c _ratio_tbl'!A99</f>
        <v>0x5d0ac389c669d6efe3ba96b9878d8156f180c539</v>
      </c>
      <c r="B107" s="2">
        <f>'c _ratio_tbl'!B99</f>
        <v>19124.415538465149</v>
      </c>
      <c r="C107" s="2"/>
      <c r="D107" s="11">
        <f>IFERROR('c _ratio_tbl'!C99/$B107,"")</f>
        <v>1.9095453359054877</v>
      </c>
      <c r="E107" s="11">
        <f>IFERROR('c _ratio_tbl'!D99/$B107,"")</f>
        <v>2.2914544030865849</v>
      </c>
      <c r="F107" s="11">
        <f>IFERROR('c _ratio_tbl'!E99/$B107,"")</f>
        <v>2.6733634702676827</v>
      </c>
      <c r="G107" s="11">
        <f>IFERROR('c _ratio_tbl'!F99/$B107,"")</f>
        <v>3.0552725374487801</v>
      </c>
      <c r="H107" s="11">
        <f>IFERROR('c _ratio_tbl'!G99/$B107,"")</f>
        <v>3.4371816046298784</v>
      </c>
      <c r="I107" s="14">
        <f>IFERROR('c _ratio_tbl'!H99/$B107,"")</f>
        <v>3.8190906718109754</v>
      </c>
      <c r="J107" s="11">
        <f>IFERROR('c _ratio_tbl'!I99/$B107,"")</f>
        <v>4.2009997389920732</v>
      </c>
      <c r="K107" s="11">
        <f>IFERROR('c _ratio_tbl'!J99/$B107,"")</f>
        <v>4.5829088061731706</v>
      </c>
      <c r="L107" s="11">
        <f>IFERROR('c _ratio_tbl'!K99/$B107,"")</f>
        <v>4.9648178733542681</v>
      </c>
      <c r="M107" s="11">
        <f>IFERROR('c _ratio_tbl'!L99/$B107,"")</f>
        <v>5.3467269405353672</v>
      </c>
      <c r="N107" s="11">
        <f>IFERROR('c _ratio_tbl'!M99/$B107,"")</f>
        <v>5.7286360077164638</v>
      </c>
    </row>
    <row r="108" spans="1:14" x14ac:dyDescent="0.25">
      <c r="A108" s="12" t="str">
        <f>'c _ratio_tbl'!A100</f>
        <v>0xa8097c13dd8ad383d264fbef6e36b8923889fbcd</v>
      </c>
      <c r="B108" s="2">
        <f>'c _ratio_tbl'!B100</f>
        <v>18842.576136895081</v>
      </c>
      <c r="C108" s="2"/>
      <c r="D108" s="11">
        <f>IFERROR('c _ratio_tbl'!C100/$B108,"")</f>
        <v>0.93135077577907865</v>
      </c>
      <c r="E108" s="11">
        <f>IFERROR('c _ratio_tbl'!D100/$B108,"")</f>
        <v>1.1176209309348939</v>
      </c>
      <c r="F108" s="11">
        <f>IFERROR('c _ratio_tbl'!E100/$B108,"")</f>
        <v>1.3038910860907098</v>
      </c>
      <c r="G108" s="11">
        <f>IFERROR('c _ratio_tbl'!F100/$B108,"")</f>
        <v>1.4901612412465257</v>
      </c>
      <c r="H108" s="11">
        <f>IFERROR('c _ratio_tbl'!G100/$B108,"")</f>
        <v>1.6764313964023412</v>
      </c>
      <c r="I108" s="14">
        <f>IFERROR('c _ratio_tbl'!H100/$B108,"")</f>
        <v>1.8627015515581571</v>
      </c>
      <c r="J108" s="11">
        <f>IFERROR('c _ratio_tbl'!I100/$B108,"")</f>
        <v>2.048971706713973</v>
      </c>
      <c r="K108" s="11">
        <f>IFERROR('c _ratio_tbl'!J100/$B108,"")</f>
        <v>2.2352418618697878</v>
      </c>
      <c r="L108" s="11">
        <f>IFERROR('c _ratio_tbl'!K100/$B108,"")</f>
        <v>2.4215120170256039</v>
      </c>
      <c r="M108" s="11">
        <f>IFERROR('c _ratio_tbl'!L100/$B108,"")</f>
        <v>2.6077821721814196</v>
      </c>
      <c r="N108" s="11">
        <f>IFERROR('c _ratio_tbl'!M100/$B108,"")</f>
        <v>2.7940523273372353</v>
      </c>
    </row>
    <row r="109" spans="1:14" x14ac:dyDescent="0.25">
      <c r="A109" s="12" t="str">
        <f>'c _ratio_tbl'!A101</f>
        <v>0x67e5ab5b573f01030a1076dda7a79ef0f31a1bfa</v>
      </c>
      <c r="B109" s="2">
        <f>'c _ratio_tbl'!B101</f>
        <v>18608.25709190479</v>
      </c>
      <c r="C109" s="2"/>
      <c r="D109" s="11">
        <f>IFERROR('c _ratio_tbl'!C101/$B109,"")</f>
        <v>1.9854829895893269</v>
      </c>
      <c r="E109" s="11">
        <f>IFERROR('c _ratio_tbl'!D101/$B109,"")</f>
        <v>2.382579587507192</v>
      </c>
      <c r="F109" s="11">
        <f>IFERROR('c _ratio_tbl'!E101/$B109,"")</f>
        <v>2.7796761854250573</v>
      </c>
      <c r="G109" s="11">
        <f>IFERROR('c _ratio_tbl'!F101/$B109,"")</f>
        <v>3.1767727833429231</v>
      </c>
      <c r="H109" s="11">
        <f>IFERROR('c _ratio_tbl'!G101/$B109,"")</f>
        <v>3.5738693812607885</v>
      </c>
      <c r="I109" s="14">
        <f>IFERROR('c _ratio_tbl'!H101/$B109,"")</f>
        <v>3.9709659791786538</v>
      </c>
      <c r="J109" s="11">
        <f>IFERROR('c _ratio_tbl'!I101/$B109,"")</f>
        <v>4.3680625770965191</v>
      </c>
      <c r="K109" s="11">
        <f>IFERROR('c _ratio_tbl'!J101/$B109,"")</f>
        <v>4.765159175014384</v>
      </c>
      <c r="L109" s="11">
        <f>IFERROR('c _ratio_tbl'!K101/$B109,"")</f>
        <v>5.1622557729322498</v>
      </c>
      <c r="M109" s="11">
        <f>IFERROR('c _ratio_tbl'!L101/$B109,"")</f>
        <v>5.5593523708501174</v>
      </c>
      <c r="N109" s="11">
        <f>IFERROR('c _ratio_tbl'!M101/$B109,"")</f>
        <v>5.956448968767984</v>
      </c>
    </row>
    <row r="110" spans="1:14" x14ac:dyDescent="0.25">
      <c r="A110" s="12" t="str">
        <f>'c _ratio_tbl'!A102</f>
        <v>0xac25c81d79247d94065335c9dd29673562d1b115</v>
      </c>
      <c r="B110" s="2">
        <f>'c _ratio_tbl'!B102</f>
        <v>18416.530571227569</v>
      </c>
      <c r="C110" s="2"/>
      <c r="D110" s="11">
        <f>IFERROR('c _ratio_tbl'!C102/$B110,"")</f>
        <v>1.9215132770414067</v>
      </c>
      <c r="E110" s="11">
        <f>IFERROR('c _ratio_tbl'!D102/$B110,"")</f>
        <v>2.3058159324496881</v>
      </c>
      <c r="F110" s="11">
        <f>IFERROR('c _ratio_tbl'!E102/$B110,"")</f>
        <v>2.6901185878579694</v>
      </c>
      <c r="G110" s="11">
        <f>IFERROR('c _ratio_tbl'!F102/$B110,"")</f>
        <v>3.0744212432662508</v>
      </c>
      <c r="H110" s="11">
        <f>IFERROR('c _ratio_tbl'!G102/$B110,"")</f>
        <v>3.4587238986745321</v>
      </c>
      <c r="I110" s="14">
        <f>IFERROR('c _ratio_tbl'!H102/$B110,"")</f>
        <v>3.8430265540828135</v>
      </c>
      <c r="J110" s="11">
        <f>IFERROR('c _ratio_tbl'!I102/$B110,"")</f>
        <v>4.2273292094910948</v>
      </c>
      <c r="K110" s="11">
        <f>IFERROR('c _ratio_tbl'!J102/$B110,"")</f>
        <v>4.6116318648993762</v>
      </c>
      <c r="L110" s="11">
        <f>IFERROR('c _ratio_tbl'!K102/$B110,"")</f>
        <v>4.9959345203076575</v>
      </c>
      <c r="M110" s="11">
        <f>IFERROR('c _ratio_tbl'!L102/$B110,"")</f>
        <v>5.380237175715938</v>
      </c>
      <c r="N110" s="11">
        <f>IFERROR('c _ratio_tbl'!M102/$B110,"")</f>
        <v>5.7645398311242193</v>
      </c>
    </row>
    <row r="111" spans="1:14" x14ac:dyDescent="0.25">
      <c r="A111" s="12" t="str">
        <f>'c _ratio_tbl'!A103</f>
        <v>0xa64c1afe585e435709fe83c3b1c1a100d3a9ea0c</v>
      </c>
      <c r="B111" s="2">
        <f>'c _ratio_tbl'!B103</f>
        <v>17925.805242597889</v>
      </c>
      <c r="C111" s="2"/>
      <c r="D111" s="11">
        <f>IFERROR('c _ratio_tbl'!C103/$B111,"")</f>
        <v>0.93204770454804431</v>
      </c>
      <c r="E111" s="11">
        <f>IFERROR('c _ratio_tbl'!D103/$B111,"")</f>
        <v>1.1184572454576529</v>
      </c>
      <c r="F111" s="11">
        <f>IFERROR('c _ratio_tbl'!E103/$B111,"")</f>
        <v>1.3048667863672618</v>
      </c>
      <c r="G111" s="11">
        <f>IFERROR('c _ratio_tbl'!F103/$B111,"")</f>
        <v>1.4912763272768703</v>
      </c>
      <c r="H111" s="11">
        <f>IFERROR('c _ratio_tbl'!G103/$B111,"")</f>
        <v>1.677685868186479</v>
      </c>
      <c r="I111" s="14">
        <f>IFERROR('c _ratio_tbl'!H103/$B111,"")</f>
        <v>1.8640954090960877</v>
      </c>
      <c r="J111" s="11">
        <f>IFERROR('c _ratio_tbl'!I103/$B111,"")</f>
        <v>2.0505049500056973</v>
      </c>
      <c r="K111" s="11">
        <f>IFERROR('c _ratio_tbl'!J103/$B111,"")</f>
        <v>2.2369144909153058</v>
      </c>
      <c r="L111" s="11">
        <f>IFERROR('c _ratio_tbl'!K103/$B111,"")</f>
        <v>2.4233240318249143</v>
      </c>
      <c r="M111" s="11">
        <f>IFERROR('c _ratio_tbl'!L103/$B111,"")</f>
        <v>2.6097335727345237</v>
      </c>
      <c r="N111" s="11">
        <f>IFERROR('c _ratio_tbl'!M103/$B111,"")</f>
        <v>2.7961431136441321</v>
      </c>
    </row>
    <row r="112" spans="1:14" x14ac:dyDescent="0.25">
      <c r="A112" s="12" t="str">
        <f>'c _ratio_tbl'!A104</f>
        <v>0x464fbeb7d6a5d459f58251ed135d00a824e5b4f8</v>
      </c>
      <c r="B112" s="2">
        <f>'c _ratio_tbl'!B104</f>
        <v>17143.226321048242</v>
      </c>
      <c r="C112" s="2"/>
      <c r="D112" s="11">
        <f>IFERROR('c _ratio_tbl'!C104/$B112,"")</f>
        <v>1.5806465852423957</v>
      </c>
      <c r="E112" s="11">
        <f>IFERROR('c _ratio_tbl'!D104/$B112,"")</f>
        <v>1.8967759022908746</v>
      </c>
      <c r="F112" s="11">
        <f>IFERROR('c _ratio_tbl'!E104/$B112,"")</f>
        <v>2.2129052193393539</v>
      </c>
      <c r="G112" s="11">
        <f>IFERROR('c _ratio_tbl'!F104/$B112,"")</f>
        <v>2.5290345363878335</v>
      </c>
      <c r="H112" s="11">
        <f>IFERROR('c _ratio_tbl'!G104/$B112,"")</f>
        <v>2.8451638534363122</v>
      </c>
      <c r="I112" s="14">
        <f>IFERROR('c _ratio_tbl'!H104/$B112,"")</f>
        <v>3.1612931704847913</v>
      </c>
      <c r="J112" s="11">
        <f>IFERROR('c _ratio_tbl'!I104/$B112,"")</f>
        <v>3.4774224875332709</v>
      </c>
      <c r="K112" s="11">
        <f>IFERROR('c _ratio_tbl'!J104/$B112,"")</f>
        <v>3.7935518045817491</v>
      </c>
      <c r="L112" s="11">
        <f>IFERROR('c _ratio_tbl'!K104/$B112,"")</f>
        <v>4.1096811216302296</v>
      </c>
      <c r="M112" s="11">
        <f>IFERROR('c _ratio_tbl'!L104/$B112,"")</f>
        <v>4.4258104386787078</v>
      </c>
      <c r="N112" s="11">
        <f>IFERROR('c _ratio_tbl'!M104/$B112,"")</f>
        <v>4.741939755727187</v>
      </c>
    </row>
    <row r="113" spans="1:14" x14ac:dyDescent="0.25">
      <c r="A113" s="12" t="str">
        <f>'c _ratio_tbl'!A105</f>
        <v>0x82e8936b187d83fd6eb2b7dab5b19556e9deff1c</v>
      </c>
      <c r="B113" s="2">
        <f>'c _ratio_tbl'!B105</f>
        <v>16647.05630824497</v>
      </c>
      <c r="C113" s="2"/>
      <c r="D113" s="11">
        <f>IFERROR('c _ratio_tbl'!C105/$B113,"")</f>
        <v>1.9701318392401179</v>
      </c>
      <c r="E113" s="11">
        <f>IFERROR('c _ratio_tbl'!D105/$B113,"")</f>
        <v>2.3641582070881415</v>
      </c>
      <c r="F113" s="11">
        <f>IFERROR('c _ratio_tbl'!E105/$B113,"")</f>
        <v>2.7581845749361653</v>
      </c>
      <c r="G113" s="11">
        <f>IFERROR('c _ratio_tbl'!F105/$B113,"")</f>
        <v>3.1522109427841891</v>
      </c>
      <c r="H113" s="11">
        <f>IFERROR('c _ratio_tbl'!G105/$B113,"")</f>
        <v>3.5462373106322125</v>
      </c>
      <c r="I113" s="14">
        <f>IFERROR('c _ratio_tbl'!H105/$B113,"")</f>
        <v>3.9402636784802358</v>
      </c>
      <c r="J113" s="11">
        <f>IFERROR('c _ratio_tbl'!I105/$B113,"")</f>
        <v>4.3342900463282605</v>
      </c>
      <c r="K113" s="11">
        <f>IFERROR('c _ratio_tbl'!J105/$B113,"")</f>
        <v>4.728316414176283</v>
      </c>
      <c r="L113" s="11">
        <f>IFERROR('c _ratio_tbl'!K105/$B113,"")</f>
        <v>5.1223427820243073</v>
      </c>
      <c r="M113" s="11">
        <f>IFERROR('c _ratio_tbl'!L105/$B113,"")</f>
        <v>5.5163691498723297</v>
      </c>
      <c r="N113" s="11">
        <f>IFERROR('c _ratio_tbl'!M105/$B113,"")</f>
        <v>5.9103955177203531</v>
      </c>
    </row>
    <row r="114" spans="1:14" x14ac:dyDescent="0.25">
      <c r="A114" s="12" t="str">
        <f>'c _ratio_tbl'!A106</f>
        <v>0x15f00c0a3fa0b3d54a3c075f5c572637a7ff8347</v>
      </c>
      <c r="B114" s="2">
        <f>'c _ratio_tbl'!B106</f>
        <v>16601.762491371581</v>
      </c>
      <c r="C114" s="2"/>
      <c r="D114" s="11">
        <f>IFERROR('c _ratio_tbl'!C106/$B114,"")</f>
        <v>1.9010147866134601</v>
      </c>
      <c r="E114" s="11">
        <f>IFERROR('c _ratio_tbl'!D106/$B114,"")</f>
        <v>2.2812177439361516</v>
      </c>
      <c r="F114" s="11">
        <f>IFERROR('c _ratio_tbl'!E106/$B114,"")</f>
        <v>2.6614207012588436</v>
      </c>
      <c r="G114" s="11">
        <f>IFERROR('c _ratio_tbl'!F106/$B114,"")</f>
        <v>3.0416236585815364</v>
      </c>
      <c r="H114" s="11">
        <f>IFERROR('c _ratio_tbl'!G106/$B114,"")</f>
        <v>3.4218266159042279</v>
      </c>
      <c r="I114" s="14">
        <f>IFERROR('c _ratio_tbl'!H106/$B114,"")</f>
        <v>3.8020295732269194</v>
      </c>
      <c r="J114" s="11">
        <f>IFERROR('c _ratio_tbl'!I106/$B114,"")</f>
        <v>4.1822325305496122</v>
      </c>
      <c r="K114" s="11">
        <f>IFERROR('c _ratio_tbl'!J106/$B114,"")</f>
        <v>4.5624354878723032</v>
      </c>
      <c r="L114" s="11">
        <f>IFERROR('c _ratio_tbl'!K106/$B114,"")</f>
        <v>4.9426384451949961</v>
      </c>
      <c r="M114" s="11">
        <f>IFERROR('c _ratio_tbl'!L106/$B114,"")</f>
        <v>5.3228414025176871</v>
      </c>
      <c r="N114" s="11">
        <f>IFERROR('c _ratio_tbl'!M106/$B114,"")</f>
        <v>5.7030443598403799</v>
      </c>
    </row>
    <row r="115" spans="1:14" x14ac:dyDescent="0.25">
      <c r="A115" s="12" t="str">
        <f>'c _ratio_tbl'!A107</f>
        <v>0xe4b73f379705eac71bf2dc17e33e069a90a4041d</v>
      </c>
      <c r="B115" s="2">
        <f>'c _ratio_tbl'!B107</f>
        <v>14991.36130961729</v>
      </c>
      <c r="C115" s="2"/>
      <c r="D115" s="11">
        <f>IFERROR('c _ratio_tbl'!C107/$B115,"")</f>
        <v>1.7430261597147212</v>
      </c>
      <c r="E115" s="11">
        <f>IFERROR('c _ratio_tbl'!D107/$B115,"")</f>
        <v>2.0916313916576659</v>
      </c>
      <c r="F115" s="11">
        <f>IFERROR('c _ratio_tbl'!E107/$B115,"")</f>
        <v>2.4402366236006099</v>
      </c>
      <c r="G115" s="11">
        <f>IFERROR('c _ratio_tbl'!F107/$B115,"")</f>
        <v>2.7888418555435548</v>
      </c>
      <c r="H115" s="11">
        <f>IFERROR('c _ratio_tbl'!G107/$B115,"")</f>
        <v>3.1374470874864988</v>
      </c>
      <c r="I115" s="14">
        <f>IFERROR('c _ratio_tbl'!H107/$B115,"")</f>
        <v>3.4860523194294428</v>
      </c>
      <c r="J115" s="11">
        <f>IFERROR('c _ratio_tbl'!I107/$B115,"")</f>
        <v>3.8346575513723877</v>
      </c>
      <c r="K115" s="11">
        <f>IFERROR('c _ratio_tbl'!J107/$B115,"")</f>
        <v>4.1832627833153317</v>
      </c>
      <c r="L115" s="11">
        <f>IFERROR('c _ratio_tbl'!K107/$B115,"")</f>
        <v>4.5318680152582766</v>
      </c>
      <c r="M115" s="11">
        <f>IFERROR('c _ratio_tbl'!L107/$B115,"")</f>
        <v>4.8804732472012198</v>
      </c>
      <c r="N115" s="11">
        <f>IFERROR('c _ratio_tbl'!M107/$B115,"")</f>
        <v>5.2290784791441647</v>
      </c>
    </row>
    <row r="116" spans="1:14" x14ac:dyDescent="0.25">
      <c r="A116" s="12" t="str">
        <f>'c _ratio_tbl'!A108</f>
        <v>0xca72fb5737de4e5ec8890839babbefacc5ce4d77</v>
      </c>
      <c r="B116" s="2">
        <f>'c _ratio_tbl'!B108</f>
        <v>14546.220042404349</v>
      </c>
      <c r="C116" s="2"/>
      <c r="D116" s="11">
        <f>IFERROR('c _ratio_tbl'!C108/$B116,"")</f>
        <v>1.0082061609994983</v>
      </c>
      <c r="E116" s="11">
        <f>IFERROR('c _ratio_tbl'!D108/$B116,"")</f>
        <v>1.209847393199398</v>
      </c>
      <c r="F116" s="11">
        <f>IFERROR('c _ratio_tbl'!E108/$B116,"")</f>
        <v>1.4114886253992978</v>
      </c>
      <c r="G116" s="11">
        <f>IFERROR('c _ratio_tbl'!F108/$B116,"")</f>
        <v>1.6131298575991975</v>
      </c>
      <c r="H116" s="11">
        <f>IFERROR('c _ratio_tbl'!G108/$B116,"")</f>
        <v>1.8147710897990972</v>
      </c>
      <c r="I116" s="14">
        <f>IFERROR('c _ratio_tbl'!H108/$B116,"")</f>
        <v>2.0164123219989967</v>
      </c>
      <c r="J116" s="11">
        <f>IFERROR('c _ratio_tbl'!I108/$B116,"")</f>
        <v>2.2180535541988973</v>
      </c>
      <c r="K116" s="11">
        <f>IFERROR('c _ratio_tbl'!J108/$B116,"")</f>
        <v>2.4196947863987961</v>
      </c>
      <c r="L116" s="11">
        <f>IFERROR('c _ratio_tbl'!K108/$B116,"")</f>
        <v>2.6213360185986958</v>
      </c>
      <c r="M116" s="11">
        <f>IFERROR('c _ratio_tbl'!L108/$B116,"")</f>
        <v>2.8229772507985955</v>
      </c>
      <c r="N116" s="11">
        <f>IFERROR('c _ratio_tbl'!M108/$B116,"")</f>
        <v>3.0246184829984957</v>
      </c>
    </row>
    <row r="117" spans="1:14" x14ac:dyDescent="0.25">
      <c r="A117" s="12" t="str">
        <f>'c _ratio_tbl'!A109</f>
        <v>0xfd9f6cecdf70588525d3270aa9d2e6f6ae5d8ff8</v>
      </c>
      <c r="B117" s="2">
        <f>'c _ratio_tbl'!B109</f>
        <v>13861.95371042256</v>
      </c>
      <c r="C117" s="2"/>
      <c r="D117" s="11">
        <f>IFERROR('c _ratio_tbl'!C109/$B117,"")</f>
        <v>0.9954867862054011</v>
      </c>
      <c r="E117" s="11">
        <f>IFERROR('c _ratio_tbl'!D109/$B117,"")</f>
        <v>1.1945841434464815</v>
      </c>
      <c r="F117" s="11">
        <f>IFERROR('c _ratio_tbl'!E109/$B117,"")</f>
        <v>1.393681500687562</v>
      </c>
      <c r="G117" s="11">
        <f>IFERROR('c _ratio_tbl'!F109/$B117,"")</f>
        <v>1.5927788579286424</v>
      </c>
      <c r="H117" s="11">
        <f>IFERROR('c _ratio_tbl'!G109/$B117,"")</f>
        <v>1.7918762151697227</v>
      </c>
      <c r="I117" s="14">
        <f>IFERROR('c _ratio_tbl'!H109/$B117,"")</f>
        <v>1.9909735724108029</v>
      </c>
      <c r="J117" s="11">
        <f>IFERROR('c _ratio_tbl'!I109/$B117,"")</f>
        <v>2.1900709296518834</v>
      </c>
      <c r="K117" s="11">
        <f>IFERROR('c _ratio_tbl'!J109/$B117,"")</f>
        <v>2.3891682868929629</v>
      </c>
      <c r="L117" s="11">
        <f>IFERROR('c _ratio_tbl'!K109/$B117,"")</f>
        <v>2.5882656441340433</v>
      </c>
      <c r="M117" s="11">
        <f>IFERROR('c _ratio_tbl'!L109/$B117,"")</f>
        <v>2.787363001375124</v>
      </c>
      <c r="N117" s="11">
        <f>IFERROR('c _ratio_tbl'!M109/$B117,"")</f>
        <v>2.9864603586162044</v>
      </c>
    </row>
    <row r="118" spans="1:14" x14ac:dyDescent="0.25">
      <c r="A118" s="12" t="str">
        <f>'c _ratio_tbl'!A110</f>
        <v>0x71f9ccd68bf1f5f9b571f509e0765a04ca4ffad2</v>
      </c>
      <c r="B118" s="2">
        <f>'c _ratio_tbl'!B110</f>
        <v>13505.273102429121</v>
      </c>
      <c r="C118" s="2"/>
      <c r="D118" s="11">
        <f>IFERROR('c _ratio_tbl'!C110/$B118,"")</f>
        <v>1.9054915533507999</v>
      </c>
      <c r="E118" s="11">
        <f>IFERROR('c _ratio_tbl'!D110/$B118,"")</f>
        <v>2.2865898640209599</v>
      </c>
      <c r="F118" s="11">
        <f>IFERROR('c _ratio_tbl'!E110/$B118,"")</f>
        <v>2.6676881746911203</v>
      </c>
      <c r="G118" s="11">
        <f>IFERROR('c _ratio_tbl'!F110/$B118,"")</f>
        <v>3.0487864853612803</v>
      </c>
      <c r="H118" s="11">
        <f>IFERROR('c _ratio_tbl'!G110/$B118,"")</f>
        <v>3.4298847960314398</v>
      </c>
      <c r="I118" s="14">
        <f>IFERROR('c _ratio_tbl'!H110/$B118,"")</f>
        <v>3.8109831067015998</v>
      </c>
      <c r="J118" s="11">
        <f>IFERROR('c _ratio_tbl'!I110/$B118,"")</f>
        <v>4.1920814173717602</v>
      </c>
      <c r="K118" s="11">
        <f>IFERROR('c _ratio_tbl'!J110/$B118,"")</f>
        <v>4.5731797280419197</v>
      </c>
      <c r="L118" s="11">
        <f>IFERROR('c _ratio_tbl'!K110/$B118,"")</f>
        <v>4.9542780387120802</v>
      </c>
      <c r="M118" s="11">
        <f>IFERROR('c _ratio_tbl'!L110/$B118,"")</f>
        <v>5.3353763493822397</v>
      </c>
      <c r="N118" s="11">
        <f>IFERROR('c _ratio_tbl'!M110/$B118,"")</f>
        <v>5.7164746600524001</v>
      </c>
    </row>
    <row r="119" spans="1:14" x14ac:dyDescent="0.25">
      <c r="A119" s="12" t="str">
        <f>'c _ratio_tbl'!A111</f>
        <v>0x6ec1ad5ff9e53362c9bd5b6e631724c970a73c15</v>
      </c>
      <c r="B119" s="2">
        <f>'c _ratio_tbl'!B111</f>
        <v>13006.830582844679</v>
      </c>
      <c r="C119" s="2"/>
      <c r="D119" s="11">
        <f>IFERROR('c _ratio_tbl'!C111/$B119,"")</f>
        <v>1.8538293770410879</v>
      </c>
      <c r="E119" s="11">
        <f>IFERROR('c _ratio_tbl'!D111/$B119,"")</f>
        <v>2.2245952524493049</v>
      </c>
      <c r="F119" s="11">
        <f>IFERROR('c _ratio_tbl'!E111/$B119,"")</f>
        <v>2.5953611278575228</v>
      </c>
      <c r="G119" s="11">
        <f>IFERROR('c _ratio_tbl'!F111/$B119,"")</f>
        <v>2.9661270032657412</v>
      </c>
      <c r="H119" s="11">
        <f>IFERROR('c _ratio_tbl'!G111/$B119,"")</f>
        <v>3.3368928786739587</v>
      </c>
      <c r="I119" s="14">
        <f>IFERROR('c _ratio_tbl'!H111/$B119,"")</f>
        <v>3.7076587540821757</v>
      </c>
      <c r="J119" s="11">
        <f>IFERROR('c _ratio_tbl'!I111/$B119,"")</f>
        <v>4.0784246294903932</v>
      </c>
      <c r="K119" s="11">
        <f>IFERROR('c _ratio_tbl'!J111/$B119,"")</f>
        <v>4.4491905048986107</v>
      </c>
      <c r="L119" s="11">
        <f>IFERROR('c _ratio_tbl'!K111/$B119,"")</f>
        <v>4.8199563803068282</v>
      </c>
      <c r="M119" s="11">
        <f>IFERROR('c _ratio_tbl'!L111/$B119,"")</f>
        <v>5.1907222557150456</v>
      </c>
      <c r="N119" s="11">
        <f>IFERROR('c _ratio_tbl'!M111/$B119,"")</f>
        <v>5.5614881311232631</v>
      </c>
    </row>
    <row r="120" spans="1:14" x14ac:dyDescent="0.25">
      <c r="A120" s="12" t="str">
        <f>'c _ratio_tbl'!A112</f>
        <v>0xb4a0cf48d469c081cdcf1d78fc9e619a6f0a8a13</v>
      </c>
      <c r="B120" s="2">
        <f>'c _ratio_tbl'!B112</f>
        <v>12975.36764686762</v>
      </c>
      <c r="C120" s="2"/>
      <c r="D120" s="11">
        <f>IFERROR('c _ratio_tbl'!C112/$B120,"")</f>
        <v>1.2869292721914249</v>
      </c>
      <c r="E120" s="11">
        <f>IFERROR('c _ratio_tbl'!D112/$B120,"")</f>
        <v>1.5443151266297099</v>
      </c>
      <c r="F120" s="11">
        <f>IFERROR('c _ratio_tbl'!E112/$B120,"")</f>
        <v>1.8017009810679947</v>
      </c>
      <c r="G120" s="11">
        <f>IFERROR('c _ratio_tbl'!F112/$B120,"")</f>
        <v>2.0590868355062795</v>
      </c>
      <c r="H120" s="11">
        <f>IFERROR('c _ratio_tbl'!G112/$B120,"")</f>
        <v>2.3164726899445651</v>
      </c>
      <c r="I120" s="14">
        <f>IFERROR('c _ratio_tbl'!H112/$B120,"")</f>
        <v>2.5738585443828499</v>
      </c>
      <c r="J120" s="11">
        <f>IFERROR('c _ratio_tbl'!I112/$B120,"")</f>
        <v>2.8312443988211351</v>
      </c>
      <c r="K120" s="11">
        <f>IFERROR('c _ratio_tbl'!J112/$B120,"")</f>
        <v>3.0886302532594199</v>
      </c>
      <c r="L120" s="11">
        <f>IFERROR('c _ratio_tbl'!K112/$B120,"")</f>
        <v>3.3460161076977051</v>
      </c>
      <c r="M120" s="11">
        <f>IFERROR('c _ratio_tbl'!L112/$B120,"")</f>
        <v>3.6034019621359894</v>
      </c>
      <c r="N120" s="11">
        <f>IFERROR('c _ratio_tbl'!M112/$B120,"")</f>
        <v>3.8607878165742742</v>
      </c>
    </row>
    <row r="121" spans="1:14" x14ac:dyDescent="0.25">
      <c r="A121" s="12" t="str">
        <f>'c _ratio_tbl'!A113</f>
        <v>0x0723c74793e6a30ee70de84f2abfa53b954f3b20</v>
      </c>
      <c r="B121" s="2">
        <f>'c _ratio_tbl'!B113</f>
        <v>12841.527016588991</v>
      </c>
      <c r="C121" s="2"/>
      <c r="D121" s="11">
        <f>IFERROR('c _ratio_tbl'!C113/$B121,"")</f>
        <v>1.9090663386795268</v>
      </c>
      <c r="E121" s="11">
        <f>IFERROR('c _ratio_tbl'!D113/$B121,"")</f>
        <v>2.2908796064154315</v>
      </c>
      <c r="F121" s="11">
        <f>IFERROR('c _ratio_tbl'!E113/$B121,"")</f>
        <v>2.6726928741513367</v>
      </c>
      <c r="G121" s="11">
        <f>IFERROR('c _ratio_tbl'!F113/$B121,"")</f>
        <v>3.0545061418872423</v>
      </c>
      <c r="H121" s="11">
        <f>IFERROR('c _ratio_tbl'!G113/$B121,"")</f>
        <v>3.4363194096231475</v>
      </c>
      <c r="I121" s="14">
        <f>IFERROR('c _ratio_tbl'!H113/$B121,"")</f>
        <v>3.8181326773590523</v>
      </c>
      <c r="J121" s="11">
        <f>IFERROR('c _ratio_tbl'!I113/$B121,"")</f>
        <v>4.1999459450949583</v>
      </c>
      <c r="K121" s="11">
        <f>IFERROR('c _ratio_tbl'!J113/$B121,"")</f>
        <v>4.5817592128308631</v>
      </c>
      <c r="L121" s="11">
        <f>IFERROR('c _ratio_tbl'!K113/$B121,"")</f>
        <v>4.9635724805667687</v>
      </c>
      <c r="M121" s="11">
        <f>IFERROR('c _ratio_tbl'!L113/$B121,"")</f>
        <v>5.3453857483026743</v>
      </c>
      <c r="N121" s="11">
        <f>IFERROR('c _ratio_tbl'!M113/$B121,"")</f>
        <v>5.7271990160385799</v>
      </c>
    </row>
    <row r="122" spans="1:14" x14ac:dyDescent="0.25">
      <c r="A122" s="12" t="str">
        <f>'c _ratio_tbl'!A114</f>
        <v>0x9c0d1f4a029c46265831d120dee9cdc72f0ab3c3</v>
      </c>
      <c r="B122" s="2">
        <f>'c _ratio_tbl'!B114</f>
        <v>12459.115137343289</v>
      </c>
      <c r="C122" s="2"/>
      <c r="D122" s="11">
        <f>IFERROR('c _ratio_tbl'!C114/$B122,"")</f>
        <v>1.9064391822646081</v>
      </c>
      <c r="E122" s="11">
        <f>IFERROR('c _ratio_tbl'!D114/$B122,"")</f>
        <v>2.2877270187175291</v>
      </c>
      <c r="F122" s="11">
        <f>IFERROR('c _ratio_tbl'!E114/$B122,"")</f>
        <v>2.6690148551704507</v>
      </c>
      <c r="G122" s="11">
        <f>IFERROR('c _ratio_tbl'!F114/$B122,"")</f>
        <v>3.0503026916233722</v>
      </c>
      <c r="H122" s="11">
        <f>IFERROR('c _ratio_tbl'!G114/$B122,"")</f>
        <v>3.4315905280762942</v>
      </c>
      <c r="I122" s="14">
        <f>IFERROR('c _ratio_tbl'!H114/$B122,"")</f>
        <v>3.8128783645292148</v>
      </c>
      <c r="J122" s="11">
        <f>IFERROR('c _ratio_tbl'!I114/$B122,"")</f>
        <v>4.1941662009821368</v>
      </c>
      <c r="K122" s="11">
        <f>IFERROR('c _ratio_tbl'!J114/$B122,"")</f>
        <v>4.5754540374350583</v>
      </c>
      <c r="L122" s="11">
        <f>IFERROR('c _ratio_tbl'!K114/$B122,"")</f>
        <v>4.9567418738879807</v>
      </c>
      <c r="M122" s="11">
        <f>IFERROR('c _ratio_tbl'!L114/$B122,"")</f>
        <v>5.3380297103409013</v>
      </c>
      <c r="N122" s="11">
        <f>IFERROR('c _ratio_tbl'!M114/$B122,"")</f>
        <v>5.7193175467938238</v>
      </c>
    </row>
    <row r="123" spans="1:14" x14ac:dyDescent="0.25">
      <c r="A123" s="12" t="str">
        <f>'c _ratio_tbl'!A115</f>
        <v>0x5ade40e345817b739b91c6b4615efce87f9d7c57</v>
      </c>
      <c r="B123" s="2">
        <f>'c _ratio_tbl'!B115</f>
        <v>12244.642494543299</v>
      </c>
      <c r="C123" s="2"/>
      <c r="D123" s="11">
        <f>IFERROR('c _ratio_tbl'!C115/$B123,"")</f>
        <v>1.8746103277443262</v>
      </c>
      <c r="E123" s="11">
        <f>IFERROR('c _ratio_tbl'!D115/$B123,"")</f>
        <v>2.2495323932931912</v>
      </c>
      <c r="F123" s="11">
        <f>IFERROR('c _ratio_tbl'!E115/$B123,"")</f>
        <v>2.6244544588420569</v>
      </c>
      <c r="G123" s="11">
        <f>IFERROR('c _ratio_tbl'!F115/$B123,"")</f>
        <v>2.9993765243909221</v>
      </c>
      <c r="H123" s="11">
        <f>IFERROR('c _ratio_tbl'!G115/$B123,"")</f>
        <v>3.3742985899397877</v>
      </c>
      <c r="I123" s="14">
        <f>IFERROR('c _ratio_tbl'!H115/$B123,"")</f>
        <v>3.7492206554886525</v>
      </c>
      <c r="J123" s="11">
        <f>IFERROR('c _ratio_tbl'!I115/$B123,"")</f>
        <v>4.1241427210375186</v>
      </c>
      <c r="K123" s="11">
        <f>IFERROR('c _ratio_tbl'!J115/$B123,"")</f>
        <v>4.4990647865863833</v>
      </c>
      <c r="L123" s="11">
        <f>IFERROR('c _ratio_tbl'!K115/$B123,"")</f>
        <v>4.873986852135249</v>
      </c>
      <c r="M123" s="11">
        <f>IFERROR('c _ratio_tbl'!L115/$B123,"")</f>
        <v>5.2489089176841137</v>
      </c>
      <c r="N123" s="11">
        <f>IFERROR('c _ratio_tbl'!M115/$B123,"")</f>
        <v>5.6238309832329794</v>
      </c>
    </row>
    <row r="124" spans="1:14" x14ac:dyDescent="0.25">
      <c r="A124" s="12" t="str">
        <f>'c _ratio_tbl'!A116</f>
        <v>0xcf4d525f31bafdecfa27794f62e0c4dc3a14016f</v>
      </c>
      <c r="B124" s="2">
        <f>'c _ratio_tbl'!B116</f>
        <v>12041.411543836641</v>
      </c>
      <c r="C124" s="2"/>
      <c r="D124" s="11">
        <f>IFERROR('c _ratio_tbl'!C116/$B124,"")</f>
        <v>1.8755910631536186</v>
      </c>
      <c r="E124" s="11">
        <f>IFERROR('c _ratio_tbl'!D116/$B124,"")</f>
        <v>2.2507092757843421</v>
      </c>
      <c r="F124" s="11">
        <f>IFERROR('c _ratio_tbl'!E116/$B124,"")</f>
        <v>2.6258274884150654</v>
      </c>
      <c r="G124" s="11">
        <f>IFERROR('c _ratio_tbl'!F116/$B124,"")</f>
        <v>3.0009457010457896</v>
      </c>
      <c r="H124" s="11">
        <f>IFERROR('c _ratio_tbl'!G116/$B124,"")</f>
        <v>3.3760639136765129</v>
      </c>
      <c r="I124" s="14">
        <f>IFERROR('c _ratio_tbl'!H116/$B124,"")</f>
        <v>3.7511821263072362</v>
      </c>
      <c r="J124" s="11">
        <f>IFERROR('c _ratio_tbl'!I116/$B124,"")</f>
        <v>4.12630033893796</v>
      </c>
      <c r="K124" s="11">
        <f>IFERROR('c _ratio_tbl'!J116/$B124,"")</f>
        <v>4.5014185515686833</v>
      </c>
      <c r="L124" s="11">
        <f>IFERROR('c _ratio_tbl'!K116/$B124,"")</f>
        <v>4.8765367641994075</v>
      </c>
      <c r="M124" s="11">
        <f>IFERROR('c _ratio_tbl'!L116/$B124,"")</f>
        <v>5.2516549768301308</v>
      </c>
      <c r="N124" s="11">
        <f>IFERROR('c _ratio_tbl'!M116/$B124,"")</f>
        <v>5.6267731894608541</v>
      </c>
    </row>
    <row r="125" spans="1:14" x14ac:dyDescent="0.25">
      <c r="A125" s="12" t="str">
        <f>'c _ratio_tbl'!A117</f>
        <v>0x66fb1cd65b97fa40457b90b7d1ca6b92cb64b32b</v>
      </c>
      <c r="B125" s="2">
        <f>'c _ratio_tbl'!B117</f>
        <v>12027.640643870611</v>
      </c>
      <c r="C125" s="2"/>
      <c r="D125" s="11">
        <f>IFERROR('c _ratio_tbl'!C117/$B125,"")</f>
        <v>1.1192037958497376</v>
      </c>
      <c r="E125" s="11">
        <f>IFERROR('c _ratio_tbl'!D117/$B125,"")</f>
        <v>1.3430445550196857</v>
      </c>
      <c r="F125" s="11">
        <f>IFERROR('c _ratio_tbl'!E117/$B125,"")</f>
        <v>1.5668853141896328</v>
      </c>
      <c r="G125" s="11">
        <f>IFERROR('c _ratio_tbl'!F117/$B125,"")</f>
        <v>1.79072607335958</v>
      </c>
      <c r="H125" s="11">
        <f>IFERROR('c _ratio_tbl'!G117/$B125,"")</f>
        <v>2.0145668325295278</v>
      </c>
      <c r="I125" s="14">
        <f>IFERROR('c _ratio_tbl'!H117/$B125,"")</f>
        <v>2.2384075916994752</v>
      </c>
      <c r="J125" s="11">
        <f>IFERROR('c _ratio_tbl'!I117/$B125,"")</f>
        <v>2.4622483508694235</v>
      </c>
      <c r="K125" s="11">
        <f>IFERROR('c _ratio_tbl'!J117/$B125,"")</f>
        <v>2.6860891100393705</v>
      </c>
      <c r="L125" s="11">
        <f>IFERROR('c _ratio_tbl'!K117/$B125,"")</f>
        <v>2.9099298692093183</v>
      </c>
      <c r="M125" s="11">
        <f>IFERROR('c _ratio_tbl'!L117/$B125,"")</f>
        <v>3.1337706283792657</v>
      </c>
      <c r="N125" s="11">
        <f>IFERROR('c _ratio_tbl'!M117/$B125,"")</f>
        <v>3.3576113875492135</v>
      </c>
    </row>
    <row r="126" spans="1:14" x14ac:dyDescent="0.25">
      <c r="A126" s="12" t="str">
        <f>'c _ratio_tbl'!A118</f>
        <v>0xece39f7ac7603f450ccdf1c257d4a3ed29c4fef3</v>
      </c>
      <c r="B126" s="2">
        <f>'c _ratio_tbl'!B118</f>
        <v>11851.55545662998</v>
      </c>
      <c r="C126" s="2"/>
      <c r="D126" s="11">
        <f>IFERROR('c _ratio_tbl'!C118/$B126,"")</f>
        <v>0.96643642974714739</v>
      </c>
      <c r="E126" s="11">
        <f>IFERROR('c _ratio_tbl'!D118/$B126,"")</f>
        <v>1.1597237156965767</v>
      </c>
      <c r="F126" s="11">
        <f>IFERROR('c _ratio_tbl'!E118/$B126,"")</f>
        <v>1.3530110016460062</v>
      </c>
      <c r="G126" s="11">
        <f>IFERROR('c _ratio_tbl'!F118/$B126,"")</f>
        <v>1.5462982875954356</v>
      </c>
      <c r="H126" s="11">
        <f>IFERROR('c _ratio_tbl'!G118/$B126,"")</f>
        <v>1.7395855735448653</v>
      </c>
      <c r="I126" s="14">
        <f>IFERROR('c _ratio_tbl'!H118/$B126,"")</f>
        <v>1.9328728594942948</v>
      </c>
      <c r="J126" s="11">
        <f>IFERROR('c _ratio_tbl'!I118/$B126,"")</f>
        <v>2.1261601454437247</v>
      </c>
      <c r="K126" s="11">
        <f>IFERROR('c _ratio_tbl'!J118/$B126,"")</f>
        <v>2.3194474313931543</v>
      </c>
      <c r="L126" s="11">
        <f>IFERROR('c _ratio_tbl'!K118/$B126,"")</f>
        <v>2.512734717342584</v>
      </c>
      <c r="M126" s="11">
        <f>IFERROR('c _ratio_tbl'!L118/$B126,"")</f>
        <v>2.7060220032920124</v>
      </c>
      <c r="N126" s="11">
        <f>IFERROR('c _ratio_tbl'!M118/$B126,"")</f>
        <v>2.8993092892414429</v>
      </c>
    </row>
    <row r="127" spans="1:14" x14ac:dyDescent="0.25">
      <c r="A127" s="12" t="str">
        <f>'c _ratio_tbl'!A119</f>
        <v>0x357dfdc34f93388059d2eb09996d80f233037cba</v>
      </c>
      <c r="B127" s="2">
        <f>'c _ratio_tbl'!B119</f>
        <v>11748.098668070679</v>
      </c>
      <c r="C127" s="2"/>
      <c r="D127" s="11">
        <f>IFERROR('c _ratio_tbl'!C119/$B127,"")</f>
        <v>1.9771901889645855</v>
      </c>
      <c r="E127" s="11">
        <f>IFERROR('c _ratio_tbl'!D119/$B127,"")</f>
        <v>2.3726282267575032</v>
      </c>
      <c r="F127" s="11">
        <f>IFERROR('c _ratio_tbl'!E119/$B127,"")</f>
        <v>2.7680662645504204</v>
      </c>
      <c r="G127" s="11">
        <f>IFERROR('c _ratio_tbl'!F119/$B127,"")</f>
        <v>3.1635043023433376</v>
      </c>
      <c r="H127" s="11">
        <f>IFERROR('c _ratio_tbl'!G119/$B127,"")</f>
        <v>3.5589423401362548</v>
      </c>
      <c r="I127" s="14">
        <f>IFERROR('c _ratio_tbl'!H119/$B127,"")</f>
        <v>3.9543803779291715</v>
      </c>
      <c r="J127" s="11">
        <f>IFERROR('c _ratio_tbl'!I119/$B127,"")</f>
        <v>4.3498184157220896</v>
      </c>
      <c r="K127" s="11">
        <f>IFERROR('c _ratio_tbl'!J119/$B127,"")</f>
        <v>4.7452564535150055</v>
      </c>
      <c r="L127" s="11">
        <f>IFERROR('c _ratio_tbl'!K119/$B127,"")</f>
        <v>5.1406944913079231</v>
      </c>
      <c r="M127" s="11">
        <f>IFERROR('c _ratio_tbl'!L119/$B127,"")</f>
        <v>5.5361325291008407</v>
      </c>
      <c r="N127" s="11">
        <f>IFERROR('c _ratio_tbl'!M119/$B127,"")</f>
        <v>5.9315705668937575</v>
      </c>
    </row>
    <row r="128" spans="1:14" x14ac:dyDescent="0.25">
      <c r="A128" s="12" t="str">
        <f>'c _ratio_tbl'!A120</f>
        <v>0x863cdda455914408fc078f116cac40d492c53546</v>
      </c>
      <c r="B128" s="2">
        <f>'c _ratio_tbl'!B120</f>
        <v>11628.03297973346</v>
      </c>
      <c r="C128" s="2"/>
      <c r="D128" s="11">
        <f>IFERROR('c _ratio_tbl'!C120/$B128,"")</f>
        <v>1.95142602129709</v>
      </c>
      <c r="E128" s="11">
        <f>IFERROR('c _ratio_tbl'!D120/$B128,"")</f>
        <v>2.3417112255565087</v>
      </c>
      <c r="F128" s="11">
        <f>IFERROR('c _ratio_tbl'!E120/$B128,"")</f>
        <v>2.7319964298159265</v>
      </c>
      <c r="G128" s="11">
        <f>IFERROR('c _ratio_tbl'!F120/$B128,"")</f>
        <v>3.1222816340753443</v>
      </c>
      <c r="H128" s="11">
        <f>IFERROR('c _ratio_tbl'!G120/$B128,"")</f>
        <v>3.5125668383347626</v>
      </c>
      <c r="I128" s="14">
        <f>IFERROR('c _ratio_tbl'!H120/$B128,"")</f>
        <v>3.9028520425941804</v>
      </c>
      <c r="J128" s="11">
        <f>IFERROR('c _ratio_tbl'!I120/$B128,"")</f>
        <v>4.2931372468535978</v>
      </c>
      <c r="K128" s="11">
        <f>IFERROR('c _ratio_tbl'!J120/$B128,"")</f>
        <v>4.6834224511130156</v>
      </c>
      <c r="L128" s="11">
        <f>IFERROR('c _ratio_tbl'!K120/$B128,"")</f>
        <v>5.0737076553724334</v>
      </c>
      <c r="M128" s="11">
        <f>IFERROR('c _ratio_tbl'!L120/$B128,"")</f>
        <v>5.4639928596318512</v>
      </c>
      <c r="N128" s="11">
        <f>IFERROR('c _ratio_tbl'!M120/$B128,"")</f>
        <v>5.8542780638912708</v>
      </c>
    </row>
    <row r="129" spans="1:14" x14ac:dyDescent="0.25">
      <c r="A129" s="12" t="str">
        <f>'c _ratio_tbl'!A121</f>
        <v>0xc01cde3a7c982f69fa452fb41852933d146ec71b</v>
      </c>
      <c r="B129" s="2">
        <f>'c _ratio_tbl'!B121</f>
        <v>11520.81649705193</v>
      </c>
      <c r="C129" s="2"/>
      <c r="D129" s="11">
        <f>IFERROR('c _ratio_tbl'!C121/$B129,"")</f>
        <v>1.9075773763882387</v>
      </c>
      <c r="E129" s="11">
        <f>IFERROR('c _ratio_tbl'!D121/$B129,"")</f>
        <v>2.2890928516658864</v>
      </c>
      <c r="F129" s="11">
        <f>IFERROR('c _ratio_tbl'!E121/$B129,"")</f>
        <v>2.6706083269435337</v>
      </c>
      <c r="G129" s="11">
        <f>IFERROR('c _ratio_tbl'!F121/$B129,"")</f>
        <v>3.0521238022211818</v>
      </c>
      <c r="H129" s="11">
        <f>IFERROR('c _ratio_tbl'!G121/$B129,"")</f>
        <v>3.4336392774988287</v>
      </c>
      <c r="I129" s="14">
        <f>IFERROR('c _ratio_tbl'!H121/$B129,"")</f>
        <v>3.8151547527764773</v>
      </c>
      <c r="J129" s="11">
        <f>IFERROR('c _ratio_tbl'!I121/$B129,"")</f>
        <v>4.196670228054125</v>
      </c>
      <c r="K129" s="11">
        <f>IFERROR('c _ratio_tbl'!J121/$B129,"")</f>
        <v>4.5781857033317728</v>
      </c>
      <c r="L129" s="11">
        <f>IFERROR('c _ratio_tbl'!K121/$B129,"")</f>
        <v>4.9597011786094196</v>
      </c>
      <c r="M129" s="11">
        <f>IFERROR('c _ratio_tbl'!L121/$B129,"")</f>
        <v>5.3412166538870673</v>
      </c>
      <c r="N129" s="11">
        <f>IFERROR('c _ratio_tbl'!M121/$B129,"")</f>
        <v>5.722732129164716</v>
      </c>
    </row>
    <row r="130" spans="1:14" x14ac:dyDescent="0.25">
      <c r="A130" s="12" t="str">
        <f>'c _ratio_tbl'!A122</f>
        <v>0x69cfafca9c889d6efc1acc5651ce7a5ec6cdc231</v>
      </c>
      <c r="B130" s="2">
        <f>'c _ratio_tbl'!B122</f>
        <v>11406.57924472261</v>
      </c>
      <c r="C130" s="2"/>
      <c r="D130" s="11">
        <f>IFERROR('c _ratio_tbl'!C122/$B130,"")</f>
        <v>1.9849531721291318</v>
      </c>
      <c r="E130" s="11">
        <f>IFERROR('c _ratio_tbl'!D122/$B130,"")</f>
        <v>2.3819438065549585</v>
      </c>
      <c r="F130" s="11">
        <f>IFERROR('c _ratio_tbl'!E122/$B130,"")</f>
        <v>2.7789344409807848</v>
      </c>
      <c r="G130" s="11">
        <f>IFERROR('c _ratio_tbl'!F122/$B130,"")</f>
        <v>3.1759250754066115</v>
      </c>
      <c r="H130" s="11">
        <f>IFERROR('c _ratio_tbl'!G122/$B130,"")</f>
        <v>3.5729157098324378</v>
      </c>
      <c r="I130" s="14">
        <f>IFERROR('c _ratio_tbl'!H122/$B130,"")</f>
        <v>3.9699063442582641</v>
      </c>
      <c r="J130" s="11">
        <f>IFERROR('c _ratio_tbl'!I122/$B130,"")</f>
        <v>4.3668969786840908</v>
      </c>
      <c r="K130" s="11">
        <f>IFERROR('c _ratio_tbl'!J122/$B130,"")</f>
        <v>4.763887613109917</v>
      </c>
      <c r="L130" s="11">
        <f>IFERROR('c _ratio_tbl'!K122/$B130,"")</f>
        <v>5.1608782475357433</v>
      </c>
      <c r="M130" s="11">
        <f>IFERROR('c _ratio_tbl'!L122/$B130,"")</f>
        <v>5.5578688819615696</v>
      </c>
      <c r="N130" s="11">
        <f>IFERROR('c _ratio_tbl'!M122/$B130,"")</f>
        <v>5.9548595163873967</v>
      </c>
    </row>
    <row r="131" spans="1:14" x14ac:dyDescent="0.25">
      <c r="A131" s="12" t="str">
        <f>'c _ratio_tbl'!A123</f>
        <v>0x7476d1e9659a49b92c3f65f0a6de00a18fc3d6fa</v>
      </c>
      <c r="B131" s="2">
        <f>'c _ratio_tbl'!B123</f>
        <v>11248.05294821938</v>
      </c>
      <c r="C131" s="2"/>
      <c r="D131" s="11">
        <f>IFERROR('c _ratio_tbl'!C123/$B131,"")</f>
        <v>1.6958351042741142</v>
      </c>
      <c r="E131" s="11">
        <f>IFERROR('c _ratio_tbl'!D123/$B131,"")</f>
        <v>2.0350021251289374</v>
      </c>
      <c r="F131" s="11">
        <f>IFERROR('c _ratio_tbl'!E123/$B131,"")</f>
        <v>2.3741691459837599</v>
      </c>
      <c r="G131" s="11">
        <f>IFERROR('c _ratio_tbl'!F123/$B131,"")</f>
        <v>2.7133361668385834</v>
      </c>
      <c r="H131" s="11">
        <f>IFERROR('c _ratio_tbl'!G123/$B131,"")</f>
        <v>3.0525031876934059</v>
      </c>
      <c r="I131" s="14">
        <f>IFERROR('c _ratio_tbl'!H123/$B131,"")</f>
        <v>3.3916702085482293</v>
      </c>
      <c r="J131" s="11">
        <f>IFERROR('c _ratio_tbl'!I123/$B131,"")</f>
        <v>3.7308372294030527</v>
      </c>
      <c r="K131" s="11">
        <f>IFERROR('c _ratio_tbl'!J123/$B131,"")</f>
        <v>4.0700042502578748</v>
      </c>
      <c r="L131" s="11">
        <f>IFERROR('c _ratio_tbl'!K123/$B131,"")</f>
        <v>4.4091712711126982</v>
      </c>
      <c r="M131" s="11">
        <f>IFERROR('c _ratio_tbl'!L123/$B131,"")</f>
        <v>4.7483382919675199</v>
      </c>
      <c r="N131" s="11">
        <f>IFERROR('c _ratio_tbl'!M123/$B131,"")</f>
        <v>5.0875053128223451</v>
      </c>
    </row>
    <row r="132" spans="1:14" x14ac:dyDescent="0.25">
      <c r="A132" s="12" t="str">
        <f>'c _ratio_tbl'!A124</f>
        <v>0x7b86b623bceeabff09f5d48e84f8d1a5cbacdfc6</v>
      </c>
      <c r="B132" s="2">
        <f>'c _ratio_tbl'!B124</f>
        <v>11043.080816170779</v>
      </c>
      <c r="C132" s="2"/>
      <c r="D132" s="11">
        <f>IFERROR('c _ratio_tbl'!C124/$B132,"")</f>
        <v>1.3262358100428617</v>
      </c>
      <c r="E132" s="11">
        <f>IFERROR('c _ratio_tbl'!D124/$B132,"")</f>
        <v>1.5914829720514343</v>
      </c>
      <c r="F132" s="11">
        <f>IFERROR('c _ratio_tbl'!E124/$B132,"")</f>
        <v>1.8567301340600069</v>
      </c>
      <c r="G132" s="11">
        <f>IFERROR('c _ratio_tbl'!F124/$B132,"")</f>
        <v>2.1219772960685792</v>
      </c>
      <c r="H132" s="11">
        <f>IFERROR('c _ratio_tbl'!G124/$B132,"")</f>
        <v>2.387224458077152</v>
      </c>
      <c r="I132" s="14">
        <f>IFERROR('c _ratio_tbl'!H124/$B132,"")</f>
        <v>2.6524716200857235</v>
      </c>
      <c r="J132" s="11">
        <f>IFERROR('c _ratio_tbl'!I124/$B132,"")</f>
        <v>2.9177187820942962</v>
      </c>
      <c r="K132" s="11">
        <f>IFERROR('c _ratio_tbl'!J124/$B132,"")</f>
        <v>3.1829659441028686</v>
      </c>
      <c r="L132" s="11">
        <f>IFERROR('c _ratio_tbl'!K124/$B132,"")</f>
        <v>3.4482131061114409</v>
      </c>
      <c r="M132" s="11">
        <f>IFERROR('c _ratio_tbl'!L124/$B132,"")</f>
        <v>3.7134602681200137</v>
      </c>
      <c r="N132" s="11">
        <f>IFERROR('c _ratio_tbl'!M124/$B132,"")</f>
        <v>3.9787074301285856</v>
      </c>
    </row>
    <row r="133" spans="1:14" x14ac:dyDescent="0.25">
      <c r="A133" s="12" t="str">
        <f>'c _ratio_tbl'!A125</f>
        <v>0xc912f332b817e6f62d4991610ded7df4cde212f0</v>
      </c>
      <c r="B133" s="2">
        <f>'c _ratio_tbl'!B125</f>
        <v>10931.953983628009</v>
      </c>
      <c r="C133" s="2"/>
      <c r="D133" s="11">
        <f>IFERROR('c _ratio_tbl'!C125/$B133,"")</f>
        <v>1.043857881861606</v>
      </c>
      <c r="E133" s="11">
        <f>IFERROR('c _ratio_tbl'!D125/$B133,"")</f>
        <v>1.2526294582339277</v>
      </c>
      <c r="F133" s="11">
        <f>IFERROR('c _ratio_tbl'!E125/$B133,"")</f>
        <v>1.4614010346062483</v>
      </c>
      <c r="G133" s="11">
        <f>IFERROR('c _ratio_tbl'!F125/$B133,"")</f>
        <v>1.6701726109785699</v>
      </c>
      <c r="H133" s="11">
        <f>IFERROR('c _ratio_tbl'!G125/$B133,"")</f>
        <v>1.8789441873508905</v>
      </c>
      <c r="I133" s="14">
        <f>IFERROR('c _ratio_tbl'!H125/$B133,"")</f>
        <v>2.087715763723212</v>
      </c>
      <c r="J133" s="11">
        <f>IFERROR('c _ratio_tbl'!I125/$B133,"")</f>
        <v>2.2964873400955335</v>
      </c>
      <c r="K133" s="11">
        <f>IFERROR('c _ratio_tbl'!J125/$B133,"")</f>
        <v>2.5052589164678545</v>
      </c>
      <c r="L133" s="11">
        <f>IFERROR('c _ratio_tbl'!K125/$B133,"")</f>
        <v>2.7140304928401759</v>
      </c>
      <c r="M133" s="11">
        <f>IFERROR('c _ratio_tbl'!L125/$B133,"")</f>
        <v>2.9228020692124965</v>
      </c>
      <c r="N133" s="11">
        <f>IFERROR('c _ratio_tbl'!M125/$B133,"")</f>
        <v>3.131573645584818</v>
      </c>
    </row>
    <row r="134" spans="1:14" x14ac:dyDescent="0.25">
      <c r="A134" s="12" t="str">
        <f>'c _ratio_tbl'!A126</f>
        <v>0x8a93d3871ec740a365d67802523f2e3c5db37b98</v>
      </c>
      <c r="B134" s="2">
        <f>'c _ratio_tbl'!B126</f>
        <v>10914.97299816506</v>
      </c>
      <c r="C134" s="2"/>
      <c r="D134" s="11">
        <f>IFERROR('c _ratio_tbl'!C126/$B134,"")</f>
        <v>1.9886911653277457</v>
      </c>
      <c r="E134" s="11">
        <f>IFERROR('c _ratio_tbl'!D126/$B134,"")</f>
        <v>2.3864293983932949</v>
      </c>
      <c r="F134" s="11">
        <f>IFERROR('c _ratio_tbl'!E126/$B134,"")</f>
        <v>2.7841676314588439</v>
      </c>
      <c r="G134" s="11">
        <f>IFERROR('c _ratio_tbl'!F126/$B134,"")</f>
        <v>3.1819058645243934</v>
      </c>
      <c r="H134" s="11">
        <f>IFERROR('c _ratio_tbl'!G126/$B134,"")</f>
        <v>3.5796440975899424</v>
      </c>
      <c r="I134" s="14">
        <f>IFERROR('c _ratio_tbl'!H126/$B134,"")</f>
        <v>3.9773823306554914</v>
      </c>
      <c r="J134" s="11">
        <f>IFERROR('c _ratio_tbl'!I126/$B134,"")</f>
        <v>4.3751205637210413</v>
      </c>
      <c r="K134" s="11">
        <f>IFERROR('c _ratio_tbl'!J126/$B134,"")</f>
        <v>4.7728587967865899</v>
      </c>
      <c r="L134" s="11">
        <f>IFERROR('c _ratio_tbl'!K126/$B134,"")</f>
        <v>5.1705970298521393</v>
      </c>
      <c r="M134" s="11">
        <f>IFERROR('c _ratio_tbl'!L126/$B134,"")</f>
        <v>5.5683352629176879</v>
      </c>
      <c r="N134" s="11">
        <f>IFERROR('c _ratio_tbl'!M126/$B134,"")</f>
        <v>5.9660734959832373</v>
      </c>
    </row>
    <row r="135" spans="1:14" x14ac:dyDescent="0.25">
      <c r="A135" s="12" t="str">
        <f>'c _ratio_tbl'!A127</f>
        <v>0x76c2cd1b8a249f465f8445c455cb78e0eed36f1e</v>
      </c>
      <c r="B135" s="2">
        <f>'c _ratio_tbl'!B127</f>
        <v>10810.005607598619</v>
      </c>
      <c r="C135" s="2"/>
      <c r="D135" s="11">
        <f>IFERROR('c _ratio_tbl'!C127/$B135,"")</f>
        <v>1.8741163030355095</v>
      </c>
      <c r="E135" s="11">
        <f>IFERROR('c _ratio_tbl'!D127/$B135,"")</f>
        <v>2.2489395636426113</v>
      </c>
      <c r="F135" s="11">
        <f>IFERROR('c _ratio_tbl'!E127/$B135,"")</f>
        <v>2.6237628242497122</v>
      </c>
      <c r="G135" s="11">
        <f>IFERROR('c _ratio_tbl'!F127/$B135,"")</f>
        <v>2.9985860848568149</v>
      </c>
      <c r="H135" s="11">
        <f>IFERROR('c _ratio_tbl'!G127/$B135,"")</f>
        <v>3.3734093454639162</v>
      </c>
      <c r="I135" s="14">
        <f>IFERROR('c _ratio_tbl'!H127/$B135,"")</f>
        <v>3.748232606071018</v>
      </c>
      <c r="J135" s="11">
        <f>IFERROR('c _ratio_tbl'!I127/$B135,"")</f>
        <v>4.1230558666781203</v>
      </c>
      <c r="K135" s="11">
        <f>IFERROR('c _ratio_tbl'!J127/$B135,"")</f>
        <v>4.4978791272852217</v>
      </c>
      <c r="L135" s="11">
        <f>IFERROR('c _ratio_tbl'!K127/$B135,"")</f>
        <v>4.8727023878923239</v>
      </c>
      <c r="M135" s="11">
        <f>IFERROR('c _ratio_tbl'!L127/$B135,"")</f>
        <v>5.2475256484994253</v>
      </c>
      <c r="N135" s="11">
        <f>IFERROR('c _ratio_tbl'!M127/$B135,"")</f>
        <v>5.6223489091065266</v>
      </c>
    </row>
    <row r="136" spans="1:14" x14ac:dyDescent="0.25">
      <c r="A136" s="12" t="str">
        <f>'c _ratio_tbl'!A128</f>
        <v>0xe3534f90e367f5bd62af306d9f36804a82ba6cac</v>
      </c>
      <c r="B136" s="2">
        <f>'c _ratio_tbl'!B128</f>
        <v>10563.098747141539</v>
      </c>
      <c r="C136" s="2"/>
      <c r="D136" s="11">
        <f>IFERROR('c _ratio_tbl'!C128/$B136,"")</f>
        <v>2.3149565388716238</v>
      </c>
      <c r="E136" s="11">
        <f>IFERROR('c _ratio_tbl'!D128/$B136,"")</f>
        <v>2.7779478466459491</v>
      </c>
      <c r="F136" s="11">
        <f>IFERROR('c _ratio_tbl'!E128/$B136,"")</f>
        <v>3.240939154420273</v>
      </c>
      <c r="G136" s="11">
        <f>IFERROR('c _ratio_tbl'!F128/$B136,"")</f>
        <v>3.7039304621945992</v>
      </c>
      <c r="H136" s="11">
        <f>IFERROR('c _ratio_tbl'!G128/$B136,"")</f>
        <v>4.1669217699689236</v>
      </c>
      <c r="I136" s="14">
        <f>IFERROR('c _ratio_tbl'!H128/$B136,"")</f>
        <v>4.6299130777432476</v>
      </c>
      <c r="J136" s="11">
        <f>IFERROR('c _ratio_tbl'!I128/$B136,"")</f>
        <v>5.0929043855175733</v>
      </c>
      <c r="K136" s="11">
        <f>IFERROR('c _ratio_tbl'!J128/$B136,"")</f>
        <v>5.5558956932918973</v>
      </c>
      <c r="L136" s="11">
        <f>IFERROR('c _ratio_tbl'!K128/$B136,"")</f>
        <v>6.0188870010662221</v>
      </c>
      <c r="M136" s="11">
        <f>IFERROR('c _ratio_tbl'!L128/$B136,"")</f>
        <v>6.4818783088405461</v>
      </c>
      <c r="N136" s="11">
        <f>IFERROR('c _ratio_tbl'!M128/$B136,"")</f>
        <v>6.9448696166148718</v>
      </c>
    </row>
    <row r="137" spans="1:14" x14ac:dyDescent="0.25">
      <c r="A137" s="12" t="str">
        <f>'c _ratio_tbl'!A129</f>
        <v>0x0f2f9599c19cddd869d0bbf7bc3bfe354dd5b40a</v>
      </c>
      <c r="B137" s="2">
        <f>'c _ratio_tbl'!B129</f>
        <v>10420.125870674319</v>
      </c>
      <c r="C137" s="2"/>
      <c r="D137" s="11">
        <f>IFERROR('c _ratio_tbl'!C129/$B137,"")</f>
        <v>1.044747797626806</v>
      </c>
      <c r="E137" s="11">
        <f>IFERROR('c _ratio_tbl'!D129/$B137,"")</f>
        <v>1.2536973571521663</v>
      </c>
      <c r="F137" s="11">
        <f>IFERROR('c _ratio_tbl'!E129/$B137,"")</f>
        <v>1.4626469166775276</v>
      </c>
      <c r="G137" s="11">
        <f>IFERROR('c _ratio_tbl'!F129/$B137,"")</f>
        <v>1.6715964762028885</v>
      </c>
      <c r="H137" s="11">
        <f>IFERROR('c _ratio_tbl'!G129/$B137,"")</f>
        <v>1.88054603572825</v>
      </c>
      <c r="I137" s="14">
        <f>IFERROR('c _ratio_tbl'!H129/$B137,"")</f>
        <v>2.0894955952536112</v>
      </c>
      <c r="J137" s="11">
        <f>IFERROR('c _ratio_tbl'!I129/$B137,"")</f>
        <v>2.2984451547789724</v>
      </c>
      <c r="K137" s="11">
        <f>IFERROR('c _ratio_tbl'!J129/$B137,"")</f>
        <v>2.5073947143043336</v>
      </c>
      <c r="L137" s="11">
        <f>IFERROR('c _ratio_tbl'!K129/$B137,"")</f>
        <v>2.7163442738296948</v>
      </c>
      <c r="M137" s="11">
        <f>IFERROR('c _ratio_tbl'!L129/$B137,"")</f>
        <v>2.9252938333550551</v>
      </c>
      <c r="N137" s="11">
        <f>IFERROR('c _ratio_tbl'!M129/$B137,"")</f>
        <v>3.1342433928804163</v>
      </c>
    </row>
    <row r="138" spans="1:14" x14ac:dyDescent="0.25">
      <c r="A138" s="12" t="str">
        <f>'c _ratio_tbl'!A130</f>
        <v>0xbf717f47933780e557bcd1aee1c8859bfc4b47ce</v>
      </c>
      <c r="B138" s="2">
        <f>'c _ratio_tbl'!B130</f>
        <v>10136.064126636849</v>
      </c>
      <c r="C138" s="2"/>
      <c r="D138" s="11">
        <f>IFERROR('c _ratio_tbl'!C130/$B138,"")</f>
        <v>1.8464868962010634</v>
      </c>
      <c r="E138" s="11">
        <f>IFERROR('c _ratio_tbl'!D130/$B138,"")</f>
        <v>2.2157842754412762</v>
      </c>
      <c r="F138" s="11">
        <f>IFERROR('c _ratio_tbl'!E130/$B138,"")</f>
        <v>2.5850816546814883</v>
      </c>
      <c r="G138" s="11">
        <f>IFERROR('c _ratio_tbl'!F130/$B138,"")</f>
        <v>2.9543790339217013</v>
      </c>
      <c r="H138" s="11">
        <f>IFERROR('c _ratio_tbl'!G130/$B138,"")</f>
        <v>3.3236764131619152</v>
      </c>
      <c r="I138" s="14">
        <f>IFERROR('c _ratio_tbl'!H130/$B138,"")</f>
        <v>3.6929737924021269</v>
      </c>
      <c r="J138" s="11">
        <f>IFERROR('c _ratio_tbl'!I130/$B138,"")</f>
        <v>4.0622711716423403</v>
      </c>
      <c r="K138" s="11">
        <f>IFERROR('c _ratio_tbl'!J130/$B138,"")</f>
        <v>4.4315685508825524</v>
      </c>
      <c r="L138" s="11">
        <f>IFERROR('c _ratio_tbl'!K130/$B138,"")</f>
        <v>4.8008659301227654</v>
      </c>
      <c r="M138" s="11">
        <f>IFERROR('c _ratio_tbl'!L130/$B138,"")</f>
        <v>5.1701633093629775</v>
      </c>
      <c r="N138" s="11">
        <f>IFERROR('c _ratio_tbl'!M130/$B138,"")</f>
        <v>5.5394606886031905</v>
      </c>
    </row>
    <row r="139" spans="1:14" x14ac:dyDescent="0.25">
      <c r="A139" s="12" t="str">
        <f>'c _ratio_tbl'!A131</f>
        <v>0x1239eaecdf3a755970f413d8b7fcd1e7495ea97c</v>
      </c>
      <c r="B139" s="2">
        <f>'c _ratio_tbl'!B131</f>
        <v>10120.096440681649</v>
      </c>
      <c r="C139" s="2"/>
      <c r="D139" s="11">
        <f>IFERROR('c _ratio_tbl'!C131/$B139,"")</f>
        <v>1.3211425492579778</v>
      </c>
      <c r="E139" s="11">
        <f>IFERROR('c _ratio_tbl'!D131/$B139,"")</f>
        <v>1.5853710591095733</v>
      </c>
      <c r="F139" s="11">
        <f>IFERROR('c _ratio_tbl'!E131/$B139,"")</f>
        <v>1.849599568961168</v>
      </c>
      <c r="G139" s="11">
        <f>IFERROR('c _ratio_tbl'!F131/$B139,"")</f>
        <v>2.1138280788127637</v>
      </c>
      <c r="H139" s="11">
        <f>IFERROR('c _ratio_tbl'!G131/$B139,"")</f>
        <v>2.3780565886643594</v>
      </c>
      <c r="I139" s="14">
        <f>IFERROR('c _ratio_tbl'!H131/$B139,"")</f>
        <v>2.6422850985159556</v>
      </c>
      <c r="J139" s="11">
        <f>IFERROR('c _ratio_tbl'!I131/$B139,"")</f>
        <v>2.9065136083675509</v>
      </c>
      <c r="K139" s="11">
        <f>IFERROR('c _ratio_tbl'!J131/$B139,"")</f>
        <v>3.1707421182191458</v>
      </c>
      <c r="L139" s="11">
        <f>IFERROR('c _ratio_tbl'!K131/$B139,"")</f>
        <v>3.4349706280707415</v>
      </c>
      <c r="M139" s="11">
        <f>IFERROR('c _ratio_tbl'!L131/$B139,"")</f>
        <v>3.6991991379223377</v>
      </c>
      <c r="N139" s="11">
        <f>IFERROR('c _ratio_tbl'!M131/$B139,"")</f>
        <v>3.9634276477739321</v>
      </c>
    </row>
    <row r="140" spans="1:14" x14ac:dyDescent="0.25">
      <c r="A140" s="12" t="str">
        <f>'c _ratio_tbl'!A132</f>
        <v>0x9265f86d58b348060e43216f968bda8a6bb63572</v>
      </c>
      <c r="B140" s="2">
        <f>'c _ratio_tbl'!B132</f>
        <v>9529.4856287719103</v>
      </c>
      <c r="C140" s="2"/>
      <c r="D140" s="11">
        <f>IFERROR('c _ratio_tbl'!C132/$B140,"")</f>
        <v>1.6170920003745641</v>
      </c>
      <c r="E140" s="11">
        <f>IFERROR('c _ratio_tbl'!D132/$B140,"")</f>
        <v>1.9405104004494764</v>
      </c>
      <c r="F140" s="11">
        <f>IFERROR('c _ratio_tbl'!E132/$B140,"")</f>
        <v>2.2639288005243898</v>
      </c>
      <c r="G140" s="11">
        <f>IFERROR('c _ratio_tbl'!F132/$B140,"")</f>
        <v>2.5873472005993019</v>
      </c>
      <c r="H140" s="11">
        <f>IFERROR('c _ratio_tbl'!G132/$B140,"")</f>
        <v>2.9107656006742149</v>
      </c>
      <c r="I140" s="14">
        <f>IFERROR('c _ratio_tbl'!H132/$B140,"")</f>
        <v>3.2341840007491274</v>
      </c>
      <c r="J140" s="11">
        <f>IFERROR('c _ratio_tbl'!I132/$B140,"")</f>
        <v>3.5576024008240403</v>
      </c>
      <c r="K140" s="11">
        <f>IFERROR('c _ratio_tbl'!J132/$B140,"")</f>
        <v>3.8810208008989528</v>
      </c>
      <c r="L140" s="11">
        <f>IFERROR('c _ratio_tbl'!K132/$B140,"")</f>
        <v>4.2044392009738658</v>
      </c>
      <c r="M140" s="11">
        <f>IFERROR('c _ratio_tbl'!L132/$B140,"")</f>
        <v>4.5278576010487788</v>
      </c>
      <c r="N140" s="11">
        <f>IFERROR('c _ratio_tbl'!M132/$B140,"")</f>
        <v>4.8512760011236917</v>
      </c>
    </row>
    <row r="141" spans="1:14" x14ac:dyDescent="0.25">
      <c r="A141" s="12" t="str">
        <f>'c _ratio_tbl'!A133</f>
        <v>0xf04a6e38c6cfe0acfbeb472888ed990787e69072</v>
      </c>
      <c r="B141" s="2">
        <f>'c _ratio_tbl'!B133</f>
        <v>9436.3628572692505</v>
      </c>
      <c r="C141" s="2"/>
      <c r="D141" s="11">
        <f>IFERROR('c _ratio_tbl'!C133/$B141,"")</f>
        <v>1.8385530991611865</v>
      </c>
      <c r="E141" s="11">
        <f>IFERROR('c _ratio_tbl'!D133/$B141,"")</f>
        <v>2.2062637189934242</v>
      </c>
      <c r="F141" s="11">
        <f>IFERROR('c _ratio_tbl'!E133/$B141,"")</f>
        <v>2.5739743388256606</v>
      </c>
      <c r="G141" s="11">
        <f>IFERROR('c _ratio_tbl'!F133/$B141,"")</f>
        <v>2.9416849586578988</v>
      </c>
      <c r="H141" s="11">
        <f>IFERROR('c _ratio_tbl'!G133/$B141,"")</f>
        <v>3.3093955784901357</v>
      </c>
      <c r="I141" s="14">
        <f>IFERROR('c _ratio_tbl'!H133/$B141,"")</f>
        <v>3.677106198322373</v>
      </c>
      <c r="J141" s="11">
        <f>IFERROR('c _ratio_tbl'!I133/$B141,"")</f>
        <v>4.0448168181546107</v>
      </c>
      <c r="K141" s="11">
        <f>IFERROR('c _ratio_tbl'!J133/$B141,"")</f>
        <v>4.4125274379868467</v>
      </c>
      <c r="L141" s="11">
        <f>IFERROR('c _ratio_tbl'!K133/$B141,"")</f>
        <v>4.7802380578190862</v>
      </c>
      <c r="M141" s="11">
        <f>IFERROR('c _ratio_tbl'!L133/$B141,"")</f>
        <v>5.1479486776513221</v>
      </c>
      <c r="N141" s="11">
        <f>IFERROR('c _ratio_tbl'!M133/$B141,"")</f>
        <v>5.5156592974835599</v>
      </c>
    </row>
    <row r="142" spans="1:14" x14ac:dyDescent="0.25">
      <c r="A142" s="12" t="str">
        <f>'c _ratio_tbl'!A134</f>
        <v>0x57043401dccba0482781e8632faa7e328a726ef5</v>
      </c>
      <c r="B142" s="2">
        <f>'c _ratio_tbl'!B134</f>
        <v>9275.5134013473544</v>
      </c>
      <c r="C142" s="2"/>
      <c r="D142" s="11">
        <f>IFERROR('c _ratio_tbl'!C134/$B142,"")</f>
        <v>2.0607154256954185</v>
      </c>
      <c r="E142" s="11">
        <f>IFERROR('c _ratio_tbl'!D134/$B142,"")</f>
        <v>2.4728585108345014</v>
      </c>
      <c r="F142" s="11">
        <f>IFERROR('c _ratio_tbl'!E134/$B142,"")</f>
        <v>2.885001595973586</v>
      </c>
      <c r="G142" s="11">
        <f>IFERROR('c _ratio_tbl'!F134/$B142,"")</f>
        <v>3.2971446811126701</v>
      </c>
      <c r="H142" s="11">
        <f>IFERROR('c _ratio_tbl'!G134/$B142,"")</f>
        <v>3.7092877662517529</v>
      </c>
      <c r="I142" s="14">
        <f>IFERROR('c _ratio_tbl'!H134/$B142,"")</f>
        <v>4.1214308513908371</v>
      </c>
      <c r="J142" s="11">
        <f>IFERROR('c _ratio_tbl'!I134/$B142,"")</f>
        <v>4.5335739365299208</v>
      </c>
      <c r="K142" s="11">
        <f>IFERROR('c _ratio_tbl'!J134/$B142,"")</f>
        <v>4.9457170216690036</v>
      </c>
      <c r="L142" s="11">
        <f>IFERROR('c _ratio_tbl'!K134/$B142,"")</f>
        <v>5.3578601068080882</v>
      </c>
      <c r="M142" s="11">
        <f>IFERROR('c _ratio_tbl'!L134/$B142,"")</f>
        <v>5.7700031919471702</v>
      </c>
      <c r="N142" s="11">
        <f>IFERROR('c _ratio_tbl'!M134/$B142,"")</f>
        <v>6.1821462770862556</v>
      </c>
    </row>
    <row r="143" spans="1:14" x14ac:dyDescent="0.25">
      <c r="A143" s="12" t="str">
        <f>'c _ratio_tbl'!A135</f>
        <v>0xb71d05cf5cdf7a9b15b20b9aab5e91332c271c96</v>
      </c>
      <c r="B143" s="2">
        <f>'c _ratio_tbl'!B135</f>
        <v>8973.9240812525422</v>
      </c>
      <c r="C143" s="2"/>
      <c r="D143" s="11">
        <f>IFERROR('c _ratio_tbl'!C135/$B143,"")</f>
        <v>1.9847104783019234</v>
      </c>
      <c r="E143" s="11">
        <f>IFERROR('c _ratio_tbl'!D135/$B143,"")</f>
        <v>2.3816525739623082</v>
      </c>
      <c r="F143" s="11">
        <f>IFERROR('c _ratio_tbl'!E135/$B143,"")</f>
        <v>2.7785946696226933</v>
      </c>
      <c r="G143" s="11">
        <f>IFERROR('c _ratio_tbl'!F135/$B143,"")</f>
        <v>3.1755367652830784</v>
      </c>
      <c r="H143" s="11">
        <f>IFERROR('c _ratio_tbl'!G135/$B143,"")</f>
        <v>3.5724788609434626</v>
      </c>
      <c r="I143" s="14">
        <f>IFERROR('c _ratio_tbl'!H135/$B143,"")</f>
        <v>3.9694209566038476</v>
      </c>
      <c r="J143" s="11">
        <f>IFERROR('c _ratio_tbl'!I135/$B143,"")</f>
        <v>4.3663630522642327</v>
      </c>
      <c r="K143" s="11">
        <f>IFERROR('c _ratio_tbl'!J135/$B143,"")</f>
        <v>4.7633051479246165</v>
      </c>
      <c r="L143" s="11">
        <f>IFERROR('c _ratio_tbl'!K135/$B143,"")</f>
        <v>5.1602472435850011</v>
      </c>
      <c r="M143" s="11">
        <f>IFERROR('c _ratio_tbl'!L135/$B143,"")</f>
        <v>5.5571893392453857</v>
      </c>
      <c r="N143" s="11">
        <f>IFERROR('c _ratio_tbl'!M135/$B143,"")</f>
        <v>5.9541314349057712</v>
      </c>
    </row>
    <row r="144" spans="1:14" x14ac:dyDescent="0.25">
      <c r="A144" s="12" t="str">
        <f>'c _ratio_tbl'!A136</f>
        <v>0x02715877f8e489c6361296ab820e55f2fc1e8ba9</v>
      </c>
      <c r="B144" s="2">
        <f>'c _ratio_tbl'!B136</f>
        <v>8392.707085324786</v>
      </c>
      <c r="C144" s="2"/>
      <c r="D144" s="11">
        <f>IFERROR('c _ratio_tbl'!C136/$B144,"")</f>
        <v>1.8529128591645208</v>
      </c>
      <c r="E144" s="11">
        <f>IFERROR('c _ratio_tbl'!D136/$B144,"")</f>
        <v>2.2234954309974251</v>
      </c>
      <c r="F144" s="11">
        <f>IFERROR('c _ratio_tbl'!E136/$B144,"")</f>
        <v>2.5940780028303299</v>
      </c>
      <c r="G144" s="11">
        <f>IFERROR('c _ratio_tbl'!F136/$B144,"")</f>
        <v>2.9646605746632333</v>
      </c>
      <c r="H144" s="11">
        <f>IFERROR('c _ratio_tbl'!G136/$B144,"")</f>
        <v>3.3352431464961381</v>
      </c>
      <c r="I144" s="14">
        <f>IFERROR('c _ratio_tbl'!H136/$B144,"")</f>
        <v>3.7058257183290415</v>
      </c>
      <c r="J144" s="11">
        <f>IFERROR('c _ratio_tbl'!I136/$B144,"")</f>
        <v>4.0764082901619458</v>
      </c>
      <c r="K144" s="11">
        <f>IFERROR('c _ratio_tbl'!J136/$B144,"")</f>
        <v>4.4469908619948502</v>
      </c>
      <c r="L144" s="11">
        <f>IFERROR('c _ratio_tbl'!K136/$B144,"")</f>
        <v>4.8175734338277545</v>
      </c>
      <c r="M144" s="11">
        <f>IFERROR('c _ratio_tbl'!L136/$B144,"")</f>
        <v>5.1881560056606588</v>
      </c>
      <c r="N144" s="11">
        <f>IFERROR('c _ratio_tbl'!M136/$B144,"")</f>
        <v>5.5587385774935631</v>
      </c>
    </row>
    <row r="145" spans="1:14" x14ac:dyDescent="0.25">
      <c r="A145" s="12" t="str">
        <f>'c _ratio_tbl'!A137</f>
        <v>0xf92aae42cb0d6635840ae3ad825283089ac78c67</v>
      </c>
      <c r="B145" s="2">
        <f>'c _ratio_tbl'!B137</f>
        <v>7534.3311522088798</v>
      </c>
      <c r="C145" s="2"/>
      <c r="D145" s="11">
        <f>IFERROR('c _ratio_tbl'!C137/$B145,"")</f>
        <v>1.7376198701620815</v>
      </c>
      <c r="E145" s="11">
        <f>IFERROR('c _ratio_tbl'!D137/$B145,"")</f>
        <v>2.0851438441944987</v>
      </c>
      <c r="F145" s="11">
        <f>IFERROR('c _ratio_tbl'!E137/$B145,"")</f>
        <v>2.4326678182269141</v>
      </c>
      <c r="G145" s="11">
        <f>IFERROR('c _ratio_tbl'!F137/$B145,"")</f>
        <v>2.7801917922593318</v>
      </c>
      <c r="H145" s="11">
        <f>IFERROR('c _ratio_tbl'!G137/$B145,"")</f>
        <v>3.1277157662917472</v>
      </c>
      <c r="I145" s="14">
        <f>IFERROR('c _ratio_tbl'!H137/$B145,"")</f>
        <v>3.4752397403241644</v>
      </c>
      <c r="J145" s="11">
        <f>IFERROR('c _ratio_tbl'!I137/$B145,"")</f>
        <v>3.8227637143565802</v>
      </c>
      <c r="K145" s="11">
        <f>IFERROR('c _ratio_tbl'!J137/$B145,"")</f>
        <v>4.1702876883889957</v>
      </c>
      <c r="L145" s="11">
        <f>IFERROR('c _ratio_tbl'!K137/$B145,"")</f>
        <v>4.5178116624214137</v>
      </c>
      <c r="M145" s="11">
        <f>IFERROR('c _ratio_tbl'!L137/$B145,"")</f>
        <v>4.8653356364538283</v>
      </c>
      <c r="N145" s="11">
        <f>IFERROR('c _ratio_tbl'!M137/$B145,"")</f>
        <v>5.2128596104862455</v>
      </c>
    </row>
    <row r="146" spans="1:14" x14ac:dyDescent="0.25">
      <c r="A146" s="12" t="str">
        <f>'c _ratio_tbl'!A138</f>
        <v>0x8577b84527ced5d2d9f299dc6027a9e049c17d6c</v>
      </c>
      <c r="B146" s="2">
        <f>'c _ratio_tbl'!B138</f>
        <v>7433.9164560480413</v>
      </c>
      <c r="C146" s="2"/>
      <c r="D146" s="11">
        <f>IFERROR('c _ratio_tbl'!C138/$B146,"")</f>
        <v>2.0364358237828331</v>
      </c>
      <c r="E146" s="11">
        <f>IFERROR('c _ratio_tbl'!D138/$B146,"")</f>
        <v>2.4437229885393994</v>
      </c>
      <c r="F146" s="11">
        <f>IFERROR('c _ratio_tbl'!E138/$B146,"")</f>
        <v>2.8510101532959657</v>
      </c>
      <c r="G146" s="11">
        <f>IFERROR('c _ratio_tbl'!F138/$B146,"")</f>
        <v>3.2582973180525325</v>
      </c>
      <c r="H146" s="11">
        <f>IFERROR('c _ratio_tbl'!G138/$B146,"")</f>
        <v>3.665584482809098</v>
      </c>
      <c r="I146" s="14">
        <f>IFERROR('c _ratio_tbl'!H138/$B146,"")</f>
        <v>4.0728716475656643</v>
      </c>
      <c r="J146" s="11">
        <f>IFERROR('c _ratio_tbl'!I138/$B146,"")</f>
        <v>4.480158812322232</v>
      </c>
      <c r="K146" s="11">
        <f>IFERROR('c _ratio_tbl'!J138/$B146,"")</f>
        <v>4.8874459770787979</v>
      </c>
      <c r="L146" s="11">
        <f>IFERROR('c _ratio_tbl'!K138/$B146,"")</f>
        <v>5.2947331418353656</v>
      </c>
      <c r="M146" s="11">
        <f>IFERROR('c _ratio_tbl'!L138/$B146,"")</f>
        <v>5.7020203065919306</v>
      </c>
      <c r="N146" s="11">
        <f>IFERROR('c _ratio_tbl'!M138/$B146,"")</f>
        <v>6.1093074713484965</v>
      </c>
    </row>
    <row r="147" spans="1:14" x14ac:dyDescent="0.25">
      <c r="A147" s="12" t="str">
        <f>'c _ratio_tbl'!A139</f>
        <v>0xd2976a56cd84a91a2e83685a6dc5308315e29f15</v>
      </c>
      <c r="B147" s="2">
        <f>'c _ratio_tbl'!B139</f>
        <v>7238.7998304392186</v>
      </c>
      <c r="C147" s="2"/>
      <c r="D147" s="11">
        <f>IFERROR('c _ratio_tbl'!C139/$B147,"")</f>
        <v>1.9121666393196248</v>
      </c>
      <c r="E147" s="11">
        <f>IFERROR('c _ratio_tbl'!D139/$B147,"")</f>
        <v>2.2945999671835491</v>
      </c>
      <c r="F147" s="11">
        <f>IFERROR('c _ratio_tbl'!E139/$B147,"")</f>
        <v>2.6770332950474729</v>
      </c>
      <c r="G147" s="11">
        <f>IFERROR('c _ratio_tbl'!F139/$B147,"")</f>
        <v>3.0594666229113998</v>
      </c>
      <c r="H147" s="11">
        <f>IFERROR('c _ratio_tbl'!G139/$B147,"")</f>
        <v>3.4418999507753241</v>
      </c>
      <c r="I147" s="14">
        <f>IFERROR('c _ratio_tbl'!H139/$B147,"")</f>
        <v>3.8243332786392479</v>
      </c>
      <c r="J147" s="11">
        <f>IFERROR('c _ratio_tbl'!I139/$B147,"")</f>
        <v>4.2067666065031739</v>
      </c>
      <c r="K147" s="11">
        <f>IFERROR('c _ratio_tbl'!J139/$B147,"")</f>
        <v>4.5891999343670982</v>
      </c>
      <c r="L147" s="11">
        <f>IFERROR('c _ratio_tbl'!K139/$B147,"")</f>
        <v>4.9716332622310233</v>
      </c>
      <c r="M147" s="11">
        <f>IFERROR('c _ratio_tbl'!L139/$B147,"")</f>
        <v>5.3540665900949476</v>
      </c>
      <c r="N147" s="11">
        <f>IFERROR('c _ratio_tbl'!M139/$B147,"")</f>
        <v>5.7364999179588736</v>
      </c>
    </row>
    <row r="148" spans="1:14" x14ac:dyDescent="0.25">
      <c r="A148" s="12" t="str">
        <f>'c _ratio_tbl'!A140</f>
        <v>0x815612815d7fb01b1e8a97fe4a0996e77245a3aa</v>
      </c>
      <c r="B148" s="2">
        <f>'c _ratio_tbl'!B140</f>
        <v>7208.24707861555</v>
      </c>
      <c r="C148" s="2"/>
      <c r="D148" s="11">
        <f>IFERROR('c _ratio_tbl'!C140/$B148,"")</f>
        <v>1.879755261655488</v>
      </c>
      <c r="E148" s="11">
        <f>IFERROR('c _ratio_tbl'!D140/$B148,"")</f>
        <v>2.2557063139865861</v>
      </c>
      <c r="F148" s="11">
        <f>IFERROR('c _ratio_tbl'!E140/$B148,"")</f>
        <v>2.631657366317683</v>
      </c>
      <c r="G148" s="11">
        <f>IFERROR('c _ratio_tbl'!F140/$B148,"")</f>
        <v>3.0076084186487808</v>
      </c>
      <c r="H148" s="11">
        <f>IFERROR('c _ratio_tbl'!G140/$B148,"")</f>
        <v>3.3835594709798791</v>
      </c>
      <c r="I148" s="14">
        <f>IFERROR('c _ratio_tbl'!H140/$B148,"")</f>
        <v>3.759510523310976</v>
      </c>
      <c r="J148" s="11">
        <f>IFERROR('c _ratio_tbl'!I140/$B148,"")</f>
        <v>4.1354615756420738</v>
      </c>
      <c r="K148" s="11">
        <f>IFERROR('c _ratio_tbl'!J140/$B148,"")</f>
        <v>4.5114126279731712</v>
      </c>
      <c r="L148" s="11">
        <f>IFERROR('c _ratio_tbl'!K140/$B148,"")</f>
        <v>4.8873636803042686</v>
      </c>
      <c r="M148" s="11">
        <f>IFERROR('c _ratio_tbl'!L140/$B148,"")</f>
        <v>5.263314732635366</v>
      </c>
      <c r="N148" s="11">
        <f>IFERROR('c _ratio_tbl'!M140/$B148,"")</f>
        <v>5.639265784966466</v>
      </c>
    </row>
    <row r="149" spans="1:14" x14ac:dyDescent="0.25">
      <c r="A149" s="12" t="str">
        <f>'c _ratio_tbl'!A141</f>
        <v>0x7336f733657fe7ffc92e27fb19fd5a6ae4c0e0c2</v>
      </c>
      <c r="B149" s="2">
        <f>'c _ratio_tbl'!B141</f>
        <v>7164.2474185749761</v>
      </c>
      <c r="C149" s="2"/>
      <c r="D149" s="11">
        <f>IFERROR('c _ratio_tbl'!C141/$B149,"")</f>
        <v>2.6654154774200958</v>
      </c>
      <c r="E149" s="11">
        <f>IFERROR('c _ratio_tbl'!D141/$B149,"")</f>
        <v>3.1984985729041151</v>
      </c>
      <c r="F149" s="11">
        <f>IFERROR('c _ratio_tbl'!E141/$B149,"")</f>
        <v>3.7315816683881335</v>
      </c>
      <c r="G149" s="11">
        <f>IFERROR('c _ratio_tbl'!F141/$B149,"")</f>
        <v>4.2646647638721538</v>
      </c>
      <c r="H149" s="11">
        <f>IFERROR('c _ratio_tbl'!G141/$B149,"")</f>
        <v>4.7977478593561731</v>
      </c>
      <c r="I149" s="14">
        <f>IFERROR('c _ratio_tbl'!H141/$B149,"")</f>
        <v>5.3308309548401915</v>
      </c>
      <c r="J149" s="11">
        <f>IFERROR('c _ratio_tbl'!I141/$B149,"")</f>
        <v>5.8639140503242118</v>
      </c>
      <c r="K149" s="11">
        <f>IFERROR('c _ratio_tbl'!J141/$B149,"")</f>
        <v>6.3969971458082302</v>
      </c>
      <c r="L149" s="11">
        <f>IFERROR('c _ratio_tbl'!K141/$B149,"")</f>
        <v>6.9300802412922504</v>
      </c>
      <c r="M149" s="11">
        <f>IFERROR('c _ratio_tbl'!L141/$B149,"")</f>
        <v>7.4631633367762671</v>
      </c>
      <c r="N149" s="11">
        <f>IFERROR('c _ratio_tbl'!M141/$B149,"")</f>
        <v>7.9962464322602882</v>
      </c>
    </row>
    <row r="150" spans="1:14" x14ac:dyDescent="0.25">
      <c r="A150" s="12" t="str">
        <f>'c _ratio_tbl'!A142</f>
        <v>0x76774a6bf17c93f855493e2e5d5e9291047c3dcc</v>
      </c>
      <c r="B150" s="2">
        <f>'c _ratio_tbl'!B142</f>
        <v>6940.7392531730584</v>
      </c>
      <c r="C150" s="2"/>
      <c r="D150" s="11">
        <f>IFERROR('c _ratio_tbl'!C142/$B150,"")</f>
        <v>1.9144098906869229</v>
      </c>
      <c r="E150" s="11">
        <f>IFERROR('c _ratio_tbl'!D142/$B150,"")</f>
        <v>2.2972918688243085</v>
      </c>
      <c r="F150" s="11">
        <f>IFERROR('c _ratio_tbl'!E142/$B150,"")</f>
        <v>2.6801738469616923</v>
      </c>
      <c r="G150" s="11">
        <f>IFERROR('c _ratio_tbl'!F142/$B150,"")</f>
        <v>3.0630558250990778</v>
      </c>
      <c r="H150" s="11">
        <f>IFERROR('c _ratio_tbl'!G142/$B150,"")</f>
        <v>3.445937803236462</v>
      </c>
      <c r="I150" s="14">
        <f>IFERROR('c _ratio_tbl'!H142/$B150,"")</f>
        <v>3.8288197813738476</v>
      </c>
      <c r="J150" s="11">
        <f>IFERROR('c _ratio_tbl'!I142/$B150,"")</f>
        <v>4.2117017595112314</v>
      </c>
      <c r="K150" s="11">
        <f>IFERROR('c _ratio_tbl'!J142/$B150,"")</f>
        <v>4.5945837376486152</v>
      </c>
      <c r="L150" s="11">
        <f>IFERROR('c _ratio_tbl'!K142/$B150,"")</f>
        <v>4.9774657157860007</v>
      </c>
      <c r="M150" s="11">
        <f>IFERROR('c _ratio_tbl'!L142/$B150,"")</f>
        <v>5.3603476939233845</v>
      </c>
      <c r="N150" s="11">
        <f>IFERROR('c _ratio_tbl'!M142/$B150,"")</f>
        <v>5.7432296720607701</v>
      </c>
    </row>
    <row r="151" spans="1:14" x14ac:dyDescent="0.25">
      <c r="A151" s="12" t="str">
        <f>'c _ratio_tbl'!A143</f>
        <v>0x94b3040fedc4a0656fa621f6c4119ed5f16ef450</v>
      </c>
      <c r="B151" s="2">
        <f>'c _ratio_tbl'!B143</f>
        <v>6709.5256097464408</v>
      </c>
      <c r="C151" s="2"/>
      <c r="D151" s="11">
        <f>IFERROR('c _ratio_tbl'!C143/$B151,"")</f>
        <v>1.911611807565563</v>
      </c>
      <c r="E151" s="11">
        <f>IFERROR('c _ratio_tbl'!D143/$B151,"")</f>
        <v>2.2939341690786748</v>
      </c>
      <c r="F151" s="11">
        <f>IFERROR('c _ratio_tbl'!E143/$B151,"")</f>
        <v>2.6762565305917883</v>
      </c>
      <c r="G151" s="11">
        <f>IFERROR('c _ratio_tbl'!F143/$B151,"")</f>
        <v>3.0585788921049013</v>
      </c>
      <c r="H151" s="11">
        <f>IFERROR('c _ratio_tbl'!G143/$B151,"")</f>
        <v>3.440901253618013</v>
      </c>
      <c r="I151" s="14">
        <f>IFERROR('c _ratio_tbl'!H143/$B151,"")</f>
        <v>3.8232236151311261</v>
      </c>
      <c r="J151" s="11">
        <f>IFERROR('c _ratio_tbl'!I143/$B151,"")</f>
        <v>4.2055459766442391</v>
      </c>
      <c r="K151" s="11">
        <f>IFERROR('c _ratio_tbl'!J143/$B151,"")</f>
        <v>4.5878683381573513</v>
      </c>
      <c r="L151" s="11">
        <f>IFERROR('c _ratio_tbl'!K143/$B151,"")</f>
        <v>4.9701906996704643</v>
      </c>
      <c r="M151" s="11">
        <f>IFERROR('c _ratio_tbl'!L143/$B151,"")</f>
        <v>5.3525130611835765</v>
      </c>
      <c r="N151" s="11">
        <f>IFERROR('c _ratio_tbl'!M143/$B151,"")</f>
        <v>5.7348354226966896</v>
      </c>
    </row>
    <row r="152" spans="1:14" x14ac:dyDescent="0.25">
      <c r="A152" s="12" t="str">
        <f>'c _ratio_tbl'!A144</f>
        <v>0xef80c44d996ebac95aa62589986fb3fcdfe3f7d9</v>
      </c>
      <c r="B152" s="2">
        <f>'c _ratio_tbl'!B144</f>
        <v>6466.3390143610022</v>
      </c>
      <c r="C152" s="2"/>
      <c r="D152" s="11">
        <f>IFERROR('c _ratio_tbl'!C144/$B152,"")</f>
        <v>1.9038624496893244</v>
      </c>
      <c r="E152" s="11">
        <f>IFERROR('c _ratio_tbl'!D144/$B152,"")</f>
        <v>2.2846349396271881</v>
      </c>
      <c r="F152" s="11">
        <f>IFERROR('c _ratio_tbl'!E144/$B152,"")</f>
        <v>2.6654074295650534</v>
      </c>
      <c r="G152" s="11">
        <f>IFERROR('c _ratio_tbl'!F144/$B152,"")</f>
        <v>3.0461799195029187</v>
      </c>
      <c r="H152" s="11">
        <f>IFERROR('c _ratio_tbl'!G144/$B152,"")</f>
        <v>3.4269524094407826</v>
      </c>
      <c r="I152" s="14">
        <f>IFERROR('c _ratio_tbl'!H144/$B152,"")</f>
        <v>3.8077248993786474</v>
      </c>
      <c r="J152" s="11">
        <f>IFERROR('c _ratio_tbl'!I144/$B152,"")</f>
        <v>4.1884973893165123</v>
      </c>
      <c r="K152" s="11">
        <f>IFERROR('c _ratio_tbl'!J144/$B152,"")</f>
        <v>4.5692698792543762</v>
      </c>
      <c r="L152" s="11">
        <f>IFERROR('c _ratio_tbl'!K144/$B152,"")</f>
        <v>4.9500423691922419</v>
      </c>
      <c r="M152" s="11">
        <f>IFERROR('c _ratio_tbl'!L144/$B152,"")</f>
        <v>5.3308148591301068</v>
      </c>
      <c r="N152" s="11">
        <f>IFERROR('c _ratio_tbl'!M144/$B152,"")</f>
        <v>5.7115873490679716</v>
      </c>
    </row>
    <row r="153" spans="1:14" x14ac:dyDescent="0.25">
      <c r="A153" s="12" t="str">
        <f>'c _ratio_tbl'!A145</f>
        <v>0x4c447e2fb114b85cc893cfebeda9fde3a9aed85e</v>
      </c>
      <c r="B153" s="2">
        <f>'c _ratio_tbl'!B145</f>
        <v>6430.1027133889511</v>
      </c>
      <c r="C153" s="2"/>
      <c r="D153" s="11">
        <f>IFERROR('c _ratio_tbl'!C145/$B153,"")</f>
        <v>1.8452082436617812</v>
      </c>
      <c r="E153" s="11">
        <f>IFERROR('c _ratio_tbl'!D145/$B153,"")</f>
        <v>2.2142498923941383</v>
      </c>
      <c r="F153" s="11">
        <f>IFERROR('c _ratio_tbl'!E145/$B153,"")</f>
        <v>2.5832915411264952</v>
      </c>
      <c r="G153" s="11">
        <f>IFERROR('c _ratio_tbl'!F145/$B153,"")</f>
        <v>2.9523331898588503</v>
      </c>
      <c r="H153" s="11">
        <f>IFERROR('c _ratio_tbl'!G145/$B153,"")</f>
        <v>3.3213748385912067</v>
      </c>
      <c r="I153" s="14">
        <f>IFERROR('c _ratio_tbl'!H145/$B153,"")</f>
        <v>3.6904164873235641</v>
      </c>
      <c r="J153" s="11">
        <f>IFERROR('c _ratio_tbl'!I145/$B153,"")</f>
        <v>4.0594581360559205</v>
      </c>
      <c r="K153" s="11">
        <f>IFERROR('c _ratio_tbl'!J145/$B153,"")</f>
        <v>4.4284997847882765</v>
      </c>
      <c r="L153" s="11">
        <f>IFERROR('c _ratio_tbl'!K145/$B153,"")</f>
        <v>4.7975414335206334</v>
      </c>
      <c r="M153" s="11">
        <f>IFERROR('c _ratio_tbl'!L145/$B153,"")</f>
        <v>5.1665830822529903</v>
      </c>
      <c r="N153" s="11">
        <f>IFERROR('c _ratio_tbl'!M145/$B153,"")</f>
        <v>5.5356247309853446</v>
      </c>
    </row>
    <row r="154" spans="1:14" x14ac:dyDescent="0.25">
      <c r="A154" s="12" t="str">
        <f>'c _ratio_tbl'!A146</f>
        <v>0xa0d86993bf9593a9186c7f022e31bd0d32808bf1</v>
      </c>
      <c r="B154" s="2">
        <f>'c _ratio_tbl'!B146</f>
        <v>6183.4431474570238</v>
      </c>
      <c r="C154" s="2"/>
      <c r="D154" s="11">
        <f>IFERROR('c _ratio_tbl'!C146/$B154,"")</f>
        <v>1.5081748422829564</v>
      </c>
      <c r="E154" s="11">
        <f>IFERROR('c _ratio_tbl'!D146/$B154,"")</f>
        <v>1.8098098107395477</v>
      </c>
      <c r="F154" s="11">
        <f>IFERROR('c _ratio_tbl'!E146/$B154,"")</f>
        <v>2.1114447791961384</v>
      </c>
      <c r="G154" s="11">
        <f>IFERROR('c _ratio_tbl'!F146/$B154,"")</f>
        <v>2.4130797476527306</v>
      </c>
      <c r="H154" s="11">
        <f>IFERROR('c _ratio_tbl'!G146/$B154,"")</f>
        <v>2.7147147161093224</v>
      </c>
      <c r="I154" s="14">
        <f>IFERROR('c _ratio_tbl'!H146/$B154,"")</f>
        <v>3.0163496845659128</v>
      </c>
      <c r="J154" s="11">
        <f>IFERROR('c _ratio_tbl'!I146/$B154,"")</f>
        <v>3.317984653022505</v>
      </c>
      <c r="K154" s="11">
        <f>IFERROR('c _ratio_tbl'!J146/$B154,"")</f>
        <v>3.6196196214790954</v>
      </c>
      <c r="L154" s="11">
        <f>IFERROR('c _ratio_tbl'!K146/$B154,"")</f>
        <v>3.9212545899356859</v>
      </c>
      <c r="M154" s="11">
        <f>IFERROR('c _ratio_tbl'!L146/$B154,"")</f>
        <v>4.2228895583922785</v>
      </c>
      <c r="N154" s="11">
        <f>IFERROR('c _ratio_tbl'!M146/$B154,"")</f>
        <v>4.524524526848869</v>
      </c>
    </row>
    <row r="155" spans="1:14" x14ac:dyDescent="0.25">
      <c r="A155" s="12" t="str">
        <f>'c _ratio_tbl'!A147</f>
        <v>0x8f1fc7aca5fc7d7e52094251d912270cb7dbb592</v>
      </c>
      <c r="B155" s="2">
        <f>'c _ratio_tbl'!B147</f>
        <v>6129.2424732514728</v>
      </c>
      <c r="C155" s="2"/>
      <c r="D155" s="11">
        <f>IFERROR('c _ratio_tbl'!C147/$B155,"")</f>
        <v>2.296508522920131</v>
      </c>
      <c r="E155" s="11">
        <f>IFERROR('c _ratio_tbl'!D147/$B155,"")</f>
        <v>2.7558102275041567</v>
      </c>
      <c r="F155" s="11">
        <f>IFERROR('c _ratio_tbl'!E147/$B155,"")</f>
        <v>3.2151119320881816</v>
      </c>
      <c r="G155" s="11">
        <f>IFERROR('c _ratio_tbl'!F147/$B155,"")</f>
        <v>3.6744136366722091</v>
      </c>
      <c r="H155" s="11">
        <f>IFERROR('c _ratio_tbl'!G147/$B155,"")</f>
        <v>4.1337153412562344</v>
      </c>
      <c r="I155" s="14">
        <f>IFERROR('c _ratio_tbl'!H147/$B155,"")</f>
        <v>4.5930170458402602</v>
      </c>
      <c r="J155" s="11">
        <f>IFERROR('c _ratio_tbl'!I147/$B155,"")</f>
        <v>5.0523187504242868</v>
      </c>
      <c r="K155" s="11">
        <f>IFERROR('c _ratio_tbl'!J147/$B155,"")</f>
        <v>5.5116204550083134</v>
      </c>
      <c r="L155" s="11">
        <f>IFERROR('c _ratio_tbl'!K147/$B155,"")</f>
        <v>5.9709221595923392</v>
      </c>
      <c r="M155" s="11">
        <f>IFERROR('c _ratio_tbl'!L147/$B155,"")</f>
        <v>6.4302238641763632</v>
      </c>
      <c r="N155" s="11">
        <f>IFERROR('c _ratio_tbl'!M147/$B155,"")</f>
        <v>6.8895255687603916</v>
      </c>
    </row>
    <row r="156" spans="1:14" x14ac:dyDescent="0.25">
      <c r="A156" s="12" t="str">
        <f>'c _ratio_tbl'!A148</f>
        <v>0x88c429f2dc923e625837baed07c29f3d990b0fd4</v>
      </c>
      <c r="B156" s="2">
        <f>'c _ratio_tbl'!B148</f>
        <v>5965.5303090833604</v>
      </c>
      <c r="C156" s="2"/>
      <c r="D156" s="11">
        <f>IFERROR('c _ratio_tbl'!C148/$B156,"")</f>
        <v>1.7446836704054927</v>
      </c>
      <c r="E156" s="11">
        <f>IFERROR('c _ratio_tbl'!D148/$B156,"")</f>
        <v>2.0936204044865905</v>
      </c>
      <c r="F156" s="11">
        <f>IFERROR('c _ratio_tbl'!E148/$B156,"")</f>
        <v>2.4425571385676901</v>
      </c>
      <c r="G156" s="11">
        <f>IFERROR('c _ratio_tbl'!F148/$B156,"")</f>
        <v>2.7914938726487879</v>
      </c>
      <c r="H156" s="11">
        <f>IFERROR('c _ratio_tbl'!G148/$B156,"")</f>
        <v>3.1404306067298875</v>
      </c>
      <c r="I156" s="14">
        <f>IFERROR('c _ratio_tbl'!H148/$B156,"")</f>
        <v>3.4893673408109853</v>
      </c>
      <c r="J156" s="11">
        <f>IFERROR('c _ratio_tbl'!I148/$B156,"")</f>
        <v>3.8383040748920831</v>
      </c>
      <c r="K156" s="11">
        <f>IFERROR('c _ratio_tbl'!J148/$B156,"")</f>
        <v>4.187240808973181</v>
      </c>
      <c r="L156" s="11">
        <f>IFERROR('c _ratio_tbl'!K148/$B156,"")</f>
        <v>4.5361775430542801</v>
      </c>
      <c r="M156" s="11">
        <f>IFERROR('c _ratio_tbl'!L148/$B156,"")</f>
        <v>4.8851142771353784</v>
      </c>
      <c r="N156" s="11">
        <f>IFERROR('c _ratio_tbl'!M148/$B156,"")</f>
        <v>5.2340510112164775</v>
      </c>
    </row>
    <row r="157" spans="1:14" x14ac:dyDescent="0.25">
      <c r="A157" s="12" t="str">
        <f>'c _ratio_tbl'!A149</f>
        <v>0x16224283be3f7c0245d9d259ea82ead7fcb8343d</v>
      </c>
      <c r="B157" s="2">
        <f>'c _ratio_tbl'!B149</f>
        <v>5947.1706568902046</v>
      </c>
      <c r="C157" s="2"/>
      <c r="D157" s="11">
        <f>IFERROR('c _ratio_tbl'!C149/$B157,"")</f>
        <v>1.8903891538726003</v>
      </c>
      <c r="E157" s="11">
        <f>IFERROR('c _ratio_tbl'!D149/$B157,"")</f>
        <v>2.268466984647119</v>
      </c>
      <c r="F157" s="11">
        <f>IFERROR('c _ratio_tbl'!E149/$B157,"")</f>
        <v>2.64654481542164</v>
      </c>
      <c r="G157" s="11">
        <f>IFERROR('c _ratio_tbl'!F149/$B157,"")</f>
        <v>3.0246226461961587</v>
      </c>
      <c r="H157" s="11">
        <f>IFERROR('c _ratio_tbl'!G149/$B157,"")</f>
        <v>3.4027004769706797</v>
      </c>
      <c r="I157" s="14">
        <f>IFERROR('c _ratio_tbl'!H149/$B157,"")</f>
        <v>3.7807783077451984</v>
      </c>
      <c r="J157" s="11">
        <f>IFERROR('c _ratio_tbl'!I149/$B157,"")</f>
        <v>4.1588561385197194</v>
      </c>
      <c r="K157" s="11">
        <f>IFERROR('c _ratio_tbl'!J149/$B157,"")</f>
        <v>4.5369339692942381</v>
      </c>
      <c r="L157" s="11">
        <f>IFERROR('c _ratio_tbl'!K149/$B157,"")</f>
        <v>4.9150118000687595</v>
      </c>
      <c r="M157" s="11">
        <f>IFERROR('c _ratio_tbl'!L149/$B157,"")</f>
        <v>5.2930896308432782</v>
      </c>
      <c r="N157" s="11">
        <f>IFERROR('c _ratio_tbl'!M149/$B157,"")</f>
        <v>5.6711674616177987</v>
      </c>
    </row>
    <row r="158" spans="1:14" x14ac:dyDescent="0.25">
      <c r="A158" s="12" t="str">
        <f>'c _ratio_tbl'!A150</f>
        <v>0xcbdc76e52895b5de79c315b8ab3f0a7a5ac04ab3</v>
      </c>
      <c r="B158" s="2">
        <f>'c _ratio_tbl'!B150</f>
        <v>5873.0122851351543</v>
      </c>
      <c r="C158" s="2"/>
      <c r="D158" s="11">
        <f>IFERROR('c _ratio_tbl'!C150/$B158,"")</f>
        <v>2.0778064577422786</v>
      </c>
      <c r="E158" s="11">
        <f>IFERROR('c _ratio_tbl'!D150/$B158,"")</f>
        <v>2.493367749290734</v>
      </c>
      <c r="F158" s="11">
        <f>IFERROR('c _ratio_tbl'!E150/$B158,"")</f>
        <v>2.908929040839189</v>
      </c>
      <c r="G158" s="11">
        <f>IFERROR('c _ratio_tbl'!F150/$B158,"")</f>
        <v>3.3244903323876445</v>
      </c>
      <c r="H158" s="11">
        <f>IFERROR('c _ratio_tbl'!G150/$B158,"")</f>
        <v>3.7400516239361021</v>
      </c>
      <c r="I158" s="14">
        <f>IFERROR('c _ratio_tbl'!H150/$B158,"")</f>
        <v>4.1556129154845571</v>
      </c>
      <c r="J158" s="11">
        <f>IFERROR('c _ratio_tbl'!I150/$B158,"")</f>
        <v>4.571174207033013</v>
      </c>
      <c r="K158" s="11">
        <f>IFERROR('c _ratio_tbl'!J150/$B158,"")</f>
        <v>4.986735498581468</v>
      </c>
      <c r="L158" s="11">
        <f>IFERROR('c _ratio_tbl'!K150/$B158,"")</f>
        <v>5.402296790129923</v>
      </c>
      <c r="M158" s="11">
        <f>IFERROR('c _ratio_tbl'!L150/$B158,"")</f>
        <v>5.8178580816783807</v>
      </c>
      <c r="N158" s="11">
        <f>IFERROR('c _ratio_tbl'!M150/$B158,"")</f>
        <v>6.2334193732268357</v>
      </c>
    </row>
    <row r="159" spans="1:14" x14ac:dyDescent="0.25">
      <c r="A159" s="12" t="str">
        <f>'c _ratio_tbl'!A151</f>
        <v>0x388497c7f682c64cb8eb813d5954658bca39d766</v>
      </c>
      <c r="B159" s="2">
        <f>'c _ratio_tbl'!B151</f>
        <v>5407.1939705337727</v>
      </c>
      <c r="C159" s="2"/>
      <c r="D159" s="11">
        <f>IFERROR('c _ratio_tbl'!C151/$B159,"")</f>
        <v>2.0331850561610869</v>
      </c>
      <c r="E159" s="11">
        <f>IFERROR('c _ratio_tbl'!D151/$B159,"")</f>
        <v>2.4398220673933046</v>
      </c>
      <c r="F159" s="11">
        <f>IFERROR('c _ratio_tbl'!E151/$B159,"")</f>
        <v>2.8464590786255219</v>
      </c>
      <c r="G159" s="11">
        <f>IFERROR('c _ratio_tbl'!F151/$B159,"")</f>
        <v>3.2530960898577392</v>
      </c>
      <c r="H159" s="11">
        <f>IFERROR('c _ratio_tbl'!G151/$B159,"")</f>
        <v>3.659733101089957</v>
      </c>
      <c r="I159" s="14">
        <f>IFERROR('c _ratio_tbl'!H151/$B159,"")</f>
        <v>4.0663701123221738</v>
      </c>
      <c r="J159" s="11">
        <f>IFERROR('c _ratio_tbl'!I151/$B159,"")</f>
        <v>4.4730071235543916</v>
      </c>
      <c r="K159" s="11">
        <f>IFERROR('c _ratio_tbl'!J151/$B159,"")</f>
        <v>4.8796441347866093</v>
      </c>
      <c r="L159" s="11">
        <f>IFERROR('c _ratio_tbl'!K151/$B159,"")</f>
        <v>5.2862811460188261</v>
      </c>
      <c r="M159" s="11">
        <f>IFERROR('c _ratio_tbl'!L151/$B159,"")</f>
        <v>5.6929181572510439</v>
      </c>
      <c r="N159" s="11">
        <f>IFERROR('c _ratio_tbl'!M151/$B159,"")</f>
        <v>6.0995551684832607</v>
      </c>
    </row>
    <row r="160" spans="1:14" x14ac:dyDescent="0.25">
      <c r="A160" s="12" t="str">
        <f>'c _ratio_tbl'!A152</f>
        <v>0xbee33ac5520a2245cbf8288e768a5cc26927cddf</v>
      </c>
      <c r="B160" s="2">
        <f>'c _ratio_tbl'!B152</f>
        <v>5205.8264768232921</v>
      </c>
      <c r="C160" s="2"/>
      <c r="D160" s="11">
        <f>IFERROR('c _ratio_tbl'!C152/$B160,"")</f>
        <v>2.0990088972688885</v>
      </c>
      <c r="E160" s="11">
        <f>IFERROR('c _ratio_tbl'!D152/$B160,"")</f>
        <v>2.5188106767226666</v>
      </c>
      <c r="F160" s="11">
        <f>IFERROR('c _ratio_tbl'!E152/$B160,"")</f>
        <v>2.9386124561764424</v>
      </c>
      <c r="G160" s="11">
        <f>IFERROR('c _ratio_tbl'!F152/$B160,"")</f>
        <v>3.3584142356302205</v>
      </c>
      <c r="H160" s="11">
        <f>IFERROR('c _ratio_tbl'!G152/$B160,"")</f>
        <v>3.7782160150839985</v>
      </c>
      <c r="I160" s="14">
        <f>IFERROR('c _ratio_tbl'!H152/$B160,"")</f>
        <v>4.198017794537777</v>
      </c>
      <c r="J160" s="11">
        <f>IFERROR('c _ratio_tbl'!I152/$B160,"")</f>
        <v>4.6178195739915546</v>
      </c>
      <c r="K160" s="11">
        <f>IFERROR('c _ratio_tbl'!J152/$B160,"")</f>
        <v>5.0376213534453305</v>
      </c>
      <c r="L160" s="11">
        <f>IFERROR('c _ratio_tbl'!K152/$B160,"")</f>
        <v>5.457423132899109</v>
      </c>
      <c r="M160" s="11">
        <f>IFERROR('c _ratio_tbl'!L152/$B160,"")</f>
        <v>5.8772249123528866</v>
      </c>
      <c r="N160" s="11">
        <f>IFERROR('c _ratio_tbl'!M152/$B160,"")</f>
        <v>6.2970266918066651</v>
      </c>
    </row>
    <row r="161" spans="1:14" x14ac:dyDescent="0.25">
      <c r="A161" s="12" t="str">
        <f>'c _ratio_tbl'!A153</f>
        <v>0x62a461b20cf99355642be16c9b2b246adc0ed197</v>
      </c>
      <c r="B161" s="2">
        <f>'c _ratio_tbl'!B153</f>
        <v>3926.0538201215759</v>
      </c>
      <c r="C161" s="2"/>
      <c r="D161" s="11">
        <f>IFERROR('c _ratio_tbl'!C153/$B161,"")</f>
        <v>1.8817887655903212</v>
      </c>
      <c r="E161" s="11">
        <f>IFERROR('c _ratio_tbl'!D153/$B161,"")</f>
        <v>2.2581465187083851</v>
      </c>
      <c r="F161" s="11">
        <f>IFERROR('c _ratio_tbl'!E153/$B161,"")</f>
        <v>2.6345042718264486</v>
      </c>
      <c r="G161" s="11">
        <f>IFERROR('c _ratio_tbl'!F153/$B161,"")</f>
        <v>3.010862024944513</v>
      </c>
      <c r="H161" s="11">
        <f>IFERROR('c _ratio_tbl'!G153/$B161,"")</f>
        <v>3.3872197780625779</v>
      </c>
      <c r="I161" s="14">
        <f>IFERROR('c _ratio_tbl'!H153/$B161,"")</f>
        <v>3.7635775311806423</v>
      </c>
      <c r="J161" s="11">
        <f>IFERROR('c _ratio_tbl'!I153/$B161,"")</f>
        <v>4.1399352842987067</v>
      </c>
      <c r="K161" s="11">
        <f>IFERROR('c _ratio_tbl'!J153/$B161,"")</f>
        <v>4.5162930374167711</v>
      </c>
      <c r="L161" s="11">
        <f>IFERROR('c _ratio_tbl'!K153/$B161,"")</f>
        <v>4.8926507905348355</v>
      </c>
      <c r="M161" s="11">
        <f>IFERROR('c _ratio_tbl'!L153/$B161,"")</f>
        <v>5.2690085436528999</v>
      </c>
      <c r="N161" s="11">
        <f>IFERROR('c _ratio_tbl'!M153/$B161,"")</f>
        <v>5.6453662967709626</v>
      </c>
    </row>
    <row r="162" spans="1:14" x14ac:dyDescent="0.25">
      <c r="A162" s="12" t="str">
        <f>'c _ratio_tbl'!A154</f>
        <v>0x2f206d74d7cfcc6a9f556825034eb110a572ad62</v>
      </c>
      <c r="B162" s="2">
        <f>'c _ratio_tbl'!B154</f>
        <v>1157.16399720407</v>
      </c>
      <c r="C162" s="2"/>
      <c r="D162" s="11">
        <f>IFERROR('c _ratio_tbl'!C154/$B162,"")</f>
        <v>1.7663461327881849</v>
      </c>
      <c r="E162" s="11">
        <f>IFERROR('c _ratio_tbl'!D154/$B162,"")</f>
        <v>2.1196153593458211</v>
      </c>
      <c r="F162" s="11">
        <f>IFERROR('c _ratio_tbl'!E154/$B162,"")</f>
        <v>2.4728845859034592</v>
      </c>
      <c r="G162" s="11">
        <f>IFERROR('c _ratio_tbl'!F154/$B162,"")</f>
        <v>2.8261538124610963</v>
      </c>
      <c r="H162" s="11">
        <f>IFERROR('c _ratio_tbl'!G154/$B162,"")</f>
        <v>3.179423039018733</v>
      </c>
      <c r="I162" s="14">
        <f>IFERROR('c _ratio_tbl'!H154/$B162,"")</f>
        <v>3.5326922655763697</v>
      </c>
      <c r="J162" s="11">
        <f>IFERROR('c _ratio_tbl'!I154/$B162,"")</f>
        <v>3.8859614921340073</v>
      </c>
      <c r="K162" s="11">
        <f>IFERROR('c _ratio_tbl'!J154/$B162,"")</f>
        <v>4.2392307186916431</v>
      </c>
      <c r="L162" s="11">
        <f>IFERROR('c _ratio_tbl'!K154/$B162,"")</f>
        <v>4.5924999452492807</v>
      </c>
      <c r="M162" s="11">
        <f>IFERROR('c _ratio_tbl'!L154/$B162,"")</f>
        <v>4.9457691718069174</v>
      </c>
      <c r="N162" s="11">
        <f>IFERROR('c _ratio_tbl'!M154/$B162,"")</f>
        <v>5.299038398364555</v>
      </c>
    </row>
    <row r="163" spans="1:14" x14ac:dyDescent="0.25">
      <c r="A163" s="12" t="str">
        <f>'c _ratio_tbl'!A155</f>
        <v>0x57478b221022952c825668f105d2ee29c8b87ba4</v>
      </c>
      <c r="B163" s="2">
        <f>'c _ratio_tbl'!B155</f>
        <v>941.56505224445277</v>
      </c>
      <c r="C163" s="2"/>
      <c r="D163" s="11">
        <f>IFERROR('c _ratio_tbl'!C155/$B163,"")</f>
        <v>1.4957233106116437</v>
      </c>
      <c r="E163" s="11">
        <f>IFERROR('c _ratio_tbl'!D155/$B163,"")</f>
        <v>1.7948679727339727</v>
      </c>
      <c r="F163" s="11">
        <f>IFERROR('c _ratio_tbl'!E155/$B163,"")</f>
        <v>2.0940126348563006</v>
      </c>
      <c r="G163" s="11">
        <f>IFERROR('c _ratio_tbl'!F155/$B163,"")</f>
        <v>2.3931572969786301</v>
      </c>
      <c r="H163" s="11">
        <f>IFERROR('c _ratio_tbl'!G155/$B163,"")</f>
        <v>2.6923019591009592</v>
      </c>
      <c r="I163" s="14">
        <f>IFERROR('c _ratio_tbl'!H155/$B163,"")</f>
        <v>2.9914466212232873</v>
      </c>
      <c r="J163" s="11">
        <f>IFERROR('c _ratio_tbl'!I155/$B163,"")</f>
        <v>3.2905912833456163</v>
      </c>
      <c r="K163" s="11">
        <f>IFERROR('c _ratio_tbl'!J155/$B163,"")</f>
        <v>3.5897359454679445</v>
      </c>
      <c r="L163" s="11">
        <f>IFERROR('c _ratio_tbl'!K155/$B163,"")</f>
        <v>3.8888806075902735</v>
      </c>
      <c r="M163" s="11">
        <f>IFERROR('c _ratio_tbl'!L155/$B163,"")</f>
        <v>4.1880252697126013</v>
      </c>
      <c r="N163" s="11">
        <f>IFERROR('c _ratio_tbl'!M155/$B163,"")</f>
        <v>4.4871699318349307</v>
      </c>
    </row>
    <row r="164" spans="1:14" x14ac:dyDescent="0.25">
      <c r="A164" s="12" t="str">
        <f>'c _ratio_tbl'!A156</f>
        <v>0x88502ad3a70ab4f1e17da1f86aa419d147cd33ba</v>
      </c>
      <c r="B164" s="2">
        <f>'c _ratio_tbl'!B156</f>
        <v>911.56484080720315</v>
      </c>
      <c r="C164" s="2"/>
      <c r="D164" s="11">
        <f>IFERROR('c _ratio_tbl'!C156/$B164,"")</f>
        <v>22.936296809002855</v>
      </c>
      <c r="E164" s="11">
        <f>IFERROR('c _ratio_tbl'!D156/$B164,"")</f>
        <v>27.523556170803428</v>
      </c>
      <c r="F164" s="11">
        <f>IFERROR('c _ratio_tbl'!E156/$B164,"")</f>
        <v>32.110815532603986</v>
      </c>
      <c r="G164" s="11">
        <f>IFERROR('c _ratio_tbl'!F156/$B164,"")</f>
        <v>36.698074894404563</v>
      </c>
      <c r="H164" s="11">
        <f>IFERROR('c _ratio_tbl'!G156/$B164,"")</f>
        <v>41.28533425620514</v>
      </c>
      <c r="I164" s="14">
        <f>IFERROR('c _ratio_tbl'!H156/$B164,"")</f>
        <v>45.872593618005702</v>
      </c>
      <c r="J164" s="11">
        <f>IFERROR('c _ratio_tbl'!I156/$B164,"")</f>
        <v>50.459852979806278</v>
      </c>
      <c r="K164" s="11">
        <f>IFERROR('c _ratio_tbl'!J156/$B164,"")</f>
        <v>55.047112341606848</v>
      </c>
      <c r="L164" s="11">
        <f>IFERROR('c _ratio_tbl'!K156/$B164,"")</f>
        <v>59.63437170340741</v>
      </c>
      <c r="M164" s="11">
        <f>IFERROR('c _ratio_tbl'!L156/$B164,"")</f>
        <v>64.221631065207987</v>
      </c>
      <c r="N164" s="11">
        <f>IFERROR('c _ratio_tbl'!M156/$B164,"")</f>
        <v>68.808890427008549</v>
      </c>
    </row>
    <row r="165" spans="1:14" x14ac:dyDescent="0.25">
      <c r="A165" s="12" t="str">
        <f>'c _ratio_tbl'!A157</f>
        <v>0x51064197a20a4b1b8ba92b747f4b56d6759fcfce</v>
      </c>
      <c r="B165" s="2">
        <f>'c _ratio_tbl'!B157</f>
        <v>530.01191290176439</v>
      </c>
      <c r="C165" s="2"/>
      <c r="D165" s="11">
        <f>IFERROR('c _ratio_tbl'!C157/$B165,"")</f>
        <v>1.2103338015014244</v>
      </c>
      <c r="E165" s="11">
        <f>IFERROR('c _ratio_tbl'!D157/$B165,"")</f>
        <v>1.4524005618017093</v>
      </c>
      <c r="F165" s="11">
        <f>IFERROR('c _ratio_tbl'!E157/$B165,"")</f>
        <v>1.6944673221019941</v>
      </c>
      <c r="G165" s="11">
        <f>IFERROR('c _ratio_tbl'!F157/$B165,"")</f>
        <v>1.936534082402279</v>
      </c>
      <c r="H165" s="11">
        <f>IFERROR('c _ratio_tbl'!G157/$B165,"")</f>
        <v>2.178600842702564</v>
      </c>
      <c r="I165" s="14">
        <f>IFERROR('c _ratio_tbl'!H157/$B165,"")</f>
        <v>2.4206676030028493</v>
      </c>
      <c r="J165" s="11">
        <f>IFERROR('c _ratio_tbl'!I157/$B165,"")</f>
        <v>2.6627343633031346</v>
      </c>
      <c r="K165" s="11">
        <f>IFERROR('c _ratio_tbl'!J157/$B165,"")</f>
        <v>2.9048011236034177</v>
      </c>
      <c r="L165" s="11">
        <f>IFERROR('c _ratio_tbl'!K157/$B165,"")</f>
        <v>3.146867883903703</v>
      </c>
      <c r="M165" s="11">
        <f>IFERROR('c _ratio_tbl'!L157/$B165,"")</f>
        <v>3.3889346442039878</v>
      </c>
      <c r="N165" s="11">
        <f>IFERROR('c _ratio_tbl'!M157/$B165,"")</f>
        <v>3.6310014045042731</v>
      </c>
    </row>
    <row r="166" spans="1:14" x14ac:dyDescent="0.25">
      <c r="A166" s="12" t="str">
        <f>'c _ratio_tbl'!A158</f>
        <v>0x45e48b1c6f4db9501b2266164eb7ddacc44135ea</v>
      </c>
      <c r="B166" s="2">
        <f>'c _ratio_tbl'!B158</f>
        <v>225.20573554669809</v>
      </c>
      <c r="C166" s="2"/>
      <c r="D166" s="11">
        <f>IFERROR('c _ratio_tbl'!C158/$B166,"")</f>
        <v>55.550013840819794</v>
      </c>
      <c r="E166" s="11">
        <f>IFERROR('c _ratio_tbl'!D158/$B166,"")</f>
        <v>66.66001660898371</v>
      </c>
      <c r="F166" s="11">
        <f>IFERROR('c _ratio_tbl'!E158/$B166,"")</f>
        <v>77.77001937714769</v>
      </c>
      <c r="G166" s="11">
        <f>IFERROR('c _ratio_tbl'!F158/$B166,"")</f>
        <v>88.880022145311628</v>
      </c>
      <c r="H166" s="11">
        <f>IFERROR('c _ratio_tbl'!G158/$B166,"")</f>
        <v>99.990024913475565</v>
      </c>
      <c r="I166" s="14">
        <f>IFERROR('c _ratio_tbl'!H158/$B166,"")</f>
        <v>111.10002768163953</v>
      </c>
      <c r="J166" s="11">
        <f>IFERROR('c _ratio_tbl'!I158/$B166,"")</f>
        <v>122.21003044980351</v>
      </c>
      <c r="K166" s="11">
        <f>IFERROR('c _ratio_tbl'!J158/$B166,"")</f>
        <v>133.32003321796742</v>
      </c>
      <c r="L166" s="11">
        <f>IFERROR('c _ratio_tbl'!K158/$B166,"")</f>
        <v>144.4300359861314</v>
      </c>
      <c r="M166" s="11">
        <f>IFERROR('c _ratio_tbl'!L158/$B166,"")</f>
        <v>155.54003875429535</v>
      </c>
      <c r="N166" s="11">
        <f>IFERROR('c _ratio_tbl'!M158/$B166,"")</f>
        <v>166.65004152245925</v>
      </c>
    </row>
    <row r="167" spans="1:14" x14ac:dyDescent="0.25">
      <c r="B167" s="2"/>
      <c r="C167" s="2"/>
      <c r="D167" s="11"/>
      <c r="E167" s="11"/>
      <c r="F167" s="11"/>
      <c r="G167" s="11"/>
      <c r="H167" s="11"/>
      <c r="I167" s="14"/>
      <c r="J167" s="11"/>
      <c r="K167" s="11"/>
      <c r="L167" s="11"/>
      <c r="M167" s="11"/>
      <c r="N167" s="11"/>
    </row>
    <row r="168" spans="1:14" x14ac:dyDescent="0.25">
      <c r="B168" s="2"/>
      <c r="C168" s="2"/>
      <c r="D168" s="11"/>
      <c r="E168" s="11"/>
      <c r="F168" s="11"/>
      <c r="G168" s="11"/>
      <c r="H168" s="11"/>
      <c r="I168" s="14"/>
      <c r="J168" s="11"/>
      <c r="K168" s="11"/>
      <c r="L168" s="11"/>
      <c r="M168" s="11"/>
      <c r="N168" s="11"/>
    </row>
    <row r="169" spans="1:14" x14ac:dyDescent="0.25">
      <c r="B169" s="2"/>
      <c r="C169" s="2"/>
      <c r="D169" s="11"/>
      <c r="E169" s="11"/>
      <c r="F169" s="11"/>
      <c r="G169" s="11"/>
      <c r="H169" s="11"/>
      <c r="I169" s="14"/>
      <c r="J169" s="11"/>
      <c r="K169" s="11"/>
      <c r="L169" s="11"/>
      <c r="M169" s="11"/>
      <c r="N169" s="11"/>
    </row>
    <row r="170" spans="1:14" x14ac:dyDescent="0.25">
      <c r="B170" s="2"/>
      <c r="C170" s="2"/>
      <c r="D170" s="11"/>
      <c r="E170" s="11"/>
      <c r="F170" s="11"/>
      <c r="G170" s="11"/>
      <c r="H170" s="11"/>
      <c r="I170" s="14"/>
      <c r="J170" s="11"/>
      <c r="K170" s="11"/>
      <c r="L170" s="11"/>
      <c r="M170" s="11"/>
      <c r="N170" s="11"/>
    </row>
  </sheetData>
  <mergeCells count="1">
    <mergeCell ref="D1:N1"/>
  </mergeCells>
  <conditionalFormatting sqref="D10:N59">
    <cfRule type="colorScale" priority="3">
      <colorScale>
        <cfvo type="num" val="2"/>
        <cfvo type="num" val="3"/>
        <cfvo type="num" val="4"/>
        <color rgb="FF00B0F0"/>
        <color theme="0"/>
        <color theme="0"/>
      </colorScale>
    </cfRule>
  </conditionalFormatting>
  <conditionalFormatting sqref="D7:N7">
    <cfRule type="colorScale" priority="2">
      <colorScale>
        <cfvo type="num" val="2"/>
        <cfvo type="num" val="3"/>
        <cfvo type="num" val="4"/>
        <color rgb="FF00B0F0"/>
        <color theme="0"/>
        <color theme="0"/>
      </colorScale>
    </cfRule>
  </conditionalFormatting>
  <conditionalFormatting sqref="D60:N170">
    <cfRule type="colorScale" priority="1">
      <colorScale>
        <cfvo type="num" val="2"/>
        <cfvo type="num" val="3"/>
        <cfvo type="num" val="4"/>
        <color rgb="FF00B0F0"/>
        <color theme="0"/>
        <color theme="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Q529"/>
  <sheetViews>
    <sheetView workbookViewId="0">
      <pane ySplit="9" topLeftCell="A10" activePane="bottomLeft" state="frozen"/>
      <selection pane="bottomLeft"/>
    </sheetView>
  </sheetViews>
  <sheetFormatPr defaultRowHeight="15" x14ac:dyDescent="0.25"/>
  <cols>
    <col min="1" max="1" width="45.5703125" style="12" bestFit="1" customWidth="1"/>
    <col min="2" max="2" width="12.140625" customWidth="1"/>
    <col min="3" max="14" width="7.42578125" customWidth="1"/>
  </cols>
  <sheetData>
    <row r="1" spans="1:17" ht="21" x14ac:dyDescent="0.35">
      <c r="A1" s="38" t="s">
        <v>477</v>
      </c>
      <c r="B1" s="15"/>
      <c r="C1" s="15"/>
      <c r="D1" s="77" t="s">
        <v>961</v>
      </c>
      <c r="E1" s="77"/>
      <c r="F1" s="77"/>
      <c r="G1" s="77"/>
      <c r="H1" s="77"/>
      <c r="I1" s="77"/>
      <c r="J1" s="77"/>
      <c r="K1" s="77"/>
      <c r="L1" s="77"/>
      <c r="M1" s="77"/>
      <c r="N1" s="77"/>
    </row>
    <row r="2" spans="1:17" x14ac:dyDescent="0.25">
      <c r="A2" s="60">
        <f>(MAX(addrPosLPs!G:G)/86400)+DATE(1970,1,1)</f>
        <v>44922.905127314814</v>
      </c>
      <c r="B2" s="56"/>
      <c r="C2" s="56"/>
      <c r="D2" s="56"/>
      <c r="E2" s="56"/>
    </row>
    <row r="3" spans="1:17" x14ac:dyDescent="0.25">
      <c r="A3" s="50"/>
    </row>
    <row r="4" spans="1:17" x14ac:dyDescent="0.25">
      <c r="A4" s="27" t="s">
        <v>471</v>
      </c>
      <c r="B4" s="28"/>
      <c r="C4" s="28"/>
      <c r="D4" s="28">
        <v>-0.5</v>
      </c>
      <c r="E4" s="28">
        <v>-0.4</v>
      </c>
      <c r="F4" s="28">
        <v>-0.3</v>
      </c>
      <c r="G4" s="28">
        <v>-0.2</v>
      </c>
      <c r="H4" s="28">
        <v>-0.1</v>
      </c>
      <c r="I4" s="33">
        <v>0</v>
      </c>
      <c r="J4" s="28">
        <v>0.1</v>
      </c>
      <c r="K4" s="28">
        <v>0.2</v>
      </c>
      <c r="L4" s="28">
        <v>0.3</v>
      </c>
      <c r="M4" s="28">
        <v>0.4</v>
      </c>
      <c r="N4" s="28">
        <v>0.5</v>
      </c>
      <c r="O4" s="2"/>
    </row>
    <row r="5" spans="1:17" ht="15.75" thickBot="1" x14ac:dyDescent="0.3">
      <c r="A5" s="29" t="s">
        <v>438</v>
      </c>
      <c r="B5" s="30"/>
      <c r="C5" s="30"/>
      <c r="D5" s="30">
        <f>c_ratio_op_tbl!$N$2*(1+D4)</f>
        <v>0.73150000000000004</v>
      </c>
      <c r="E5" s="30">
        <f>c_ratio_op_tbl!$N$2*(1+E4)</f>
        <v>0.87780000000000002</v>
      </c>
      <c r="F5" s="30">
        <f>c_ratio_op_tbl!$N$2*(1+F4)</f>
        <v>1.0241</v>
      </c>
      <c r="G5" s="30">
        <f>c_ratio_op_tbl!$N$2*(1+G4)</f>
        <v>1.1704000000000001</v>
      </c>
      <c r="H5" s="30">
        <f>c_ratio_op_tbl!$N$2*(1+H4)</f>
        <v>1.3167000000000002</v>
      </c>
      <c r="I5" s="34">
        <f>c_ratio_op_tbl!$N$2*(1+I4)</f>
        <v>1.4630000000000001</v>
      </c>
      <c r="J5" s="30">
        <f>c_ratio_op_tbl!$N$2*(1+J4)</f>
        <v>1.6093000000000002</v>
      </c>
      <c r="K5" s="30">
        <f>c_ratio_op_tbl!$N$2*(1+K4)</f>
        <v>1.7556</v>
      </c>
      <c r="L5" s="30">
        <f>c_ratio_op_tbl!$N$2*(1+L4)</f>
        <v>1.9019000000000001</v>
      </c>
      <c r="M5" s="30">
        <f>c_ratio_op_tbl!$N$2*(1+M4)</f>
        <v>2.0482</v>
      </c>
      <c r="N5" s="30">
        <f>c_ratio_op_tbl!$N$2*(1+N4)</f>
        <v>2.1945000000000001</v>
      </c>
      <c r="O5" s="2"/>
    </row>
    <row r="6" spans="1:17" x14ac:dyDescent="0.25">
      <c r="I6" s="18"/>
      <c r="O6" s="2"/>
    </row>
    <row r="7" spans="1:17" x14ac:dyDescent="0.25">
      <c r="A7" s="23" t="str">
        <f>CONCATENATE("TOTAL ",COUNT(c_ratio_op_tbl!B:B)-1, " ADDRESSES")</f>
        <v>TOTAL 465 ADDRESSES</v>
      </c>
      <c r="B7" s="24">
        <f>GETPIVOTDATA("Sum of snx_op_debt_usd",c_ratio_op_tbl!$A$1)</f>
        <v>29088258.124644697</v>
      </c>
      <c r="C7" s="24"/>
      <c r="D7" s="35">
        <f>GETPIVOTDATA("Sum of asset_op-50pct",c_ratio_op_tbl!$A$1)/$B$7</f>
        <v>1.7764427299613954</v>
      </c>
      <c r="E7" s="35">
        <f>GETPIVOTDATA("Sum of asset_op-40pct",c_ratio_op_tbl!$A$1)/$B$7</f>
        <v>2.1317312759536735</v>
      </c>
      <c r="F7" s="35">
        <f>GETPIVOTDATA("Sum of asset_op-30pct",c_ratio_op_tbl!$A$1)/$B$7</f>
        <v>2.4870198219459549</v>
      </c>
      <c r="G7" s="35">
        <f>GETPIVOTDATA("Sum of asset_op-20pct",c_ratio_op_tbl!$A$1)/$B$7</f>
        <v>2.8423083679382311</v>
      </c>
      <c r="H7" s="35">
        <f>GETPIVOTDATA("Sum of asset_op-10pct",c_ratio_op_tbl!$A$1)/$B$7</f>
        <v>3.1975969139305089</v>
      </c>
      <c r="I7" s="25">
        <f>GETPIVOTDATA("Sum of snx_op_asset_usd",c_ratio_op_tbl!$A$1)/$B$7</f>
        <v>3.5528854599227908</v>
      </c>
      <c r="J7" s="35">
        <f>GETPIVOTDATA("Sum of asset_op+10pct",c_ratio_op_tbl!$A$1)/$B$7</f>
        <v>3.9081740059150691</v>
      </c>
      <c r="K7" s="35">
        <f>GETPIVOTDATA("Sum of asset_op+20pct",c_ratio_op_tbl!$A$1)/$B$7</f>
        <v>4.263462551907347</v>
      </c>
      <c r="L7" s="35">
        <f>GETPIVOTDATA("Sum of asset_op+30pct",c_ratio_op_tbl!$A$1)/$B$7</f>
        <v>4.6187510978996293</v>
      </c>
      <c r="M7" s="35">
        <f>GETPIVOTDATA("Sum of asset_op+40pct",c_ratio_op_tbl!$A$1)/$B$7</f>
        <v>4.9740396438919099</v>
      </c>
      <c r="N7" s="35">
        <f>GETPIVOTDATA("Sum of asset_op+50pct",c_ratio_op_tbl!$A$1)/$B$7</f>
        <v>5.3293281898841913</v>
      </c>
      <c r="O7" s="2"/>
    </row>
    <row r="8" spans="1:17" x14ac:dyDescent="0.25">
      <c r="A8" s="16"/>
      <c r="B8" s="13"/>
      <c r="C8" s="13"/>
      <c r="D8" s="14"/>
      <c r="E8" s="14"/>
      <c r="F8" s="17"/>
      <c r="G8" s="17"/>
      <c r="H8" s="17"/>
      <c r="I8" s="17"/>
      <c r="J8" s="17"/>
      <c r="K8" s="17"/>
      <c r="L8" s="17"/>
      <c r="M8" s="17"/>
      <c r="N8" s="17"/>
      <c r="O8" s="2"/>
    </row>
    <row r="9" spans="1:17" x14ac:dyDescent="0.25">
      <c r="A9" s="16" t="s">
        <v>960</v>
      </c>
      <c r="B9" s="16" t="s">
        <v>470</v>
      </c>
      <c r="C9" s="16"/>
      <c r="D9" s="14"/>
      <c r="E9" s="14"/>
      <c r="F9" s="14"/>
      <c r="G9" s="14"/>
      <c r="H9" s="14"/>
      <c r="I9" s="14" t="s">
        <v>962</v>
      </c>
      <c r="J9" s="17"/>
      <c r="K9" s="17"/>
      <c r="L9" s="17"/>
      <c r="M9" s="17"/>
      <c r="N9" s="17"/>
      <c r="O9" s="2"/>
      <c r="Q9" s="57"/>
    </row>
    <row r="10" spans="1:17" x14ac:dyDescent="0.25">
      <c r="A10" s="12" t="str">
        <f>c_ratio_op_tbl!A2</f>
        <v>0xa5f7a39e55d7878bc5bd754ee5d6bd7a7662355b</v>
      </c>
      <c r="B10" s="2">
        <f>c_ratio_op_tbl!B2</f>
        <v>10299391.8240705</v>
      </c>
      <c r="C10" s="2"/>
      <c r="D10" s="11">
        <f>IFERROR(c_ratio_op_tbl!C2/$B10,"")</f>
        <v>1.7730712039375323</v>
      </c>
      <c r="E10" s="11">
        <f>IFERROR(c_ratio_op_tbl!D2/$B10,"")</f>
        <v>2.1276854447250386</v>
      </c>
      <c r="F10" s="11">
        <f>IFERROR(c_ratio_op_tbl!E2/$B10,"")</f>
        <v>2.4822996855125452</v>
      </c>
      <c r="G10" s="11">
        <f>IFERROR(c_ratio_op_tbl!F2/$B10,"")</f>
        <v>2.8369139263000522</v>
      </c>
      <c r="H10" s="11">
        <f>IFERROR(c_ratio_op_tbl!G2/$B10,"")</f>
        <v>3.1915281670875584</v>
      </c>
      <c r="I10" s="14">
        <f>IFERROR(c_ratio_op_tbl!H2/$B10,"")</f>
        <v>3.5461424078750645</v>
      </c>
      <c r="J10" s="11">
        <f>IFERROR(c_ratio_op_tbl!I2/$B10,"")</f>
        <v>3.9007566486625711</v>
      </c>
      <c r="K10" s="11">
        <f>IFERROR(c_ratio_op_tbl!J2/$B10,"")</f>
        <v>4.2553708894500772</v>
      </c>
      <c r="L10" s="11">
        <f>IFERROR(c_ratio_op_tbl!K2/$B10,"")</f>
        <v>4.6099851302375843</v>
      </c>
      <c r="M10" s="11">
        <f>IFERROR(c_ratio_op_tbl!L2/$B10,"")</f>
        <v>4.9645993710250904</v>
      </c>
      <c r="N10" s="11">
        <f>IFERROR(c_ratio_op_tbl!M2/$B10,"")</f>
        <v>5.3192136118125974</v>
      </c>
      <c r="O10" s="2"/>
      <c r="Q10" s="57"/>
    </row>
    <row r="11" spans="1:17" x14ac:dyDescent="0.25">
      <c r="A11" s="12" t="str">
        <f>c_ratio_op_tbl!A3</f>
        <v>0xdcb7e8f1b586c94dde9b430557e4df6727779aca</v>
      </c>
      <c r="B11" s="2">
        <f>c_ratio_op_tbl!B3</f>
        <v>467576.26795964368</v>
      </c>
      <c r="C11" s="2"/>
      <c r="D11" s="11">
        <f>IFERROR(c_ratio_op_tbl!C3/$B11,"")</f>
        <v>1.1322727385467366</v>
      </c>
      <c r="E11" s="11">
        <f>IFERROR(c_ratio_op_tbl!D3/$B11,"")</f>
        <v>1.3587272862560837</v>
      </c>
      <c r="F11" s="11">
        <f>IFERROR(c_ratio_op_tbl!E3/$B11,"")</f>
        <v>1.5851818339654311</v>
      </c>
      <c r="G11" s="11">
        <f>IFERROR(c_ratio_op_tbl!F3/$B11,"")</f>
        <v>1.8116363816747787</v>
      </c>
      <c r="H11" s="11">
        <f>IFERROR(c_ratio_op_tbl!G3/$B11,"")</f>
        <v>2.0380909293841261</v>
      </c>
      <c r="I11" s="14">
        <f>IFERROR(c_ratio_op_tbl!H3/$B11,"")</f>
        <v>2.2645454770934732</v>
      </c>
      <c r="J11" s="11">
        <f>IFERROR(c_ratio_op_tbl!I3/$B11,"")</f>
        <v>2.4910000248028212</v>
      </c>
      <c r="K11" s="11">
        <f>IFERROR(c_ratio_op_tbl!J3/$B11,"")</f>
        <v>2.717454572512167</v>
      </c>
      <c r="L11" s="11">
        <f>IFERROR(c_ratio_op_tbl!K3/$B11,"")</f>
        <v>2.9439091202215151</v>
      </c>
      <c r="M11" s="11">
        <f>IFERROR(c_ratio_op_tbl!L3/$B11,"")</f>
        <v>3.1703636679308631</v>
      </c>
      <c r="N11" s="11">
        <f>IFERROR(c_ratio_op_tbl!M3/$B11,"")</f>
        <v>3.3968182156402111</v>
      </c>
      <c r="O11" s="2"/>
      <c r="Q11" s="57"/>
    </row>
    <row r="12" spans="1:17" x14ac:dyDescent="0.25">
      <c r="A12" s="12" t="str">
        <f>c_ratio_op_tbl!A4</f>
        <v>0x759a159d78342340ebacffb027c05910c093f430</v>
      </c>
      <c r="B12" s="2">
        <f>c_ratio_op_tbl!B4</f>
        <v>456674.59212269448</v>
      </c>
      <c r="C12" s="2"/>
      <c r="D12" s="11">
        <f>IFERROR(c_ratio_op_tbl!C4/$B12,"")</f>
        <v>1.1275995591723336</v>
      </c>
      <c r="E12" s="11">
        <f>IFERROR(c_ratio_op_tbl!D4/$B12,"")</f>
        <v>1.3531194710068002</v>
      </c>
      <c r="F12" s="11">
        <f>IFERROR(c_ratio_op_tbl!E4/$B12,"")</f>
        <v>1.5786393828412668</v>
      </c>
      <c r="G12" s="11">
        <f>IFERROR(c_ratio_op_tbl!F4/$B12,"")</f>
        <v>1.8041592946757337</v>
      </c>
      <c r="H12" s="11">
        <f>IFERROR(c_ratio_op_tbl!G4/$B12,"")</f>
        <v>2.0296792065102003</v>
      </c>
      <c r="I12" s="14">
        <f>IFERROR(c_ratio_op_tbl!H4/$B12,"")</f>
        <v>2.2551991183446671</v>
      </c>
      <c r="J12" s="11">
        <f>IFERROR(c_ratio_op_tbl!I4/$B12,"")</f>
        <v>2.4807190301791335</v>
      </c>
      <c r="K12" s="11">
        <f>IFERROR(c_ratio_op_tbl!J4/$B12,"")</f>
        <v>2.7062389420135999</v>
      </c>
      <c r="L12" s="11">
        <f>IFERROR(c_ratio_op_tbl!K4/$B12,"")</f>
        <v>2.9317588538480663</v>
      </c>
      <c r="M12" s="11">
        <f>IFERROR(c_ratio_op_tbl!L4/$B12,"")</f>
        <v>3.1572787656825327</v>
      </c>
      <c r="N12" s="11">
        <f>IFERROR(c_ratio_op_tbl!M4/$B12,"")</f>
        <v>3.3827986775169996</v>
      </c>
      <c r="O12" s="2"/>
      <c r="Q12" s="57"/>
    </row>
    <row r="13" spans="1:17" x14ac:dyDescent="0.25">
      <c r="A13" s="12" t="str">
        <f>c_ratio_op_tbl!A5</f>
        <v>0xb5a9621b0397bfc5b45896cae5998b6111bcdce6</v>
      </c>
      <c r="B13" s="2">
        <f>c_ratio_op_tbl!B5</f>
        <v>440021.75904008228</v>
      </c>
      <c r="C13" s="2"/>
      <c r="D13" s="11">
        <f>IFERROR(c_ratio_op_tbl!C5/$B13,"")</f>
        <v>1.8747670820805657</v>
      </c>
      <c r="E13" s="11">
        <f>IFERROR(c_ratio_op_tbl!D5/$B13,"")</f>
        <v>2.249720498496679</v>
      </c>
      <c r="F13" s="11">
        <f>IFERROR(c_ratio_op_tbl!E5/$B13,"")</f>
        <v>2.6246739149127918</v>
      </c>
      <c r="G13" s="11">
        <f>IFERROR(c_ratio_op_tbl!F5/$B13,"")</f>
        <v>2.9996273313289064</v>
      </c>
      <c r="H13" s="11">
        <f>IFERROR(c_ratio_op_tbl!G5/$B13,"")</f>
        <v>3.3745807477450183</v>
      </c>
      <c r="I13" s="14">
        <f>IFERROR(c_ratio_op_tbl!H5/$B13,"")</f>
        <v>3.7495341641611319</v>
      </c>
      <c r="J13" s="11">
        <f>IFERROR(c_ratio_op_tbl!I5/$B13,"")</f>
        <v>4.1244875805772434</v>
      </c>
      <c r="K13" s="11">
        <f>IFERROR(c_ratio_op_tbl!J5/$B13,"")</f>
        <v>4.499440996993358</v>
      </c>
      <c r="L13" s="11">
        <f>IFERROR(c_ratio_op_tbl!K5/$B13,"")</f>
        <v>4.8743944134094725</v>
      </c>
      <c r="M13" s="11">
        <f>IFERROR(c_ratio_op_tbl!L5/$B13,"")</f>
        <v>5.2493478298255836</v>
      </c>
      <c r="N13" s="11">
        <f>IFERROR(c_ratio_op_tbl!M5/$B13,"")</f>
        <v>5.6243012462416981</v>
      </c>
      <c r="O13" s="2"/>
      <c r="Q13" s="57"/>
    </row>
    <row r="14" spans="1:17" x14ac:dyDescent="0.25">
      <c r="A14" s="12" t="str">
        <f>c_ratio_op_tbl!A6</f>
        <v>0x55179ffefc2d49dab14ba15d25fb023408450409</v>
      </c>
      <c r="B14" s="2">
        <f>c_ratio_op_tbl!B6</f>
        <v>439677.3024298193</v>
      </c>
      <c r="C14" s="2"/>
      <c r="D14" s="11">
        <f>IFERROR(c_ratio_op_tbl!C6/$B14,"")</f>
        <v>1.1336632862422513</v>
      </c>
      <c r="E14" s="11">
        <f>IFERROR(c_ratio_op_tbl!D6/$B14,"")</f>
        <v>1.3603959434907018</v>
      </c>
      <c r="F14" s="11">
        <f>IFERROR(c_ratio_op_tbl!E6/$B14,"")</f>
        <v>1.5871286007391521</v>
      </c>
      <c r="G14" s="11">
        <f>IFERROR(c_ratio_op_tbl!F6/$B14,"")</f>
        <v>1.8138612579876026</v>
      </c>
      <c r="H14" s="11">
        <f>IFERROR(c_ratio_op_tbl!G6/$B14,"")</f>
        <v>2.040593915236053</v>
      </c>
      <c r="I14" s="14">
        <f>IFERROR(c_ratio_op_tbl!H6/$B14,"")</f>
        <v>2.2673265724845031</v>
      </c>
      <c r="J14" s="11">
        <f>IFERROR(c_ratio_op_tbl!I6/$B14,"")</f>
        <v>2.4940592297329536</v>
      </c>
      <c r="K14" s="11">
        <f>IFERROR(c_ratio_op_tbl!J6/$B14,"")</f>
        <v>2.7207918869814027</v>
      </c>
      <c r="L14" s="11">
        <f>IFERROR(c_ratio_op_tbl!K6/$B14,"")</f>
        <v>2.9475245442298545</v>
      </c>
      <c r="M14" s="11">
        <f>IFERROR(c_ratio_op_tbl!L6/$B14,"")</f>
        <v>3.1742572014783033</v>
      </c>
      <c r="N14" s="11">
        <f>IFERROR(c_ratio_op_tbl!M6/$B14,"")</f>
        <v>3.4009898587267551</v>
      </c>
      <c r="O14" s="2"/>
      <c r="Q14" s="57"/>
    </row>
    <row r="15" spans="1:17" x14ac:dyDescent="0.25">
      <c r="A15" s="12" t="str">
        <f>c_ratio_op_tbl!A7</f>
        <v>0x22866c5c7f2b5475cff41465c53aa813b4c22b13</v>
      </c>
      <c r="B15" s="2">
        <f>c_ratio_op_tbl!B7</f>
        <v>362925.78434088238</v>
      </c>
      <c r="C15" s="2"/>
      <c r="D15" s="11">
        <f>IFERROR(c_ratio_op_tbl!C7/$B15,"")</f>
        <v>1.4903997802097848</v>
      </c>
      <c r="E15" s="11">
        <f>IFERROR(c_ratio_op_tbl!D7/$B15,"")</f>
        <v>1.7884797362517415</v>
      </c>
      <c r="F15" s="11">
        <f>IFERROR(c_ratio_op_tbl!E7/$B15,"")</f>
        <v>2.0865596922936986</v>
      </c>
      <c r="G15" s="11">
        <f>IFERROR(c_ratio_op_tbl!F7/$B15,"")</f>
        <v>2.3846396483356558</v>
      </c>
      <c r="H15" s="11">
        <f>IFERROR(c_ratio_op_tbl!G7/$B15,"")</f>
        <v>2.6827196043776129</v>
      </c>
      <c r="I15" s="14">
        <f>IFERROR(c_ratio_op_tbl!H7/$B15,"")</f>
        <v>2.9807995604195701</v>
      </c>
      <c r="J15" s="11">
        <f>IFERROR(c_ratio_op_tbl!I7/$B15,"")</f>
        <v>3.2788795164615272</v>
      </c>
      <c r="K15" s="11">
        <f>IFERROR(c_ratio_op_tbl!J7/$B15,"")</f>
        <v>3.5769594725034843</v>
      </c>
      <c r="L15" s="11">
        <f>IFERROR(c_ratio_op_tbl!K7/$B15,"")</f>
        <v>3.8750394285454415</v>
      </c>
      <c r="M15" s="11">
        <f>IFERROR(c_ratio_op_tbl!L7/$B15,"")</f>
        <v>4.1731193845873982</v>
      </c>
      <c r="N15" s="11">
        <f>IFERROR(c_ratio_op_tbl!M7/$B15,"")</f>
        <v>4.4711993406293553</v>
      </c>
      <c r="O15" s="2"/>
      <c r="Q15" s="57"/>
    </row>
    <row r="16" spans="1:17" x14ac:dyDescent="0.25">
      <c r="A16" s="12" t="str">
        <f>c_ratio_op_tbl!A8</f>
        <v>0x89808c49f858b86e80b892506cf11606fb25fcdc</v>
      </c>
      <c r="B16" s="2">
        <f>c_ratio_op_tbl!B8</f>
        <v>334229.96252202452</v>
      </c>
      <c r="C16" s="2"/>
      <c r="D16" s="11">
        <f>IFERROR(c_ratio_op_tbl!C8/$B16,"")</f>
        <v>1.8907302213625712</v>
      </c>
      <c r="E16" s="11">
        <f>IFERROR(c_ratio_op_tbl!D8/$B16,"")</f>
        <v>2.2688762656350852</v>
      </c>
      <c r="F16" s="11">
        <f>IFERROR(c_ratio_op_tbl!E8/$B16,"")</f>
        <v>2.6470223099075998</v>
      </c>
      <c r="G16" s="11">
        <f>IFERROR(c_ratio_op_tbl!F8/$B16,"")</f>
        <v>3.0251683541801135</v>
      </c>
      <c r="H16" s="11">
        <f>IFERROR(c_ratio_op_tbl!G8/$B16,"")</f>
        <v>3.4033143984526273</v>
      </c>
      <c r="I16" s="14">
        <f>IFERROR(c_ratio_op_tbl!H8/$B16,"")</f>
        <v>3.7814604427251437</v>
      </c>
      <c r="J16" s="11">
        <f>IFERROR(c_ratio_op_tbl!I8/$B16,"")</f>
        <v>4.1596064869976566</v>
      </c>
      <c r="K16" s="11">
        <f>IFERROR(c_ratio_op_tbl!J8/$B16,"")</f>
        <v>4.5377525312701703</v>
      </c>
      <c r="L16" s="11">
        <f>IFERROR(c_ratio_op_tbl!K8/$B16,"")</f>
        <v>4.9158985755426867</v>
      </c>
      <c r="M16" s="11">
        <f>IFERROR(c_ratio_op_tbl!L8/$B16,"")</f>
        <v>5.2940446198152005</v>
      </c>
      <c r="N16" s="11">
        <f>IFERROR(c_ratio_op_tbl!M8/$B16,"")</f>
        <v>5.6721906640877133</v>
      </c>
      <c r="O16" s="2"/>
      <c r="Q16" s="57"/>
    </row>
    <row r="17" spans="1:17" x14ac:dyDescent="0.25">
      <c r="A17" s="12" t="str">
        <f>c_ratio_op_tbl!A9</f>
        <v>0x5d396a2106694308a40608ef14a1c0892b6b7faa</v>
      </c>
      <c r="B17" s="2">
        <f>c_ratio_op_tbl!B9</f>
        <v>318687.25393683522</v>
      </c>
      <c r="C17" s="2"/>
      <c r="D17" s="11">
        <f>IFERROR(c_ratio_op_tbl!C9/$B17,"")</f>
        <v>1.8782712050541168</v>
      </c>
      <c r="E17" s="11">
        <f>IFERROR(c_ratio_op_tbl!D9/$B17,"")</f>
        <v>2.2539254460649403</v>
      </c>
      <c r="F17" s="11">
        <f>IFERROR(c_ratio_op_tbl!E9/$B17,"")</f>
        <v>2.6295796870757635</v>
      </c>
      <c r="G17" s="11">
        <f>IFERROR(c_ratio_op_tbl!F9/$B17,"")</f>
        <v>3.0052339280865867</v>
      </c>
      <c r="H17" s="11">
        <f>IFERROR(c_ratio_op_tbl!G9/$B17,"")</f>
        <v>3.3808881690974095</v>
      </c>
      <c r="I17" s="14">
        <f>IFERROR(c_ratio_op_tbl!H9/$B17,"")</f>
        <v>3.756542410108235</v>
      </c>
      <c r="J17" s="11">
        <f>IFERROR(c_ratio_op_tbl!I9/$B17,"")</f>
        <v>4.1321966511190569</v>
      </c>
      <c r="K17" s="11">
        <f>IFERROR(c_ratio_op_tbl!J9/$B17,"")</f>
        <v>4.5078508921298788</v>
      </c>
      <c r="L17" s="11">
        <f>IFERROR(c_ratio_op_tbl!K9/$B17,"")</f>
        <v>4.8835051331407042</v>
      </c>
      <c r="M17" s="11">
        <f>IFERROR(c_ratio_op_tbl!L9/$B17,"")</f>
        <v>5.259159374151527</v>
      </c>
      <c r="N17" s="11">
        <f>IFERROR(c_ratio_op_tbl!M9/$B17,"")</f>
        <v>5.6348136151623489</v>
      </c>
      <c r="O17" s="2"/>
      <c r="Q17" s="57"/>
    </row>
    <row r="18" spans="1:17" x14ac:dyDescent="0.25">
      <c r="A18" s="12" t="str">
        <f>c_ratio_op_tbl!A10</f>
        <v>0xbbb33d2e7bd7ddc722e53da9ca8ee97df41cfabf</v>
      </c>
      <c r="B18" s="2">
        <f>c_ratio_op_tbl!B10</f>
        <v>306614.70965213148</v>
      </c>
      <c r="C18" s="2"/>
      <c r="D18" s="11">
        <f>IFERROR(c_ratio_op_tbl!C10/$B18,"")</f>
        <v>1.8811434608960993</v>
      </c>
      <c r="E18" s="11">
        <f>IFERROR(c_ratio_op_tbl!D10/$B18,"")</f>
        <v>2.2573721530753192</v>
      </c>
      <c r="F18" s="11">
        <f>IFERROR(c_ratio_op_tbl!E10/$B18,"")</f>
        <v>2.6336008452545392</v>
      </c>
      <c r="G18" s="11">
        <f>IFERROR(c_ratio_op_tbl!F10/$B18,"")</f>
        <v>3.0098295374337591</v>
      </c>
      <c r="H18" s="11">
        <f>IFERROR(c_ratio_op_tbl!G10/$B18,"")</f>
        <v>3.3860582296129791</v>
      </c>
      <c r="I18" s="14">
        <f>IFERROR(c_ratio_op_tbl!H10/$B18,"")</f>
        <v>3.7622869217922004</v>
      </c>
      <c r="J18" s="11">
        <f>IFERROR(c_ratio_op_tbl!I10/$B18,"")</f>
        <v>4.1385156139714177</v>
      </c>
      <c r="K18" s="11">
        <f>IFERROR(c_ratio_op_tbl!J10/$B18,"")</f>
        <v>4.5147443061506394</v>
      </c>
      <c r="L18" s="11">
        <f>IFERROR(c_ratio_op_tbl!K10/$B18,"")</f>
        <v>4.8909729983298567</v>
      </c>
      <c r="M18" s="11">
        <f>IFERROR(c_ratio_op_tbl!L10/$B18,"")</f>
        <v>5.2672016905090775</v>
      </c>
      <c r="N18" s="11">
        <f>IFERROR(c_ratio_op_tbl!M10/$B18,"")</f>
        <v>5.6434303826882992</v>
      </c>
      <c r="O18" s="2"/>
      <c r="Q18" s="57"/>
    </row>
    <row r="19" spans="1:17" x14ac:dyDescent="0.25">
      <c r="A19" s="12" t="str">
        <f>c_ratio_op_tbl!A11</f>
        <v>0xe3ea0fa2c310ceb55dc1978ca08380f21d81249e</v>
      </c>
      <c r="B19" s="2">
        <f>c_ratio_op_tbl!B11</f>
        <v>291274.37338198052</v>
      </c>
      <c r="C19" s="2"/>
      <c r="D19" s="11">
        <f>IFERROR(c_ratio_op_tbl!C11/$B19,"")</f>
        <v>1.8744809855171518</v>
      </c>
      <c r="E19" s="11">
        <f>IFERROR(c_ratio_op_tbl!D11/$B19,"")</f>
        <v>2.2493771826205822</v>
      </c>
      <c r="F19" s="11">
        <f>IFERROR(c_ratio_op_tbl!E11/$B19,"")</f>
        <v>2.6242733797240123</v>
      </c>
      <c r="G19" s="11">
        <f>IFERROR(c_ratio_op_tbl!F11/$B19,"")</f>
        <v>2.9991695768274433</v>
      </c>
      <c r="H19" s="11">
        <f>IFERROR(c_ratio_op_tbl!G11/$B19,"")</f>
        <v>3.3740657739308735</v>
      </c>
      <c r="I19" s="14">
        <f>IFERROR(c_ratio_op_tbl!H11/$B19,"")</f>
        <v>3.7489619710343023</v>
      </c>
      <c r="J19" s="11">
        <f>IFERROR(c_ratio_op_tbl!I11/$B19,"")</f>
        <v>4.1238581681377351</v>
      </c>
      <c r="K19" s="11">
        <f>IFERROR(c_ratio_op_tbl!J11/$B19,"")</f>
        <v>4.4987543652411661</v>
      </c>
      <c r="L19" s="11">
        <f>IFERROR(c_ratio_op_tbl!K11/$B19,"")</f>
        <v>4.8736505623445954</v>
      </c>
      <c r="M19" s="11">
        <f>IFERROR(c_ratio_op_tbl!L11/$B19,"")</f>
        <v>5.2485467594480255</v>
      </c>
      <c r="N19" s="11">
        <f>IFERROR(c_ratio_op_tbl!M11/$B19,"")</f>
        <v>5.6234429565514557</v>
      </c>
      <c r="O19" s="2"/>
      <c r="Q19" s="57"/>
    </row>
    <row r="20" spans="1:17" x14ac:dyDescent="0.25">
      <c r="A20" s="12" t="str">
        <f>c_ratio_op_tbl!A12</f>
        <v>0xa24727b0b849732db0258b6fe1b7f3e325d40f76</v>
      </c>
      <c r="B20" s="2">
        <f>c_ratio_op_tbl!B12</f>
        <v>286871.25212723552</v>
      </c>
      <c r="C20" s="2"/>
      <c r="D20" s="11">
        <f>IFERROR(c_ratio_op_tbl!C12/$B20,"")</f>
        <v>1.8658608283160985</v>
      </c>
      <c r="E20" s="11">
        <f>IFERROR(c_ratio_op_tbl!D12/$B20,"")</f>
        <v>2.2390329939793179</v>
      </c>
      <c r="F20" s="11">
        <f>IFERROR(c_ratio_op_tbl!E12/$B20,"")</f>
        <v>2.6122051596425377</v>
      </c>
      <c r="G20" s="11">
        <f>IFERROR(c_ratio_op_tbl!F12/$B20,"")</f>
        <v>2.9853773253057576</v>
      </c>
      <c r="H20" s="11">
        <f>IFERROR(c_ratio_op_tbl!G12/$B20,"")</f>
        <v>3.3585494909689775</v>
      </c>
      <c r="I20" s="14">
        <f>IFERROR(c_ratio_op_tbl!H12/$B20,"")</f>
        <v>3.7317216566321969</v>
      </c>
      <c r="J20" s="11">
        <f>IFERROR(c_ratio_op_tbl!I12/$B20,"")</f>
        <v>4.1048938222954163</v>
      </c>
      <c r="K20" s="11">
        <f>IFERROR(c_ratio_op_tbl!J12/$B20,"")</f>
        <v>4.4780659879586366</v>
      </c>
      <c r="L20" s="11">
        <f>IFERROR(c_ratio_op_tbl!K12/$B20,"")</f>
        <v>4.8512381536218561</v>
      </c>
      <c r="M20" s="11">
        <f>IFERROR(c_ratio_op_tbl!L12/$B20,"")</f>
        <v>5.2244103192850755</v>
      </c>
      <c r="N20" s="11">
        <f>IFERROR(c_ratio_op_tbl!M12/$B20,"")</f>
        <v>5.5975824849482958</v>
      </c>
      <c r="O20" s="2"/>
      <c r="Q20" s="57"/>
    </row>
    <row r="21" spans="1:17" x14ac:dyDescent="0.25">
      <c r="A21" s="12" t="str">
        <f>c_ratio_op_tbl!A13</f>
        <v>0xccc020e1cca71c096ea0316850c1671846eaf5ba</v>
      </c>
      <c r="B21" s="2">
        <f>c_ratio_op_tbl!B13</f>
        <v>281540.72039123211</v>
      </c>
      <c r="C21" s="2"/>
      <c r="D21" s="11">
        <f>IFERROR(c_ratio_op_tbl!C13/$B21,"")</f>
        <v>1.1310128679161175</v>
      </c>
      <c r="E21" s="11">
        <f>IFERROR(c_ratio_op_tbl!D13/$B21,"")</f>
        <v>1.3572154414993409</v>
      </c>
      <c r="F21" s="11">
        <f>IFERROR(c_ratio_op_tbl!E13/$B21,"")</f>
        <v>1.5834180150825645</v>
      </c>
      <c r="G21" s="11">
        <f>IFERROR(c_ratio_op_tbl!F13/$B21,"")</f>
        <v>1.8096205886657886</v>
      </c>
      <c r="H21" s="11">
        <f>IFERROR(c_ratio_op_tbl!G13/$B21,"")</f>
        <v>2.0358231622490113</v>
      </c>
      <c r="I21" s="14">
        <f>IFERROR(c_ratio_op_tbl!H13/$B21,"")</f>
        <v>2.2620257358322351</v>
      </c>
      <c r="J21" s="11">
        <f>IFERROR(c_ratio_op_tbl!I13/$B21,"")</f>
        <v>2.4882283094154589</v>
      </c>
      <c r="K21" s="11">
        <f>IFERROR(c_ratio_op_tbl!J13/$B21,"")</f>
        <v>2.7144308829986818</v>
      </c>
      <c r="L21" s="11">
        <f>IFERROR(c_ratio_op_tbl!K13/$B21,"")</f>
        <v>2.9406334565819057</v>
      </c>
      <c r="M21" s="11">
        <f>IFERROR(c_ratio_op_tbl!L13/$B21,"")</f>
        <v>3.166836030165129</v>
      </c>
      <c r="N21" s="11">
        <f>IFERROR(c_ratio_op_tbl!M13/$B21,"")</f>
        <v>3.3930386037483529</v>
      </c>
      <c r="O21" s="2"/>
      <c r="Q21" s="57"/>
    </row>
    <row r="22" spans="1:17" x14ac:dyDescent="0.25">
      <c r="A22" s="12" t="str">
        <f>c_ratio_op_tbl!A14</f>
        <v>0xc6a21511ebd02525cf94bd1dd379fde007550dea</v>
      </c>
      <c r="B22" s="2">
        <f>c_ratio_op_tbl!B14</f>
        <v>268874.94394422311</v>
      </c>
      <c r="C22" s="2"/>
      <c r="D22" s="11">
        <f>IFERROR(c_ratio_op_tbl!C14/$B22,"")</f>
        <v>1.7494458441832739</v>
      </c>
      <c r="E22" s="11">
        <f>IFERROR(c_ratio_op_tbl!D14/$B22,"")</f>
        <v>2.0993350130199282</v>
      </c>
      <c r="F22" s="11">
        <f>IFERROR(c_ratio_op_tbl!E14/$B22,"")</f>
        <v>2.4492241818565832</v>
      </c>
      <c r="G22" s="11">
        <f>IFERROR(c_ratio_op_tbl!F14/$B22,"")</f>
        <v>2.7991133506932377</v>
      </c>
      <c r="H22" s="11">
        <f>IFERROR(c_ratio_op_tbl!G14/$B22,"")</f>
        <v>3.1490025195298923</v>
      </c>
      <c r="I22" s="14">
        <f>IFERROR(c_ratio_op_tbl!H14/$B22,"")</f>
        <v>3.4988916883665473</v>
      </c>
      <c r="J22" s="11">
        <f>IFERROR(c_ratio_op_tbl!I14/$B22,"")</f>
        <v>3.8487808572032023</v>
      </c>
      <c r="K22" s="11">
        <f>IFERROR(c_ratio_op_tbl!J14/$B22,"")</f>
        <v>4.1986700260398555</v>
      </c>
      <c r="L22" s="11">
        <f>IFERROR(c_ratio_op_tbl!K14/$B22,"")</f>
        <v>4.5485591948765132</v>
      </c>
      <c r="M22" s="11">
        <f>IFERROR(c_ratio_op_tbl!L14/$B22,"")</f>
        <v>4.8984483637131664</v>
      </c>
      <c r="N22" s="11">
        <f>IFERROR(c_ratio_op_tbl!M14/$B22,"")</f>
        <v>5.2483375325498196</v>
      </c>
      <c r="O22" s="2"/>
      <c r="Q22" s="57"/>
    </row>
    <row r="23" spans="1:17" x14ac:dyDescent="0.25">
      <c r="A23" s="12" t="str">
        <f>c_ratio_op_tbl!A15</f>
        <v>0x49ec0bb2272e77be9c3295c9fc12ef989696f590</v>
      </c>
      <c r="B23" s="2">
        <f>c_ratio_op_tbl!B15</f>
        <v>209396.5553147567</v>
      </c>
      <c r="C23" s="2"/>
      <c r="D23" s="11">
        <f>IFERROR(c_ratio_op_tbl!C15/$B23,"")</f>
        <v>1.8769626098047718</v>
      </c>
      <c r="E23" s="11">
        <f>IFERROR(c_ratio_op_tbl!D15/$B23,"")</f>
        <v>2.252355131765726</v>
      </c>
      <c r="F23" s="11">
        <f>IFERROR(c_ratio_op_tbl!E15/$B23,"")</f>
        <v>2.6277476537266806</v>
      </c>
      <c r="G23" s="11">
        <f>IFERROR(c_ratio_op_tbl!F15/$B23,"")</f>
        <v>3.0031401756876352</v>
      </c>
      <c r="H23" s="11">
        <f>IFERROR(c_ratio_op_tbl!G15/$B23,"")</f>
        <v>3.3785326976485899</v>
      </c>
      <c r="I23" s="14">
        <f>IFERROR(c_ratio_op_tbl!H15/$B23,"")</f>
        <v>3.7539252196095441</v>
      </c>
      <c r="J23" s="11">
        <f>IFERROR(c_ratio_op_tbl!I15/$B23,"")</f>
        <v>4.1293177415704987</v>
      </c>
      <c r="K23" s="11">
        <f>IFERROR(c_ratio_op_tbl!J15/$B23,"")</f>
        <v>4.5047102635314529</v>
      </c>
      <c r="L23" s="11">
        <f>IFERROR(c_ratio_op_tbl!K15/$B23,"")</f>
        <v>4.8801027854924071</v>
      </c>
      <c r="M23" s="11">
        <f>IFERROR(c_ratio_op_tbl!L15/$B23,"")</f>
        <v>5.2554953074533612</v>
      </c>
      <c r="N23" s="11">
        <f>IFERROR(c_ratio_op_tbl!M15/$B23,"")</f>
        <v>5.6308878294143154</v>
      </c>
      <c r="O23" s="2"/>
      <c r="Q23" s="57"/>
    </row>
    <row r="24" spans="1:17" x14ac:dyDescent="0.25">
      <c r="A24" s="12" t="str">
        <f>c_ratio_op_tbl!A16</f>
        <v>0xeb89fd3aadf7056c73bea7a347f96c68404eeea7</v>
      </c>
      <c r="B24" s="2">
        <f>c_ratio_op_tbl!B16</f>
        <v>202680.73736192839</v>
      </c>
      <c r="C24" s="2"/>
      <c r="D24" s="11">
        <f>IFERROR(c_ratio_op_tbl!C16/$B24,"")</f>
        <v>1.9251431666006222</v>
      </c>
      <c r="E24" s="11">
        <f>IFERROR(c_ratio_op_tbl!D16/$B24,"")</f>
        <v>2.3101717999207469</v>
      </c>
      <c r="F24" s="11">
        <f>IFERROR(c_ratio_op_tbl!E16/$B24,"")</f>
        <v>2.6952004332408719</v>
      </c>
      <c r="G24" s="11">
        <f>IFERROR(c_ratio_op_tbl!F16/$B24,"")</f>
        <v>3.0802290665609959</v>
      </c>
      <c r="H24" s="11">
        <f>IFERROR(c_ratio_op_tbl!G16/$B24,"")</f>
        <v>3.4652576998811209</v>
      </c>
      <c r="I24" s="14">
        <f>IFERROR(c_ratio_op_tbl!H16/$B24,"")</f>
        <v>3.8502863332012454</v>
      </c>
      <c r="J24" s="11">
        <f>IFERROR(c_ratio_op_tbl!I16/$B24,"")</f>
        <v>4.2353149665213703</v>
      </c>
      <c r="K24" s="11">
        <f>IFERROR(c_ratio_op_tbl!J16/$B24,"")</f>
        <v>4.6203435998414948</v>
      </c>
      <c r="L24" s="11">
        <f>IFERROR(c_ratio_op_tbl!K16/$B24,"")</f>
        <v>5.0053722331616184</v>
      </c>
      <c r="M24" s="11">
        <f>IFERROR(c_ratio_op_tbl!L16/$B24,"")</f>
        <v>5.3904008664817411</v>
      </c>
      <c r="N24" s="11">
        <f>IFERROR(c_ratio_op_tbl!M16/$B24,"")</f>
        <v>5.7754294998018683</v>
      </c>
      <c r="O24" s="2"/>
      <c r="Q24" s="57"/>
    </row>
    <row r="25" spans="1:17" x14ac:dyDescent="0.25">
      <c r="A25" s="12" t="str">
        <f>c_ratio_op_tbl!A17</f>
        <v>0x85257f61bcf59f7498007d8e08d6efb7ac1eef4c</v>
      </c>
      <c r="B25" s="2">
        <f>c_ratio_op_tbl!B17</f>
        <v>202586.81658735909</v>
      </c>
      <c r="C25" s="2"/>
      <c r="D25" s="11">
        <f>IFERROR(c_ratio_op_tbl!C17/$B25,"")</f>
        <v>1.8893564557247713</v>
      </c>
      <c r="E25" s="11">
        <f>IFERROR(c_ratio_op_tbl!D17/$B25,"")</f>
        <v>2.2672277468697257</v>
      </c>
      <c r="F25" s="11">
        <f>IFERROR(c_ratio_op_tbl!E17/$B25,"")</f>
        <v>2.6450990380146799</v>
      </c>
      <c r="G25" s="11">
        <f>IFERROR(c_ratio_op_tbl!F17/$B25,"")</f>
        <v>3.0229703291596337</v>
      </c>
      <c r="H25" s="11">
        <f>IFERROR(c_ratio_op_tbl!G17/$B25,"")</f>
        <v>3.4008416203045884</v>
      </c>
      <c r="I25" s="14">
        <f>IFERROR(c_ratio_op_tbl!H17/$B25,"")</f>
        <v>3.7787129114495426</v>
      </c>
      <c r="J25" s="11">
        <f>IFERROR(c_ratio_op_tbl!I17/$B25,"")</f>
        <v>4.1565842025944972</v>
      </c>
      <c r="K25" s="11">
        <f>IFERROR(c_ratio_op_tbl!J17/$B25,"")</f>
        <v>4.5344554937394514</v>
      </c>
      <c r="L25" s="11">
        <f>IFERROR(c_ratio_op_tbl!K17/$B25,"")</f>
        <v>4.9123267848844048</v>
      </c>
      <c r="M25" s="11">
        <f>IFERROR(c_ratio_op_tbl!L17/$B25,"")</f>
        <v>5.2901980760293608</v>
      </c>
      <c r="N25" s="11">
        <f>IFERROR(c_ratio_op_tbl!M17/$B25,"")</f>
        <v>5.6680693671743123</v>
      </c>
      <c r="O25" s="2"/>
      <c r="Q25" s="57"/>
    </row>
    <row r="26" spans="1:17" x14ac:dyDescent="0.25">
      <c r="A26" s="12" t="str">
        <f>c_ratio_op_tbl!A18</f>
        <v>0xe2e4f2a725e42d0f0ef6291f46c430f963482001</v>
      </c>
      <c r="B26" s="2">
        <f>c_ratio_op_tbl!B18</f>
        <v>192552.0512324023</v>
      </c>
      <c r="C26" s="2"/>
      <c r="D26" s="11">
        <f>IFERROR(c_ratio_op_tbl!C18/$B26,"")</f>
        <v>1.9989319175000488</v>
      </c>
      <c r="E26" s="11">
        <f>IFERROR(c_ratio_op_tbl!D18/$B26,"")</f>
        <v>2.3987183010000592</v>
      </c>
      <c r="F26" s="11">
        <f>IFERROR(c_ratio_op_tbl!E18/$B26,"")</f>
        <v>2.7985046845000685</v>
      </c>
      <c r="G26" s="11">
        <f>IFERROR(c_ratio_op_tbl!F18/$B26,"")</f>
        <v>3.1982910680000787</v>
      </c>
      <c r="H26" s="11">
        <f>IFERROR(c_ratio_op_tbl!G18/$B26,"")</f>
        <v>3.5980774515000888</v>
      </c>
      <c r="I26" s="14">
        <f>IFERROR(c_ratio_op_tbl!H18/$B26,"")</f>
        <v>3.9978638350000981</v>
      </c>
      <c r="J26" s="11">
        <f>IFERROR(c_ratio_op_tbl!I18/$B26,"")</f>
        <v>4.3976502185001083</v>
      </c>
      <c r="K26" s="11">
        <f>IFERROR(c_ratio_op_tbl!J18/$B26,"")</f>
        <v>4.7974366020001176</v>
      </c>
      <c r="L26" s="11">
        <f>IFERROR(c_ratio_op_tbl!K18/$B26,"")</f>
        <v>5.197222985500126</v>
      </c>
      <c r="M26" s="11">
        <f>IFERROR(c_ratio_op_tbl!L18/$B26,"")</f>
        <v>5.597009369000137</v>
      </c>
      <c r="N26" s="11">
        <f>IFERROR(c_ratio_op_tbl!M18/$B26,"")</f>
        <v>5.9967957525001481</v>
      </c>
      <c r="O26" s="2"/>
      <c r="Q26" s="57"/>
    </row>
    <row r="27" spans="1:17" x14ac:dyDescent="0.25">
      <c r="A27" s="12" t="str">
        <f>c_ratio_op_tbl!A19</f>
        <v>0x0a653bd08e2b0a80d1d212d33032953db8298efd</v>
      </c>
      <c r="B27" s="2">
        <f>c_ratio_op_tbl!B19</f>
        <v>187061.92439382471</v>
      </c>
      <c r="C27" s="2"/>
      <c r="D27" s="11">
        <f>IFERROR(c_ratio_op_tbl!C19/$B27,"")</f>
        <v>1.8704071367104733</v>
      </c>
      <c r="E27" s="11">
        <f>IFERROR(c_ratio_op_tbl!D19/$B27,"")</f>
        <v>2.2444885640525678</v>
      </c>
      <c r="F27" s="11">
        <f>IFERROR(c_ratio_op_tbl!E19/$B27,"")</f>
        <v>2.6185699913946623</v>
      </c>
      <c r="G27" s="11">
        <f>IFERROR(c_ratio_op_tbl!F19/$B27,"")</f>
        <v>2.9926514187367568</v>
      </c>
      <c r="H27" s="11">
        <f>IFERROR(c_ratio_op_tbl!G19/$B27,"")</f>
        <v>3.3667328460788517</v>
      </c>
      <c r="I27" s="14">
        <f>IFERROR(c_ratio_op_tbl!H19/$B27,"")</f>
        <v>3.7408142734209462</v>
      </c>
      <c r="J27" s="11">
        <f>IFERROR(c_ratio_op_tbl!I19/$B27,"")</f>
        <v>4.1148957007630411</v>
      </c>
      <c r="K27" s="11">
        <f>IFERROR(c_ratio_op_tbl!J19/$B27,"")</f>
        <v>4.4889771281051356</v>
      </c>
      <c r="L27" s="11">
        <f>IFERROR(c_ratio_op_tbl!K19/$B27,"")</f>
        <v>4.8630585554472301</v>
      </c>
      <c r="M27" s="11">
        <f>IFERROR(c_ratio_op_tbl!L19/$B27,"")</f>
        <v>5.2371399827893246</v>
      </c>
      <c r="N27" s="11">
        <f>IFERROR(c_ratio_op_tbl!M19/$B27,"")</f>
        <v>5.6112214101314191</v>
      </c>
      <c r="O27" s="2"/>
      <c r="Q27" s="57"/>
    </row>
    <row r="28" spans="1:17" x14ac:dyDescent="0.25">
      <c r="A28" s="12" t="str">
        <f>c_ratio_op_tbl!A20</f>
        <v>0xf4ca35df279677654515d41aca6bc75e79731a4b</v>
      </c>
      <c r="B28" s="2">
        <f>c_ratio_op_tbl!B20</f>
        <v>180950.617008581</v>
      </c>
      <c r="C28" s="2"/>
      <c r="D28" s="11">
        <f>IFERROR(c_ratio_op_tbl!C20/$B28,"")</f>
        <v>1.8879373898894336</v>
      </c>
      <c r="E28" s="11">
        <f>IFERROR(c_ratio_op_tbl!D20/$B28,"")</f>
        <v>2.2655248678673212</v>
      </c>
      <c r="F28" s="11">
        <f>IFERROR(c_ratio_op_tbl!E20/$B28,"")</f>
        <v>2.6431123458452075</v>
      </c>
      <c r="G28" s="11">
        <f>IFERROR(c_ratio_op_tbl!F20/$B28,"")</f>
        <v>3.0206998238230947</v>
      </c>
      <c r="H28" s="11">
        <f>IFERROR(c_ratio_op_tbl!G20/$B28,"")</f>
        <v>3.3982873018009814</v>
      </c>
      <c r="I28" s="14">
        <f>IFERROR(c_ratio_op_tbl!H20/$B28,"")</f>
        <v>3.7758747797788681</v>
      </c>
      <c r="J28" s="11">
        <f>IFERROR(c_ratio_op_tbl!I20/$B28,"")</f>
        <v>4.1534622577567548</v>
      </c>
      <c r="K28" s="11">
        <f>IFERROR(c_ratio_op_tbl!J20/$B28,"")</f>
        <v>4.5310497357346415</v>
      </c>
      <c r="L28" s="11">
        <f>IFERROR(c_ratio_op_tbl!K20/$B28,"")</f>
        <v>4.9086372137125291</v>
      </c>
      <c r="M28" s="11">
        <f>IFERROR(c_ratio_op_tbl!L20/$B28,"")</f>
        <v>5.286224691690415</v>
      </c>
      <c r="N28" s="11">
        <f>IFERROR(c_ratio_op_tbl!M20/$B28,"")</f>
        <v>5.6638121696683008</v>
      </c>
      <c r="O28" s="2"/>
      <c r="Q28" s="57"/>
    </row>
    <row r="29" spans="1:17" x14ac:dyDescent="0.25">
      <c r="A29" s="12" t="str">
        <f>c_ratio_op_tbl!A21</f>
        <v>0x0404bba9218774da40106de4fb8a8970bcaf4dae</v>
      </c>
      <c r="B29" s="2">
        <f>c_ratio_op_tbl!B21</f>
        <v>179114.40150984531</v>
      </c>
      <c r="C29" s="2"/>
      <c r="D29" s="11">
        <f>IFERROR(c_ratio_op_tbl!C21/$B29,"")</f>
        <v>1.8558451011957742</v>
      </c>
      <c r="E29" s="11">
        <f>IFERROR(c_ratio_op_tbl!D21/$B29,"")</f>
        <v>2.2270141214349293</v>
      </c>
      <c r="F29" s="11">
        <f>IFERROR(c_ratio_op_tbl!E21/$B29,"")</f>
        <v>2.5981831416740833</v>
      </c>
      <c r="G29" s="11">
        <f>IFERROR(c_ratio_op_tbl!F21/$B29,"")</f>
        <v>2.969352161913239</v>
      </c>
      <c r="H29" s="11">
        <f>IFERROR(c_ratio_op_tbl!G21/$B29,"")</f>
        <v>3.3405211821523939</v>
      </c>
      <c r="I29" s="14">
        <f>IFERROR(c_ratio_op_tbl!H21/$B29,"")</f>
        <v>3.7116902023915483</v>
      </c>
      <c r="J29" s="11">
        <f>IFERROR(c_ratio_op_tbl!I21/$B29,"")</f>
        <v>4.0828592226307032</v>
      </c>
      <c r="K29" s="11">
        <f>IFERROR(c_ratio_op_tbl!J21/$B29,"")</f>
        <v>4.4540282428698577</v>
      </c>
      <c r="L29" s="11">
        <f>IFERROR(c_ratio_op_tbl!K21/$B29,"")</f>
        <v>4.825197263109013</v>
      </c>
      <c r="M29" s="11">
        <f>IFERROR(c_ratio_op_tbl!L21/$B29,"")</f>
        <v>5.1963662833481674</v>
      </c>
      <c r="N29" s="11">
        <f>IFERROR(c_ratio_op_tbl!M21/$B29,"")</f>
        <v>5.5675353035873227</v>
      </c>
      <c r="O29" s="2"/>
      <c r="Q29" s="57"/>
    </row>
    <row r="30" spans="1:17" x14ac:dyDescent="0.25">
      <c r="A30" s="12" t="str">
        <f>c_ratio_op_tbl!A22</f>
        <v>0xd3e0d660d8fab05b34ccb7fe7681628d9a46c675</v>
      </c>
      <c r="B30" s="2">
        <f>c_ratio_op_tbl!B22</f>
        <v>172259.0527072523</v>
      </c>
      <c r="C30" s="2"/>
      <c r="D30" s="11">
        <f>IFERROR(c_ratio_op_tbl!C22/$B30,"")</f>
        <v>1.8906477915913946</v>
      </c>
      <c r="E30" s="11">
        <f>IFERROR(c_ratio_op_tbl!D22/$B30,"")</f>
        <v>2.2687773499096733</v>
      </c>
      <c r="F30" s="11">
        <f>IFERROR(c_ratio_op_tbl!E22/$B30,"")</f>
        <v>2.6469069082279528</v>
      </c>
      <c r="G30" s="11">
        <f>IFERROR(c_ratio_op_tbl!F22/$B30,"")</f>
        <v>3.025036466546231</v>
      </c>
      <c r="H30" s="11">
        <f>IFERROR(c_ratio_op_tbl!G22/$B30,"")</f>
        <v>3.4031660248645101</v>
      </c>
      <c r="I30" s="14">
        <f>IFERROR(c_ratio_op_tbl!H22/$B30,"")</f>
        <v>3.7812955831827892</v>
      </c>
      <c r="J30" s="11">
        <f>IFERROR(c_ratio_op_tbl!I22/$B30,"")</f>
        <v>4.1594251415010683</v>
      </c>
      <c r="K30" s="11">
        <f>IFERROR(c_ratio_op_tbl!J22/$B30,"")</f>
        <v>4.5375546998193466</v>
      </c>
      <c r="L30" s="11">
        <f>IFERROR(c_ratio_op_tbl!K22/$B30,"")</f>
        <v>4.9156842581376265</v>
      </c>
      <c r="M30" s="11">
        <f>IFERROR(c_ratio_op_tbl!L22/$B30,"")</f>
        <v>5.2938138164559048</v>
      </c>
      <c r="N30" s="11">
        <f>IFERROR(c_ratio_op_tbl!M22/$B30,"")</f>
        <v>5.6719433747741839</v>
      </c>
      <c r="O30" s="2"/>
      <c r="Q30" s="57"/>
    </row>
    <row r="31" spans="1:17" x14ac:dyDescent="0.25">
      <c r="A31" s="12" t="str">
        <f>c_ratio_op_tbl!A23</f>
        <v>0x88a26a07ac1d80bb6544d85da1c1d6089bc7d39f</v>
      </c>
      <c r="B31" s="2">
        <f>c_ratio_op_tbl!B23</f>
        <v>171033.84611009201</v>
      </c>
      <c r="C31" s="2"/>
      <c r="D31" s="11">
        <f>IFERROR(c_ratio_op_tbl!C23/$B31,"")</f>
        <v>1.8227578965426299</v>
      </c>
      <c r="E31" s="11">
        <f>IFERROR(c_ratio_op_tbl!D23/$B31,"")</f>
        <v>2.1873094758511562</v>
      </c>
      <c r="F31" s="11">
        <f>IFERROR(c_ratio_op_tbl!E23/$B31,"")</f>
        <v>2.5518610551596823</v>
      </c>
      <c r="G31" s="11">
        <f>IFERROR(c_ratio_op_tbl!F23/$B31,"")</f>
        <v>2.9164126344682084</v>
      </c>
      <c r="H31" s="11">
        <f>IFERROR(c_ratio_op_tbl!G23/$B31,"")</f>
        <v>3.2809642137767345</v>
      </c>
      <c r="I31" s="14">
        <f>IFERROR(c_ratio_op_tbl!H23/$B31,"")</f>
        <v>3.6455157930852606</v>
      </c>
      <c r="J31" s="11">
        <f>IFERROR(c_ratio_op_tbl!I23/$B31,"")</f>
        <v>4.0100673723937872</v>
      </c>
      <c r="K31" s="11">
        <f>IFERROR(c_ratio_op_tbl!J23/$B31,"")</f>
        <v>4.3746189517023124</v>
      </c>
      <c r="L31" s="11">
        <f>IFERROR(c_ratio_op_tbl!K23/$B31,"")</f>
        <v>4.7391705310108394</v>
      </c>
      <c r="M31" s="11">
        <f>IFERROR(c_ratio_op_tbl!L23/$B31,"")</f>
        <v>5.1037221103193646</v>
      </c>
      <c r="N31" s="11">
        <f>IFERROR(c_ratio_op_tbl!M23/$B31,"")</f>
        <v>5.4682736896278907</v>
      </c>
      <c r="O31" s="2"/>
      <c r="Q31" s="57"/>
    </row>
    <row r="32" spans="1:17" x14ac:dyDescent="0.25">
      <c r="A32" s="12" t="str">
        <f>c_ratio_op_tbl!A24</f>
        <v>0x7a7c5a94495c9c9c60d88a85f7e43b657c3b6b5c</v>
      </c>
      <c r="B32" s="2">
        <f>c_ratio_op_tbl!B24</f>
        <v>165623.74413049701</v>
      </c>
      <c r="C32" s="2"/>
      <c r="D32" s="11">
        <f>IFERROR(c_ratio_op_tbl!C24/$B32,"")</f>
        <v>1.1627334108467229</v>
      </c>
      <c r="E32" s="11">
        <f>IFERROR(c_ratio_op_tbl!D24/$B32,"")</f>
        <v>1.3952800930160674</v>
      </c>
      <c r="F32" s="11">
        <f>IFERROR(c_ratio_op_tbl!E24/$B32,"")</f>
        <v>1.6278267751854119</v>
      </c>
      <c r="G32" s="11">
        <f>IFERROR(c_ratio_op_tbl!F24/$B32,"")</f>
        <v>1.8603734573547566</v>
      </c>
      <c r="H32" s="11">
        <f>IFERROR(c_ratio_op_tbl!G24/$B32,"")</f>
        <v>2.0929201395241011</v>
      </c>
      <c r="I32" s="14">
        <f>IFERROR(c_ratio_op_tbl!H24/$B32,"")</f>
        <v>2.3254668216934453</v>
      </c>
      <c r="J32" s="11">
        <f>IFERROR(c_ratio_op_tbl!I24/$B32,"")</f>
        <v>2.5580135038627905</v>
      </c>
      <c r="K32" s="11">
        <f>IFERROR(c_ratio_op_tbl!J24/$B32,"")</f>
        <v>2.7905601860321347</v>
      </c>
      <c r="L32" s="11">
        <f>IFERROR(c_ratio_op_tbl!K24/$B32,"")</f>
        <v>3.0231068682014794</v>
      </c>
      <c r="M32" s="11">
        <f>IFERROR(c_ratio_op_tbl!L24/$B32,"")</f>
        <v>3.2556535503708237</v>
      </c>
      <c r="N32" s="11">
        <f>IFERROR(c_ratio_op_tbl!M24/$B32,"")</f>
        <v>3.4882002325401689</v>
      </c>
      <c r="O32" s="2"/>
      <c r="Q32" s="57"/>
    </row>
    <row r="33" spans="1:17" x14ac:dyDescent="0.25">
      <c r="A33" s="12" t="str">
        <f>c_ratio_op_tbl!A25</f>
        <v>0x7c363e4650ca88e4676f1ce2ac6f2dd50c102198</v>
      </c>
      <c r="B33" s="2">
        <f>c_ratio_op_tbl!B25</f>
        <v>164661.61921212159</v>
      </c>
      <c r="C33" s="2"/>
      <c r="D33" s="11">
        <f>IFERROR(c_ratio_op_tbl!C25/$B33,"")</f>
        <v>1.88202583122219</v>
      </c>
      <c r="E33" s="11">
        <f>IFERROR(c_ratio_op_tbl!D25/$B33,"")</f>
        <v>2.2584309974666281</v>
      </c>
      <c r="F33" s="11">
        <f>IFERROR(c_ratio_op_tbl!E25/$B33,"")</f>
        <v>2.6348361637110664</v>
      </c>
      <c r="G33" s="11">
        <f>IFERROR(c_ratio_op_tbl!F25/$B33,"")</f>
        <v>3.0112413299555048</v>
      </c>
      <c r="H33" s="11">
        <f>IFERROR(c_ratio_op_tbl!G25/$B33,"")</f>
        <v>3.3876464961999431</v>
      </c>
      <c r="I33" s="14">
        <f>IFERROR(c_ratio_op_tbl!H25/$B33,"")</f>
        <v>3.7640516624443809</v>
      </c>
      <c r="J33" s="11">
        <f>IFERROR(c_ratio_op_tbl!I25/$B33,"")</f>
        <v>4.1404568286888193</v>
      </c>
      <c r="K33" s="11">
        <f>IFERROR(c_ratio_op_tbl!J25/$B33,"")</f>
        <v>4.5168619949332571</v>
      </c>
      <c r="L33" s="11">
        <f>IFERROR(c_ratio_op_tbl!K25/$B33,"")</f>
        <v>4.893267161177695</v>
      </c>
      <c r="M33" s="11">
        <f>IFERROR(c_ratio_op_tbl!L25/$B33,"")</f>
        <v>5.2696723274221329</v>
      </c>
      <c r="N33" s="11">
        <f>IFERROR(c_ratio_op_tbl!M25/$B33,"")</f>
        <v>5.6460774936665716</v>
      </c>
      <c r="O33" s="2"/>
      <c r="Q33" s="57"/>
    </row>
    <row r="34" spans="1:17" x14ac:dyDescent="0.25">
      <c r="A34" s="12" t="str">
        <f>c_ratio_op_tbl!A26</f>
        <v>0x7e935fac4448102c16fa83abc01ac57d38123dca</v>
      </c>
      <c r="B34" s="2">
        <f>c_ratio_op_tbl!B26</f>
        <v>154241.0735022123</v>
      </c>
      <c r="C34" s="2"/>
      <c r="D34" s="11">
        <f>IFERROR(c_ratio_op_tbl!C26/$B34,"")</f>
        <v>1.7202104693640303</v>
      </c>
      <c r="E34" s="11">
        <f>IFERROR(c_ratio_op_tbl!D26/$B34,"")</f>
        <v>2.0642525632368365</v>
      </c>
      <c r="F34" s="11">
        <f>IFERROR(c_ratio_op_tbl!E26/$B34,"")</f>
        <v>2.4082946571096424</v>
      </c>
      <c r="G34" s="11">
        <f>IFERROR(c_ratio_op_tbl!F26/$B34,"")</f>
        <v>2.7523367509824483</v>
      </c>
      <c r="H34" s="11">
        <f>IFERROR(c_ratio_op_tbl!G26/$B34,"")</f>
        <v>3.0963788448552543</v>
      </c>
      <c r="I34" s="14">
        <f>IFERROR(c_ratio_op_tbl!H26/$B34,"")</f>
        <v>3.4404209387280607</v>
      </c>
      <c r="J34" s="11">
        <f>IFERROR(c_ratio_op_tbl!I26/$B34,"")</f>
        <v>3.784463032600867</v>
      </c>
      <c r="K34" s="11">
        <f>IFERROR(c_ratio_op_tbl!J26/$B34,"")</f>
        <v>4.128505126473673</v>
      </c>
      <c r="L34" s="11">
        <f>IFERROR(c_ratio_op_tbl!K26/$B34,"")</f>
        <v>4.4725472203464793</v>
      </c>
      <c r="M34" s="11">
        <f>IFERROR(c_ratio_op_tbl!L26/$B34,"")</f>
        <v>4.8165893142192848</v>
      </c>
      <c r="N34" s="11">
        <f>IFERROR(c_ratio_op_tbl!M26/$B34,"")</f>
        <v>5.1606314080920912</v>
      </c>
      <c r="O34" s="2"/>
      <c r="Q34" s="57"/>
    </row>
    <row r="35" spans="1:17" x14ac:dyDescent="0.25">
      <c r="A35" s="12" t="str">
        <f>c_ratio_op_tbl!A27</f>
        <v>0xa982bbdaf783eb7c3914d988b7e2a0be865ccb53</v>
      </c>
      <c r="B35" s="2">
        <f>c_ratio_op_tbl!B27</f>
        <v>150051.64729359691</v>
      </c>
      <c r="C35" s="2"/>
      <c r="D35" s="11">
        <f>IFERROR(c_ratio_op_tbl!C27/$B35,"")</f>
        <v>1.1281706672858138</v>
      </c>
      <c r="E35" s="11">
        <f>IFERROR(c_ratio_op_tbl!D27/$B35,"")</f>
        <v>1.3538048007429768</v>
      </c>
      <c r="F35" s="11">
        <f>IFERROR(c_ratio_op_tbl!E27/$B35,"")</f>
        <v>1.5794389342001391</v>
      </c>
      <c r="G35" s="11">
        <f>IFERROR(c_ratio_op_tbl!F27/$B35,"")</f>
        <v>1.8050730676573024</v>
      </c>
      <c r="H35" s="11">
        <f>IFERROR(c_ratio_op_tbl!G27/$B35,"")</f>
        <v>2.0307072011144642</v>
      </c>
      <c r="I35" s="14">
        <f>IFERROR(c_ratio_op_tbl!H27/$B35,"")</f>
        <v>2.2563413345716277</v>
      </c>
      <c r="J35" s="11">
        <f>IFERROR(c_ratio_op_tbl!I27/$B35,"")</f>
        <v>2.4819754680287907</v>
      </c>
      <c r="K35" s="11">
        <f>IFERROR(c_ratio_op_tbl!J27/$B35,"")</f>
        <v>2.7076096014859528</v>
      </c>
      <c r="L35" s="11">
        <f>IFERROR(c_ratio_op_tbl!K27/$B35,"")</f>
        <v>2.9332437349431162</v>
      </c>
      <c r="M35" s="11">
        <f>IFERROR(c_ratio_op_tbl!L27/$B35,"")</f>
        <v>3.1588778684002783</v>
      </c>
      <c r="N35" s="11">
        <f>IFERROR(c_ratio_op_tbl!M27/$B35,"")</f>
        <v>3.3845120018574413</v>
      </c>
      <c r="O35" s="2"/>
      <c r="Q35" s="57"/>
    </row>
    <row r="36" spans="1:17" x14ac:dyDescent="0.25">
      <c r="A36" s="12" t="str">
        <f>c_ratio_op_tbl!A28</f>
        <v>0xd1c4bbc87fa736e9514d03adff789395ed123baa</v>
      </c>
      <c r="B36" s="2">
        <f>c_ratio_op_tbl!B28</f>
        <v>146640.3652397352</v>
      </c>
      <c r="C36" s="2"/>
      <c r="D36" s="11">
        <f>IFERROR(c_ratio_op_tbl!C28/$B36,"")</f>
        <v>1.884721317566755</v>
      </c>
      <c r="E36" s="11">
        <f>IFERROR(c_ratio_op_tbl!D28/$B36,"")</f>
        <v>2.2616655810801061</v>
      </c>
      <c r="F36" s="11">
        <f>IFERROR(c_ratio_op_tbl!E28/$B36,"")</f>
        <v>2.6386098445934576</v>
      </c>
      <c r="G36" s="11">
        <f>IFERROR(c_ratio_op_tbl!F28/$B36,"")</f>
        <v>3.0155541081068082</v>
      </c>
      <c r="H36" s="11">
        <f>IFERROR(c_ratio_op_tbl!G28/$B36,"")</f>
        <v>3.3924983716201593</v>
      </c>
      <c r="I36" s="14">
        <f>IFERROR(c_ratio_op_tbl!H28/$B36,"")</f>
        <v>3.76944263513351</v>
      </c>
      <c r="J36" s="11">
        <f>IFERROR(c_ratio_op_tbl!I28/$B36,"")</f>
        <v>4.1463868986468615</v>
      </c>
      <c r="K36" s="11">
        <f>IFERROR(c_ratio_op_tbl!J28/$B36,"")</f>
        <v>4.5233311621602121</v>
      </c>
      <c r="L36" s="11">
        <f>IFERROR(c_ratio_op_tbl!K28/$B36,"")</f>
        <v>4.9002754256735637</v>
      </c>
      <c r="M36" s="11">
        <f>IFERROR(c_ratio_op_tbl!L28/$B36,"")</f>
        <v>5.2772196891869143</v>
      </c>
      <c r="N36" s="11">
        <f>IFERROR(c_ratio_op_tbl!M28/$B36,"")</f>
        <v>5.654163952700265</v>
      </c>
      <c r="O36" s="2"/>
      <c r="Q36" s="57"/>
    </row>
    <row r="37" spans="1:17" x14ac:dyDescent="0.25">
      <c r="A37" s="12" t="str">
        <f>c_ratio_op_tbl!A29</f>
        <v>0xf1010ee787ee588766b441d7cc397b40ddfb17a3</v>
      </c>
      <c r="B37" s="2">
        <f>c_ratio_op_tbl!B29</f>
        <v>143844.47305247109</v>
      </c>
      <c r="C37" s="2"/>
      <c r="D37" s="11">
        <f>IFERROR(c_ratio_op_tbl!C29/$B37,"")</f>
        <v>1.8886232793001867</v>
      </c>
      <c r="E37" s="11">
        <f>IFERROR(c_ratio_op_tbl!D29/$B37,"")</f>
        <v>2.2663479351602236</v>
      </c>
      <c r="F37" s="11">
        <f>IFERROR(c_ratio_op_tbl!E29/$B37,"")</f>
        <v>2.6440725910202607</v>
      </c>
      <c r="G37" s="11">
        <f>IFERROR(c_ratio_op_tbl!F29/$B37,"")</f>
        <v>3.0217972468802992</v>
      </c>
      <c r="H37" s="11">
        <f>IFERROR(c_ratio_op_tbl!G29/$B37,"")</f>
        <v>3.3995219027403358</v>
      </c>
      <c r="I37" s="14">
        <f>IFERROR(c_ratio_op_tbl!H29/$B37,"")</f>
        <v>3.7772465586003734</v>
      </c>
      <c r="J37" s="11">
        <f>IFERROR(c_ratio_op_tbl!I29/$B37,"")</f>
        <v>4.154971214460411</v>
      </c>
      <c r="K37" s="11">
        <f>IFERROR(c_ratio_op_tbl!J29/$B37,"")</f>
        <v>4.5326958703204481</v>
      </c>
      <c r="L37" s="11">
        <f>IFERROR(c_ratio_op_tbl!K29/$B37,"")</f>
        <v>4.9104205261804852</v>
      </c>
      <c r="M37" s="11">
        <f>IFERROR(c_ratio_op_tbl!L29/$B37,"")</f>
        <v>5.2881451820405223</v>
      </c>
      <c r="N37" s="11">
        <f>IFERROR(c_ratio_op_tbl!M29/$B37,"")</f>
        <v>5.6658698379005594</v>
      </c>
      <c r="O37" s="2"/>
      <c r="Q37" s="57"/>
    </row>
    <row r="38" spans="1:17" x14ac:dyDescent="0.25">
      <c r="A38" s="12" t="str">
        <f>c_ratio_op_tbl!A30</f>
        <v>0x5db5286cec9a28d76feb4ee22e0722e6a6912b22</v>
      </c>
      <c r="B38" s="2">
        <f>c_ratio_op_tbl!B30</f>
        <v>137613.518718609</v>
      </c>
      <c r="C38" s="2"/>
      <c r="D38" s="11">
        <f>IFERROR(c_ratio_op_tbl!C30/$B38,"")</f>
        <v>1.9475896613505459</v>
      </c>
      <c r="E38" s="11">
        <f>IFERROR(c_ratio_op_tbl!D30/$B38,"")</f>
        <v>2.3371075936206545</v>
      </c>
      <c r="F38" s="11">
        <f>IFERROR(c_ratio_op_tbl!E30/$B38,"")</f>
        <v>2.7266255258907632</v>
      </c>
      <c r="G38" s="11">
        <f>IFERROR(c_ratio_op_tbl!F30/$B38,"")</f>
        <v>3.1161434581608729</v>
      </c>
      <c r="H38" s="11">
        <f>IFERROR(c_ratio_op_tbl!G30/$B38,"")</f>
        <v>3.5056613904309817</v>
      </c>
      <c r="I38" s="14">
        <f>IFERROR(c_ratio_op_tbl!H30/$B38,"")</f>
        <v>3.8951793227010909</v>
      </c>
      <c r="J38" s="11">
        <f>IFERROR(c_ratio_op_tbl!I30/$B38,"")</f>
        <v>4.2846972549712001</v>
      </c>
      <c r="K38" s="11">
        <f>IFERROR(c_ratio_op_tbl!J30/$B38,"")</f>
        <v>4.6742151872413089</v>
      </c>
      <c r="L38" s="11">
        <f>IFERROR(c_ratio_op_tbl!K30/$B38,"")</f>
        <v>5.0637331195114177</v>
      </c>
      <c r="M38" s="11">
        <f>IFERROR(c_ratio_op_tbl!L30/$B38,"")</f>
        <v>5.4532510517815265</v>
      </c>
      <c r="N38" s="11">
        <f>IFERROR(c_ratio_op_tbl!M30/$B38,"")</f>
        <v>5.8427689840516361</v>
      </c>
      <c r="O38" s="2"/>
      <c r="Q38" s="57"/>
    </row>
    <row r="39" spans="1:17" x14ac:dyDescent="0.25">
      <c r="A39" s="12" t="str">
        <f>c_ratio_op_tbl!A31</f>
        <v>0xb8b9977a5b8920ad74ff3eea8d0267d09cb86926</v>
      </c>
      <c r="B39" s="2">
        <f>c_ratio_op_tbl!B31</f>
        <v>136545.66062985681</v>
      </c>
      <c r="C39" s="2"/>
      <c r="D39" s="11">
        <f>IFERROR(c_ratio_op_tbl!C31/$B39,"")</f>
        <v>1.6450925257623477</v>
      </c>
      <c r="E39" s="11">
        <f>IFERROR(c_ratio_op_tbl!D31/$B39,"")</f>
        <v>1.9741110309148173</v>
      </c>
      <c r="F39" s="11">
        <f>IFERROR(c_ratio_op_tbl!E31/$B39,"")</f>
        <v>2.3031295360672868</v>
      </c>
      <c r="G39" s="11">
        <f>IFERROR(c_ratio_op_tbl!F31/$B39,"")</f>
        <v>2.6321480412197569</v>
      </c>
      <c r="H39" s="11">
        <f>IFERROR(c_ratio_op_tbl!G31/$B39,"")</f>
        <v>2.9611665463722256</v>
      </c>
      <c r="I39" s="14">
        <f>IFERROR(c_ratio_op_tbl!H31/$B39,"")</f>
        <v>3.2901850515246953</v>
      </c>
      <c r="J39" s="11">
        <f>IFERROR(c_ratio_op_tbl!I31/$B39,"")</f>
        <v>3.6192035566771659</v>
      </c>
      <c r="K39" s="11">
        <f>IFERROR(c_ratio_op_tbl!J31/$B39,"")</f>
        <v>3.9482220618296346</v>
      </c>
      <c r="L39" s="11">
        <f>IFERROR(c_ratio_op_tbl!K31/$B39,"")</f>
        <v>4.2772405669821048</v>
      </c>
      <c r="M39" s="11">
        <f>IFERROR(c_ratio_op_tbl!L31/$B39,"")</f>
        <v>4.6062590721345735</v>
      </c>
      <c r="N39" s="11">
        <f>IFERROR(c_ratio_op_tbl!M31/$B39,"")</f>
        <v>4.9352775772870432</v>
      </c>
      <c r="O39" s="2"/>
      <c r="Q39" s="57"/>
    </row>
    <row r="40" spans="1:17" x14ac:dyDescent="0.25">
      <c r="A40" s="12" t="str">
        <f>c_ratio_op_tbl!A32</f>
        <v>0xfea2133278a3b35ad142f91b15b45501b5089fa6</v>
      </c>
      <c r="B40" s="2">
        <f>c_ratio_op_tbl!B32</f>
        <v>132822.82198874859</v>
      </c>
      <c r="C40" s="2"/>
      <c r="D40" s="11">
        <f>IFERROR(c_ratio_op_tbl!C32/$B40,"")</f>
        <v>1.6436202269683002</v>
      </c>
      <c r="E40" s="11">
        <f>IFERROR(c_ratio_op_tbl!D32/$B40,"")</f>
        <v>1.9723442723619609</v>
      </c>
      <c r="F40" s="11">
        <f>IFERROR(c_ratio_op_tbl!E32/$B40,"")</f>
        <v>2.3010683177556208</v>
      </c>
      <c r="G40" s="11">
        <f>IFERROR(c_ratio_op_tbl!F32/$B40,"")</f>
        <v>2.629792363149281</v>
      </c>
      <c r="H40" s="11">
        <f>IFERROR(c_ratio_op_tbl!G32/$B40,"")</f>
        <v>2.9585164085429412</v>
      </c>
      <c r="I40" s="14">
        <f>IFERROR(c_ratio_op_tbl!H32/$B40,"")</f>
        <v>3.2872404539366009</v>
      </c>
      <c r="J40" s="11">
        <f>IFERROR(c_ratio_op_tbl!I32/$B40,"")</f>
        <v>3.6159644993302611</v>
      </c>
      <c r="K40" s="11">
        <f>IFERROR(c_ratio_op_tbl!J32/$B40,"")</f>
        <v>3.9446885447239208</v>
      </c>
      <c r="L40" s="11">
        <f>IFERROR(c_ratio_op_tbl!K32/$B40,"")</f>
        <v>4.2734125901175819</v>
      </c>
      <c r="M40" s="11">
        <f>IFERROR(c_ratio_op_tbl!L32/$B40,"")</f>
        <v>4.6021366355112407</v>
      </c>
      <c r="N40" s="11">
        <f>IFERROR(c_ratio_op_tbl!M32/$B40,"")</f>
        <v>4.9308606809049014</v>
      </c>
      <c r="O40" s="2"/>
      <c r="Q40" s="57"/>
    </row>
    <row r="41" spans="1:17" x14ac:dyDescent="0.25">
      <c r="A41" s="12" t="str">
        <f>c_ratio_op_tbl!A33</f>
        <v>0xb0a6f90f11c5ae94e30476a7534191194492a91b</v>
      </c>
      <c r="B41" s="2">
        <f>c_ratio_op_tbl!B33</f>
        <v>129476.8620378521</v>
      </c>
      <c r="C41" s="2"/>
      <c r="D41" s="11">
        <f>IFERROR(c_ratio_op_tbl!C33/$B41,"")</f>
        <v>1.8267690614975567</v>
      </c>
      <c r="E41" s="11">
        <f>IFERROR(c_ratio_op_tbl!D33/$B41,"")</f>
        <v>2.1921228737970684</v>
      </c>
      <c r="F41" s="11">
        <f>IFERROR(c_ratio_op_tbl!E33/$B41,"")</f>
        <v>2.5574766860965794</v>
      </c>
      <c r="G41" s="11">
        <f>IFERROR(c_ratio_op_tbl!F33/$B41,"")</f>
        <v>2.9228304983960913</v>
      </c>
      <c r="H41" s="11">
        <f>IFERROR(c_ratio_op_tbl!G33/$B41,"")</f>
        <v>3.2881843106956019</v>
      </c>
      <c r="I41" s="14">
        <f>IFERROR(c_ratio_op_tbl!H33/$B41,"")</f>
        <v>3.6535381229951143</v>
      </c>
      <c r="J41" s="11">
        <f>IFERROR(c_ratio_op_tbl!I33/$B41,"")</f>
        <v>4.0188919352946257</v>
      </c>
      <c r="K41" s="11">
        <f>IFERROR(c_ratio_op_tbl!J33/$B41,"")</f>
        <v>4.3842457475941368</v>
      </c>
      <c r="L41" s="11">
        <f>IFERROR(c_ratio_op_tbl!K33/$B41,"")</f>
        <v>4.7495995598936487</v>
      </c>
      <c r="M41" s="11">
        <f>IFERROR(c_ratio_op_tbl!L33/$B41,"")</f>
        <v>5.1149533721931588</v>
      </c>
      <c r="N41" s="11">
        <f>IFERROR(c_ratio_op_tbl!M33/$B41,"")</f>
        <v>5.4803071844926707</v>
      </c>
      <c r="O41" s="2"/>
      <c r="Q41" s="57"/>
    </row>
    <row r="42" spans="1:17" x14ac:dyDescent="0.25">
      <c r="A42" s="12" t="str">
        <f>c_ratio_op_tbl!A34</f>
        <v>0x4f76ff660dc5e37b098de28e6ec32978e4b5beb6</v>
      </c>
      <c r="B42" s="2">
        <f>c_ratio_op_tbl!B34</f>
        <v>127984.36406842151</v>
      </c>
      <c r="C42" s="2"/>
      <c r="D42" s="11">
        <f>IFERROR(c_ratio_op_tbl!C34/$B42,"")</f>
        <v>1.8949470210863295</v>
      </c>
      <c r="E42" s="11">
        <f>IFERROR(c_ratio_op_tbl!D34/$B42,"")</f>
        <v>2.273936425303595</v>
      </c>
      <c r="F42" s="11">
        <f>IFERROR(c_ratio_op_tbl!E34/$B42,"")</f>
        <v>2.6529258295208611</v>
      </c>
      <c r="G42" s="11">
        <f>IFERROR(c_ratio_op_tbl!F34/$B42,"")</f>
        <v>3.0319152337381272</v>
      </c>
      <c r="H42" s="11">
        <f>IFERROR(c_ratio_op_tbl!G34/$B42,"")</f>
        <v>3.4109046379553933</v>
      </c>
      <c r="I42" s="14">
        <f>IFERROR(c_ratio_op_tbl!H34/$B42,"")</f>
        <v>3.789894042172659</v>
      </c>
      <c r="J42" s="11">
        <f>IFERROR(c_ratio_op_tbl!I34/$B42,"")</f>
        <v>4.1688834463899251</v>
      </c>
      <c r="K42" s="11">
        <f>IFERROR(c_ratio_op_tbl!J34/$B42,"")</f>
        <v>4.5478728506071899</v>
      </c>
      <c r="L42" s="11">
        <f>IFERROR(c_ratio_op_tbl!K34/$B42,"")</f>
        <v>4.9268622548244574</v>
      </c>
      <c r="M42" s="11">
        <f>IFERROR(c_ratio_op_tbl!L34/$B42,"")</f>
        <v>5.3058516590417222</v>
      </c>
      <c r="N42" s="11">
        <f>IFERROR(c_ratio_op_tbl!M34/$B42,"")</f>
        <v>5.6848410632589887</v>
      </c>
      <c r="O42" s="2"/>
      <c r="Q42" s="57"/>
    </row>
    <row r="43" spans="1:17" x14ac:dyDescent="0.25">
      <c r="A43" s="12" t="str">
        <f>c_ratio_op_tbl!A35</f>
        <v>0xd34f3e85bb7c8020c7959b80a4b87a369d639dc0</v>
      </c>
      <c r="B43" s="2">
        <f>c_ratio_op_tbl!B35</f>
        <v>124509.3044137379</v>
      </c>
      <c r="C43" s="2"/>
      <c r="D43" s="11">
        <f>IFERROR(c_ratio_op_tbl!C35/$B43,"")</f>
        <v>1.8663966530552716</v>
      </c>
      <c r="E43" s="11">
        <f>IFERROR(c_ratio_op_tbl!D35/$B43,"")</f>
        <v>2.2396759836663263</v>
      </c>
      <c r="F43" s="11">
        <f>IFERROR(c_ratio_op_tbl!E35/$B43,"")</f>
        <v>2.6129553142773809</v>
      </c>
      <c r="G43" s="11">
        <f>IFERROR(c_ratio_op_tbl!F35/$B43,"")</f>
        <v>2.9862346448884352</v>
      </c>
      <c r="H43" s="11">
        <f>IFERROR(c_ratio_op_tbl!G35/$B43,"")</f>
        <v>3.3595139754994898</v>
      </c>
      <c r="I43" s="14">
        <f>IFERROR(c_ratio_op_tbl!H35/$B43,"")</f>
        <v>3.7327933061105445</v>
      </c>
      <c r="J43" s="11">
        <f>IFERROR(c_ratio_op_tbl!I35/$B43,"")</f>
        <v>4.1060726367215992</v>
      </c>
      <c r="K43" s="11">
        <f>IFERROR(c_ratio_op_tbl!J35/$B43,"")</f>
        <v>4.4793519673326534</v>
      </c>
      <c r="L43" s="11">
        <f>IFERROR(c_ratio_op_tbl!K35/$B43,"")</f>
        <v>4.8526312979437076</v>
      </c>
      <c r="M43" s="11">
        <f>IFERROR(c_ratio_op_tbl!L35/$B43,"")</f>
        <v>5.2259106285547618</v>
      </c>
      <c r="N43" s="11">
        <f>IFERROR(c_ratio_op_tbl!M35/$B43,"")</f>
        <v>5.5991899591658161</v>
      </c>
      <c r="O43" s="2"/>
      <c r="Q43" s="57"/>
    </row>
    <row r="44" spans="1:17" x14ac:dyDescent="0.25">
      <c r="A44" s="12" t="str">
        <f>c_ratio_op_tbl!A36</f>
        <v>0x85e78b9c7128c95869d691e40ac6106f3190d9fd</v>
      </c>
      <c r="B44" s="2">
        <f>c_ratio_op_tbl!B36</f>
        <v>124073.07198494081</v>
      </c>
      <c r="C44" s="2"/>
      <c r="D44" s="11">
        <f>IFERROR(c_ratio_op_tbl!C36/$B44,"")</f>
        <v>1.2606169530111293</v>
      </c>
      <c r="E44" s="11">
        <f>IFERROR(c_ratio_op_tbl!D36/$B44,"")</f>
        <v>1.5127403436133551</v>
      </c>
      <c r="F44" s="11">
        <f>IFERROR(c_ratio_op_tbl!E36/$B44,"")</f>
        <v>1.7648637342155817</v>
      </c>
      <c r="G44" s="11">
        <f>IFERROR(c_ratio_op_tbl!F36/$B44,"")</f>
        <v>2.0169871248178075</v>
      </c>
      <c r="H44" s="11">
        <f>IFERROR(c_ratio_op_tbl!G36/$B44,"")</f>
        <v>2.2691105154200333</v>
      </c>
      <c r="I44" s="14">
        <f>IFERROR(c_ratio_op_tbl!H36/$B44,"")</f>
        <v>2.5212339060222586</v>
      </c>
      <c r="J44" s="11">
        <f>IFERROR(c_ratio_op_tbl!I36/$B44,"")</f>
        <v>2.7733572966244853</v>
      </c>
      <c r="K44" s="11">
        <f>IFERROR(c_ratio_op_tbl!J36/$B44,"")</f>
        <v>3.0254806872267115</v>
      </c>
      <c r="L44" s="11">
        <f>IFERROR(c_ratio_op_tbl!K36/$B44,"")</f>
        <v>3.2776040778289368</v>
      </c>
      <c r="M44" s="11">
        <f>IFERROR(c_ratio_op_tbl!L36/$B44,"")</f>
        <v>3.5297274684311626</v>
      </c>
      <c r="N44" s="11">
        <f>IFERROR(c_ratio_op_tbl!M36/$B44,"")</f>
        <v>3.7818508590333884</v>
      </c>
      <c r="O44" s="2"/>
      <c r="Q44" s="57"/>
    </row>
    <row r="45" spans="1:17" x14ac:dyDescent="0.25">
      <c r="A45" s="12" t="str">
        <f>c_ratio_op_tbl!A37</f>
        <v>0xb115aff9ce430fef6fcde91099a377795a4319bf</v>
      </c>
      <c r="B45" s="2">
        <f>c_ratio_op_tbl!B37</f>
        <v>115009.40197020709</v>
      </c>
      <c r="C45" s="2"/>
      <c r="D45" s="11">
        <f>IFERROR(c_ratio_op_tbl!C37/$B45,"")</f>
        <v>1.9255925362704833</v>
      </c>
      <c r="E45" s="11">
        <f>IFERROR(c_ratio_op_tbl!D37/$B45,"")</f>
        <v>2.310711043524579</v>
      </c>
      <c r="F45" s="11">
        <f>IFERROR(c_ratio_op_tbl!E37/$B45,"")</f>
        <v>2.6958295507786767</v>
      </c>
      <c r="G45" s="11">
        <f>IFERROR(c_ratio_op_tbl!F37/$B45,"")</f>
        <v>3.0809480580327726</v>
      </c>
      <c r="H45" s="11">
        <f>IFERROR(c_ratio_op_tbl!G37/$B45,"")</f>
        <v>3.4660665652868694</v>
      </c>
      <c r="I45" s="14">
        <f>IFERROR(c_ratio_op_tbl!H37/$B45,"")</f>
        <v>3.8511850725409658</v>
      </c>
      <c r="J45" s="11">
        <f>IFERROR(c_ratio_op_tbl!I37/$B45,"")</f>
        <v>4.236303579795063</v>
      </c>
      <c r="K45" s="11">
        <f>IFERROR(c_ratio_op_tbl!J37/$B45,"")</f>
        <v>4.6214220870491589</v>
      </c>
      <c r="L45" s="11">
        <f>IFERROR(c_ratio_op_tbl!K37/$B45,"")</f>
        <v>5.0065405943032566</v>
      </c>
      <c r="M45" s="11">
        <f>IFERROR(c_ratio_op_tbl!L37/$B45,"")</f>
        <v>5.3916591015573516</v>
      </c>
      <c r="N45" s="11">
        <f>IFERROR(c_ratio_op_tbl!M37/$B45,"")</f>
        <v>5.7767776088114484</v>
      </c>
      <c r="O45" s="2"/>
      <c r="Q45" s="57"/>
    </row>
    <row r="46" spans="1:17" x14ac:dyDescent="0.25">
      <c r="A46" s="12" t="str">
        <f>c_ratio_op_tbl!A38</f>
        <v>0xf59b2359a33d9777f381d5044daf47f3e309f018</v>
      </c>
      <c r="B46" s="2">
        <f>c_ratio_op_tbl!B38</f>
        <v>112866.4536334203</v>
      </c>
      <c r="C46" s="2"/>
      <c r="D46" s="11">
        <f>IFERROR(c_ratio_op_tbl!C38/$B46,"")</f>
        <v>1.8887097516620115</v>
      </c>
      <c r="E46" s="11">
        <f>IFERROR(c_ratio_op_tbl!D38/$B46,"")</f>
        <v>2.2664517019944137</v>
      </c>
      <c r="F46" s="11">
        <f>IFERROR(c_ratio_op_tbl!E38/$B46,"")</f>
        <v>2.6441936523268157</v>
      </c>
      <c r="G46" s="11">
        <f>IFERROR(c_ratio_op_tbl!F38/$B46,"")</f>
        <v>3.0219356026592186</v>
      </c>
      <c r="H46" s="11">
        <f>IFERROR(c_ratio_op_tbl!G38/$B46,"")</f>
        <v>3.3996775529916206</v>
      </c>
      <c r="I46" s="14">
        <f>IFERROR(c_ratio_op_tbl!H38/$B46,"")</f>
        <v>3.7774195033240225</v>
      </c>
      <c r="J46" s="11">
        <f>IFERROR(c_ratio_op_tbl!I38/$B46,"")</f>
        <v>4.155161453656425</v>
      </c>
      <c r="K46" s="11">
        <f>IFERROR(c_ratio_op_tbl!J38/$B46,"")</f>
        <v>4.5329034039888274</v>
      </c>
      <c r="L46" s="11">
        <f>IFERROR(c_ratio_op_tbl!K38/$B46,"")</f>
        <v>4.9106453543212298</v>
      </c>
      <c r="M46" s="11">
        <f>IFERROR(c_ratio_op_tbl!L38/$B46,"")</f>
        <v>5.2883873046536314</v>
      </c>
      <c r="N46" s="11">
        <f>IFERROR(c_ratio_op_tbl!M38/$B46,"")</f>
        <v>5.6661292549860338</v>
      </c>
      <c r="O46" s="2"/>
      <c r="Q46" s="57"/>
    </row>
    <row r="47" spans="1:17" x14ac:dyDescent="0.25">
      <c r="A47" s="12" t="str">
        <f>c_ratio_op_tbl!A39</f>
        <v>0x49a2dcc237a65cc1f412ed47e0594602f6141936</v>
      </c>
      <c r="B47" s="2">
        <f>c_ratio_op_tbl!B39</f>
        <v>100791.852138293</v>
      </c>
      <c r="C47" s="2"/>
      <c r="D47" s="11">
        <f>IFERROR(c_ratio_op_tbl!C39/$B47,"")</f>
        <v>1.9885198448687242</v>
      </c>
      <c r="E47" s="11">
        <f>IFERROR(c_ratio_op_tbl!D39/$B47,"")</f>
        <v>2.3862238138424687</v>
      </c>
      <c r="F47" s="11">
        <f>IFERROR(c_ratio_op_tbl!E39/$B47,"")</f>
        <v>2.7839277828162134</v>
      </c>
      <c r="G47" s="11">
        <f>IFERROR(c_ratio_op_tbl!F39/$B47,"")</f>
        <v>3.1816317517899586</v>
      </c>
      <c r="H47" s="11">
        <f>IFERROR(c_ratio_op_tbl!G39/$B47,"")</f>
        <v>3.5793357207637033</v>
      </c>
      <c r="I47" s="14">
        <f>IFERROR(c_ratio_op_tbl!H39/$B47,"")</f>
        <v>3.9770396897374485</v>
      </c>
      <c r="J47" s="11">
        <f>IFERROR(c_ratio_op_tbl!I39/$B47,"")</f>
        <v>4.3747436587111928</v>
      </c>
      <c r="K47" s="11">
        <f>IFERROR(c_ratio_op_tbl!J39/$B47,"")</f>
        <v>4.7724476276849375</v>
      </c>
      <c r="L47" s="11">
        <f>IFERROR(c_ratio_op_tbl!K39/$B47,"")</f>
        <v>5.1701515966586822</v>
      </c>
      <c r="M47" s="11">
        <f>IFERROR(c_ratio_op_tbl!L39/$B47,"")</f>
        <v>5.5678555656324269</v>
      </c>
      <c r="N47" s="11">
        <f>IFERROR(c_ratio_op_tbl!M39/$B47,"")</f>
        <v>5.9655595346061716</v>
      </c>
      <c r="O47" s="2"/>
      <c r="Q47" s="57"/>
    </row>
    <row r="48" spans="1:17" x14ac:dyDescent="0.25">
      <c r="A48" s="12" t="str">
        <f>c_ratio_op_tbl!A40</f>
        <v>0x6e0d41232da164ad7a91d4ae5d4277a42e1e3fc2</v>
      </c>
      <c r="B48" s="2">
        <f>c_ratio_op_tbl!B40</f>
        <v>100408.36092608261</v>
      </c>
      <c r="C48" s="2"/>
      <c r="D48" s="11">
        <f>IFERROR(c_ratio_op_tbl!C40/$B48,"")</f>
        <v>1.8472676847340386</v>
      </c>
      <c r="E48" s="11">
        <f>IFERROR(c_ratio_op_tbl!D40/$B48,"")</f>
        <v>2.2167212216808463</v>
      </c>
      <c r="F48" s="11">
        <f>IFERROR(c_ratio_op_tbl!E40/$B48,"")</f>
        <v>2.5861747586276533</v>
      </c>
      <c r="G48" s="11">
        <f>IFERROR(c_ratio_op_tbl!F40/$B48,"")</f>
        <v>2.9556282955744617</v>
      </c>
      <c r="H48" s="11">
        <f>IFERROR(c_ratio_op_tbl!G40/$B48,"")</f>
        <v>3.3250818325212701</v>
      </c>
      <c r="I48" s="14">
        <f>IFERROR(c_ratio_op_tbl!H40/$B48,"")</f>
        <v>3.6945353694680771</v>
      </c>
      <c r="J48" s="11">
        <f>IFERROR(c_ratio_op_tbl!I40/$B48,"")</f>
        <v>4.0639889064148846</v>
      </c>
      <c r="K48" s="11">
        <f>IFERROR(c_ratio_op_tbl!J40/$B48,"")</f>
        <v>4.4334424433616926</v>
      </c>
      <c r="L48" s="11">
        <f>IFERROR(c_ratio_op_tbl!K40/$B48,"")</f>
        <v>4.8028959803084996</v>
      </c>
      <c r="M48" s="11">
        <f>IFERROR(c_ratio_op_tbl!L40/$B48,"")</f>
        <v>5.1723495172553067</v>
      </c>
      <c r="N48" s="11">
        <f>IFERROR(c_ratio_op_tbl!M40/$B48,"")</f>
        <v>5.5418030542021155</v>
      </c>
      <c r="O48" s="2"/>
      <c r="Q48" s="57"/>
    </row>
    <row r="49" spans="1:17" x14ac:dyDescent="0.25">
      <c r="A49" s="12" t="str">
        <f>c_ratio_op_tbl!A41</f>
        <v>0x1ebf9d426f4f04a255c84ed9abd2cc8047c8c343</v>
      </c>
      <c r="B49" s="2">
        <f>c_ratio_op_tbl!B41</f>
        <v>97299.136857223115</v>
      </c>
      <c r="C49" s="2"/>
      <c r="D49" s="11">
        <f>IFERROR(c_ratio_op_tbl!C41/$B49,"")</f>
        <v>1.8971289205905615</v>
      </c>
      <c r="E49" s="11">
        <f>IFERROR(c_ratio_op_tbl!D41/$B49,"")</f>
        <v>2.2765547047086736</v>
      </c>
      <c r="F49" s="11">
        <f>IFERROR(c_ratio_op_tbl!E41/$B49,"")</f>
        <v>2.6559804888267862</v>
      </c>
      <c r="G49" s="11">
        <f>IFERROR(c_ratio_op_tbl!F41/$B49,"")</f>
        <v>3.0354062729448983</v>
      </c>
      <c r="H49" s="11">
        <f>IFERROR(c_ratio_op_tbl!G41/$B49,"")</f>
        <v>3.4148320570630104</v>
      </c>
      <c r="I49" s="14">
        <f>IFERROR(c_ratio_op_tbl!H41/$B49,"")</f>
        <v>3.794257841181123</v>
      </c>
      <c r="J49" s="11">
        <f>IFERROR(c_ratio_op_tbl!I41/$B49,"")</f>
        <v>4.1736836252992351</v>
      </c>
      <c r="K49" s="11">
        <f>IFERROR(c_ratio_op_tbl!J41/$B49,"")</f>
        <v>4.5531094094173472</v>
      </c>
      <c r="L49" s="11">
        <f>IFERROR(c_ratio_op_tbl!K41/$B49,"")</f>
        <v>4.9325351935354602</v>
      </c>
      <c r="M49" s="11">
        <f>IFERROR(c_ratio_op_tbl!L41/$B49,"")</f>
        <v>5.3119609776535723</v>
      </c>
      <c r="N49" s="11">
        <f>IFERROR(c_ratio_op_tbl!M41/$B49,"")</f>
        <v>5.6913867617716845</v>
      </c>
      <c r="O49" s="2"/>
      <c r="Q49" s="57"/>
    </row>
    <row r="50" spans="1:17" x14ac:dyDescent="0.25">
      <c r="A50" s="12" t="str">
        <f>c_ratio_op_tbl!A42</f>
        <v>0xcc15f837dbf16d9d7f311a7ce19f495893497dd1</v>
      </c>
      <c r="B50" s="2">
        <f>c_ratio_op_tbl!B42</f>
        <v>96654.518915430643</v>
      </c>
      <c r="C50" s="2"/>
      <c r="D50" s="11">
        <f>IFERROR(c_ratio_op_tbl!C42/$B50,"")</f>
        <v>1.594196485942154</v>
      </c>
      <c r="E50" s="11">
        <f>IFERROR(c_ratio_op_tbl!D42/$B50,"")</f>
        <v>1.9130357831305849</v>
      </c>
      <c r="F50" s="11">
        <f>IFERROR(c_ratio_op_tbl!E42/$B50,"")</f>
        <v>2.2318750803190146</v>
      </c>
      <c r="G50" s="11">
        <f>IFERROR(c_ratio_op_tbl!F42/$B50,"")</f>
        <v>2.5507143775074468</v>
      </c>
      <c r="H50" s="11">
        <f>IFERROR(c_ratio_op_tbl!G42/$B50,"")</f>
        <v>2.8695536746958776</v>
      </c>
      <c r="I50" s="14">
        <f>IFERROR(c_ratio_op_tbl!H42/$B50,"")</f>
        <v>3.1883929718843076</v>
      </c>
      <c r="J50" s="11">
        <f>IFERROR(c_ratio_op_tbl!I42/$B50,"")</f>
        <v>3.507232269072738</v>
      </c>
      <c r="K50" s="11">
        <f>IFERROR(c_ratio_op_tbl!J42/$B50,"")</f>
        <v>3.8260715662611693</v>
      </c>
      <c r="L50" s="11">
        <f>IFERROR(c_ratio_op_tbl!K42/$B50,"")</f>
        <v>4.1449108634495992</v>
      </c>
      <c r="M50" s="11">
        <f>IFERROR(c_ratio_op_tbl!L42/$B50,"")</f>
        <v>4.463750160638031</v>
      </c>
      <c r="N50" s="11">
        <f>IFERROR(c_ratio_op_tbl!M42/$B50,"")</f>
        <v>4.7825894578264609</v>
      </c>
      <c r="O50" s="2"/>
      <c r="Q50" s="57"/>
    </row>
    <row r="51" spans="1:17" x14ac:dyDescent="0.25">
      <c r="A51" s="12" t="str">
        <f>c_ratio_op_tbl!A43</f>
        <v>0xe0041ea9c685fd159e7cb45adf6119ae791f3c93</v>
      </c>
      <c r="B51" s="2">
        <f>c_ratio_op_tbl!B43</f>
        <v>96553.995707872891</v>
      </c>
      <c r="C51" s="2"/>
      <c r="D51" s="11">
        <f>IFERROR(c_ratio_op_tbl!C43/$B51,"")</f>
        <v>1.6081105099115862</v>
      </c>
      <c r="E51" s="11">
        <f>IFERROR(c_ratio_op_tbl!D43/$B51,"")</f>
        <v>1.9297326118939035</v>
      </c>
      <c r="F51" s="11">
        <f>IFERROR(c_ratio_op_tbl!E43/$B51,"")</f>
        <v>2.2513547138762204</v>
      </c>
      <c r="G51" s="11">
        <f>IFERROR(c_ratio_op_tbl!F43/$B51,"")</f>
        <v>2.5729768158585378</v>
      </c>
      <c r="H51" s="11">
        <f>IFERROR(c_ratio_op_tbl!G43/$B51,"")</f>
        <v>2.8945989178408547</v>
      </c>
      <c r="I51" s="14">
        <f>IFERROR(c_ratio_op_tbl!H43/$B51,"")</f>
        <v>3.216221019823172</v>
      </c>
      <c r="J51" s="11">
        <f>IFERROR(c_ratio_op_tbl!I43/$B51,"")</f>
        <v>3.5378431218054889</v>
      </c>
      <c r="K51" s="11">
        <f>IFERROR(c_ratio_op_tbl!J43/$B51,"")</f>
        <v>3.8594652237878062</v>
      </c>
      <c r="L51" s="11">
        <f>IFERROR(c_ratio_op_tbl!K43/$B51,"")</f>
        <v>4.1810873257701235</v>
      </c>
      <c r="M51" s="11">
        <f>IFERROR(c_ratio_op_tbl!L43/$B51,"")</f>
        <v>4.5027094277524409</v>
      </c>
      <c r="N51" s="11">
        <f>IFERROR(c_ratio_op_tbl!M43/$B51,"")</f>
        <v>4.8243315297347582</v>
      </c>
      <c r="O51" s="2"/>
      <c r="Q51" s="57"/>
    </row>
    <row r="52" spans="1:17" x14ac:dyDescent="0.25">
      <c r="A52" s="12" t="str">
        <f>c_ratio_op_tbl!A44</f>
        <v>0x1d3666a6b38a3b7eb22a98f62b2e52a44890450f</v>
      </c>
      <c r="B52" s="2">
        <f>c_ratio_op_tbl!B44</f>
        <v>96209.923601182454</v>
      </c>
      <c r="C52" s="2"/>
      <c r="D52" s="11">
        <f>IFERROR(c_ratio_op_tbl!C44/$B52,"")</f>
        <v>1.7678532644921816</v>
      </c>
      <c r="E52" s="11">
        <f>IFERROR(c_ratio_op_tbl!D44/$B52,"")</f>
        <v>2.1214239173906178</v>
      </c>
      <c r="F52" s="11">
        <f>IFERROR(c_ratio_op_tbl!E44/$B52,"")</f>
        <v>2.4749945702890539</v>
      </c>
      <c r="G52" s="11">
        <f>IFERROR(c_ratio_op_tbl!F44/$B52,"")</f>
        <v>2.8285652231874896</v>
      </c>
      <c r="H52" s="11">
        <f>IFERROR(c_ratio_op_tbl!G44/$B52,"")</f>
        <v>3.1821358760859266</v>
      </c>
      <c r="I52" s="14">
        <f>IFERROR(c_ratio_op_tbl!H44/$B52,"")</f>
        <v>3.5357065289843619</v>
      </c>
      <c r="J52" s="11">
        <f>IFERROR(c_ratio_op_tbl!I44/$B52,"")</f>
        <v>3.8892771818827989</v>
      </c>
      <c r="K52" s="11">
        <f>IFERROR(c_ratio_op_tbl!J44/$B52,"")</f>
        <v>4.2428478347812355</v>
      </c>
      <c r="L52" s="11">
        <f>IFERROR(c_ratio_op_tbl!K44/$B52,"")</f>
        <v>4.5964184876796716</v>
      </c>
      <c r="M52" s="11">
        <f>IFERROR(c_ratio_op_tbl!L44/$B52,"")</f>
        <v>4.9499891405781078</v>
      </c>
      <c r="N52" s="11">
        <f>IFERROR(c_ratio_op_tbl!M44/$B52,"")</f>
        <v>5.3035597934765439</v>
      </c>
      <c r="O52" s="2"/>
      <c r="Q52" s="57"/>
    </row>
    <row r="53" spans="1:17" x14ac:dyDescent="0.25">
      <c r="A53" s="12" t="str">
        <f>c_ratio_op_tbl!A45</f>
        <v>0xb08dd71c47cb8c00e2155c1f12877f0e7d17b449</v>
      </c>
      <c r="B53" s="2">
        <f>c_ratio_op_tbl!B45</f>
        <v>93711.585142485856</v>
      </c>
      <c r="C53" s="2"/>
      <c r="D53" s="11">
        <f>IFERROR(c_ratio_op_tbl!C45/$B53,"")</f>
        <v>1.7452934443588302</v>
      </c>
      <c r="E53" s="11">
        <f>IFERROR(c_ratio_op_tbl!D45/$B53,"")</f>
        <v>2.0943521332305961</v>
      </c>
      <c r="F53" s="11">
        <f>IFERROR(c_ratio_op_tbl!E45/$B53,"")</f>
        <v>2.4434108221023623</v>
      </c>
      <c r="G53" s="11">
        <f>IFERROR(c_ratio_op_tbl!F45/$B53,"")</f>
        <v>2.7924695109741289</v>
      </c>
      <c r="H53" s="11">
        <f>IFERROR(c_ratio_op_tbl!G45/$B53,"")</f>
        <v>3.1415281998458937</v>
      </c>
      <c r="I53" s="14">
        <f>IFERROR(c_ratio_op_tbl!H45/$B53,"")</f>
        <v>3.4905868887176603</v>
      </c>
      <c r="J53" s="11">
        <f>IFERROR(c_ratio_op_tbl!I45/$B53,"")</f>
        <v>3.8396455775894265</v>
      </c>
      <c r="K53" s="11">
        <f>IFERROR(c_ratio_op_tbl!J45/$B53,"")</f>
        <v>4.1887042664611922</v>
      </c>
      <c r="L53" s="11">
        <f>IFERROR(c_ratio_op_tbl!K45/$B53,"")</f>
        <v>4.5377629553329584</v>
      </c>
      <c r="M53" s="11">
        <f>IFERROR(c_ratio_op_tbl!L45/$B53,"")</f>
        <v>4.8868216442047236</v>
      </c>
      <c r="N53" s="11">
        <f>IFERROR(c_ratio_op_tbl!M45/$B53,"")</f>
        <v>5.2358803330764916</v>
      </c>
      <c r="O53" s="2"/>
      <c r="Q53" s="57"/>
    </row>
    <row r="54" spans="1:17" x14ac:dyDescent="0.25">
      <c r="A54" s="12" t="str">
        <f>c_ratio_op_tbl!A46</f>
        <v>0xaf0fdd39e5d92499b0ed9f68693da99c0ec1e92e</v>
      </c>
      <c r="B54" s="2">
        <f>c_ratio_op_tbl!B46</f>
        <v>92695.854156703776</v>
      </c>
      <c r="C54" s="2"/>
      <c r="D54" s="11">
        <f>IFERROR(c_ratio_op_tbl!C46/$B54,"")</f>
        <v>1.9064986133189861</v>
      </c>
      <c r="E54" s="11">
        <f>IFERROR(c_ratio_op_tbl!D46/$B54,"")</f>
        <v>2.2877983359827825</v>
      </c>
      <c r="F54" s="11">
        <f>IFERROR(c_ratio_op_tbl!E46/$B54,"")</f>
        <v>2.6690980586465791</v>
      </c>
      <c r="G54" s="11">
        <f>IFERROR(c_ratio_op_tbl!F46/$B54,"")</f>
        <v>3.0503977813103775</v>
      </c>
      <c r="H54" s="11">
        <f>IFERROR(c_ratio_op_tbl!G46/$B54,"")</f>
        <v>3.4316975039741737</v>
      </c>
      <c r="I54" s="14">
        <f>IFERROR(c_ratio_op_tbl!H46/$B54,"")</f>
        <v>3.8129972266379721</v>
      </c>
      <c r="J54" s="11">
        <f>IFERROR(c_ratio_op_tbl!I46/$B54,"")</f>
        <v>4.1942969493017683</v>
      </c>
      <c r="K54" s="11">
        <f>IFERROR(c_ratio_op_tbl!J46/$B54,"")</f>
        <v>4.575596671965565</v>
      </c>
      <c r="L54" s="11">
        <f>IFERROR(c_ratio_op_tbl!K46/$B54,"")</f>
        <v>4.9568963946293625</v>
      </c>
      <c r="M54" s="11">
        <f>IFERROR(c_ratio_op_tbl!L46/$B54,"")</f>
        <v>5.33819611729316</v>
      </c>
      <c r="N54" s="11">
        <f>IFERROR(c_ratio_op_tbl!M46/$B54,"")</f>
        <v>5.7194958399569567</v>
      </c>
      <c r="O54" s="2"/>
      <c r="Q54" s="57"/>
    </row>
    <row r="55" spans="1:17" x14ac:dyDescent="0.25">
      <c r="A55" s="12" t="str">
        <f>c_ratio_op_tbl!A47</f>
        <v>0x2ab7249404146652fbd5baec337b66bcf8070ce3</v>
      </c>
      <c r="B55" s="2">
        <f>c_ratio_op_tbl!B47</f>
        <v>91184.99289577319</v>
      </c>
      <c r="C55" s="2"/>
      <c r="D55" s="11">
        <f>IFERROR(c_ratio_op_tbl!C47/$B55,"")</f>
        <v>1.8555671820320756</v>
      </c>
      <c r="E55" s="11">
        <f>IFERROR(c_ratio_op_tbl!D47/$B55,"")</f>
        <v>2.2266806184384915</v>
      </c>
      <c r="F55" s="11">
        <f>IFERROR(c_ratio_op_tbl!E47/$B55,"")</f>
        <v>2.5977940548449063</v>
      </c>
      <c r="G55" s="11">
        <f>IFERROR(c_ratio_op_tbl!F47/$B55,"")</f>
        <v>2.9689074912513216</v>
      </c>
      <c r="H55" s="11">
        <f>IFERROR(c_ratio_op_tbl!G47/$B55,"")</f>
        <v>3.3400209276577364</v>
      </c>
      <c r="I55" s="14">
        <f>IFERROR(c_ratio_op_tbl!H47/$B55,"")</f>
        <v>3.7111343640641525</v>
      </c>
      <c r="J55" s="11">
        <f>IFERROR(c_ratio_op_tbl!I47/$B55,"")</f>
        <v>4.0822478004705678</v>
      </c>
      <c r="K55" s="11">
        <f>IFERROR(c_ratio_op_tbl!J47/$B55,"")</f>
        <v>4.4533612368769813</v>
      </c>
      <c r="L55" s="11">
        <f>IFERROR(c_ratio_op_tbl!K47/$B55,"")</f>
        <v>4.8244746732833974</v>
      </c>
      <c r="M55" s="11">
        <f>IFERROR(c_ratio_op_tbl!L47/$B55,"")</f>
        <v>5.1955881096898127</v>
      </c>
      <c r="N55" s="11">
        <f>IFERROR(c_ratio_op_tbl!M47/$B55,"")</f>
        <v>5.5667015460962279</v>
      </c>
      <c r="O55" s="2"/>
      <c r="Q55" s="57"/>
    </row>
    <row r="56" spans="1:17" x14ac:dyDescent="0.25">
      <c r="A56" s="12" t="str">
        <f>c_ratio_op_tbl!A48</f>
        <v>0x639cec09a3ad0dedc2951adb00c43a43160273c3</v>
      </c>
      <c r="B56" s="2">
        <f>c_ratio_op_tbl!B48</f>
        <v>90802.433967739984</v>
      </c>
      <c r="C56" s="2"/>
      <c r="D56" s="11">
        <f>IFERROR(c_ratio_op_tbl!C48/$B56,"")</f>
        <v>1.8636123908724371</v>
      </c>
      <c r="E56" s="11">
        <f>IFERROR(c_ratio_op_tbl!D48/$B56,"")</f>
        <v>2.2363348690469245</v>
      </c>
      <c r="F56" s="11">
        <f>IFERROR(c_ratio_op_tbl!E48/$B56,"")</f>
        <v>2.609057347221412</v>
      </c>
      <c r="G56" s="11">
        <f>IFERROR(c_ratio_op_tbl!F48/$B56,"")</f>
        <v>2.9817798253958991</v>
      </c>
      <c r="H56" s="11">
        <f>IFERROR(c_ratio_op_tbl!G48/$B56,"")</f>
        <v>3.354502303570388</v>
      </c>
      <c r="I56" s="14">
        <f>IFERROR(c_ratio_op_tbl!H48/$B56,"")</f>
        <v>3.7272247817448747</v>
      </c>
      <c r="J56" s="11">
        <f>IFERROR(c_ratio_op_tbl!I48/$B56,"")</f>
        <v>4.0999472599193627</v>
      </c>
      <c r="K56" s="11">
        <f>IFERROR(c_ratio_op_tbl!J48/$B56,"")</f>
        <v>4.4726697380938498</v>
      </c>
      <c r="L56" s="11">
        <f>IFERROR(c_ratio_op_tbl!K48/$B56,"")</f>
        <v>4.8453922162683378</v>
      </c>
      <c r="M56" s="11">
        <f>IFERROR(c_ratio_op_tbl!L48/$B56,"")</f>
        <v>5.2181146944428249</v>
      </c>
      <c r="N56" s="11">
        <f>IFERROR(c_ratio_op_tbl!M48/$B56,"")</f>
        <v>5.5908371726173121</v>
      </c>
      <c r="O56" s="2"/>
      <c r="Q56" s="57"/>
    </row>
    <row r="57" spans="1:17" x14ac:dyDescent="0.25">
      <c r="A57" s="12" t="str">
        <f>c_ratio_op_tbl!A49</f>
        <v>0x9fa23d27bc93533cd29e6038275611c829813147</v>
      </c>
      <c r="B57" s="2">
        <f>c_ratio_op_tbl!B49</f>
        <v>89563.176823236878</v>
      </c>
      <c r="C57" s="2"/>
      <c r="D57" s="11">
        <f>IFERROR(c_ratio_op_tbl!C49/$B57,"")</f>
        <v>1.8961445254549167</v>
      </c>
      <c r="E57" s="11">
        <f>IFERROR(c_ratio_op_tbl!D49/$B57,"")</f>
        <v>2.2753734305459004</v>
      </c>
      <c r="F57" s="11">
        <f>IFERROR(c_ratio_op_tbl!E49/$B57,"")</f>
        <v>2.6546023356368833</v>
      </c>
      <c r="G57" s="11">
        <f>IFERROR(c_ratio_op_tbl!F49/$B57,"")</f>
        <v>3.0338312407278676</v>
      </c>
      <c r="H57" s="11">
        <f>IFERROR(c_ratio_op_tbl!G49/$B57,"")</f>
        <v>3.413060145818851</v>
      </c>
      <c r="I57" s="14">
        <f>IFERROR(c_ratio_op_tbl!H49/$B57,"")</f>
        <v>3.7922890509098335</v>
      </c>
      <c r="J57" s="11">
        <f>IFERROR(c_ratio_op_tbl!I49/$B57,"")</f>
        <v>4.1715179560008178</v>
      </c>
      <c r="K57" s="11">
        <f>IFERROR(c_ratio_op_tbl!J49/$B57,"")</f>
        <v>4.5507468610918007</v>
      </c>
      <c r="L57" s="11">
        <f>IFERROR(c_ratio_op_tbl!K49/$B57,"")</f>
        <v>4.9299757661827845</v>
      </c>
      <c r="M57" s="11">
        <f>IFERROR(c_ratio_op_tbl!L49/$B57,"")</f>
        <v>5.3092046712737666</v>
      </c>
      <c r="N57" s="11">
        <f>IFERROR(c_ratio_op_tbl!M49/$B57,"")</f>
        <v>5.6884335763647504</v>
      </c>
      <c r="O57" s="2"/>
      <c r="Q57" s="57"/>
    </row>
    <row r="58" spans="1:17" x14ac:dyDescent="0.25">
      <c r="A58" s="12" t="str">
        <f>c_ratio_op_tbl!A50</f>
        <v>0xf88d3412764873872ab1fded5f168a6c1a3bf7bb</v>
      </c>
      <c r="B58" s="2">
        <f>c_ratio_op_tbl!B50</f>
        <v>89157.333998583679</v>
      </c>
      <c r="C58" s="2"/>
      <c r="D58" s="11">
        <f>IFERROR(c_ratio_op_tbl!C50/$B58,"")</f>
        <v>1.8733291552148446</v>
      </c>
      <c r="E58" s="11">
        <f>IFERROR(c_ratio_op_tbl!D50/$B58,"")</f>
        <v>2.2479949862578135</v>
      </c>
      <c r="F58" s="11">
        <f>IFERROR(c_ratio_op_tbl!E50/$B58,"")</f>
        <v>2.6226608173007824</v>
      </c>
      <c r="G58" s="11">
        <f>IFERROR(c_ratio_op_tbl!F50/$B58,"")</f>
        <v>2.9973266483437513</v>
      </c>
      <c r="H58" s="11">
        <f>IFERROR(c_ratio_op_tbl!G50/$B58,"")</f>
        <v>3.3719924793867202</v>
      </c>
      <c r="I58" s="14">
        <f>IFERROR(c_ratio_op_tbl!H50/$B58,"")</f>
        <v>3.7466583104296891</v>
      </c>
      <c r="J58" s="11">
        <f>IFERROR(c_ratio_op_tbl!I50/$B58,"")</f>
        <v>4.121324141472658</v>
      </c>
      <c r="K58" s="11">
        <f>IFERROR(c_ratio_op_tbl!J50/$B58,"")</f>
        <v>4.495989972515626</v>
      </c>
      <c r="L58" s="11">
        <f>IFERROR(c_ratio_op_tbl!K50/$B58,"")</f>
        <v>4.8706558035585958</v>
      </c>
      <c r="M58" s="11">
        <f>IFERROR(c_ratio_op_tbl!L50/$B58,"")</f>
        <v>5.245321634601563</v>
      </c>
      <c r="N58" s="11">
        <f>IFERROR(c_ratio_op_tbl!M50/$B58,"")</f>
        <v>5.6199874656445319</v>
      </c>
      <c r="O58" s="2"/>
      <c r="Q58" s="57"/>
    </row>
    <row r="59" spans="1:17" x14ac:dyDescent="0.25">
      <c r="A59" s="12" t="str">
        <f>c_ratio_op_tbl!A51</f>
        <v>0xeaaede30d1fedf6023645c71cc89551a347c7e5a</v>
      </c>
      <c r="B59" s="2">
        <f>c_ratio_op_tbl!B51</f>
        <v>88707.820467706362</v>
      </c>
      <c r="C59" s="2"/>
      <c r="D59" s="11">
        <f>IFERROR(c_ratio_op_tbl!C51/$B59,"")</f>
        <v>1.5930805769818612</v>
      </c>
      <c r="E59" s="11">
        <f>IFERROR(c_ratio_op_tbl!D51/$B59,"")</f>
        <v>1.9116966923782324</v>
      </c>
      <c r="F59" s="11">
        <f>IFERROR(c_ratio_op_tbl!E51/$B59,"")</f>
        <v>2.2303128077746046</v>
      </c>
      <c r="G59" s="11">
        <f>IFERROR(c_ratio_op_tbl!F51/$B59,"")</f>
        <v>2.5489289231709766</v>
      </c>
      <c r="H59" s="11">
        <f>IFERROR(c_ratio_op_tbl!G51/$B59,"")</f>
        <v>2.8675450385673487</v>
      </c>
      <c r="I59" s="14">
        <f>IFERROR(c_ratio_op_tbl!H51/$B59,"")</f>
        <v>3.1861611539637211</v>
      </c>
      <c r="J59" s="11">
        <f>IFERROR(c_ratio_op_tbl!I51/$B59,"")</f>
        <v>3.5047772693600936</v>
      </c>
      <c r="K59" s="11">
        <f>IFERROR(c_ratio_op_tbl!J51/$B59,"")</f>
        <v>3.8233933847564652</v>
      </c>
      <c r="L59" s="11">
        <f>IFERROR(c_ratio_op_tbl!K51/$B59,"")</f>
        <v>4.1420095001528381</v>
      </c>
      <c r="M59" s="11">
        <f>IFERROR(c_ratio_op_tbl!L51/$B59,"")</f>
        <v>4.4606256155492101</v>
      </c>
      <c r="N59" s="11">
        <f>IFERROR(c_ratio_op_tbl!M51/$B59,"")</f>
        <v>4.7792417309455821</v>
      </c>
      <c r="O59" s="2"/>
      <c r="Q59" s="57"/>
    </row>
    <row r="60" spans="1:17" x14ac:dyDescent="0.25">
      <c r="A60" s="12" t="str">
        <f>c_ratio_op_tbl!A52</f>
        <v>0xcf27ec0ae6f3c4aff868b2a19f8dad58cdc8730c</v>
      </c>
      <c r="B60" s="2">
        <f>c_ratio_op_tbl!B52</f>
        <v>85760.769491799671</v>
      </c>
      <c r="C60" s="2"/>
      <c r="D60" s="11">
        <f>IFERROR(c_ratio_op_tbl!C52/$B60,"")</f>
        <v>1.8321476667999976</v>
      </c>
      <c r="E60" s="11">
        <f>IFERROR(c_ratio_op_tbl!D52/$B60,"")</f>
        <v>2.1985772001599968</v>
      </c>
      <c r="F60" s="11">
        <f>IFERROR(c_ratio_op_tbl!E52/$B60,"")</f>
        <v>2.5650067335199962</v>
      </c>
      <c r="G60" s="11">
        <f>IFERROR(c_ratio_op_tbl!F52/$B60,"")</f>
        <v>2.931436266879996</v>
      </c>
      <c r="H60" s="11">
        <f>IFERROR(c_ratio_op_tbl!G52/$B60,"")</f>
        <v>3.297865800239995</v>
      </c>
      <c r="I60" s="14">
        <f>IFERROR(c_ratio_op_tbl!H52/$B60,"")</f>
        <v>3.6642953335999953</v>
      </c>
      <c r="J60" s="11">
        <f>IFERROR(c_ratio_op_tbl!I52/$B60,"")</f>
        <v>4.0307248669599947</v>
      </c>
      <c r="K60" s="11">
        <f>IFERROR(c_ratio_op_tbl!J52/$B60,"")</f>
        <v>4.3971544003199954</v>
      </c>
      <c r="L60" s="11">
        <f>IFERROR(c_ratio_op_tbl!K52/$B60,"")</f>
        <v>4.7635839336799943</v>
      </c>
      <c r="M60" s="11">
        <f>IFERROR(c_ratio_op_tbl!L52/$B60,"")</f>
        <v>5.1300134670399933</v>
      </c>
      <c r="N60" s="11">
        <f>IFERROR(c_ratio_op_tbl!M52/$B60,"")</f>
        <v>5.4964430003999922</v>
      </c>
      <c r="O60" s="2"/>
      <c r="Q60" s="57"/>
    </row>
    <row r="61" spans="1:17" x14ac:dyDescent="0.25">
      <c r="A61" s="12" t="str">
        <f>c_ratio_op_tbl!A53</f>
        <v>0xe3e752b04aded62e3f0d51f7425e558b15e6aa67</v>
      </c>
      <c r="B61" s="2">
        <f>c_ratio_op_tbl!B53</f>
        <v>84840.436201154051</v>
      </c>
      <c r="C61" s="2"/>
      <c r="D61" s="11">
        <f>IFERROR(c_ratio_op_tbl!C53/$B61,"")</f>
        <v>1.8712486880097898</v>
      </c>
      <c r="E61" s="11">
        <f>IFERROR(c_ratio_op_tbl!D53/$B61,"")</f>
        <v>2.2454984256117472</v>
      </c>
      <c r="F61" s="11">
        <f>IFERROR(c_ratio_op_tbl!E53/$B61,"")</f>
        <v>2.6197481632137056</v>
      </c>
      <c r="G61" s="11">
        <f>IFERROR(c_ratio_op_tbl!F53/$B61,"")</f>
        <v>2.9939979008156641</v>
      </c>
      <c r="H61" s="11">
        <f>IFERROR(c_ratio_op_tbl!G53/$B61,"")</f>
        <v>3.3682476384176216</v>
      </c>
      <c r="I61" s="14">
        <f>IFERROR(c_ratio_op_tbl!H53/$B61,"")</f>
        <v>3.7424973760195783</v>
      </c>
      <c r="J61" s="11">
        <f>IFERROR(c_ratio_op_tbl!I53/$B61,"")</f>
        <v>4.1167471136215363</v>
      </c>
      <c r="K61" s="11">
        <f>IFERROR(c_ratio_op_tbl!J53/$B61,"")</f>
        <v>4.4909968512234961</v>
      </c>
      <c r="L61" s="11">
        <f>IFERROR(c_ratio_op_tbl!K53/$B61,"")</f>
        <v>4.8652465888254524</v>
      </c>
      <c r="M61" s="11">
        <f>IFERROR(c_ratio_op_tbl!L53/$B61,"")</f>
        <v>5.2394963264274104</v>
      </c>
      <c r="N61" s="11">
        <f>IFERROR(c_ratio_op_tbl!M53/$B61,"")</f>
        <v>5.6137460640293684</v>
      </c>
      <c r="O61" s="2"/>
      <c r="Q61" s="57"/>
    </row>
    <row r="62" spans="1:17" x14ac:dyDescent="0.25">
      <c r="A62" s="12" t="str">
        <f>c_ratio_op_tbl!A54</f>
        <v>0x526c7665c5dd9cd7102c6d42d407a0d9dc1e431d</v>
      </c>
      <c r="B62" s="2">
        <f>c_ratio_op_tbl!B54</f>
        <v>84370.445942663064</v>
      </c>
      <c r="C62" s="2"/>
      <c r="D62" s="11">
        <f>IFERROR(c_ratio_op_tbl!C54/$B62,"")</f>
        <v>1.9445651049163828</v>
      </c>
      <c r="E62" s="11">
        <f>IFERROR(c_ratio_op_tbl!D54/$B62,"")</f>
        <v>2.3334781258996591</v>
      </c>
      <c r="F62" s="11">
        <f>IFERROR(c_ratio_op_tbl!E54/$B62,"")</f>
        <v>2.7223911468829365</v>
      </c>
      <c r="G62" s="11">
        <f>IFERROR(c_ratio_op_tbl!F54/$B62,"")</f>
        <v>3.1113041678662126</v>
      </c>
      <c r="H62" s="11">
        <f>IFERROR(c_ratio_op_tbl!G54/$B62,"")</f>
        <v>3.5002171888494895</v>
      </c>
      <c r="I62" s="14">
        <f>IFERROR(c_ratio_op_tbl!H54/$B62,"")</f>
        <v>3.8891302098327669</v>
      </c>
      <c r="J62" s="11">
        <f>IFERROR(c_ratio_op_tbl!I54/$B62,"")</f>
        <v>4.278043230816043</v>
      </c>
      <c r="K62" s="11">
        <f>IFERROR(c_ratio_op_tbl!J54/$B62,"")</f>
        <v>4.6669562517993191</v>
      </c>
      <c r="L62" s="11">
        <f>IFERROR(c_ratio_op_tbl!K54/$B62,"")</f>
        <v>5.0558692727825951</v>
      </c>
      <c r="M62" s="11">
        <f>IFERROR(c_ratio_op_tbl!L54/$B62,"")</f>
        <v>5.4447822937658712</v>
      </c>
      <c r="N62" s="11">
        <f>IFERROR(c_ratio_op_tbl!M54/$B62,"")</f>
        <v>5.833695314749149</v>
      </c>
      <c r="O62" s="2"/>
      <c r="Q62" s="57"/>
    </row>
    <row r="63" spans="1:17" x14ac:dyDescent="0.25">
      <c r="A63" s="12" t="str">
        <f>c_ratio_op_tbl!A55</f>
        <v>0xbb1e599e15f2bf248732ef060cadffeb6363cc4c</v>
      </c>
      <c r="B63" s="2">
        <f>c_ratio_op_tbl!B55</f>
        <v>84297.860571709374</v>
      </c>
      <c r="C63" s="2"/>
      <c r="D63" s="11">
        <f>IFERROR(c_ratio_op_tbl!C55/$B63,"")</f>
        <v>1.5136672344137176</v>
      </c>
      <c r="E63" s="11">
        <f>IFERROR(c_ratio_op_tbl!D55/$B63,"")</f>
        <v>1.8164006812964613</v>
      </c>
      <c r="F63" s="11">
        <f>IFERROR(c_ratio_op_tbl!E55/$B63,"")</f>
        <v>2.1191341281792035</v>
      </c>
      <c r="G63" s="11">
        <f>IFERROR(c_ratio_op_tbl!F55/$B63,"")</f>
        <v>2.4218675750619472</v>
      </c>
      <c r="H63" s="11">
        <f>IFERROR(c_ratio_op_tbl!G55/$B63,"")</f>
        <v>2.7246010219446903</v>
      </c>
      <c r="I63" s="14">
        <f>IFERROR(c_ratio_op_tbl!H55/$B63,"")</f>
        <v>3.027334468827434</v>
      </c>
      <c r="J63" s="11">
        <f>IFERROR(c_ratio_op_tbl!I55/$B63,"")</f>
        <v>3.3300679157101776</v>
      </c>
      <c r="K63" s="11">
        <f>IFERROR(c_ratio_op_tbl!J55/$B63,"")</f>
        <v>3.6328013625929212</v>
      </c>
      <c r="L63" s="11">
        <f>IFERROR(c_ratio_op_tbl!K55/$B63,"")</f>
        <v>3.9355348094756648</v>
      </c>
      <c r="M63" s="11">
        <f>IFERROR(c_ratio_op_tbl!L55/$B63,"")</f>
        <v>4.238268256358408</v>
      </c>
      <c r="N63" s="11">
        <f>IFERROR(c_ratio_op_tbl!M55/$B63,"")</f>
        <v>4.541001703241152</v>
      </c>
      <c r="O63" s="2"/>
      <c r="Q63" s="57"/>
    </row>
    <row r="64" spans="1:17" x14ac:dyDescent="0.25">
      <c r="A64" s="12" t="str">
        <f>c_ratio_op_tbl!A56</f>
        <v>0x99ef16bc9c9cc666d304cb03c896b4cf3497360d</v>
      </c>
      <c r="B64" s="2">
        <f>c_ratio_op_tbl!B56</f>
        <v>83190.448994131511</v>
      </c>
      <c r="C64" s="2"/>
      <c r="D64" s="11">
        <f>IFERROR(c_ratio_op_tbl!C56/$B64,"")</f>
        <v>1.9136277392789331</v>
      </c>
      <c r="E64" s="11">
        <f>IFERROR(c_ratio_op_tbl!D56/$B64,"")</f>
        <v>2.2963532871347208</v>
      </c>
      <c r="F64" s="11">
        <f>IFERROR(c_ratio_op_tbl!E56/$B64,"")</f>
        <v>2.6790788349905075</v>
      </c>
      <c r="G64" s="11">
        <f>IFERROR(c_ratio_op_tbl!F56/$B64,"")</f>
        <v>3.0618043828462951</v>
      </c>
      <c r="H64" s="11">
        <f>IFERROR(c_ratio_op_tbl!G56/$B64,"")</f>
        <v>3.4445299307020809</v>
      </c>
      <c r="I64" s="14">
        <f>IFERROR(c_ratio_op_tbl!H56/$B64,"")</f>
        <v>3.8272554785578676</v>
      </c>
      <c r="J64" s="11">
        <f>IFERROR(c_ratio_op_tbl!I56/$B64,"")</f>
        <v>4.2099810264136552</v>
      </c>
      <c r="K64" s="11">
        <f>IFERROR(c_ratio_op_tbl!J56/$B64,"")</f>
        <v>4.5927065742694415</v>
      </c>
      <c r="L64" s="11">
        <f>IFERROR(c_ratio_op_tbl!K56/$B64,"")</f>
        <v>4.9754321221252278</v>
      </c>
      <c r="M64" s="11">
        <f>IFERROR(c_ratio_op_tbl!L56/$B64,"")</f>
        <v>5.3581576699810141</v>
      </c>
      <c r="N64" s="11">
        <f>IFERROR(c_ratio_op_tbl!M56/$B64,"")</f>
        <v>5.7408832178368012</v>
      </c>
      <c r="O64" s="2"/>
      <c r="Q64" s="57"/>
    </row>
    <row r="65" spans="1:17" x14ac:dyDescent="0.25">
      <c r="A65" s="12" t="str">
        <f>c_ratio_op_tbl!A57</f>
        <v>0xd0c417aab37c6b3acf93da6036bfe29963c5b3d9</v>
      </c>
      <c r="B65" s="2">
        <f>c_ratio_op_tbl!B57</f>
        <v>82176.329357498747</v>
      </c>
      <c r="C65" s="2"/>
      <c r="D65" s="11">
        <f>IFERROR(c_ratio_op_tbl!C57/$B65,"")</f>
        <v>1.9137541800105011</v>
      </c>
      <c r="E65" s="11">
        <f>IFERROR(c_ratio_op_tbl!D57/$B65,"")</f>
        <v>2.2965050160126017</v>
      </c>
      <c r="F65" s="11">
        <f>IFERROR(c_ratio_op_tbl!E57/$B65,"")</f>
        <v>2.679255852014701</v>
      </c>
      <c r="G65" s="11">
        <f>IFERROR(c_ratio_op_tbl!F57/$B65,"")</f>
        <v>3.0620066880168015</v>
      </c>
      <c r="H65" s="11">
        <f>IFERROR(c_ratio_op_tbl!G57/$B65,"")</f>
        <v>3.4447575240189021</v>
      </c>
      <c r="I65" s="14">
        <f>IFERROR(c_ratio_op_tbl!H57/$B65,"")</f>
        <v>3.8275083600210023</v>
      </c>
      <c r="J65" s="11">
        <f>IFERROR(c_ratio_op_tbl!I57/$B65,"")</f>
        <v>4.2102591960231033</v>
      </c>
      <c r="K65" s="11">
        <f>IFERROR(c_ratio_op_tbl!J57/$B65,"")</f>
        <v>4.5930100320252025</v>
      </c>
      <c r="L65" s="11">
        <f>IFERROR(c_ratio_op_tbl!K57/$B65,"")</f>
        <v>4.9757608680273036</v>
      </c>
      <c r="M65" s="11">
        <f>IFERROR(c_ratio_op_tbl!L57/$B65,"")</f>
        <v>5.3585117040294019</v>
      </c>
      <c r="N65" s="11">
        <f>IFERROR(c_ratio_op_tbl!M57/$B65,"")</f>
        <v>5.7412625400315038</v>
      </c>
      <c r="O65" s="2"/>
      <c r="Q65" s="57"/>
    </row>
    <row r="66" spans="1:17" x14ac:dyDescent="0.25">
      <c r="A66" s="12" t="str">
        <f>c_ratio_op_tbl!A58</f>
        <v>0x1740702d34ba431a4025b9a1e60936090134324b</v>
      </c>
      <c r="B66" s="2">
        <f>c_ratio_op_tbl!B58</f>
        <v>82137.422373963083</v>
      </c>
      <c r="C66" s="2"/>
      <c r="D66" s="11">
        <f>IFERROR(c_ratio_op_tbl!C58/$B66,"")</f>
        <v>1.8883289896731232</v>
      </c>
      <c r="E66" s="11">
        <f>IFERROR(c_ratio_op_tbl!D58/$B66,"")</f>
        <v>2.2659947876077484</v>
      </c>
      <c r="F66" s="11">
        <f>IFERROR(c_ratio_op_tbl!E58/$B66,"")</f>
        <v>2.6436605855423725</v>
      </c>
      <c r="G66" s="11">
        <f>IFERROR(c_ratio_op_tbl!F58/$B66,"")</f>
        <v>3.0213263834769974</v>
      </c>
      <c r="H66" s="11">
        <f>IFERROR(c_ratio_op_tbl!G58/$B66,"")</f>
        <v>3.3989921814116224</v>
      </c>
      <c r="I66" s="14">
        <f>IFERROR(c_ratio_op_tbl!H58/$B66,"")</f>
        <v>3.7766579793462478</v>
      </c>
      <c r="J66" s="11">
        <f>IFERROR(c_ratio_op_tbl!I58/$B66,"")</f>
        <v>4.1543237772808732</v>
      </c>
      <c r="K66" s="11">
        <f>IFERROR(c_ratio_op_tbl!J58/$B66,"")</f>
        <v>4.5319895752154968</v>
      </c>
      <c r="L66" s="11">
        <f>IFERROR(c_ratio_op_tbl!K58/$B66,"")</f>
        <v>4.9096553731501213</v>
      </c>
      <c r="M66" s="11">
        <f>IFERROR(c_ratio_op_tbl!L58/$B66,"")</f>
        <v>5.2873211710847459</v>
      </c>
      <c r="N66" s="11">
        <f>IFERROR(c_ratio_op_tbl!M58/$B66,"")</f>
        <v>5.6649869690193704</v>
      </c>
      <c r="O66" s="2"/>
      <c r="Q66" s="57"/>
    </row>
    <row r="67" spans="1:17" x14ac:dyDescent="0.25">
      <c r="A67" s="12" t="str">
        <f>c_ratio_op_tbl!A59</f>
        <v>0xf658269ca1b33e2557f0e0b5088748cbe71b627b</v>
      </c>
      <c r="B67" s="2">
        <f>c_ratio_op_tbl!B59</f>
        <v>79367.378436600789</v>
      </c>
      <c r="C67" s="2"/>
      <c r="D67" s="11">
        <f>IFERROR(c_ratio_op_tbl!C59/$B67,"")</f>
        <v>1.2418335089980863</v>
      </c>
      <c r="E67" s="11">
        <f>IFERROR(c_ratio_op_tbl!D59/$B67,"")</f>
        <v>1.4902002107977035</v>
      </c>
      <c r="F67" s="11">
        <f>IFERROR(c_ratio_op_tbl!E59/$B67,"")</f>
        <v>1.7385669125973209</v>
      </c>
      <c r="G67" s="11">
        <f>IFERROR(c_ratio_op_tbl!F59/$B67,"")</f>
        <v>1.9869336143969381</v>
      </c>
      <c r="H67" s="11">
        <f>IFERROR(c_ratio_op_tbl!G59/$B67,"")</f>
        <v>2.2353003161965552</v>
      </c>
      <c r="I67" s="14">
        <f>IFERROR(c_ratio_op_tbl!H59/$B67,"")</f>
        <v>2.4836670179961722</v>
      </c>
      <c r="J67" s="11">
        <f>IFERROR(c_ratio_op_tbl!I59/$B67,"")</f>
        <v>2.7320337197957909</v>
      </c>
      <c r="K67" s="11">
        <f>IFERROR(c_ratio_op_tbl!J59/$B67,"")</f>
        <v>2.980400421595407</v>
      </c>
      <c r="L67" s="11">
        <f>IFERROR(c_ratio_op_tbl!K59/$B67,"")</f>
        <v>3.2287671233950244</v>
      </c>
      <c r="M67" s="11">
        <f>IFERROR(c_ratio_op_tbl!L59/$B67,"")</f>
        <v>3.4771338251946418</v>
      </c>
      <c r="N67" s="11">
        <f>IFERROR(c_ratio_op_tbl!M59/$B67,"")</f>
        <v>3.7255005269942587</v>
      </c>
      <c r="O67" s="2"/>
      <c r="Q67" s="57"/>
    </row>
    <row r="68" spans="1:17" x14ac:dyDescent="0.25">
      <c r="A68" s="12" t="str">
        <f>c_ratio_op_tbl!A60</f>
        <v>0x4125533e8c48385320069793c463dc554c77a398</v>
      </c>
      <c r="B68" s="2">
        <f>c_ratio_op_tbl!B60</f>
        <v>78989.958042079772</v>
      </c>
      <c r="C68" s="2"/>
      <c r="D68" s="11">
        <f>IFERROR(c_ratio_op_tbl!C60/$B68,"")</f>
        <v>2.0100073953817819</v>
      </c>
      <c r="E68" s="11">
        <f>IFERROR(c_ratio_op_tbl!D60/$B68,"")</f>
        <v>2.4120088744581381</v>
      </c>
      <c r="F68" s="11">
        <f>IFERROR(c_ratio_op_tbl!E60/$B68,"")</f>
        <v>2.8140103535344947</v>
      </c>
      <c r="G68" s="11">
        <f>IFERROR(c_ratio_op_tbl!F60/$B68,"")</f>
        <v>3.2160118326108509</v>
      </c>
      <c r="H68" s="11">
        <f>IFERROR(c_ratio_op_tbl!G60/$B68,"")</f>
        <v>3.6180133116872071</v>
      </c>
      <c r="I68" s="14">
        <f>IFERROR(c_ratio_op_tbl!H60/$B68,"")</f>
        <v>4.0200147907635637</v>
      </c>
      <c r="J68" s="11">
        <f>IFERROR(c_ratio_op_tbl!I60/$B68,"")</f>
        <v>4.4220162698399204</v>
      </c>
      <c r="K68" s="11">
        <f>IFERROR(c_ratio_op_tbl!J60/$B68,"")</f>
        <v>4.8240177489162752</v>
      </c>
      <c r="L68" s="11">
        <f>IFERROR(c_ratio_op_tbl!K60/$B68,"")</f>
        <v>5.2260192279926327</v>
      </c>
      <c r="M68" s="11">
        <f>IFERROR(c_ratio_op_tbl!L60/$B68,"")</f>
        <v>5.6280207070689885</v>
      </c>
      <c r="N68" s="11">
        <f>IFERROR(c_ratio_op_tbl!M60/$B68,"")</f>
        <v>6.0300221861453442</v>
      </c>
      <c r="O68" s="2"/>
      <c r="Q68" s="57"/>
    </row>
    <row r="69" spans="1:17" x14ac:dyDescent="0.25">
      <c r="A69" s="12" t="str">
        <f>c_ratio_op_tbl!A61</f>
        <v>0x6d844e6954698ed251cb90b30ec681d92335b157</v>
      </c>
      <c r="B69" s="2">
        <f>c_ratio_op_tbl!B61</f>
        <v>77543.531318011766</v>
      </c>
      <c r="C69" s="2"/>
      <c r="D69" s="11">
        <f>IFERROR(c_ratio_op_tbl!C61/$B69,"")</f>
        <v>1.590147061658989</v>
      </c>
      <c r="E69" s="11">
        <f>IFERROR(c_ratio_op_tbl!D61/$B69,"")</f>
        <v>1.9081764739907865</v>
      </c>
      <c r="F69" s="11">
        <f>IFERROR(c_ratio_op_tbl!E61/$B69,"")</f>
        <v>2.2262058863225835</v>
      </c>
      <c r="G69" s="11">
        <f>IFERROR(c_ratio_op_tbl!F61/$B69,"")</f>
        <v>2.5442352986543821</v>
      </c>
      <c r="H69" s="11">
        <f>IFERROR(c_ratio_op_tbl!G61/$B69,"")</f>
        <v>2.8622647109861794</v>
      </c>
      <c r="I69" s="14">
        <f>IFERROR(c_ratio_op_tbl!H61/$B69,"")</f>
        <v>3.1802941233179767</v>
      </c>
      <c r="J69" s="11">
        <f>IFERROR(c_ratio_op_tbl!I61/$B69,"")</f>
        <v>3.4983235356497753</v>
      </c>
      <c r="K69" s="11">
        <f>IFERROR(c_ratio_op_tbl!J61/$B69,"")</f>
        <v>3.816352947981573</v>
      </c>
      <c r="L69" s="11">
        <f>IFERROR(c_ratio_op_tbl!K61/$B69,"")</f>
        <v>4.1343823603133698</v>
      </c>
      <c r="M69" s="11">
        <f>IFERROR(c_ratio_op_tbl!L61/$B69,"")</f>
        <v>4.4524117726451671</v>
      </c>
      <c r="N69" s="11">
        <f>IFERROR(c_ratio_op_tbl!M61/$B69,"")</f>
        <v>4.7704411849769661</v>
      </c>
      <c r="O69" s="2"/>
      <c r="Q69" s="57"/>
    </row>
    <row r="70" spans="1:17" x14ac:dyDescent="0.25">
      <c r="A70" s="12" t="str">
        <f>c_ratio_op_tbl!A62</f>
        <v>0x4a8b9e2c2940fdd39aceb384654dc59acb58c337</v>
      </c>
      <c r="B70" s="2">
        <f>c_ratio_op_tbl!B62</f>
        <v>76739.397024878665</v>
      </c>
      <c r="C70" s="2"/>
      <c r="D70" s="11">
        <f>IFERROR(c_ratio_op_tbl!C62/$B70,"")</f>
        <v>1.8737556011040022</v>
      </c>
      <c r="E70" s="11">
        <f>IFERROR(c_ratio_op_tbl!D62/$B70,"")</f>
        <v>2.248506721324802</v>
      </c>
      <c r="F70" s="11">
        <f>IFERROR(c_ratio_op_tbl!E62/$B70,"")</f>
        <v>2.6232578415456036</v>
      </c>
      <c r="G70" s="11">
        <f>IFERROR(c_ratio_op_tbl!F62/$B70,"")</f>
        <v>2.9980089617664034</v>
      </c>
      <c r="H70" s="11">
        <f>IFERROR(c_ratio_op_tbl!G62/$B70,"")</f>
        <v>3.3727600819872032</v>
      </c>
      <c r="I70" s="14">
        <f>IFERROR(c_ratio_op_tbl!H62/$B70,"")</f>
        <v>3.7475112022080044</v>
      </c>
      <c r="J70" s="11">
        <f>IFERROR(c_ratio_op_tbl!I62/$B70,"")</f>
        <v>4.1222623224288055</v>
      </c>
      <c r="K70" s="11">
        <f>IFERROR(c_ratio_op_tbl!J62/$B70,"")</f>
        <v>4.4970134426496049</v>
      </c>
      <c r="L70" s="11">
        <f>IFERROR(c_ratio_op_tbl!K62/$B70,"")</f>
        <v>4.8717645628704052</v>
      </c>
      <c r="M70" s="11">
        <f>IFERROR(c_ratio_op_tbl!L62/$B70,"")</f>
        <v>5.2465156830912054</v>
      </c>
      <c r="N70" s="11">
        <f>IFERROR(c_ratio_op_tbl!M62/$B70,"")</f>
        <v>5.6212668033120066</v>
      </c>
      <c r="O70" s="2"/>
      <c r="Q70" s="57"/>
    </row>
    <row r="71" spans="1:17" x14ac:dyDescent="0.25">
      <c r="A71" s="12" t="str">
        <f>c_ratio_op_tbl!A63</f>
        <v>0x0b0e3ebe78b965bd0ae25a7c5c1cc8cff23a07e7</v>
      </c>
      <c r="B71" s="2">
        <f>c_ratio_op_tbl!B63</f>
        <v>76569.180931847179</v>
      </c>
      <c r="C71" s="2"/>
      <c r="D71" s="11">
        <f>IFERROR(c_ratio_op_tbl!C63/$B71,"")</f>
        <v>1.8695038985913177</v>
      </c>
      <c r="E71" s="11">
        <f>IFERROR(c_ratio_op_tbl!D63/$B71,"")</f>
        <v>2.2434046783095805</v>
      </c>
      <c r="F71" s="11">
        <f>IFERROR(c_ratio_op_tbl!E63/$B71,"")</f>
        <v>2.6173054580278432</v>
      </c>
      <c r="G71" s="11">
        <f>IFERROR(c_ratio_op_tbl!F63/$B71,"")</f>
        <v>2.9912062377461077</v>
      </c>
      <c r="H71" s="11">
        <f>IFERROR(c_ratio_op_tbl!G63/$B71,"")</f>
        <v>3.3651070174643718</v>
      </c>
      <c r="I71" s="14">
        <f>IFERROR(c_ratio_op_tbl!H63/$B71,"")</f>
        <v>3.739007797182635</v>
      </c>
      <c r="J71" s="11">
        <f>IFERROR(c_ratio_op_tbl!I63/$B71,"")</f>
        <v>4.1129085769008986</v>
      </c>
      <c r="K71" s="11">
        <f>IFERROR(c_ratio_op_tbl!J63/$B71,"")</f>
        <v>4.4868093566191609</v>
      </c>
      <c r="L71" s="11">
        <f>IFERROR(c_ratio_op_tbl!K63/$B71,"")</f>
        <v>4.8607101363374259</v>
      </c>
      <c r="M71" s="11">
        <f>IFERROR(c_ratio_op_tbl!L63/$B71,"")</f>
        <v>5.2346109160556882</v>
      </c>
      <c r="N71" s="11">
        <f>IFERROR(c_ratio_op_tbl!M63/$B71,"")</f>
        <v>5.6085116957739523</v>
      </c>
      <c r="O71" s="2"/>
      <c r="Q71" s="57"/>
    </row>
    <row r="72" spans="1:17" x14ac:dyDescent="0.25">
      <c r="A72" s="12" t="str">
        <f>c_ratio_op_tbl!A64</f>
        <v>0x41574c34bfebd8e87daef8bfb825966ef75132b6</v>
      </c>
      <c r="B72" s="2">
        <f>c_ratio_op_tbl!B64</f>
        <v>73520.627309886011</v>
      </c>
      <c r="C72" s="2"/>
      <c r="D72" s="11">
        <f>IFERROR(c_ratio_op_tbl!C64/$B72,"")</f>
        <v>1.8825594811382056</v>
      </c>
      <c r="E72" s="11">
        <f>IFERROR(c_ratio_op_tbl!D64/$B72,"")</f>
        <v>2.2590713773658457</v>
      </c>
      <c r="F72" s="11">
        <f>IFERROR(c_ratio_op_tbl!E64/$B72,"")</f>
        <v>2.635583273593487</v>
      </c>
      <c r="G72" s="11">
        <f>IFERROR(c_ratio_op_tbl!F64/$B72,"")</f>
        <v>3.0120951698211287</v>
      </c>
      <c r="H72" s="11">
        <f>IFERROR(c_ratio_op_tbl!G64/$B72,"")</f>
        <v>3.3886070660487699</v>
      </c>
      <c r="I72" s="14">
        <f>IFERROR(c_ratio_op_tbl!H64/$B72,"")</f>
        <v>3.7651189622764099</v>
      </c>
      <c r="J72" s="11">
        <f>IFERROR(c_ratio_op_tbl!I64/$B72,"")</f>
        <v>4.1416308585040529</v>
      </c>
      <c r="K72" s="11">
        <f>IFERROR(c_ratio_op_tbl!J64/$B72,"")</f>
        <v>4.5181427547316932</v>
      </c>
      <c r="L72" s="11">
        <f>IFERROR(c_ratio_op_tbl!K64/$B72,"")</f>
        <v>4.8946546509593336</v>
      </c>
      <c r="M72" s="11">
        <f>IFERROR(c_ratio_op_tbl!L64/$B72,"")</f>
        <v>5.271166547186974</v>
      </c>
      <c r="N72" s="11">
        <f>IFERROR(c_ratio_op_tbl!M64/$B72,"")</f>
        <v>5.6476784434146152</v>
      </c>
      <c r="O72" s="2"/>
      <c r="Q72" s="57"/>
    </row>
    <row r="73" spans="1:17" x14ac:dyDescent="0.25">
      <c r="A73" s="12" t="str">
        <f>c_ratio_op_tbl!A65</f>
        <v>0xc72aed14386158960d0e93fecb83642e68482e4b</v>
      </c>
      <c r="B73" s="2">
        <f>c_ratio_op_tbl!B65</f>
        <v>72716.137561299052</v>
      </c>
      <c r="C73" s="2"/>
      <c r="D73" s="11">
        <f>IFERROR(c_ratio_op_tbl!C65/$B73,"")</f>
        <v>1.8879300097876361</v>
      </c>
      <c r="E73" s="11">
        <f>IFERROR(c_ratio_op_tbl!D65/$B73,"")</f>
        <v>2.2655160117451634</v>
      </c>
      <c r="F73" s="11">
        <f>IFERROR(c_ratio_op_tbl!E65/$B73,"")</f>
        <v>2.6431020137026895</v>
      </c>
      <c r="G73" s="11">
        <f>IFERROR(c_ratio_op_tbl!F65/$B73,"")</f>
        <v>3.0206880156602169</v>
      </c>
      <c r="H73" s="11">
        <f>IFERROR(c_ratio_op_tbl!G65/$B73,"")</f>
        <v>3.3982740176177444</v>
      </c>
      <c r="I73" s="14">
        <f>IFERROR(c_ratio_op_tbl!H65/$B73,"")</f>
        <v>3.7758600195752723</v>
      </c>
      <c r="J73" s="11">
        <f>IFERROR(c_ratio_op_tbl!I65/$B73,"")</f>
        <v>4.1534460215327975</v>
      </c>
      <c r="K73" s="11">
        <f>IFERROR(c_ratio_op_tbl!J65/$B73,"")</f>
        <v>4.5310320234903259</v>
      </c>
      <c r="L73" s="11">
        <f>IFERROR(c_ratio_op_tbl!K65/$B73,"")</f>
        <v>4.9086180254478533</v>
      </c>
      <c r="M73" s="11">
        <f>IFERROR(c_ratio_op_tbl!L65/$B73,"")</f>
        <v>5.286204027405379</v>
      </c>
      <c r="N73" s="11">
        <f>IFERROR(c_ratio_op_tbl!M65/$B73,"")</f>
        <v>5.6637900293629064</v>
      </c>
      <c r="O73" s="2"/>
      <c r="Q73" s="57"/>
    </row>
    <row r="74" spans="1:17" x14ac:dyDescent="0.25">
      <c r="A74" s="12" t="str">
        <f>c_ratio_op_tbl!A66</f>
        <v>0xd68c599a549e8518b2e0dab9cd437c930ac2f12b</v>
      </c>
      <c r="B74" s="2">
        <f>c_ratio_op_tbl!B66</f>
        <v>72682.265480778209</v>
      </c>
      <c r="C74" s="2"/>
      <c r="D74" s="11">
        <f>IFERROR(c_ratio_op_tbl!C66/$B74,"")</f>
        <v>1.9576724131081258</v>
      </c>
      <c r="E74" s="11">
        <f>IFERROR(c_ratio_op_tbl!D66/$B74,"")</f>
        <v>2.3492068957297509</v>
      </c>
      <c r="F74" s="11">
        <f>IFERROR(c_ratio_op_tbl!E66/$B74,"")</f>
        <v>2.7407413783513745</v>
      </c>
      <c r="G74" s="11">
        <f>IFERROR(c_ratio_op_tbl!F66/$B74,"")</f>
        <v>3.1322758609729995</v>
      </c>
      <c r="H74" s="11">
        <f>IFERROR(c_ratio_op_tbl!G66/$B74,"")</f>
        <v>3.5238103435946249</v>
      </c>
      <c r="I74" s="14">
        <f>IFERROR(c_ratio_op_tbl!H66/$B74,"")</f>
        <v>3.9153448262162502</v>
      </c>
      <c r="J74" s="11">
        <f>IFERROR(c_ratio_op_tbl!I66/$B74,"")</f>
        <v>4.3068793088378747</v>
      </c>
      <c r="K74" s="11">
        <f>IFERROR(c_ratio_op_tbl!J66/$B74,"")</f>
        <v>4.6984137914595001</v>
      </c>
      <c r="L74" s="11">
        <f>IFERROR(c_ratio_op_tbl!K66/$B74,"")</f>
        <v>5.0899482740811255</v>
      </c>
      <c r="M74" s="11">
        <f>IFERROR(c_ratio_op_tbl!L66/$B74,"")</f>
        <v>5.4814827567027491</v>
      </c>
      <c r="N74" s="11">
        <f>IFERROR(c_ratio_op_tbl!M66/$B74,"")</f>
        <v>5.8730172393243754</v>
      </c>
      <c r="O74" s="2"/>
      <c r="Q74" s="57"/>
    </row>
    <row r="75" spans="1:17" x14ac:dyDescent="0.25">
      <c r="A75" s="12" t="str">
        <f>c_ratio_op_tbl!A67</f>
        <v>0x449295e140ea4a35ebdeacfb47c52a7df41a7d81</v>
      </c>
      <c r="B75" s="2">
        <f>c_ratio_op_tbl!B67</f>
        <v>70172.886833911311</v>
      </c>
      <c r="C75" s="2"/>
      <c r="D75" s="11">
        <f>IFERROR(c_ratio_op_tbl!C67/$B75,"")</f>
        <v>1.8883069570129933</v>
      </c>
      <c r="E75" s="11">
        <f>IFERROR(c_ratio_op_tbl!D67/$B75,"")</f>
        <v>2.265968348415591</v>
      </c>
      <c r="F75" s="11">
        <f>IFERROR(c_ratio_op_tbl!E67/$B75,"")</f>
        <v>2.6436297398181905</v>
      </c>
      <c r="G75" s="11">
        <f>IFERROR(c_ratio_op_tbl!F67/$B75,"")</f>
        <v>3.0212911312207886</v>
      </c>
      <c r="H75" s="11">
        <f>IFERROR(c_ratio_op_tbl!G67/$B75,"")</f>
        <v>3.3989525226233881</v>
      </c>
      <c r="I75" s="14">
        <f>IFERROR(c_ratio_op_tbl!H67/$B75,"")</f>
        <v>3.7766139140259867</v>
      </c>
      <c r="J75" s="11">
        <f>IFERROR(c_ratio_op_tbl!I67/$B75,"")</f>
        <v>4.1542753054285857</v>
      </c>
      <c r="K75" s="11">
        <f>IFERROR(c_ratio_op_tbl!J67/$B75,"")</f>
        <v>4.5319366968311838</v>
      </c>
      <c r="L75" s="11">
        <f>IFERROR(c_ratio_op_tbl!K67/$B75,"")</f>
        <v>4.9095980882337837</v>
      </c>
      <c r="M75" s="11">
        <f>IFERROR(c_ratio_op_tbl!L67/$B75,"")</f>
        <v>5.287259479636381</v>
      </c>
      <c r="N75" s="11">
        <f>IFERROR(c_ratio_op_tbl!M67/$B75,"")</f>
        <v>5.6649208710389791</v>
      </c>
      <c r="O75" s="2"/>
      <c r="Q75" s="57"/>
    </row>
    <row r="76" spans="1:17" x14ac:dyDescent="0.25">
      <c r="A76" s="12" t="str">
        <f>c_ratio_op_tbl!A68</f>
        <v>0x215b67d707ced250c3803a19348e9c565e42d7a3</v>
      </c>
      <c r="B76" s="2">
        <f>c_ratio_op_tbl!B68</f>
        <v>69928.345413845615</v>
      </c>
      <c r="C76" s="2"/>
      <c r="D76" s="11">
        <f>IFERROR(c_ratio_op_tbl!C68/$B76,"")</f>
        <v>1.9807052619560526</v>
      </c>
      <c r="E76" s="11">
        <f>IFERROR(c_ratio_op_tbl!D68/$B76,"")</f>
        <v>2.3768463143472633</v>
      </c>
      <c r="F76" s="11">
        <f>IFERROR(c_ratio_op_tbl!E68/$B76,"")</f>
        <v>2.7729873667384739</v>
      </c>
      <c r="G76" s="11">
        <f>IFERROR(c_ratio_op_tbl!F68/$B76,"")</f>
        <v>3.1691284191296849</v>
      </c>
      <c r="H76" s="11">
        <f>IFERROR(c_ratio_op_tbl!G68/$B76,"")</f>
        <v>3.5652694715208955</v>
      </c>
      <c r="I76" s="14">
        <f>IFERROR(c_ratio_op_tbl!H68/$B76,"")</f>
        <v>3.961410523912106</v>
      </c>
      <c r="J76" s="11">
        <f>IFERROR(c_ratio_op_tbl!I68/$B76,"")</f>
        <v>4.357551576303317</v>
      </c>
      <c r="K76" s="11">
        <f>IFERROR(c_ratio_op_tbl!J68/$B76,"")</f>
        <v>4.7536926286945285</v>
      </c>
      <c r="L76" s="11">
        <f>IFERROR(c_ratio_op_tbl!K68/$B76,"")</f>
        <v>5.149833681085739</v>
      </c>
      <c r="M76" s="11">
        <f>IFERROR(c_ratio_op_tbl!L68/$B76,"")</f>
        <v>5.5459747334769478</v>
      </c>
      <c r="N76" s="11">
        <f>IFERROR(c_ratio_op_tbl!M68/$B76,"")</f>
        <v>5.9421157858681601</v>
      </c>
      <c r="O76" s="2"/>
      <c r="Q76" s="57"/>
    </row>
    <row r="77" spans="1:17" x14ac:dyDescent="0.25">
      <c r="A77" s="12" t="str">
        <f>c_ratio_op_tbl!A69</f>
        <v>0x09cf50574504d9dcf127e848a6058e8e0bb814aa</v>
      </c>
      <c r="B77" s="2">
        <f>c_ratio_op_tbl!B69</f>
        <v>69335.05412809008</v>
      </c>
      <c r="C77" s="2"/>
      <c r="D77" s="11">
        <f>IFERROR(c_ratio_op_tbl!C69/$B77,"")</f>
        <v>1.9459234678043174</v>
      </c>
      <c r="E77" s="11">
        <f>IFERROR(c_ratio_op_tbl!D69/$B77,"")</f>
        <v>2.3351081613651807</v>
      </c>
      <c r="F77" s="11">
        <f>IFERROR(c_ratio_op_tbl!E69/$B77,"")</f>
        <v>2.7242928549260435</v>
      </c>
      <c r="G77" s="11">
        <f>IFERROR(c_ratio_op_tbl!F69/$B77,"")</f>
        <v>3.1134775484869084</v>
      </c>
      <c r="H77" s="11">
        <f>IFERROR(c_ratio_op_tbl!G69/$B77,"")</f>
        <v>3.5026622420477715</v>
      </c>
      <c r="I77" s="14">
        <f>IFERROR(c_ratio_op_tbl!H69/$B77,"")</f>
        <v>3.8918469356086347</v>
      </c>
      <c r="J77" s="11">
        <f>IFERROR(c_ratio_op_tbl!I69/$B77,"")</f>
        <v>4.2810316291694983</v>
      </c>
      <c r="K77" s="11">
        <f>IFERROR(c_ratio_op_tbl!J69/$B77,"")</f>
        <v>4.6702163227303615</v>
      </c>
      <c r="L77" s="11">
        <f>IFERROR(c_ratio_op_tbl!K69/$B77,"")</f>
        <v>5.0594010162912255</v>
      </c>
      <c r="M77" s="11">
        <f>IFERROR(c_ratio_op_tbl!L69/$B77,"")</f>
        <v>5.4485857098520869</v>
      </c>
      <c r="N77" s="11">
        <f>IFERROR(c_ratio_op_tbl!M69/$B77,"")</f>
        <v>5.8377704034129518</v>
      </c>
      <c r="O77" s="2"/>
      <c r="Q77" s="57"/>
    </row>
    <row r="78" spans="1:17" x14ac:dyDescent="0.25">
      <c r="A78" s="12" t="str">
        <f>c_ratio_op_tbl!A70</f>
        <v>0x6ff60e1cf749ae639fbe124ddbc2178c4c988203</v>
      </c>
      <c r="B78" s="2">
        <f>c_ratio_op_tbl!B70</f>
        <v>68484.295605784864</v>
      </c>
      <c r="C78" s="2"/>
      <c r="D78" s="11">
        <f>IFERROR(c_ratio_op_tbl!C70/$B78,"")</f>
        <v>1.4896328158103824</v>
      </c>
      <c r="E78" s="11">
        <f>IFERROR(c_ratio_op_tbl!D70/$B78,"")</f>
        <v>1.7875593789724591</v>
      </c>
      <c r="F78" s="11">
        <f>IFERROR(c_ratio_op_tbl!E70/$B78,"")</f>
        <v>2.0854859421345342</v>
      </c>
      <c r="G78" s="11">
        <f>IFERROR(c_ratio_op_tbl!F70/$B78,"")</f>
        <v>2.3834125052966111</v>
      </c>
      <c r="H78" s="11">
        <f>IFERROR(c_ratio_op_tbl!G70/$B78,"")</f>
        <v>2.6813390684586875</v>
      </c>
      <c r="I78" s="14">
        <f>IFERROR(c_ratio_op_tbl!H70/$B78,"")</f>
        <v>2.9792656316207649</v>
      </c>
      <c r="J78" s="11">
        <f>IFERROR(c_ratio_op_tbl!I70/$B78,"")</f>
        <v>3.2771921947828413</v>
      </c>
      <c r="K78" s="11">
        <f>IFERROR(c_ratio_op_tbl!J70/$B78,"")</f>
        <v>3.5751187579449164</v>
      </c>
      <c r="L78" s="11">
        <f>IFERROR(c_ratio_op_tbl!K70/$B78,"")</f>
        <v>3.8730453211069933</v>
      </c>
      <c r="M78" s="11">
        <f>IFERROR(c_ratio_op_tbl!L70/$B78,"")</f>
        <v>4.1709718842690702</v>
      </c>
      <c r="N78" s="11">
        <f>IFERROR(c_ratio_op_tbl!M70/$B78,"")</f>
        <v>4.4688984474311475</v>
      </c>
      <c r="O78" s="2"/>
      <c r="Q78" s="57"/>
    </row>
    <row r="79" spans="1:17" x14ac:dyDescent="0.25">
      <c r="A79" s="12" t="str">
        <f>c_ratio_op_tbl!A71</f>
        <v>0xcda16a18d3f942571e7ba81b7d2219a6802c45a1</v>
      </c>
      <c r="B79" s="2">
        <f>c_ratio_op_tbl!B71</f>
        <v>68134.572897784048</v>
      </c>
      <c r="C79" s="2"/>
      <c r="D79" s="11">
        <f>IFERROR(c_ratio_op_tbl!C71/$B79,"")</f>
        <v>1.8848791004388596</v>
      </c>
      <c r="E79" s="11">
        <f>IFERROR(c_ratio_op_tbl!D71/$B79,"")</f>
        <v>2.2618549205266314</v>
      </c>
      <c r="F79" s="11">
        <f>IFERROR(c_ratio_op_tbl!E71/$B79,"")</f>
        <v>2.6388307406144027</v>
      </c>
      <c r="G79" s="11">
        <f>IFERROR(c_ratio_op_tbl!F71/$B79,"")</f>
        <v>3.0158065607021758</v>
      </c>
      <c r="H79" s="11">
        <f>IFERROR(c_ratio_op_tbl!G71/$B79,"")</f>
        <v>3.392782380789948</v>
      </c>
      <c r="I79" s="14">
        <f>IFERROR(c_ratio_op_tbl!H71/$B79,"")</f>
        <v>3.7697582008777193</v>
      </c>
      <c r="J79" s="11">
        <f>IFERROR(c_ratio_op_tbl!I71/$B79,"")</f>
        <v>4.1467340209654902</v>
      </c>
      <c r="K79" s="11">
        <f>IFERROR(c_ratio_op_tbl!J71/$B79,"")</f>
        <v>4.5237098410532628</v>
      </c>
      <c r="L79" s="11">
        <f>IFERROR(c_ratio_op_tbl!K71/$B79,"")</f>
        <v>4.9006856611410337</v>
      </c>
      <c r="M79" s="11">
        <f>IFERROR(c_ratio_op_tbl!L71/$B79,"")</f>
        <v>5.2776614812288072</v>
      </c>
      <c r="N79" s="11">
        <f>IFERROR(c_ratio_op_tbl!M71/$B79,"")</f>
        <v>5.6546373013165789</v>
      </c>
      <c r="O79" s="2"/>
      <c r="Q79" s="57"/>
    </row>
    <row r="80" spans="1:17" x14ac:dyDescent="0.25">
      <c r="A80" s="12" t="str">
        <f>c_ratio_op_tbl!A72</f>
        <v>0x7093f8979a945bcdc52284027929defa99977671</v>
      </c>
      <c r="B80" s="2">
        <f>c_ratio_op_tbl!B72</f>
        <v>65185.388322835403</v>
      </c>
      <c r="C80" s="2"/>
      <c r="D80" s="11">
        <f>IFERROR(c_ratio_op_tbl!C72/$B80,"")</f>
        <v>1.8387968960287429</v>
      </c>
      <c r="E80" s="11">
        <f>IFERROR(c_ratio_op_tbl!D72/$B80,"")</f>
        <v>2.2065562752344916</v>
      </c>
      <c r="F80" s="11">
        <f>IFERROR(c_ratio_op_tbl!E72/$B80,"")</f>
        <v>2.5743156544402401</v>
      </c>
      <c r="G80" s="11">
        <f>IFERROR(c_ratio_op_tbl!F72/$B80,"")</f>
        <v>2.9420750336459882</v>
      </c>
      <c r="H80" s="11">
        <f>IFERROR(c_ratio_op_tbl!G72/$B80,"")</f>
        <v>3.3098344128517385</v>
      </c>
      <c r="I80" s="14">
        <f>IFERROR(c_ratio_op_tbl!H72/$B80,"")</f>
        <v>3.677593792057487</v>
      </c>
      <c r="J80" s="11">
        <f>IFERROR(c_ratio_op_tbl!I72/$B80,"")</f>
        <v>4.0453531712632351</v>
      </c>
      <c r="K80" s="11">
        <f>IFERROR(c_ratio_op_tbl!J72/$B80,"")</f>
        <v>4.413112550468985</v>
      </c>
      <c r="L80" s="11">
        <f>IFERROR(c_ratio_op_tbl!K72/$B80,"")</f>
        <v>4.7808719296747331</v>
      </c>
      <c r="M80" s="11">
        <f>IFERROR(c_ratio_op_tbl!L72/$B80,"")</f>
        <v>5.148631308880482</v>
      </c>
      <c r="N80" s="11">
        <f>IFERROR(c_ratio_op_tbl!M72/$B80,"")</f>
        <v>5.5163906880862301</v>
      </c>
      <c r="O80" s="2"/>
      <c r="Q80" s="57"/>
    </row>
    <row r="81" spans="1:17" x14ac:dyDescent="0.25">
      <c r="A81" s="12" t="str">
        <f>c_ratio_op_tbl!A73</f>
        <v>0xb483f21dc981d2d1e483192a15fcac281669bf73</v>
      </c>
      <c r="B81" s="2">
        <f>c_ratio_op_tbl!B73</f>
        <v>65130.442901833601</v>
      </c>
      <c r="C81" s="2"/>
      <c r="D81" s="11">
        <f>IFERROR(c_ratio_op_tbl!C73/$B81,"")</f>
        <v>1.8669749362299042</v>
      </c>
      <c r="E81" s="11">
        <f>IFERROR(c_ratio_op_tbl!D73/$B81,"")</f>
        <v>2.2403699234758858</v>
      </c>
      <c r="F81" s="11">
        <f>IFERROR(c_ratio_op_tbl!E73/$B81,"")</f>
        <v>2.6137649107218661</v>
      </c>
      <c r="G81" s="11">
        <f>IFERROR(c_ratio_op_tbl!F73/$B81,"")</f>
        <v>2.9871598979678478</v>
      </c>
      <c r="H81" s="11">
        <f>IFERROR(c_ratio_op_tbl!G73/$B81,"")</f>
        <v>3.3605548852138281</v>
      </c>
      <c r="I81" s="14">
        <f>IFERROR(c_ratio_op_tbl!H73/$B81,"")</f>
        <v>3.7339498724598097</v>
      </c>
      <c r="J81" s="11">
        <f>IFERROR(c_ratio_op_tbl!I73/$B81,"")</f>
        <v>4.1073448597057913</v>
      </c>
      <c r="K81" s="11">
        <f>IFERROR(c_ratio_op_tbl!J73/$B81,"")</f>
        <v>4.4807398469517716</v>
      </c>
      <c r="L81" s="11">
        <f>IFERROR(c_ratio_op_tbl!K73/$B81,"")</f>
        <v>4.8541348341977519</v>
      </c>
      <c r="M81" s="11">
        <f>IFERROR(c_ratio_op_tbl!L73/$B81,"")</f>
        <v>5.2275298214437322</v>
      </c>
      <c r="N81" s="11">
        <f>IFERROR(c_ratio_op_tbl!M73/$B81,"")</f>
        <v>5.6009248086897134</v>
      </c>
      <c r="O81" s="2"/>
      <c r="Q81" s="57"/>
    </row>
    <row r="82" spans="1:17" x14ac:dyDescent="0.25">
      <c r="A82" s="12" t="str">
        <f>c_ratio_op_tbl!A74</f>
        <v>0xe51231daa306acf16eac34a864564ca36b262a1f</v>
      </c>
      <c r="B82" s="2">
        <f>c_ratio_op_tbl!B74</f>
        <v>62312.06458364617</v>
      </c>
      <c r="C82" s="2"/>
      <c r="D82" s="11">
        <f>IFERROR(c_ratio_op_tbl!C74/$B82,"")</f>
        <v>1.908599746735171</v>
      </c>
      <c r="E82" s="11">
        <f>IFERROR(c_ratio_op_tbl!D74/$B82,"")</f>
        <v>2.2903196960822045</v>
      </c>
      <c r="F82" s="11">
        <f>IFERROR(c_ratio_op_tbl!E74/$B82,"")</f>
        <v>2.6720396454292379</v>
      </c>
      <c r="G82" s="11">
        <f>IFERROR(c_ratio_op_tbl!F74/$B82,"")</f>
        <v>3.0537595947762735</v>
      </c>
      <c r="H82" s="11">
        <f>IFERROR(c_ratio_op_tbl!G74/$B82,"")</f>
        <v>3.4354795441233072</v>
      </c>
      <c r="I82" s="14">
        <f>IFERROR(c_ratio_op_tbl!H74/$B82,"")</f>
        <v>3.8171994934703406</v>
      </c>
      <c r="J82" s="11">
        <f>IFERROR(c_ratio_op_tbl!I74/$B82,"")</f>
        <v>4.1989194428173757</v>
      </c>
      <c r="K82" s="11">
        <f>IFERROR(c_ratio_op_tbl!J74/$B82,"")</f>
        <v>4.5806393921644091</v>
      </c>
      <c r="L82" s="11">
        <f>IFERROR(c_ratio_op_tbl!K74/$B82,"")</f>
        <v>4.9623593415114451</v>
      </c>
      <c r="M82" s="11">
        <f>IFERROR(c_ratio_op_tbl!L74/$B82,"")</f>
        <v>5.3440792908584758</v>
      </c>
      <c r="N82" s="11">
        <f>IFERROR(c_ratio_op_tbl!M74/$B82,"")</f>
        <v>5.7257992402055118</v>
      </c>
      <c r="O82" s="2"/>
      <c r="Q82" s="57"/>
    </row>
    <row r="83" spans="1:17" x14ac:dyDescent="0.25">
      <c r="A83" s="12" t="str">
        <f>c_ratio_op_tbl!A75</f>
        <v>0x12478d1a60a910c9cbffb90648766a2bdd5918f5</v>
      </c>
      <c r="B83" s="2">
        <f>c_ratio_op_tbl!B75</f>
        <v>62310.473649770858</v>
      </c>
      <c r="C83" s="2"/>
      <c r="D83" s="11">
        <f>IFERROR(c_ratio_op_tbl!C75/$B83,"")</f>
        <v>1.8862221563210457</v>
      </c>
      <c r="E83" s="11">
        <f>IFERROR(c_ratio_op_tbl!D75/$B83,"")</f>
        <v>2.2634665875852549</v>
      </c>
      <c r="F83" s="11">
        <f>IFERROR(c_ratio_op_tbl!E75/$B83,"")</f>
        <v>2.6407110188494642</v>
      </c>
      <c r="G83" s="11">
        <f>IFERROR(c_ratio_op_tbl!F75/$B83,"")</f>
        <v>3.0179554501136718</v>
      </c>
      <c r="H83" s="11">
        <f>IFERROR(c_ratio_op_tbl!G75/$B83,"")</f>
        <v>3.3951998813778812</v>
      </c>
      <c r="I83" s="14">
        <f>IFERROR(c_ratio_op_tbl!H75/$B83,"")</f>
        <v>3.7724443126420901</v>
      </c>
      <c r="J83" s="11">
        <f>IFERROR(c_ratio_op_tbl!I75/$B83,"")</f>
        <v>4.1496887439063013</v>
      </c>
      <c r="K83" s="11">
        <f>IFERROR(c_ratio_op_tbl!J75/$B83,"")</f>
        <v>4.5269331751705089</v>
      </c>
      <c r="L83" s="11">
        <f>IFERROR(c_ratio_op_tbl!K75/$B83,"")</f>
        <v>4.9041776064347182</v>
      </c>
      <c r="M83" s="11">
        <f>IFERROR(c_ratio_op_tbl!L75/$B83,"")</f>
        <v>5.2814220376989267</v>
      </c>
      <c r="N83" s="11">
        <f>IFERROR(c_ratio_op_tbl!M75/$B83,"")</f>
        <v>5.6586664689631361</v>
      </c>
      <c r="O83" s="2"/>
      <c r="Q83" s="57"/>
    </row>
    <row r="84" spans="1:17" x14ac:dyDescent="0.25">
      <c r="A84" s="12" t="str">
        <f>c_ratio_op_tbl!A76</f>
        <v>0x0d0db6402196fb090cd251a1503b5688a30a6116</v>
      </c>
      <c r="B84" s="2">
        <f>c_ratio_op_tbl!B76</f>
        <v>60427.866472438742</v>
      </c>
      <c r="C84" s="2"/>
      <c r="D84" s="11">
        <f>IFERROR(c_ratio_op_tbl!C76/$B84,"")</f>
        <v>1.6385977974306298</v>
      </c>
      <c r="E84" s="11">
        <f>IFERROR(c_ratio_op_tbl!D76/$B84,"")</f>
        <v>1.966317356916756</v>
      </c>
      <c r="F84" s="11">
        <f>IFERROR(c_ratio_op_tbl!E76/$B84,"")</f>
        <v>2.2940369164028809</v>
      </c>
      <c r="G84" s="11">
        <f>IFERROR(c_ratio_op_tbl!F76/$B84,"")</f>
        <v>2.6217564758890073</v>
      </c>
      <c r="H84" s="11">
        <f>IFERROR(c_ratio_op_tbl!G76/$B84,"")</f>
        <v>2.9494760353751337</v>
      </c>
      <c r="I84" s="14">
        <f>IFERROR(c_ratio_op_tbl!H76/$B84,"")</f>
        <v>3.2771955948612606</v>
      </c>
      <c r="J84" s="11">
        <f>IFERROR(c_ratio_op_tbl!I76/$B84,"")</f>
        <v>3.6049151543473856</v>
      </c>
      <c r="K84" s="11">
        <f>IFERROR(c_ratio_op_tbl!J76/$B84,"")</f>
        <v>3.932634713833512</v>
      </c>
      <c r="L84" s="11">
        <f>IFERROR(c_ratio_op_tbl!K76/$B84,"")</f>
        <v>4.2603542733196385</v>
      </c>
      <c r="M84" s="11">
        <f>IFERROR(c_ratio_op_tbl!L76/$B84,"")</f>
        <v>4.5880738328057635</v>
      </c>
      <c r="N84" s="11">
        <f>IFERROR(c_ratio_op_tbl!M76/$B84,"")</f>
        <v>4.9157933922918895</v>
      </c>
      <c r="O84" s="2"/>
      <c r="Q84" s="57"/>
    </row>
    <row r="85" spans="1:17" x14ac:dyDescent="0.25">
      <c r="A85" s="12" t="str">
        <f>c_ratio_op_tbl!A77</f>
        <v>0x48fe56b756ef2717d1db4050ef648ad4b72f55b9</v>
      </c>
      <c r="B85" s="2">
        <f>c_ratio_op_tbl!B77</f>
        <v>60380.677238180971</v>
      </c>
      <c r="C85" s="2"/>
      <c r="D85" s="11">
        <f>IFERROR(c_ratio_op_tbl!C77/$B85,"")</f>
        <v>1.9276989623996728</v>
      </c>
      <c r="E85" s="11">
        <f>IFERROR(c_ratio_op_tbl!D77/$B85,"")</f>
        <v>2.3132387548796074</v>
      </c>
      <c r="F85" s="11">
        <f>IFERROR(c_ratio_op_tbl!E77/$B85,"")</f>
        <v>2.698778547359542</v>
      </c>
      <c r="G85" s="11">
        <f>IFERROR(c_ratio_op_tbl!F77/$B85,"")</f>
        <v>3.0843183398394762</v>
      </c>
      <c r="H85" s="11">
        <f>IFERROR(c_ratio_op_tbl!G77/$B85,"")</f>
        <v>3.4698581323194113</v>
      </c>
      <c r="I85" s="14">
        <f>IFERROR(c_ratio_op_tbl!H77/$B85,"")</f>
        <v>3.8553979247993455</v>
      </c>
      <c r="J85" s="11">
        <f>IFERROR(c_ratio_op_tbl!I77/$B85,"")</f>
        <v>4.2409377172792802</v>
      </c>
      <c r="K85" s="11">
        <f>IFERROR(c_ratio_op_tbl!J77/$B85,"")</f>
        <v>4.6264775097592148</v>
      </c>
      <c r="L85" s="11">
        <f>IFERROR(c_ratio_op_tbl!K77/$B85,"")</f>
        <v>5.0120173022391485</v>
      </c>
      <c r="M85" s="11">
        <f>IFERROR(c_ratio_op_tbl!L77/$B85,"")</f>
        <v>5.3975570947190814</v>
      </c>
      <c r="N85" s="11">
        <f>IFERROR(c_ratio_op_tbl!M77/$B85,"")</f>
        <v>5.7830968871990187</v>
      </c>
      <c r="O85" s="2"/>
      <c r="Q85" s="57"/>
    </row>
    <row r="86" spans="1:17" x14ac:dyDescent="0.25">
      <c r="A86" s="12" t="str">
        <f>c_ratio_op_tbl!A78</f>
        <v>0xfbea0772cef0dbe743a18b132bfbb8f9eb0bf0aa</v>
      </c>
      <c r="B86" s="2">
        <f>c_ratio_op_tbl!B78</f>
        <v>59788.544374506229</v>
      </c>
      <c r="C86" s="2"/>
      <c r="D86" s="11">
        <f>IFERROR(c_ratio_op_tbl!C78/$B86,"")</f>
        <v>2.158236168388608</v>
      </c>
      <c r="E86" s="11">
        <f>IFERROR(c_ratio_op_tbl!D78/$B86,"")</f>
        <v>2.5898834020663313</v>
      </c>
      <c r="F86" s="11">
        <f>IFERROR(c_ratio_op_tbl!E78/$B86,"")</f>
        <v>3.0215306357440528</v>
      </c>
      <c r="G86" s="11">
        <f>IFERROR(c_ratio_op_tbl!F78/$B86,"")</f>
        <v>3.4531778694217734</v>
      </c>
      <c r="H86" s="11">
        <f>IFERROR(c_ratio_op_tbl!G78/$B86,"")</f>
        <v>3.8848251030994949</v>
      </c>
      <c r="I86" s="14">
        <f>IFERROR(c_ratio_op_tbl!H78/$B86,"")</f>
        <v>4.316472336777216</v>
      </c>
      <c r="J86" s="11">
        <f>IFERROR(c_ratio_op_tbl!I78/$B86,"")</f>
        <v>4.7481195704549393</v>
      </c>
      <c r="K86" s="11">
        <f>IFERROR(c_ratio_op_tbl!J78/$B86,"")</f>
        <v>5.1797668041326608</v>
      </c>
      <c r="L86" s="11">
        <f>IFERROR(c_ratio_op_tbl!K78/$B86,"")</f>
        <v>5.6114140378103814</v>
      </c>
      <c r="M86" s="11">
        <f>IFERROR(c_ratio_op_tbl!L78/$B86,"")</f>
        <v>6.0430612714881038</v>
      </c>
      <c r="N86" s="11">
        <f>IFERROR(c_ratio_op_tbl!M78/$B86,"")</f>
        <v>6.4747085051658262</v>
      </c>
      <c r="O86" s="2"/>
      <c r="Q86" s="57"/>
    </row>
    <row r="87" spans="1:17" x14ac:dyDescent="0.25">
      <c r="A87" s="12" t="str">
        <f>c_ratio_op_tbl!A79</f>
        <v>0x34bf2e2339e0cdf3954820177125b1e60a79e36b</v>
      </c>
      <c r="B87" s="2">
        <f>c_ratio_op_tbl!B79</f>
        <v>59373.583407019811</v>
      </c>
      <c r="C87" s="2"/>
      <c r="D87" s="11">
        <f>IFERROR(c_ratio_op_tbl!C79/$B87,"")</f>
        <v>1.776445176617593</v>
      </c>
      <c r="E87" s="11">
        <f>IFERROR(c_ratio_op_tbl!D79/$B87,"")</f>
        <v>2.1317342119411111</v>
      </c>
      <c r="F87" s="11">
        <f>IFERROR(c_ratio_op_tbl!E79/$B87,"")</f>
        <v>2.4870232472646303</v>
      </c>
      <c r="G87" s="11">
        <f>IFERROR(c_ratio_op_tbl!F79/$B87,"")</f>
        <v>2.8423122825881482</v>
      </c>
      <c r="H87" s="11">
        <f>IFERROR(c_ratio_op_tbl!G79/$B87,"")</f>
        <v>3.1976013179116669</v>
      </c>
      <c r="I87" s="14">
        <f>IFERROR(c_ratio_op_tbl!H79/$B87,"")</f>
        <v>3.5528903532351861</v>
      </c>
      <c r="J87" s="11">
        <f>IFERROR(c_ratio_op_tbl!I79/$B87,"")</f>
        <v>3.9081793885587039</v>
      </c>
      <c r="K87" s="11">
        <f>IFERROR(c_ratio_op_tbl!J79/$B87,"")</f>
        <v>4.2634684238822222</v>
      </c>
      <c r="L87" s="11">
        <f>IFERROR(c_ratio_op_tbl!K79/$B87,"")</f>
        <v>4.6187574592057414</v>
      </c>
      <c r="M87" s="11">
        <f>IFERROR(c_ratio_op_tbl!L79/$B87,"")</f>
        <v>4.9740464945292597</v>
      </c>
      <c r="N87" s="11">
        <f>IFERROR(c_ratio_op_tbl!M79/$B87,"")</f>
        <v>5.3293355298527771</v>
      </c>
      <c r="O87" s="2"/>
      <c r="Q87" s="57"/>
    </row>
    <row r="88" spans="1:17" x14ac:dyDescent="0.25">
      <c r="A88" s="12" t="str">
        <f>c_ratio_op_tbl!A80</f>
        <v>0x764f4909251f81976a0a2dcebce95333e4c27517</v>
      </c>
      <c r="B88" s="2">
        <f>c_ratio_op_tbl!B80</f>
        <v>58169.898642759712</v>
      </c>
      <c r="C88" s="2"/>
      <c r="D88" s="11">
        <f>IFERROR(c_ratio_op_tbl!C80/$B88,"")</f>
        <v>1.6091254381401983</v>
      </c>
      <c r="E88" s="11">
        <f>IFERROR(c_ratio_op_tbl!D80/$B88,"")</f>
        <v>1.9309505257682382</v>
      </c>
      <c r="F88" s="11">
        <f>IFERROR(c_ratio_op_tbl!E80/$B88,"")</f>
        <v>2.2527756133962775</v>
      </c>
      <c r="G88" s="11">
        <f>IFERROR(c_ratio_op_tbl!F80/$B88,"")</f>
        <v>2.5746007010243166</v>
      </c>
      <c r="H88" s="11">
        <f>IFERROR(c_ratio_op_tbl!G80/$B88,"")</f>
        <v>2.8964257886523579</v>
      </c>
      <c r="I88" s="14">
        <f>IFERROR(c_ratio_op_tbl!H80/$B88,"")</f>
        <v>3.2182508762803965</v>
      </c>
      <c r="J88" s="11">
        <f>IFERROR(c_ratio_op_tbl!I80/$B88,"")</f>
        <v>3.5400759639084356</v>
      </c>
      <c r="K88" s="11">
        <f>IFERROR(c_ratio_op_tbl!J80/$B88,"")</f>
        <v>3.8619010515364751</v>
      </c>
      <c r="L88" s="11">
        <f>IFERROR(c_ratio_op_tbl!K80/$B88,"")</f>
        <v>4.1837261391645155</v>
      </c>
      <c r="M88" s="11">
        <f>IFERROR(c_ratio_op_tbl!L80/$B88,"")</f>
        <v>4.505551226792555</v>
      </c>
      <c r="N88" s="11">
        <f>IFERROR(c_ratio_op_tbl!M80/$B88,"")</f>
        <v>4.8273763144205946</v>
      </c>
      <c r="O88" s="2"/>
      <c r="Q88" s="57"/>
    </row>
    <row r="89" spans="1:17" x14ac:dyDescent="0.25">
      <c r="A89" s="12" t="str">
        <f>c_ratio_op_tbl!A81</f>
        <v>0x2be5236a81164db698463109974be017dec9b7d8</v>
      </c>
      <c r="B89" s="2">
        <f>c_ratio_op_tbl!B81</f>
        <v>58131.293273574433</v>
      </c>
      <c r="C89" s="2"/>
      <c r="D89" s="11">
        <f>IFERROR(c_ratio_op_tbl!C81/$B89,"")</f>
        <v>1.8782885104723386</v>
      </c>
      <c r="E89" s="11">
        <f>IFERROR(c_ratio_op_tbl!D81/$B89,"")</f>
        <v>2.2539462125668073</v>
      </c>
      <c r="F89" s="11">
        <f>IFERROR(c_ratio_op_tbl!E81/$B89,"")</f>
        <v>2.6296039146612737</v>
      </c>
      <c r="G89" s="11">
        <f>IFERROR(c_ratio_op_tbl!F81/$B89,"")</f>
        <v>3.005261616755742</v>
      </c>
      <c r="H89" s="11">
        <f>IFERROR(c_ratio_op_tbl!G81/$B89,"")</f>
        <v>3.3809193188502107</v>
      </c>
      <c r="I89" s="14">
        <f>IFERROR(c_ratio_op_tbl!H81/$B89,"")</f>
        <v>3.7565770209446772</v>
      </c>
      <c r="J89" s="11">
        <f>IFERROR(c_ratio_op_tbl!I81/$B89,"")</f>
        <v>4.1322347230391463</v>
      </c>
      <c r="K89" s="11">
        <f>IFERROR(c_ratio_op_tbl!J81/$B89,"")</f>
        <v>4.5078924251336145</v>
      </c>
      <c r="L89" s="11">
        <f>IFERROR(c_ratio_op_tbl!K81/$B89,"")</f>
        <v>4.8835501272280801</v>
      </c>
      <c r="M89" s="11">
        <f>IFERROR(c_ratio_op_tbl!L81/$B89,"")</f>
        <v>5.2592078293225493</v>
      </c>
      <c r="N89" s="11">
        <f>IFERROR(c_ratio_op_tbl!M81/$B89,"")</f>
        <v>5.6348655314170175</v>
      </c>
      <c r="O89" s="2"/>
      <c r="Q89" s="57"/>
    </row>
    <row r="90" spans="1:17" x14ac:dyDescent="0.25">
      <c r="A90" s="12" t="str">
        <f>c_ratio_op_tbl!A82</f>
        <v>0x5cb322e1596daff9bcce29986e708966265fdc7d</v>
      </c>
      <c r="B90" s="2">
        <f>c_ratio_op_tbl!B82</f>
        <v>55668.768652576633</v>
      </c>
      <c r="C90" s="2"/>
      <c r="D90" s="11">
        <f>IFERROR(c_ratio_op_tbl!C82/$B90,"")</f>
        <v>1.2240544244924756</v>
      </c>
      <c r="E90" s="11">
        <f>IFERROR(c_ratio_op_tbl!D82/$B90,"")</f>
        <v>1.4688653093909707</v>
      </c>
      <c r="F90" s="11">
        <f>IFERROR(c_ratio_op_tbl!E82/$B90,"")</f>
        <v>1.7136761942894656</v>
      </c>
      <c r="G90" s="11">
        <f>IFERROR(c_ratio_op_tbl!F82/$B90,"")</f>
        <v>1.9584870791879605</v>
      </c>
      <c r="H90" s="11">
        <f>IFERROR(c_ratio_op_tbl!G82/$B90,"")</f>
        <v>2.2032979640864556</v>
      </c>
      <c r="I90" s="14">
        <f>IFERROR(c_ratio_op_tbl!H82/$B90,"")</f>
        <v>2.4481088489849507</v>
      </c>
      <c r="J90" s="11">
        <f>IFERROR(c_ratio_op_tbl!I82/$B90,"")</f>
        <v>2.6929197338834463</v>
      </c>
      <c r="K90" s="11">
        <f>IFERROR(c_ratio_op_tbl!J82/$B90,"")</f>
        <v>2.9377306187819414</v>
      </c>
      <c r="L90" s="11">
        <f>IFERROR(c_ratio_op_tbl!K82/$B90,"")</f>
        <v>3.182541503680437</v>
      </c>
      <c r="M90" s="11">
        <f>IFERROR(c_ratio_op_tbl!L82/$B90,"")</f>
        <v>3.4273523885789317</v>
      </c>
      <c r="N90" s="11">
        <f>IFERROR(c_ratio_op_tbl!M82/$B90,"")</f>
        <v>3.6721632734774272</v>
      </c>
      <c r="O90" s="2"/>
      <c r="Q90" s="57"/>
    </row>
    <row r="91" spans="1:17" x14ac:dyDescent="0.25">
      <c r="A91" s="12" t="str">
        <f>c_ratio_op_tbl!A83</f>
        <v>0x1d4acbc9f70cadd4e6eb215731b8a20bb848d042</v>
      </c>
      <c r="B91" s="2">
        <f>c_ratio_op_tbl!B83</f>
        <v>53993.382702345029</v>
      </c>
      <c r="C91" s="2"/>
      <c r="D91" s="11">
        <f>IFERROR(c_ratio_op_tbl!C83/$B91,"")</f>
        <v>1.1460697990920636</v>
      </c>
      <c r="E91" s="11">
        <f>IFERROR(c_ratio_op_tbl!D83/$B91,"")</f>
        <v>1.3752837589104765</v>
      </c>
      <c r="F91" s="11">
        <f>IFERROR(c_ratio_op_tbl!E83/$B91,"")</f>
        <v>1.6044977187288889</v>
      </c>
      <c r="G91" s="11">
        <f>IFERROR(c_ratio_op_tbl!F83/$B91,"")</f>
        <v>1.833711678547302</v>
      </c>
      <c r="H91" s="11">
        <f>IFERROR(c_ratio_op_tbl!G83/$B91,"")</f>
        <v>2.0629256383657153</v>
      </c>
      <c r="I91" s="14">
        <f>IFERROR(c_ratio_op_tbl!H83/$B91,"")</f>
        <v>2.2921395981841264</v>
      </c>
      <c r="J91" s="11">
        <f>IFERROR(c_ratio_op_tbl!I83/$B91,"")</f>
        <v>2.5213535580025392</v>
      </c>
      <c r="K91" s="11">
        <f>IFERROR(c_ratio_op_tbl!J83/$B91,"")</f>
        <v>2.7505675178209525</v>
      </c>
      <c r="L91" s="11">
        <f>IFERROR(c_ratio_op_tbl!K83/$B91,"")</f>
        <v>2.9797814776393654</v>
      </c>
      <c r="M91" s="11">
        <f>IFERROR(c_ratio_op_tbl!L83/$B91,"")</f>
        <v>3.2089954374577778</v>
      </c>
      <c r="N91" s="11">
        <f>IFERROR(c_ratio_op_tbl!M83/$B91,"")</f>
        <v>3.4382093972761907</v>
      </c>
      <c r="O91" s="2"/>
      <c r="Q91" s="57"/>
    </row>
    <row r="92" spans="1:17" x14ac:dyDescent="0.25">
      <c r="A92" s="12" t="str">
        <f>c_ratio_op_tbl!A84</f>
        <v>0xdfab977372a039e78839687b8c359465f0f17532</v>
      </c>
      <c r="B92" s="2">
        <f>c_ratio_op_tbl!B84</f>
        <v>53925.750307459733</v>
      </c>
      <c r="C92" s="2"/>
      <c r="D92" s="11">
        <f>IFERROR(c_ratio_op_tbl!C84/$B92,"")</f>
        <v>1.971431905021936</v>
      </c>
      <c r="E92" s="11">
        <f>IFERROR(c_ratio_op_tbl!D84/$B92,"")</f>
        <v>2.3657182860263228</v>
      </c>
      <c r="F92" s="11">
        <f>IFERROR(c_ratio_op_tbl!E84/$B92,"")</f>
        <v>2.7600046670307097</v>
      </c>
      <c r="G92" s="11">
        <f>IFERROR(c_ratio_op_tbl!F84/$B92,"")</f>
        <v>3.1542910480350965</v>
      </c>
      <c r="H92" s="11">
        <f>IFERROR(c_ratio_op_tbl!G84/$B92,"")</f>
        <v>3.5485774290394838</v>
      </c>
      <c r="I92" s="14">
        <f>IFERROR(c_ratio_op_tbl!H84/$B92,"")</f>
        <v>3.942863810043872</v>
      </c>
      <c r="J92" s="11">
        <f>IFERROR(c_ratio_op_tbl!I84/$B92,"")</f>
        <v>4.3371501910482593</v>
      </c>
      <c r="K92" s="11">
        <f>IFERROR(c_ratio_op_tbl!J84/$B92,"")</f>
        <v>4.7314365720526457</v>
      </c>
      <c r="L92" s="11">
        <f>IFERROR(c_ratio_op_tbl!K84/$B92,"")</f>
        <v>5.125722953057033</v>
      </c>
      <c r="M92" s="11">
        <f>IFERROR(c_ratio_op_tbl!L84/$B92,"")</f>
        <v>5.5200093340614194</v>
      </c>
      <c r="N92" s="11">
        <f>IFERROR(c_ratio_op_tbl!M84/$B92,"")</f>
        <v>5.9142957150658093</v>
      </c>
      <c r="O92" s="2"/>
      <c r="Q92" s="57"/>
    </row>
    <row r="93" spans="1:17" x14ac:dyDescent="0.25">
      <c r="A93" s="12" t="str">
        <f>c_ratio_op_tbl!A85</f>
        <v>0xd21a227d7a5c9d475de1a293cfb07dd9fa0fceb0</v>
      </c>
      <c r="B93" s="2">
        <f>c_ratio_op_tbl!B85</f>
        <v>53359.05087443949</v>
      </c>
      <c r="C93" s="2"/>
      <c r="D93" s="11">
        <f>IFERROR(c_ratio_op_tbl!C85/$B93,"")</f>
        <v>1.8556995707110029</v>
      </c>
      <c r="E93" s="11">
        <f>IFERROR(c_ratio_op_tbl!D85/$B93,"")</f>
        <v>2.2268394848532034</v>
      </c>
      <c r="F93" s="11">
        <f>IFERROR(c_ratio_op_tbl!E85/$B93,"")</f>
        <v>2.5979793989954043</v>
      </c>
      <c r="G93" s="11">
        <f>IFERROR(c_ratio_op_tbl!F85/$B93,"")</f>
        <v>2.9691193131376048</v>
      </c>
      <c r="H93" s="11">
        <f>IFERROR(c_ratio_op_tbl!G85/$B93,"")</f>
        <v>3.3402592272798057</v>
      </c>
      <c r="I93" s="14">
        <f>IFERROR(c_ratio_op_tbl!H85/$B93,"")</f>
        <v>3.7113991414220049</v>
      </c>
      <c r="J93" s="11">
        <f>IFERROR(c_ratio_op_tbl!I85/$B93,"")</f>
        <v>4.0825390555642063</v>
      </c>
      <c r="K93" s="11">
        <f>IFERROR(c_ratio_op_tbl!J85/$B93,"")</f>
        <v>4.4536789697064068</v>
      </c>
      <c r="L93" s="11">
        <f>IFERROR(c_ratio_op_tbl!K85/$B93,"")</f>
        <v>4.8248188838486072</v>
      </c>
      <c r="M93" s="11">
        <f>IFERROR(c_ratio_op_tbl!L85/$B93,"")</f>
        <v>5.1959587979908086</v>
      </c>
      <c r="N93" s="11">
        <f>IFERROR(c_ratio_op_tbl!M85/$B93,"")</f>
        <v>5.5670987121330082</v>
      </c>
      <c r="O93" s="2"/>
      <c r="Q93" s="57"/>
    </row>
    <row r="94" spans="1:17" x14ac:dyDescent="0.25">
      <c r="A94" s="12" t="str">
        <f>c_ratio_op_tbl!A86</f>
        <v>0xe4bc96b24e0bdf87b4b92ed39c1aef8839b090dd</v>
      </c>
      <c r="B94" s="2">
        <f>c_ratio_op_tbl!B86</f>
        <v>52795.307213579777</v>
      </c>
      <c r="C94" s="2"/>
      <c r="D94" s="11">
        <f>IFERROR(c_ratio_op_tbl!C86/$B94,"")</f>
        <v>1.8787935121773462</v>
      </c>
      <c r="E94" s="11">
        <f>IFERROR(c_ratio_op_tbl!D86/$B94,"")</f>
        <v>2.2545522146128145</v>
      </c>
      <c r="F94" s="11">
        <f>IFERROR(c_ratio_op_tbl!E86/$B94,"")</f>
        <v>2.6303109170482837</v>
      </c>
      <c r="G94" s="11">
        <f>IFERROR(c_ratio_op_tbl!F86/$B94,"")</f>
        <v>3.0060696194837551</v>
      </c>
      <c r="H94" s="11">
        <f>IFERROR(c_ratio_op_tbl!G86/$B94,"")</f>
        <v>3.3818283219192242</v>
      </c>
      <c r="I94" s="14">
        <f>IFERROR(c_ratio_op_tbl!H86/$B94,"")</f>
        <v>3.7575870243546929</v>
      </c>
      <c r="J94" s="11">
        <f>IFERROR(c_ratio_op_tbl!I86/$B94,"")</f>
        <v>4.1333457267901617</v>
      </c>
      <c r="K94" s="11">
        <f>IFERROR(c_ratio_op_tbl!J86/$B94,"")</f>
        <v>4.5091044292256317</v>
      </c>
      <c r="L94" s="11">
        <f>IFERROR(c_ratio_op_tbl!K86/$B94,"")</f>
        <v>4.8848631316611009</v>
      </c>
      <c r="M94" s="11">
        <f>IFERROR(c_ratio_op_tbl!L86/$B94,"")</f>
        <v>5.26062183409657</v>
      </c>
      <c r="N94" s="11">
        <f>IFERROR(c_ratio_op_tbl!M86/$B94,"")</f>
        <v>5.6363805365320392</v>
      </c>
      <c r="O94" s="2"/>
      <c r="Q94" s="57"/>
    </row>
    <row r="95" spans="1:17" x14ac:dyDescent="0.25">
      <c r="A95" s="12" t="str">
        <f>c_ratio_op_tbl!A87</f>
        <v>0xd53c9fedcc95187307908d659846a443cb1e7350</v>
      </c>
      <c r="B95" s="2">
        <f>c_ratio_op_tbl!B87</f>
        <v>52678.573497757017</v>
      </c>
      <c r="C95" s="2"/>
      <c r="D95" s="11">
        <f>IFERROR(c_ratio_op_tbl!C87/$B95,"")</f>
        <v>1.8863577142729782</v>
      </c>
      <c r="E95" s="11">
        <f>IFERROR(c_ratio_op_tbl!D87/$B95,"")</f>
        <v>2.2636292571275733</v>
      </c>
      <c r="F95" s="11">
        <f>IFERROR(c_ratio_op_tbl!E87/$B95,"")</f>
        <v>2.6409007999821692</v>
      </c>
      <c r="G95" s="11">
        <f>IFERROR(c_ratio_op_tbl!F87/$B95,"")</f>
        <v>3.0181723428367646</v>
      </c>
      <c r="H95" s="11">
        <f>IFERROR(c_ratio_op_tbl!G87/$B95,"")</f>
        <v>3.39544388569136</v>
      </c>
      <c r="I95" s="14">
        <f>IFERROR(c_ratio_op_tbl!H87/$B95,"")</f>
        <v>3.7727154285459559</v>
      </c>
      <c r="J95" s="11">
        <f>IFERROR(c_ratio_op_tbl!I87/$B95,"")</f>
        <v>4.1499869714005513</v>
      </c>
      <c r="K95" s="11">
        <f>IFERROR(c_ratio_op_tbl!J87/$B95,"")</f>
        <v>4.5272585142551467</v>
      </c>
      <c r="L95" s="11">
        <f>IFERROR(c_ratio_op_tbl!K87/$B95,"")</f>
        <v>4.904530057109743</v>
      </c>
      <c r="M95" s="11">
        <f>IFERROR(c_ratio_op_tbl!L87/$B95,"")</f>
        <v>5.2818015999643384</v>
      </c>
      <c r="N95" s="11">
        <f>IFERROR(c_ratio_op_tbl!M87/$B95,"")</f>
        <v>5.6590731428189365</v>
      </c>
      <c r="O95" s="2"/>
      <c r="Q95" s="57"/>
    </row>
    <row r="96" spans="1:17" x14ac:dyDescent="0.25">
      <c r="A96" s="12" t="str">
        <f>c_ratio_op_tbl!A88</f>
        <v>0xd0e72c1b2eb87e3dc0445b7f689cadcfc872b293</v>
      </c>
      <c r="B96" s="2">
        <f>c_ratio_op_tbl!B88</f>
        <v>52304.631023295333</v>
      </c>
      <c r="C96" s="2"/>
      <c r="D96" s="11">
        <f>IFERROR(c_ratio_op_tbl!C88/$B96,"")</f>
        <v>1.9176517722140733</v>
      </c>
      <c r="E96" s="11">
        <f>IFERROR(c_ratio_op_tbl!D88/$B96,"")</f>
        <v>2.3011821266568862</v>
      </c>
      <c r="F96" s="11">
        <f>IFERROR(c_ratio_op_tbl!E88/$B96,"")</f>
        <v>2.6847124810997007</v>
      </c>
      <c r="G96" s="11">
        <f>IFERROR(c_ratio_op_tbl!F88/$B96,"")</f>
        <v>3.0682428355425158</v>
      </c>
      <c r="H96" s="11">
        <f>IFERROR(c_ratio_op_tbl!G88/$B96,"")</f>
        <v>3.4517731899853303</v>
      </c>
      <c r="I96" s="14">
        <f>IFERROR(c_ratio_op_tbl!H88/$B96,"")</f>
        <v>3.8353035444281449</v>
      </c>
      <c r="J96" s="11">
        <f>IFERROR(c_ratio_op_tbl!I88/$B96,"")</f>
        <v>4.2188338988709599</v>
      </c>
      <c r="K96" s="11">
        <f>IFERROR(c_ratio_op_tbl!J88/$B96,"")</f>
        <v>4.6023642533137741</v>
      </c>
      <c r="L96" s="11">
        <f>IFERROR(c_ratio_op_tbl!K88/$B96,"")</f>
        <v>4.9858946077565891</v>
      </c>
      <c r="M96" s="11">
        <f>IFERROR(c_ratio_op_tbl!L88/$B96,"")</f>
        <v>5.3694249621994015</v>
      </c>
      <c r="N96" s="11">
        <f>IFERROR(c_ratio_op_tbl!M88/$B96,"")</f>
        <v>5.7529553166422183</v>
      </c>
      <c r="O96" s="2"/>
      <c r="Q96" s="57"/>
    </row>
    <row r="97" spans="1:17" x14ac:dyDescent="0.25">
      <c r="A97" s="12" t="str">
        <f>c_ratio_op_tbl!A89</f>
        <v>0x044a9c43e95aa9fd28eea25131a62b602d304f1f</v>
      </c>
      <c r="B97" s="2">
        <f>c_ratio_op_tbl!B89</f>
        <v>51173.378305064252</v>
      </c>
      <c r="C97" s="2"/>
      <c r="D97" s="11">
        <f>IFERROR(c_ratio_op_tbl!C89/$B97,"")</f>
        <v>1.7365895364850048</v>
      </c>
      <c r="E97" s="11">
        <f>IFERROR(c_ratio_op_tbl!D89/$B97,"")</f>
        <v>2.0839074437820058</v>
      </c>
      <c r="F97" s="11">
        <f>IFERROR(c_ratio_op_tbl!E89/$B97,"")</f>
        <v>2.4312253510790076</v>
      </c>
      <c r="G97" s="11">
        <f>IFERROR(c_ratio_op_tbl!F89/$B97,"")</f>
        <v>2.7785432583760072</v>
      </c>
      <c r="H97" s="11">
        <f>IFERROR(c_ratio_op_tbl!G89/$B97,"")</f>
        <v>3.1258611656730091</v>
      </c>
      <c r="I97" s="14">
        <f>IFERROR(c_ratio_op_tbl!H89/$B97,"")</f>
        <v>3.4731790729700101</v>
      </c>
      <c r="J97" s="11">
        <f>IFERROR(c_ratio_op_tbl!I89/$B97,"")</f>
        <v>3.8204969802670097</v>
      </c>
      <c r="K97" s="11">
        <f>IFERROR(c_ratio_op_tbl!J89/$B97,"")</f>
        <v>4.1678148875640115</v>
      </c>
      <c r="L97" s="11">
        <f>IFERROR(c_ratio_op_tbl!K89/$B97,"")</f>
        <v>4.5151327948610129</v>
      </c>
      <c r="M97" s="11">
        <f>IFERROR(c_ratio_op_tbl!L89/$B97,"")</f>
        <v>4.8624507021580134</v>
      </c>
      <c r="N97" s="11">
        <f>IFERROR(c_ratio_op_tbl!M89/$B97,"")</f>
        <v>5.2097686094550149</v>
      </c>
      <c r="O97" s="2"/>
      <c r="Q97" s="57"/>
    </row>
    <row r="98" spans="1:17" x14ac:dyDescent="0.25">
      <c r="A98" s="12" t="str">
        <f>c_ratio_op_tbl!A90</f>
        <v>0x489863b61c625a15c74fb4c21486bacb4a3937ab</v>
      </c>
      <c r="B98" s="2">
        <f>c_ratio_op_tbl!B90</f>
        <v>51065.066312652598</v>
      </c>
      <c r="C98" s="2"/>
      <c r="D98" s="11">
        <f>IFERROR(c_ratio_op_tbl!C90/$B98,"")</f>
        <v>1.8841165459897218</v>
      </c>
      <c r="E98" s="11">
        <f>IFERROR(c_ratio_op_tbl!D90/$B98,"")</f>
        <v>2.2609398551876656</v>
      </c>
      <c r="F98" s="11">
        <f>IFERROR(c_ratio_op_tbl!E90/$B98,"")</f>
        <v>2.6377631643856096</v>
      </c>
      <c r="G98" s="11">
        <f>IFERROR(c_ratio_op_tbl!F90/$B98,"")</f>
        <v>3.0145864735835555</v>
      </c>
      <c r="H98" s="11">
        <f>IFERROR(c_ratio_op_tbl!G90/$B98,"")</f>
        <v>3.3914097827814995</v>
      </c>
      <c r="I98" s="14">
        <f>IFERROR(c_ratio_op_tbl!H90/$B98,"")</f>
        <v>3.7682330919794431</v>
      </c>
      <c r="J98" s="11">
        <f>IFERROR(c_ratio_op_tbl!I90/$B98,"")</f>
        <v>4.1450564011773894</v>
      </c>
      <c r="K98" s="11">
        <f>IFERROR(c_ratio_op_tbl!J90/$B98,"")</f>
        <v>4.521879710375333</v>
      </c>
      <c r="L98" s="11">
        <f>IFERROR(c_ratio_op_tbl!K90/$B98,"")</f>
        <v>4.8987030195732766</v>
      </c>
      <c r="M98" s="11">
        <f>IFERROR(c_ratio_op_tbl!L90/$B98,"")</f>
        <v>5.2755263287712202</v>
      </c>
      <c r="N98" s="11">
        <f>IFERROR(c_ratio_op_tbl!M90/$B98,"")</f>
        <v>5.6523496379691647</v>
      </c>
      <c r="O98" s="2"/>
      <c r="Q98" s="57"/>
    </row>
    <row r="99" spans="1:17" x14ac:dyDescent="0.25">
      <c r="A99" s="12" t="str">
        <f>c_ratio_op_tbl!A91</f>
        <v>0x7173ce51d1b494320229e06bbdbe0da258b9b547</v>
      </c>
      <c r="B99" s="2">
        <f>c_ratio_op_tbl!B91</f>
        <v>51034.706769148986</v>
      </c>
      <c r="C99" s="2"/>
      <c r="D99" s="11">
        <f>IFERROR(c_ratio_op_tbl!C91/$B99,"")</f>
        <v>1.5964750185724712</v>
      </c>
      <c r="E99" s="11">
        <f>IFERROR(c_ratio_op_tbl!D91/$B99,"")</f>
        <v>1.9157700222869656</v>
      </c>
      <c r="F99" s="11">
        <f>IFERROR(c_ratio_op_tbl!E91/$B99,"")</f>
        <v>2.2350650260014588</v>
      </c>
      <c r="G99" s="11">
        <f>IFERROR(c_ratio_op_tbl!F91/$B99,"")</f>
        <v>2.5543600297159541</v>
      </c>
      <c r="H99" s="11">
        <f>IFERROR(c_ratio_op_tbl!G91/$B99,"")</f>
        <v>2.8736550334304489</v>
      </c>
      <c r="I99" s="14">
        <f>IFERROR(c_ratio_op_tbl!H91/$B99,"")</f>
        <v>3.1929500371449424</v>
      </c>
      <c r="J99" s="11">
        <f>IFERROR(c_ratio_op_tbl!I91/$B99,"")</f>
        <v>3.5122450408594377</v>
      </c>
      <c r="K99" s="11">
        <f>IFERROR(c_ratio_op_tbl!J91/$B99,"")</f>
        <v>3.8315400445739307</v>
      </c>
      <c r="L99" s="11">
        <f>IFERROR(c_ratio_op_tbl!K91/$B99,"")</f>
        <v>4.1508350482884255</v>
      </c>
      <c r="M99" s="11">
        <f>IFERROR(c_ratio_op_tbl!L91/$B99,"")</f>
        <v>4.4701300520029195</v>
      </c>
      <c r="N99" s="11">
        <f>IFERROR(c_ratio_op_tbl!M91/$B99,"")</f>
        <v>4.7894250557174143</v>
      </c>
      <c r="O99" s="2"/>
      <c r="Q99" s="57"/>
    </row>
    <row r="100" spans="1:17" x14ac:dyDescent="0.25">
      <c r="A100" s="12" t="str">
        <f>c_ratio_op_tbl!A92</f>
        <v>0xa7bad11c4f94c41000f737c5cc4293ae7708c78c</v>
      </c>
      <c r="B100" s="2">
        <f>c_ratio_op_tbl!B92</f>
        <v>49975.729122089142</v>
      </c>
      <c r="C100" s="2"/>
      <c r="D100" s="11">
        <f>IFERROR(c_ratio_op_tbl!C92/$B100,"")</f>
        <v>2.0139547644480724</v>
      </c>
      <c r="E100" s="11">
        <f>IFERROR(c_ratio_op_tbl!D92/$B100,"")</f>
        <v>2.4167457173376876</v>
      </c>
      <c r="F100" s="11">
        <f>IFERROR(c_ratio_op_tbl!E92/$B100,"")</f>
        <v>2.8195366702273019</v>
      </c>
      <c r="G100" s="11">
        <f>IFERROR(c_ratio_op_tbl!F92/$B100,"")</f>
        <v>3.2223276231169171</v>
      </c>
      <c r="H100" s="11">
        <f>IFERROR(c_ratio_op_tbl!G92/$B100,"")</f>
        <v>3.6251185760065328</v>
      </c>
      <c r="I100" s="14">
        <f>IFERROR(c_ratio_op_tbl!H92/$B100,"")</f>
        <v>4.0279095288961466</v>
      </c>
      <c r="J100" s="11">
        <f>IFERROR(c_ratio_op_tbl!I92/$B100,"")</f>
        <v>4.4307004817857614</v>
      </c>
      <c r="K100" s="11">
        <f>IFERROR(c_ratio_op_tbl!J92/$B100,"")</f>
        <v>4.8334914346753752</v>
      </c>
      <c r="L100" s="11">
        <f>IFERROR(c_ratio_op_tbl!K92/$B100,"")</f>
        <v>5.2362823875649918</v>
      </c>
      <c r="M100" s="11">
        <f>IFERROR(c_ratio_op_tbl!L92/$B100,"")</f>
        <v>5.6390733404546047</v>
      </c>
      <c r="N100" s="11">
        <f>IFERROR(c_ratio_op_tbl!M92/$B100,"")</f>
        <v>6.0418642933442186</v>
      </c>
      <c r="O100" s="2"/>
      <c r="Q100" s="57"/>
    </row>
    <row r="101" spans="1:17" x14ac:dyDescent="0.25">
      <c r="A101" s="12" t="str">
        <f>c_ratio_op_tbl!A93</f>
        <v>0x1d5e65a087ebc3d03a294412e46ce5d6882969f4</v>
      </c>
      <c r="B101" s="2">
        <f>c_ratio_op_tbl!B93</f>
        <v>49885.238141433212</v>
      </c>
      <c r="C101" s="2"/>
      <c r="D101" s="11">
        <f>IFERROR(c_ratio_op_tbl!C93/$B101,"")</f>
        <v>1.8589647592636955</v>
      </c>
      <c r="E101" s="11">
        <f>IFERROR(c_ratio_op_tbl!D93/$B101,"")</f>
        <v>2.2307577111164343</v>
      </c>
      <c r="F101" s="11">
        <f>IFERROR(c_ratio_op_tbl!E93/$B101,"")</f>
        <v>2.6025506629691733</v>
      </c>
      <c r="G101" s="11">
        <f>IFERROR(c_ratio_op_tbl!F93/$B101,"")</f>
        <v>2.9743436148219122</v>
      </c>
      <c r="H101" s="11">
        <f>IFERROR(c_ratio_op_tbl!G93/$B101,"")</f>
        <v>3.3461365666746512</v>
      </c>
      <c r="I101" s="14">
        <f>IFERROR(c_ratio_op_tbl!H93/$B101,"")</f>
        <v>3.7179295185273906</v>
      </c>
      <c r="J101" s="11">
        <f>IFERROR(c_ratio_op_tbl!I93/$B101,"")</f>
        <v>4.0897224703801296</v>
      </c>
      <c r="K101" s="11">
        <f>IFERROR(c_ratio_op_tbl!J93/$B101,"")</f>
        <v>4.4615154222328686</v>
      </c>
      <c r="L101" s="11">
        <f>IFERROR(c_ratio_op_tbl!K93/$B101,"")</f>
        <v>4.8333083740856075</v>
      </c>
      <c r="M101" s="11">
        <f>IFERROR(c_ratio_op_tbl!L93/$B101,"")</f>
        <v>5.2051013259383465</v>
      </c>
      <c r="N101" s="11">
        <f>IFERROR(c_ratio_op_tbl!M93/$B101,"")</f>
        <v>5.5768942777910882</v>
      </c>
      <c r="O101" s="2"/>
      <c r="Q101" s="57"/>
    </row>
    <row r="102" spans="1:17" x14ac:dyDescent="0.25">
      <c r="A102" s="12" t="str">
        <f>c_ratio_op_tbl!A94</f>
        <v>0x9c5083dd4838e120dbeac44c052179692aa5dac5</v>
      </c>
      <c r="B102" s="2">
        <f>c_ratio_op_tbl!B94</f>
        <v>48028.941183651958</v>
      </c>
      <c r="C102" s="2"/>
      <c r="D102" s="11">
        <f>IFERROR(c_ratio_op_tbl!C94/$B102,"")</f>
        <v>2.0041776713212442</v>
      </c>
      <c r="E102" s="11">
        <f>IFERROR(c_ratio_op_tbl!D94/$B102,"")</f>
        <v>2.4050132055854929</v>
      </c>
      <c r="F102" s="11">
        <f>IFERROR(c_ratio_op_tbl!E94/$B102,"")</f>
        <v>2.8058487398497416</v>
      </c>
      <c r="G102" s="11">
        <f>IFERROR(c_ratio_op_tbl!F94/$B102,"")</f>
        <v>3.2066842741139898</v>
      </c>
      <c r="H102" s="11">
        <f>IFERROR(c_ratio_op_tbl!G94/$B102,"")</f>
        <v>3.6075198083782403</v>
      </c>
      <c r="I102" s="14">
        <f>IFERROR(c_ratio_op_tbl!H94/$B102,"")</f>
        <v>4.0083553426424885</v>
      </c>
      <c r="J102" s="11">
        <f>IFERROR(c_ratio_op_tbl!I94/$B102,"")</f>
        <v>4.4091908769067372</v>
      </c>
      <c r="K102" s="11">
        <f>IFERROR(c_ratio_op_tbl!J94/$B102,"")</f>
        <v>4.8100264111709858</v>
      </c>
      <c r="L102" s="11">
        <f>IFERROR(c_ratio_op_tbl!K94/$B102,"")</f>
        <v>5.2108619454352345</v>
      </c>
      <c r="M102" s="11">
        <f>IFERROR(c_ratio_op_tbl!L94/$B102,"")</f>
        <v>5.6116974796994832</v>
      </c>
      <c r="N102" s="11">
        <f>IFERROR(c_ratio_op_tbl!M94/$B102,"")</f>
        <v>6.0125330139637336</v>
      </c>
      <c r="O102" s="2"/>
      <c r="Q102" s="57"/>
    </row>
    <row r="103" spans="1:17" x14ac:dyDescent="0.25">
      <c r="A103" s="12" t="str">
        <f>c_ratio_op_tbl!A95</f>
        <v>0x597568694fe6ee1b701ec8578bd57102c9a29abd</v>
      </c>
      <c r="B103" s="2">
        <f>c_ratio_op_tbl!B95</f>
        <v>47044.016562759803</v>
      </c>
      <c r="C103" s="2"/>
      <c r="D103" s="11">
        <f>IFERROR(c_ratio_op_tbl!C95/$B103,"")</f>
        <v>1.1201602409943592</v>
      </c>
      <c r="E103" s="11">
        <f>IFERROR(c_ratio_op_tbl!D95/$B103,"")</f>
        <v>1.3441922891932307</v>
      </c>
      <c r="F103" s="11">
        <f>IFERROR(c_ratio_op_tbl!E95/$B103,"")</f>
        <v>1.5682243373921023</v>
      </c>
      <c r="G103" s="11">
        <f>IFERROR(c_ratio_op_tbl!F95/$B103,"")</f>
        <v>1.7922563855909746</v>
      </c>
      <c r="H103" s="11">
        <f>IFERROR(c_ratio_op_tbl!G95/$B103,"")</f>
        <v>2.0162884337898461</v>
      </c>
      <c r="I103" s="14">
        <f>IFERROR(c_ratio_op_tbl!H95/$B103,"")</f>
        <v>2.2403204819887184</v>
      </c>
      <c r="J103" s="11">
        <f>IFERROR(c_ratio_op_tbl!I95/$B103,"")</f>
        <v>2.4643525301875897</v>
      </c>
      <c r="K103" s="11">
        <f>IFERROR(c_ratio_op_tbl!J95/$B103,"")</f>
        <v>2.6883845783864611</v>
      </c>
      <c r="L103" s="11">
        <f>IFERROR(c_ratio_op_tbl!K95/$B103,"")</f>
        <v>2.9124166265853342</v>
      </c>
      <c r="M103" s="11">
        <f>IFERROR(c_ratio_op_tbl!L95/$B103,"")</f>
        <v>3.1364486747842051</v>
      </c>
      <c r="N103" s="11">
        <f>IFERROR(c_ratio_op_tbl!M95/$B103,"")</f>
        <v>3.3604807229830769</v>
      </c>
      <c r="O103" s="2"/>
      <c r="Q103" s="57"/>
    </row>
    <row r="104" spans="1:17" x14ac:dyDescent="0.25">
      <c r="A104" s="12" t="str">
        <f>c_ratio_op_tbl!A96</f>
        <v>0xf1a2e8c37540b1b5eda94454c65dea21ad831f8e</v>
      </c>
      <c r="B104" s="2">
        <f>c_ratio_op_tbl!B96</f>
        <v>47016.692218779703</v>
      </c>
      <c r="C104" s="2"/>
      <c r="D104" s="11">
        <f>IFERROR(c_ratio_op_tbl!C96/$B104,"")</f>
        <v>1.8778139287057825</v>
      </c>
      <c r="E104" s="11">
        <f>IFERROR(c_ratio_op_tbl!D96/$B104,"")</f>
        <v>2.2533767144469397</v>
      </c>
      <c r="F104" s="11">
        <f>IFERROR(c_ratio_op_tbl!E96/$B104,"")</f>
        <v>2.6289395001880949</v>
      </c>
      <c r="G104" s="11">
        <f>IFERROR(c_ratio_op_tbl!F96/$B104,"")</f>
        <v>3.0045022859292518</v>
      </c>
      <c r="H104" s="11">
        <f>IFERROR(c_ratio_op_tbl!G96/$B104,"")</f>
        <v>3.380065071670407</v>
      </c>
      <c r="I104" s="14">
        <f>IFERROR(c_ratio_op_tbl!H96/$B104,"")</f>
        <v>3.7556278574115649</v>
      </c>
      <c r="J104" s="11">
        <f>IFERROR(c_ratio_op_tbl!I96/$B104,"")</f>
        <v>4.1311906431527223</v>
      </c>
      <c r="K104" s="11">
        <f>IFERROR(c_ratio_op_tbl!J96/$B104,"")</f>
        <v>4.5067534288938775</v>
      </c>
      <c r="L104" s="11">
        <f>IFERROR(c_ratio_op_tbl!K96/$B104,"")</f>
        <v>4.8823162146350345</v>
      </c>
      <c r="M104" s="11">
        <f>IFERROR(c_ratio_op_tbl!L96/$B104,"")</f>
        <v>5.2578790003761897</v>
      </c>
      <c r="N104" s="11">
        <f>IFERROR(c_ratio_op_tbl!M96/$B104,"")</f>
        <v>5.6334417861173467</v>
      </c>
      <c r="O104" s="2"/>
      <c r="Q104" s="57"/>
    </row>
    <row r="105" spans="1:17" x14ac:dyDescent="0.25">
      <c r="A105" s="12" t="str">
        <f>c_ratio_op_tbl!A97</f>
        <v>0x30cf8aa72c4e69e35e0e48e785176704d6d70c7d</v>
      </c>
      <c r="B105" s="2">
        <f>c_ratio_op_tbl!B97</f>
        <v>46982.897883991522</v>
      </c>
      <c r="C105" s="2"/>
      <c r="D105" s="11">
        <f>IFERROR(c_ratio_op_tbl!C97/$B105,"")</f>
        <v>1.5945230215467292</v>
      </c>
      <c r="E105" s="11">
        <f>IFERROR(c_ratio_op_tbl!D97/$B105,"")</f>
        <v>1.9134276258560752</v>
      </c>
      <c r="F105" s="11">
        <f>IFERROR(c_ratio_op_tbl!E97/$B105,"")</f>
        <v>2.2323322301654205</v>
      </c>
      <c r="G105" s="11">
        <f>IFERROR(c_ratio_op_tbl!F97/$B105,"")</f>
        <v>2.5512368344747678</v>
      </c>
      <c r="H105" s="11">
        <f>IFERROR(c_ratio_op_tbl!G97/$B105,"")</f>
        <v>2.8701414387841133</v>
      </c>
      <c r="I105" s="14">
        <f>IFERROR(c_ratio_op_tbl!H97/$B105,"")</f>
        <v>3.1890460430934588</v>
      </c>
      <c r="J105" s="11">
        <f>IFERROR(c_ratio_op_tbl!I97/$B105,"")</f>
        <v>3.5079506474028039</v>
      </c>
      <c r="K105" s="11">
        <f>IFERROR(c_ratio_op_tbl!J97/$B105,"")</f>
        <v>3.8268552517121495</v>
      </c>
      <c r="L105" s="11">
        <f>IFERROR(c_ratio_op_tbl!K97/$B105,"")</f>
        <v>4.1457598560214954</v>
      </c>
      <c r="M105" s="11">
        <f>IFERROR(c_ratio_op_tbl!L97/$B105,"")</f>
        <v>4.464664460330841</v>
      </c>
      <c r="N105" s="11">
        <f>IFERROR(c_ratio_op_tbl!M97/$B105,"")</f>
        <v>4.7835690646401883</v>
      </c>
      <c r="O105" s="2"/>
      <c r="Q105" s="57"/>
    </row>
    <row r="106" spans="1:17" x14ac:dyDescent="0.25">
      <c r="A106" s="12" t="str">
        <f>c_ratio_op_tbl!A98</f>
        <v>0x1ddb367720ed4b2d79d6eaab82c14b70ae1253bc</v>
      </c>
      <c r="B106" s="2">
        <f>c_ratio_op_tbl!B98</f>
        <v>46814.980567114311</v>
      </c>
      <c r="C106" s="2"/>
      <c r="D106" s="11">
        <f>IFERROR(c_ratio_op_tbl!C98/$B106,"")</f>
        <v>1.9259687135952959</v>
      </c>
      <c r="E106" s="11">
        <f>IFERROR(c_ratio_op_tbl!D98/$B106,"")</f>
        <v>2.3111624563143547</v>
      </c>
      <c r="F106" s="11">
        <f>IFERROR(c_ratio_op_tbl!E98/$B106,"")</f>
        <v>2.6963561990334144</v>
      </c>
      <c r="G106" s="11">
        <f>IFERROR(c_ratio_op_tbl!F98/$B106,"")</f>
        <v>3.0815499417524741</v>
      </c>
      <c r="H106" s="11">
        <f>IFERROR(c_ratio_op_tbl!G98/$B106,"")</f>
        <v>3.4667436844715329</v>
      </c>
      <c r="I106" s="14">
        <f>IFERROR(c_ratio_op_tbl!H98/$B106,"")</f>
        <v>3.8519374271905904</v>
      </c>
      <c r="J106" s="11">
        <f>IFERROR(c_ratio_op_tbl!I98/$B106,"")</f>
        <v>4.2371311699096523</v>
      </c>
      <c r="K106" s="11">
        <f>IFERROR(c_ratio_op_tbl!J98/$B106,"")</f>
        <v>4.6223249126287094</v>
      </c>
      <c r="L106" s="11">
        <f>IFERROR(c_ratio_op_tbl!K98/$B106,"")</f>
        <v>5.0075186553477691</v>
      </c>
      <c r="M106" s="11">
        <f>IFERROR(c_ratio_op_tbl!L98/$B106,"")</f>
        <v>5.3927123980668288</v>
      </c>
      <c r="N106" s="11">
        <f>IFERROR(c_ratio_op_tbl!M98/$B106,"")</f>
        <v>5.7779061407858885</v>
      </c>
      <c r="O106" s="2"/>
      <c r="Q106" s="57"/>
    </row>
    <row r="107" spans="1:17" x14ac:dyDescent="0.25">
      <c r="A107" s="12" t="str">
        <f>c_ratio_op_tbl!A99</f>
        <v>0x7a0dff2a955b72159650300a9acef97146dd12e6</v>
      </c>
      <c r="B107" s="2">
        <f>c_ratio_op_tbl!B99</f>
        <v>46482.781438046914</v>
      </c>
      <c r="C107" s="2"/>
      <c r="D107" s="11">
        <f>IFERROR(c_ratio_op_tbl!C99/$B107,"")</f>
        <v>2.0270317341583137</v>
      </c>
      <c r="E107" s="11">
        <f>IFERROR(c_ratio_op_tbl!D99/$B107,"")</f>
        <v>2.4324380809899755</v>
      </c>
      <c r="F107" s="11">
        <f>IFERROR(c_ratio_op_tbl!E99/$B107,"")</f>
        <v>2.8378444278216381</v>
      </c>
      <c r="G107" s="11">
        <f>IFERROR(c_ratio_op_tbl!F99/$B107,"")</f>
        <v>3.2432507746533026</v>
      </c>
      <c r="H107" s="11">
        <f>IFERROR(c_ratio_op_tbl!G99/$B107,"")</f>
        <v>3.6486571214849648</v>
      </c>
      <c r="I107" s="14">
        <f>IFERROR(c_ratio_op_tbl!H99/$B107,"")</f>
        <v>4.0540634683166266</v>
      </c>
      <c r="J107" s="11">
        <f>IFERROR(c_ratio_op_tbl!I99/$B107,"")</f>
        <v>4.4594698151482914</v>
      </c>
      <c r="K107" s="11">
        <f>IFERROR(c_ratio_op_tbl!J99/$B107,"")</f>
        <v>4.8648761619799537</v>
      </c>
      <c r="L107" s="11">
        <f>IFERROR(c_ratio_op_tbl!K99/$B107,"")</f>
        <v>5.2702825088116159</v>
      </c>
      <c r="M107" s="11">
        <f>IFERROR(c_ratio_op_tbl!L99/$B107,"")</f>
        <v>5.6756888556432781</v>
      </c>
      <c r="N107" s="11">
        <f>IFERROR(c_ratio_op_tbl!M99/$B107,"")</f>
        <v>6.0810952024749403</v>
      </c>
      <c r="O107" s="2"/>
      <c r="Q107" s="57"/>
    </row>
    <row r="108" spans="1:17" x14ac:dyDescent="0.25">
      <c r="A108" s="12" t="str">
        <f>c_ratio_op_tbl!A100</f>
        <v>0x39de56518e136d472ef9645e7d6e1f7c6c8ed37b</v>
      </c>
      <c r="B108" s="2">
        <f>c_ratio_op_tbl!B100</f>
        <v>46325.376774293363</v>
      </c>
      <c r="C108" s="2"/>
      <c r="D108" s="11">
        <f>IFERROR(c_ratio_op_tbl!C100/$B108,"")</f>
        <v>1.8536969629688018</v>
      </c>
      <c r="E108" s="11">
        <f>IFERROR(c_ratio_op_tbl!D100/$B108,"")</f>
        <v>2.2244363555625624</v>
      </c>
      <c r="F108" s="11">
        <f>IFERROR(c_ratio_op_tbl!E100/$B108,"")</f>
        <v>2.5951757481563225</v>
      </c>
      <c r="G108" s="11">
        <f>IFERROR(c_ratio_op_tbl!F100/$B108,"")</f>
        <v>2.9659151407500826</v>
      </c>
      <c r="H108" s="11">
        <f>IFERROR(c_ratio_op_tbl!G100/$B108,"")</f>
        <v>3.3366545333438422</v>
      </c>
      <c r="I108" s="14">
        <f>IFERROR(c_ratio_op_tbl!H100/$B108,"")</f>
        <v>3.7073939259376045</v>
      </c>
      <c r="J108" s="11">
        <f>IFERROR(c_ratio_op_tbl!I100/$B108,"")</f>
        <v>4.0781333185313642</v>
      </c>
      <c r="K108" s="11">
        <f>IFERROR(c_ratio_op_tbl!J100/$B108,"")</f>
        <v>4.4488727111251247</v>
      </c>
      <c r="L108" s="11">
        <f>IFERROR(c_ratio_op_tbl!K100/$B108,"")</f>
        <v>4.8196121037188844</v>
      </c>
      <c r="M108" s="11">
        <f>IFERROR(c_ratio_op_tbl!L100/$B108,"")</f>
        <v>5.1903514963126449</v>
      </c>
      <c r="N108" s="11">
        <f>IFERROR(c_ratio_op_tbl!M100/$B108,"")</f>
        <v>5.5610908889064046</v>
      </c>
      <c r="O108" s="2"/>
      <c r="Q108" s="57"/>
    </row>
    <row r="109" spans="1:17" x14ac:dyDescent="0.25">
      <c r="A109" s="12" t="str">
        <f>c_ratio_op_tbl!A101</f>
        <v>0x82f0d518c6a7735dfe2371cf0c25b9a80d9d554b</v>
      </c>
      <c r="B109" s="2">
        <f>c_ratio_op_tbl!B101</f>
        <v>45966.628058664603</v>
      </c>
      <c r="C109" s="2"/>
      <c r="D109" s="11">
        <f>IFERROR(c_ratio_op_tbl!C101/$B109,"")</f>
        <v>2.4850205210326881</v>
      </c>
      <c r="E109" s="11">
        <f>IFERROR(c_ratio_op_tbl!D101/$B109,"")</f>
        <v>2.9820246252392262</v>
      </c>
      <c r="F109" s="11">
        <f>IFERROR(c_ratio_op_tbl!E101/$B109,"")</f>
        <v>3.4790287294457634</v>
      </c>
      <c r="G109" s="11">
        <f>IFERROR(c_ratio_op_tbl!F101/$B109,"")</f>
        <v>3.9760328336523014</v>
      </c>
      <c r="H109" s="11">
        <f>IFERROR(c_ratio_op_tbl!G101/$B109,"")</f>
        <v>4.473036937858839</v>
      </c>
      <c r="I109" s="14">
        <f>IFERROR(c_ratio_op_tbl!H101/$B109,"")</f>
        <v>4.9700410420653762</v>
      </c>
      <c r="J109" s="11">
        <f>IFERROR(c_ratio_op_tbl!I101/$B109,"")</f>
        <v>5.4670451462719143</v>
      </c>
      <c r="K109" s="11">
        <f>IFERROR(c_ratio_op_tbl!J101/$B109,"")</f>
        <v>5.9640492504784524</v>
      </c>
      <c r="L109" s="11">
        <f>IFERROR(c_ratio_op_tbl!K101/$B109,"")</f>
        <v>6.4610533546849895</v>
      </c>
      <c r="M109" s="11">
        <f>IFERROR(c_ratio_op_tbl!L101/$B109,"")</f>
        <v>6.9580574588915267</v>
      </c>
      <c r="N109" s="11">
        <f>IFERROR(c_ratio_op_tbl!M101/$B109,"")</f>
        <v>7.4550615630980639</v>
      </c>
      <c r="O109" s="2"/>
      <c r="Q109" s="57"/>
    </row>
    <row r="110" spans="1:17" x14ac:dyDescent="0.25">
      <c r="A110" s="12" t="str">
        <f>c_ratio_op_tbl!A102</f>
        <v>0x023b26c83b7cbfec9f895fad79ad87f22f9dff57</v>
      </c>
      <c r="B110" s="2">
        <f>c_ratio_op_tbl!B102</f>
        <v>45697.977443259981</v>
      </c>
      <c r="C110" s="2"/>
      <c r="D110" s="11">
        <f>IFERROR(c_ratio_op_tbl!C102/$B110,"")</f>
        <v>1.7839113679947483</v>
      </c>
      <c r="E110" s="11">
        <f>IFERROR(c_ratio_op_tbl!D102/$B110,"")</f>
        <v>2.1406936415936979</v>
      </c>
      <c r="F110" s="11">
        <f>IFERROR(c_ratio_op_tbl!E102/$B110,"")</f>
        <v>2.497475915192648</v>
      </c>
      <c r="G110" s="11">
        <f>IFERROR(c_ratio_op_tbl!F102/$B110,"")</f>
        <v>2.8542581887915972</v>
      </c>
      <c r="H110" s="11">
        <f>IFERROR(c_ratio_op_tbl!G102/$B110,"")</f>
        <v>3.2110404623905469</v>
      </c>
      <c r="I110" s="14">
        <f>IFERROR(c_ratio_op_tbl!H102/$B110,"")</f>
        <v>3.5678227359894961</v>
      </c>
      <c r="J110" s="11">
        <f>IFERROR(c_ratio_op_tbl!I102/$B110,"")</f>
        <v>3.9246050095884475</v>
      </c>
      <c r="K110" s="11">
        <f>IFERROR(c_ratio_op_tbl!J102/$B110,"")</f>
        <v>4.2813872831873949</v>
      </c>
      <c r="L110" s="11">
        <f>IFERROR(c_ratio_op_tbl!K102/$B110,"")</f>
        <v>4.6381695567863463</v>
      </c>
      <c r="M110" s="11">
        <f>IFERROR(c_ratio_op_tbl!L102/$B110,"")</f>
        <v>4.994951830385296</v>
      </c>
      <c r="N110" s="11">
        <f>IFERROR(c_ratio_op_tbl!M102/$B110,"")</f>
        <v>5.3517341039842448</v>
      </c>
      <c r="O110" s="2"/>
      <c r="Q110" s="57"/>
    </row>
    <row r="111" spans="1:17" x14ac:dyDescent="0.25">
      <c r="A111" s="12" t="str">
        <f>c_ratio_op_tbl!A103</f>
        <v>0xc814d2ef6d893568c74cd969eb6f72a62fc261f7</v>
      </c>
      <c r="B111" s="2">
        <f>c_ratio_op_tbl!B103</f>
        <v>45603.110949294598</v>
      </c>
      <c r="C111" s="2"/>
      <c r="D111" s="11">
        <f>IFERROR(c_ratio_op_tbl!C103/$B111,"")</f>
        <v>1.8500528326581243</v>
      </c>
      <c r="E111" s="11">
        <f>IFERROR(c_ratio_op_tbl!D103/$B111,"")</f>
        <v>2.2200633991897485</v>
      </c>
      <c r="F111" s="11">
        <f>IFERROR(c_ratio_op_tbl!E103/$B111,"")</f>
        <v>2.5900739657213743</v>
      </c>
      <c r="G111" s="11">
        <f>IFERROR(c_ratio_op_tbl!F103/$B111,"")</f>
        <v>2.9600845322529983</v>
      </c>
      <c r="H111" s="11">
        <f>IFERROR(c_ratio_op_tbl!G103/$B111,"")</f>
        <v>3.3300950987846227</v>
      </c>
      <c r="I111" s="14">
        <f>IFERROR(c_ratio_op_tbl!H103/$B111,"")</f>
        <v>3.700105665316249</v>
      </c>
      <c r="J111" s="11">
        <f>IFERROR(c_ratio_op_tbl!I103/$B111,"")</f>
        <v>4.070116231847873</v>
      </c>
      <c r="K111" s="11">
        <f>IFERROR(c_ratio_op_tbl!J103/$B111,"")</f>
        <v>4.440126798379497</v>
      </c>
      <c r="L111" s="11">
        <f>IFERROR(c_ratio_op_tbl!K103/$B111,"")</f>
        <v>4.8101373649111236</v>
      </c>
      <c r="M111" s="11">
        <f>IFERROR(c_ratio_op_tbl!L103/$B111,"")</f>
        <v>5.1801479314427468</v>
      </c>
      <c r="N111" s="11">
        <f>IFERROR(c_ratio_op_tbl!M103/$B111,"")</f>
        <v>5.5501584979743734</v>
      </c>
      <c r="O111" s="2"/>
      <c r="Q111" s="57"/>
    </row>
    <row r="112" spans="1:17" x14ac:dyDescent="0.25">
      <c r="A112" s="12" t="str">
        <f>c_ratio_op_tbl!A104</f>
        <v>0x0a776abbaae0e2161d0e131f57e605efbea4b99b</v>
      </c>
      <c r="B112" s="2">
        <f>c_ratio_op_tbl!B104</f>
        <v>44955.725255999307</v>
      </c>
      <c r="C112" s="2"/>
      <c r="D112" s="11">
        <f>IFERROR(c_ratio_op_tbl!C104/$B112,"")</f>
        <v>1.8781164191503055</v>
      </c>
      <c r="E112" s="11">
        <f>IFERROR(c_ratio_op_tbl!D104/$B112,"")</f>
        <v>2.2537397029803659</v>
      </c>
      <c r="F112" s="11">
        <f>IFERROR(c_ratio_op_tbl!E104/$B112,"")</f>
        <v>2.6293629868104271</v>
      </c>
      <c r="G112" s="11">
        <f>IFERROR(c_ratio_op_tbl!F104/$B112,"")</f>
        <v>3.0049862706404893</v>
      </c>
      <c r="H112" s="11">
        <f>IFERROR(c_ratio_op_tbl!G104/$B112,"")</f>
        <v>3.3806095544705506</v>
      </c>
      <c r="I112" s="14">
        <f>IFERROR(c_ratio_op_tbl!H104/$B112,"")</f>
        <v>3.7562328383006101</v>
      </c>
      <c r="J112" s="11">
        <f>IFERROR(c_ratio_op_tbl!I104/$B112,"")</f>
        <v>4.1318561221306718</v>
      </c>
      <c r="K112" s="11">
        <f>IFERROR(c_ratio_op_tbl!J104/$B112,"")</f>
        <v>4.5074794059607335</v>
      </c>
      <c r="L112" s="11">
        <f>IFERROR(c_ratio_op_tbl!K104/$B112,"")</f>
        <v>4.8831026897907952</v>
      </c>
      <c r="M112" s="11">
        <f>IFERROR(c_ratio_op_tbl!L104/$B112,"")</f>
        <v>5.2587259736208543</v>
      </c>
      <c r="N112" s="11">
        <f>IFERROR(c_ratio_op_tbl!M104/$B112,"")</f>
        <v>5.634349257450916</v>
      </c>
      <c r="O112" s="2"/>
      <c r="Q112" s="57"/>
    </row>
    <row r="113" spans="1:17" x14ac:dyDescent="0.25">
      <c r="A113" s="12" t="str">
        <f>c_ratio_op_tbl!A105</f>
        <v>0xc05320f54075452ff1a5ce420d64c9d025a452bb</v>
      </c>
      <c r="B113" s="2">
        <f>c_ratio_op_tbl!B105</f>
        <v>44515.244646873492</v>
      </c>
      <c r="C113" s="2"/>
      <c r="D113" s="11">
        <f>IFERROR(c_ratio_op_tbl!C105/$B113,"")</f>
        <v>1.8821365719462233</v>
      </c>
      <c r="E113" s="11">
        <f>IFERROR(c_ratio_op_tbl!D105/$B113,"")</f>
        <v>2.2585638863354673</v>
      </c>
      <c r="F113" s="11">
        <f>IFERROR(c_ratio_op_tbl!E105/$B113,"")</f>
        <v>2.6349912007247123</v>
      </c>
      <c r="G113" s="11">
        <f>IFERROR(c_ratio_op_tbl!F105/$B113,"")</f>
        <v>3.0114185151139572</v>
      </c>
      <c r="H113" s="11">
        <f>IFERROR(c_ratio_op_tbl!G105/$B113,"")</f>
        <v>3.3878458295032021</v>
      </c>
      <c r="I113" s="14">
        <f>IFERROR(c_ratio_op_tbl!H105/$B113,"")</f>
        <v>3.764273143892447</v>
      </c>
      <c r="J113" s="11">
        <f>IFERROR(c_ratio_op_tbl!I105/$B113,"")</f>
        <v>4.1407004582816924</v>
      </c>
      <c r="K113" s="11">
        <f>IFERROR(c_ratio_op_tbl!J105/$B113,"")</f>
        <v>4.5171277726709365</v>
      </c>
      <c r="L113" s="11">
        <f>IFERROR(c_ratio_op_tbl!K105/$B113,"")</f>
        <v>4.8935550870601796</v>
      </c>
      <c r="M113" s="11">
        <f>IFERROR(c_ratio_op_tbl!L105/$B113,"")</f>
        <v>5.2699824014494245</v>
      </c>
      <c r="N113" s="11">
        <f>IFERROR(c_ratio_op_tbl!M105/$B113,"")</f>
        <v>5.6464097158386686</v>
      </c>
      <c r="O113" s="2"/>
      <c r="Q113" s="57"/>
    </row>
    <row r="114" spans="1:17" x14ac:dyDescent="0.25">
      <c r="A114" s="12" t="str">
        <f>c_ratio_op_tbl!A106</f>
        <v>0xaadb7cc8587ca5ae3e5c98b9e78f6024953c0bd0</v>
      </c>
      <c r="B114" s="2">
        <f>c_ratio_op_tbl!B106</f>
        <v>43953.81184068328</v>
      </c>
      <c r="C114" s="2"/>
      <c r="D114" s="11">
        <f>IFERROR(c_ratio_op_tbl!C106/$B114,"")</f>
        <v>1.4852304366288236</v>
      </c>
      <c r="E114" s="11">
        <f>IFERROR(c_ratio_op_tbl!D106/$B114,"")</f>
        <v>1.7822765239545881</v>
      </c>
      <c r="F114" s="11">
        <f>IFERROR(c_ratio_op_tbl!E106/$B114,"")</f>
        <v>2.0793226112803529</v>
      </c>
      <c r="G114" s="11">
        <f>IFERROR(c_ratio_op_tbl!F106/$B114,"")</f>
        <v>2.3763686986061181</v>
      </c>
      <c r="H114" s="11">
        <f>IFERROR(c_ratio_op_tbl!G106/$B114,"")</f>
        <v>2.673414785931882</v>
      </c>
      <c r="I114" s="14">
        <f>IFERROR(c_ratio_op_tbl!H106/$B114,"")</f>
        <v>2.9704608732576476</v>
      </c>
      <c r="J114" s="11">
        <f>IFERROR(c_ratio_op_tbl!I106/$B114,"")</f>
        <v>3.2675069605834115</v>
      </c>
      <c r="K114" s="11">
        <f>IFERROR(c_ratio_op_tbl!J106/$B114,"")</f>
        <v>3.5645530479091758</v>
      </c>
      <c r="L114" s="11">
        <f>IFERROR(c_ratio_op_tbl!K106/$B114,"")</f>
        <v>3.8615991352349415</v>
      </c>
      <c r="M114" s="11">
        <f>IFERROR(c_ratio_op_tbl!L106/$B114,"")</f>
        <v>4.1586452225607058</v>
      </c>
      <c r="N114" s="11">
        <f>IFERROR(c_ratio_op_tbl!M106/$B114,"")</f>
        <v>4.4556913098864692</v>
      </c>
      <c r="O114" s="2"/>
      <c r="Q114" s="57"/>
    </row>
    <row r="115" spans="1:17" x14ac:dyDescent="0.25">
      <c r="A115" s="12" t="str">
        <f>c_ratio_op_tbl!A107</f>
        <v>0xaa7f1ec5b693f86bb496b1337b2cc367afea07eb</v>
      </c>
      <c r="B115" s="2">
        <f>c_ratio_op_tbl!B107</f>
        <v>43833.827122045979</v>
      </c>
      <c r="C115" s="2"/>
      <c r="D115" s="11">
        <f>IFERROR(c_ratio_op_tbl!C107/$B115,"")</f>
        <v>2.5204200141698849</v>
      </c>
      <c r="E115" s="11">
        <f>IFERROR(c_ratio_op_tbl!D107/$B115,"")</f>
        <v>3.02450401700386</v>
      </c>
      <c r="F115" s="11">
        <f>IFERROR(c_ratio_op_tbl!E107/$B115,"")</f>
        <v>3.5285880198378372</v>
      </c>
      <c r="G115" s="11">
        <f>IFERROR(c_ratio_op_tbl!F107/$B115,"")</f>
        <v>4.0326720226718145</v>
      </c>
      <c r="H115" s="11">
        <f>IFERROR(c_ratio_op_tbl!G107/$B115,"")</f>
        <v>4.5367560255057917</v>
      </c>
      <c r="I115" s="14">
        <f>IFERROR(c_ratio_op_tbl!H107/$B115,"")</f>
        <v>5.0408400283397672</v>
      </c>
      <c r="J115" s="11">
        <f>IFERROR(c_ratio_op_tbl!I107/$B115,"")</f>
        <v>5.5449240311737444</v>
      </c>
      <c r="K115" s="11">
        <f>IFERROR(c_ratio_op_tbl!J107/$B115,"")</f>
        <v>6.0490080340077208</v>
      </c>
      <c r="L115" s="11">
        <f>IFERROR(c_ratio_op_tbl!K107/$B115,"")</f>
        <v>6.5530920368416963</v>
      </c>
      <c r="M115" s="11">
        <f>IFERROR(c_ratio_op_tbl!L107/$B115,"")</f>
        <v>7.0571760396756744</v>
      </c>
      <c r="N115" s="11">
        <f>IFERROR(c_ratio_op_tbl!M107/$B115,"")</f>
        <v>7.5612600425096526</v>
      </c>
      <c r="O115" s="2"/>
      <c r="Q115" s="57"/>
    </row>
    <row r="116" spans="1:17" x14ac:dyDescent="0.25">
      <c r="A116" s="12" t="str">
        <f>c_ratio_op_tbl!A108</f>
        <v>0x7476d1e9659a49b92c3f65f0a6de00a18fc3d6fa</v>
      </c>
      <c r="B116" s="2">
        <f>c_ratio_op_tbl!B108</f>
        <v>43778.580197162388</v>
      </c>
      <c r="C116" s="2"/>
      <c r="D116" s="11">
        <f>IFERROR(c_ratio_op_tbl!C108/$B116,"")</f>
        <v>1.7085877830087448</v>
      </c>
      <c r="E116" s="11">
        <f>IFERROR(c_ratio_op_tbl!D108/$B116,"")</f>
        <v>2.0503053396104938</v>
      </c>
      <c r="F116" s="11">
        <f>IFERROR(c_ratio_op_tbl!E108/$B116,"")</f>
        <v>2.3920228962122425</v>
      </c>
      <c r="G116" s="11">
        <f>IFERROR(c_ratio_op_tbl!F108/$B116,"")</f>
        <v>2.733740452813993</v>
      </c>
      <c r="H116" s="11">
        <f>IFERROR(c_ratio_op_tbl!G108/$B116,"")</f>
        <v>3.0754580094157409</v>
      </c>
      <c r="I116" s="14">
        <f>IFERROR(c_ratio_op_tbl!H108/$B116,"")</f>
        <v>3.4171755660174883</v>
      </c>
      <c r="J116" s="11">
        <f>IFERROR(c_ratio_op_tbl!I108/$B116,"")</f>
        <v>3.7588931226192384</v>
      </c>
      <c r="K116" s="11">
        <f>IFERROR(c_ratio_op_tbl!J108/$B116,"")</f>
        <v>4.1006106792209867</v>
      </c>
      <c r="L116" s="11">
        <f>IFERROR(c_ratio_op_tbl!K108/$B116,"")</f>
        <v>4.4423282358227372</v>
      </c>
      <c r="M116" s="11">
        <f>IFERROR(c_ratio_op_tbl!L108/$B116,"")</f>
        <v>4.784045792424485</v>
      </c>
      <c r="N116" s="11">
        <f>IFERROR(c_ratio_op_tbl!M108/$B116,"")</f>
        <v>5.1257633490262355</v>
      </c>
      <c r="O116" s="2"/>
      <c r="Q116" s="57"/>
    </row>
    <row r="117" spans="1:17" x14ac:dyDescent="0.25">
      <c r="A117" s="12" t="str">
        <f>c_ratio_op_tbl!A109</f>
        <v>0x5ef0f3c15b2371e7355f5b6594f706ab7417655e</v>
      </c>
      <c r="B117" s="2">
        <f>c_ratio_op_tbl!B109</f>
        <v>43677.584825798243</v>
      </c>
      <c r="C117" s="2"/>
      <c r="D117" s="11">
        <f>IFERROR(c_ratio_op_tbl!C109/$B117,"")</f>
        <v>2.0261066395674225</v>
      </c>
      <c r="E117" s="11">
        <f>IFERROR(c_ratio_op_tbl!D109/$B117,"")</f>
        <v>2.4313279674809083</v>
      </c>
      <c r="F117" s="11">
        <f>IFERROR(c_ratio_op_tbl!E109/$B117,"")</f>
        <v>2.8365492953943923</v>
      </c>
      <c r="G117" s="11">
        <f>IFERROR(c_ratio_op_tbl!F109/$B117,"")</f>
        <v>3.2417706233078758</v>
      </c>
      <c r="H117" s="11">
        <f>IFERROR(c_ratio_op_tbl!G109/$B117,"")</f>
        <v>3.6469919512213598</v>
      </c>
      <c r="I117" s="14">
        <f>IFERROR(c_ratio_op_tbl!H109/$B117,"")</f>
        <v>4.0522132791348469</v>
      </c>
      <c r="J117" s="11">
        <f>IFERROR(c_ratio_op_tbl!I109/$B117,"")</f>
        <v>4.4574346070483308</v>
      </c>
      <c r="K117" s="11">
        <f>IFERROR(c_ratio_op_tbl!J109/$B117,"")</f>
        <v>4.8626559349618139</v>
      </c>
      <c r="L117" s="11">
        <f>IFERROR(c_ratio_op_tbl!K109/$B117,"")</f>
        <v>5.2678772628752979</v>
      </c>
      <c r="M117" s="11">
        <f>IFERROR(c_ratio_op_tbl!L109/$B117,"")</f>
        <v>5.6730985907887819</v>
      </c>
      <c r="N117" s="11">
        <f>IFERROR(c_ratio_op_tbl!M109/$B117,"")</f>
        <v>6.0783199187022685</v>
      </c>
      <c r="O117" s="2"/>
      <c r="Q117" s="57"/>
    </row>
    <row r="118" spans="1:17" x14ac:dyDescent="0.25">
      <c r="A118" s="12" t="str">
        <f>c_ratio_op_tbl!A110</f>
        <v>0x774cfda705dd179c43c6523496afd27a45d26c7a</v>
      </c>
      <c r="B118" s="2">
        <f>c_ratio_op_tbl!B110</f>
        <v>42489.499220107587</v>
      </c>
      <c r="C118" s="2"/>
      <c r="D118" s="11">
        <f>IFERROR(c_ratio_op_tbl!C110/$B118,"")</f>
        <v>1.1136908778062984</v>
      </c>
      <c r="E118" s="11">
        <f>IFERROR(c_ratio_op_tbl!D110/$B118,"")</f>
        <v>1.336429053367558</v>
      </c>
      <c r="F118" s="11">
        <f>IFERROR(c_ratio_op_tbl!E110/$B118,"")</f>
        <v>1.5591672289288177</v>
      </c>
      <c r="G118" s="11">
        <f>IFERROR(c_ratio_op_tbl!F110/$B118,"")</f>
        <v>1.7819054044900773</v>
      </c>
      <c r="H118" s="11">
        <f>IFERROR(c_ratio_op_tbl!G110/$B118,"")</f>
        <v>2.0046435800513374</v>
      </c>
      <c r="I118" s="14">
        <f>IFERROR(c_ratio_op_tbl!H110/$B118,"")</f>
        <v>2.2273817556125968</v>
      </c>
      <c r="J118" s="11">
        <f>IFERROR(c_ratio_op_tbl!I110/$B118,"")</f>
        <v>2.4501199311738557</v>
      </c>
      <c r="K118" s="11">
        <f>IFERROR(c_ratio_op_tbl!J110/$B118,"")</f>
        <v>2.6728581067351169</v>
      </c>
      <c r="L118" s="11">
        <f>IFERROR(c_ratio_op_tbl!K110/$B118,"")</f>
        <v>2.8955962822963759</v>
      </c>
      <c r="M118" s="11">
        <f>IFERROR(c_ratio_op_tbl!L110/$B118,"")</f>
        <v>3.1183344578576353</v>
      </c>
      <c r="N118" s="11">
        <f>IFERROR(c_ratio_op_tbl!M110/$B118,"")</f>
        <v>3.3410726334188938</v>
      </c>
      <c r="O118" s="2"/>
      <c r="Q118" s="57"/>
    </row>
    <row r="119" spans="1:17" x14ac:dyDescent="0.25">
      <c r="A119" s="12" t="str">
        <f>c_ratio_op_tbl!A111</f>
        <v>0x16c3eef32be1ec7171f982bdd6fc155d896a5c6a</v>
      </c>
      <c r="B119" s="2">
        <f>c_ratio_op_tbl!B111</f>
        <v>41952.77637225033</v>
      </c>
      <c r="C119" s="2"/>
      <c r="D119" s="11">
        <f>IFERROR(c_ratio_op_tbl!C111/$B119,"")</f>
        <v>1.9211314106762827</v>
      </c>
      <c r="E119" s="11">
        <f>IFERROR(c_ratio_op_tbl!D111/$B119,"")</f>
        <v>2.3053576928115391</v>
      </c>
      <c r="F119" s="11">
        <f>IFERROR(c_ratio_op_tbl!E111/$B119,"")</f>
        <v>2.6895839749467947</v>
      </c>
      <c r="G119" s="11">
        <f>IFERROR(c_ratio_op_tbl!F111/$B119,"")</f>
        <v>3.0738102570820516</v>
      </c>
      <c r="H119" s="11">
        <f>IFERROR(c_ratio_op_tbl!G111/$B119,"")</f>
        <v>3.4580365392173089</v>
      </c>
      <c r="I119" s="14">
        <f>IFERROR(c_ratio_op_tbl!H111/$B119,"")</f>
        <v>3.8422628213525654</v>
      </c>
      <c r="J119" s="11">
        <f>IFERROR(c_ratio_op_tbl!I111/$B119,"")</f>
        <v>4.2264891034878227</v>
      </c>
      <c r="K119" s="11">
        <f>IFERROR(c_ratio_op_tbl!J111/$B119,"")</f>
        <v>4.61071538562308</v>
      </c>
      <c r="L119" s="11">
        <f>IFERROR(c_ratio_op_tbl!K111/$B119,"")</f>
        <v>4.9949416677583347</v>
      </c>
      <c r="M119" s="11">
        <f>IFERROR(c_ratio_op_tbl!L111/$B119,"")</f>
        <v>5.3791679498935911</v>
      </c>
      <c r="N119" s="11">
        <f>IFERROR(c_ratio_op_tbl!M111/$B119,"")</f>
        <v>5.7633942320288485</v>
      </c>
      <c r="O119" s="2"/>
      <c r="Q119" s="57"/>
    </row>
    <row r="120" spans="1:17" x14ac:dyDescent="0.25">
      <c r="A120" s="12" t="str">
        <f>c_ratio_op_tbl!A112</f>
        <v>0xee0922a6b0768e32fa66a8aa51e8c0f085a2ed4c</v>
      </c>
      <c r="B120" s="2">
        <f>c_ratio_op_tbl!B112</f>
        <v>41823.960265621477</v>
      </c>
      <c r="C120" s="2"/>
      <c r="D120" s="11">
        <f>IFERROR(c_ratio_op_tbl!C112/$B120,"")</f>
        <v>1.825044594652143</v>
      </c>
      <c r="E120" s="11">
        <f>IFERROR(c_ratio_op_tbl!D112/$B120,"")</f>
        <v>2.1900535135825714</v>
      </c>
      <c r="F120" s="11">
        <f>IFERROR(c_ratio_op_tbl!E112/$B120,"")</f>
        <v>2.5550624325130009</v>
      </c>
      <c r="G120" s="11">
        <f>IFERROR(c_ratio_op_tbl!F112/$B120,"")</f>
        <v>2.9200713514434291</v>
      </c>
      <c r="H120" s="11">
        <f>IFERROR(c_ratio_op_tbl!G112/$B120,"")</f>
        <v>3.2850802703738582</v>
      </c>
      <c r="I120" s="14">
        <f>IFERROR(c_ratio_op_tbl!H112/$B120,"")</f>
        <v>3.6500891893042868</v>
      </c>
      <c r="J120" s="11">
        <f>IFERROR(c_ratio_op_tbl!I112/$B120,"")</f>
        <v>4.0150981082347155</v>
      </c>
      <c r="K120" s="11">
        <f>IFERROR(c_ratio_op_tbl!J112/$B120,"")</f>
        <v>4.3801070271651419</v>
      </c>
      <c r="L120" s="11">
        <f>IFERROR(c_ratio_op_tbl!K112/$B120,"")</f>
        <v>4.7451159460955727</v>
      </c>
      <c r="M120" s="11">
        <f>IFERROR(c_ratio_op_tbl!L112/$B120,"")</f>
        <v>5.1101248650260018</v>
      </c>
      <c r="N120" s="11">
        <f>IFERROR(c_ratio_op_tbl!M112/$B120,"")</f>
        <v>5.4751337839564282</v>
      </c>
      <c r="O120" s="2"/>
      <c r="Q120" s="57"/>
    </row>
    <row r="121" spans="1:17" x14ac:dyDescent="0.25">
      <c r="A121" s="12" t="str">
        <f>c_ratio_op_tbl!A113</f>
        <v>0xa0d86993bf9593a9186c7f022e31bd0d32808bf1</v>
      </c>
      <c r="B121" s="2">
        <f>c_ratio_op_tbl!B113</f>
        <v>41592.751966584387</v>
      </c>
      <c r="C121" s="2"/>
      <c r="D121" s="11">
        <f>IFERROR(c_ratio_op_tbl!C113/$B121,"")</f>
        <v>1.0906800863672079</v>
      </c>
      <c r="E121" s="11">
        <f>IFERROR(c_ratio_op_tbl!D113/$B121,"")</f>
        <v>1.3088161036406498</v>
      </c>
      <c r="F121" s="11">
        <f>IFERROR(c_ratio_op_tbl!E113/$B121,"")</f>
        <v>1.5269521209140913</v>
      </c>
      <c r="G121" s="11">
        <f>IFERROR(c_ratio_op_tbl!F113/$B121,"")</f>
        <v>1.7450881381875329</v>
      </c>
      <c r="H121" s="11">
        <f>IFERROR(c_ratio_op_tbl!G113/$B121,"")</f>
        <v>1.9632241554609748</v>
      </c>
      <c r="I121" s="14">
        <f>IFERROR(c_ratio_op_tbl!H113/$B121,"")</f>
        <v>2.1813601727344163</v>
      </c>
      <c r="J121" s="11">
        <f>IFERROR(c_ratio_op_tbl!I113/$B121,"")</f>
        <v>2.399496190007858</v>
      </c>
      <c r="K121" s="11">
        <f>IFERROR(c_ratio_op_tbl!J113/$B121,"")</f>
        <v>2.6176322072812996</v>
      </c>
      <c r="L121" s="11">
        <f>IFERROR(c_ratio_op_tbl!K113/$B121,"")</f>
        <v>2.8357682245547409</v>
      </c>
      <c r="M121" s="11">
        <f>IFERROR(c_ratio_op_tbl!L113/$B121,"")</f>
        <v>3.0539042418281817</v>
      </c>
      <c r="N121" s="11">
        <f>IFERROR(c_ratio_op_tbl!M113/$B121,"")</f>
        <v>3.2720402591016251</v>
      </c>
      <c r="O121" s="2"/>
      <c r="Q121" s="57"/>
    </row>
    <row r="122" spans="1:17" x14ac:dyDescent="0.25">
      <c r="A122" s="12" t="str">
        <f>c_ratio_op_tbl!A114</f>
        <v>0xe6945ed413f233e248bcdf2a5af249b6af7cd58c</v>
      </c>
      <c r="B122" s="2">
        <f>c_ratio_op_tbl!B114</f>
        <v>41544.150819038266</v>
      </c>
      <c r="C122" s="2"/>
      <c r="D122" s="11">
        <f>IFERROR(c_ratio_op_tbl!C114/$B122,"")</f>
        <v>1.583070240782732</v>
      </c>
      <c r="E122" s="11">
        <f>IFERROR(c_ratio_op_tbl!D114/$B122,"")</f>
        <v>1.8996842889392782</v>
      </c>
      <c r="F122" s="11">
        <f>IFERROR(c_ratio_op_tbl!E114/$B122,"")</f>
        <v>2.2162983370958242</v>
      </c>
      <c r="G122" s="11">
        <f>IFERROR(c_ratio_op_tbl!F114/$B122,"")</f>
        <v>2.5329123852523718</v>
      </c>
      <c r="H122" s="11">
        <f>IFERROR(c_ratio_op_tbl!G114/$B122,"")</f>
        <v>2.8495264334089181</v>
      </c>
      <c r="I122" s="14">
        <f>IFERROR(c_ratio_op_tbl!H114/$B122,"")</f>
        <v>3.1661404815654643</v>
      </c>
      <c r="J122" s="11">
        <f>IFERROR(c_ratio_op_tbl!I114/$B122,"")</f>
        <v>3.4827545297220106</v>
      </c>
      <c r="K122" s="11">
        <f>IFERROR(c_ratio_op_tbl!J114/$B122,"")</f>
        <v>3.7993685778785569</v>
      </c>
      <c r="L122" s="11">
        <f>IFERROR(c_ratio_op_tbl!K114/$B122,"")</f>
        <v>4.1159826260351036</v>
      </c>
      <c r="M122" s="11">
        <f>IFERROR(c_ratio_op_tbl!L114/$B122,"")</f>
        <v>4.4325966741916494</v>
      </c>
      <c r="N122" s="11">
        <f>IFERROR(c_ratio_op_tbl!M114/$B122,"")</f>
        <v>4.7492107223481952</v>
      </c>
      <c r="O122" s="2"/>
      <c r="Q122" s="57"/>
    </row>
    <row r="123" spans="1:17" x14ac:dyDescent="0.25">
      <c r="A123" s="12" t="str">
        <f>c_ratio_op_tbl!A115</f>
        <v>0xa2dcb52f5cf34a84a2ebfb7d937f7051ae4c697b</v>
      </c>
      <c r="B123" s="2">
        <f>c_ratio_op_tbl!B115</f>
        <v>41482.373408232517</v>
      </c>
      <c r="C123" s="2"/>
      <c r="D123" s="11">
        <f>IFERROR(c_ratio_op_tbl!C115/$B123,"")</f>
        <v>1.9302608494671156</v>
      </c>
      <c r="E123" s="11">
        <f>IFERROR(c_ratio_op_tbl!D115/$B123,"")</f>
        <v>2.3163130193605386</v>
      </c>
      <c r="F123" s="11">
        <f>IFERROR(c_ratio_op_tbl!E115/$B123,"")</f>
        <v>2.7023651892539622</v>
      </c>
      <c r="G123" s="11">
        <f>IFERROR(c_ratio_op_tbl!F115/$B123,"")</f>
        <v>3.0884173591473854</v>
      </c>
      <c r="H123" s="11">
        <f>IFERROR(c_ratio_op_tbl!G115/$B123,"")</f>
        <v>3.474469529040809</v>
      </c>
      <c r="I123" s="14">
        <f>IFERROR(c_ratio_op_tbl!H115/$B123,"")</f>
        <v>3.8605216989342317</v>
      </c>
      <c r="J123" s="11">
        <f>IFERROR(c_ratio_op_tbl!I115/$B123,"")</f>
        <v>4.2465738688276549</v>
      </c>
      <c r="K123" s="11">
        <f>IFERROR(c_ratio_op_tbl!J115/$B123,"")</f>
        <v>4.632626038721078</v>
      </c>
      <c r="L123" s="11">
        <f>IFERROR(c_ratio_op_tbl!K115/$B123,"")</f>
        <v>5.0186782086145021</v>
      </c>
      <c r="M123" s="11">
        <f>IFERROR(c_ratio_op_tbl!L115/$B123,"")</f>
        <v>5.4047303785079217</v>
      </c>
      <c r="N123" s="11">
        <f>IFERROR(c_ratio_op_tbl!M115/$B123,"")</f>
        <v>5.7907825484013475</v>
      </c>
      <c r="O123" s="2"/>
      <c r="Q123" s="57"/>
    </row>
    <row r="124" spans="1:17" x14ac:dyDescent="0.25">
      <c r="A124" s="12" t="str">
        <f>c_ratio_op_tbl!A116</f>
        <v>0xd69fd6e04e92094397258c2387ec76cb1276ecb5</v>
      </c>
      <c r="B124" s="2">
        <f>c_ratio_op_tbl!B116</f>
        <v>41452.639257808463</v>
      </c>
      <c r="C124" s="2"/>
      <c r="D124" s="11">
        <f>IFERROR(c_ratio_op_tbl!C116/$B124,"")</f>
        <v>1.1338719352700584</v>
      </c>
      <c r="E124" s="11">
        <f>IFERROR(c_ratio_op_tbl!D116/$B124,"")</f>
        <v>1.3606463223240699</v>
      </c>
      <c r="F124" s="11">
        <f>IFERROR(c_ratio_op_tbl!E116/$B124,"")</f>
        <v>1.5874207093780817</v>
      </c>
      <c r="G124" s="11">
        <f>IFERROR(c_ratio_op_tbl!F116/$B124,"")</f>
        <v>1.8141950964320934</v>
      </c>
      <c r="H124" s="11">
        <f>IFERROR(c_ratio_op_tbl!G116/$B124,"")</f>
        <v>2.0409694834861054</v>
      </c>
      <c r="I124" s="14">
        <f>IFERROR(c_ratio_op_tbl!H116/$B124,"")</f>
        <v>2.2677438705401167</v>
      </c>
      <c r="J124" s="11">
        <f>IFERROR(c_ratio_op_tbl!I116/$B124,"")</f>
        <v>2.4945182575941276</v>
      </c>
      <c r="K124" s="11">
        <f>IFERROR(c_ratio_op_tbl!J116/$B124,"")</f>
        <v>2.7212926446481398</v>
      </c>
      <c r="L124" s="11">
        <f>IFERROR(c_ratio_op_tbl!K116/$B124,"")</f>
        <v>2.9480670317021525</v>
      </c>
      <c r="M124" s="11">
        <f>IFERROR(c_ratio_op_tbl!L116/$B124,"")</f>
        <v>3.1748414187561615</v>
      </c>
      <c r="N124" s="11">
        <f>IFERROR(c_ratio_op_tbl!M116/$B124,"")</f>
        <v>3.4016158058101738</v>
      </c>
      <c r="O124" s="2"/>
      <c r="Q124" s="57"/>
    </row>
    <row r="125" spans="1:17" x14ac:dyDescent="0.25">
      <c r="A125" s="12" t="str">
        <f>c_ratio_op_tbl!A117</f>
        <v>0x391da6221fde9c73472f0cf6cbdb280359cfb32f</v>
      </c>
      <c r="B125" s="2">
        <f>c_ratio_op_tbl!B117</f>
        <v>41267.595795007481</v>
      </c>
      <c r="C125" s="2"/>
      <c r="D125" s="11">
        <f>IFERROR(c_ratio_op_tbl!C117/$B125,"")</f>
        <v>1.8735851034742455</v>
      </c>
      <c r="E125" s="11">
        <f>IFERROR(c_ratio_op_tbl!D117/$B125,"")</f>
        <v>2.2483021241690944</v>
      </c>
      <c r="F125" s="11">
        <f>IFERROR(c_ratio_op_tbl!E117/$B125,"")</f>
        <v>2.6230191448639437</v>
      </c>
      <c r="G125" s="11">
        <f>IFERROR(c_ratio_op_tbl!F117/$B125,"")</f>
        <v>2.9977361655587931</v>
      </c>
      <c r="H125" s="11">
        <f>IFERROR(c_ratio_op_tbl!G117/$B125,"")</f>
        <v>3.3724531862536424</v>
      </c>
      <c r="I125" s="14">
        <f>IFERROR(c_ratio_op_tbl!H117/$B125,"")</f>
        <v>3.7471702069484891</v>
      </c>
      <c r="J125" s="11">
        <f>IFERROR(c_ratio_op_tbl!I117/$B125,"")</f>
        <v>4.1218872276433389</v>
      </c>
      <c r="K125" s="11">
        <f>IFERROR(c_ratio_op_tbl!J117/$B125,"")</f>
        <v>4.4966042483381887</v>
      </c>
      <c r="L125" s="11">
        <f>IFERROR(c_ratio_op_tbl!K117/$B125,"")</f>
        <v>4.8713212690330376</v>
      </c>
      <c r="M125" s="11">
        <f>IFERROR(c_ratio_op_tbl!L117/$B125,"")</f>
        <v>5.2460382897278874</v>
      </c>
      <c r="N125" s="11">
        <f>IFERROR(c_ratio_op_tbl!M117/$B125,"")</f>
        <v>5.6207553104227364</v>
      </c>
      <c r="O125" s="2"/>
      <c r="Q125" s="57"/>
    </row>
    <row r="126" spans="1:17" x14ac:dyDescent="0.25">
      <c r="A126" s="12" t="str">
        <f>c_ratio_op_tbl!A118</f>
        <v>0xdb611d682cb1ad72fcbacd944a8a6e2606a6d158</v>
      </c>
      <c r="B126" s="2">
        <f>c_ratio_op_tbl!B118</f>
        <v>41161.690891021302</v>
      </c>
      <c r="C126" s="2"/>
      <c r="D126" s="11">
        <f>IFERROR(c_ratio_op_tbl!C118/$B126,"")</f>
        <v>1.8882458623835066</v>
      </c>
      <c r="E126" s="11">
        <f>IFERROR(c_ratio_op_tbl!D118/$B126,"")</f>
        <v>2.265895034860208</v>
      </c>
      <c r="F126" s="11">
        <f>IFERROR(c_ratio_op_tbl!E118/$B126,"")</f>
        <v>2.6435442073369093</v>
      </c>
      <c r="G126" s="11">
        <f>IFERROR(c_ratio_op_tbl!F118/$B126,"")</f>
        <v>3.0211933798136115</v>
      </c>
      <c r="H126" s="11">
        <f>IFERROR(c_ratio_op_tbl!G118/$B126,"")</f>
        <v>3.3988425522903114</v>
      </c>
      <c r="I126" s="14">
        <f>IFERROR(c_ratio_op_tbl!H118/$B126,"")</f>
        <v>3.7764917247670131</v>
      </c>
      <c r="J126" s="11">
        <f>IFERROR(c_ratio_op_tbl!I118/$B126,"")</f>
        <v>4.1541408972437157</v>
      </c>
      <c r="K126" s="11">
        <f>IFERROR(c_ratio_op_tbl!J118/$B126,"")</f>
        <v>4.5317900697204143</v>
      </c>
      <c r="L126" s="11">
        <f>IFERROR(c_ratio_op_tbl!K118/$B126,"")</f>
        <v>4.9094392421971165</v>
      </c>
      <c r="M126" s="11">
        <f>IFERROR(c_ratio_op_tbl!L118/$B126,"")</f>
        <v>5.2870884146738186</v>
      </c>
      <c r="N126" s="11">
        <f>IFERROR(c_ratio_op_tbl!M118/$B126,"")</f>
        <v>5.664737587150519</v>
      </c>
      <c r="O126" s="2"/>
      <c r="Q126" s="57"/>
    </row>
    <row r="127" spans="1:17" x14ac:dyDescent="0.25">
      <c r="A127" s="12" t="str">
        <f>c_ratio_op_tbl!A119</f>
        <v>0xe21658615163c9a74e9b9c2f1d8acafa25a99be4</v>
      </c>
      <c r="B127" s="2">
        <f>c_ratio_op_tbl!B119</f>
        <v>41153.388194780091</v>
      </c>
      <c r="C127" s="2"/>
      <c r="D127" s="11">
        <f>IFERROR(c_ratio_op_tbl!C119/$B127,"")</f>
        <v>1.8916076794401673</v>
      </c>
      <c r="E127" s="11">
        <f>IFERROR(c_ratio_op_tbl!D119/$B127,"")</f>
        <v>2.2699292153282009</v>
      </c>
      <c r="F127" s="11">
        <f>IFERROR(c_ratio_op_tbl!E119/$B127,"")</f>
        <v>2.648250751216235</v>
      </c>
      <c r="G127" s="11">
        <f>IFERROR(c_ratio_op_tbl!F119/$B127,"")</f>
        <v>3.0265722871042664</v>
      </c>
      <c r="H127" s="11">
        <f>IFERROR(c_ratio_op_tbl!G119/$B127,"")</f>
        <v>3.4048938229923005</v>
      </c>
      <c r="I127" s="14">
        <f>IFERROR(c_ratio_op_tbl!H119/$B127,"")</f>
        <v>3.783215358880335</v>
      </c>
      <c r="J127" s="11">
        <f>IFERROR(c_ratio_op_tbl!I119/$B127,"")</f>
        <v>4.1615368947683695</v>
      </c>
      <c r="K127" s="11">
        <f>IFERROR(c_ratio_op_tbl!J119/$B127,"")</f>
        <v>4.5398584306564009</v>
      </c>
      <c r="L127" s="11">
        <f>IFERROR(c_ratio_op_tbl!K119/$B127,"")</f>
        <v>4.918179966544435</v>
      </c>
      <c r="M127" s="11">
        <f>IFERROR(c_ratio_op_tbl!L119/$B127,"")</f>
        <v>5.29650150243247</v>
      </c>
      <c r="N127" s="11">
        <f>IFERROR(c_ratio_op_tbl!M119/$B127,"")</f>
        <v>5.6748230383205014</v>
      </c>
      <c r="O127" s="2"/>
      <c r="Q127" s="57"/>
    </row>
    <row r="128" spans="1:17" x14ac:dyDescent="0.25">
      <c r="A128" s="12" t="str">
        <f>c_ratio_op_tbl!A120</f>
        <v>0x2db6f5e838ed2bad993e9ff2d3d7a5c1cc35704c</v>
      </c>
      <c r="B128" s="2">
        <f>c_ratio_op_tbl!B120</f>
        <v>41145.809026351599</v>
      </c>
      <c r="C128" s="2"/>
      <c r="D128" s="11">
        <f>IFERROR(c_ratio_op_tbl!C120/$B128,"")</f>
        <v>2.076288202318934</v>
      </c>
      <c r="E128" s="11">
        <f>IFERROR(c_ratio_op_tbl!D120/$B128,"")</f>
        <v>2.4915458427827213</v>
      </c>
      <c r="F128" s="11">
        <f>IFERROR(c_ratio_op_tbl!E120/$B128,"")</f>
        <v>2.9068034832465073</v>
      </c>
      <c r="G128" s="11">
        <f>IFERROR(c_ratio_op_tbl!F120/$B128,"")</f>
        <v>3.3220611237102955</v>
      </c>
      <c r="H128" s="11">
        <f>IFERROR(c_ratio_op_tbl!G120/$B128,"")</f>
        <v>3.7373187641740806</v>
      </c>
      <c r="I128" s="14">
        <f>IFERROR(c_ratio_op_tbl!H120/$B128,"")</f>
        <v>4.1525764046378661</v>
      </c>
      <c r="J128" s="11">
        <f>IFERROR(c_ratio_op_tbl!I120/$B128,"")</f>
        <v>4.5678340451016552</v>
      </c>
      <c r="K128" s="11">
        <f>IFERROR(c_ratio_op_tbl!J120/$B128,"")</f>
        <v>4.9830916855654399</v>
      </c>
      <c r="L128" s="11">
        <f>IFERROR(c_ratio_op_tbl!K120/$B128,"")</f>
        <v>5.398349326029229</v>
      </c>
      <c r="M128" s="11">
        <f>IFERROR(c_ratio_op_tbl!L120/$B128,"")</f>
        <v>5.8136069664930146</v>
      </c>
      <c r="N128" s="11">
        <f>IFERROR(c_ratio_op_tbl!M120/$B128,"")</f>
        <v>6.2288646069568028</v>
      </c>
      <c r="O128" s="2"/>
      <c r="Q128" s="57"/>
    </row>
    <row r="129" spans="1:17" x14ac:dyDescent="0.25">
      <c r="A129" s="12" t="str">
        <f>c_ratio_op_tbl!A121</f>
        <v>0x1ba6b82641c77ab1fc7bc734c5c3628199a8967d</v>
      </c>
      <c r="B129" s="2">
        <f>c_ratio_op_tbl!B121</f>
        <v>40421.556364771983</v>
      </c>
      <c r="C129" s="2"/>
      <c r="D129" s="11">
        <f>IFERROR(c_ratio_op_tbl!C121/$B129,"")</f>
        <v>1.8797491996967715</v>
      </c>
      <c r="E129" s="11">
        <f>IFERROR(c_ratio_op_tbl!D121/$B129,"")</f>
        <v>2.2556990396361258</v>
      </c>
      <c r="F129" s="11">
        <f>IFERROR(c_ratio_op_tbl!E121/$B129,"")</f>
        <v>2.6316488795754798</v>
      </c>
      <c r="G129" s="11">
        <f>IFERROR(c_ratio_op_tbl!F121/$B129,"")</f>
        <v>3.0075987195148337</v>
      </c>
      <c r="H129" s="11">
        <f>IFERROR(c_ratio_op_tbl!G121/$B129,"")</f>
        <v>3.3835485594541876</v>
      </c>
      <c r="I129" s="14">
        <f>IFERROR(c_ratio_op_tbl!H121/$B129,"")</f>
        <v>3.7594983993935416</v>
      </c>
      <c r="J129" s="11">
        <f>IFERROR(c_ratio_op_tbl!I121/$B129,"")</f>
        <v>4.1354482393328986</v>
      </c>
      <c r="K129" s="11">
        <f>IFERROR(c_ratio_op_tbl!J121/$B129,"")</f>
        <v>4.5113980792722517</v>
      </c>
      <c r="L129" s="11">
        <f>IFERROR(c_ratio_op_tbl!K121/$B129,"")</f>
        <v>4.8873479192116056</v>
      </c>
      <c r="M129" s="11">
        <f>IFERROR(c_ratio_op_tbl!L121/$B129,"")</f>
        <v>5.2632977591509595</v>
      </c>
      <c r="N129" s="11">
        <f>IFERROR(c_ratio_op_tbl!M121/$B129,"")</f>
        <v>5.6392475990903135</v>
      </c>
      <c r="O129" s="2"/>
      <c r="Q129" s="57"/>
    </row>
    <row r="130" spans="1:17" x14ac:dyDescent="0.25">
      <c r="A130" s="12" t="str">
        <f>c_ratio_op_tbl!A122</f>
        <v>0xd3f0325f9ae1790dd83e76a3bf4379fb6760ddf3</v>
      </c>
      <c r="B130" s="2">
        <f>c_ratio_op_tbl!B122</f>
        <v>40108.496557053928</v>
      </c>
      <c r="C130" s="2"/>
      <c r="D130" s="11">
        <f>IFERROR(c_ratio_op_tbl!C122/$B130,"")</f>
        <v>1.8743559339690594</v>
      </c>
      <c r="E130" s="11">
        <f>IFERROR(c_ratio_op_tbl!D122/$B130,"")</f>
        <v>2.2492271207628711</v>
      </c>
      <c r="F130" s="11">
        <f>IFERROR(c_ratio_op_tbl!E122/$B130,"")</f>
        <v>2.6240983075566837</v>
      </c>
      <c r="G130" s="11">
        <f>IFERROR(c_ratio_op_tbl!F122/$B130,"")</f>
        <v>2.9989694943504954</v>
      </c>
      <c r="H130" s="11">
        <f>IFERROR(c_ratio_op_tbl!G122/$B130,"")</f>
        <v>3.3738406811443067</v>
      </c>
      <c r="I130" s="14">
        <f>IFERROR(c_ratio_op_tbl!H122/$B130,"")</f>
        <v>3.7487118679381184</v>
      </c>
      <c r="J130" s="11">
        <f>IFERROR(c_ratio_op_tbl!I122/$B130,"")</f>
        <v>4.1235830547319319</v>
      </c>
      <c r="K130" s="11">
        <f>IFERROR(c_ratio_op_tbl!J122/$B130,"")</f>
        <v>4.4984542415257431</v>
      </c>
      <c r="L130" s="11">
        <f>IFERROR(c_ratio_op_tbl!K122/$B130,"")</f>
        <v>4.8733254283195544</v>
      </c>
      <c r="M130" s="11">
        <f>IFERROR(c_ratio_op_tbl!L122/$B130,"")</f>
        <v>5.2481966151133657</v>
      </c>
      <c r="N130" s="11">
        <f>IFERROR(c_ratio_op_tbl!M122/$B130,"")</f>
        <v>5.6230678019071787</v>
      </c>
      <c r="O130" s="2"/>
      <c r="Q130" s="57"/>
    </row>
    <row r="131" spans="1:17" x14ac:dyDescent="0.25">
      <c r="A131" s="12" t="str">
        <f>c_ratio_op_tbl!A123</f>
        <v>0xd76b04bc7ce6f63379de6595e4b68f08f524916c</v>
      </c>
      <c r="B131" s="2">
        <f>c_ratio_op_tbl!B123</f>
        <v>39701.016234517192</v>
      </c>
      <c r="C131" s="2"/>
      <c r="D131" s="11">
        <f>IFERROR(c_ratio_op_tbl!C123/$B131,"")</f>
        <v>1.884391406581454</v>
      </c>
      <c r="E131" s="11">
        <f>IFERROR(c_ratio_op_tbl!D123/$B131,"")</f>
        <v>2.261269687897745</v>
      </c>
      <c r="F131" s="11">
        <f>IFERROR(c_ratio_op_tbl!E123/$B131,"")</f>
        <v>2.6381479692140357</v>
      </c>
      <c r="G131" s="11">
        <f>IFERROR(c_ratio_op_tbl!F123/$B131,"")</f>
        <v>3.0150262505303265</v>
      </c>
      <c r="H131" s="11">
        <f>IFERROR(c_ratio_op_tbl!G123/$B131,"")</f>
        <v>3.3919045318466177</v>
      </c>
      <c r="I131" s="14">
        <f>IFERROR(c_ratio_op_tbl!H123/$B131,"")</f>
        <v>3.7687828131629089</v>
      </c>
      <c r="J131" s="11">
        <f>IFERROR(c_ratio_op_tbl!I123/$B131,"")</f>
        <v>4.1456610944791992</v>
      </c>
      <c r="K131" s="11">
        <f>IFERROR(c_ratio_op_tbl!J123/$B131,"")</f>
        <v>4.5225393757954899</v>
      </c>
      <c r="L131" s="11">
        <f>IFERROR(c_ratio_op_tbl!K123/$B131,"")</f>
        <v>4.8994176571117807</v>
      </c>
      <c r="M131" s="11">
        <f>IFERROR(c_ratio_op_tbl!L123/$B131,"")</f>
        <v>5.2762959384280714</v>
      </c>
      <c r="N131" s="11">
        <f>IFERROR(c_ratio_op_tbl!M123/$B131,"")</f>
        <v>5.6531742197443631</v>
      </c>
      <c r="O131" s="2"/>
      <c r="Q131" s="57"/>
    </row>
    <row r="132" spans="1:17" x14ac:dyDescent="0.25">
      <c r="A132" s="12" t="str">
        <f>c_ratio_op_tbl!A124</f>
        <v>0x220abd48f2b444e1a352b6927c885c4579738081</v>
      </c>
      <c r="B132" s="2">
        <f>c_ratio_op_tbl!B124</f>
        <v>39536.993921174573</v>
      </c>
      <c r="C132" s="2"/>
      <c r="D132" s="11">
        <f>IFERROR(c_ratio_op_tbl!C124/$B132,"")</f>
        <v>1.8830196265910852</v>
      </c>
      <c r="E132" s="11">
        <f>IFERROR(c_ratio_op_tbl!D124/$B132,"")</f>
        <v>2.2596235519093022</v>
      </c>
      <c r="F132" s="11">
        <f>IFERROR(c_ratio_op_tbl!E124/$B132,"")</f>
        <v>2.6362274772275192</v>
      </c>
      <c r="G132" s="11">
        <f>IFERROR(c_ratio_op_tbl!F124/$B132,"")</f>
        <v>3.0128314025457352</v>
      </c>
      <c r="H132" s="11">
        <f>IFERROR(c_ratio_op_tbl!G124/$B132,"")</f>
        <v>3.3894353278639544</v>
      </c>
      <c r="I132" s="14">
        <f>IFERROR(c_ratio_op_tbl!H124/$B132,"")</f>
        <v>3.7660392531821705</v>
      </c>
      <c r="J132" s="11">
        <f>IFERROR(c_ratio_op_tbl!I124/$B132,"")</f>
        <v>4.1426431785003874</v>
      </c>
      <c r="K132" s="11">
        <f>IFERROR(c_ratio_op_tbl!J124/$B132,"")</f>
        <v>4.5192471038186053</v>
      </c>
      <c r="L132" s="11">
        <f>IFERROR(c_ratio_op_tbl!K124/$B132,"")</f>
        <v>4.8958510291368222</v>
      </c>
      <c r="M132" s="11">
        <f>IFERROR(c_ratio_op_tbl!L124/$B132,"")</f>
        <v>5.2724549544550383</v>
      </c>
      <c r="N132" s="11">
        <f>IFERROR(c_ratio_op_tbl!M124/$B132,"")</f>
        <v>5.649058879773257</v>
      </c>
      <c r="O132" s="2"/>
      <c r="Q132" s="57"/>
    </row>
    <row r="133" spans="1:17" x14ac:dyDescent="0.25">
      <c r="A133" s="12" t="str">
        <f>c_ratio_op_tbl!A125</f>
        <v>0xd2976a56cd84a91a2e83685a6dc5308315e29f15</v>
      </c>
      <c r="B133" s="2">
        <f>c_ratio_op_tbl!B125</f>
        <v>39475.626490561823</v>
      </c>
      <c r="C133" s="2"/>
      <c r="D133" s="11">
        <f>IFERROR(c_ratio_op_tbl!C125/$B133,"")</f>
        <v>1.9228602464661682</v>
      </c>
      <c r="E133" s="11">
        <f>IFERROR(c_ratio_op_tbl!D125/$B133,"")</f>
        <v>2.3074322957594018</v>
      </c>
      <c r="F133" s="11">
        <f>IFERROR(c_ratio_op_tbl!E125/$B133,"")</f>
        <v>2.6920043450526343</v>
      </c>
      <c r="G133" s="11">
        <f>IFERROR(c_ratio_op_tbl!F125/$B133,"")</f>
        <v>3.0765763943458699</v>
      </c>
      <c r="H133" s="11">
        <f>IFERROR(c_ratio_op_tbl!G125/$B133,"")</f>
        <v>3.4611484436391029</v>
      </c>
      <c r="I133" s="14">
        <f>IFERROR(c_ratio_op_tbl!H125/$B133,"")</f>
        <v>3.8457204929323363</v>
      </c>
      <c r="J133" s="11">
        <f>IFERROR(c_ratio_op_tbl!I125/$B133,"")</f>
        <v>4.2302925422255688</v>
      </c>
      <c r="K133" s="11">
        <f>IFERROR(c_ratio_op_tbl!J125/$B133,"")</f>
        <v>4.6148645915188053</v>
      </c>
      <c r="L133" s="11">
        <f>IFERROR(c_ratio_op_tbl!K125/$B133,"")</f>
        <v>4.9994366408120374</v>
      </c>
      <c r="M133" s="11">
        <f>IFERROR(c_ratio_op_tbl!L125/$B133,"")</f>
        <v>5.3840086901052713</v>
      </c>
      <c r="N133" s="11">
        <f>IFERROR(c_ratio_op_tbl!M125/$B133,"")</f>
        <v>5.7685807393985042</v>
      </c>
      <c r="O133" s="2"/>
      <c r="Q133" s="57"/>
    </row>
    <row r="134" spans="1:17" x14ac:dyDescent="0.25">
      <c r="A134" s="12" t="str">
        <f>c_ratio_op_tbl!A126</f>
        <v>0xcb926f497763ea5cf993912a442431e6a91d5a64</v>
      </c>
      <c r="B134" s="2">
        <f>c_ratio_op_tbl!B126</f>
        <v>39421.229486933538</v>
      </c>
      <c r="C134" s="2"/>
      <c r="D134" s="11">
        <f>IFERROR(c_ratio_op_tbl!C126/$B134,"")</f>
        <v>1.9819467221544931</v>
      </c>
      <c r="E134" s="11">
        <f>IFERROR(c_ratio_op_tbl!D126/$B134,"")</f>
        <v>2.3783360665853914</v>
      </c>
      <c r="F134" s="11">
        <f>IFERROR(c_ratio_op_tbl!E126/$B134,"")</f>
        <v>2.7747254110162913</v>
      </c>
      <c r="G134" s="11">
        <f>IFERROR(c_ratio_op_tbl!F126/$B134,"")</f>
        <v>3.1711147554471899</v>
      </c>
      <c r="H134" s="11">
        <f>IFERROR(c_ratio_op_tbl!G126/$B134,"")</f>
        <v>3.5675040998780885</v>
      </c>
      <c r="I134" s="14">
        <f>IFERROR(c_ratio_op_tbl!H126/$B134,"")</f>
        <v>3.9638934443089875</v>
      </c>
      <c r="J134" s="11">
        <f>IFERROR(c_ratio_op_tbl!I126/$B134,"")</f>
        <v>4.3602827887398865</v>
      </c>
      <c r="K134" s="11">
        <f>IFERROR(c_ratio_op_tbl!J126/$B134,"")</f>
        <v>4.756672133170782</v>
      </c>
      <c r="L134" s="11">
        <f>IFERROR(c_ratio_op_tbl!K126/$B134,"")</f>
        <v>5.153061477601681</v>
      </c>
      <c r="M134" s="11">
        <f>IFERROR(c_ratio_op_tbl!L126/$B134,"")</f>
        <v>5.54945082203258</v>
      </c>
      <c r="N134" s="11">
        <f>IFERROR(c_ratio_op_tbl!M126/$B134,"")</f>
        <v>5.9458401664634781</v>
      </c>
      <c r="O134" s="2"/>
      <c r="Q134" s="57"/>
    </row>
    <row r="135" spans="1:17" x14ac:dyDescent="0.25">
      <c r="A135" s="12" t="str">
        <f>c_ratio_op_tbl!A127</f>
        <v>0x6710073666e7b9e8c1ba1d9d4cded9d1513d1d1f</v>
      </c>
      <c r="B135" s="2">
        <f>c_ratio_op_tbl!B127</f>
        <v>38942.648469873529</v>
      </c>
      <c r="C135" s="2"/>
      <c r="D135" s="11">
        <f>IFERROR(c_ratio_op_tbl!C127/$B135,"")</f>
        <v>1.9830671873314127</v>
      </c>
      <c r="E135" s="11">
        <f>IFERROR(c_ratio_op_tbl!D127/$B135,"")</f>
        <v>2.3796806247976954</v>
      </c>
      <c r="F135" s="11">
        <f>IFERROR(c_ratio_op_tbl!E127/$B135,"")</f>
        <v>2.7762940622639789</v>
      </c>
      <c r="G135" s="11">
        <f>IFERROR(c_ratio_op_tbl!F127/$B135,"")</f>
        <v>3.1729074997302611</v>
      </c>
      <c r="H135" s="11">
        <f>IFERROR(c_ratio_op_tbl!G127/$B135,"")</f>
        <v>3.5695209371965433</v>
      </c>
      <c r="I135" s="14">
        <f>IFERROR(c_ratio_op_tbl!H127/$B135,"")</f>
        <v>3.9661343746628259</v>
      </c>
      <c r="J135" s="11">
        <f>IFERROR(c_ratio_op_tbl!I127/$B135,"")</f>
        <v>4.3627478121291086</v>
      </c>
      <c r="K135" s="11">
        <f>IFERROR(c_ratio_op_tbl!J127/$B135,"")</f>
        <v>4.7593612495953908</v>
      </c>
      <c r="L135" s="11">
        <f>IFERROR(c_ratio_op_tbl!K127/$B135,"")</f>
        <v>5.1559746870616729</v>
      </c>
      <c r="M135" s="11">
        <f>IFERROR(c_ratio_op_tbl!L127/$B135,"")</f>
        <v>5.5525881245279551</v>
      </c>
      <c r="N135" s="11">
        <f>IFERROR(c_ratio_op_tbl!M127/$B135,"")</f>
        <v>5.9492015619942373</v>
      </c>
      <c r="O135" s="2"/>
      <c r="Q135" s="57"/>
    </row>
    <row r="136" spans="1:17" x14ac:dyDescent="0.25">
      <c r="A136" s="12" t="str">
        <f>c_ratio_op_tbl!A128</f>
        <v>0x4e6a82ac98e87c5acf7738fa57b5fd9ea14af932</v>
      </c>
      <c r="B136" s="2">
        <f>c_ratio_op_tbl!B128</f>
        <v>37777.537315258727</v>
      </c>
      <c r="C136" s="2"/>
      <c r="D136" s="11">
        <f>IFERROR(c_ratio_op_tbl!C128/$B136,"")</f>
        <v>1.8810387727297493</v>
      </c>
      <c r="E136" s="11">
        <f>IFERROR(c_ratio_op_tbl!D128/$B136,"")</f>
        <v>2.257246527275699</v>
      </c>
      <c r="F136" s="11">
        <f>IFERROR(c_ratio_op_tbl!E128/$B136,"")</f>
        <v>2.6334542818216491</v>
      </c>
      <c r="G136" s="11">
        <f>IFERROR(c_ratio_op_tbl!F128/$B136,"")</f>
        <v>3.0096620363675979</v>
      </c>
      <c r="H136" s="11">
        <f>IFERROR(c_ratio_op_tbl!G128/$B136,"")</f>
        <v>3.3858697909135502</v>
      </c>
      <c r="I136" s="14">
        <f>IFERROR(c_ratio_op_tbl!H128/$B136,"")</f>
        <v>3.7620775454594995</v>
      </c>
      <c r="J136" s="11">
        <f>IFERROR(c_ratio_op_tbl!I128/$B136,"")</f>
        <v>4.1382853000054487</v>
      </c>
      <c r="K136" s="11">
        <f>IFERROR(c_ratio_op_tbl!J128/$B136,"")</f>
        <v>4.5144930545513988</v>
      </c>
      <c r="L136" s="11">
        <f>IFERROR(c_ratio_op_tbl!K128/$B136,"")</f>
        <v>4.8907008090973481</v>
      </c>
      <c r="M136" s="11">
        <f>IFERROR(c_ratio_op_tbl!L128/$B136,"")</f>
        <v>5.2669085636432973</v>
      </c>
      <c r="N136" s="11">
        <f>IFERROR(c_ratio_op_tbl!M128/$B136,"")</f>
        <v>5.6431163181892492</v>
      </c>
      <c r="O136" s="2"/>
      <c r="Q136" s="57"/>
    </row>
    <row r="137" spans="1:17" x14ac:dyDescent="0.25">
      <c r="A137" s="12" t="str">
        <f>c_ratio_op_tbl!A129</f>
        <v>0x57478b221022952c825668f105d2ee29c8b87ba4</v>
      </c>
      <c r="B137" s="2">
        <f>c_ratio_op_tbl!B129</f>
        <v>37642.257257964156</v>
      </c>
      <c r="C137" s="2"/>
      <c r="D137" s="11">
        <f>IFERROR(c_ratio_op_tbl!C129/$B137,"")</f>
        <v>1.5551553572107328</v>
      </c>
      <c r="E137" s="11">
        <f>IFERROR(c_ratio_op_tbl!D129/$B137,"")</f>
        <v>1.8661864286528791</v>
      </c>
      <c r="F137" s="11">
        <f>IFERROR(c_ratio_op_tbl!E129/$B137,"")</f>
        <v>2.177217500095026</v>
      </c>
      <c r="G137" s="11">
        <f>IFERROR(c_ratio_op_tbl!F129/$B137,"")</f>
        <v>2.4882485715371727</v>
      </c>
      <c r="H137" s="11">
        <f>IFERROR(c_ratio_op_tbl!G129/$B137,"")</f>
        <v>2.7992796429793194</v>
      </c>
      <c r="I137" s="14">
        <f>IFERROR(c_ratio_op_tbl!H129/$B137,"")</f>
        <v>3.1103107144214657</v>
      </c>
      <c r="J137" s="11">
        <f>IFERROR(c_ratio_op_tbl!I129/$B137,"")</f>
        <v>3.4213417858636119</v>
      </c>
      <c r="K137" s="11">
        <f>IFERROR(c_ratio_op_tbl!J129/$B137,"")</f>
        <v>3.7323728573057582</v>
      </c>
      <c r="L137" s="11">
        <f>IFERROR(c_ratio_op_tbl!K129/$B137,"")</f>
        <v>4.0434039287479049</v>
      </c>
      <c r="M137" s="11">
        <f>IFERROR(c_ratio_op_tbl!L129/$B137,"")</f>
        <v>4.3544350001900511</v>
      </c>
      <c r="N137" s="11">
        <f>IFERROR(c_ratio_op_tbl!M129/$B137,"")</f>
        <v>4.6654660716321974</v>
      </c>
      <c r="O137" s="2"/>
      <c r="Q137" s="57"/>
    </row>
    <row r="138" spans="1:17" x14ac:dyDescent="0.25">
      <c r="A138" s="12" t="str">
        <f>c_ratio_op_tbl!A130</f>
        <v>0x96ba4d04d889426b4b1eb051bf5daf00ec331004</v>
      </c>
      <c r="B138" s="2">
        <f>c_ratio_op_tbl!B130</f>
        <v>37211.117458495457</v>
      </c>
      <c r="C138" s="2"/>
      <c r="D138" s="11">
        <f>IFERROR(c_ratio_op_tbl!C130/$B138,"")</f>
        <v>1.9169427333748652</v>
      </c>
      <c r="E138" s="11">
        <f>IFERROR(c_ratio_op_tbl!D130/$B138,"")</f>
        <v>2.3003312800498379</v>
      </c>
      <c r="F138" s="11">
        <f>IFERROR(c_ratio_op_tbl!E130/$B138,"")</f>
        <v>2.6837198267248112</v>
      </c>
      <c r="G138" s="11">
        <f>IFERROR(c_ratio_op_tbl!F130/$B138,"")</f>
        <v>3.0671083733997837</v>
      </c>
      <c r="H138" s="11">
        <f>IFERROR(c_ratio_op_tbl!G130/$B138,"")</f>
        <v>3.4504969200747571</v>
      </c>
      <c r="I138" s="14">
        <f>IFERROR(c_ratio_op_tbl!H130/$B138,"")</f>
        <v>3.8338854667497304</v>
      </c>
      <c r="J138" s="11">
        <f>IFERROR(c_ratio_op_tbl!I130/$B138,"")</f>
        <v>4.2172740134247038</v>
      </c>
      <c r="K138" s="11">
        <f>IFERROR(c_ratio_op_tbl!J130/$B138,"")</f>
        <v>4.6006625600996776</v>
      </c>
      <c r="L138" s="11">
        <f>IFERROR(c_ratio_op_tbl!K130/$B138,"")</f>
        <v>4.9840511067746505</v>
      </c>
      <c r="M138" s="11">
        <f>IFERROR(c_ratio_op_tbl!L130/$B138,"")</f>
        <v>5.3674396534496216</v>
      </c>
      <c r="N138" s="11">
        <f>IFERROR(c_ratio_op_tbl!M130/$B138,"")</f>
        <v>5.7508282001245945</v>
      </c>
      <c r="O138" s="2"/>
      <c r="Q138" s="57"/>
    </row>
    <row r="139" spans="1:17" x14ac:dyDescent="0.25">
      <c r="A139" s="12" t="str">
        <f>c_ratio_op_tbl!A131</f>
        <v>0xb7e830319570f977989860b71e4121179ccee957</v>
      </c>
      <c r="B139" s="2">
        <f>c_ratio_op_tbl!B131</f>
        <v>37002.853917383763</v>
      </c>
      <c r="C139" s="2"/>
      <c r="D139" s="11">
        <f>IFERROR(c_ratio_op_tbl!C131/$B139,"")</f>
        <v>1.7188111000115083</v>
      </c>
      <c r="E139" s="11">
        <f>IFERROR(c_ratio_op_tbl!D131/$B139,"")</f>
        <v>2.0625733200138101</v>
      </c>
      <c r="F139" s="11">
        <f>IFERROR(c_ratio_op_tbl!E131/$B139,"")</f>
        <v>2.4063355400161117</v>
      </c>
      <c r="G139" s="11">
        <f>IFERROR(c_ratio_op_tbl!F131/$B139,"")</f>
        <v>2.7500977600184147</v>
      </c>
      <c r="H139" s="11">
        <f>IFERROR(c_ratio_op_tbl!G131/$B139,"")</f>
        <v>3.0938599800207158</v>
      </c>
      <c r="I139" s="14">
        <f>IFERROR(c_ratio_op_tbl!H131/$B139,"")</f>
        <v>3.4376222000230174</v>
      </c>
      <c r="J139" s="11">
        <f>IFERROR(c_ratio_op_tbl!I131/$B139,"")</f>
        <v>3.781384420025319</v>
      </c>
      <c r="K139" s="11">
        <f>IFERROR(c_ratio_op_tbl!J131/$B139,"")</f>
        <v>4.1251466400276202</v>
      </c>
      <c r="L139" s="11">
        <f>IFERROR(c_ratio_op_tbl!K131/$B139,"")</f>
        <v>4.4689088600299218</v>
      </c>
      <c r="M139" s="11">
        <f>IFERROR(c_ratio_op_tbl!L131/$B139,"")</f>
        <v>4.8126710800322234</v>
      </c>
      <c r="N139" s="11">
        <f>IFERROR(c_ratio_op_tbl!M131/$B139,"")</f>
        <v>5.156433300034525</v>
      </c>
      <c r="O139" s="2"/>
      <c r="Q139" s="57"/>
    </row>
    <row r="140" spans="1:17" x14ac:dyDescent="0.25">
      <c r="A140" s="12" t="str">
        <f>c_ratio_op_tbl!A132</f>
        <v>0xc53351fc5762e6eafb8ddac98851d59c4ea7b7d4</v>
      </c>
      <c r="B140" s="2">
        <f>c_ratio_op_tbl!B132</f>
        <v>36923.80940375186</v>
      </c>
      <c r="C140" s="2"/>
      <c r="D140" s="11">
        <f>IFERROR(c_ratio_op_tbl!C132/$B140,"")</f>
        <v>1.8763196119197214</v>
      </c>
      <c r="E140" s="11">
        <f>IFERROR(c_ratio_op_tbl!D132/$B140,"")</f>
        <v>2.2515835343036654</v>
      </c>
      <c r="F140" s="11">
        <f>IFERROR(c_ratio_op_tbl!E132/$B140,"")</f>
        <v>2.6268474566876097</v>
      </c>
      <c r="G140" s="11">
        <f>IFERROR(c_ratio_op_tbl!F132/$B140,"")</f>
        <v>3.0021113790715535</v>
      </c>
      <c r="H140" s="11">
        <f>IFERROR(c_ratio_op_tbl!G132/$B140,"")</f>
        <v>3.3773753014554981</v>
      </c>
      <c r="I140" s="14">
        <f>IFERROR(c_ratio_op_tbl!H132/$B140,"")</f>
        <v>3.7526392238394428</v>
      </c>
      <c r="J140" s="11">
        <f>IFERROR(c_ratio_op_tbl!I132/$B140,"")</f>
        <v>4.1279031462233871</v>
      </c>
      <c r="K140" s="11">
        <f>IFERROR(c_ratio_op_tbl!J132/$B140,"")</f>
        <v>4.5031670686073317</v>
      </c>
      <c r="L140" s="11">
        <f>IFERROR(c_ratio_op_tbl!K132/$B140,"")</f>
        <v>4.8784309909912764</v>
      </c>
      <c r="M140" s="11">
        <f>IFERROR(c_ratio_op_tbl!L132/$B140,"")</f>
        <v>5.2536949133752211</v>
      </c>
      <c r="N140" s="11">
        <f>IFERROR(c_ratio_op_tbl!M132/$B140,"")</f>
        <v>5.6289588357591631</v>
      </c>
      <c r="O140" s="2"/>
      <c r="Q140" s="57"/>
    </row>
    <row r="141" spans="1:17" x14ac:dyDescent="0.25">
      <c r="A141" s="12" t="str">
        <f>c_ratio_op_tbl!A133</f>
        <v>0x19a09dea46f29c17d8725e8daeac873b27e52fff</v>
      </c>
      <c r="B141" s="2">
        <f>c_ratio_op_tbl!B133</f>
        <v>36843.478275027388</v>
      </c>
      <c r="C141" s="2"/>
      <c r="D141" s="11">
        <f>IFERROR(c_ratio_op_tbl!C133/$B141,"")</f>
        <v>2.0647071838080944</v>
      </c>
      <c r="E141" s="11">
        <f>IFERROR(c_ratio_op_tbl!D133/$B141,"")</f>
        <v>2.4776486205697128</v>
      </c>
      <c r="F141" s="11">
        <f>IFERROR(c_ratio_op_tbl!E133/$B141,"")</f>
        <v>2.8905900573313321</v>
      </c>
      <c r="G141" s="11">
        <f>IFERROR(c_ratio_op_tbl!F133/$B141,"")</f>
        <v>3.303531494092951</v>
      </c>
      <c r="H141" s="11">
        <f>IFERROR(c_ratio_op_tbl!G133/$B141,"")</f>
        <v>3.7164729308545699</v>
      </c>
      <c r="I141" s="14">
        <f>IFERROR(c_ratio_op_tbl!H133/$B141,"")</f>
        <v>4.1294143676161887</v>
      </c>
      <c r="J141" s="11">
        <f>IFERROR(c_ratio_op_tbl!I133/$B141,"")</f>
        <v>4.5423558043778076</v>
      </c>
      <c r="K141" s="11">
        <f>IFERROR(c_ratio_op_tbl!J133/$B141,"")</f>
        <v>4.9552972411394256</v>
      </c>
      <c r="L141" s="11">
        <f>IFERROR(c_ratio_op_tbl!K133/$B141,"")</f>
        <v>5.3682386779010454</v>
      </c>
      <c r="M141" s="11">
        <f>IFERROR(c_ratio_op_tbl!L133/$B141,"")</f>
        <v>5.7811801146626642</v>
      </c>
      <c r="N141" s="11">
        <f>IFERROR(c_ratio_op_tbl!M133/$B141,"")</f>
        <v>6.1941215514242822</v>
      </c>
      <c r="O141" s="2"/>
      <c r="Q141" s="57"/>
    </row>
    <row r="142" spans="1:17" x14ac:dyDescent="0.25">
      <c r="A142" s="12" t="str">
        <f>c_ratio_op_tbl!A134</f>
        <v>0xec0b8a38d1f217984a5a22f4d1938d474902f984</v>
      </c>
      <c r="B142" s="2">
        <f>c_ratio_op_tbl!B134</f>
        <v>36560.247455620301</v>
      </c>
      <c r="C142" s="2"/>
      <c r="D142" s="11">
        <f>IFERROR(c_ratio_op_tbl!C134/$B142,"")</f>
        <v>1.8909408462883543</v>
      </c>
      <c r="E142" s="11">
        <f>IFERROR(c_ratio_op_tbl!D134/$B142,"")</f>
        <v>2.2691290155460253</v>
      </c>
      <c r="F142" s="11">
        <f>IFERROR(c_ratio_op_tbl!E134/$B142,"")</f>
        <v>2.647317184803696</v>
      </c>
      <c r="G142" s="11">
        <f>IFERROR(c_ratio_op_tbl!F134/$B142,"")</f>
        <v>3.0255053540613672</v>
      </c>
      <c r="H142" s="11">
        <f>IFERROR(c_ratio_op_tbl!G134/$B142,"")</f>
        <v>3.4036935233190388</v>
      </c>
      <c r="I142" s="14">
        <f>IFERROR(c_ratio_op_tbl!H134/$B142,"")</f>
        <v>3.7818816925767087</v>
      </c>
      <c r="J142" s="11">
        <f>IFERROR(c_ratio_op_tbl!I134/$B142,"")</f>
        <v>4.1600698618343808</v>
      </c>
      <c r="K142" s="11">
        <f>IFERROR(c_ratio_op_tbl!J134/$B142,"")</f>
        <v>4.5382580310920497</v>
      </c>
      <c r="L142" s="11">
        <f>IFERROR(c_ratio_op_tbl!K134/$B142,"")</f>
        <v>4.9164462003497214</v>
      </c>
      <c r="M142" s="11">
        <f>IFERROR(c_ratio_op_tbl!L134/$B142,"")</f>
        <v>5.2946343696073912</v>
      </c>
      <c r="N142" s="11">
        <f>IFERROR(c_ratio_op_tbl!M134/$B142,"")</f>
        <v>5.6728225388650619</v>
      </c>
      <c r="O142" s="2"/>
      <c r="Q142" s="57"/>
    </row>
    <row r="143" spans="1:17" x14ac:dyDescent="0.25">
      <c r="A143" s="12" t="str">
        <f>c_ratio_op_tbl!A135</f>
        <v>0xab7ab9b6495072c1136f96e301bd8f8de900f119</v>
      </c>
      <c r="B143" s="2">
        <f>c_ratio_op_tbl!B135</f>
        <v>36008.376582201367</v>
      </c>
      <c r="C143" s="2"/>
      <c r="D143" s="11">
        <f>IFERROR(c_ratio_op_tbl!C135/$B143,"")</f>
        <v>1.8702413804670701</v>
      </c>
      <c r="E143" s="11">
        <f>IFERROR(c_ratio_op_tbl!D135/$B143,"")</f>
        <v>2.244289656560484</v>
      </c>
      <c r="F143" s="11">
        <f>IFERROR(c_ratio_op_tbl!E135/$B143,"")</f>
        <v>2.618337932653898</v>
      </c>
      <c r="G143" s="11">
        <f>IFERROR(c_ratio_op_tbl!F135/$B143,"")</f>
        <v>2.9923862087473134</v>
      </c>
      <c r="H143" s="11">
        <f>IFERROR(c_ratio_op_tbl!G135/$B143,"")</f>
        <v>3.3664344848407253</v>
      </c>
      <c r="I143" s="14">
        <f>IFERROR(c_ratio_op_tbl!H135/$B143,"")</f>
        <v>3.7404827609341402</v>
      </c>
      <c r="J143" s="11">
        <f>IFERROR(c_ratio_op_tbl!I135/$B143,"")</f>
        <v>4.1145310370275539</v>
      </c>
      <c r="K143" s="11">
        <f>IFERROR(c_ratio_op_tbl!J135/$B143,"")</f>
        <v>4.4885793131209688</v>
      </c>
      <c r="L143" s="11">
        <f>IFERROR(c_ratio_op_tbl!K135/$B143,"")</f>
        <v>4.8626275892143838</v>
      </c>
      <c r="M143" s="11">
        <f>IFERROR(c_ratio_op_tbl!L135/$B143,"")</f>
        <v>5.2366758653077952</v>
      </c>
      <c r="N143" s="11">
        <f>IFERROR(c_ratio_op_tbl!M135/$B143,"")</f>
        <v>5.6107241414012101</v>
      </c>
      <c r="O143" s="2"/>
      <c r="Q143" s="57"/>
    </row>
    <row r="144" spans="1:17" x14ac:dyDescent="0.25">
      <c r="A144" s="12" t="str">
        <f>c_ratio_op_tbl!A136</f>
        <v>0x9f431a46149bab70373b9c6867d2db8c2f45aa11</v>
      </c>
      <c r="B144" s="2">
        <f>c_ratio_op_tbl!B136</f>
        <v>35048.936823219963</v>
      </c>
      <c r="C144" s="2"/>
      <c r="D144" s="11">
        <f>IFERROR(c_ratio_op_tbl!C136/$B144,"")</f>
        <v>1.7926674347850609</v>
      </c>
      <c r="E144" s="11">
        <f>IFERROR(c_ratio_op_tbl!D136/$B144,"")</f>
        <v>2.1512009217420731</v>
      </c>
      <c r="F144" s="11">
        <f>IFERROR(c_ratio_op_tbl!E136/$B144,"")</f>
        <v>2.5097344086990852</v>
      </c>
      <c r="G144" s="11">
        <f>IFERROR(c_ratio_op_tbl!F136/$B144,"")</f>
        <v>2.8682678956560967</v>
      </c>
      <c r="H144" s="11">
        <f>IFERROR(c_ratio_op_tbl!G136/$B144,"")</f>
        <v>3.2268013826131097</v>
      </c>
      <c r="I144" s="14">
        <f>IFERROR(c_ratio_op_tbl!H136/$B144,"")</f>
        <v>3.5853348695701222</v>
      </c>
      <c r="J144" s="11">
        <f>IFERROR(c_ratio_op_tbl!I136/$B144,"")</f>
        <v>3.9438683565271351</v>
      </c>
      <c r="K144" s="11">
        <f>IFERROR(c_ratio_op_tbl!J136/$B144,"")</f>
        <v>4.3024018434841445</v>
      </c>
      <c r="L144" s="11">
        <f>IFERROR(c_ratio_op_tbl!K136/$B144,"")</f>
        <v>4.6609353304411583</v>
      </c>
      <c r="M144" s="11">
        <f>IFERROR(c_ratio_op_tbl!L136/$B144,"")</f>
        <v>5.0194688173981703</v>
      </c>
      <c r="N144" s="11">
        <f>IFERROR(c_ratio_op_tbl!M136/$B144,"")</f>
        <v>5.3780023043551832</v>
      </c>
      <c r="O144" s="2"/>
      <c r="Q144" s="57"/>
    </row>
    <row r="145" spans="1:17" x14ac:dyDescent="0.25">
      <c r="A145" s="12" t="str">
        <f>c_ratio_op_tbl!A137</f>
        <v>0x56446712b219fcc34a5604f5e7af5d50d65b6647</v>
      </c>
      <c r="B145" s="2">
        <f>c_ratio_op_tbl!B137</f>
        <v>34955.525794906724</v>
      </c>
      <c r="C145" s="2"/>
      <c r="D145" s="11">
        <f>IFERROR(c_ratio_op_tbl!C137/$B145,"")</f>
        <v>1.9205694001951157</v>
      </c>
      <c r="E145" s="11">
        <f>IFERROR(c_ratio_op_tbl!D137/$B145,"")</f>
        <v>2.3046832802341388</v>
      </c>
      <c r="F145" s="11">
        <f>IFERROR(c_ratio_op_tbl!E137/$B145,"")</f>
        <v>2.6887971602731615</v>
      </c>
      <c r="G145" s="11">
        <f>IFERROR(c_ratio_op_tbl!F137/$B145,"")</f>
        <v>3.0729110403121842</v>
      </c>
      <c r="H145" s="11">
        <f>IFERROR(c_ratio_op_tbl!G137/$B145,"")</f>
        <v>3.4570249203512078</v>
      </c>
      <c r="I145" s="14">
        <f>IFERROR(c_ratio_op_tbl!H137/$B145,"")</f>
        <v>3.8411388003902314</v>
      </c>
      <c r="J145" s="11">
        <f>IFERROR(c_ratio_op_tbl!I137/$B145,"")</f>
        <v>4.2252526804292554</v>
      </c>
      <c r="K145" s="11">
        <f>IFERROR(c_ratio_op_tbl!J137/$B145,"")</f>
        <v>4.6093665604682785</v>
      </c>
      <c r="L145" s="11">
        <f>IFERROR(c_ratio_op_tbl!K137/$B145,"")</f>
        <v>4.9934804405072999</v>
      </c>
      <c r="M145" s="11">
        <f>IFERROR(c_ratio_op_tbl!L137/$B145,"")</f>
        <v>5.377594320546323</v>
      </c>
      <c r="N145" s="11">
        <f>IFERROR(c_ratio_op_tbl!M137/$B145,"")</f>
        <v>5.7617082005853471</v>
      </c>
      <c r="O145" s="2"/>
      <c r="Q145" s="57"/>
    </row>
    <row r="146" spans="1:17" x14ac:dyDescent="0.25">
      <c r="A146" s="12" t="str">
        <f>c_ratio_op_tbl!A138</f>
        <v>0x3ce623b0573d2b0677cb3b13343b3978c6c6ce86</v>
      </c>
      <c r="B146" s="2">
        <f>c_ratio_op_tbl!B138</f>
        <v>34445.139767232868</v>
      </c>
      <c r="C146" s="2"/>
      <c r="D146" s="11">
        <f>IFERROR(c_ratio_op_tbl!C138/$B146,"")</f>
        <v>1.9054788616834728</v>
      </c>
      <c r="E146" s="11">
        <f>IFERROR(c_ratio_op_tbl!D138/$B146,"")</f>
        <v>2.2865746340201669</v>
      </c>
      <c r="F146" s="11">
        <f>IFERROR(c_ratio_op_tbl!E138/$B146,"")</f>
        <v>2.6676704063568617</v>
      </c>
      <c r="G146" s="11">
        <f>IFERROR(c_ratio_op_tbl!F138/$B146,"")</f>
        <v>3.048766178693556</v>
      </c>
      <c r="H146" s="11">
        <f>IFERROR(c_ratio_op_tbl!G138/$B146,"")</f>
        <v>3.4298619510302508</v>
      </c>
      <c r="I146" s="14">
        <f>IFERROR(c_ratio_op_tbl!H138/$B146,"")</f>
        <v>3.8109577233669456</v>
      </c>
      <c r="J146" s="11">
        <f>IFERROR(c_ratio_op_tbl!I138/$B146,"")</f>
        <v>4.1920534957036395</v>
      </c>
      <c r="K146" s="11">
        <f>IFERROR(c_ratio_op_tbl!J138/$B146,"")</f>
        <v>4.5731492680403338</v>
      </c>
      <c r="L146" s="11">
        <f>IFERROR(c_ratio_op_tbl!K138/$B146,"")</f>
        <v>4.9542450403770291</v>
      </c>
      <c r="M146" s="11">
        <f>IFERROR(c_ratio_op_tbl!L138/$B146,"")</f>
        <v>5.3353408127137234</v>
      </c>
      <c r="N146" s="11">
        <f>IFERROR(c_ratio_op_tbl!M138/$B146,"")</f>
        <v>5.7164365850504177</v>
      </c>
      <c r="O146" s="2"/>
      <c r="Q146" s="57"/>
    </row>
    <row r="147" spans="1:17" x14ac:dyDescent="0.25">
      <c r="A147" s="12" t="str">
        <f>c_ratio_op_tbl!A139</f>
        <v>0xecb6a3e0e99700b32bb03ba14727d99fe8e538cf</v>
      </c>
      <c r="B147" s="2">
        <f>c_ratio_op_tbl!B139</f>
        <v>34171.2199009494</v>
      </c>
      <c r="C147" s="2"/>
      <c r="D147" s="11">
        <f>IFERROR(c_ratio_op_tbl!C139/$B147,"")</f>
        <v>1.9172897584461572</v>
      </c>
      <c r="E147" s="11">
        <f>IFERROR(c_ratio_op_tbl!D139/$B147,"")</f>
        <v>2.3007477101353886</v>
      </c>
      <c r="F147" s="11">
        <f>IFERROR(c_ratio_op_tbl!E139/$B147,"")</f>
        <v>2.6842056618246199</v>
      </c>
      <c r="G147" s="11">
        <f>IFERROR(c_ratio_op_tbl!F139/$B147,"")</f>
        <v>3.0676636135138522</v>
      </c>
      <c r="H147" s="11">
        <f>IFERROR(c_ratio_op_tbl!G139/$B147,"")</f>
        <v>3.4511215652030822</v>
      </c>
      <c r="I147" s="14">
        <f>IFERROR(c_ratio_op_tbl!H139/$B147,"")</f>
        <v>3.8345795168923145</v>
      </c>
      <c r="J147" s="11">
        <f>IFERROR(c_ratio_op_tbl!I139/$B147,"")</f>
        <v>4.2180374685815476</v>
      </c>
      <c r="K147" s="11">
        <f>IFERROR(c_ratio_op_tbl!J139/$B147,"")</f>
        <v>4.6014954202707772</v>
      </c>
      <c r="L147" s="11">
        <f>IFERROR(c_ratio_op_tbl!K139/$B147,"")</f>
        <v>4.9849533719600094</v>
      </c>
      <c r="M147" s="11">
        <f>IFERROR(c_ratio_op_tbl!L139/$B147,"")</f>
        <v>5.3684113236492399</v>
      </c>
      <c r="N147" s="11">
        <f>IFERROR(c_ratio_op_tbl!M139/$B147,"")</f>
        <v>5.7518692753384721</v>
      </c>
      <c r="O147" s="2"/>
      <c r="Q147" s="57"/>
    </row>
    <row r="148" spans="1:17" x14ac:dyDescent="0.25">
      <c r="A148" s="12" t="str">
        <f>c_ratio_op_tbl!A140</f>
        <v>0x1b89a08d82079337740e1cef68c571069725306e</v>
      </c>
      <c r="B148" s="2">
        <f>c_ratio_op_tbl!B140</f>
        <v>33594.677222406674</v>
      </c>
      <c r="C148" s="2"/>
      <c r="D148" s="11">
        <f>IFERROR(c_ratio_op_tbl!C140/$B148,"")</f>
        <v>1.8771117071381902</v>
      </c>
      <c r="E148" s="11">
        <f>IFERROR(c_ratio_op_tbl!D140/$B148,"")</f>
        <v>2.2525340485658281</v>
      </c>
      <c r="F148" s="11">
        <f>IFERROR(c_ratio_op_tbl!E140/$B148,"")</f>
        <v>2.6279563899934661</v>
      </c>
      <c r="G148" s="11">
        <f>IFERROR(c_ratio_op_tbl!F140/$B148,"")</f>
        <v>3.0033787314211033</v>
      </c>
      <c r="H148" s="11">
        <f>IFERROR(c_ratio_op_tbl!G140/$B148,"")</f>
        <v>3.3788010728487428</v>
      </c>
      <c r="I148" s="14">
        <f>IFERROR(c_ratio_op_tbl!H140/$B148,"")</f>
        <v>3.7542234142763795</v>
      </c>
      <c r="J148" s="11">
        <f>IFERROR(c_ratio_op_tbl!I140/$B148,"")</f>
        <v>4.1296457557040194</v>
      </c>
      <c r="K148" s="11">
        <f>IFERROR(c_ratio_op_tbl!J140/$B148,"")</f>
        <v>4.5050680971316561</v>
      </c>
      <c r="L148" s="11">
        <f>IFERROR(c_ratio_op_tbl!K140/$B148,"")</f>
        <v>4.8804904385592947</v>
      </c>
      <c r="M148" s="11">
        <f>IFERROR(c_ratio_op_tbl!L140/$B148,"")</f>
        <v>5.2559127799869314</v>
      </c>
      <c r="N148" s="11">
        <f>IFERROR(c_ratio_op_tbl!M140/$B148,"")</f>
        <v>5.6313351214145699</v>
      </c>
      <c r="O148" s="2"/>
      <c r="Q148" s="57"/>
    </row>
    <row r="149" spans="1:17" x14ac:dyDescent="0.25">
      <c r="A149" s="12" t="str">
        <f>c_ratio_op_tbl!A141</f>
        <v>0x3a20d6cde0f85303f0fd623d3dc5755d41f7ab41</v>
      </c>
      <c r="B149" s="2">
        <f>c_ratio_op_tbl!B141</f>
        <v>32995.198854696508</v>
      </c>
      <c r="C149" s="2"/>
      <c r="D149" s="11">
        <f>IFERROR(c_ratio_op_tbl!C141/$B149,"")</f>
        <v>1.8558451011957755</v>
      </c>
      <c r="E149" s="11">
        <f>IFERROR(c_ratio_op_tbl!D141/$B149,"")</f>
        <v>2.2270141214349306</v>
      </c>
      <c r="F149" s="11">
        <f>IFERROR(c_ratio_op_tbl!E141/$B149,"")</f>
        <v>2.5981831416740855</v>
      </c>
      <c r="G149" s="11">
        <f>IFERROR(c_ratio_op_tbl!F141/$B149,"")</f>
        <v>2.9693521619132417</v>
      </c>
      <c r="H149" s="11">
        <f>IFERROR(c_ratio_op_tbl!G141/$B149,"")</f>
        <v>3.3405211821523975</v>
      </c>
      <c r="I149" s="14">
        <f>IFERROR(c_ratio_op_tbl!H141/$B149,"")</f>
        <v>3.7116902023915523</v>
      </c>
      <c r="J149" s="11">
        <f>IFERROR(c_ratio_op_tbl!I141/$B149,"")</f>
        <v>4.0828592226307077</v>
      </c>
      <c r="K149" s="11">
        <f>IFERROR(c_ratio_op_tbl!J141/$B149,"")</f>
        <v>4.454028242869863</v>
      </c>
      <c r="L149" s="11">
        <f>IFERROR(c_ratio_op_tbl!K141/$B149,"")</f>
        <v>4.8251972631090183</v>
      </c>
      <c r="M149" s="11">
        <f>IFERROR(c_ratio_op_tbl!L141/$B149,"")</f>
        <v>5.1963662833481701</v>
      </c>
      <c r="N149" s="11">
        <f>IFERROR(c_ratio_op_tbl!M141/$B149,"")</f>
        <v>5.567535303587329</v>
      </c>
      <c r="O149" s="2"/>
      <c r="Q149" s="57"/>
    </row>
    <row r="150" spans="1:17" x14ac:dyDescent="0.25">
      <c r="A150" s="12" t="str">
        <f>c_ratio_op_tbl!A142</f>
        <v>0xe404a2bf9809dbbc4ad6bbf847e6e7dfd769a371</v>
      </c>
      <c r="B150" s="2">
        <f>c_ratio_op_tbl!B142</f>
        <v>32904.789021230448</v>
      </c>
      <c r="C150" s="2"/>
      <c r="D150" s="11">
        <f>IFERROR(c_ratio_op_tbl!C142/$B150,"")</f>
        <v>1.8593605081018121</v>
      </c>
      <c r="E150" s="11">
        <f>IFERROR(c_ratio_op_tbl!D142/$B150,"")</f>
        <v>2.2312326097221744</v>
      </c>
      <c r="F150" s="11">
        <f>IFERROR(c_ratio_op_tbl!E142/$B150,"")</f>
        <v>2.6031047113425365</v>
      </c>
      <c r="G150" s="11">
        <f>IFERROR(c_ratio_op_tbl!F142/$B150,"")</f>
        <v>2.9749768129628995</v>
      </c>
      <c r="H150" s="11">
        <f>IFERROR(c_ratio_op_tbl!G142/$B150,"")</f>
        <v>3.3468489145832629</v>
      </c>
      <c r="I150" s="14">
        <f>IFERROR(c_ratio_op_tbl!H142/$B150,"")</f>
        <v>3.7187210162036228</v>
      </c>
      <c r="J150" s="11">
        <f>IFERROR(c_ratio_op_tbl!I142/$B150,"")</f>
        <v>4.0905931178239854</v>
      </c>
      <c r="K150" s="11">
        <f>IFERROR(c_ratio_op_tbl!J142/$B150,"")</f>
        <v>4.4624652194443479</v>
      </c>
      <c r="L150" s="11">
        <f>IFERROR(c_ratio_op_tbl!K142/$B150,"")</f>
        <v>4.8343373210647096</v>
      </c>
      <c r="M150" s="11">
        <f>IFERROR(c_ratio_op_tbl!L142/$B150,"")</f>
        <v>5.206209422685073</v>
      </c>
      <c r="N150" s="11">
        <f>IFERROR(c_ratio_op_tbl!M142/$B150,"")</f>
        <v>5.5780815243054356</v>
      </c>
      <c r="O150" s="2"/>
      <c r="Q150" s="57"/>
    </row>
    <row r="151" spans="1:17" x14ac:dyDescent="0.25">
      <c r="A151" s="12" t="str">
        <f>c_ratio_op_tbl!A143</f>
        <v>0xcd8973714c2b67f67145e3556436ef6b2c49a33f</v>
      </c>
      <c r="B151" s="2">
        <f>c_ratio_op_tbl!B143</f>
        <v>32809.147768925199</v>
      </c>
      <c r="C151" s="2"/>
      <c r="D151" s="11">
        <f>IFERROR(c_ratio_op_tbl!C143/$B151,"")</f>
        <v>1.9000240109295152</v>
      </c>
      <c r="E151" s="11">
        <f>IFERROR(c_ratio_op_tbl!D143/$B151,"")</f>
        <v>2.2800288131154178</v>
      </c>
      <c r="F151" s="11">
        <f>IFERROR(c_ratio_op_tbl!E143/$B151,"")</f>
        <v>2.6600336153013213</v>
      </c>
      <c r="G151" s="11">
        <f>IFERROR(c_ratio_op_tbl!F143/$B151,"")</f>
        <v>3.0400384174872244</v>
      </c>
      <c r="H151" s="11">
        <f>IFERROR(c_ratio_op_tbl!G143/$B151,"")</f>
        <v>3.4200432196731261</v>
      </c>
      <c r="I151" s="14">
        <f>IFERROR(c_ratio_op_tbl!H143/$B151,"")</f>
        <v>3.80004802185903</v>
      </c>
      <c r="J151" s="11">
        <f>IFERROR(c_ratio_op_tbl!I143/$B151,"")</f>
        <v>4.1800528240449335</v>
      </c>
      <c r="K151" s="11">
        <f>IFERROR(c_ratio_op_tbl!J143/$B151,"")</f>
        <v>4.5600576262308365</v>
      </c>
      <c r="L151" s="11">
        <f>IFERROR(c_ratio_op_tbl!K143/$B151,"")</f>
        <v>4.9400624284167405</v>
      </c>
      <c r="M151" s="11">
        <f>IFERROR(c_ratio_op_tbl!L143/$B151,"")</f>
        <v>5.3200672306026418</v>
      </c>
      <c r="N151" s="11">
        <f>IFERROR(c_ratio_op_tbl!M143/$B151,"")</f>
        <v>5.7000720327885448</v>
      </c>
      <c r="O151" s="2"/>
      <c r="Q151" s="57"/>
    </row>
    <row r="152" spans="1:17" x14ac:dyDescent="0.25">
      <c r="A152" s="12" t="str">
        <f>c_ratio_op_tbl!A144</f>
        <v>0x6d9148e201304aa9cca58a759a134a3fb58fe718</v>
      </c>
      <c r="B152" s="2">
        <f>c_ratio_op_tbl!B144</f>
        <v>32509.10782958661</v>
      </c>
      <c r="C152" s="2"/>
      <c r="D152" s="11">
        <f>IFERROR(c_ratio_op_tbl!C144/$B152,"")</f>
        <v>1.8831575720562095</v>
      </c>
      <c r="E152" s="11">
        <f>IFERROR(c_ratio_op_tbl!D144/$B152,"")</f>
        <v>2.2597890864674515</v>
      </c>
      <c r="F152" s="11">
        <f>IFERROR(c_ratio_op_tbl!E144/$B152,"")</f>
        <v>2.6364206008786932</v>
      </c>
      <c r="G152" s="11">
        <f>IFERROR(c_ratio_op_tbl!F144/$B152,"")</f>
        <v>3.0130521152899354</v>
      </c>
      <c r="H152" s="11">
        <f>IFERROR(c_ratio_op_tbl!G144/$B152,"")</f>
        <v>3.3896836297011772</v>
      </c>
      <c r="I152" s="14">
        <f>IFERROR(c_ratio_op_tbl!H144/$B152,"")</f>
        <v>3.7663151441124199</v>
      </c>
      <c r="J152" s="11">
        <f>IFERROR(c_ratio_op_tbl!I144/$B152,"")</f>
        <v>4.1429466585236598</v>
      </c>
      <c r="K152" s="11">
        <f>IFERROR(c_ratio_op_tbl!J144/$B152,"")</f>
        <v>4.5195781729349038</v>
      </c>
      <c r="L152" s="11">
        <f>IFERROR(c_ratio_op_tbl!K144/$B152,"")</f>
        <v>4.896209687346146</v>
      </c>
      <c r="M152" s="11">
        <f>IFERROR(c_ratio_op_tbl!L144/$B152,"")</f>
        <v>5.2728412017573856</v>
      </c>
      <c r="N152" s="11">
        <f>IFERROR(c_ratio_op_tbl!M144/$B152,"")</f>
        <v>5.6494727161686287</v>
      </c>
      <c r="O152" s="2"/>
      <c r="Q152" s="57"/>
    </row>
    <row r="153" spans="1:17" x14ac:dyDescent="0.25">
      <c r="A153" s="12" t="str">
        <f>c_ratio_op_tbl!A145</f>
        <v>0x5d06eb6fa0746e55c539ffabf6031b4c0e55833e</v>
      </c>
      <c r="B153" s="2">
        <f>c_ratio_op_tbl!B145</f>
        <v>32378.788073384709</v>
      </c>
      <c r="C153" s="2"/>
      <c r="D153" s="11">
        <f>IFERROR(c_ratio_op_tbl!C145/$B153,"")</f>
        <v>1.8513249809725614</v>
      </c>
      <c r="E153" s="11">
        <f>IFERROR(c_ratio_op_tbl!D145/$B153,"")</f>
        <v>2.2215899771670733</v>
      </c>
      <c r="F153" s="11">
        <f>IFERROR(c_ratio_op_tbl!E145/$B153,"")</f>
        <v>2.5918549733615857</v>
      </c>
      <c r="G153" s="11">
        <f>IFERROR(c_ratio_op_tbl!F145/$B153,"")</f>
        <v>2.962119969556098</v>
      </c>
      <c r="H153" s="11">
        <f>IFERROR(c_ratio_op_tbl!G145/$B153,"")</f>
        <v>3.3323849657506113</v>
      </c>
      <c r="I153" s="14">
        <f>IFERROR(c_ratio_op_tbl!H145/$B153,"")</f>
        <v>3.7026499619451232</v>
      </c>
      <c r="J153" s="11">
        <f>IFERROR(c_ratio_op_tbl!I145/$B153,"")</f>
        <v>4.0729149581396351</v>
      </c>
      <c r="K153" s="11">
        <f>IFERROR(c_ratio_op_tbl!J145/$B153,"")</f>
        <v>4.4431799543341475</v>
      </c>
      <c r="L153" s="11">
        <f>IFERROR(c_ratio_op_tbl!K145/$B153,"")</f>
        <v>4.8134449505286589</v>
      </c>
      <c r="M153" s="11">
        <f>IFERROR(c_ratio_op_tbl!L145/$B153,"")</f>
        <v>5.1837099467231713</v>
      </c>
      <c r="N153" s="11">
        <f>IFERROR(c_ratio_op_tbl!M145/$B153,"")</f>
        <v>5.5539749429176828</v>
      </c>
      <c r="O153" s="2"/>
      <c r="Q153" s="57"/>
    </row>
    <row r="154" spans="1:17" x14ac:dyDescent="0.25">
      <c r="A154" s="12" t="str">
        <f>c_ratio_op_tbl!A146</f>
        <v>0x9a027b64d6fc4a77e34ae40f5e6f9310c457737f</v>
      </c>
      <c r="B154" s="2">
        <f>c_ratio_op_tbl!B146</f>
        <v>32202.019096253091</v>
      </c>
      <c r="C154" s="2"/>
      <c r="D154" s="11">
        <f>IFERROR(c_ratio_op_tbl!C146/$B154,"")</f>
        <v>1.9865496437353285</v>
      </c>
      <c r="E154" s="11">
        <f>IFERROR(c_ratio_op_tbl!D146/$B154,"")</f>
        <v>2.3838595724823941</v>
      </c>
      <c r="F154" s="11">
        <f>IFERROR(c_ratio_op_tbl!E146/$B154,"")</f>
        <v>2.7811695012294595</v>
      </c>
      <c r="G154" s="11">
        <f>IFERROR(c_ratio_op_tbl!F146/$B154,"")</f>
        <v>3.1784794299765249</v>
      </c>
      <c r="H154" s="11">
        <f>IFERROR(c_ratio_op_tbl!G146/$B154,"")</f>
        <v>3.5757893587235916</v>
      </c>
      <c r="I154" s="14">
        <f>IFERROR(c_ratio_op_tbl!H146/$B154,"")</f>
        <v>3.9730992874706557</v>
      </c>
      <c r="J154" s="11">
        <f>IFERROR(c_ratio_op_tbl!I146/$B154,"")</f>
        <v>4.3704092162177224</v>
      </c>
      <c r="K154" s="11">
        <f>IFERROR(c_ratio_op_tbl!J146/$B154,"")</f>
        <v>4.7677191449647891</v>
      </c>
      <c r="L154" s="11">
        <f>IFERROR(c_ratio_op_tbl!K146/$B154,"")</f>
        <v>5.1650290737118532</v>
      </c>
      <c r="M154" s="11">
        <f>IFERROR(c_ratio_op_tbl!L146/$B154,"")</f>
        <v>5.5623390024589199</v>
      </c>
      <c r="N154" s="11">
        <f>IFERROR(c_ratio_op_tbl!M146/$B154,"")</f>
        <v>5.959648931205983</v>
      </c>
      <c r="O154" s="2"/>
      <c r="Q154" s="57"/>
    </row>
    <row r="155" spans="1:17" x14ac:dyDescent="0.25">
      <c r="A155" s="12" t="str">
        <f>c_ratio_op_tbl!A147</f>
        <v>0xd4df1d3d96b574a2bb2128b4291e18e4fed82822</v>
      </c>
      <c r="B155" s="2">
        <f>c_ratio_op_tbl!B147</f>
        <v>31654.448326389651</v>
      </c>
      <c r="C155" s="2"/>
      <c r="D155" s="11">
        <f>IFERROR(c_ratio_op_tbl!C147/$B155,"")</f>
        <v>1.8621470305610492</v>
      </c>
      <c r="E155" s="11">
        <f>IFERROR(c_ratio_op_tbl!D147/$B155,"")</f>
        <v>2.234576436673259</v>
      </c>
      <c r="F155" s="11">
        <f>IFERROR(c_ratio_op_tbl!E147/$B155,"")</f>
        <v>2.6070058427854685</v>
      </c>
      <c r="G155" s="11">
        <f>IFERROR(c_ratio_op_tbl!F147/$B155,"")</f>
        <v>2.979435248897679</v>
      </c>
      <c r="H155" s="11">
        <f>IFERROR(c_ratio_op_tbl!G147/$B155,"")</f>
        <v>3.3518646550098889</v>
      </c>
      <c r="I155" s="14">
        <f>IFERROR(c_ratio_op_tbl!H147/$B155,"")</f>
        <v>3.7242940611220976</v>
      </c>
      <c r="J155" s="11">
        <f>IFERROR(c_ratio_op_tbl!I147/$B155,"")</f>
        <v>4.0967234672343098</v>
      </c>
      <c r="K155" s="11">
        <f>IFERROR(c_ratio_op_tbl!J147/$B155,"")</f>
        <v>4.4691528733465189</v>
      </c>
      <c r="L155" s="11">
        <f>IFERROR(c_ratio_op_tbl!K147/$B155,"")</f>
        <v>4.8415822794587271</v>
      </c>
      <c r="M155" s="11">
        <f>IFERROR(c_ratio_op_tbl!L147/$B155,"")</f>
        <v>5.2140116855709362</v>
      </c>
      <c r="N155" s="11">
        <f>IFERROR(c_ratio_op_tbl!M147/$B155,"")</f>
        <v>5.586441091683148</v>
      </c>
      <c r="O155" s="2"/>
      <c r="Q155" s="57"/>
    </row>
    <row r="156" spans="1:17" x14ac:dyDescent="0.25">
      <c r="A156" s="12" t="str">
        <f>c_ratio_op_tbl!A148</f>
        <v>0xf60595b5bb6fa8135c0feef89543521ff38ba83e</v>
      </c>
      <c r="B156" s="2">
        <f>c_ratio_op_tbl!B148</f>
        <v>31534.70363337754</v>
      </c>
      <c r="C156" s="2"/>
      <c r="D156" s="11">
        <f>IFERROR(c_ratio_op_tbl!C148/$B156,"")</f>
        <v>1.9121387493792377</v>
      </c>
      <c r="E156" s="11">
        <f>IFERROR(c_ratio_op_tbl!D148/$B156,"")</f>
        <v>2.2945664992550849</v>
      </c>
      <c r="F156" s="11">
        <f>IFERROR(c_ratio_op_tbl!E148/$B156,"")</f>
        <v>2.6769942491309324</v>
      </c>
      <c r="G156" s="11">
        <f>IFERROR(c_ratio_op_tbl!F148/$B156,"")</f>
        <v>3.0594219990067804</v>
      </c>
      <c r="H156" s="11">
        <f>IFERROR(c_ratio_op_tbl!G148/$B156,"")</f>
        <v>3.4418497488826287</v>
      </c>
      <c r="I156" s="14">
        <f>IFERROR(c_ratio_op_tbl!H148/$B156,"")</f>
        <v>3.8242774987584762</v>
      </c>
      <c r="J156" s="11">
        <f>IFERROR(c_ratio_op_tbl!I148/$B156,"")</f>
        <v>4.206705248634325</v>
      </c>
      <c r="K156" s="11">
        <f>IFERROR(c_ratio_op_tbl!J148/$B156,"")</f>
        <v>4.5891329985101699</v>
      </c>
      <c r="L156" s="11">
        <f>IFERROR(c_ratio_op_tbl!K148/$B156,"")</f>
        <v>4.9715607483860174</v>
      </c>
      <c r="M156" s="11">
        <f>IFERROR(c_ratio_op_tbl!L148/$B156,"")</f>
        <v>5.3539884982618648</v>
      </c>
      <c r="N156" s="11">
        <f>IFERROR(c_ratio_op_tbl!M148/$B156,"")</f>
        <v>5.7364162481377132</v>
      </c>
      <c r="O156" s="2"/>
      <c r="Q156" s="57"/>
    </row>
    <row r="157" spans="1:17" x14ac:dyDescent="0.25">
      <c r="A157" s="12" t="str">
        <f>c_ratio_op_tbl!A149</f>
        <v>0x6fbd0505147fb7bf06d21b9379d6afccfa282ad4</v>
      </c>
      <c r="B157" s="2">
        <f>c_ratio_op_tbl!B149</f>
        <v>31406.729890816761</v>
      </c>
      <c r="C157" s="2"/>
      <c r="D157" s="11">
        <f>IFERROR(c_ratio_op_tbl!C149/$B157,"")</f>
        <v>1.880336626588426</v>
      </c>
      <c r="E157" s="11">
        <f>IFERROR(c_ratio_op_tbl!D149/$B157,"")</f>
        <v>2.256403951906111</v>
      </c>
      <c r="F157" s="11">
        <f>IFERROR(c_ratio_op_tbl!E149/$B157,"")</f>
        <v>2.6324712772237961</v>
      </c>
      <c r="G157" s="11">
        <f>IFERROR(c_ratio_op_tbl!F149/$B157,"")</f>
        <v>3.0085386025414818</v>
      </c>
      <c r="H157" s="11">
        <f>IFERROR(c_ratio_op_tbl!G149/$B157,"")</f>
        <v>3.3846059278591669</v>
      </c>
      <c r="I157" s="14">
        <f>IFERROR(c_ratio_op_tbl!H149/$B157,"")</f>
        <v>3.7606732531768507</v>
      </c>
      <c r="J157" s="11">
        <f>IFERROR(c_ratio_op_tbl!I149/$B157,"")</f>
        <v>4.1367405784945372</v>
      </c>
      <c r="K157" s="11">
        <f>IFERROR(c_ratio_op_tbl!J149/$B157,"")</f>
        <v>4.5128079038122211</v>
      </c>
      <c r="L157" s="11">
        <f>IFERROR(c_ratio_op_tbl!K149/$B157,"")</f>
        <v>4.8888752291299076</v>
      </c>
      <c r="M157" s="11">
        <f>IFERROR(c_ratio_op_tbl!L149/$B157,"")</f>
        <v>5.2649425544475905</v>
      </c>
      <c r="N157" s="11">
        <f>IFERROR(c_ratio_op_tbl!M149/$B157,"")</f>
        <v>5.6410098797652779</v>
      </c>
      <c r="O157" s="2"/>
      <c r="Q157" s="57"/>
    </row>
    <row r="158" spans="1:17" x14ac:dyDescent="0.25">
      <c r="A158" s="12" t="str">
        <f>c_ratio_op_tbl!A150</f>
        <v>0xae69719767e23d7e7e32912eb720eab9d52aab6d</v>
      </c>
      <c r="B158" s="2">
        <f>c_ratio_op_tbl!B150</f>
        <v>31267.802039600661</v>
      </c>
      <c r="C158" s="2"/>
      <c r="D158" s="11">
        <f>IFERROR(c_ratio_op_tbl!C150/$B158,"")</f>
        <v>1.8809339986656219</v>
      </c>
      <c r="E158" s="11">
        <f>IFERROR(c_ratio_op_tbl!D150/$B158,"")</f>
        <v>2.2571207983987462</v>
      </c>
      <c r="F158" s="11">
        <f>IFERROR(c_ratio_op_tbl!E150/$B158,"")</f>
        <v>2.6333075981318705</v>
      </c>
      <c r="G158" s="11">
        <f>IFERROR(c_ratio_op_tbl!F150/$B158,"")</f>
        <v>3.0094943978649953</v>
      </c>
      <c r="H158" s="11">
        <f>IFERROR(c_ratio_op_tbl!G150/$B158,"")</f>
        <v>3.38568119759812</v>
      </c>
      <c r="I158" s="14">
        <f>IFERROR(c_ratio_op_tbl!H150/$B158,"")</f>
        <v>3.761867997331243</v>
      </c>
      <c r="J158" s="11">
        <f>IFERROR(c_ratio_op_tbl!I150/$B158,"")</f>
        <v>4.1380547970643695</v>
      </c>
      <c r="K158" s="11">
        <f>IFERROR(c_ratio_op_tbl!J150/$B158,"")</f>
        <v>4.5142415967974934</v>
      </c>
      <c r="L158" s="11">
        <f>IFERROR(c_ratio_op_tbl!K150/$B158,"")</f>
        <v>4.8904283965306163</v>
      </c>
      <c r="M158" s="11">
        <f>IFERROR(c_ratio_op_tbl!L150/$B158,"")</f>
        <v>5.2666151962637393</v>
      </c>
      <c r="N158" s="11">
        <f>IFERROR(c_ratio_op_tbl!M150/$B158,"")</f>
        <v>5.6428019959968658</v>
      </c>
      <c r="O158" s="2"/>
      <c r="Q158" s="57"/>
    </row>
    <row r="159" spans="1:17" x14ac:dyDescent="0.25">
      <c r="A159" s="12" t="str">
        <f>c_ratio_op_tbl!A151</f>
        <v>0x0be55326919f08af4d14a42aafb3b68f95738355</v>
      </c>
      <c r="B159" s="2">
        <f>c_ratio_op_tbl!B151</f>
        <v>30305.99397664145</v>
      </c>
      <c r="C159" s="2"/>
      <c r="D159" s="11">
        <f>IFERROR(c_ratio_op_tbl!C151/$B159,"")</f>
        <v>1.8947095961011235</v>
      </c>
      <c r="E159" s="11">
        <f>IFERROR(c_ratio_op_tbl!D151/$B159,"")</f>
        <v>2.2736515153213479</v>
      </c>
      <c r="F159" s="11">
        <f>IFERROR(c_ratio_op_tbl!E151/$B159,"")</f>
        <v>2.6525934345415725</v>
      </c>
      <c r="G159" s="11">
        <f>IFERROR(c_ratio_op_tbl!F151/$B159,"")</f>
        <v>3.0315353537617979</v>
      </c>
      <c r="H159" s="11">
        <f>IFERROR(c_ratio_op_tbl!G151/$B159,"")</f>
        <v>3.4104772729820212</v>
      </c>
      <c r="I159" s="14">
        <f>IFERROR(c_ratio_op_tbl!H151/$B159,"")</f>
        <v>3.7894191922022471</v>
      </c>
      <c r="J159" s="11">
        <f>IFERROR(c_ratio_op_tbl!I151/$B159,"")</f>
        <v>4.1683611114224721</v>
      </c>
      <c r="K159" s="11">
        <f>IFERROR(c_ratio_op_tbl!J151/$B159,"")</f>
        <v>4.5473030306426967</v>
      </c>
      <c r="L159" s="11">
        <f>IFERROR(c_ratio_op_tbl!K151/$B159,"")</f>
        <v>4.9262449498629231</v>
      </c>
      <c r="M159" s="11">
        <f>IFERROR(c_ratio_op_tbl!L151/$B159,"")</f>
        <v>5.305186869083145</v>
      </c>
      <c r="N159" s="11">
        <f>IFERROR(c_ratio_op_tbl!M151/$B159,"")</f>
        <v>5.6841287883033704</v>
      </c>
      <c r="O159" s="2"/>
      <c r="Q159" s="57"/>
    </row>
    <row r="160" spans="1:17" x14ac:dyDescent="0.25">
      <c r="A160" s="12" t="str">
        <f>c_ratio_op_tbl!A152</f>
        <v>0xda57009d183ff7e2a4da0f552a801ffd440a3e23</v>
      </c>
      <c r="B160" s="2">
        <f>c_ratio_op_tbl!B152</f>
        <v>30176.087164978289</v>
      </c>
      <c r="C160" s="2"/>
      <c r="D160" s="11">
        <f>IFERROR(c_ratio_op_tbl!C152/$B160,"")</f>
        <v>1.8869147950905891</v>
      </c>
      <c r="E160" s="11">
        <f>IFERROR(c_ratio_op_tbl!D152/$B160,"")</f>
        <v>2.2642977541087075</v>
      </c>
      <c r="F160" s="11">
        <f>IFERROR(c_ratio_op_tbl!E152/$B160,"")</f>
        <v>2.6416807131268252</v>
      </c>
      <c r="G160" s="11">
        <f>IFERROR(c_ratio_op_tbl!F152/$B160,"")</f>
        <v>3.0190636721449433</v>
      </c>
      <c r="H160" s="11">
        <f>IFERROR(c_ratio_op_tbl!G152/$B160,"")</f>
        <v>3.3964466311630614</v>
      </c>
      <c r="I160" s="14">
        <f>IFERROR(c_ratio_op_tbl!H152/$B160,"")</f>
        <v>3.7738295901811774</v>
      </c>
      <c r="J160" s="11">
        <f>IFERROR(c_ratio_op_tbl!I152/$B160,"")</f>
        <v>4.1512125491992968</v>
      </c>
      <c r="K160" s="11">
        <f>IFERROR(c_ratio_op_tbl!J152/$B160,"")</f>
        <v>4.5285955082174159</v>
      </c>
      <c r="L160" s="11">
        <f>IFERROR(c_ratio_op_tbl!K152/$B160,"")</f>
        <v>4.9059784672355322</v>
      </c>
      <c r="M160" s="11">
        <f>IFERROR(c_ratio_op_tbl!L152/$B160,"")</f>
        <v>5.2833614262536521</v>
      </c>
      <c r="N160" s="11">
        <f>IFERROR(c_ratio_op_tbl!M152/$B160,"")</f>
        <v>5.6607443852717676</v>
      </c>
      <c r="O160" s="2"/>
      <c r="Q160" s="57"/>
    </row>
    <row r="161" spans="1:17" x14ac:dyDescent="0.25">
      <c r="A161" s="12" t="str">
        <f>c_ratio_op_tbl!A153</f>
        <v>0x12edfed362998e0e5871770cff29035792455288</v>
      </c>
      <c r="B161" s="2">
        <f>c_ratio_op_tbl!B153</f>
        <v>29310.782054317689</v>
      </c>
      <c r="C161" s="2"/>
      <c r="D161" s="11">
        <f>IFERROR(c_ratio_op_tbl!C153/$B161,"")</f>
        <v>1.9233277389770733</v>
      </c>
      <c r="E161" s="11">
        <f>IFERROR(c_ratio_op_tbl!D153/$B161,"")</f>
        <v>2.3079932867724877</v>
      </c>
      <c r="F161" s="11">
        <f>IFERROR(c_ratio_op_tbl!E153/$B161,"")</f>
        <v>2.6926588345679021</v>
      </c>
      <c r="G161" s="11">
        <f>IFERROR(c_ratio_op_tbl!F153/$B161,"")</f>
        <v>3.0773243823633174</v>
      </c>
      <c r="H161" s="11">
        <f>IFERROR(c_ratio_op_tbl!G153/$B161,"")</f>
        <v>3.4619899301587314</v>
      </c>
      <c r="I161" s="14">
        <f>IFERROR(c_ratio_op_tbl!H153/$B161,"")</f>
        <v>3.8466554779541458</v>
      </c>
      <c r="J161" s="11">
        <f>IFERROR(c_ratio_op_tbl!I153/$B161,"")</f>
        <v>4.2313210257495628</v>
      </c>
      <c r="K161" s="11">
        <f>IFERROR(c_ratio_op_tbl!J153/$B161,"")</f>
        <v>4.6159865735449763</v>
      </c>
      <c r="L161" s="11">
        <f>IFERROR(c_ratio_op_tbl!K153/$B161,"")</f>
        <v>5.0006521213403898</v>
      </c>
      <c r="M161" s="11">
        <f>IFERROR(c_ratio_op_tbl!L153/$B161,"")</f>
        <v>5.3853176691358042</v>
      </c>
      <c r="N161" s="11">
        <f>IFERROR(c_ratio_op_tbl!M153/$B161,"")</f>
        <v>5.7699832169312213</v>
      </c>
      <c r="O161" s="2"/>
      <c r="Q161" s="57"/>
    </row>
    <row r="162" spans="1:17" x14ac:dyDescent="0.25">
      <c r="A162" s="12" t="str">
        <f>c_ratio_op_tbl!A154</f>
        <v>0x5be138179a1516e24cb13ec34112a9c4dab7b384</v>
      </c>
      <c r="B162" s="2">
        <f>c_ratio_op_tbl!B154</f>
        <v>29308.56657788884</v>
      </c>
      <c r="C162" s="2"/>
      <c r="D162" s="11">
        <f>IFERROR(c_ratio_op_tbl!C154/$B162,"")</f>
        <v>1.9458021457680024</v>
      </c>
      <c r="E162" s="11">
        <f>IFERROR(c_ratio_op_tbl!D154/$B162,"")</f>
        <v>2.3349625749216023</v>
      </c>
      <c r="F162" s="11">
        <f>IFERROR(c_ratio_op_tbl!E154/$B162,"")</f>
        <v>2.7241230040752029</v>
      </c>
      <c r="G162" s="11">
        <f>IFERROR(c_ratio_op_tbl!F154/$B162,"")</f>
        <v>3.113283433228804</v>
      </c>
      <c r="H162" s="11">
        <f>IFERROR(c_ratio_op_tbl!G154/$B162,"")</f>
        <v>3.5024438623824032</v>
      </c>
      <c r="I162" s="14">
        <f>IFERROR(c_ratio_op_tbl!H154/$B162,"")</f>
        <v>3.8916042915360038</v>
      </c>
      <c r="J162" s="11">
        <f>IFERROR(c_ratio_op_tbl!I154/$B162,"")</f>
        <v>4.2807647206896045</v>
      </c>
      <c r="K162" s="11">
        <f>IFERROR(c_ratio_op_tbl!J154/$B162,"")</f>
        <v>4.6699251498432055</v>
      </c>
      <c r="L162" s="11">
        <f>IFERROR(c_ratio_op_tbl!K154/$B162,"")</f>
        <v>5.0590855789968057</v>
      </c>
      <c r="M162" s="11">
        <f>IFERROR(c_ratio_op_tbl!L154/$B162,"")</f>
        <v>5.4482460081504067</v>
      </c>
      <c r="N162" s="11">
        <f>IFERROR(c_ratio_op_tbl!M154/$B162,"")</f>
        <v>5.8374064373040078</v>
      </c>
      <c r="O162" s="2"/>
      <c r="Q162" s="57"/>
    </row>
    <row r="163" spans="1:17" x14ac:dyDescent="0.25">
      <c r="A163" s="12" t="str">
        <f>c_ratio_op_tbl!A155</f>
        <v>0x24c35d308f4771930f24ca2ed9fc911e2785572c</v>
      </c>
      <c r="B163" s="2">
        <f>c_ratio_op_tbl!B155</f>
        <v>29185.46056149196</v>
      </c>
      <c r="C163" s="2"/>
      <c r="D163" s="11">
        <f>IFERROR(c_ratio_op_tbl!C155/$B163,"")</f>
        <v>1.9244488992288566</v>
      </c>
      <c r="E163" s="11">
        <f>IFERROR(c_ratio_op_tbl!D155/$B163,"")</f>
        <v>2.309338679074628</v>
      </c>
      <c r="F163" s="11">
        <f>IFERROR(c_ratio_op_tbl!E155/$B163,"")</f>
        <v>2.6942284589203989</v>
      </c>
      <c r="G163" s="11">
        <f>IFERROR(c_ratio_op_tbl!F155/$B163,"")</f>
        <v>3.0791182387661706</v>
      </c>
      <c r="H163" s="11">
        <f>IFERROR(c_ratio_op_tbl!G155/$B163,"")</f>
        <v>3.4640080186119406</v>
      </c>
      <c r="I163" s="14">
        <f>IFERROR(c_ratio_op_tbl!H155/$B163,"")</f>
        <v>3.8488977984577124</v>
      </c>
      <c r="J163" s="11">
        <f>IFERROR(c_ratio_op_tbl!I155/$B163,"")</f>
        <v>4.2337875783034846</v>
      </c>
      <c r="K163" s="11">
        <f>IFERROR(c_ratio_op_tbl!J155/$B163,"")</f>
        <v>4.618677358149256</v>
      </c>
      <c r="L163" s="11">
        <f>IFERROR(c_ratio_op_tbl!K155/$B163,"")</f>
        <v>5.0035671379950282</v>
      </c>
      <c r="M163" s="11">
        <f>IFERROR(c_ratio_op_tbl!L155/$B163,"")</f>
        <v>5.3884569178407968</v>
      </c>
      <c r="N163" s="11">
        <f>IFERROR(c_ratio_op_tbl!M155/$B163,"")</f>
        <v>5.7733466976865691</v>
      </c>
      <c r="O163" s="2"/>
      <c r="Q163" s="57"/>
    </row>
    <row r="164" spans="1:17" x14ac:dyDescent="0.25">
      <c r="A164" s="12" t="str">
        <f>c_ratio_op_tbl!A156</f>
        <v>0x0eeacd4c475040463389d15ead034d1291b008b1</v>
      </c>
      <c r="B164" s="2">
        <f>c_ratio_op_tbl!B156</f>
        <v>29080.54346738843</v>
      </c>
      <c r="C164" s="2"/>
      <c r="D164" s="11">
        <f>IFERROR(c_ratio_op_tbl!C156/$B164,"")</f>
        <v>1.5021908010603653</v>
      </c>
      <c r="E164" s="11">
        <f>IFERROR(c_ratio_op_tbl!D156/$B164,"")</f>
        <v>1.8026289612724384</v>
      </c>
      <c r="F164" s="11">
        <f>IFERROR(c_ratio_op_tbl!E156/$B164,"")</f>
        <v>2.1030671214845111</v>
      </c>
      <c r="G164" s="11">
        <f>IFERROR(c_ratio_op_tbl!F156/$B164,"")</f>
        <v>2.4035052816965843</v>
      </c>
      <c r="H164" s="11">
        <f>IFERROR(c_ratio_op_tbl!G156/$B164,"")</f>
        <v>2.7039434419086574</v>
      </c>
      <c r="I164" s="14">
        <f>IFERROR(c_ratio_op_tbl!H156/$B164,"")</f>
        <v>3.0043816021207306</v>
      </c>
      <c r="J164" s="11">
        <f>IFERROR(c_ratio_op_tbl!I156/$B164,"")</f>
        <v>3.3048197623328037</v>
      </c>
      <c r="K164" s="11">
        <f>IFERROR(c_ratio_op_tbl!J156/$B164,"")</f>
        <v>3.6052579225448769</v>
      </c>
      <c r="L164" s="11">
        <f>IFERROR(c_ratio_op_tbl!K156/$B164,"")</f>
        <v>3.90569608275695</v>
      </c>
      <c r="M164" s="11">
        <f>IFERROR(c_ratio_op_tbl!L156/$B164,"")</f>
        <v>4.2061342429690232</v>
      </c>
      <c r="N164" s="11">
        <f>IFERROR(c_ratio_op_tbl!M156/$B164,"")</f>
        <v>4.5065724031810959</v>
      </c>
      <c r="O164" s="2"/>
      <c r="Q164" s="57"/>
    </row>
    <row r="165" spans="1:17" x14ac:dyDescent="0.25">
      <c r="A165" s="12" t="str">
        <f>c_ratio_op_tbl!A157</f>
        <v>0xe925448f172b7e9cb9bbca1f54282ef4a126fc2a</v>
      </c>
      <c r="B165" s="2">
        <f>c_ratio_op_tbl!B157</f>
        <v>28725.882502922839</v>
      </c>
      <c r="C165" s="2"/>
      <c r="D165" s="11">
        <f>IFERROR(c_ratio_op_tbl!C157/$B165,"")</f>
        <v>1.8882578646387291</v>
      </c>
      <c r="E165" s="11">
        <f>IFERROR(c_ratio_op_tbl!D157/$B165,"")</f>
        <v>2.2659094375664743</v>
      </c>
      <c r="F165" s="11">
        <f>IFERROR(c_ratio_op_tbl!E157/$B165,"")</f>
        <v>2.6435610104942207</v>
      </c>
      <c r="G165" s="11">
        <f>IFERROR(c_ratio_op_tbl!F157/$B165,"")</f>
        <v>3.0212125834219665</v>
      </c>
      <c r="H165" s="11">
        <f>IFERROR(c_ratio_op_tbl!G157/$B165,"")</f>
        <v>3.398864156349712</v>
      </c>
      <c r="I165" s="14">
        <f>IFERROR(c_ratio_op_tbl!H157/$B165,"")</f>
        <v>3.7765157292774574</v>
      </c>
      <c r="J165" s="11">
        <f>IFERROR(c_ratio_op_tbl!I157/$B165,"")</f>
        <v>4.1541673022052024</v>
      </c>
      <c r="K165" s="11">
        <f>IFERROR(c_ratio_op_tbl!J157/$B165,"")</f>
        <v>4.5318188751329478</v>
      </c>
      <c r="L165" s="11">
        <f>IFERROR(c_ratio_op_tbl!K157/$B165,"")</f>
        <v>4.9094704480606959</v>
      </c>
      <c r="M165" s="11">
        <f>IFERROR(c_ratio_op_tbl!L157/$B165,"")</f>
        <v>5.2871220209884413</v>
      </c>
      <c r="N165" s="11">
        <f>IFERROR(c_ratio_op_tbl!M157/$B165,"")</f>
        <v>5.6647735939161858</v>
      </c>
      <c r="O165" s="2"/>
      <c r="Q165" s="57"/>
    </row>
    <row r="166" spans="1:17" x14ac:dyDescent="0.25">
      <c r="A166" s="12" t="str">
        <f>c_ratio_op_tbl!A158</f>
        <v>0x7cd7a5a66d3cd2f13559d7f8a052fa6014e07d35</v>
      </c>
      <c r="B166" s="2">
        <f>c_ratio_op_tbl!B158</f>
        <v>28714.412973595521</v>
      </c>
      <c r="C166" s="2"/>
      <c r="D166" s="11">
        <f>IFERROR(c_ratio_op_tbl!C158/$B166,"")</f>
        <v>1.9915881554438259</v>
      </c>
      <c r="E166" s="11">
        <f>IFERROR(c_ratio_op_tbl!D158/$B166,"")</f>
        <v>2.3899057865325912</v>
      </c>
      <c r="F166" s="11">
        <f>IFERROR(c_ratio_op_tbl!E158/$B166,"")</f>
        <v>2.7882234176213561</v>
      </c>
      <c r="G166" s="11">
        <f>IFERROR(c_ratio_op_tbl!F158/$B166,"")</f>
        <v>3.1865410487101218</v>
      </c>
      <c r="H166" s="11">
        <f>IFERROR(c_ratio_op_tbl!G158/$B166,"")</f>
        <v>3.5848586797988879</v>
      </c>
      <c r="I166" s="14">
        <f>IFERROR(c_ratio_op_tbl!H158/$B166,"")</f>
        <v>3.9831763108876506</v>
      </c>
      <c r="J166" s="11">
        <f>IFERROR(c_ratio_op_tbl!I158/$B166,"")</f>
        <v>4.3814939419764167</v>
      </c>
      <c r="K166" s="11">
        <f>IFERROR(c_ratio_op_tbl!J158/$B166,"")</f>
        <v>4.7798115730651825</v>
      </c>
      <c r="L166" s="11">
        <f>IFERROR(c_ratio_op_tbl!K158/$B166,"")</f>
        <v>5.1781292041539491</v>
      </c>
      <c r="M166" s="11">
        <f>IFERROR(c_ratio_op_tbl!L158/$B166,"")</f>
        <v>5.5764468352427112</v>
      </c>
      <c r="N166" s="11">
        <f>IFERROR(c_ratio_op_tbl!M158/$B166,"")</f>
        <v>5.9747644663314778</v>
      </c>
      <c r="O166" s="2"/>
      <c r="Q166" s="57"/>
    </row>
    <row r="167" spans="1:17" x14ac:dyDescent="0.25">
      <c r="A167" s="12" t="str">
        <f>c_ratio_op_tbl!A159</f>
        <v>0x8a2f5d6d822611bdab08d306aa8f3e3942177417</v>
      </c>
      <c r="B167" s="2">
        <f>c_ratio_op_tbl!B159</f>
        <v>28652.67289152482</v>
      </c>
      <c r="C167" s="2"/>
      <c r="D167" s="11">
        <f>IFERROR(c_ratio_op_tbl!C159/$B167,"")</f>
        <v>1.905341048734168</v>
      </c>
      <c r="E167" s="11">
        <f>IFERROR(c_ratio_op_tbl!D159/$B167,"")</f>
        <v>2.2864092584810014</v>
      </c>
      <c r="F167" s="11">
        <f>IFERROR(c_ratio_op_tbl!E159/$B167,"")</f>
        <v>2.667477468227835</v>
      </c>
      <c r="G167" s="11">
        <f>IFERROR(c_ratio_op_tbl!F159/$B167,"")</f>
        <v>3.0485456779746691</v>
      </c>
      <c r="H167" s="11">
        <f>IFERROR(c_ratio_op_tbl!G159/$B167,"")</f>
        <v>3.4296138877215028</v>
      </c>
      <c r="I167" s="14">
        <f>IFERROR(c_ratio_op_tbl!H159/$B167,"")</f>
        <v>3.8106820974683346</v>
      </c>
      <c r="J167" s="11">
        <f>IFERROR(c_ratio_op_tbl!I159/$B167,"")</f>
        <v>4.1917503072151687</v>
      </c>
      <c r="K167" s="11">
        <f>IFERROR(c_ratio_op_tbl!J159/$B167,"")</f>
        <v>4.5728185169620028</v>
      </c>
      <c r="L167" s="11">
        <f>IFERROR(c_ratio_op_tbl!K159/$B167,"")</f>
        <v>4.953886726708836</v>
      </c>
      <c r="M167" s="11">
        <f>IFERROR(c_ratio_op_tbl!L159/$B167,"")</f>
        <v>5.3349549364556701</v>
      </c>
      <c r="N167" s="11">
        <f>IFERROR(c_ratio_op_tbl!M159/$B167,"")</f>
        <v>5.7160231462025042</v>
      </c>
      <c r="O167" s="2"/>
      <c r="Q167" s="57"/>
    </row>
    <row r="168" spans="1:17" x14ac:dyDescent="0.25">
      <c r="A168" s="12" t="str">
        <f>c_ratio_op_tbl!A160</f>
        <v>0x7f3d212d288ee197d695bfda0841870b3c0469d9</v>
      </c>
      <c r="B168" s="2">
        <f>c_ratio_op_tbl!B160</f>
        <v>27997.380332988439</v>
      </c>
      <c r="C168" s="2"/>
      <c r="D168" s="11">
        <f>IFERROR(c_ratio_op_tbl!C160/$B168,"")</f>
        <v>1.8793727820493236</v>
      </c>
      <c r="E168" s="11">
        <f>IFERROR(c_ratio_op_tbl!D160/$B168,"")</f>
        <v>2.255247338459188</v>
      </c>
      <c r="F168" s="11">
        <f>IFERROR(c_ratio_op_tbl!E160/$B168,"")</f>
        <v>2.6311218948690529</v>
      </c>
      <c r="G168" s="11">
        <f>IFERROR(c_ratio_op_tbl!F160/$B168,"")</f>
        <v>3.0069964512789178</v>
      </c>
      <c r="H168" s="11">
        <f>IFERROR(c_ratio_op_tbl!G160/$B168,"")</f>
        <v>3.3828710076887827</v>
      </c>
      <c r="I168" s="14">
        <f>IFERROR(c_ratio_op_tbl!H160/$B168,"")</f>
        <v>3.7587455640986471</v>
      </c>
      <c r="J168" s="11">
        <f>IFERROR(c_ratio_op_tbl!I160/$B168,"")</f>
        <v>4.1346201205085116</v>
      </c>
      <c r="K168" s="11">
        <f>IFERROR(c_ratio_op_tbl!J160/$B168,"")</f>
        <v>4.510494676918376</v>
      </c>
      <c r="L168" s="11">
        <f>IFERROR(c_ratio_op_tbl!K160/$B168,"")</f>
        <v>4.8863692333282414</v>
      </c>
      <c r="M168" s="11">
        <f>IFERROR(c_ratio_op_tbl!L160/$B168,"")</f>
        <v>5.2622437897381058</v>
      </c>
      <c r="N168" s="11">
        <f>IFERROR(c_ratio_op_tbl!M160/$B168,"")</f>
        <v>5.6381183461479703</v>
      </c>
      <c r="O168" s="2"/>
      <c r="Q168" s="57"/>
    </row>
    <row r="169" spans="1:17" x14ac:dyDescent="0.25">
      <c r="A169" s="12" t="str">
        <f>c_ratio_op_tbl!A161</f>
        <v>0x244980d84e077765f167cd0d64c5c74645c3824f</v>
      </c>
      <c r="B169" s="2">
        <f>c_ratio_op_tbl!B161</f>
        <v>27980.0383532286</v>
      </c>
      <c r="C169" s="2"/>
      <c r="D169" s="11">
        <f>IFERROR(c_ratio_op_tbl!C161/$B169,"")</f>
        <v>1.8798806540471453</v>
      </c>
      <c r="E169" s="11">
        <f>IFERROR(c_ratio_op_tbl!D161/$B169,"")</f>
        <v>2.255856784856574</v>
      </c>
      <c r="F169" s="11">
        <f>IFERROR(c_ratio_op_tbl!E161/$B169,"")</f>
        <v>2.6318329156660032</v>
      </c>
      <c r="G169" s="11">
        <f>IFERROR(c_ratio_op_tbl!F161/$B169,"")</f>
        <v>3.0078090464754328</v>
      </c>
      <c r="H169" s="11">
        <f>IFERROR(c_ratio_op_tbl!G161/$B169,"")</f>
        <v>3.3837851772848615</v>
      </c>
      <c r="I169" s="14">
        <f>IFERROR(c_ratio_op_tbl!H161/$B169,"")</f>
        <v>3.7597613080942911</v>
      </c>
      <c r="J169" s="11">
        <f>IFERROR(c_ratio_op_tbl!I161/$B169,"")</f>
        <v>4.1357374389037194</v>
      </c>
      <c r="K169" s="11">
        <f>IFERROR(c_ratio_op_tbl!J161/$B169,"")</f>
        <v>4.5117135697131481</v>
      </c>
      <c r="L169" s="11">
        <f>IFERROR(c_ratio_op_tbl!K161/$B169,"")</f>
        <v>4.8876897005225803</v>
      </c>
      <c r="M169" s="11">
        <f>IFERROR(c_ratio_op_tbl!L161/$B169,"")</f>
        <v>5.2636658313320055</v>
      </c>
      <c r="N169" s="11">
        <f>IFERROR(c_ratio_op_tbl!M161/$B169,"")</f>
        <v>5.6396419621414369</v>
      </c>
      <c r="O169" s="2"/>
      <c r="Q169" s="57"/>
    </row>
    <row r="170" spans="1:17" x14ac:dyDescent="0.25">
      <c r="A170" s="12" t="str">
        <f>c_ratio_op_tbl!A162</f>
        <v>0xa75564348f8c18d01fd8b78de79ff90b71656dc9</v>
      </c>
      <c r="B170" s="2">
        <f>c_ratio_op_tbl!B162</f>
        <v>27872.19457234662</v>
      </c>
      <c r="C170" s="2"/>
      <c r="D170" s="11">
        <f>IFERROR(c_ratio_op_tbl!C162/$B170,"")</f>
        <v>1.9236482339678138</v>
      </c>
      <c r="E170" s="11">
        <f>IFERROR(c_ratio_op_tbl!D162/$B170,"")</f>
        <v>2.3083778807613764</v>
      </c>
      <c r="F170" s="11">
        <f>IFERROR(c_ratio_op_tbl!E162/$B170,"")</f>
        <v>2.6931075275549388</v>
      </c>
      <c r="G170" s="11">
        <f>IFERROR(c_ratio_op_tbl!F162/$B170,"")</f>
        <v>3.077837174348502</v>
      </c>
      <c r="H170" s="11">
        <f>IFERROR(c_ratio_op_tbl!G162/$B170,"")</f>
        <v>3.4625668211420644</v>
      </c>
      <c r="I170" s="14">
        <f>IFERROR(c_ratio_op_tbl!H162/$B170,"")</f>
        <v>3.8472964679356267</v>
      </c>
      <c r="J170" s="11">
        <f>IFERROR(c_ratio_op_tbl!I162/$B170,"")</f>
        <v>4.2320261147291909</v>
      </c>
      <c r="K170" s="11">
        <f>IFERROR(c_ratio_op_tbl!J162/$B170,"")</f>
        <v>4.616755761522751</v>
      </c>
      <c r="L170" s="11">
        <f>IFERROR(c_ratio_op_tbl!K162/$B170,"")</f>
        <v>5.0014854083163147</v>
      </c>
      <c r="M170" s="11">
        <f>IFERROR(c_ratio_op_tbl!L162/$B170,"")</f>
        <v>5.3862150551098784</v>
      </c>
      <c r="N170" s="11">
        <f>IFERROR(c_ratio_op_tbl!M162/$B170,"")</f>
        <v>5.7709447019034421</v>
      </c>
      <c r="O170" s="2"/>
      <c r="Q170" s="57"/>
    </row>
    <row r="171" spans="1:17" x14ac:dyDescent="0.25">
      <c r="A171" s="12" t="str">
        <f>c_ratio_op_tbl!A163</f>
        <v>0xbf49b454818783d12bf4f3375ff17c59015e66cb</v>
      </c>
      <c r="B171" s="2">
        <f>c_ratio_op_tbl!B163</f>
        <v>27753.47507545404</v>
      </c>
      <c r="C171" s="2"/>
      <c r="D171" s="11">
        <f>IFERROR(c_ratio_op_tbl!C163/$B171,"")</f>
        <v>1.8178355954682857</v>
      </c>
      <c r="E171" s="11">
        <f>IFERROR(c_ratio_op_tbl!D163/$B171,"")</f>
        <v>2.1814027145619432</v>
      </c>
      <c r="F171" s="11">
        <f>IFERROR(c_ratio_op_tbl!E163/$B171,"")</f>
        <v>2.5449698336556001</v>
      </c>
      <c r="G171" s="11">
        <f>IFERROR(c_ratio_op_tbl!F163/$B171,"")</f>
        <v>2.9085369527492575</v>
      </c>
      <c r="H171" s="11">
        <f>IFERROR(c_ratio_op_tbl!G163/$B171,"")</f>
        <v>3.2721040718429144</v>
      </c>
      <c r="I171" s="14">
        <f>IFERROR(c_ratio_op_tbl!H163/$B171,"")</f>
        <v>3.63567119093657</v>
      </c>
      <c r="J171" s="11">
        <f>IFERROR(c_ratio_op_tbl!I163/$B171,"")</f>
        <v>3.9992383100302291</v>
      </c>
      <c r="K171" s="11">
        <f>IFERROR(c_ratio_op_tbl!J163/$B171,"")</f>
        <v>4.3628054291238847</v>
      </c>
      <c r="L171" s="11">
        <f>IFERROR(c_ratio_op_tbl!K163/$B171,"")</f>
        <v>4.7263725482175429</v>
      </c>
      <c r="M171" s="11">
        <f>IFERROR(c_ratio_op_tbl!L163/$B171,"")</f>
        <v>5.0899396673111985</v>
      </c>
      <c r="N171" s="11">
        <f>IFERROR(c_ratio_op_tbl!M163/$B171,"")</f>
        <v>5.4535067864048585</v>
      </c>
      <c r="O171" s="2"/>
      <c r="Q171" s="57"/>
    </row>
    <row r="172" spans="1:17" x14ac:dyDescent="0.25">
      <c r="A172" s="12" t="str">
        <f>c_ratio_op_tbl!A164</f>
        <v>0xb476a9ea9376b04972b40b40a4ca91d3e5f964a7</v>
      </c>
      <c r="B172" s="2">
        <f>c_ratio_op_tbl!B164</f>
        <v>27559.6553998542</v>
      </c>
      <c r="C172" s="2"/>
      <c r="D172" s="11">
        <f>IFERROR(c_ratio_op_tbl!C164/$B172,"")</f>
        <v>1.8627431704823862</v>
      </c>
      <c r="E172" s="11">
        <f>IFERROR(c_ratio_op_tbl!D164/$B172,"")</f>
        <v>2.2352918045788632</v>
      </c>
      <c r="F172" s="11">
        <f>IFERROR(c_ratio_op_tbl!E164/$B172,"")</f>
        <v>2.6078404386753404</v>
      </c>
      <c r="G172" s="11">
        <f>IFERROR(c_ratio_op_tbl!F164/$B172,"")</f>
        <v>2.9803890727718185</v>
      </c>
      <c r="H172" s="11">
        <f>IFERROR(c_ratio_op_tbl!G164/$B172,"")</f>
        <v>3.3529377068682957</v>
      </c>
      <c r="I172" s="14">
        <f>IFERROR(c_ratio_op_tbl!H164/$B172,"")</f>
        <v>3.7254863409647738</v>
      </c>
      <c r="J172" s="11">
        <f>IFERROR(c_ratio_op_tbl!I164/$B172,"")</f>
        <v>4.0980349750612515</v>
      </c>
      <c r="K172" s="11">
        <f>IFERROR(c_ratio_op_tbl!J164/$B172,"")</f>
        <v>4.4705836091577256</v>
      </c>
      <c r="L172" s="11">
        <f>IFERROR(c_ratio_op_tbl!K164/$B172,"")</f>
        <v>4.8431322432542032</v>
      </c>
      <c r="M172" s="11">
        <f>IFERROR(c_ratio_op_tbl!L164/$B172,"")</f>
        <v>5.2156808773506809</v>
      </c>
      <c r="N172" s="11">
        <f>IFERROR(c_ratio_op_tbl!M164/$B172,"")</f>
        <v>5.5882295114471594</v>
      </c>
      <c r="O172" s="2"/>
      <c r="Q172" s="57"/>
    </row>
    <row r="173" spans="1:17" x14ac:dyDescent="0.25">
      <c r="A173" s="12" t="str">
        <f>c_ratio_op_tbl!A165</f>
        <v>0xaf12f068b5185d6ee59c612d0d39d5a5b2430b93</v>
      </c>
      <c r="B173" s="2">
        <f>c_ratio_op_tbl!B165</f>
        <v>27433.374321649211</v>
      </c>
      <c r="C173" s="2"/>
      <c r="D173" s="11">
        <f>IFERROR(c_ratio_op_tbl!C165/$B173,"")</f>
        <v>2.0231742999139946</v>
      </c>
      <c r="E173" s="11">
        <f>IFERROR(c_ratio_op_tbl!D165/$B173,"")</f>
        <v>2.427809159896793</v>
      </c>
      <c r="F173" s="11">
        <f>IFERROR(c_ratio_op_tbl!E165/$B173,"")</f>
        <v>2.8324440198795919</v>
      </c>
      <c r="G173" s="11">
        <f>IFERROR(c_ratio_op_tbl!F165/$B173,"")</f>
        <v>3.2370788798623913</v>
      </c>
      <c r="H173" s="11">
        <f>IFERROR(c_ratio_op_tbl!G165/$B173,"")</f>
        <v>3.6417137398451902</v>
      </c>
      <c r="I173" s="14">
        <f>IFERROR(c_ratio_op_tbl!H165/$B173,"")</f>
        <v>4.0463485998279891</v>
      </c>
      <c r="J173" s="11">
        <f>IFERROR(c_ratio_op_tbl!I165/$B173,"")</f>
        <v>4.4509834598107867</v>
      </c>
      <c r="K173" s="11">
        <f>IFERROR(c_ratio_op_tbl!J165/$B173,"")</f>
        <v>4.8556183197935834</v>
      </c>
      <c r="L173" s="11">
        <f>IFERROR(c_ratio_op_tbl!K165/$B173,"")</f>
        <v>5.2602531797763854</v>
      </c>
      <c r="M173" s="11">
        <f>IFERROR(c_ratio_op_tbl!L165/$B173,"")</f>
        <v>5.664888039759183</v>
      </c>
      <c r="N173" s="11">
        <f>IFERROR(c_ratio_op_tbl!M165/$B173,"")</f>
        <v>6.0695228997419832</v>
      </c>
      <c r="O173" s="2"/>
      <c r="Q173" s="57"/>
    </row>
    <row r="174" spans="1:17" x14ac:dyDescent="0.25">
      <c r="A174" s="12" t="str">
        <f>c_ratio_op_tbl!A166</f>
        <v>0x69e0e2b3d523d3b247d798a49c3fa022a46dd6bd</v>
      </c>
      <c r="B174" s="2">
        <f>c_ratio_op_tbl!B166</f>
        <v>27351.318401276429</v>
      </c>
      <c r="C174" s="2"/>
      <c r="D174" s="11">
        <f>IFERROR(c_ratio_op_tbl!C166/$B174,"")</f>
        <v>2.0132540581068268</v>
      </c>
      <c r="E174" s="11">
        <f>IFERROR(c_ratio_op_tbl!D166/$B174,"")</f>
        <v>2.4159048697281924</v>
      </c>
      <c r="F174" s="11">
        <f>IFERROR(c_ratio_op_tbl!E166/$B174,"")</f>
        <v>2.8185556813495576</v>
      </c>
      <c r="G174" s="11">
        <f>IFERROR(c_ratio_op_tbl!F166/$B174,"")</f>
        <v>3.2212064929709237</v>
      </c>
      <c r="H174" s="11">
        <f>IFERROR(c_ratio_op_tbl!G166/$B174,"")</f>
        <v>3.6238573045922888</v>
      </c>
      <c r="I174" s="14">
        <f>IFERROR(c_ratio_op_tbl!H166/$B174,"")</f>
        <v>4.0265081162136536</v>
      </c>
      <c r="J174" s="11">
        <f>IFERROR(c_ratio_op_tbl!I166/$B174,"")</f>
        <v>4.4291589278350214</v>
      </c>
      <c r="K174" s="11">
        <f>IFERROR(c_ratio_op_tbl!J166/$B174,"")</f>
        <v>4.8318097394563857</v>
      </c>
      <c r="L174" s="11">
        <f>IFERROR(c_ratio_op_tbl!K166/$B174,"")</f>
        <v>5.2344605510777491</v>
      </c>
      <c r="M174" s="11">
        <f>IFERROR(c_ratio_op_tbl!L166/$B174,"")</f>
        <v>5.6371113626991125</v>
      </c>
      <c r="N174" s="11">
        <f>IFERROR(c_ratio_op_tbl!M166/$B174,"")</f>
        <v>6.0397621743204803</v>
      </c>
      <c r="O174" s="2"/>
      <c r="Q174" s="57"/>
    </row>
    <row r="175" spans="1:17" x14ac:dyDescent="0.25">
      <c r="A175" s="12" t="str">
        <f>c_ratio_op_tbl!A167</f>
        <v>0x7f367b67e09cfc9075644b020e4162eff244990f</v>
      </c>
      <c r="B175" s="2">
        <f>c_ratio_op_tbl!B167</f>
        <v>27065.165223793159</v>
      </c>
      <c r="C175" s="2"/>
      <c r="D175" s="11">
        <f>IFERROR(c_ratio_op_tbl!C167/$B175,"")</f>
        <v>1.6345484267879771</v>
      </c>
      <c r="E175" s="11">
        <f>IFERROR(c_ratio_op_tbl!D167/$B175,"")</f>
        <v>1.9614581121455725</v>
      </c>
      <c r="F175" s="11">
        <f>IFERROR(c_ratio_op_tbl!E167/$B175,"")</f>
        <v>2.2883677975031675</v>
      </c>
      <c r="G175" s="11">
        <f>IFERROR(c_ratio_op_tbl!F167/$B175,"")</f>
        <v>2.6152774828607637</v>
      </c>
      <c r="H175" s="11">
        <f>IFERROR(c_ratio_op_tbl!G167/$B175,"")</f>
        <v>2.9421871682183589</v>
      </c>
      <c r="I175" s="14">
        <f>IFERROR(c_ratio_op_tbl!H167/$B175,"")</f>
        <v>3.2690968535759541</v>
      </c>
      <c r="J175" s="11">
        <f>IFERROR(c_ratio_op_tbl!I167/$B175,"")</f>
        <v>3.5960065389335503</v>
      </c>
      <c r="K175" s="11">
        <f>IFERROR(c_ratio_op_tbl!J167/$B175,"")</f>
        <v>3.9229162242911464</v>
      </c>
      <c r="L175" s="11">
        <f>IFERROR(c_ratio_op_tbl!K167/$B175,"")</f>
        <v>4.2498259096487399</v>
      </c>
      <c r="M175" s="11">
        <f>IFERROR(c_ratio_op_tbl!L167/$B175,"")</f>
        <v>4.5767355950063369</v>
      </c>
      <c r="N175" s="11">
        <f>IFERROR(c_ratio_op_tbl!M167/$B175,"")</f>
        <v>4.9036452803639303</v>
      </c>
      <c r="O175" s="2"/>
      <c r="Q175" s="57"/>
    </row>
    <row r="176" spans="1:17" x14ac:dyDescent="0.25">
      <c r="A176" s="12" t="str">
        <f>c_ratio_op_tbl!A168</f>
        <v>0x1ec8cdca5232cbd61e305f94261ffad2f91f16b8</v>
      </c>
      <c r="B176" s="2">
        <f>c_ratio_op_tbl!B168</f>
        <v>27013.85276113054</v>
      </c>
      <c r="C176" s="2"/>
      <c r="D176" s="11">
        <f>IFERROR(c_ratio_op_tbl!C168/$B176,"")</f>
        <v>1.9882863287851757</v>
      </c>
      <c r="E176" s="11">
        <f>IFERROR(c_ratio_op_tbl!D168/$B176,"")</f>
        <v>2.3859435945422107</v>
      </c>
      <c r="F176" s="11">
        <f>IFERROR(c_ratio_op_tbl!E168/$B176,"")</f>
        <v>2.7836008602992459</v>
      </c>
      <c r="G176" s="11">
        <f>IFERROR(c_ratio_op_tbl!F168/$B176,"")</f>
        <v>3.181258126056282</v>
      </c>
      <c r="H176" s="11">
        <f>IFERROR(c_ratio_op_tbl!G168/$B176,"")</f>
        <v>3.5789153918133172</v>
      </c>
      <c r="I176" s="14">
        <f>IFERROR(c_ratio_op_tbl!H168/$B176,"")</f>
        <v>3.9765726575703533</v>
      </c>
      <c r="J176" s="11">
        <f>IFERROR(c_ratio_op_tbl!I168/$B176,"")</f>
        <v>4.3742299233273885</v>
      </c>
      <c r="K176" s="11">
        <f>IFERROR(c_ratio_op_tbl!J168/$B176,"")</f>
        <v>4.7718871890844232</v>
      </c>
      <c r="L176" s="11">
        <f>IFERROR(c_ratio_op_tbl!K168/$B176,"")</f>
        <v>5.169544454841458</v>
      </c>
      <c r="M176" s="11">
        <f>IFERROR(c_ratio_op_tbl!L168/$B176,"")</f>
        <v>5.5672017205984936</v>
      </c>
      <c r="N176" s="11">
        <f>IFERROR(c_ratio_op_tbl!M168/$B176,"")</f>
        <v>5.9648589863555284</v>
      </c>
      <c r="O176" s="2"/>
      <c r="Q176" s="57"/>
    </row>
    <row r="177" spans="1:17" x14ac:dyDescent="0.25">
      <c r="A177" s="12" t="str">
        <f>c_ratio_op_tbl!A169</f>
        <v>0x6069aae33c41d13416543194a65062e60b9c87ae</v>
      </c>
      <c r="B177" s="2">
        <f>c_ratio_op_tbl!B169</f>
        <v>27006.715818569701</v>
      </c>
      <c r="C177" s="2"/>
      <c r="D177" s="11">
        <f>IFERROR(c_ratio_op_tbl!C169/$B177,"")</f>
        <v>1.0828331491794487</v>
      </c>
      <c r="E177" s="11">
        <f>IFERROR(c_ratio_op_tbl!D169/$B177,"")</f>
        <v>1.2993997790153382</v>
      </c>
      <c r="F177" s="11">
        <f>IFERROR(c_ratio_op_tbl!E169/$B177,"")</f>
        <v>1.5159664088512284</v>
      </c>
      <c r="G177" s="11">
        <f>IFERROR(c_ratio_op_tbl!F169/$B177,"")</f>
        <v>1.7325330386871178</v>
      </c>
      <c r="H177" s="11">
        <f>IFERROR(c_ratio_op_tbl!G169/$B177,"")</f>
        <v>1.9490996685230082</v>
      </c>
      <c r="I177" s="14">
        <f>IFERROR(c_ratio_op_tbl!H169/$B177,"")</f>
        <v>2.1656662983588975</v>
      </c>
      <c r="J177" s="11">
        <f>IFERROR(c_ratio_op_tbl!I169/$B177,"")</f>
        <v>2.3822329281947878</v>
      </c>
      <c r="K177" s="11">
        <f>IFERROR(c_ratio_op_tbl!J169/$B177,"")</f>
        <v>2.5987995580306769</v>
      </c>
      <c r="L177" s="11">
        <f>IFERROR(c_ratio_op_tbl!K169/$B177,"")</f>
        <v>2.8153661878665668</v>
      </c>
      <c r="M177" s="11">
        <f>IFERROR(c_ratio_op_tbl!L169/$B177,"")</f>
        <v>3.0319328177024563</v>
      </c>
      <c r="N177" s="11">
        <f>IFERROR(c_ratio_op_tbl!M169/$B177,"")</f>
        <v>3.2484994475383462</v>
      </c>
      <c r="O177" s="2"/>
      <c r="Q177" s="57"/>
    </row>
    <row r="178" spans="1:17" x14ac:dyDescent="0.25">
      <c r="A178" s="12" t="str">
        <f>c_ratio_op_tbl!A170</f>
        <v>0x88f9bba85332dbf06d721d1c0d60dd0f6bce4f5e</v>
      </c>
      <c r="B178" s="2">
        <f>c_ratio_op_tbl!B170</f>
        <v>27005.99023452375</v>
      </c>
      <c r="C178" s="2"/>
      <c r="D178" s="11">
        <f>IFERROR(c_ratio_op_tbl!C170/$B178,"")</f>
        <v>1.852665313717581</v>
      </c>
      <c r="E178" s="11">
        <f>IFERROR(c_ratio_op_tbl!D170/$B178,"")</f>
        <v>2.223198376461097</v>
      </c>
      <c r="F178" s="11">
        <f>IFERROR(c_ratio_op_tbl!E170/$B178,"")</f>
        <v>2.5937314392046131</v>
      </c>
      <c r="G178" s="11">
        <f>IFERROR(c_ratio_op_tbl!F170/$B178,"")</f>
        <v>2.9642645019481297</v>
      </c>
      <c r="H178" s="11">
        <f>IFERROR(c_ratio_op_tbl!G170/$B178,"")</f>
        <v>3.3347975646916459</v>
      </c>
      <c r="I178" s="14">
        <f>IFERROR(c_ratio_op_tbl!H170/$B178,"")</f>
        <v>3.7053306274351603</v>
      </c>
      <c r="J178" s="11">
        <f>IFERROR(c_ratio_op_tbl!I170/$B178,"")</f>
        <v>4.0758636901786778</v>
      </c>
      <c r="K178" s="11">
        <f>IFERROR(c_ratio_op_tbl!J170/$B178,"")</f>
        <v>4.4463967529221948</v>
      </c>
      <c r="L178" s="11">
        <f>IFERROR(c_ratio_op_tbl!K170/$B178,"")</f>
        <v>4.8169298156657119</v>
      </c>
      <c r="M178" s="11">
        <f>IFERROR(c_ratio_op_tbl!L170/$B178,"")</f>
        <v>5.1874628784092254</v>
      </c>
      <c r="N178" s="11">
        <f>IFERROR(c_ratio_op_tbl!M170/$B178,"")</f>
        <v>5.5579959411527424</v>
      </c>
      <c r="O178" s="2"/>
      <c r="Q178" s="57"/>
    </row>
    <row r="179" spans="1:17" x14ac:dyDescent="0.25">
      <c r="A179" s="12" t="str">
        <f>c_ratio_op_tbl!A171</f>
        <v>0xf1b98463d6574c998f03e6edf6d7b4e5f917f915</v>
      </c>
      <c r="B179" s="2">
        <f>c_ratio_op_tbl!B171</f>
        <v>26939.490964030589</v>
      </c>
      <c r="C179" s="2"/>
      <c r="D179" s="11">
        <f>IFERROR(c_ratio_op_tbl!C171/$B179,"")</f>
        <v>1.9216860660708832</v>
      </c>
      <c r="E179" s="11">
        <f>IFERROR(c_ratio_op_tbl!D171/$B179,"")</f>
        <v>2.3060232792850601</v>
      </c>
      <c r="F179" s="11">
        <f>IFERROR(c_ratio_op_tbl!E171/$B179,"")</f>
        <v>2.6903604924992366</v>
      </c>
      <c r="G179" s="11">
        <f>IFERROR(c_ratio_op_tbl!F171/$B179,"")</f>
        <v>3.0746977057134135</v>
      </c>
      <c r="H179" s="11">
        <f>IFERROR(c_ratio_op_tbl!G171/$B179,"")</f>
        <v>3.45903491892759</v>
      </c>
      <c r="I179" s="14">
        <f>IFERROR(c_ratio_op_tbl!H171/$B179,"")</f>
        <v>3.8433721321417664</v>
      </c>
      <c r="J179" s="11">
        <f>IFERROR(c_ratio_op_tbl!I171/$B179,"")</f>
        <v>4.2277093453559429</v>
      </c>
      <c r="K179" s="11">
        <f>IFERROR(c_ratio_op_tbl!J171/$B179,"")</f>
        <v>4.6120465585701194</v>
      </c>
      <c r="L179" s="11">
        <f>IFERROR(c_ratio_op_tbl!K171/$B179,"")</f>
        <v>4.9963837717842958</v>
      </c>
      <c r="M179" s="11">
        <f>IFERROR(c_ratio_op_tbl!L171/$B179,"")</f>
        <v>5.3807209849984723</v>
      </c>
      <c r="N179" s="11">
        <f>IFERROR(c_ratio_op_tbl!M171/$B179,"")</f>
        <v>5.7650581982126488</v>
      </c>
      <c r="O179" s="2"/>
      <c r="Q179" s="57"/>
    </row>
    <row r="180" spans="1:17" x14ac:dyDescent="0.25">
      <c r="A180" s="12" t="str">
        <f>c_ratio_op_tbl!A172</f>
        <v>0x3fd0118258de31fa830fe9c6c6bf8866ed9c923b</v>
      </c>
      <c r="B180" s="2">
        <f>c_ratio_op_tbl!B172</f>
        <v>26868.147605779832</v>
      </c>
      <c r="C180" s="2"/>
      <c r="D180" s="11">
        <f>IFERROR(c_ratio_op_tbl!C172/$B180,"")</f>
        <v>1.1274722792339922</v>
      </c>
      <c r="E180" s="11">
        <f>IFERROR(c_ratio_op_tbl!D172/$B180,"")</f>
        <v>1.3529667350807906</v>
      </c>
      <c r="F180" s="11">
        <f>IFERROR(c_ratio_op_tbl!E172/$B180,"")</f>
        <v>1.578461190927589</v>
      </c>
      <c r="G180" s="11">
        <f>IFERROR(c_ratio_op_tbl!F172/$B180,"")</f>
        <v>1.8039556467743876</v>
      </c>
      <c r="H180" s="11">
        <f>IFERROR(c_ratio_op_tbl!G172/$B180,"")</f>
        <v>2.029450102621186</v>
      </c>
      <c r="I180" s="14">
        <f>IFERROR(c_ratio_op_tbl!H172/$B180,"")</f>
        <v>2.2549445584679844</v>
      </c>
      <c r="J180" s="11">
        <f>IFERROR(c_ratio_op_tbl!I172/$B180,"")</f>
        <v>2.4804390143147832</v>
      </c>
      <c r="K180" s="11">
        <f>IFERROR(c_ratio_op_tbl!J172/$B180,"")</f>
        <v>2.7059334701615816</v>
      </c>
      <c r="L180" s="11">
        <f>IFERROR(c_ratio_op_tbl!K172/$B180,"")</f>
        <v>2.93142792600838</v>
      </c>
      <c r="M180" s="11">
        <f>IFERROR(c_ratio_op_tbl!L172/$B180,"")</f>
        <v>3.1569223818551779</v>
      </c>
      <c r="N180" s="11">
        <f>IFERROR(c_ratio_op_tbl!M172/$B180,"")</f>
        <v>3.3824168377019763</v>
      </c>
      <c r="O180" s="2"/>
      <c r="Q180" s="57"/>
    </row>
    <row r="181" spans="1:17" x14ac:dyDescent="0.25">
      <c r="A181" s="12" t="str">
        <f>c_ratio_op_tbl!A173</f>
        <v>0x8a8feacc614fa4b59cc2501f680c28e98e57bd14</v>
      </c>
      <c r="B181" s="2">
        <f>c_ratio_op_tbl!B173</f>
        <v>26834.42600342178</v>
      </c>
      <c r="C181" s="2"/>
      <c r="D181" s="11">
        <f>IFERROR(c_ratio_op_tbl!C173/$B181,"")</f>
        <v>1.762128251064242</v>
      </c>
      <c r="E181" s="11">
        <f>IFERROR(c_ratio_op_tbl!D173/$B181,"")</f>
        <v>2.1145539012770902</v>
      </c>
      <c r="F181" s="11">
        <f>IFERROR(c_ratio_op_tbl!E173/$B181,"")</f>
        <v>2.4669795514899389</v>
      </c>
      <c r="G181" s="11">
        <f>IFERROR(c_ratio_op_tbl!F173/$B181,"")</f>
        <v>2.8194052017027875</v>
      </c>
      <c r="H181" s="11">
        <f>IFERROR(c_ratio_op_tbl!G173/$B181,"")</f>
        <v>3.1718308519156357</v>
      </c>
      <c r="I181" s="14">
        <f>IFERROR(c_ratio_op_tbl!H173/$B181,"")</f>
        <v>3.524256502128484</v>
      </c>
      <c r="J181" s="11">
        <f>IFERROR(c_ratio_op_tbl!I173/$B181,"")</f>
        <v>3.876682152341334</v>
      </c>
      <c r="K181" s="11">
        <f>IFERROR(c_ratio_op_tbl!J173/$B181,"")</f>
        <v>4.2291078025541786</v>
      </c>
      <c r="L181" s="11">
        <f>IFERROR(c_ratio_op_tbl!K173/$B181,"")</f>
        <v>4.5815334527670277</v>
      </c>
      <c r="M181" s="11">
        <f>IFERROR(c_ratio_op_tbl!L173/$B181,"")</f>
        <v>4.9339591029798759</v>
      </c>
      <c r="N181" s="11">
        <f>IFERROR(c_ratio_op_tbl!M173/$B181,"")</f>
        <v>5.2863847531927251</v>
      </c>
      <c r="O181" s="2"/>
      <c r="Q181" s="57"/>
    </row>
    <row r="182" spans="1:17" x14ac:dyDescent="0.25">
      <c r="A182" s="12" t="str">
        <f>c_ratio_op_tbl!A174</f>
        <v>0x4a4c58a83b4d7ff6a26aee5afe32930d87e2143b</v>
      </c>
      <c r="B182" s="2">
        <f>c_ratio_op_tbl!B174</f>
        <v>26628.48643036716</v>
      </c>
      <c r="C182" s="2"/>
      <c r="D182" s="11">
        <f>IFERROR(c_ratio_op_tbl!C174/$B182,"")</f>
        <v>1.9202374411912979</v>
      </c>
      <c r="E182" s="11">
        <f>IFERROR(c_ratio_op_tbl!D174/$B182,"")</f>
        <v>2.3042849294295573</v>
      </c>
      <c r="F182" s="11">
        <f>IFERROR(c_ratio_op_tbl!E174/$B182,"")</f>
        <v>2.6883324176678167</v>
      </c>
      <c r="G182" s="11">
        <f>IFERROR(c_ratio_op_tbl!F174/$B182,"")</f>
        <v>3.072379905906077</v>
      </c>
      <c r="H182" s="11">
        <f>IFERROR(c_ratio_op_tbl!G174/$B182,"")</f>
        <v>3.4564273941443364</v>
      </c>
      <c r="I182" s="14">
        <f>IFERROR(c_ratio_op_tbl!H174/$B182,"")</f>
        <v>3.8404748823825967</v>
      </c>
      <c r="J182" s="11">
        <f>IFERROR(c_ratio_op_tbl!I174/$B182,"")</f>
        <v>4.224522370620857</v>
      </c>
      <c r="K182" s="11">
        <f>IFERROR(c_ratio_op_tbl!J174/$B182,"")</f>
        <v>4.6085698588591137</v>
      </c>
      <c r="L182" s="11">
        <f>IFERROR(c_ratio_op_tbl!K174/$B182,"")</f>
        <v>4.992617347097374</v>
      </c>
      <c r="M182" s="11">
        <f>IFERROR(c_ratio_op_tbl!L174/$B182,"")</f>
        <v>5.3766648353356334</v>
      </c>
      <c r="N182" s="11">
        <f>IFERROR(c_ratio_op_tbl!M174/$B182,"")</f>
        <v>5.7607123235738937</v>
      </c>
      <c r="O182" s="2"/>
      <c r="Q182" s="57"/>
    </row>
    <row r="183" spans="1:17" x14ac:dyDescent="0.25">
      <c r="A183" s="12" t="str">
        <f>c_ratio_op_tbl!A175</f>
        <v>0x5c7c6d069ba232718f37c27a9549b547c359e31c</v>
      </c>
      <c r="B183" s="2">
        <f>c_ratio_op_tbl!B175</f>
        <v>26505.31821692333</v>
      </c>
      <c r="C183" s="2"/>
      <c r="D183" s="11">
        <f>IFERROR(c_ratio_op_tbl!C175/$B183,"")</f>
        <v>1.912744872830028</v>
      </c>
      <c r="E183" s="11">
        <f>IFERROR(c_ratio_op_tbl!D175/$B183,"")</f>
        <v>2.2952938473960334</v>
      </c>
      <c r="F183" s="11">
        <f>IFERROR(c_ratio_op_tbl!E175/$B183,"")</f>
        <v>2.6778428219620389</v>
      </c>
      <c r="G183" s="11">
        <f>IFERROR(c_ratio_op_tbl!F175/$B183,"")</f>
        <v>3.0603917965280449</v>
      </c>
      <c r="H183" s="11">
        <f>IFERROR(c_ratio_op_tbl!G175/$B183,"")</f>
        <v>3.4429407710940505</v>
      </c>
      <c r="I183" s="14">
        <f>IFERROR(c_ratio_op_tbl!H175/$B183,"")</f>
        <v>3.825489745660057</v>
      </c>
      <c r="J183" s="11">
        <f>IFERROR(c_ratio_op_tbl!I175/$B183,"")</f>
        <v>4.208038720226063</v>
      </c>
      <c r="K183" s="11">
        <f>IFERROR(c_ratio_op_tbl!J175/$B183,"")</f>
        <v>4.590587694792065</v>
      </c>
      <c r="L183" s="11">
        <f>IFERROR(c_ratio_op_tbl!K175/$B183,"")</f>
        <v>4.9731366693580705</v>
      </c>
      <c r="M183" s="11">
        <f>IFERROR(c_ratio_op_tbl!L175/$B183,"")</f>
        <v>5.355685643924077</v>
      </c>
      <c r="N183" s="11">
        <f>IFERROR(c_ratio_op_tbl!M175/$B183,"")</f>
        <v>5.7382346184900825</v>
      </c>
      <c r="O183" s="2"/>
      <c r="Q183" s="57"/>
    </row>
    <row r="184" spans="1:17" x14ac:dyDescent="0.25">
      <c r="A184" s="12" t="str">
        <f>c_ratio_op_tbl!A176</f>
        <v>0xbe7019f8333b0b3cfc707ac353ebc2123140134c</v>
      </c>
      <c r="B184" s="2">
        <f>c_ratio_op_tbl!B176</f>
        <v>26474.256556453591</v>
      </c>
      <c r="C184" s="2"/>
      <c r="D184" s="11">
        <f>IFERROR(c_ratio_op_tbl!C176/$B184,"")</f>
        <v>1.885200394900546</v>
      </c>
      <c r="E184" s="11">
        <f>IFERROR(c_ratio_op_tbl!D176/$B184,"")</f>
        <v>2.262240473880655</v>
      </c>
      <c r="F184" s="11">
        <f>IFERROR(c_ratio_op_tbl!E176/$B184,"")</f>
        <v>2.6392805528607641</v>
      </c>
      <c r="G184" s="11">
        <f>IFERROR(c_ratio_op_tbl!F176/$B184,"")</f>
        <v>3.0163206318408742</v>
      </c>
      <c r="H184" s="11">
        <f>IFERROR(c_ratio_op_tbl!G176/$B184,"")</f>
        <v>3.3933607108209833</v>
      </c>
      <c r="I184" s="14">
        <f>IFERROR(c_ratio_op_tbl!H176/$B184,"")</f>
        <v>3.7704007898010921</v>
      </c>
      <c r="J184" s="11">
        <f>IFERROR(c_ratio_op_tbl!I176/$B184,"")</f>
        <v>4.1474408687812012</v>
      </c>
      <c r="K184" s="11">
        <f>IFERROR(c_ratio_op_tbl!J176/$B184,"")</f>
        <v>4.524480947761309</v>
      </c>
      <c r="L184" s="11">
        <f>IFERROR(c_ratio_op_tbl!K176/$B184,"")</f>
        <v>4.9015210267414213</v>
      </c>
      <c r="M184" s="11">
        <f>IFERROR(c_ratio_op_tbl!L176/$B184,"")</f>
        <v>5.2785611057215283</v>
      </c>
      <c r="N184" s="11">
        <f>IFERROR(c_ratio_op_tbl!M176/$B184,"")</f>
        <v>5.6556011847016361</v>
      </c>
      <c r="O184" s="2"/>
      <c r="Q184" s="57"/>
    </row>
    <row r="185" spans="1:17" x14ac:dyDescent="0.25">
      <c r="A185" s="12" t="str">
        <f>c_ratio_op_tbl!A177</f>
        <v>0xbe8fe12b9eb1ca2a593e6c070c71c294b6fe9f00</v>
      </c>
      <c r="B185" s="2">
        <f>c_ratio_op_tbl!B177</f>
        <v>26420.13029528681</v>
      </c>
      <c r="C185" s="2"/>
      <c r="D185" s="11">
        <f>IFERROR(c_ratio_op_tbl!C177/$B185,"")</f>
        <v>1.5162591772247613</v>
      </c>
      <c r="E185" s="11">
        <f>IFERROR(c_ratio_op_tbl!D177/$B185,"")</f>
        <v>1.8195110126697138</v>
      </c>
      <c r="F185" s="11">
        <f>IFERROR(c_ratio_op_tbl!E177/$B185,"")</f>
        <v>2.1227628481146659</v>
      </c>
      <c r="G185" s="11">
        <f>IFERROR(c_ratio_op_tbl!F177/$B185,"")</f>
        <v>2.4260146835596186</v>
      </c>
      <c r="H185" s="11">
        <f>IFERROR(c_ratio_op_tbl!G177/$B185,"")</f>
        <v>2.7292665190045708</v>
      </c>
      <c r="I185" s="14">
        <f>IFERROR(c_ratio_op_tbl!H177/$B185,"")</f>
        <v>3.0325183544495231</v>
      </c>
      <c r="J185" s="11">
        <f>IFERROR(c_ratio_op_tbl!I177/$B185,"")</f>
        <v>3.3357701898944758</v>
      </c>
      <c r="K185" s="11">
        <f>IFERROR(c_ratio_op_tbl!J177/$B185,"")</f>
        <v>3.6390220253394276</v>
      </c>
      <c r="L185" s="11">
        <f>IFERROR(c_ratio_op_tbl!K177/$B185,"")</f>
        <v>3.9422738607843804</v>
      </c>
      <c r="M185" s="11">
        <f>IFERROR(c_ratio_op_tbl!L177/$B185,"")</f>
        <v>4.2455256962293317</v>
      </c>
      <c r="N185" s="11">
        <f>IFERROR(c_ratio_op_tbl!M177/$B185,"")</f>
        <v>4.5487775316742836</v>
      </c>
      <c r="O185" s="2"/>
      <c r="Q185" s="57"/>
    </row>
    <row r="186" spans="1:17" x14ac:dyDescent="0.25">
      <c r="A186" s="12" t="str">
        <f>c_ratio_op_tbl!A178</f>
        <v>0xf4f5ff88733ace4c7155577436956810be216673</v>
      </c>
      <c r="B186" s="2">
        <f>c_ratio_op_tbl!B178</f>
        <v>26417.889875016928</v>
      </c>
      <c r="C186" s="2"/>
      <c r="D186" s="11">
        <f>IFERROR(c_ratio_op_tbl!C178/$B186,"")</f>
        <v>2.2004257515553984</v>
      </c>
      <c r="E186" s="11">
        <f>IFERROR(c_ratio_op_tbl!D178/$B186,"")</f>
        <v>2.6405109018664783</v>
      </c>
      <c r="F186" s="11">
        <f>IFERROR(c_ratio_op_tbl!E178/$B186,"")</f>
        <v>3.0805960521775577</v>
      </c>
      <c r="G186" s="11">
        <f>IFERROR(c_ratio_op_tbl!F178/$B186,"")</f>
        <v>3.520681202488638</v>
      </c>
      <c r="H186" s="11">
        <f>IFERROR(c_ratio_op_tbl!G178/$B186,"")</f>
        <v>3.9607663527997179</v>
      </c>
      <c r="I186" s="14">
        <f>IFERROR(c_ratio_op_tbl!H178/$B186,"")</f>
        <v>4.4008515031107986</v>
      </c>
      <c r="J186" s="11">
        <f>IFERROR(c_ratio_op_tbl!I178/$B186,"")</f>
        <v>4.8409366534218758</v>
      </c>
      <c r="K186" s="11">
        <f>IFERROR(c_ratio_op_tbl!J178/$B186,"")</f>
        <v>5.2810218037329566</v>
      </c>
      <c r="L186" s="11">
        <f>IFERROR(c_ratio_op_tbl!K178/$B186,"")</f>
        <v>5.7211069540440374</v>
      </c>
      <c r="M186" s="11">
        <f>IFERROR(c_ratio_op_tbl!L178/$B186,"")</f>
        <v>6.1611921043551181</v>
      </c>
      <c r="N186" s="11">
        <f>IFERROR(c_ratio_op_tbl!M178/$B186,"")</f>
        <v>6.6012772546661944</v>
      </c>
      <c r="O186" s="2"/>
      <c r="Q186" s="57"/>
    </row>
    <row r="187" spans="1:17" x14ac:dyDescent="0.25">
      <c r="A187" s="12" t="str">
        <f>c_ratio_op_tbl!A179</f>
        <v>0x97cdd8176084b24ae8a385d4ea9177c31ba0022b</v>
      </c>
      <c r="B187" s="2">
        <f>c_ratio_op_tbl!B179</f>
        <v>26252.39060520806</v>
      </c>
      <c r="C187" s="2"/>
      <c r="D187" s="11">
        <f>IFERROR(c_ratio_op_tbl!C179/$B187,"")</f>
        <v>1.2816045669166793</v>
      </c>
      <c r="E187" s="11">
        <f>IFERROR(c_ratio_op_tbl!D179/$B187,"")</f>
        <v>1.5379254803000151</v>
      </c>
      <c r="F187" s="11">
        <f>IFERROR(c_ratio_op_tbl!E179/$B187,"")</f>
        <v>1.7942463936833513</v>
      </c>
      <c r="G187" s="11">
        <f>IFERROR(c_ratio_op_tbl!F179/$B187,"")</f>
        <v>2.0505673070666872</v>
      </c>
      <c r="H187" s="11">
        <f>IFERROR(c_ratio_op_tbl!G179/$B187,"")</f>
        <v>2.306888220450023</v>
      </c>
      <c r="I187" s="14">
        <f>IFERROR(c_ratio_op_tbl!H179/$B187,"")</f>
        <v>2.5632091338333587</v>
      </c>
      <c r="J187" s="11">
        <f>IFERROR(c_ratio_op_tbl!I179/$B187,"")</f>
        <v>2.8195300472166949</v>
      </c>
      <c r="K187" s="11">
        <f>IFERROR(c_ratio_op_tbl!J179/$B187,"")</f>
        <v>3.0758509606000302</v>
      </c>
      <c r="L187" s="11">
        <f>IFERROR(c_ratio_op_tbl!K179/$B187,"")</f>
        <v>3.3321718739833668</v>
      </c>
      <c r="M187" s="11">
        <f>IFERROR(c_ratio_op_tbl!L179/$B187,"")</f>
        <v>3.5884927873667021</v>
      </c>
      <c r="N187" s="11">
        <f>IFERROR(c_ratio_op_tbl!M179/$B187,"")</f>
        <v>3.8448137007500365</v>
      </c>
      <c r="O187" s="2"/>
      <c r="Q187" s="57"/>
    </row>
    <row r="188" spans="1:17" x14ac:dyDescent="0.25">
      <c r="A188" s="12" t="str">
        <f>c_ratio_op_tbl!A180</f>
        <v>0x4aab9e6eb125cdd378671188255f19325e3a804f</v>
      </c>
      <c r="B188" s="2">
        <f>c_ratio_op_tbl!B180</f>
        <v>25930.797746044591</v>
      </c>
      <c r="C188" s="2"/>
      <c r="D188" s="11">
        <f>IFERROR(c_ratio_op_tbl!C180/$B188,"")</f>
        <v>1.7158140327812048</v>
      </c>
      <c r="E188" s="11">
        <f>IFERROR(c_ratio_op_tbl!D180/$B188,"")</f>
        <v>2.0589768393374457</v>
      </c>
      <c r="F188" s="11">
        <f>IFERROR(c_ratio_op_tbl!E180/$B188,"")</f>
        <v>2.4021396458936866</v>
      </c>
      <c r="G188" s="11">
        <f>IFERROR(c_ratio_op_tbl!F180/$B188,"")</f>
        <v>2.7453024524499279</v>
      </c>
      <c r="H188" s="11">
        <f>IFERROR(c_ratio_op_tbl!G180/$B188,"")</f>
        <v>3.0884652590061688</v>
      </c>
      <c r="I188" s="14">
        <f>IFERROR(c_ratio_op_tbl!H180/$B188,"")</f>
        <v>3.4316280655624096</v>
      </c>
      <c r="J188" s="11">
        <f>IFERROR(c_ratio_op_tbl!I180/$B188,"")</f>
        <v>3.7747908721186505</v>
      </c>
      <c r="K188" s="11">
        <f>IFERROR(c_ratio_op_tbl!J180/$B188,"")</f>
        <v>4.1179536786748914</v>
      </c>
      <c r="L188" s="11">
        <f>IFERROR(c_ratio_op_tbl!K180/$B188,"")</f>
        <v>4.4611164852311322</v>
      </c>
      <c r="M188" s="11">
        <f>IFERROR(c_ratio_op_tbl!L180/$B188,"")</f>
        <v>4.8042792917873722</v>
      </c>
      <c r="N188" s="11">
        <f>IFERROR(c_ratio_op_tbl!M180/$B188,"")</f>
        <v>5.1474420983436131</v>
      </c>
      <c r="O188" s="2"/>
      <c r="Q188" s="57"/>
    </row>
    <row r="189" spans="1:17" x14ac:dyDescent="0.25">
      <c r="A189" s="12" t="str">
        <f>c_ratio_op_tbl!A181</f>
        <v>0x2838a6fec5eaa55438be48e00153e8ac52cdd7ec</v>
      </c>
      <c r="B189" s="2">
        <f>c_ratio_op_tbl!B181</f>
        <v>25576.53053631556</v>
      </c>
      <c r="C189" s="2"/>
      <c r="D189" s="11">
        <f>IFERROR(c_ratio_op_tbl!C181/$B189,"")</f>
        <v>1.9068951394584406</v>
      </c>
      <c r="E189" s="11">
        <f>IFERROR(c_ratio_op_tbl!D181/$B189,"")</f>
        <v>2.2882741673501283</v>
      </c>
      <c r="F189" s="11">
        <f>IFERROR(c_ratio_op_tbl!E181/$B189,"")</f>
        <v>2.6696531952418163</v>
      </c>
      <c r="G189" s="11">
        <f>IFERROR(c_ratio_op_tbl!F181/$B189,"")</f>
        <v>3.0510322231335043</v>
      </c>
      <c r="H189" s="11">
        <f>IFERROR(c_ratio_op_tbl!G181/$B189,"")</f>
        <v>3.4324112510251927</v>
      </c>
      <c r="I189" s="14">
        <f>IFERROR(c_ratio_op_tbl!H181/$B189,"")</f>
        <v>3.8137902789168803</v>
      </c>
      <c r="J189" s="11">
        <f>IFERROR(c_ratio_op_tbl!I181/$B189,"")</f>
        <v>4.1951693068085669</v>
      </c>
      <c r="K189" s="11">
        <f>IFERROR(c_ratio_op_tbl!J181/$B189,"")</f>
        <v>4.5765483347002549</v>
      </c>
      <c r="L189" s="11">
        <f>IFERROR(c_ratio_op_tbl!K181/$B189,"")</f>
        <v>4.9579273625919429</v>
      </c>
      <c r="M189" s="11">
        <f>IFERROR(c_ratio_op_tbl!L181/$B189,"")</f>
        <v>5.3393063904836309</v>
      </c>
      <c r="N189" s="11">
        <f>IFERROR(c_ratio_op_tbl!M181/$B189,"")</f>
        <v>5.7206854183753189</v>
      </c>
      <c r="O189" s="2"/>
      <c r="Q189" s="57"/>
    </row>
    <row r="190" spans="1:17" x14ac:dyDescent="0.25">
      <c r="A190" s="12" t="str">
        <f>c_ratio_op_tbl!A182</f>
        <v>0xcbfc78d7e26c2ff131867ed74fa65572dad6fc90</v>
      </c>
      <c r="B190" s="2">
        <f>c_ratio_op_tbl!B182</f>
        <v>25460.272136364922</v>
      </c>
      <c r="C190" s="2"/>
      <c r="D190" s="11">
        <f>IFERROR(c_ratio_op_tbl!C182/$B190,"")</f>
        <v>1.7086852493197333</v>
      </c>
      <c r="E190" s="11">
        <f>IFERROR(c_ratio_op_tbl!D182/$B190,"")</f>
        <v>2.0504222991836798</v>
      </c>
      <c r="F190" s="11">
        <f>IFERROR(c_ratio_op_tbl!E182/$B190,"")</f>
        <v>2.3921593490476258</v>
      </c>
      <c r="G190" s="11">
        <f>IFERROR(c_ratio_op_tbl!F182/$B190,"")</f>
        <v>2.7338963989115728</v>
      </c>
      <c r="H190" s="11">
        <f>IFERROR(c_ratio_op_tbl!G182/$B190,"")</f>
        <v>3.0756334487755193</v>
      </c>
      <c r="I190" s="14">
        <f>IFERROR(c_ratio_op_tbl!H182/$B190,"")</f>
        <v>3.4173704986394657</v>
      </c>
      <c r="J190" s="11">
        <f>IFERROR(c_ratio_op_tbl!I182/$B190,"")</f>
        <v>3.7591075485034131</v>
      </c>
      <c r="K190" s="11">
        <f>IFERROR(c_ratio_op_tbl!J182/$B190,"")</f>
        <v>4.1008445983673605</v>
      </c>
      <c r="L190" s="11">
        <f>IFERROR(c_ratio_op_tbl!K182/$B190,"")</f>
        <v>4.4425816482313074</v>
      </c>
      <c r="M190" s="11">
        <f>IFERROR(c_ratio_op_tbl!L182/$B190,"")</f>
        <v>4.7843186980952508</v>
      </c>
      <c r="N190" s="11">
        <f>IFERROR(c_ratio_op_tbl!M182/$B190,"")</f>
        <v>5.1260557479591968</v>
      </c>
      <c r="O190" s="2"/>
      <c r="Q190" s="57"/>
    </row>
    <row r="191" spans="1:17" x14ac:dyDescent="0.25">
      <c r="A191" s="12" t="str">
        <f>c_ratio_op_tbl!A183</f>
        <v>0xfa2a0d043649eb88cd9c1af611f3434d4d61a101</v>
      </c>
      <c r="B191" s="2">
        <f>c_ratio_op_tbl!B183</f>
        <v>25424.979751879931</v>
      </c>
      <c r="C191" s="2"/>
      <c r="D191" s="11">
        <f>IFERROR(c_ratio_op_tbl!C183/$B191,"")</f>
        <v>1.9191272840344271</v>
      </c>
      <c r="E191" s="11">
        <f>IFERROR(c_ratio_op_tbl!D183/$B191,"")</f>
        <v>2.3029527408413122</v>
      </c>
      <c r="F191" s="11">
        <f>IFERROR(c_ratio_op_tbl!E183/$B191,"")</f>
        <v>2.6867781976481973</v>
      </c>
      <c r="G191" s="11">
        <f>IFERROR(c_ratio_op_tbl!F183/$B191,"")</f>
        <v>3.0706036544550832</v>
      </c>
      <c r="H191" s="11">
        <f>IFERROR(c_ratio_op_tbl!G183/$B191,"")</f>
        <v>3.4544291112619687</v>
      </c>
      <c r="I191" s="14">
        <f>IFERROR(c_ratio_op_tbl!H183/$B191,"")</f>
        <v>3.8382545680688542</v>
      </c>
      <c r="J191" s="11">
        <f>IFERROR(c_ratio_op_tbl!I183/$B191,"")</f>
        <v>4.2220800248757397</v>
      </c>
      <c r="K191" s="11">
        <f>IFERROR(c_ratio_op_tbl!J183/$B191,"")</f>
        <v>4.6059054816826244</v>
      </c>
      <c r="L191" s="11">
        <f>IFERROR(c_ratio_op_tbl!K183/$B191,"")</f>
        <v>4.9897309384895125</v>
      </c>
      <c r="M191" s="11">
        <f>IFERROR(c_ratio_op_tbl!L183/$B191,"")</f>
        <v>5.3735563952963972</v>
      </c>
      <c r="N191" s="11">
        <f>IFERROR(c_ratio_op_tbl!M183/$B191,"")</f>
        <v>5.7573818521032809</v>
      </c>
      <c r="O191" s="2"/>
      <c r="Q191" s="57"/>
    </row>
    <row r="192" spans="1:17" x14ac:dyDescent="0.25">
      <c r="A192" s="12" t="str">
        <f>c_ratio_op_tbl!A184</f>
        <v>0x64bab5ed694635f0b5d594d78a0dd0a8499f174e</v>
      </c>
      <c r="B192" s="2">
        <f>c_ratio_op_tbl!B184</f>
        <v>25145.036479943141</v>
      </c>
      <c r="C192" s="2"/>
      <c r="D192" s="11">
        <f>IFERROR(c_ratio_op_tbl!C184/$B192,"")</f>
        <v>1.5985335718104428</v>
      </c>
      <c r="E192" s="11">
        <f>IFERROR(c_ratio_op_tbl!D184/$B192,"")</f>
        <v>1.9182402861725312</v>
      </c>
      <c r="F192" s="11">
        <f>IFERROR(c_ratio_op_tbl!E184/$B192,"")</f>
        <v>2.2379470005346196</v>
      </c>
      <c r="G192" s="11">
        <f>IFERROR(c_ratio_op_tbl!F184/$B192,"")</f>
        <v>2.5576537148967082</v>
      </c>
      <c r="H192" s="11">
        <f>IFERROR(c_ratio_op_tbl!G184/$B192,"")</f>
        <v>2.8773604292587969</v>
      </c>
      <c r="I192" s="14">
        <f>IFERROR(c_ratio_op_tbl!H184/$B192,"")</f>
        <v>3.1970671436208855</v>
      </c>
      <c r="J192" s="11">
        <f>IFERROR(c_ratio_op_tbl!I184/$B192,"")</f>
        <v>3.5167738579829741</v>
      </c>
      <c r="K192" s="11">
        <f>IFERROR(c_ratio_op_tbl!J184/$B192,"")</f>
        <v>3.8364805723450623</v>
      </c>
      <c r="L192" s="11">
        <f>IFERROR(c_ratio_op_tbl!K184/$B192,"")</f>
        <v>4.1561872867071505</v>
      </c>
      <c r="M192" s="11">
        <f>IFERROR(c_ratio_op_tbl!L184/$B192,"")</f>
        <v>4.4758940010692401</v>
      </c>
      <c r="N192" s="11">
        <f>IFERROR(c_ratio_op_tbl!M184/$B192,"")</f>
        <v>4.7956007154313296</v>
      </c>
      <c r="O192" s="2"/>
      <c r="Q192" s="57"/>
    </row>
    <row r="193" spans="1:17" x14ac:dyDescent="0.25">
      <c r="A193" s="12" t="str">
        <f>c_ratio_op_tbl!A185</f>
        <v>0xff53322917b756fe180104afc965d2b9ade697eb</v>
      </c>
      <c r="B193" s="2">
        <f>c_ratio_op_tbl!B185</f>
        <v>25124.210978337029</v>
      </c>
      <c r="C193" s="2"/>
      <c r="D193" s="11">
        <f>IFERROR(c_ratio_op_tbl!C185/$B193,"")</f>
        <v>2.0037146045012757</v>
      </c>
      <c r="E193" s="11">
        <f>IFERROR(c_ratio_op_tbl!D185/$B193,"")</f>
        <v>2.404457525401531</v>
      </c>
      <c r="F193" s="11">
        <f>IFERROR(c_ratio_op_tbl!E185/$B193,"")</f>
        <v>2.8052004463017863</v>
      </c>
      <c r="G193" s="11">
        <f>IFERROR(c_ratio_op_tbl!F185/$B193,"")</f>
        <v>3.2059433672020416</v>
      </c>
      <c r="H193" s="11">
        <f>IFERROR(c_ratio_op_tbl!G185/$B193,"")</f>
        <v>3.606686288102297</v>
      </c>
      <c r="I193" s="14">
        <f>IFERROR(c_ratio_op_tbl!H185/$B193,"")</f>
        <v>4.0074292090025523</v>
      </c>
      <c r="J193" s="11">
        <f>IFERROR(c_ratio_op_tbl!I185/$B193,"")</f>
        <v>4.4081721299028063</v>
      </c>
      <c r="K193" s="11">
        <f>IFERROR(c_ratio_op_tbl!J185/$B193,"")</f>
        <v>4.8089150508030629</v>
      </c>
      <c r="L193" s="11">
        <f>IFERROR(c_ratio_op_tbl!K185/$B193,"")</f>
        <v>5.2096579717033169</v>
      </c>
      <c r="M193" s="11">
        <f>IFERROR(c_ratio_op_tbl!L185/$B193,"")</f>
        <v>5.6104008926035709</v>
      </c>
      <c r="N193" s="11">
        <f>IFERROR(c_ratio_op_tbl!M185/$B193,"")</f>
        <v>6.0111438135038293</v>
      </c>
      <c r="O193" s="2"/>
      <c r="Q193" s="57"/>
    </row>
    <row r="194" spans="1:17" x14ac:dyDescent="0.25">
      <c r="A194" s="12" t="str">
        <f>c_ratio_op_tbl!A186</f>
        <v>0xefc1d90f8e0ce4019ae28ea788046dcab7ba3095</v>
      </c>
      <c r="B194" s="2">
        <f>c_ratio_op_tbl!B186</f>
        <v>25027.694224246741</v>
      </c>
      <c r="C194" s="2"/>
      <c r="D194" s="11">
        <f>IFERROR(c_ratio_op_tbl!C186/$B194,"")</f>
        <v>1.5165409481881467</v>
      </c>
      <c r="E194" s="11">
        <f>IFERROR(c_ratio_op_tbl!D186/$B194,"")</f>
        <v>1.8198491378257757</v>
      </c>
      <c r="F194" s="11">
        <f>IFERROR(c_ratio_op_tbl!E186/$B194,"")</f>
        <v>2.1231573274634052</v>
      </c>
      <c r="G194" s="11">
        <f>IFERROR(c_ratio_op_tbl!F186/$B194,"")</f>
        <v>2.4264655171010348</v>
      </c>
      <c r="H194" s="11">
        <f>IFERROR(c_ratio_op_tbl!G186/$B194,"")</f>
        <v>2.7297737067386638</v>
      </c>
      <c r="I194" s="14">
        <f>IFERROR(c_ratio_op_tbl!H186/$B194,"")</f>
        <v>3.0330818963762933</v>
      </c>
      <c r="J194" s="11">
        <f>IFERROR(c_ratio_op_tbl!I186/$B194,"")</f>
        <v>3.3363900860139228</v>
      </c>
      <c r="K194" s="11">
        <f>IFERROR(c_ratio_op_tbl!J186/$B194,"")</f>
        <v>3.6396982756515515</v>
      </c>
      <c r="L194" s="11">
        <f>IFERROR(c_ratio_op_tbl!K186/$B194,"")</f>
        <v>3.9430064652891814</v>
      </c>
      <c r="M194" s="11">
        <f>IFERROR(c_ratio_op_tbl!L186/$B194,"")</f>
        <v>4.2463146549268096</v>
      </c>
      <c r="N194" s="11">
        <f>IFERROR(c_ratio_op_tbl!M186/$B194,"")</f>
        <v>4.5496228445644418</v>
      </c>
      <c r="O194" s="2"/>
      <c r="Q194" s="57"/>
    </row>
    <row r="195" spans="1:17" x14ac:dyDescent="0.25">
      <c r="A195" s="12" t="str">
        <f>c_ratio_op_tbl!A187</f>
        <v>0xd2eeff73117c86c14f11a6052620848f8dd6e0c8</v>
      </c>
      <c r="B195" s="2">
        <f>c_ratio_op_tbl!B187</f>
        <v>24875.156855275829</v>
      </c>
      <c r="C195" s="2"/>
      <c r="D195" s="11">
        <f>IFERROR(c_ratio_op_tbl!C187/$B195,"")</f>
        <v>1.9121833880499735</v>
      </c>
      <c r="E195" s="11">
        <f>IFERROR(c_ratio_op_tbl!D187/$B195,"")</f>
        <v>2.2946200656599687</v>
      </c>
      <c r="F195" s="11">
        <f>IFERROR(c_ratio_op_tbl!E187/$B195,"")</f>
        <v>2.6770567432699632</v>
      </c>
      <c r="G195" s="11">
        <f>IFERROR(c_ratio_op_tbl!F187/$B195,"")</f>
        <v>3.0594934208799582</v>
      </c>
      <c r="H195" s="11">
        <f>IFERROR(c_ratio_op_tbl!G187/$B195,"")</f>
        <v>3.4419300984899532</v>
      </c>
      <c r="I195" s="14">
        <f>IFERROR(c_ratio_op_tbl!H187/$B195,"")</f>
        <v>3.8243667760999474</v>
      </c>
      <c r="J195" s="11">
        <f>IFERROR(c_ratio_op_tbl!I187/$B195,"")</f>
        <v>4.2068034537099415</v>
      </c>
      <c r="K195" s="11">
        <f>IFERROR(c_ratio_op_tbl!J187/$B195,"")</f>
        <v>4.5892401313199382</v>
      </c>
      <c r="L195" s="11">
        <f>IFERROR(c_ratio_op_tbl!K187/$B195,"")</f>
        <v>4.9716768089299332</v>
      </c>
      <c r="M195" s="11">
        <f>IFERROR(c_ratio_op_tbl!L187/$B195,"")</f>
        <v>5.3541134865399247</v>
      </c>
      <c r="N195" s="11">
        <f>IFERROR(c_ratio_op_tbl!M187/$B195,"")</f>
        <v>5.7365501641499215</v>
      </c>
      <c r="O195" s="2"/>
      <c r="Q195" s="57"/>
    </row>
    <row r="196" spans="1:17" x14ac:dyDescent="0.25">
      <c r="A196" s="12" t="str">
        <f>c_ratio_op_tbl!A188</f>
        <v>0x159fa18b343dba8ba19b90f92ae711b971e05866</v>
      </c>
      <c r="B196" s="2">
        <f>c_ratio_op_tbl!B188</f>
        <v>24615.68355488445</v>
      </c>
      <c r="C196" s="2"/>
      <c r="D196" s="11">
        <f>IFERROR(c_ratio_op_tbl!C188/$B196,"")</f>
        <v>1.5373523203715516</v>
      </c>
      <c r="E196" s="11">
        <f>IFERROR(c_ratio_op_tbl!D188/$B196,"")</f>
        <v>1.8448227844458618</v>
      </c>
      <c r="F196" s="11">
        <f>IFERROR(c_ratio_op_tbl!E188/$B196,"")</f>
        <v>2.1522932485201718</v>
      </c>
      <c r="G196" s="11">
        <f>IFERROR(c_ratio_op_tbl!F188/$B196,"")</f>
        <v>2.4597637125944822</v>
      </c>
      <c r="H196" s="11">
        <f>IFERROR(c_ratio_op_tbl!G188/$B196,"")</f>
        <v>2.7672341766687922</v>
      </c>
      <c r="I196" s="14">
        <f>IFERROR(c_ratio_op_tbl!H188/$B196,"")</f>
        <v>3.0747046407431027</v>
      </c>
      <c r="J196" s="11">
        <f>IFERROR(c_ratio_op_tbl!I188/$B196,"")</f>
        <v>3.3821751048174127</v>
      </c>
      <c r="K196" s="11">
        <f>IFERROR(c_ratio_op_tbl!J188/$B196,"")</f>
        <v>3.6896455688917231</v>
      </c>
      <c r="L196" s="11">
        <f>IFERROR(c_ratio_op_tbl!K188/$B196,"")</f>
        <v>3.9971160329660336</v>
      </c>
      <c r="M196" s="11">
        <f>IFERROR(c_ratio_op_tbl!L188/$B196,"")</f>
        <v>4.3045864970403418</v>
      </c>
      <c r="N196" s="11">
        <f>IFERROR(c_ratio_op_tbl!M188/$B196,"")</f>
        <v>4.6120569611146527</v>
      </c>
      <c r="O196" s="2"/>
      <c r="Q196" s="57"/>
    </row>
    <row r="197" spans="1:17" x14ac:dyDescent="0.25">
      <c r="A197" s="12" t="str">
        <f>c_ratio_op_tbl!A189</f>
        <v>0x5031f48e602a88def46b52b3e65d89db893342bf</v>
      </c>
      <c r="B197" s="2">
        <f>c_ratio_op_tbl!B189</f>
        <v>24291.727504974981</v>
      </c>
      <c r="C197" s="2"/>
      <c r="D197" s="11">
        <f>IFERROR(c_ratio_op_tbl!C189/$B197,"")</f>
        <v>1.8806609445389273</v>
      </c>
      <c r="E197" s="11">
        <f>IFERROR(c_ratio_op_tbl!D189/$B197,"")</f>
        <v>2.2567931334467133</v>
      </c>
      <c r="F197" s="11">
        <f>IFERROR(c_ratio_op_tbl!E189/$B197,"")</f>
        <v>2.6329253223544979</v>
      </c>
      <c r="G197" s="11">
        <f>IFERROR(c_ratio_op_tbl!F189/$B197,"")</f>
        <v>3.0090575112622839</v>
      </c>
      <c r="H197" s="11">
        <f>IFERROR(c_ratio_op_tbl!G189/$B197,"")</f>
        <v>3.3851897001700695</v>
      </c>
      <c r="I197" s="14">
        <f>IFERROR(c_ratio_op_tbl!H189/$B197,"")</f>
        <v>3.761321889077855</v>
      </c>
      <c r="J197" s="11">
        <f>IFERROR(c_ratio_op_tbl!I189/$B197,"")</f>
        <v>4.137454077985641</v>
      </c>
      <c r="K197" s="11">
        <f>IFERROR(c_ratio_op_tbl!J189/$B197,"")</f>
        <v>4.5135862668934266</v>
      </c>
      <c r="L197" s="11">
        <f>IFERROR(c_ratio_op_tbl!K189/$B197,"")</f>
        <v>4.8897184558012121</v>
      </c>
      <c r="M197" s="11">
        <f>IFERROR(c_ratio_op_tbl!L189/$B197,"")</f>
        <v>5.2658506447089977</v>
      </c>
      <c r="N197" s="11">
        <f>IFERROR(c_ratio_op_tbl!M189/$B197,"")</f>
        <v>5.6419828336167841</v>
      </c>
      <c r="O197" s="2"/>
      <c r="Q197" s="57"/>
    </row>
    <row r="198" spans="1:17" x14ac:dyDescent="0.25">
      <c r="A198" s="12" t="str">
        <f>c_ratio_op_tbl!A190</f>
        <v>0x43b5a649ea3b673a93376b2024e0ae38161132f8</v>
      </c>
      <c r="B198" s="2">
        <f>c_ratio_op_tbl!B190</f>
        <v>24132.146708869739</v>
      </c>
      <c r="C198" s="2"/>
      <c r="D198" s="11">
        <f>IFERROR(c_ratio_op_tbl!C190/$B198,"")</f>
        <v>1.603476502254165</v>
      </c>
      <c r="E198" s="11">
        <f>IFERROR(c_ratio_op_tbl!D190/$B198,"")</f>
        <v>1.9241718027049981</v>
      </c>
      <c r="F198" s="11">
        <f>IFERROR(c_ratio_op_tbl!E190/$B198,"")</f>
        <v>2.2448671031558307</v>
      </c>
      <c r="G198" s="11">
        <f>IFERROR(c_ratio_op_tbl!F190/$B198,"")</f>
        <v>2.5655624036066644</v>
      </c>
      <c r="H198" s="11">
        <f>IFERROR(c_ratio_op_tbl!G190/$B198,"")</f>
        <v>2.8862577040574968</v>
      </c>
      <c r="I198" s="14">
        <f>IFERROR(c_ratio_op_tbl!H190/$B198,"")</f>
        <v>3.2069530045083301</v>
      </c>
      <c r="J198" s="11">
        <f>IFERROR(c_ratio_op_tbl!I190/$B198,"")</f>
        <v>3.5276483049591634</v>
      </c>
      <c r="K198" s="11">
        <f>IFERROR(c_ratio_op_tbl!J190/$B198,"")</f>
        <v>3.8483436054099962</v>
      </c>
      <c r="L198" s="11">
        <f>IFERROR(c_ratio_op_tbl!K190/$B198,"")</f>
        <v>4.1690389058608286</v>
      </c>
      <c r="M198" s="11">
        <f>IFERROR(c_ratio_op_tbl!L190/$B198,"")</f>
        <v>4.4897342063116632</v>
      </c>
      <c r="N198" s="11">
        <f>IFERROR(c_ratio_op_tbl!M190/$B198,"")</f>
        <v>4.8104295067624934</v>
      </c>
      <c r="O198" s="2"/>
      <c r="Q198" s="57"/>
    </row>
    <row r="199" spans="1:17" x14ac:dyDescent="0.25">
      <c r="A199" s="12" t="str">
        <f>c_ratio_op_tbl!A191</f>
        <v>0x341348ee3510d3944619b0b86188361acdba6b59</v>
      </c>
      <c r="B199" s="2">
        <f>c_ratio_op_tbl!B191</f>
        <v>24065.44278085394</v>
      </c>
      <c r="C199" s="2"/>
      <c r="D199" s="11">
        <f>IFERROR(c_ratio_op_tbl!C191/$B199,"")</f>
        <v>1.9017185679033504</v>
      </c>
      <c r="E199" s="11">
        <f>IFERROR(c_ratio_op_tbl!D191/$B199,"")</f>
        <v>2.2820622814840208</v>
      </c>
      <c r="F199" s="11">
        <f>IFERROR(c_ratio_op_tbl!E191/$B199,"")</f>
        <v>2.6624059950646912</v>
      </c>
      <c r="G199" s="11">
        <f>IFERROR(c_ratio_op_tbl!F191/$B199,"")</f>
        <v>3.0427497086453612</v>
      </c>
      <c r="H199" s="11">
        <f>IFERROR(c_ratio_op_tbl!G191/$B199,"")</f>
        <v>3.4230934222260316</v>
      </c>
      <c r="I199" s="14">
        <f>IFERROR(c_ratio_op_tbl!H191/$B199,"")</f>
        <v>3.8034371358067012</v>
      </c>
      <c r="J199" s="11">
        <f>IFERROR(c_ratio_op_tbl!I191/$B199,"")</f>
        <v>4.1837808493873725</v>
      </c>
      <c r="K199" s="11">
        <f>IFERROR(c_ratio_op_tbl!J191/$B199,"")</f>
        <v>4.5641245629680416</v>
      </c>
      <c r="L199" s="11">
        <f>IFERROR(c_ratio_op_tbl!K191/$B199,"")</f>
        <v>4.9444682765487107</v>
      </c>
      <c r="M199" s="11">
        <f>IFERROR(c_ratio_op_tbl!L191/$B199,"")</f>
        <v>5.3248119901293807</v>
      </c>
      <c r="N199" s="11">
        <f>IFERROR(c_ratio_op_tbl!M191/$B199,"")</f>
        <v>5.7051557037100542</v>
      </c>
      <c r="O199" s="2"/>
      <c r="Q199" s="57"/>
    </row>
    <row r="200" spans="1:17" x14ac:dyDescent="0.25">
      <c r="A200" s="12" t="str">
        <f>c_ratio_op_tbl!A192</f>
        <v>0x72c2c890625f7e2ec82a49a5b0d6438c36fc1bb5</v>
      </c>
      <c r="B200" s="2">
        <f>c_ratio_op_tbl!B192</f>
        <v>23952.102165058419</v>
      </c>
      <c r="C200" s="2"/>
      <c r="D200" s="11">
        <f>IFERROR(c_ratio_op_tbl!C192/$B200,"")</f>
        <v>1.6253487078547562</v>
      </c>
      <c r="E200" s="11">
        <f>IFERROR(c_ratio_op_tbl!D192/$B200,"")</f>
        <v>1.9504184494257069</v>
      </c>
      <c r="F200" s="11">
        <f>IFERROR(c_ratio_op_tbl!E192/$B200,"")</f>
        <v>2.2754881909966587</v>
      </c>
      <c r="G200" s="11">
        <f>IFERROR(c_ratio_op_tbl!F192/$B200,"")</f>
        <v>2.60055793256761</v>
      </c>
      <c r="H200" s="11">
        <f>IFERROR(c_ratio_op_tbl!G192/$B200,"")</f>
        <v>2.9256276741385614</v>
      </c>
      <c r="I200" s="14">
        <f>IFERROR(c_ratio_op_tbl!H192/$B200,"")</f>
        <v>3.2506974157095123</v>
      </c>
      <c r="J200" s="11">
        <f>IFERROR(c_ratio_op_tbl!I192/$B200,"")</f>
        <v>3.5757671572804637</v>
      </c>
      <c r="K200" s="11">
        <f>IFERROR(c_ratio_op_tbl!J192/$B200,"")</f>
        <v>3.9008368988514142</v>
      </c>
      <c r="L200" s="11">
        <f>IFERROR(c_ratio_op_tbl!K192/$B200,"")</f>
        <v>4.225906640422366</v>
      </c>
      <c r="M200" s="11">
        <f>IFERROR(c_ratio_op_tbl!L192/$B200,"")</f>
        <v>4.5509763819933191</v>
      </c>
      <c r="N200" s="11">
        <f>IFERROR(c_ratio_op_tbl!M192/$B200,"")</f>
        <v>4.8760461235642678</v>
      </c>
      <c r="O200" s="2"/>
      <c r="Q200" s="57"/>
    </row>
    <row r="201" spans="1:17" x14ac:dyDescent="0.25">
      <c r="A201" s="12" t="str">
        <f>c_ratio_op_tbl!A193</f>
        <v>0xb631651cb570ba0c0d696bd5e4860cbd214f20a0</v>
      </c>
      <c r="B201" s="2">
        <f>c_ratio_op_tbl!B193</f>
        <v>23811.642513975519</v>
      </c>
      <c r="C201" s="2"/>
      <c r="D201" s="11">
        <f>IFERROR(c_ratio_op_tbl!C193/$B201,"")</f>
        <v>1.7631700144082731</v>
      </c>
      <c r="E201" s="11">
        <f>IFERROR(c_ratio_op_tbl!D193/$B201,"")</f>
        <v>2.1158040172899275</v>
      </c>
      <c r="F201" s="11">
        <f>IFERROR(c_ratio_op_tbl!E193/$B201,"")</f>
        <v>2.4684380201715821</v>
      </c>
      <c r="G201" s="11">
        <f>IFERROR(c_ratio_op_tbl!F193/$B201,"")</f>
        <v>2.8210720230532376</v>
      </c>
      <c r="H201" s="11">
        <f>IFERROR(c_ratio_op_tbl!G193/$B201,"")</f>
        <v>3.1737060259348917</v>
      </c>
      <c r="I201" s="14">
        <f>IFERROR(c_ratio_op_tbl!H193/$B201,"")</f>
        <v>3.5263400288165463</v>
      </c>
      <c r="J201" s="11">
        <f>IFERROR(c_ratio_op_tbl!I193/$B201,"")</f>
        <v>3.8789740316982013</v>
      </c>
      <c r="K201" s="11">
        <f>IFERROR(c_ratio_op_tbl!J193/$B201,"")</f>
        <v>4.2316080345798568</v>
      </c>
      <c r="L201" s="11">
        <f>IFERROR(c_ratio_op_tbl!K193/$B201,"")</f>
        <v>4.5842420374615118</v>
      </c>
      <c r="M201" s="11">
        <f>IFERROR(c_ratio_op_tbl!L193/$B201,"")</f>
        <v>4.9368760403431642</v>
      </c>
      <c r="N201" s="11">
        <f>IFERROR(c_ratio_op_tbl!M193/$B201,"")</f>
        <v>5.2895100432248192</v>
      </c>
      <c r="O201" s="2"/>
      <c r="Q201" s="57"/>
    </row>
    <row r="202" spans="1:17" x14ac:dyDescent="0.25">
      <c r="A202" s="12" t="str">
        <f>c_ratio_op_tbl!A194</f>
        <v>0x63ddb0d7750aa11251330fea651e2a7fa1db53df</v>
      </c>
      <c r="B202" s="2">
        <f>c_ratio_op_tbl!B194</f>
        <v>23459.312440629179</v>
      </c>
      <c r="C202" s="2"/>
      <c r="D202" s="11">
        <f>IFERROR(c_ratio_op_tbl!C194/$B202,"")</f>
        <v>1.8795188544906951</v>
      </c>
      <c r="E202" s="11">
        <f>IFERROR(c_ratio_op_tbl!D194/$B202,"")</f>
        <v>2.2554226253888343</v>
      </c>
      <c r="F202" s="11">
        <f>IFERROR(c_ratio_op_tbl!E194/$B202,"")</f>
        <v>2.6313263962869731</v>
      </c>
      <c r="G202" s="11">
        <f>IFERROR(c_ratio_op_tbl!F194/$B202,"")</f>
        <v>3.0072301671851123</v>
      </c>
      <c r="H202" s="11">
        <f>IFERROR(c_ratio_op_tbl!G194/$B202,"")</f>
        <v>3.3831339380832515</v>
      </c>
      <c r="I202" s="14">
        <f>IFERROR(c_ratio_op_tbl!H194/$B202,"")</f>
        <v>3.7590377089813902</v>
      </c>
      <c r="J202" s="11">
        <f>IFERROR(c_ratio_op_tbl!I194/$B202,"")</f>
        <v>4.1349414798795294</v>
      </c>
      <c r="K202" s="11">
        <f>IFERROR(c_ratio_op_tbl!J194/$B202,"")</f>
        <v>4.5108452507776686</v>
      </c>
      <c r="L202" s="11">
        <f>IFERROR(c_ratio_op_tbl!K194/$B202,"")</f>
        <v>4.886749021675806</v>
      </c>
      <c r="M202" s="11">
        <f>IFERROR(c_ratio_op_tbl!L194/$B202,"")</f>
        <v>5.2626527925739479</v>
      </c>
      <c r="N202" s="11">
        <f>IFERROR(c_ratio_op_tbl!M194/$B202,"")</f>
        <v>5.6385565634720853</v>
      </c>
      <c r="O202" s="2"/>
      <c r="Q202" s="57"/>
    </row>
    <row r="203" spans="1:17" x14ac:dyDescent="0.25">
      <c r="A203" s="12" t="str">
        <f>c_ratio_op_tbl!A195</f>
        <v>0xe3a751aff9c28ec299f34d1f465c3a5c55997b29</v>
      </c>
      <c r="B203" s="2">
        <f>c_ratio_op_tbl!B195</f>
        <v>23405.036865455801</v>
      </c>
      <c r="C203" s="2"/>
      <c r="D203" s="11">
        <f>IFERROR(c_ratio_op_tbl!C195/$B203,"")</f>
        <v>0.92387484221185079</v>
      </c>
      <c r="E203" s="11">
        <f>IFERROR(c_ratio_op_tbl!D195/$B203,"")</f>
        <v>1.1086498106542213</v>
      </c>
      <c r="F203" s="11">
        <f>IFERROR(c_ratio_op_tbl!E195/$B203,"")</f>
        <v>1.2934247790965911</v>
      </c>
      <c r="G203" s="11">
        <f>IFERROR(c_ratio_op_tbl!F195/$B203,"")</f>
        <v>1.4781997475389621</v>
      </c>
      <c r="H203" s="11">
        <f>IFERROR(c_ratio_op_tbl!G195/$B203,"")</f>
        <v>1.6629747159813317</v>
      </c>
      <c r="I203" s="14">
        <f>IFERROR(c_ratio_op_tbl!H195/$B203,"")</f>
        <v>1.8477496844237016</v>
      </c>
      <c r="J203" s="11">
        <f>IFERROR(c_ratio_op_tbl!I195/$B203,"")</f>
        <v>2.0325246528660723</v>
      </c>
      <c r="K203" s="11">
        <f>IFERROR(c_ratio_op_tbl!J195/$B203,"")</f>
        <v>2.2172996213084422</v>
      </c>
      <c r="L203" s="11">
        <f>IFERROR(c_ratio_op_tbl!K195/$B203,"")</f>
        <v>2.4020745897508129</v>
      </c>
      <c r="M203" s="11">
        <f>IFERROR(c_ratio_op_tbl!L195/$B203,"")</f>
        <v>2.5868495581931827</v>
      </c>
      <c r="N203" s="11">
        <f>IFERROR(c_ratio_op_tbl!M195/$B203,"")</f>
        <v>2.771624526635553</v>
      </c>
      <c r="O203" s="2"/>
      <c r="Q203" s="57"/>
    </row>
    <row r="204" spans="1:17" x14ac:dyDescent="0.25">
      <c r="A204" s="12" t="str">
        <f>c_ratio_op_tbl!A196</f>
        <v>0xe5bdf8394f24291d2f543d1b1ea5875b3e273b91</v>
      </c>
      <c r="B204" s="2">
        <f>c_ratio_op_tbl!B196</f>
        <v>23323.650040278819</v>
      </c>
      <c r="C204" s="2"/>
      <c r="D204" s="11">
        <f>IFERROR(c_ratio_op_tbl!C196/$B204,"")</f>
        <v>2.004719422722077</v>
      </c>
      <c r="E204" s="11">
        <f>IFERROR(c_ratio_op_tbl!D196/$B204,"")</f>
        <v>2.4056633072664924</v>
      </c>
      <c r="F204" s="11">
        <f>IFERROR(c_ratio_op_tbl!E196/$B204,"")</f>
        <v>2.8066071918109077</v>
      </c>
      <c r="G204" s="11">
        <f>IFERROR(c_ratio_op_tbl!F196/$B204,"")</f>
        <v>3.2075510763553234</v>
      </c>
      <c r="H204" s="11">
        <f>IFERROR(c_ratio_op_tbl!G196/$B204,"")</f>
        <v>3.6084949608997383</v>
      </c>
      <c r="I204" s="14">
        <f>IFERROR(c_ratio_op_tbl!H196/$B204,"")</f>
        <v>4.0094388454441541</v>
      </c>
      <c r="J204" s="11">
        <f>IFERROR(c_ratio_op_tbl!I196/$B204,"")</f>
        <v>4.4103827299885694</v>
      </c>
      <c r="K204" s="11">
        <f>IFERROR(c_ratio_op_tbl!J196/$B204,"")</f>
        <v>4.8113266145329847</v>
      </c>
      <c r="L204" s="11">
        <f>IFERROR(c_ratio_op_tbl!K196/$B204,"")</f>
        <v>5.2122704990774</v>
      </c>
      <c r="M204" s="11">
        <f>IFERROR(c_ratio_op_tbl!L196/$B204,"")</f>
        <v>5.6132143836218154</v>
      </c>
      <c r="N204" s="11">
        <f>IFERROR(c_ratio_op_tbl!M196/$B204,"")</f>
        <v>6.0141582681662307</v>
      </c>
      <c r="O204" s="2"/>
      <c r="Q204" s="57"/>
    </row>
    <row r="205" spans="1:17" x14ac:dyDescent="0.25">
      <c r="A205" s="12" t="str">
        <f>c_ratio_op_tbl!A197</f>
        <v>0x29e78e2438e589a0054d45b8a5f6c2eeee9a68df</v>
      </c>
      <c r="B205" s="2">
        <f>c_ratio_op_tbl!B197</f>
        <v>23223.54474926844</v>
      </c>
      <c r="C205" s="2"/>
      <c r="D205" s="11">
        <f>IFERROR(c_ratio_op_tbl!C197/$B205,"")</f>
        <v>1.772799693788349</v>
      </c>
      <c r="E205" s="11">
        <f>IFERROR(c_ratio_op_tbl!D197/$B205,"")</f>
        <v>2.1273596325460189</v>
      </c>
      <c r="F205" s="11">
        <f>IFERROR(c_ratio_op_tbl!E197/$B205,"")</f>
        <v>2.4819195713036883</v>
      </c>
      <c r="G205" s="11">
        <f>IFERROR(c_ratio_op_tbl!F197/$B205,"")</f>
        <v>2.8364795100613587</v>
      </c>
      <c r="H205" s="11">
        <f>IFERROR(c_ratio_op_tbl!G197/$B205,"")</f>
        <v>3.1910394488190286</v>
      </c>
      <c r="I205" s="14">
        <f>IFERROR(c_ratio_op_tbl!H197/$B205,"")</f>
        <v>3.545599387576698</v>
      </c>
      <c r="J205" s="11">
        <f>IFERROR(c_ratio_op_tbl!I197/$B205,"")</f>
        <v>3.9001593263343683</v>
      </c>
      <c r="K205" s="11">
        <f>IFERROR(c_ratio_op_tbl!J197/$B205,"")</f>
        <v>4.2547192650920378</v>
      </c>
      <c r="L205" s="11">
        <f>IFERROR(c_ratio_op_tbl!K197/$B205,"")</f>
        <v>4.6092792038497077</v>
      </c>
      <c r="M205" s="11">
        <f>IFERROR(c_ratio_op_tbl!L197/$B205,"")</f>
        <v>4.9638391426073767</v>
      </c>
      <c r="N205" s="11">
        <f>IFERROR(c_ratio_op_tbl!M197/$B205,"")</f>
        <v>5.3183990813650457</v>
      </c>
      <c r="O205" s="2"/>
      <c r="Q205" s="57"/>
    </row>
    <row r="206" spans="1:17" x14ac:dyDescent="0.25">
      <c r="A206" s="12" t="str">
        <f>c_ratio_op_tbl!A198</f>
        <v>0x3271a213e0c97f6682ef4ae1701315cea8df5c71</v>
      </c>
      <c r="B206" s="2">
        <f>c_ratio_op_tbl!B198</f>
        <v>22999.917626567239</v>
      </c>
      <c r="C206" s="2"/>
      <c r="D206" s="11">
        <f>IFERROR(c_ratio_op_tbl!C198/$B206,"")</f>
        <v>1.0786325826662126</v>
      </c>
      <c r="E206" s="11">
        <f>IFERROR(c_ratio_op_tbl!D198/$B206,"")</f>
        <v>1.2943590991994549</v>
      </c>
      <c r="F206" s="11">
        <f>IFERROR(c_ratio_op_tbl!E198/$B206,"")</f>
        <v>1.5100856157326974</v>
      </c>
      <c r="G206" s="11">
        <f>IFERROR(c_ratio_op_tbl!F198/$B206,"")</f>
        <v>1.7258121322659401</v>
      </c>
      <c r="H206" s="11">
        <f>IFERROR(c_ratio_op_tbl!G198/$B206,"")</f>
        <v>1.9415386487991824</v>
      </c>
      <c r="I206" s="14">
        <f>IFERROR(c_ratio_op_tbl!H198/$B206,"")</f>
        <v>2.1572651653324248</v>
      </c>
      <c r="J206" s="11">
        <f>IFERROR(c_ratio_op_tbl!I198/$B206,"")</f>
        <v>2.3729916818656678</v>
      </c>
      <c r="K206" s="11">
        <f>IFERROR(c_ratio_op_tbl!J198/$B206,"")</f>
        <v>2.5887181983989098</v>
      </c>
      <c r="L206" s="11">
        <f>IFERROR(c_ratio_op_tbl!K198/$B206,"")</f>
        <v>2.8044447149321523</v>
      </c>
      <c r="M206" s="11">
        <f>IFERROR(c_ratio_op_tbl!L198/$B206,"")</f>
        <v>3.0201712314653948</v>
      </c>
      <c r="N206" s="11">
        <f>IFERROR(c_ratio_op_tbl!M198/$B206,"")</f>
        <v>3.2358977479986377</v>
      </c>
      <c r="O206" s="2"/>
      <c r="Q206" s="57"/>
    </row>
    <row r="207" spans="1:17" x14ac:dyDescent="0.25">
      <c r="A207" s="12" t="str">
        <f>c_ratio_op_tbl!A199</f>
        <v>0xc8f0c3cf27c6f62a2355456d0181aeea6923adb6</v>
      </c>
      <c r="B207" s="2">
        <f>c_ratio_op_tbl!B199</f>
        <v>22689.730709294068</v>
      </c>
      <c r="C207" s="2"/>
      <c r="D207" s="11">
        <f>IFERROR(c_ratio_op_tbl!C199/$B207,"")</f>
        <v>1.9175849505554547</v>
      </c>
      <c r="E207" s="11">
        <f>IFERROR(c_ratio_op_tbl!D199/$B207,"")</f>
        <v>2.3011019406665456</v>
      </c>
      <c r="F207" s="11">
        <f>IFERROR(c_ratio_op_tbl!E199/$B207,"")</f>
        <v>2.6846189307776362</v>
      </c>
      <c r="G207" s="11">
        <f>IFERROR(c_ratio_op_tbl!F199/$B207,"")</f>
        <v>3.0681359208887278</v>
      </c>
      <c r="H207" s="11">
        <f>IFERROR(c_ratio_op_tbl!G199/$B207,"")</f>
        <v>3.4516529109998184</v>
      </c>
      <c r="I207" s="14">
        <f>IFERROR(c_ratio_op_tbl!H199/$B207,"")</f>
        <v>3.8351699011109095</v>
      </c>
      <c r="J207" s="11">
        <f>IFERROR(c_ratio_op_tbl!I199/$B207,"")</f>
        <v>4.218686891222001</v>
      </c>
      <c r="K207" s="11">
        <f>IFERROR(c_ratio_op_tbl!J199/$B207,"")</f>
        <v>4.6022038813330912</v>
      </c>
      <c r="L207" s="11">
        <f>IFERROR(c_ratio_op_tbl!K199/$B207,"")</f>
        <v>4.9857208714441805</v>
      </c>
      <c r="M207" s="11">
        <f>IFERROR(c_ratio_op_tbl!L199/$B207,"")</f>
        <v>5.3692378615552734</v>
      </c>
      <c r="N207" s="11">
        <f>IFERROR(c_ratio_op_tbl!M199/$B207,"")</f>
        <v>5.7527548516663627</v>
      </c>
      <c r="O207" s="2"/>
      <c r="Q207" s="57"/>
    </row>
    <row r="208" spans="1:17" x14ac:dyDescent="0.25">
      <c r="A208" s="12" t="str">
        <f>c_ratio_op_tbl!A200</f>
        <v>0xcc2b9fde1e59342c1ae10ebc02bb44e1dbe2b02d</v>
      </c>
      <c r="B208" s="2">
        <f>c_ratio_op_tbl!B200</f>
        <v>22607.92770731428</v>
      </c>
      <c r="C208" s="2"/>
      <c r="D208" s="11">
        <f>IFERROR(c_ratio_op_tbl!C200/$B208,"")</f>
        <v>2.0037784188132219</v>
      </c>
      <c r="E208" s="11">
        <f>IFERROR(c_ratio_op_tbl!D200/$B208,"")</f>
        <v>2.4045341025758655</v>
      </c>
      <c r="F208" s="11">
        <f>IFERROR(c_ratio_op_tbl!E200/$B208,"")</f>
        <v>2.8052897863385096</v>
      </c>
      <c r="G208" s="11">
        <f>IFERROR(c_ratio_op_tbl!F200/$B208,"")</f>
        <v>3.2060454701011545</v>
      </c>
      <c r="H208" s="11">
        <f>IFERROR(c_ratio_op_tbl!G200/$B208,"")</f>
        <v>3.6068011538637985</v>
      </c>
      <c r="I208" s="14">
        <f>IFERROR(c_ratio_op_tbl!H200/$B208,"")</f>
        <v>4.007556837626443</v>
      </c>
      <c r="J208" s="11">
        <f>IFERROR(c_ratio_op_tbl!I200/$B208,"")</f>
        <v>4.4083125213890879</v>
      </c>
      <c r="K208" s="11">
        <f>IFERROR(c_ratio_op_tbl!J200/$B208,"")</f>
        <v>4.8090682051517319</v>
      </c>
      <c r="L208" s="11">
        <f>IFERROR(c_ratio_op_tbl!K200/$B208,"")</f>
        <v>5.2098238889143778</v>
      </c>
      <c r="M208" s="11">
        <f>IFERROR(c_ratio_op_tbl!L200/$B208,"")</f>
        <v>5.6105795726770191</v>
      </c>
      <c r="N208" s="11">
        <f>IFERROR(c_ratio_op_tbl!M200/$B208,"")</f>
        <v>6.0113352564396649</v>
      </c>
      <c r="O208" s="2"/>
      <c r="Q208" s="57"/>
    </row>
    <row r="209" spans="1:17" x14ac:dyDescent="0.25">
      <c r="A209" s="12" t="str">
        <f>c_ratio_op_tbl!A201</f>
        <v>0x00481898361901f3e49bfe3e40872d09e93c2c11</v>
      </c>
      <c r="B209" s="2">
        <f>c_ratio_op_tbl!B201</f>
        <v>22554.804641717339</v>
      </c>
      <c r="C209" s="2"/>
      <c r="D209" s="11">
        <f>IFERROR(c_ratio_op_tbl!C201/$B209,"")</f>
        <v>1.9328937016729935</v>
      </c>
      <c r="E209" s="11">
        <f>IFERROR(c_ratio_op_tbl!D201/$B209,"")</f>
        <v>2.3194724420075921</v>
      </c>
      <c r="F209" s="11">
        <f>IFERROR(c_ratio_op_tbl!E201/$B209,"")</f>
        <v>2.7060511823421911</v>
      </c>
      <c r="G209" s="11">
        <f>IFERROR(c_ratio_op_tbl!F201/$B209,"")</f>
        <v>3.0926299226767897</v>
      </c>
      <c r="H209" s="11">
        <f>IFERROR(c_ratio_op_tbl!G201/$B209,"")</f>
        <v>3.4792086630113883</v>
      </c>
      <c r="I209" s="14">
        <f>IFERROR(c_ratio_op_tbl!H201/$B209,"")</f>
        <v>3.8657874033459869</v>
      </c>
      <c r="J209" s="11">
        <f>IFERROR(c_ratio_op_tbl!I201/$B209,"")</f>
        <v>4.252366143680586</v>
      </c>
      <c r="K209" s="11">
        <f>IFERROR(c_ratio_op_tbl!J201/$B209,"")</f>
        <v>4.638944884015185</v>
      </c>
      <c r="L209" s="11">
        <f>IFERROR(c_ratio_op_tbl!K201/$B209,"")</f>
        <v>5.0255236243497814</v>
      </c>
      <c r="M209" s="11">
        <f>IFERROR(c_ratio_op_tbl!L201/$B209,"")</f>
        <v>5.4121023646843822</v>
      </c>
      <c r="N209" s="11">
        <f>IFERROR(c_ratio_op_tbl!M201/$B209,"")</f>
        <v>5.7986811050189795</v>
      </c>
      <c r="O209" s="2"/>
      <c r="Q209" s="57"/>
    </row>
    <row r="210" spans="1:17" x14ac:dyDescent="0.25">
      <c r="A210" s="12" t="str">
        <f>c_ratio_op_tbl!A202</f>
        <v>0x0b0dceaa947ab8b965e87f1191a501cf88c44cbf</v>
      </c>
      <c r="B210" s="2">
        <f>c_ratio_op_tbl!B202</f>
        <v>22281.488137751399</v>
      </c>
      <c r="C210" s="2"/>
      <c r="D210" s="11">
        <f>IFERROR(c_ratio_op_tbl!C202/$B210,"")</f>
        <v>1.8767185340654859</v>
      </c>
      <c r="E210" s="11">
        <f>IFERROR(c_ratio_op_tbl!D202/$B210,"")</f>
        <v>2.2520622408785829</v>
      </c>
      <c r="F210" s="11">
        <f>IFERROR(c_ratio_op_tbl!E202/$B210,"")</f>
        <v>2.6274059476916798</v>
      </c>
      <c r="G210" s="11">
        <f>IFERROR(c_ratio_op_tbl!F202/$B210,"")</f>
        <v>3.002749654504778</v>
      </c>
      <c r="H210" s="11">
        <f>IFERROR(c_ratio_op_tbl!G202/$B210,"")</f>
        <v>3.378093361317875</v>
      </c>
      <c r="I210" s="14">
        <f>IFERROR(c_ratio_op_tbl!H202/$B210,"")</f>
        <v>3.7534370681309719</v>
      </c>
      <c r="J210" s="11">
        <f>IFERROR(c_ratio_op_tbl!I202/$B210,"")</f>
        <v>4.1287807749440697</v>
      </c>
      <c r="K210" s="11">
        <f>IFERROR(c_ratio_op_tbl!J202/$B210,"")</f>
        <v>4.5041244817571675</v>
      </c>
      <c r="L210" s="11">
        <f>IFERROR(c_ratio_op_tbl!K202/$B210,"")</f>
        <v>4.8794681885702618</v>
      </c>
      <c r="M210" s="11">
        <f>IFERROR(c_ratio_op_tbl!L202/$B210,"")</f>
        <v>5.2548118953833614</v>
      </c>
      <c r="N210" s="11">
        <f>IFERROR(c_ratio_op_tbl!M202/$B210,"")</f>
        <v>5.6301556021964592</v>
      </c>
      <c r="O210" s="2"/>
      <c r="Q210" s="57"/>
    </row>
    <row r="211" spans="1:17" x14ac:dyDescent="0.25">
      <c r="A211" s="12" t="str">
        <f>c_ratio_op_tbl!A203</f>
        <v>0x51064197a20a4b1b8ba92b747f4b56d6759fcfce</v>
      </c>
      <c r="B211" s="2">
        <f>c_ratio_op_tbl!B203</f>
        <v>22265.47748210761</v>
      </c>
      <c r="C211" s="2"/>
      <c r="D211" s="11">
        <f>IFERROR(c_ratio_op_tbl!C203/$B211,"")</f>
        <v>1.8569981248422247</v>
      </c>
      <c r="E211" s="11">
        <f>IFERROR(c_ratio_op_tbl!D203/$B211,"")</f>
        <v>2.2283977498106697</v>
      </c>
      <c r="F211" s="11">
        <f>IFERROR(c_ratio_op_tbl!E203/$B211,"")</f>
        <v>2.5997973747791141</v>
      </c>
      <c r="G211" s="11">
        <f>IFERROR(c_ratio_op_tbl!F203/$B211,"")</f>
        <v>2.9711969997475594</v>
      </c>
      <c r="H211" s="11">
        <f>IFERROR(c_ratio_op_tbl!G203/$B211,"")</f>
        <v>3.3425966247160046</v>
      </c>
      <c r="I211" s="14">
        <f>IFERROR(c_ratio_op_tbl!H203/$B211,"")</f>
        <v>3.7139962496844494</v>
      </c>
      <c r="J211" s="11">
        <f>IFERROR(c_ratio_op_tbl!I203/$B211,"")</f>
        <v>4.0853958746528951</v>
      </c>
      <c r="K211" s="11">
        <f>IFERROR(c_ratio_op_tbl!J203/$B211,"")</f>
        <v>4.4567954996213395</v>
      </c>
      <c r="L211" s="11">
        <f>IFERROR(c_ratio_op_tbl!K203/$B211,"")</f>
        <v>4.8281951245897847</v>
      </c>
      <c r="M211" s="11">
        <f>IFERROR(c_ratio_op_tbl!L203/$B211,"")</f>
        <v>5.1995947495582282</v>
      </c>
      <c r="N211" s="11">
        <f>IFERROR(c_ratio_op_tbl!M203/$B211,"")</f>
        <v>5.5709943745266726</v>
      </c>
      <c r="O211" s="2"/>
      <c r="Q211" s="57"/>
    </row>
    <row r="212" spans="1:17" x14ac:dyDescent="0.25">
      <c r="A212" s="12" t="str">
        <f>c_ratio_op_tbl!A204</f>
        <v>0xe2eef82aca1c3405cf9640b40cbd6148182e8ba6</v>
      </c>
      <c r="B212" s="2">
        <f>c_ratio_op_tbl!B204</f>
        <v>22176.712252224828</v>
      </c>
      <c r="C212" s="2"/>
      <c r="D212" s="11">
        <f>IFERROR(c_ratio_op_tbl!C204/$B212,"")</f>
        <v>1.8655071121008013</v>
      </c>
      <c r="E212" s="11">
        <f>IFERROR(c_ratio_op_tbl!D204/$B212,"")</f>
        <v>2.2386085345209623</v>
      </c>
      <c r="F212" s="11">
        <f>IFERROR(c_ratio_op_tbl!E204/$B212,"")</f>
        <v>2.6117099569411222</v>
      </c>
      <c r="G212" s="11">
        <f>IFERROR(c_ratio_op_tbl!F204/$B212,"")</f>
        <v>2.9848113793612825</v>
      </c>
      <c r="H212" s="11">
        <f>IFERROR(c_ratio_op_tbl!G204/$B212,"")</f>
        <v>3.3579128017814432</v>
      </c>
      <c r="I212" s="14">
        <f>IFERROR(c_ratio_op_tbl!H204/$B212,"")</f>
        <v>3.7310142242016031</v>
      </c>
      <c r="J212" s="11">
        <f>IFERROR(c_ratio_op_tbl!I204/$B212,"")</f>
        <v>4.1041156466217643</v>
      </c>
      <c r="K212" s="11">
        <f>IFERROR(c_ratio_op_tbl!J204/$B212,"")</f>
        <v>4.4772170690419237</v>
      </c>
      <c r="L212" s="11">
        <f>IFERROR(c_ratio_op_tbl!K204/$B212,"")</f>
        <v>4.8503184914620867</v>
      </c>
      <c r="M212" s="11">
        <f>IFERROR(c_ratio_op_tbl!L204/$B212,"")</f>
        <v>5.2234199138822435</v>
      </c>
      <c r="N212" s="11">
        <f>IFERROR(c_ratio_op_tbl!M204/$B212,"")</f>
        <v>5.5965213363024047</v>
      </c>
      <c r="O212" s="2"/>
      <c r="Q212" s="57"/>
    </row>
    <row r="213" spans="1:17" x14ac:dyDescent="0.25">
      <c r="A213" s="12" t="str">
        <f>c_ratio_op_tbl!A205</f>
        <v>0x8be60fe9f7c8d940d8da9d5ddd0d8e0c15a4288b</v>
      </c>
      <c r="B213" s="2">
        <f>c_ratio_op_tbl!B205</f>
        <v>21843.497301967291</v>
      </c>
      <c r="C213" s="2"/>
      <c r="D213" s="11">
        <f>IFERROR(c_ratio_op_tbl!C205/$B213,"")</f>
        <v>1.8817818023944441</v>
      </c>
      <c r="E213" s="11">
        <f>IFERROR(c_ratio_op_tbl!D205/$B213,"")</f>
        <v>2.2581381628733328</v>
      </c>
      <c r="F213" s="11">
        <f>IFERROR(c_ratio_op_tbl!E205/$B213,"")</f>
        <v>2.6344945233522217</v>
      </c>
      <c r="G213" s="11">
        <f>IFERROR(c_ratio_op_tbl!F205/$B213,"")</f>
        <v>3.0108508838311105</v>
      </c>
      <c r="H213" s="11">
        <f>IFERROR(c_ratio_op_tbl!G205/$B213,"")</f>
        <v>3.3872072443099999</v>
      </c>
      <c r="I213" s="14">
        <f>IFERROR(c_ratio_op_tbl!H205/$B213,"")</f>
        <v>3.7635636047888883</v>
      </c>
      <c r="J213" s="11">
        <f>IFERROR(c_ratio_op_tbl!I205/$B213,"")</f>
        <v>4.1399199652677776</v>
      </c>
      <c r="K213" s="11">
        <f>IFERROR(c_ratio_op_tbl!J205/$B213,"")</f>
        <v>4.5162763257466665</v>
      </c>
      <c r="L213" s="11">
        <f>IFERROR(c_ratio_op_tbl!K205/$B213,"")</f>
        <v>4.8926326862255554</v>
      </c>
      <c r="M213" s="11">
        <f>IFERROR(c_ratio_op_tbl!L205/$B213,"")</f>
        <v>5.2689890467044425</v>
      </c>
      <c r="N213" s="11">
        <f>IFERROR(c_ratio_op_tbl!M205/$B213,"")</f>
        <v>5.645345407183334</v>
      </c>
      <c r="O213" s="2"/>
      <c r="Q213" s="57"/>
    </row>
    <row r="214" spans="1:17" x14ac:dyDescent="0.25">
      <c r="A214" s="12" t="str">
        <f>c_ratio_op_tbl!A206</f>
        <v>0xfa8343c666c7b4e617e502c7070a31c52d5a46ec</v>
      </c>
      <c r="B214" s="2">
        <f>c_ratio_op_tbl!B206</f>
        <v>21546.481871369469</v>
      </c>
      <c r="C214" s="2"/>
      <c r="D214" s="11">
        <f>IFERROR(c_ratio_op_tbl!C206/$B214,"")</f>
        <v>2.0104192383463499</v>
      </c>
      <c r="E214" s="11">
        <f>IFERROR(c_ratio_op_tbl!D206/$B214,"")</f>
        <v>2.41250308601562</v>
      </c>
      <c r="F214" s="11">
        <f>IFERROR(c_ratio_op_tbl!E206/$B214,"")</f>
        <v>2.8145869336848897</v>
      </c>
      <c r="G214" s="11">
        <f>IFERROR(c_ratio_op_tbl!F206/$B214,"")</f>
        <v>3.2166707813541597</v>
      </c>
      <c r="H214" s="11">
        <f>IFERROR(c_ratio_op_tbl!G206/$B214,"")</f>
        <v>3.6187546290234298</v>
      </c>
      <c r="I214" s="14">
        <f>IFERROR(c_ratio_op_tbl!H206/$B214,"")</f>
        <v>4.0208384766926999</v>
      </c>
      <c r="J214" s="11">
        <f>IFERROR(c_ratio_op_tbl!I206/$B214,"")</f>
        <v>4.42292232436197</v>
      </c>
      <c r="K214" s="11">
        <f>IFERROR(c_ratio_op_tbl!J206/$B214,"")</f>
        <v>4.8250061720312392</v>
      </c>
      <c r="L214" s="11">
        <f>IFERROR(c_ratio_op_tbl!K206/$B214,"")</f>
        <v>5.2270900197005092</v>
      </c>
      <c r="M214" s="11">
        <f>IFERROR(c_ratio_op_tbl!L206/$B214,"")</f>
        <v>5.6291738673697784</v>
      </c>
      <c r="N214" s="11">
        <f>IFERROR(c_ratio_op_tbl!M206/$B214,"")</f>
        <v>6.0312577150390485</v>
      </c>
      <c r="O214" s="2"/>
      <c r="Q214" s="57"/>
    </row>
    <row r="215" spans="1:17" x14ac:dyDescent="0.25">
      <c r="A215" s="12" t="str">
        <f>c_ratio_op_tbl!A207</f>
        <v>0x05e9742b3b0d4a5a0826926f95d03e20e575263a</v>
      </c>
      <c r="B215" s="2">
        <f>c_ratio_op_tbl!B207</f>
        <v>21437.50839453287</v>
      </c>
      <c r="C215" s="2"/>
      <c r="D215" s="11">
        <f>IFERROR(c_ratio_op_tbl!C207/$B215,"")</f>
        <v>1.1700361527107856</v>
      </c>
      <c r="E215" s="11">
        <f>IFERROR(c_ratio_op_tbl!D207/$B215,"")</f>
        <v>1.4040433832529426</v>
      </c>
      <c r="F215" s="11">
        <f>IFERROR(c_ratio_op_tbl!E207/$B215,"")</f>
        <v>1.6380506137951001</v>
      </c>
      <c r="G215" s="11">
        <f>IFERROR(c_ratio_op_tbl!F207/$B215,"")</f>
        <v>1.8720578443372571</v>
      </c>
      <c r="H215" s="11">
        <f>IFERROR(c_ratio_op_tbl!G207/$B215,"")</f>
        <v>2.1060650748794143</v>
      </c>
      <c r="I215" s="14">
        <f>IFERROR(c_ratio_op_tbl!H207/$B215,"")</f>
        <v>2.3400723054215713</v>
      </c>
      <c r="J215" s="11">
        <f>IFERROR(c_ratio_op_tbl!I207/$B215,"")</f>
        <v>2.5740795359637287</v>
      </c>
      <c r="K215" s="11">
        <f>IFERROR(c_ratio_op_tbl!J207/$B215,"")</f>
        <v>2.8080867665058857</v>
      </c>
      <c r="L215" s="11">
        <f>IFERROR(c_ratio_op_tbl!K207/$B215,"")</f>
        <v>3.0420939970480427</v>
      </c>
      <c r="M215" s="11">
        <f>IFERROR(c_ratio_op_tbl!L207/$B215,"")</f>
        <v>3.2761012275902002</v>
      </c>
      <c r="N215" s="11">
        <f>IFERROR(c_ratio_op_tbl!M207/$B215,"")</f>
        <v>3.5101084581323576</v>
      </c>
      <c r="O215" s="2"/>
      <c r="Q215" s="57"/>
    </row>
    <row r="216" spans="1:17" x14ac:dyDescent="0.25">
      <c r="A216" s="12" t="str">
        <f>c_ratio_op_tbl!A208</f>
        <v>0x5117755050e0e7d38c67795da7b89f2eb2804650</v>
      </c>
      <c r="B216" s="2">
        <f>c_ratio_op_tbl!B208</f>
        <v>21390.954419370719</v>
      </c>
      <c r="C216" s="2"/>
      <c r="D216" s="11">
        <f>IFERROR(c_ratio_op_tbl!C208/$B216,"")</f>
        <v>2.2587232213818109</v>
      </c>
      <c r="E216" s="11">
        <f>IFERROR(c_ratio_op_tbl!D208/$B216,"")</f>
        <v>2.7104678656581731</v>
      </c>
      <c r="F216" s="11">
        <f>IFERROR(c_ratio_op_tbl!E208/$B216,"")</f>
        <v>3.1622125099345357</v>
      </c>
      <c r="G216" s="11">
        <f>IFERROR(c_ratio_op_tbl!F208/$B216,"")</f>
        <v>3.6139571542108975</v>
      </c>
      <c r="H216" s="11">
        <f>IFERROR(c_ratio_op_tbl!G208/$B216,"")</f>
        <v>4.0657017984872601</v>
      </c>
      <c r="I216" s="14">
        <f>IFERROR(c_ratio_op_tbl!H208/$B216,"")</f>
        <v>4.5174464427636218</v>
      </c>
      <c r="J216" s="11">
        <f>IFERROR(c_ratio_op_tbl!I208/$B216,"")</f>
        <v>4.9691910870399827</v>
      </c>
      <c r="K216" s="11">
        <f>IFERROR(c_ratio_op_tbl!J208/$B216,"")</f>
        <v>5.4209357313163444</v>
      </c>
      <c r="L216" s="11">
        <f>IFERROR(c_ratio_op_tbl!K208/$B216,"")</f>
        <v>5.8726803755927062</v>
      </c>
      <c r="M216" s="11">
        <f>IFERROR(c_ratio_op_tbl!L208/$B216,"")</f>
        <v>6.3244250198690741</v>
      </c>
      <c r="N216" s="11">
        <f>IFERROR(c_ratio_op_tbl!M208/$B216,"")</f>
        <v>6.776169664145435</v>
      </c>
      <c r="O216" s="2"/>
      <c r="Q216" s="57"/>
    </row>
    <row r="217" spans="1:17" x14ac:dyDescent="0.25">
      <c r="A217" s="12" t="str">
        <f>c_ratio_op_tbl!A209</f>
        <v>0xe6635047ee4d4551a6df66f54923cf7550a9dae2</v>
      </c>
      <c r="B217" s="2">
        <f>c_ratio_op_tbl!B209</f>
        <v>21181.285404055481</v>
      </c>
      <c r="C217" s="2"/>
      <c r="D217" s="11">
        <f>IFERROR(c_ratio_op_tbl!C209/$B217,"")</f>
        <v>0.9444005075493106</v>
      </c>
      <c r="E217" s="11">
        <f>IFERROR(c_ratio_op_tbl!D209/$B217,"")</f>
        <v>1.1332806090591727</v>
      </c>
      <c r="F217" s="11">
        <f>IFERROR(c_ratio_op_tbl!E209/$B217,"")</f>
        <v>1.3221607105690347</v>
      </c>
      <c r="G217" s="11">
        <f>IFERROR(c_ratio_op_tbl!F209/$B217,"")</f>
        <v>1.5110408120788974</v>
      </c>
      <c r="H217" s="11">
        <f>IFERROR(c_ratio_op_tbl!G209/$B217,"")</f>
        <v>1.6999209135887596</v>
      </c>
      <c r="I217" s="14">
        <f>IFERROR(c_ratio_op_tbl!H209/$B217,"")</f>
        <v>1.8888010150986214</v>
      </c>
      <c r="J217" s="11">
        <f>IFERROR(c_ratio_op_tbl!I209/$B217,"")</f>
        <v>2.0776811166084839</v>
      </c>
      <c r="K217" s="11">
        <f>IFERROR(c_ratio_op_tbl!J209/$B217,"")</f>
        <v>2.2665612181183454</v>
      </c>
      <c r="L217" s="11">
        <f>IFERROR(c_ratio_op_tbl!K209/$B217,"")</f>
        <v>2.4554413196282079</v>
      </c>
      <c r="M217" s="11">
        <f>IFERROR(c_ratio_op_tbl!L209/$B217,"")</f>
        <v>2.6443214211380699</v>
      </c>
      <c r="N217" s="11">
        <f>IFERROR(c_ratio_op_tbl!M209/$B217,"")</f>
        <v>2.8332015226479323</v>
      </c>
      <c r="O217" s="2"/>
      <c r="Q217" s="57"/>
    </row>
    <row r="218" spans="1:17" x14ac:dyDescent="0.25">
      <c r="A218" s="12" t="str">
        <f>c_ratio_op_tbl!A210</f>
        <v>0xd8e88db8b3e6dd20e1d2f5af1a4a8e1b5b16133d</v>
      </c>
      <c r="B218" s="2">
        <f>c_ratio_op_tbl!B210</f>
        <v>21181.27963671703</v>
      </c>
      <c r="C218" s="2"/>
      <c r="D218" s="11">
        <f>IFERROR(c_ratio_op_tbl!C210/$B218,"")</f>
        <v>1.9454944441097719</v>
      </c>
      <c r="E218" s="11">
        <f>IFERROR(c_ratio_op_tbl!D210/$B218,"")</f>
        <v>2.3345933329317261</v>
      </c>
      <c r="F218" s="11">
        <f>IFERROR(c_ratio_op_tbl!E210/$B218,"")</f>
        <v>2.7236922217536805</v>
      </c>
      <c r="G218" s="11">
        <f>IFERROR(c_ratio_op_tbl!F210/$B218,"")</f>
        <v>3.1127911105756354</v>
      </c>
      <c r="H218" s="11">
        <f>IFERROR(c_ratio_op_tbl!G210/$B218,"")</f>
        <v>3.5018899993975898</v>
      </c>
      <c r="I218" s="14">
        <f>IFERROR(c_ratio_op_tbl!H210/$B218,"")</f>
        <v>3.8909888882195438</v>
      </c>
      <c r="J218" s="11">
        <f>IFERROR(c_ratio_op_tbl!I210/$B218,"")</f>
        <v>4.2800877770414987</v>
      </c>
      <c r="K218" s="11">
        <f>IFERROR(c_ratio_op_tbl!J210/$B218,"")</f>
        <v>4.6691866658634522</v>
      </c>
      <c r="L218" s="11">
        <f>IFERROR(c_ratio_op_tbl!K210/$B218,"")</f>
        <v>5.0582855546854057</v>
      </c>
      <c r="M218" s="11">
        <f>IFERROR(c_ratio_op_tbl!L210/$B218,"")</f>
        <v>5.4473844435073611</v>
      </c>
      <c r="N218" s="11">
        <f>IFERROR(c_ratio_op_tbl!M210/$B218,"")</f>
        <v>5.8364833323293164</v>
      </c>
      <c r="O218" s="2"/>
      <c r="Q218" s="57"/>
    </row>
    <row r="219" spans="1:17" x14ac:dyDescent="0.25">
      <c r="A219" s="12" t="str">
        <f>c_ratio_op_tbl!A211</f>
        <v>0xe88857d67cf8e0031ca1674ffe17f72578e566ee</v>
      </c>
      <c r="B219" s="2">
        <f>c_ratio_op_tbl!B211</f>
        <v>21122.101118100949</v>
      </c>
      <c r="C219" s="2"/>
      <c r="D219" s="11">
        <f>IFERROR(c_ratio_op_tbl!C211/$B219,"")</f>
        <v>1.5861976345608253</v>
      </c>
      <c r="E219" s="11">
        <f>IFERROR(c_ratio_op_tbl!D211/$B219,"")</f>
        <v>1.9034371614729906</v>
      </c>
      <c r="F219" s="11">
        <f>IFERROR(c_ratio_op_tbl!E211/$B219,"")</f>
        <v>2.2206766883851556</v>
      </c>
      <c r="G219" s="11">
        <f>IFERROR(c_ratio_op_tbl!F211/$B219,"")</f>
        <v>2.5379162152973209</v>
      </c>
      <c r="H219" s="11">
        <f>IFERROR(c_ratio_op_tbl!G211/$B219,"")</f>
        <v>2.8551557422094862</v>
      </c>
      <c r="I219" s="14">
        <f>IFERROR(c_ratio_op_tbl!H211/$B219,"")</f>
        <v>3.172395269121651</v>
      </c>
      <c r="J219" s="11">
        <f>IFERROR(c_ratio_op_tbl!I211/$B219,"")</f>
        <v>3.4896347960338168</v>
      </c>
      <c r="K219" s="11">
        <f>IFERROR(c_ratio_op_tbl!J211/$B219,"")</f>
        <v>3.8068743229459812</v>
      </c>
      <c r="L219" s="11">
        <f>IFERROR(c_ratio_op_tbl!K211/$B219,"")</f>
        <v>4.1241138498581469</v>
      </c>
      <c r="M219" s="11">
        <f>IFERROR(c_ratio_op_tbl!L211/$B219,"")</f>
        <v>4.4413533767703113</v>
      </c>
      <c r="N219" s="11">
        <f>IFERROR(c_ratio_op_tbl!M211/$B219,"")</f>
        <v>4.7585929036824774</v>
      </c>
      <c r="O219" s="2"/>
      <c r="Q219" s="57"/>
    </row>
    <row r="220" spans="1:17" x14ac:dyDescent="0.25">
      <c r="A220" s="12" t="str">
        <f>c_ratio_op_tbl!A212</f>
        <v>0x55a3df57b7aaec16a162fd5316f35bec082821cf</v>
      </c>
      <c r="B220" s="2">
        <f>c_ratio_op_tbl!B212</f>
        <v>21065.84195883535</v>
      </c>
      <c r="C220" s="2"/>
      <c r="D220" s="11">
        <f>IFERROR(c_ratio_op_tbl!C212/$B220,"")</f>
        <v>1.8461181671964295</v>
      </c>
      <c r="E220" s="11">
        <f>IFERROR(c_ratio_op_tbl!D212/$B220,"")</f>
        <v>2.2153418006357151</v>
      </c>
      <c r="F220" s="11">
        <f>IFERROR(c_ratio_op_tbl!E212/$B220,"")</f>
        <v>2.5845654340750013</v>
      </c>
      <c r="G220" s="11">
        <f>IFERROR(c_ratio_op_tbl!F212/$B220,"")</f>
        <v>2.9537890675142879</v>
      </c>
      <c r="H220" s="11">
        <f>IFERROR(c_ratio_op_tbl!G212/$B220,"")</f>
        <v>3.3230127009535737</v>
      </c>
      <c r="I220" s="14">
        <f>IFERROR(c_ratio_op_tbl!H212/$B220,"")</f>
        <v>3.6922363343928595</v>
      </c>
      <c r="J220" s="11">
        <f>IFERROR(c_ratio_op_tbl!I212/$B220,"")</f>
        <v>4.0614599678321461</v>
      </c>
      <c r="K220" s="11">
        <f>IFERROR(c_ratio_op_tbl!J212/$B220,"")</f>
        <v>4.430683601271431</v>
      </c>
      <c r="L220" s="11">
        <f>IFERROR(c_ratio_op_tbl!K212/$B220,"")</f>
        <v>4.7999072347107177</v>
      </c>
      <c r="M220" s="11">
        <f>IFERROR(c_ratio_op_tbl!L212/$B220,"")</f>
        <v>5.1691308681500017</v>
      </c>
      <c r="N220" s="11">
        <f>IFERROR(c_ratio_op_tbl!M212/$B220,"")</f>
        <v>5.5383545015892901</v>
      </c>
      <c r="O220" s="2"/>
      <c r="Q220" s="57"/>
    </row>
    <row r="221" spans="1:17" x14ac:dyDescent="0.25">
      <c r="A221" s="12" t="str">
        <f>c_ratio_op_tbl!A213</f>
        <v>0xe3f0254b09aec48ffa46f9eee5a3bc7a8e510e6d</v>
      </c>
      <c r="B221" s="2">
        <f>c_ratio_op_tbl!B213</f>
        <v>21054.69026729761</v>
      </c>
      <c r="C221" s="2"/>
      <c r="D221" s="11">
        <f>IFERROR(c_ratio_op_tbl!C213/$B221,"")</f>
        <v>1.8831892723229453</v>
      </c>
      <c r="E221" s="11">
        <f>IFERROR(c_ratio_op_tbl!D213/$B221,"")</f>
        <v>2.2598271267875347</v>
      </c>
      <c r="F221" s="11">
        <f>IFERROR(c_ratio_op_tbl!E213/$B221,"")</f>
        <v>2.6364649812521237</v>
      </c>
      <c r="G221" s="11">
        <f>IFERROR(c_ratio_op_tbl!F213/$B221,"")</f>
        <v>3.0131028357167131</v>
      </c>
      <c r="H221" s="11">
        <f>IFERROR(c_ratio_op_tbl!G213/$B221,"")</f>
        <v>3.3897406901813025</v>
      </c>
      <c r="I221" s="14">
        <f>IFERROR(c_ratio_op_tbl!H213/$B221,"")</f>
        <v>3.7663785446458915</v>
      </c>
      <c r="J221" s="11">
        <f>IFERROR(c_ratio_op_tbl!I213/$B221,"")</f>
        <v>4.1430163991104809</v>
      </c>
      <c r="K221" s="11">
        <f>IFERROR(c_ratio_op_tbl!J213/$B221,"")</f>
        <v>4.5196542535750694</v>
      </c>
      <c r="L221" s="11">
        <f>IFERROR(c_ratio_op_tbl!K213/$B221,"")</f>
        <v>4.896292108039658</v>
      </c>
      <c r="M221" s="11">
        <f>IFERROR(c_ratio_op_tbl!L213/$B221,"")</f>
        <v>5.2729299625042456</v>
      </c>
      <c r="N221" s="11">
        <f>IFERROR(c_ratio_op_tbl!M213/$B221,"")</f>
        <v>5.6495678169688377</v>
      </c>
      <c r="O221" s="2"/>
      <c r="Q221" s="57"/>
    </row>
    <row r="222" spans="1:17" x14ac:dyDescent="0.25">
      <c r="A222" s="12" t="str">
        <f>c_ratio_op_tbl!A214</f>
        <v>0x6a85c3bfc93d59b9746152a35832fd3255f7f930</v>
      </c>
      <c r="B222" s="2">
        <f>c_ratio_op_tbl!B214</f>
        <v>21035.033143319459</v>
      </c>
      <c r="C222" s="2"/>
      <c r="D222" s="11">
        <f>IFERROR(c_ratio_op_tbl!C214/$B222,"")</f>
        <v>1.9679841663483155</v>
      </c>
      <c r="E222" s="11">
        <f>IFERROR(c_ratio_op_tbl!D214/$B222,"")</f>
        <v>2.3615809996179786</v>
      </c>
      <c r="F222" s="11">
        <f>IFERROR(c_ratio_op_tbl!E214/$B222,"")</f>
        <v>2.7551778328876408</v>
      </c>
      <c r="G222" s="11">
        <f>IFERROR(c_ratio_op_tbl!F214/$B222,"")</f>
        <v>3.1487746661573048</v>
      </c>
      <c r="H222" s="11">
        <f>IFERROR(c_ratio_op_tbl!G214/$B222,"")</f>
        <v>3.5423714994269679</v>
      </c>
      <c r="I222" s="14">
        <f>IFERROR(c_ratio_op_tbl!H214/$B222,"")</f>
        <v>3.935968332696631</v>
      </c>
      <c r="J222" s="11">
        <f>IFERROR(c_ratio_op_tbl!I214/$B222,"")</f>
        <v>4.3295651659662946</v>
      </c>
      <c r="K222" s="11">
        <f>IFERROR(c_ratio_op_tbl!J214/$B222,"")</f>
        <v>4.7231619992359573</v>
      </c>
      <c r="L222" s="11">
        <f>IFERROR(c_ratio_op_tbl!K214/$B222,"")</f>
        <v>5.1167588325056208</v>
      </c>
      <c r="M222" s="11">
        <f>IFERROR(c_ratio_op_tbl!L214/$B222,"")</f>
        <v>5.5103556657752808</v>
      </c>
      <c r="N222" s="11">
        <f>IFERROR(c_ratio_op_tbl!M214/$B222,"")</f>
        <v>5.903952499044947</v>
      </c>
      <c r="O222" s="2"/>
      <c r="Q222" s="57"/>
    </row>
    <row r="223" spans="1:17" x14ac:dyDescent="0.25">
      <c r="A223" s="12" t="str">
        <f>c_ratio_op_tbl!A215</f>
        <v>0xc54570b8eb8138ace95132b944b7b6bb391976dc</v>
      </c>
      <c r="B223" s="2">
        <f>c_ratio_op_tbl!B215</f>
        <v>21031.854661536439</v>
      </c>
      <c r="C223" s="2"/>
      <c r="D223" s="11">
        <f>IFERROR(c_ratio_op_tbl!C215/$B223,"")</f>
        <v>1.9150511869024336</v>
      </c>
      <c r="E223" s="11">
        <f>IFERROR(c_ratio_op_tbl!D215/$B223,"")</f>
        <v>2.29806142428292</v>
      </c>
      <c r="F223" s="11">
        <f>IFERROR(c_ratio_op_tbl!E215/$B223,"")</f>
        <v>2.6810716616634069</v>
      </c>
      <c r="G223" s="11">
        <f>IFERROR(c_ratio_op_tbl!F215/$B223,"")</f>
        <v>3.0640818990438943</v>
      </c>
      <c r="H223" s="11">
        <f>IFERROR(c_ratio_op_tbl!G215/$B223,"")</f>
        <v>3.4470921364243807</v>
      </c>
      <c r="I223" s="14">
        <f>IFERROR(c_ratio_op_tbl!H215/$B223,"")</f>
        <v>3.8301023738048672</v>
      </c>
      <c r="J223" s="11">
        <f>IFERROR(c_ratio_op_tbl!I215/$B223,"")</f>
        <v>4.2131126111853545</v>
      </c>
      <c r="K223" s="11">
        <f>IFERROR(c_ratio_op_tbl!J215/$B223,"")</f>
        <v>4.5961228485658401</v>
      </c>
      <c r="L223" s="11">
        <f>IFERROR(c_ratio_op_tbl!K215/$B223,"")</f>
        <v>4.9791330859463283</v>
      </c>
      <c r="M223" s="11">
        <f>IFERROR(c_ratio_op_tbl!L215/$B223,"")</f>
        <v>5.3621433233268112</v>
      </c>
      <c r="N223" s="11">
        <f>IFERROR(c_ratio_op_tbl!M215/$B223,"")</f>
        <v>5.7451535607073003</v>
      </c>
      <c r="O223" s="2"/>
      <c r="Q223" s="57"/>
    </row>
    <row r="224" spans="1:17" x14ac:dyDescent="0.25">
      <c r="A224" s="12" t="str">
        <f>c_ratio_op_tbl!A216</f>
        <v>0x6012084d117ae383f38f888e95effe7e26615511</v>
      </c>
      <c r="B224" s="2">
        <f>c_ratio_op_tbl!B216</f>
        <v>20966.007854347379</v>
      </c>
      <c r="C224" s="2"/>
      <c r="D224" s="11">
        <f>IFERROR(c_ratio_op_tbl!C216/$B224,"")</f>
        <v>1.919678818587873</v>
      </c>
      <c r="E224" s="11">
        <f>IFERROR(c_ratio_op_tbl!D216/$B224,"")</f>
        <v>2.303614582305447</v>
      </c>
      <c r="F224" s="11">
        <f>IFERROR(c_ratio_op_tbl!E216/$B224,"")</f>
        <v>2.6875503460230212</v>
      </c>
      <c r="G224" s="11">
        <f>IFERROR(c_ratio_op_tbl!F216/$B224,"")</f>
        <v>3.0714861097405963</v>
      </c>
      <c r="H224" s="11">
        <f>IFERROR(c_ratio_op_tbl!G216/$B224,"")</f>
        <v>3.4554218734581705</v>
      </c>
      <c r="I224" s="14">
        <f>IFERROR(c_ratio_op_tbl!H216/$B224,"")</f>
        <v>3.8393576371757452</v>
      </c>
      <c r="J224" s="11">
        <f>IFERROR(c_ratio_op_tbl!I216/$B224,"")</f>
        <v>4.2232934008933203</v>
      </c>
      <c r="K224" s="11">
        <f>IFERROR(c_ratio_op_tbl!J216/$B224,"")</f>
        <v>4.607229164610894</v>
      </c>
      <c r="L224" s="11">
        <f>IFERROR(c_ratio_op_tbl!K216/$B224,"")</f>
        <v>4.9911649283284705</v>
      </c>
      <c r="M224" s="11">
        <f>IFERROR(c_ratio_op_tbl!L216/$B224,"")</f>
        <v>5.3751006920460442</v>
      </c>
      <c r="N224" s="11">
        <f>IFERROR(c_ratio_op_tbl!M216/$B224,"")</f>
        <v>5.759036455763618</v>
      </c>
      <c r="O224" s="2"/>
      <c r="Q224" s="57"/>
    </row>
    <row r="225" spans="1:17" x14ac:dyDescent="0.25">
      <c r="A225" s="12" t="str">
        <f>c_ratio_op_tbl!A217</f>
        <v>0x1a207beefc754735871ceeb4c506686f044b1c41</v>
      </c>
      <c r="B225" s="2">
        <f>c_ratio_op_tbl!B217</f>
        <v>20943.10312188878</v>
      </c>
      <c r="C225" s="2"/>
      <c r="D225" s="11">
        <f>IFERROR(c_ratio_op_tbl!C217/$B225,"")</f>
        <v>1.1173205507773767</v>
      </c>
      <c r="E225" s="11">
        <f>IFERROR(c_ratio_op_tbl!D217/$B225,"")</f>
        <v>1.3407846609328518</v>
      </c>
      <c r="F225" s="11">
        <f>IFERROR(c_ratio_op_tbl!E217/$B225,"")</f>
        <v>1.5642487710883271</v>
      </c>
      <c r="G225" s="11">
        <f>IFERROR(c_ratio_op_tbl!F217/$B225,"")</f>
        <v>1.7877128812438021</v>
      </c>
      <c r="H225" s="11">
        <f>IFERROR(c_ratio_op_tbl!G217/$B225,"")</f>
        <v>2.0111769913992781</v>
      </c>
      <c r="I225" s="14">
        <f>IFERROR(c_ratio_op_tbl!H217/$B225,"")</f>
        <v>2.2346411015547529</v>
      </c>
      <c r="J225" s="11">
        <f>IFERROR(c_ratio_op_tbl!I217/$B225,"")</f>
        <v>2.4581052117102287</v>
      </c>
      <c r="K225" s="11">
        <f>IFERROR(c_ratio_op_tbl!J217/$B225,"")</f>
        <v>2.6815693218657035</v>
      </c>
      <c r="L225" s="11">
        <f>IFERROR(c_ratio_op_tbl!K217/$B225,"")</f>
        <v>2.9050334320211793</v>
      </c>
      <c r="M225" s="11">
        <f>IFERROR(c_ratio_op_tbl!L217/$B225,"")</f>
        <v>3.1284975421766541</v>
      </c>
      <c r="N225" s="11">
        <f>IFERROR(c_ratio_op_tbl!M217/$B225,"")</f>
        <v>3.3519616523321294</v>
      </c>
      <c r="O225" s="2"/>
      <c r="Q225" s="57"/>
    </row>
    <row r="226" spans="1:17" x14ac:dyDescent="0.25">
      <c r="A226" s="12" t="str">
        <f>c_ratio_op_tbl!A218</f>
        <v>0xbfebe09d854272c3aeeb1e4411c2b02a83d0339e</v>
      </c>
      <c r="B226" s="2">
        <f>c_ratio_op_tbl!B218</f>
        <v>20860.868660894532</v>
      </c>
      <c r="C226" s="2"/>
      <c r="D226" s="11">
        <f>IFERROR(c_ratio_op_tbl!C218/$B226,"")</f>
        <v>1.8694033672172639</v>
      </c>
      <c r="E226" s="11">
        <f>IFERROR(c_ratio_op_tbl!D218/$B226,"")</f>
        <v>2.2432840406607171</v>
      </c>
      <c r="F226" s="11">
        <f>IFERROR(c_ratio_op_tbl!E218/$B226,"")</f>
        <v>2.6171647141041694</v>
      </c>
      <c r="G226" s="11">
        <f>IFERROR(c_ratio_op_tbl!F218/$B226,"")</f>
        <v>2.9910453875476222</v>
      </c>
      <c r="H226" s="11">
        <f>IFERROR(c_ratio_op_tbl!G218/$B226,"")</f>
        <v>3.3649260609910749</v>
      </c>
      <c r="I226" s="14">
        <f>IFERROR(c_ratio_op_tbl!H218/$B226,"")</f>
        <v>3.7388067344345277</v>
      </c>
      <c r="J226" s="11">
        <f>IFERROR(c_ratio_op_tbl!I218/$B226,"")</f>
        <v>4.1126874078779814</v>
      </c>
      <c r="K226" s="11">
        <f>IFERROR(c_ratio_op_tbl!J218/$B226,"")</f>
        <v>4.4865680813214333</v>
      </c>
      <c r="L226" s="11">
        <f>IFERROR(c_ratio_op_tbl!K218/$B226,"")</f>
        <v>4.8604487547648878</v>
      </c>
      <c r="M226" s="11">
        <f>IFERROR(c_ratio_op_tbl!L218/$B226,"")</f>
        <v>5.2343294282083379</v>
      </c>
      <c r="N226" s="11">
        <f>IFERROR(c_ratio_op_tbl!M218/$B226,"")</f>
        <v>5.6082101016517916</v>
      </c>
      <c r="O226" s="2"/>
      <c r="Q226" s="57"/>
    </row>
    <row r="227" spans="1:17" x14ac:dyDescent="0.25">
      <c r="A227" s="12" t="str">
        <f>c_ratio_op_tbl!A219</f>
        <v>0x21c8dc59f2e9a11c4c1a0c310641968132c6b1be</v>
      </c>
      <c r="B227" s="2">
        <f>c_ratio_op_tbl!B219</f>
        <v>20772.057884064761</v>
      </c>
      <c r="C227" s="2"/>
      <c r="D227" s="11">
        <f>IFERROR(c_ratio_op_tbl!C219/$B227,"")</f>
        <v>1.8886774240425697</v>
      </c>
      <c r="E227" s="11">
        <f>IFERROR(c_ratio_op_tbl!D219/$B227,"")</f>
        <v>2.2664129088510832</v>
      </c>
      <c r="F227" s="11">
        <f>IFERROR(c_ratio_op_tbl!E219/$B227,"")</f>
        <v>2.6441483936595973</v>
      </c>
      <c r="G227" s="11">
        <f>IFERROR(c_ratio_op_tbl!F219/$B227,"")</f>
        <v>3.0218838784681115</v>
      </c>
      <c r="H227" s="11">
        <f>IFERROR(c_ratio_op_tbl!G219/$B227,"")</f>
        <v>3.3996193632766252</v>
      </c>
      <c r="I227" s="14">
        <f>IFERROR(c_ratio_op_tbl!H219/$B227,"")</f>
        <v>3.7773548480851393</v>
      </c>
      <c r="J227" s="11">
        <f>IFERROR(c_ratio_op_tbl!I219/$B227,"")</f>
        <v>4.1550903328936535</v>
      </c>
      <c r="K227" s="11">
        <f>IFERROR(c_ratio_op_tbl!J219/$B227,"")</f>
        <v>4.5328258177021663</v>
      </c>
      <c r="L227" s="11">
        <f>IFERROR(c_ratio_op_tbl!K219/$B227,"")</f>
        <v>4.91056130251068</v>
      </c>
      <c r="M227" s="11">
        <f>IFERROR(c_ratio_op_tbl!L219/$B227,"")</f>
        <v>5.2882967873191937</v>
      </c>
      <c r="N227" s="11">
        <f>IFERROR(c_ratio_op_tbl!M219/$B227,"")</f>
        <v>5.6660322721277065</v>
      </c>
      <c r="O227" s="2"/>
      <c r="Q227" s="57"/>
    </row>
    <row r="228" spans="1:17" x14ac:dyDescent="0.25">
      <c r="A228" s="12" t="str">
        <f>c_ratio_op_tbl!A220</f>
        <v>0x5b2a74b28c271800d743c8d9cb5edb145c32e718</v>
      </c>
      <c r="B228" s="2">
        <f>c_ratio_op_tbl!B220</f>
        <v>20538.162429939512</v>
      </c>
      <c r="C228" s="2"/>
      <c r="D228" s="11">
        <f>IFERROR(c_ratio_op_tbl!C220/$B228,"")</f>
        <v>1.7627371295561602</v>
      </c>
      <c r="E228" s="11">
        <f>IFERROR(c_ratio_op_tbl!D220/$B228,"")</f>
        <v>2.1152845554673925</v>
      </c>
      <c r="F228" s="11">
        <f>IFERROR(c_ratio_op_tbl!E220/$B228,"")</f>
        <v>2.467831981378624</v>
      </c>
      <c r="G228" s="11">
        <f>IFERROR(c_ratio_op_tbl!F220/$B228,"")</f>
        <v>2.8203794072898574</v>
      </c>
      <c r="H228" s="11">
        <f>IFERROR(c_ratio_op_tbl!G220/$B228,"")</f>
        <v>3.1729268332010889</v>
      </c>
      <c r="I228" s="14">
        <f>IFERROR(c_ratio_op_tbl!H220/$B228,"")</f>
        <v>3.5254742591123205</v>
      </c>
      <c r="J228" s="11">
        <f>IFERROR(c_ratio_op_tbl!I220/$B228,"")</f>
        <v>3.8780216850235534</v>
      </c>
      <c r="K228" s="11">
        <f>IFERROR(c_ratio_op_tbl!J220/$B228,"")</f>
        <v>4.2305691109347849</v>
      </c>
      <c r="L228" s="11">
        <f>IFERROR(c_ratio_op_tbl!K220/$B228,"")</f>
        <v>4.5831165368460169</v>
      </c>
      <c r="M228" s="11">
        <f>IFERROR(c_ratio_op_tbl!L220/$B228,"")</f>
        <v>4.9356639627572489</v>
      </c>
      <c r="N228" s="11">
        <f>IFERROR(c_ratio_op_tbl!M220/$B228,"")</f>
        <v>5.2882113886684792</v>
      </c>
      <c r="O228" s="2"/>
      <c r="Q228" s="57"/>
    </row>
    <row r="229" spans="1:17" x14ac:dyDescent="0.25">
      <c r="A229" s="12" t="str">
        <f>c_ratio_op_tbl!A221</f>
        <v>0xf055bbc8ca7253eaeebc3ae6c3ee0ef7bef04368</v>
      </c>
      <c r="B229" s="2">
        <f>c_ratio_op_tbl!B221</f>
        <v>20405.739701865881</v>
      </c>
      <c r="C229" s="2"/>
      <c r="D229" s="11">
        <f>IFERROR(c_ratio_op_tbl!C221/$B229,"")</f>
        <v>1.6388310169907925</v>
      </c>
      <c r="E229" s="11">
        <f>IFERROR(c_ratio_op_tbl!D221/$B229,"")</f>
        <v>1.966597220388951</v>
      </c>
      <c r="F229" s="11">
        <f>IFERROR(c_ratio_op_tbl!E221/$B229,"")</f>
        <v>2.2943634237871091</v>
      </c>
      <c r="G229" s="11">
        <f>IFERROR(c_ratio_op_tbl!F221/$B229,"")</f>
        <v>2.6221296271852683</v>
      </c>
      <c r="H229" s="11">
        <f>IFERROR(c_ratio_op_tbl!G221/$B229,"")</f>
        <v>2.9498958305834262</v>
      </c>
      <c r="I229" s="14">
        <f>IFERROR(c_ratio_op_tbl!H221/$B229,"")</f>
        <v>3.277662033981585</v>
      </c>
      <c r="J229" s="11">
        <f>IFERROR(c_ratio_op_tbl!I221/$B229,"")</f>
        <v>3.6054282373797437</v>
      </c>
      <c r="K229" s="11">
        <f>IFERROR(c_ratio_op_tbl!J221/$B229,"")</f>
        <v>3.933194440777902</v>
      </c>
      <c r="L229" s="11">
        <f>IFERROR(c_ratio_op_tbl!K221/$B229,"")</f>
        <v>4.2609606441760599</v>
      </c>
      <c r="M229" s="11">
        <f>IFERROR(c_ratio_op_tbl!L221/$B229,"")</f>
        <v>4.5887268475742182</v>
      </c>
      <c r="N229" s="11">
        <f>IFERROR(c_ratio_op_tbl!M221/$B229,"")</f>
        <v>4.9164930509723792</v>
      </c>
      <c r="O229" s="2"/>
      <c r="Q229" s="57"/>
    </row>
    <row r="230" spans="1:17" x14ac:dyDescent="0.25">
      <c r="A230" s="12" t="str">
        <f>c_ratio_op_tbl!A222</f>
        <v>0xe073182d644ebb5290cfa6915ba94312fc73a679</v>
      </c>
      <c r="B230" s="2">
        <f>c_ratio_op_tbl!B222</f>
        <v>20203.862426389082</v>
      </c>
      <c r="C230" s="2"/>
      <c r="D230" s="11">
        <f>IFERROR(c_ratio_op_tbl!C222/$B230,"")</f>
        <v>1.7253746775661931</v>
      </c>
      <c r="E230" s="11">
        <f>IFERROR(c_ratio_op_tbl!D222/$B230,"")</f>
        <v>2.0704496130794316</v>
      </c>
      <c r="F230" s="11">
        <f>IFERROR(c_ratio_op_tbl!E222/$B230,"")</f>
        <v>2.4155245485926704</v>
      </c>
      <c r="G230" s="11">
        <f>IFERROR(c_ratio_op_tbl!F222/$B230,"")</f>
        <v>2.7605994841059096</v>
      </c>
      <c r="H230" s="11">
        <f>IFERROR(c_ratio_op_tbl!G222/$B230,"")</f>
        <v>3.1056744196191479</v>
      </c>
      <c r="I230" s="14">
        <f>IFERROR(c_ratio_op_tbl!H222/$B230,"")</f>
        <v>3.4507493551323862</v>
      </c>
      <c r="J230" s="11">
        <f>IFERROR(c_ratio_op_tbl!I222/$B230,"")</f>
        <v>3.7958242906456254</v>
      </c>
      <c r="K230" s="11">
        <f>IFERROR(c_ratio_op_tbl!J222/$B230,"")</f>
        <v>4.1408992261588633</v>
      </c>
      <c r="L230" s="11">
        <f>IFERROR(c_ratio_op_tbl!K222/$B230,"")</f>
        <v>4.4859741616721021</v>
      </c>
      <c r="M230" s="11">
        <f>IFERROR(c_ratio_op_tbl!L222/$B230,"")</f>
        <v>4.8310490971853399</v>
      </c>
      <c r="N230" s="11">
        <f>IFERROR(c_ratio_op_tbl!M222/$B230,"")</f>
        <v>5.1761240326985813</v>
      </c>
      <c r="O230" s="2"/>
      <c r="Q230" s="57"/>
    </row>
    <row r="231" spans="1:17" x14ac:dyDescent="0.25">
      <c r="A231" s="12" t="str">
        <f>c_ratio_op_tbl!A223</f>
        <v>0x48bb08143670d3d7f096b9d3b1095bd205acbac9</v>
      </c>
      <c r="B231" s="2">
        <f>c_ratio_op_tbl!B223</f>
        <v>20164.949593049529</v>
      </c>
      <c r="C231" s="2"/>
      <c r="D231" s="11">
        <f>IFERROR(c_ratio_op_tbl!C223/$B231,"")</f>
        <v>1.8475650115148612</v>
      </c>
      <c r="E231" s="11">
        <f>IFERROR(c_ratio_op_tbl!D223/$B231,"")</f>
        <v>2.2170780138178334</v>
      </c>
      <c r="F231" s="11">
        <f>IFERROR(c_ratio_op_tbl!E223/$B231,"")</f>
        <v>2.5865910161208059</v>
      </c>
      <c r="G231" s="11">
        <f>IFERROR(c_ratio_op_tbl!F223/$B231,"")</f>
        <v>2.9561040184237779</v>
      </c>
      <c r="H231" s="11">
        <f>IFERROR(c_ratio_op_tbl!G223/$B231,"")</f>
        <v>3.3256170207267504</v>
      </c>
      <c r="I231" s="14">
        <f>IFERROR(c_ratio_op_tbl!H223/$B231,"")</f>
        <v>3.6951300230297224</v>
      </c>
      <c r="J231" s="11">
        <f>IFERROR(c_ratio_op_tbl!I223/$B231,"")</f>
        <v>4.0646430253326953</v>
      </c>
      <c r="K231" s="11">
        <f>IFERROR(c_ratio_op_tbl!J223/$B231,"")</f>
        <v>4.4341560276356669</v>
      </c>
      <c r="L231" s="11">
        <f>IFERROR(c_ratio_op_tbl!K223/$B231,"")</f>
        <v>4.8036690299386393</v>
      </c>
      <c r="M231" s="11">
        <f>IFERROR(c_ratio_op_tbl!L223/$B231,"")</f>
        <v>5.1731820322416109</v>
      </c>
      <c r="N231" s="11">
        <f>IFERROR(c_ratio_op_tbl!M223/$B231,"")</f>
        <v>5.542695034544586</v>
      </c>
      <c r="O231" s="2"/>
      <c r="Q231" s="57"/>
    </row>
    <row r="232" spans="1:17" x14ac:dyDescent="0.25">
      <c r="A232" s="12" t="str">
        <f>c_ratio_op_tbl!A224</f>
        <v>0x5356df73b293bd9c6e8efd22c99833391ef8821a</v>
      </c>
      <c r="B232" s="2">
        <f>c_ratio_op_tbl!B224</f>
        <v>20150.316713958851</v>
      </c>
      <c r="C232" s="2"/>
      <c r="D232" s="11">
        <f>IFERROR(c_ratio_op_tbl!C224/$B232,"")</f>
        <v>2.0411462854588249</v>
      </c>
      <c r="E232" s="11">
        <f>IFERROR(c_ratio_op_tbl!D224/$B232,"")</f>
        <v>2.4493755425505896</v>
      </c>
      <c r="F232" s="11">
        <f>IFERROR(c_ratio_op_tbl!E224/$B232,"")</f>
        <v>2.8576047996423544</v>
      </c>
      <c r="G232" s="11">
        <f>IFERROR(c_ratio_op_tbl!F224/$B232,"")</f>
        <v>3.26583405673412</v>
      </c>
      <c r="H232" s="11">
        <f>IFERROR(c_ratio_op_tbl!G224/$B232,"")</f>
        <v>3.6740633138258847</v>
      </c>
      <c r="I232" s="14">
        <f>IFERROR(c_ratio_op_tbl!H224/$B232,"")</f>
        <v>4.0822925709176499</v>
      </c>
      <c r="J232" s="11">
        <f>IFERROR(c_ratio_op_tbl!I224/$B232,"")</f>
        <v>4.490521828009415</v>
      </c>
      <c r="K232" s="11">
        <f>IFERROR(c_ratio_op_tbl!J224/$B232,"")</f>
        <v>4.8987510851011793</v>
      </c>
      <c r="L232" s="11">
        <f>IFERROR(c_ratio_op_tbl!K224/$B232,"")</f>
        <v>5.3069803421929471</v>
      </c>
      <c r="M232" s="11">
        <f>IFERROR(c_ratio_op_tbl!L224/$B232,"")</f>
        <v>5.715209599284707</v>
      </c>
      <c r="N232" s="11">
        <f>IFERROR(c_ratio_op_tbl!M224/$B232,"")</f>
        <v>6.1234388563764721</v>
      </c>
      <c r="O232" s="2"/>
      <c r="Q232" s="57"/>
    </row>
    <row r="233" spans="1:17" x14ac:dyDescent="0.25">
      <c r="A233" s="12" t="str">
        <f>c_ratio_op_tbl!A225</f>
        <v>0x9cfd5052dc827c11a6b3ab2bb5091773765ea2c8</v>
      </c>
      <c r="B233" s="2">
        <f>c_ratio_op_tbl!B225</f>
        <v>19759.846096085301</v>
      </c>
      <c r="C233" s="2"/>
      <c r="D233" s="11">
        <f>IFERROR(c_ratio_op_tbl!C225/$B233,"")</f>
        <v>1.7888919136840942</v>
      </c>
      <c r="E233" s="11">
        <f>IFERROR(c_ratio_op_tbl!D225/$B233,"")</f>
        <v>2.1466702964209126</v>
      </c>
      <c r="F233" s="11">
        <f>IFERROR(c_ratio_op_tbl!E225/$B233,"")</f>
        <v>2.504448679157731</v>
      </c>
      <c r="G233" s="11">
        <f>IFERROR(c_ratio_op_tbl!F225/$B233,"")</f>
        <v>2.8622270618945502</v>
      </c>
      <c r="H233" s="11">
        <f>IFERROR(c_ratio_op_tbl!G225/$B233,"")</f>
        <v>3.2200054446313691</v>
      </c>
      <c r="I233" s="14">
        <f>IFERROR(c_ratio_op_tbl!H225/$B233,"")</f>
        <v>3.5777838273681879</v>
      </c>
      <c r="J233" s="11">
        <f>IFERROR(c_ratio_op_tbl!I225/$B233,"")</f>
        <v>3.9355622101050067</v>
      </c>
      <c r="K233" s="11">
        <f>IFERROR(c_ratio_op_tbl!J225/$B233,"")</f>
        <v>4.2933405928418251</v>
      </c>
      <c r="L233" s="11">
        <f>IFERROR(c_ratio_op_tbl!K225/$B233,"")</f>
        <v>4.651118975578644</v>
      </c>
      <c r="M233" s="11">
        <f>IFERROR(c_ratio_op_tbl!L225/$B233,"")</f>
        <v>5.0088973583154628</v>
      </c>
      <c r="N233" s="11">
        <f>IFERROR(c_ratio_op_tbl!M225/$B233,"")</f>
        <v>5.3666757410522807</v>
      </c>
      <c r="O233" s="2"/>
      <c r="Q233" s="57"/>
    </row>
    <row r="234" spans="1:17" x14ac:dyDescent="0.25">
      <c r="A234" s="12" t="str">
        <f>c_ratio_op_tbl!A226</f>
        <v>0x9fbf4f00105dab6155a1b8ca1f323a62e0481318</v>
      </c>
      <c r="B234" s="2">
        <f>c_ratio_op_tbl!B226</f>
        <v>19723.89023458922</v>
      </c>
      <c r="C234" s="2"/>
      <c r="D234" s="11">
        <f>IFERROR(c_ratio_op_tbl!C226/$B234,"")</f>
        <v>1.9024072171609534</v>
      </c>
      <c r="E234" s="11">
        <f>IFERROR(c_ratio_op_tbl!D226/$B234,"")</f>
        <v>2.2828886605931444</v>
      </c>
      <c r="F234" s="11">
        <f>IFERROR(c_ratio_op_tbl!E226/$B234,"")</f>
        <v>2.663370104025335</v>
      </c>
      <c r="G234" s="11">
        <f>IFERROR(c_ratio_op_tbl!F226/$B234,"")</f>
        <v>3.0438515474575252</v>
      </c>
      <c r="H234" s="11">
        <f>IFERROR(c_ratio_op_tbl!G226/$B234,"")</f>
        <v>3.4243329908897162</v>
      </c>
      <c r="I234" s="14">
        <f>IFERROR(c_ratio_op_tbl!H226/$B234,"")</f>
        <v>3.8048144343219068</v>
      </c>
      <c r="J234" s="11">
        <f>IFERROR(c_ratio_op_tbl!I226/$B234,"")</f>
        <v>4.1852958777540978</v>
      </c>
      <c r="K234" s="11">
        <f>IFERROR(c_ratio_op_tbl!J226/$B234,"")</f>
        <v>4.565777321186288</v>
      </c>
      <c r="L234" s="11">
        <f>IFERROR(c_ratio_op_tbl!K226/$B234,"")</f>
        <v>4.946258764618479</v>
      </c>
      <c r="M234" s="11">
        <f>IFERROR(c_ratio_op_tbl!L226/$B234,"")</f>
        <v>5.3267402080506718</v>
      </c>
      <c r="N234" s="11">
        <f>IFERROR(c_ratio_op_tbl!M226/$B234,"")</f>
        <v>5.7072216514828629</v>
      </c>
      <c r="O234" s="2"/>
      <c r="Q234" s="57"/>
    </row>
    <row r="235" spans="1:17" x14ac:dyDescent="0.25">
      <c r="A235" s="12" t="str">
        <f>c_ratio_op_tbl!A227</f>
        <v>0x95938cd87e7b6540be27d44c7577ad4fa8b85a72</v>
      </c>
      <c r="B235" s="2">
        <f>c_ratio_op_tbl!B227</f>
        <v>19699.761602677281</v>
      </c>
      <c r="C235" s="2"/>
      <c r="D235" s="11">
        <f>IFERROR(c_ratio_op_tbl!C227/$B235,"")</f>
        <v>1.888308995035088</v>
      </c>
      <c r="E235" s="11">
        <f>IFERROR(c_ratio_op_tbl!D227/$B235,"")</f>
        <v>2.2659707940421057</v>
      </c>
      <c r="F235" s="11">
        <f>IFERROR(c_ratio_op_tbl!E227/$B235,"")</f>
        <v>2.6436325930491229</v>
      </c>
      <c r="G235" s="11">
        <f>IFERROR(c_ratio_op_tbl!F227/$B235,"")</f>
        <v>3.0212943920561406</v>
      </c>
      <c r="H235" s="11">
        <f>IFERROR(c_ratio_op_tbl!G227/$B235,"")</f>
        <v>3.3989561910631587</v>
      </c>
      <c r="I235" s="14">
        <f>IFERROR(c_ratio_op_tbl!H227/$B235,"")</f>
        <v>3.776617990070176</v>
      </c>
      <c r="J235" s="11">
        <f>IFERROR(c_ratio_op_tbl!I227/$B235,"")</f>
        <v>4.1542797890771936</v>
      </c>
      <c r="K235" s="11">
        <f>IFERROR(c_ratio_op_tbl!J227/$B235,"")</f>
        <v>4.5319415880842113</v>
      </c>
      <c r="L235" s="11">
        <f>IFERROR(c_ratio_op_tbl!K227/$B235,"")</f>
        <v>4.909603387091229</v>
      </c>
      <c r="M235" s="11">
        <f>IFERROR(c_ratio_op_tbl!L227/$B235,"")</f>
        <v>5.2872651860982467</v>
      </c>
      <c r="N235" s="11">
        <f>IFERROR(c_ratio_op_tbl!M227/$B235,"")</f>
        <v>5.6649269851052608</v>
      </c>
      <c r="O235" s="2"/>
      <c r="Q235" s="57"/>
    </row>
    <row r="236" spans="1:17" x14ac:dyDescent="0.25">
      <c r="A236" s="12" t="str">
        <f>c_ratio_op_tbl!A228</f>
        <v>0x5c461a0c595d6b2a4b0f4a42fd55be7aaed8af80</v>
      </c>
      <c r="B236" s="2">
        <f>c_ratio_op_tbl!B228</f>
        <v>19694.91685558782</v>
      </c>
      <c r="C236" s="2"/>
      <c r="D236" s="11">
        <f>IFERROR(c_ratio_op_tbl!C228/$B236,"")</f>
        <v>1.1280238911485805</v>
      </c>
      <c r="E236" s="11">
        <f>IFERROR(c_ratio_op_tbl!D228/$B236,"")</f>
        <v>1.3536286693782968</v>
      </c>
      <c r="F236" s="11">
        <f>IFERROR(c_ratio_op_tbl!E228/$B236,"")</f>
        <v>1.579233447608013</v>
      </c>
      <c r="G236" s="11">
        <f>IFERROR(c_ratio_op_tbl!F228/$B236,"")</f>
        <v>1.8048382258377291</v>
      </c>
      <c r="H236" s="11">
        <f>IFERROR(c_ratio_op_tbl!G228/$B236,"")</f>
        <v>2.0304430040674455</v>
      </c>
      <c r="I236" s="14">
        <f>IFERROR(c_ratio_op_tbl!H228/$B236,"")</f>
        <v>2.2560477822971614</v>
      </c>
      <c r="J236" s="11">
        <f>IFERROR(c_ratio_op_tbl!I228/$B236,"")</f>
        <v>2.4816525605268778</v>
      </c>
      <c r="K236" s="11">
        <f>IFERROR(c_ratio_op_tbl!J228/$B236,"")</f>
        <v>2.7072573387565937</v>
      </c>
      <c r="L236" s="11">
        <f>IFERROR(c_ratio_op_tbl!K228/$B236,"")</f>
        <v>2.9328621169863096</v>
      </c>
      <c r="M236" s="11">
        <f>IFERROR(c_ratio_op_tbl!L228/$B236,"")</f>
        <v>3.158466895216026</v>
      </c>
      <c r="N236" s="11">
        <f>IFERROR(c_ratio_op_tbl!M228/$B236,"")</f>
        <v>3.3840716734457419</v>
      </c>
      <c r="O236" s="2"/>
      <c r="Q236" s="57"/>
    </row>
    <row r="237" spans="1:17" x14ac:dyDescent="0.25">
      <c r="A237" s="12" t="str">
        <f>c_ratio_op_tbl!A229</f>
        <v>0x5e14c52c105c036c61ac707468f462003dc17c94</v>
      </c>
      <c r="B237" s="2">
        <f>c_ratio_op_tbl!B229</f>
        <v>19561.320311795469</v>
      </c>
      <c r="C237" s="2"/>
      <c r="D237" s="11">
        <f>IFERROR(c_ratio_op_tbl!C229/$B237,"")</f>
        <v>1.9138822453156108</v>
      </c>
      <c r="E237" s="11">
        <f>IFERROR(c_ratio_op_tbl!D229/$B237,"")</f>
        <v>2.2966586943787326</v>
      </c>
      <c r="F237" s="11">
        <f>IFERROR(c_ratio_op_tbl!E229/$B237,"")</f>
        <v>2.6794351434418551</v>
      </c>
      <c r="G237" s="11">
        <f>IFERROR(c_ratio_op_tbl!F229/$B237,"")</f>
        <v>3.0622115925049775</v>
      </c>
      <c r="H237" s="11">
        <f>IFERROR(c_ratio_op_tbl!G229/$B237,"")</f>
        <v>3.4449880415680996</v>
      </c>
      <c r="I237" s="14">
        <f>IFERROR(c_ratio_op_tbl!H229/$B237,"")</f>
        <v>3.8277644906312216</v>
      </c>
      <c r="J237" s="11">
        <f>IFERROR(c_ratio_op_tbl!I229/$B237,"")</f>
        <v>4.2105409396943436</v>
      </c>
      <c r="K237" s="11">
        <f>IFERROR(c_ratio_op_tbl!J229/$B237,"")</f>
        <v>4.5933173887574661</v>
      </c>
      <c r="L237" s="11">
        <f>IFERROR(c_ratio_op_tbl!K229/$B237,"")</f>
        <v>4.9760938378205886</v>
      </c>
      <c r="M237" s="11">
        <f>IFERROR(c_ratio_op_tbl!L229/$B237,"")</f>
        <v>5.3588702868837084</v>
      </c>
      <c r="N237" s="11">
        <f>IFERROR(c_ratio_op_tbl!M229/$B237,"")</f>
        <v>5.7416467359468308</v>
      </c>
      <c r="O237" s="2"/>
      <c r="Q237" s="57"/>
    </row>
    <row r="238" spans="1:17" x14ac:dyDescent="0.25">
      <c r="A238" s="12" t="str">
        <f>c_ratio_op_tbl!A230</f>
        <v>0xd062ab63bb4f7af7e59b85defc3c90bfa9b81e6e</v>
      </c>
      <c r="B238" s="2">
        <f>c_ratio_op_tbl!B230</f>
        <v>19212.4655358011</v>
      </c>
      <c r="C238" s="2"/>
      <c r="D238" s="11">
        <f>IFERROR(c_ratio_op_tbl!C230/$B238,"")</f>
        <v>2.0155470030774754</v>
      </c>
      <c r="E238" s="11">
        <f>IFERROR(c_ratio_op_tbl!D230/$B238,"")</f>
        <v>2.4186564036929705</v>
      </c>
      <c r="F238" s="11">
        <f>IFERROR(c_ratio_op_tbl!E230/$B238,"")</f>
        <v>2.8217658043084652</v>
      </c>
      <c r="G238" s="11">
        <f>IFERROR(c_ratio_op_tbl!F230/$B238,"")</f>
        <v>3.2248752049239608</v>
      </c>
      <c r="H238" s="11">
        <f>IFERROR(c_ratio_op_tbl!G230/$B238,"")</f>
        <v>3.627984605539456</v>
      </c>
      <c r="I238" s="14">
        <f>IFERROR(c_ratio_op_tbl!H230/$B238,"")</f>
        <v>4.0310940061549507</v>
      </c>
      <c r="J238" s="11">
        <f>IFERROR(c_ratio_op_tbl!I230/$B238,"")</f>
        <v>4.4342034067704468</v>
      </c>
      <c r="K238" s="11">
        <f>IFERROR(c_ratio_op_tbl!J230/$B238,"")</f>
        <v>4.837312807385941</v>
      </c>
      <c r="L238" s="11">
        <f>IFERROR(c_ratio_op_tbl!K230/$B238,"")</f>
        <v>5.2404222080014362</v>
      </c>
      <c r="M238" s="11">
        <f>IFERROR(c_ratio_op_tbl!L230/$B238,"")</f>
        <v>5.6435316086169287</v>
      </c>
      <c r="N238" s="11">
        <f>IFERROR(c_ratio_op_tbl!M230/$B238,"")</f>
        <v>6.0466410092324274</v>
      </c>
      <c r="O238" s="2"/>
      <c r="Q238" s="57"/>
    </row>
    <row r="239" spans="1:17" x14ac:dyDescent="0.25">
      <c r="A239" s="12" t="str">
        <f>c_ratio_op_tbl!A231</f>
        <v>0x0291eb432cb4a2613a7415018933e3db45bcd769</v>
      </c>
      <c r="B239" s="2">
        <f>c_ratio_op_tbl!B231</f>
        <v>19134.73896858258</v>
      </c>
      <c r="C239" s="2"/>
      <c r="D239" s="11">
        <f>IFERROR(c_ratio_op_tbl!C231/$B239,"")</f>
        <v>2.0140495303349839</v>
      </c>
      <c r="E239" s="11">
        <f>IFERROR(c_ratio_op_tbl!D231/$B239,"")</f>
        <v>2.4168594364019813</v>
      </c>
      <c r="F239" s="11">
        <f>IFERROR(c_ratio_op_tbl!E231/$B239,"")</f>
        <v>2.8196693424689778</v>
      </c>
      <c r="G239" s="11">
        <f>IFERROR(c_ratio_op_tbl!F231/$B239,"")</f>
        <v>3.2224792485359748</v>
      </c>
      <c r="H239" s="11">
        <f>IFERROR(c_ratio_op_tbl!G231/$B239,"")</f>
        <v>3.6252891546029717</v>
      </c>
      <c r="I239" s="14">
        <f>IFERROR(c_ratio_op_tbl!H231/$B239,"")</f>
        <v>4.0280990606699687</v>
      </c>
      <c r="J239" s="11">
        <f>IFERROR(c_ratio_op_tbl!I231/$B239,"")</f>
        <v>4.4309089667369657</v>
      </c>
      <c r="K239" s="11">
        <f>IFERROR(c_ratio_op_tbl!J231/$B239,"")</f>
        <v>4.8337188728039617</v>
      </c>
      <c r="L239" s="11">
        <f>IFERROR(c_ratio_op_tbl!K231/$B239,"")</f>
        <v>5.2365287788709596</v>
      </c>
      <c r="M239" s="11">
        <f>IFERROR(c_ratio_op_tbl!L231/$B239,"")</f>
        <v>5.6393386849379539</v>
      </c>
      <c r="N239" s="11">
        <f>IFERROR(c_ratio_op_tbl!M231/$B239,"")</f>
        <v>6.0421485910049526</v>
      </c>
      <c r="O239" s="2"/>
      <c r="Q239" s="57"/>
    </row>
    <row r="240" spans="1:17" x14ac:dyDescent="0.25">
      <c r="A240" s="12" t="str">
        <f>c_ratio_op_tbl!A232</f>
        <v>0xcf4d525f31bafdecfa27794f62e0c4dc3a14016f</v>
      </c>
      <c r="B240" s="2">
        <f>c_ratio_op_tbl!B232</f>
        <v>19089.714767717389</v>
      </c>
      <c r="C240" s="2"/>
      <c r="D240" s="11">
        <f>IFERROR(c_ratio_op_tbl!C232/$B240,"")</f>
        <v>1.8637910415184469</v>
      </c>
      <c r="E240" s="11">
        <f>IFERROR(c_ratio_op_tbl!D232/$B240,"")</f>
        <v>2.236549249822136</v>
      </c>
      <c r="F240" s="11">
        <f>IFERROR(c_ratio_op_tbl!E232/$B240,"")</f>
        <v>2.6093074581258251</v>
      </c>
      <c r="G240" s="11">
        <f>IFERROR(c_ratio_op_tbl!F232/$B240,"")</f>
        <v>2.9820656664295151</v>
      </c>
      <c r="H240" s="11">
        <f>IFERROR(c_ratio_op_tbl!G232/$B240,"")</f>
        <v>3.3548238747332046</v>
      </c>
      <c r="I240" s="14">
        <f>IFERROR(c_ratio_op_tbl!H232/$B240,"")</f>
        <v>3.7275820830368938</v>
      </c>
      <c r="J240" s="11">
        <f>IFERROR(c_ratio_op_tbl!I232/$B240,"")</f>
        <v>4.1003402913405838</v>
      </c>
      <c r="K240" s="11">
        <f>IFERROR(c_ratio_op_tbl!J232/$B240,"")</f>
        <v>4.473098499644272</v>
      </c>
      <c r="L240" s="11">
        <f>IFERROR(c_ratio_op_tbl!K232/$B240,"")</f>
        <v>4.845856707947962</v>
      </c>
      <c r="M240" s="11">
        <f>IFERROR(c_ratio_op_tbl!L232/$B240,"")</f>
        <v>5.2186149162516511</v>
      </c>
      <c r="N240" s="11">
        <f>IFERROR(c_ratio_op_tbl!M232/$B240,"")</f>
        <v>5.5913731245553402</v>
      </c>
      <c r="O240" s="2"/>
      <c r="Q240" s="57"/>
    </row>
    <row r="241" spans="1:17" x14ac:dyDescent="0.25">
      <c r="A241" s="12" t="str">
        <f>c_ratio_op_tbl!A233</f>
        <v>0x80fb5880f38185661962e475ac1557817dc9faea</v>
      </c>
      <c r="B241" s="2">
        <f>c_ratio_op_tbl!B233</f>
        <v>18857.226065806411</v>
      </c>
      <c r="C241" s="2"/>
      <c r="D241" s="11">
        <f>IFERROR(c_ratio_op_tbl!C233/$B241,"")</f>
        <v>1.9967917051247515</v>
      </c>
      <c r="E241" s="11">
        <f>IFERROR(c_ratio_op_tbl!D233/$B241,"")</f>
        <v>2.396150046149701</v>
      </c>
      <c r="F241" s="11">
        <f>IFERROR(c_ratio_op_tbl!E233/$B241,"")</f>
        <v>2.7955083871746518</v>
      </c>
      <c r="G241" s="11">
        <f>IFERROR(c_ratio_op_tbl!F233/$B241,"")</f>
        <v>3.1948667281996022</v>
      </c>
      <c r="H241" s="11">
        <f>IFERROR(c_ratio_op_tbl!G233/$B241,"")</f>
        <v>3.5942250692245521</v>
      </c>
      <c r="I241" s="14">
        <f>IFERROR(c_ratio_op_tbl!H233/$B241,"")</f>
        <v>3.993583410249502</v>
      </c>
      <c r="J241" s="11">
        <f>IFERROR(c_ratio_op_tbl!I233/$B241,"")</f>
        <v>4.3929417512744529</v>
      </c>
      <c r="K241" s="11">
        <f>IFERROR(c_ratio_op_tbl!J233/$B241,"")</f>
        <v>4.7923000922994028</v>
      </c>
      <c r="L241" s="11">
        <f>IFERROR(c_ratio_op_tbl!K233/$B241,"")</f>
        <v>5.1916584333243527</v>
      </c>
      <c r="M241" s="11">
        <f>IFERROR(c_ratio_op_tbl!L233/$B241,"")</f>
        <v>5.5910167743493053</v>
      </c>
      <c r="N241" s="11">
        <f>IFERROR(c_ratio_op_tbl!M233/$B241,"")</f>
        <v>5.9903751153742553</v>
      </c>
      <c r="O241" s="2"/>
      <c r="Q241" s="57"/>
    </row>
    <row r="242" spans="1:17" x14ac:dyDescent="0.25">
      <c r="A242" s="12" t="str">
        <f>c_ratio_op_tbl!A234</f>
        <v>0xb95b8106b30c794b1eed3c5eeaf6a02cf82c8446</v>
      </c>
      <c r="B242" s="2">
        <f>c_ratio_op_tbl!B234</f>
        <v>18601.57137999616</v>
      </c>
      <c r="C242" s="2"/>
      <c r="D242" s="11">
        <f>IFERROR(c_ratio_op_tbl!C234/$B242,"")</f>
        <v>1.4977100243751242</v>
      </c>
      <c r="E242" s="11">
        <f>IFERROR(c_ratio_op_tbl!D234/$B242,"")</f>
        <v>1.797252029250149</v>
      </c>
      <c r="F242" s="11">
        <f>IFERROR(c_ratio_op_tbl!E234/$B242,"")</f>
        <v>2.0967940341251738</v>
      </c>
      <c r="G242" s="11">
        <f>IFERROR(c_ratio_op_tbl!F234/$B242,"")</f>
        <v>2.3963360390001989</v>
      </c>
      <c r="H242" s="11">
        <f>IFERROR(c_ratio_op_tbl!G234/$B242,"")</f>
        <v>2.6958780438752235</v>
      </c>
      <c r="I242" s="14">
        <f>IFERROR(c_ratio_op_tbl!H234/$B242,"")</f>
        <v>2.9954200487502485</v>
      </c>
      <c r="J242" s="11">
        <f>IFERROR(c_ratio_op_tbl!I234/$B242,"")</f>
        <v>3.2949620536252735</v>
      </c>
      <c r="K242" s="11">
        <f>IFERROR(c_ratio_op_tbl!J234/$B242,"")</f>
        <v>3.5945040585002981</v>
      </c>
      <c r="L242" s="11">
        <f>IFERROR(c_ratio_op_tbl!K234/$B242,"")</f>
        <v>3.8940460633753231</v>
      </c>
      <c r="M242" s="11">
        <f>IFERROR(c_ratio_op_tbl!L234/$B242,"")</f>
        <v>4.1935880682503477</v>
      </c>
      <c r="N242" s="11">
        <f>IFERROR(c_ratio_op_tbl!M234/$B242,"")</f>
        <v>4.4931300731253723</v>
      </c>
      <c r="O242" s="2"/>
      <c r="Q242" s="57"/>
    </row>
    <row r="243" spans="1:17" x14ac:dyDescent="0.25">
      <c r="A243" s="12" t="str">
        <f>c_ratio_op_tbl!A235</f>
        <v>0x89b76bdda22a59014e7c67a612ca80dad957e13d</v>
      </c>
      <c r="B243" s="2">
        <f>c_ratio_op_tbl!B235</f>
        <v>18502.138658328709</v>
      </c>
      <c r="C243" s="2"/>
      <c r="D243" s="11">
        <f>IFERROR(c_ratio_op_tbl!C235/$B243,"")</f>
        <v>1.7710023309901382</v>
      </c>
      <c r="E243" s="11">
        <f>IFERROR(c_ratio_op_tbl!D235/$B243,"")</f>
        <v>2.1252027971881655</v>
      </c>
      <c r="F243" s="11">
        <f>IFERROR(c_ratio_op_tbl!E235/$B243,"")</f>
        <v>2.4794032633861929</v>
      </c>
      <c r="G243" s="11">
        <f>IFERROR(c_ratio_op_tbl!F235/$B243,"")</f>
        <v>2.8336037295842207</v>
      </c>
      <c r="H243" s="11">
        <f>IFERROR(c_ratio_op_tbl!G235/$B243,"")</f>
        <v>3.1878041957822485</v>
      </c>
      <c r="I243" s="14">
        <f>IFERROR(c_ratio_op_tbl!H235/$B243,"")</f>
        <v>3.5420046619802763</v>
      </c>
      <c r="J243" s="11">
        <f>IFERROR(c_ratio_op_tbl!I235/$B243,"")</f>
        <v>3.8962051281783041</v>
      </c>
      <c r="K243" s="11">
        <f>IFERROR(c_ratio_op_tbl!J235/$B243,"")</f>
        <v>4.250405594376331</v>
      </c>
      <c r="L243" s="11">
        <f>IFERROR(c_ratio_op_tbl!K235/$B243,"")</f>
        <v>4.6046060605743593</v>
      </c>
      <c r="M243" s="11">
        <f>IFERROR(c_ratio_op_tbl!L235/$B243,"")</f>
        <v>4.9588065267723858</v>
      </c>
      <c r="N243" s="11">
        <f>IFERROR(c_ratio_op_tbl!M235/$B243,"")</f>
        <v>5.313006992970414</v>
      </c>
      <c r="O243" s="2"/>
      <c r="Q243" s="57"/>
    </row>
    <row r="244" spans="1:17" x14ac:dyDescent="0.25">
      <c r="A244" s="12" t="str">
        <f>c_ratio_op_tbl!A236</f>
        <v>0x3f7a4968fa9992d77af365eb34918e6c0b8a4240</v>
      </c>
      <c r="B244" s="2">
        <f>c_ratio_op_tbl!B236</f>
        <v>18497.337881355761</v>
      </c>
      <c r="C244" s="2"/>
      <c r="D244" s="11">
        <f>IFERROR(c_ratio_op_tbl!C236/$B244,"")</f>
        <v>1.9022071002512821</v>
      </c>
      <c r="E244" s="11">
        <f>IFERROR(c_ratio_op_tbl!D236/$B244,"")</f>
        <v>2.2826485203015392</v>
      </c>
      <c r="F244" s="11">
        <f>IFERROR(c_ratio_op_tbl!E236/$B244,"")</f>
        <v>2.6630899403517949</v>
      </c>
      <c r="G244" s="11">
        <f>IFERROR(c_ratio_op_tbl!F236/$B244,"")</f>
        <v>3.0435313604020515</v>
      </c>
      <c r="H244" s="11">
        <f>IFERROR(c_ratio_op_tbl!G236/$B244,"")</f>
        <v>3.4239727804523081</v>
      </c>
      <c r="I244" s="14">
        <f>IFERROR(c_ratio_op_tbl!H236/$B244,"")</f>
        <v>3.8044142005025643</v>
      </c>
      <c r="J244" s="11">
        <f>IFERROR(c_ratio_op_tbl!I236/$B244,"")</f>
        <v>4.1848556205528213</v>
      </c>
      <c r="K244" s="11">
        <f>IFERROR(c_ratio_op_tbl!J236/$B244,"")</f>
        <v>4.5652970406030775</v>
      </c>
      <c r="L244" s="11">
        <f>IFERROR(c_ratio_op_tbl!K236/$B244,"")</f>
        <v>4.9457384606533337</v>
      </c>
      <c r="M244" s="11">
        <f>IFERROR(c_ratio_op_tbl!L236/$B244,"")</f>
        <v>5.3261798807035898</v>
      </c>
      <c r="N244" s="11">
        <f>IFERROR(c_ratio_op_tbl!M236/$B244,"")</f>
        <v>5.706621300753846</v>
      </c>
      <c r="O244" s="2"/>
      <c r="Q244" s="57"/>
    </row>
    <row r="245" spans="1:17" x14ac:dyDescent="0.25">
      <c r="A245" s="12" t="str">
        <f>c_ratio_op_tbl!A237</f>
        <v>0x69cfafca9c889d6efc1acc5651ce7a5ec6cdc231</v>
      </c>
      <c r="B245" s="2">
        <f>c_ratio_op_tbl!B237</f>
        <v>18392.677424504229</v>
      </c>
      <c r="C245" s="2"/>
      <c r="D245" s="11">
        <f>IFERROR(c_ratio_op_tbl!C237/$B245,"")</f>
        <v>1.9851855555358773</v>
      </c>
      <c r="E245" s="11">
        <f>IFERROR(c_ratio_op_tbl!D237/$B245,"")</f>
        <v>2.3822226666430528</v>
      </c>
      <c r="F245" s="11">
        <f>IFERROR(c_ratio_op_tbl!E237/$B245,"")</f>
        <v>2.7792597777502288</v>
      </c>
      <c r="G245" s="11">
        <f>IFERROR(c_ratio_op_tbl!F237/$B245,"")</f>
        <v>3.1762968888574044</v>
      </c>
      <c r="H245" s="11">
        <f>IFERROR(c_ratio_op_tbl!G237/$B245,"")</f>
        <v>3.5733339999645803</v>
      </c>
      <c r="I245" s="14">
        <f>IFERROR(c_ratio_op_tbl!H237/$B245,"")</f>
        <v>3.9703711110717554</v>
      </c>
      <c r="J245" s="11">
        <f>IFERROR(c_ratio_op_tbl!I237/$B245,"")</f>
        <v>4.3674082221789314</v>
      </c>
      <c r="K245" s="11">
        <f>IFERROR(c_ratio_op_tbl!J237/$B245,"")</f>
        <v>4.7644453332861056</v>
      </c>
      <c r="L245" s="11">
        <f>IFERROR(c_ratio_op_tbl!K237/$B245,"")</f>
        <v>5.1614824443932825</v>
      </c>
      <c r="M245" s="11">
        <f>IFERROR(c_ratio_op_tbl!L237/$B245,"")</f>
        <v>5.558519555500455</v>
      </c>
      <c r="N245" s="11">
        <f>IFERROR(c_ratio_op_tbl!M237/$B245,"")</f>
        <v>5.9555566666076345</v>
      </c>
      <c r="O245" s="2"/>
      <c r="Q245" s="57"/>
    </row>
    <row r="246" spans="1:17" x14ac:dyDescent="0.25">
      <c r="A246" s="12" t="str">
        <f>c_ratio_op_tbl!A238</f>
        <v>0x3f6524bbab05fd836710fbbf9adc6268e42abd80</v>
      </c>
      <c r="B246" s="2">
        <f>c_ratio_op_tbl!B238</f>
        <v>18318.999543473561</v>
      </c>
      <c r="C246" s="2"/>
      <c r="D246" s="11">
        <f>IFERROR(c_ratio_op_tbl!C238/$B246,"")</f>
        <v>2.3980170609006297</v>
      </c>
      <c r="E246" s="11">
        <f>IFERROR(c_ratio_op_tbl!D238/$B246,"")</f>
        <v>2.8776204730807557</v>
      </c>
      <c r="F246" s="11">
        <f>IFERROR(c_ratio_op_tbl!E238/$B246,"")</f>
        <v>3.3572238852608813</v>
      </c>
      <c r="G246" s="11">
        <f>IFERROR(c_ratio_op_tbl!F238/$B246,"")</f>
        <v>3.8368272974410078</v>
      </c>
      <c r="H246" s="11">
        <f>IFERROR(c_ratio_op_tbl!G238/$B246,"")</f>
        <v>4.3164307096211338</v>
      </c>
      <c r="I246" s="14">
        <f>IFERROR(c_ratio_op_tbl!H238/$B246,"")</f>
        <v>4.7960341218012594</v>
      </c>
      <c r="J246" s="11">
        <f>IFERROR(c_ratio_op_tbl!I238/$B246,"")</f>
        <v>5.2756375339813859</v>
      </c>
      <c r="K246" s="11">
        <f>IFERROR(c_ratio_op_tbl!J238/$B246,"")</f>
        <v>5.7552409461615133</v>
      </c>
      <c r="L246" s="11">
        <f>IFERROR(c_ratio_op_tbl!K238/$B246,"")</f>
        <v>6.2348443583416397</v>
      </c>
      <c r="M246" s="11">
        <f>IFERROR(c_ratio_op_tbl!L238/$B246,"")</f>
        <v>6.71444777052176</v>
      </c>
      <c r="N246" s="11">
        <f>IFERROR(c_ratio_op_tbl!M238/$B246,"")</f>
        <v>7.1940511827018918</v>
      </c>
      <c r="O246" s="2"/>
      <c r="Q246" s="57"/>
    </row>
    <row r="247" spans="1:17" x14ac:dyDescent="0.25">
      <c r="A247" s="12" t="str">
        <f>c_ratio_op_tbl!A239</f>
        <v>0xef7d9be5a88af3c6bc4d87606b2747695485e50e</v>
      </c>
      <c r="B247" s="2">
        <f>c_ratio_op_tbl!B239</f>
        <v>18299.050508240391</v>
      </c>
      <c r="C247" s="2"/>
      <c r="D247" s="11">
        <f>IFERROR(c_ratio_op_tbl!C239/$B247,"")</f>
        <v>1.5895898058223468</v>
      </c>
      <c r="E247" s="11">
        <f>IFERROR(c_ratio_op_tbl!D239/$B247,"")</f>
        <v>1.9075077669868163</v>
      </c>
      <c r="F247" s="11">
        <f>IFERROR(c_ratio_op_tbl!E239/$B247,"")</f>
        <v>2.2254257281512855</v>
      </c>
      <c r="G247" s="11">
        <f>IFERROR(c_ratio_op_tbl!F239/$B247,"")</f>
        <v>2.5433436893157553</v>
      </c>
      <c r="H247" s="11">
        <f>IFERROR(c_ratio_op_tbl!G239/$B247,"")</f>
        <v>2.8612616504802246</v>
      </c>
      <c r="I247" s="14">
        <f>IFERROR(c_ratio_op_tbl!H239/$B247,"")</f>
        <v>3.1791796116446935</v>
      </c>
      <c r="J247" s="11">
        <f>IFERROR(c_ratio_op_tbl!I239/$B247,"")</f>
        <v>3.4970975728091633</v>
      </c>
      <c r="K247" s="11">
        <f>IFERROR(c_ratio_op_tbl!J239/$B247,"")</f>
        <v>3.8150155339736327</v>
      </c>
      <c r="L247" s="11">
        <f>IFERROR(c_ratio_op_tbl!K239/$B247,"")</f>
        <v>4.1329334951381025</v>
      </c>
      <c r="M247" s="11">
        <f>IFERROR(c_ratio_op_tbl!L239/$B247,"")</f>
        <v>4.450851456302571</v>
      </c>
      <c r="N247" s="11">
        <f>IFERROR(c_ratio_op_tbl!M239/$B247,"")</f>
        <v>4.7687694174670412</v>
      </c>
      <c r="O247" s="2"/>
      <c r="Q247" s="57"/>
    </row>
    <row r="248" spans="1:17" x14ac:dyDescent="0.25">
      <c r="A248" s="12" t="str">
        <f>c_ratio_op_tbl!A240</f>
        <v>0xafa306dbb13beb550511ffbd304d97461e71603c</v>
      </c>
      <c r="B248" s="2">
        <f>c_ratio_op_tbl!B240</f>
        <v>18242.581772056841</v>
      </c>
      <c r="C248" s="2"/>
      <c r="D248" s="11">
        <f>IFERROR(c_ratio_op_tbl!C240/$B248,"")</f>
        <v>1.7525501058387967</v>
      </c>
      <c r="E248" s="11">
        <f>IFERROR(c_ratio_op_tbl!D240/$B248,"")</f>
        <v>2.1030601270065556</v>
      </c>
      <c r="F248" s="11">
        <f>IFERROR(c_ratio_op_tbl!E240/$B248,"")</f>
        <v>2.4535701481743151</v>
      </c>
      <c r="G248" s="11">
        <f>IFERROR(c_ratio_op_tbl!F240/$B248,"")</f>
        <v>2.8040801693420745</v>
      </c>
      <c r="H248" s="11">
        <f>IFERROR(c_ratio_op_tbl!G240/$B248,"")</f>
        <v>3.1545901905098339</v>
      </c>
      <c r="I248" s="14">
        <f>IFERROR(c_ratio_op_tbl!H240/$B248,"")</f>
        <v>3.5051002116775933</v>
      </c>
      <c r="J248" s="11">
        <f>IFERROR(c_ratio_op_tbl!I240/$B248,"")</f>
        <v>3.8556102328453528</v>
      </c>
      <c r="K248" s="11">
        <f>IFERROR(c_ratio_op_tbl!J240/$B248,"")</f>
        <v>4.2061202540131113</v>
      </c>
      <c r="L248" s="11">
        <f>IFERROR(c_ratio_op_tbl!K240/$B248,"")</f>
        <v>4.5566302751808712</v>
      </c>
      <c r="M248" s="11">
        <f>IFERROR(c_ratio_op_tbl!L240/$B248,"")</f>
        <v>4.9071402963486301</v>
      </c>
      <c r="N248" s="11">
        <f>IFERROR(c_ratio_op_tbl!M240/$B248,"")</f>
        <v>5.25765031751639</v>
      </c>
      <c r="O248" s="2"/>
      <c r="Q248" s="57"/>
    </row>
    <row r="249" spans="1:17" x14ac:dyDescent="0.25">
      <c r="A249" s="12" t="str">
        <f>c_ratio_op_tbl!A241</f>
        <v>0xeddc3369e15e9effa6e1ec2ee1ddc3cdf501e852</v>
      </c>
      <c r="B249" s="2">
        <f>c_ratio_op_tbl!B241</f>
        <v>18091.015078110959</v>
      </c>
      <c r="C249" s="2"/>
      <c r="D249" s="11">
        <f>IFERROR(c_ratio_op_tbl!C241/$B249,"")</f>
        <v>1.5087267101776694</v>
      </c>
      <c r="E249" s="11">
        <f>IFERROR(c_ratio_op_tbl!D241/$B249,"")</f>
        <v>1.8104720522132032</v>
      </c>
      <c r="F249" s="11">
        <f>IFERROR(c_ratio_op_tbl!E241/$B249,"")</f>
        <v>2.1122173942487374</v>
      </c>
      <c r="G249" s="11">
        <f>IFERROR(c_ratio_op_tbl!F241/$B249,"")</f>
        <v>2.4139627362842715</v>
      </c>
      <c r="H249" s="11">
        <f>IFERROR(c_ratio_op_tbl!G241/$B249,"")</f>
        <v>2.7157080783198051</v>
      </c>
      <c r="I249" s="14">
        <f>IFERROR(c_ratio_op_tbl!H241/$B249,"")</f>
        <v>3.0174534203553396</v>
      </c>
      <c r="J249" s="11">
        <f>IFERROR(c_ratio_op_tbl!I241/$B249,"")</f>
        <v>3.3191987623908732</v>
      </c>
      <c r="K249" s="11">
        <f>IFERROR(c_ratio_op_tbl!J241/$B249,"")</f>
        <v>3.6209441044264068</v>
      </c>
      <c r="L249" s="11">
        <f>IFERROR(c_ratio_op_tbl!K241/$B249,"")</f>
        <v>3.9226894464619408</v>
      </c>
      <c r="M249" s="11">
        <f>IFERROR(c_ratio_op_tbl!L241/$B249,"")</f>
        <v>4.2244347884974749</v>
      </c>
      <c r="N249" s="11">
        <f>IFERROR(c_ratio_op_tbl!M241/$B249,"")</f>
        <v>4.5261801305330085</v>
      </c>
      <c r="O249" s="2"/>
      <c r="Q249" s="57"/>
    </row>
    <row r="250" spans="1:17" x14ac:dyDescent="0.25">
      <c r="A250" s="12" t="str">
        <f>c_ratio_op_tbl!A242</f>
        <v>0x00610d1b203f9ddf2776d8729b0de854f5dce8ed</v>
      </c>
      <c r="B250" s="2">
        <f>c_ratio_op_tbl!B242</f>
        <v>17813.325694777541</v>
      </c>
      <c r="C250" s="2"/>
      <c r="D250" s="11">
        <f>IFERROR(c_ratio_op_tbl!C242/$B250,"")</f>
        <v>1.9149939118017101</v>
      </c>
      <c r="E250" s="11">
        <f>IFERROR(c_ratio_op_tbl!D242/$B250,"")</f>
        <v>2.2979926941620525</v>
      </c>
      <c r="F250" s="11">
        <f>IFERROR(c_ratio_op_tbl!E242/$B250,"")</f>
        <v>2.6809914765223946</v>
      </c>
      <c r="G250" s="11">
        <f>IFERROR(c_ratio_op_tbl!F242/$B250,"")</f>
        <v>3.0639902588827361</v>
      </c>
      <c r="H250" s="11">
        <f>IFERROR(c_ratio_op_tbl!G242/$B250,"")</f>
        <v>3.446989041243079</v>
      </c>
      <c r="I250" s="14">
        <f>IFERROR(c_ratio_op_tbl!H242/$B250,"")</f>
        <v>3.829987823603421</v>
      </c>
      <c r="J250" s="11">
        <f>IFERROR(c_ratio_op_tbl!I242/$B250,"")</f>
        <v>4.2129866059637626</v>
      </c>
      <c r="K250" s="11">
        <f>IFERROR(c_ratio_op_tbl!J242/$B250,"")</f>
        <v>4.5959853883241051</v>
      </c>
      <c r="L250" s="11">
        <f>IFERROR(c_ratio_op_tbl!K242/$B250,"")</f>
        <v>4.9789841706844475</v>
      </c>
      <c r="M250" s="11">
        <f>IFERROR(c_ratio_op_tbl!L242/$B250,"")</f>
        <v>5.3619829530447891</v>
      </c>
      <c r="N250" s="11">
        <f>IFERROR(c_ratio_op_tbl!M242/$B250,"")</f>
        <v>5.7449817354051316</v>
      </c>
      <c r="O250" s="2"/>
      <c r="Q250" s="57"/>
    </row>
    <row r="251" spans="1:17" x14ac:dyDescent="0.25">
      <c r="A251" s="12" t="str">
        <f>c_ratio_op_tbl!A243</f>
        <v>0x02a92f5e64ced3817782b5b17a0c86a4db475eb4</v>
      </c>
      <c r="B251" s="2">
        <f>c_ratio_op_tbl!B243</f>
        <v>17702.658541624551</v>
      </c>
      <c r="C251" s="2"/>
      <c r="D251" s="11">
        <f>IFERROR(c_ratio_op_tbl!C243/$B251,"")</f>
        <v>1.9130450842766678</v>
      </c>
      <c r="E251" s="11">
        <f>IFERROR(c_ratio_op_tbl!D243/$B251,"")</f>
        <v>2.2956541011320009</v>
      </c>
      <c r="F251" s="11">
        <f>IFERROR(c_ratio_op_tbl!E243/$B251,"")</f>
        <v>2.6782631179873349</v>
      </c>
      <c r="G251" s="11">
        <f>IFERROR(c_ratio_op_tbl!F243/$B251,"")</f>
        <v>3.0608721348426684</v>
      </c>
      <c r="H251" s="11">
        <f>IFERROR(c_ratio_op_tbl!G243/$B251,"")</f>
        <v>3.443481151698002</v>
      </c>
      <c r="I251" s="14">
        <f>IFERROR(c_ratio_op_tbl!H243/$B251,"")</f>
        <v>3.8260901685533355</v>
      </c>
      <c r="J251" s="11">
        <f>IFERROR(c_ratio_op_tbl!I243/$B251,"")</f>
        <v>4.2086991854086691</v>
      </c>
      <c r="K251" s="11">
        <f>IFERROR(c_ratio_op_tbl!J243/$B251,"")</f>
        <v>4.5913082022640026</v>
      </c>
      <c r="L251" s="11">
        <f>IFERROR(c_ratio_op_tbl!K243/$B251,"")</f>
        <v>4.9739172191193362</v>
      </c>
      <c r="M251" s="11">
        <f>IFERROR(c_ratio_op_tbl!L243/$B251,"")</f>
        <v>5.3565262359746697</v>
      </c>
      <c r="N251" s="11">
        <f>IFERROR(c_ratio_op_tbl!M243/$B251,"")</f>
        <v>5.7391352528300015</v>
      </c>
      <c r="O251" s="2"/>
      <c r="Q251" s="57"/>
    </row>
    <row r="252" spans="1:17" x14ac:dyDescent="0.25">
      <c r="A252" s="12" t="str">
        <f>c_ratio_op_tbl!A244</f>
        <v>0x80c375ae21b680e7948dcf17beaa70547285d497</v>
      </c>
      <c r="B252" s="2">
        <f>c_ratio_op_tbl!B244</f>
        <v>17670.614202515429</v>
      </c>
      <c r="C252" s="2"/>
      <c r="D252" s="11">
        <f>IFERROR(c_ratio_op_tbl!C244/$B252,"")</f>
        <v>1.1841324603043877</v>
      </c>
      <c r="E252" s="11">
        <f>IFERROR(c_ratio_op_tbl!D244/$B252,"")</f>
        <v>1.4209589523652646</v>
      </c>
      <c r="F252" s="11">
        <f>IFERROR(c_ratio_op_tbl!E244/$B252,"")</f>
        <v>1.6577854444261422</v>
      </c>
      <c r="G252" s="11">
        <f>IFERROR(c_ratio_op_tbl!F244/$B252,"")</f>
        <v>1.8946119364870198</v>
      </c>
      <c r="H252" s="11">
        <f>IFERROR(c_ratio_op_tbl!G244/$B252,"")</f>
        <v>2.1314384285478978</v>
      </c>
      <c r="I252" s="14">
        <f>IFERROR(c_ratio_op_tbl!H244/$B252,"")</f>
        <v>2.3682649206087749</v>
      </c>
      <c r="J252" s="11">
        <f>IFERROR(c_ratio_op_tbl!I244/$B252,"")</f>
        <v>2.6050914126696521</v>
      </c>
      <c r="K252" s="11">
        <f>IFERROR(c_ratio_op_tbl!J244/$B252,"")</f>
        <v>2.8419179047305296</v>
      </c>
      <c r="L252" s="11">
        <f>IFERROR(c_ratio_op_tbl!K244/$B252,"")</f>
        <v>3.0787443967914072</v>
      </c>
      <c r="M252" s="11">
        <f>IFERROR(c_ratio_op_tbl!L244/$B252,"")</f>
        <v>3.3155708888522843</v>
      </c>
      <c r="N252" s="11">
        <f>IFERROR(c_ratio_op_tbl!M244/$B252,"")</f>
        <v>3.5523973809131615</v>
      </c>
      <c r="O252" s="2"/>
      <c r="Q252" s="57"/>
    </row>
    <row r="253" spans="1:17" x14ac:dyDescent="0.25">
      <c r="A253" s="12" t="str">
        <f>c_ratio_op_tbl!A245</f>
        <v>0x4f54edb55391df3156607971c71da03fbfd31d67</v>
      </c>
      <c r="B253" s="2">
        <f>c_ratio_op_tbl!B245</f>
        <v>17601.086624882861</v>
      </c>
      <c r="C253" s="2"/>
      <c r="D253" s="11">
        <f>IFERROR(c_ratio_op_tbl!C245/$B253,"")</f>
        <v>1.9150160922201493</v>
      </c>
      <c r="E253" s="11">
        <f>IFERROR(c_ratio_op_tbl!D245/$B253,"")</f>
        <v>2.2980193106641789</v>
      </c>
      <c r="F253" s="11">
        <f>IFERROR(c_ratio_op_tbl!E245/$B253,"")</f>
        <v>2.6810225291082088</v>
      </c>
      <c r="G253" s="11">
        <f>IFERROR(c_ratio_op_tbl!F245/$B253,"")</f>
        <v>3.0640257475522388</v>
      </c>
      <c r="H253" s="11">
        <f>IFERROR(c_ratio_op_tbl!G245/$B253,"")</f>
        <v>3.4470289659962692</v>
      </c>
      <c r="I253" s="14">
        <f>IFERROR(c_ratio_op_tbl!H245/$B253,"")</f>
        <v>3.8300321844402987</v>
      </c>
      <c r="J253" s="11">
        <f>IFERROR(c_ratio_op_tbl!I245/$B253,"")</f>
        <v>4.2130354028843291</v>
      </c>
      <c r="K253" s="11">
        <f>IFERROR(c_ratio_op_tbl!J245/$B253,"")</f>
        <v>4.5960386213283577</v>
      </c>
      <c r="L253" s="11">
        <f>IFERROR(c_ratio_op_tbl!K245/$B253,"")</f>
        <v>4.9790418397723881</v>
      </c>
      <c r="M253" s="11">
        <f>IFERROR(c_ratio_op_tbl!L245/$B253,"")</f>
        <v>5.3620450582164176</v>
      </c>
      <c r="N253" s="11">
        <f>IFERROR(c_ratio_op_tbl!M245/$B253,"")</f>
        <v>5.7450482766604463</v>
      </c>
      <c r="O253" s="2"/>
      <c r="Q253" s="57"/>
    </row>
    <row r="254" spans="1:17" x14ac:dyDescent="0.25">
      <c r="A254" s="12" t="str">
        <f>c_ratio_op_tbl!A246</f>
        <v>0xc36e75e9afbac4b96f689cb3c1e2a404896be616</v>
      </c>
      <c r="B254" s="2">
        <f>c_ratio_op_tbl!B246</f>
        <v>17423.193026200868</v>
      </c>
      <c r="C254" s="2"/>
      <c r="D254" s="11">
        <f>IFERROR(c_ratio_op_tbl!C246/$B254,"")</f>
        <v>1.5944725921758178</v>
      </c>
      <c r="E254" s="11">
        <f>IFERROR(c_ratio_op_tbl!D246/$B254,"")</f>
        <v>1.9133671106109811</v>
      </c>
      <c r="F254" s="11">
        <f>IFERROR(c_ratio_op_tbl!E246/$B254,"")</f>
        <v>2.2322616290461448</v>
      </c>
      <c r="G254" s="11">
        <f>IFERROR(c_ratio_op_tbl!F246/$B254,"")</f>
        <v>2.5511561474813087</v>
      </c>
      <c r="H254" s="11">
        <f>IFERROR(c_ratio_op_tbl!G246/$B254,"")</f>
        <v>2.8700506659164717</v>
      </c>
      <c r="I254" s="14">
        <f>IFERROR(c_ratio_op_tbl!H246/$B254,"")</f>
        <v>3.1889451843516357</v>
      </c>
      <c r="J254" s="11">
        <f>IFERROR(c_ratio_op_tbl!I246/$B254,"")</f>
        <v>3.5078397027867996</v>
      </c>
      <c r="K254" s="11">
        <f>IFERROR(c_ratio_op_tbl!J246/$B254,"")</f>
        <v>3.8267342212219622</v>
      </c>
      <c r="L254" s="11">
        <f>IFERROR(c_ratio_op_tbl!K246/$B254,"")</f>
        <v>4.145628739657127</v>
      </c>
      <c r="M254" s="11">
        <f>IFERROR(c_ratio_op_tbl!L246/$B254,"")</f>
        <v>4.4645232580922896</v>
      </c>
      <c r="N254" s="11">
        <f>IFERROR(c_ratio_op_tbl!M246/$B254,"")</f>
        <v>4.783417776527453</v>
      </c>
      <c r="O254" s="2"/>
      <c r="Q254" s="57"/>
    </row>
    <row r="255" spans="1:17" x14ac:dyDescent="0.25">
      <c r="A255" s="12" t="str">
        <f>c_ratio_op_tbl!A247</f>
        <v>0x49a216d58dc65db1db92405ebdc48fdf945db991</v>
      </c>
      <c r="B255" s="2">
        <f>c_ratio_op_tbl!B247</f>
        <v>17382.63045158227</v>
      </c>
      <c r="C255" s="2"/>
      <c r="D255" s="11">
        <f>IFERROR(c_ratio_op_tbl!C247/$B255,"")</f>
        <v>2.0422524579051462</v>
      </c>
      <c r="E255" s="11">
        <f>IFERROR(c_ratio_op_tbl!D247/$B255,"")</f>
        <v>2.4507029494861747</v>
      </c>
      <c r="F255" s="11">
        <f>IFERROR(c_ratio_op_tbl!E247/$B255,"")</f>
        <v>2.8591534410672046</v>
      </c>
      <c r="G255" s="11">
        <f>IFERROR(c_ratio_op_tbl!F247/$B255,"")</f>
        <v>3.2676039326482336</v>
      </c>
      <c r="H255" s="11">
        <f>IFERROR(c_ratio_op_tbl!G247/$B255,"")</f>
        <v>3.6760544242292625</v>
      </c>
      <c r="I255" s="14">
        <f>IFERROR(c_ratio_op_tbl!H247/$B255,"")</f>
        <v>4.0845049158102915</v>
      </c>
      <c r="J255" s="11">
        <f>IFERROR(c_ratio_op_tbl!I247/$B255,"")</f>
        <v>4.4929554073913209</v>
      </c>
      <c r="K255" s="11">
        <f>IFERROR(c_ratio_op_tbl!J247/$B255,"")</f>
        <v>4.9014058989723495</v>
      </c>
      <c r="L255" s="11">
        <f>IFERROR(c_ratio_op_tbl!K247/$B255,"")</f>
        <v>5.3098563905533798</v>
      </c>
      <c r="M255" s="11">
        <f>IFERROR(c_ratio_op_tbl!L247/$B255,"")</f>
        <v>5.7183068821344083</v>
      </c>
      <c r="N255" s="11">
        <f>IFERROR(c_ratio_op_tbl!M247/$B255,"")</f>
        <v>6.1267573737154386</v>
      </c>
      <c r="O255" s="2"/>
      <c r="Q255" s="57"/>
    </row>
    <row r="256" spans="1:17" x14ac:dyDescent="0.25">
      <c r="A256" s="12" t="str">
        <f>c_ratio_op_tbl!A248</f>
        <v>0xd8e80c06f9f3a41c85cad28117e01ebd50fd535e</v>
      </c>
      <c r="B256" s="2">
        <f>c_ratio_op_tbl!B248</f>
        <v>17275.875487162859</v>
      </c>
      <c r="C256" s="2"/>
      <c r="D256" s="11">
        <f>IFERROR(c_ratio_op_tbl!C248/$B256,"")</f>
        <v>1.5893393942434062</v>
      </c>
      <c r="E256" s="11">
        <f>IFERROR(c_ratio_op_tbl!D248/$B256,"")</f>
        <v>1.907207273092087</v>
      </c>
      <c r="F256" s="11">
        <f>IFERROR(c_ratio_op_tbl!E248/$B256,"")</f>
        <v>2.2250751519407688</v>
      </c>
      <c r="G256" s="11">
        <f>IFERROR(c_ratio_op_tbl!F248/$B256,"")</f>
        <v>2.5429430307894503</v>
      </c>
      <c r="H256" s="11">
        <f>IFERROR(c_ratio_op_tbl!G248/$B256,"")</f>
        <v>2.8608109096381318</v>
      </c>
      <c r="I256" s="14">
        <f>IFERROR(c_ratio_op_tbl!H248/$B256,"")</f>
        <v>3.1786787884868124</v>
      </c>
      <c r="J256" s="11">
        <f>IFERROR(c_ratio_op_tbl!I248/$B256,"")</f>
        <v>3.4965466673354944</v>
      </c>
      <c r="K256" s="11">
        <f>IFERROR(c_ratio_op_tbl!J248/$B256,"")</f>
        <v>3.814414546184175</v>
      </c>
      <c r="L256" s="11">
        <f>IFERROR(c_ratio_op_tbl!K248/$B256,"")</f>
        <v>4.1322824250328569</v>
      </c>
      <c r="M256" s="11">
        <f>IFERROR(c_ratio_op_tbl!L248/$B256,"")</f>
        <v>4.4501503038815375</v>
      </c>
      <c r="N256" s="11">
        <f>IFERROR(c_ratio_op_tbl!M248/$B256,"")</f>
        <v>4.768018182730219</v>
      </c>
      <c r="O256" s="2"/>
      <c r="Q256" s="57"/>
    </row>
    <row r="257" spans="1:17" x14ac:dyDescent="0.25">
      <c r="A257" s="12" t="str">
        <f>c_ratio_op_tbl!A249</f>
        <v>0x2f206d74d7cfcc6a9f556825034eb110a572ad62</v>
      </c>
      <c r="B257" s="2">
        <f>c_ratio_op_tbl!B249</f>
        <v>17263.977099801421</v>
      </c>
      <c r="C257" s="2"/>
      <c r="D257" s="11">
        <f>IFERROR(c_ratio_op_tbl!C249/$B257,"")</f>
        <v>1.5254384892788488</v>
      </c>
      <c r="E257" s="11">
        <f>IFERROR(c_ratio_op_tbl!D249/$B257,"")</f>
        <v>1.8305261871346188</v>
      </c>
      <c r="F257" s="11">
        <f>IFERROR(c_ratio_op_tbl!E249/$B257,"")</f>
        <v>2.1356138849903883</v>
      </c>
      <c r="G257" s="11">
        <f>IFERROR(c_ratio_op_tbl!F249/$B257,"")</f>
        <v>2.4407015828461587</v>
      </c>
      <c r="H257" s="11">
        <f>IFERROR(c_ratio_op_tbl!G249/$B257,"")</f>
        <v>2.7457892807019282</v>
      </c>
      <c r="I257" s="14">
        <f>IFERROR(c_ratio_op_tbl!H249/$B257,"")</f>
        <v>3.0508769785576981</v>
      </c>
      <c r="J257" s="11">
        <f>IFERROR(c_ratio_op_tbl!I249/$B257,"")</f>
        <v>3.3559646764134676</v>
      </c>
      <c r="K257" s="11">
        <f>IFERROR(c_ratio_op_tbl!J249/$B257,"")</f>
        <v>3.6610523742692367</v>
      </c>
      <c r="L257" s="11">
        <f>IFERROR(c_ratio_op_tbl!K249/$B257,"")</f>
        <v>3.9661400721250075</v>
      </c>
      <c r="M257" s="11">
        <f>IFERROR(c_ratio_op_tbl!L249/$B257,"")</f>
        <v>4.2712277699807766</v>
      </c>
      <c r="N257" s="11">
        <f>IFERROR(c_ratio_op_tbl!M249/$B257,"")</f>
        <v>4.5763154678365465</v>
      </c>
      <c r="O257" s="2"/>
      <c r="Q257" s="57"/>
    </row>
    <row r="258" spans="1:17" x14ac:dyDescent="0.25">
      <c r="A258" s="12" t="str">
        <f>c_ratio_op_tbl!A250</f>
        <v>0x3989634881db165a91dea818d50b79daf5ee4efc</v>
      </c>
      <c r="B258" s="2">
        <f>c_ratio_op_tbl!B250</f>
        <v>17088.41318924892</v>
      </c>
      <c r="C258" s="2"/>
      <c r="D258" s="11">
        <f>IFERROR(c_ratio_op_tbl!C250/$B258,"")</f>
        <v>1.9003576560549862</v>
      </c>
      <c r="E258" s="11">
        <f>IFERROR(c_ratio_op_tbl!D250/$B258,"")</f>
        <v>2.2804291872659834</v>
      </c>
      <c r="F258" s="11">
        <f>IFERROR(c_ratio_op_tbl!E250/$B258,"")</f>
        <v>2.6605007184769809</v>
      </c>
      <c r="G258" s="11">
        <f>IFERROR(c_ratio_op_tbl!F250/$B258,"")</f>
        <v>3.0405722496879783</v>
      </c>
      <c r="H258" s="11">
        <f>IFERROR(c_ratio_op_tbl!G250/$B258,"")</f>
        <v>3.4206437808989754</v>
      </c>
      <c r="I258" s="14">
        <f>IFERROR(c_ratio_op_tbl!H250/$B258,"")</f>
        <v>3.8007153121099724</v>
      </c>
      <c r="J258" s="11">
        <f>IFERROR(c_ratio_op_tbl!I250/$B258,"")</f>
        <v>4.1807868433209698</v>
      </c>
      <c r="K258" s="11">
        <f>IFERROR(c_ratio_op_tbl!J250/$B258,"")</f>
        <v>4.5608583745319669</v>
      </c>
      <c r="L258" s="11">
        <f>IFERROR(c_ratio_op_tbl!K250/$B258,"")</f>
        <v>4.9409299057429648</v>
      </c>
      <c r="M258" s="11">
        <f>IFERROR(c_ratio_op_tbl!L250/$B258,"")</f>
        <v>5.3210014369539618</v>
      </c>
      <c r="N258" s="11">
        <f>IFERROR(c_ratio_op_tbl!M250/$B258,"")</f>
        <v>5.7010729681649588</v>
      </c>
      <c r="O258" s="2"/>
      <c r="Q258" s="57"/>
    </row>
    <row r="259" spans="1:17" x14ac:dyDescent="0.25">
      <c r="A259" s="12" t="str">
        <f>c_ratio_op_tbl!A251</f>
        <v>0x4690f9f73463772d79a3a5aca5c24d7015cdcc09</v>
      </c>
      <c r="B259" s="2">
        <f>c_ratio_op_tbl!B251</f>
        <v>17030.347486498991</v>
      </c>
      <c r="C259" s="2"/>
      <c r="D259" s="11">
        <f>IFERROR(c_ratio_op_tbl!C251/$B259,"")</f>
        <v>1.7270258052633336</v>
      </c>
      <c r="E259" s="11">
        <f>IFERROR(c_ratio_op_tbl!D251/$B259,"")</f>
        <v>2.0724309663159999</v>
      </c>
      <c r="F259" s="11">
        <f>IFERROR(c_ratio_op_tbl!E251/$B259,"")</f>
        <v>2.417836127368667</v>
      </c>
      <c r="G259" s="11">
        <f>IFERROR(c_ratio_op_tbl!F251/$B259,"")</f>
        <v>2.7632412884213342</v>
      </c>
      <c r="H259" s="11">
        <f>IFERROR(c_ratio_op_tbl!G251/$B259,"")</f>
        <v>3.1086464494740005</v>
      </c>
      <c r="I259" s="14">
        <f>IFERROR(c_ratio_op_tbl!H251/$B259,"")</f>
        <v>3.4540516105266672</v>
      </c>
      <c r="J259" s="11">
        <f>IFERROR(c_ratio_op_tbl!I251/$B259,"")</f>
        <v>3.7994567715793348</v>
      </c>
      <c r="K259" s="11">
        <f>IFERROR(c_ratio_op_tbl!J251/$B259,"")</f>
        <v>4.1448619326320006</v>
      </c>
      <c r="L259" s="11">
        <f>IFERROR(c_ratio_op_tbl!K251/$B259,"")</f>
        <v>4.4902670936846674</v>
      </c>
      <c r="M259" s="11">
        <f>IFERROR(c_ratio_op_tbl!L251/$B259,"")</f>
        <v>4.8356722547373341</v>
      </c>
      <c r="N259" s="11">
        <f>IFERROR(c_ratio_op_tbl!M251/$B259,"")</f>
        <v>5.1810774157900008</v>
      </c>
      <c r="O259" s="2"/>
      <c r="Q259" s="57"/>
    </row>
    <row r="260" spans="1:17" x14ac:dyDescent="0.25">
      <c r="A260" s="12" t="str">
        <f>c_ratio_op_tbl!A252</f>
        <v>0x00924dc49ab7a1c1b07a8166d05a09cc18e857ea</v>
      </c>
      <c r="B260" s="2">
        <f>c_ratio_op_tbl!B252</f>
        <v>17026.710262916298</v>
      </c>
      <c r="C260" s="2"/>
      <c r="D260" s="11">
        <f>IFERROR(c_ratio_op_tbl!C252/$B260,"")</f>
        <v>1.9579754827061093</v>
      </c>
      <c r="E260" s="11">
        <f>IFERROR(c_ratio_op_tbl!D252/$B260,"")</f>
        <v>2.3495705792473309</v>
      </c>
      <c r="F260" s="11">
        <f>IFERROR(c_ratio_op_tbl!E252/$B260,"")</f>
        <v>2.7411656757885532</v>
      </c>
      <c r="G260" s="11">
        <f>IFERROR(c_ratio_op_tbl!F252/$B260,"")</f>
        <v>3.132760772329775</v>
      </c>
      <c r="H260" s="11">
        <f>IFERROR(c_ratio_op_tbl!G252/$B260,"")</f>
        <v>3.5243558688709977</v>
      </c>
      <c r="I260" s="14">
        <f>IFERROR(c_ratio_op_tbl!H252/$B260,"")</f>
        <v>3.9159509654122187</v>
      </c>
      <c r="J260" s="11">
        <f>IFERROR(c_ratio_op_tbl!I252/$B260,"")</f>
        <v>4.3075460619534409</v>
      </c>
      <c r="K260" s="11">
        <f>IFERROR(c_ratio_op_tbl!J252/$B260,"")</f>
        <v>4.6991411584946619</v>
      </c>
      <c r="L260" s="11">
        <f>IFERROR(c_ratio_op_tbl!K252/$B260,"")</f>
        <v>5.0907362550358854</v>
      </c>
      <c r="M260" s="11">
        <f>IFERROR(c_ratio_op_tbl!L252/$B260,"")</f>
        <v>5.4823313515771064</v>
      </c>
      <c r="N260" s="11">
        <f>IFERROR(c_ratio_op_tbl!M252/$B260,"")</f>
        <v>5.8739264481183273</v>
      </c>
      <c r="O260" s="2"/>
      <c r="Q260" s="57"/>
    </row>
    <row r="261" spans="1:17" x14ac:dyDescent="0.25">
      <c r="A261" s="12" t="str">
        <f>c_ratio_op_tbl!A253</f>
        <v>0x917b4b0e86fc7766695095dd1a5292b3be8b2d14</v>
      </c>
      <c r="B261" s="2">
        <f>c_ratio_op_tbl!B253</f>
        <v>16903.18376411188</v>
      </c>
      <c r="C261" s="2"/>
      <c r="D261" s="11">
        <f>IFERROR(c_ratio_op_tbl!C253/$B261,"")</f>
        <v>1.86703785876085</v>
      </c>
      <c r="E261" s="11">
        <f>IFERROR(c_ratio_op_tbl!D253/$B261,"")</f>
        <v>2.2404454305130197</v>
      </c>
      <c r="F261" s="11">
        <f>IFERROR(c_ratio_op_tbl!E253/$B261,"")</f>
        <v>2.6138530022651896</v>
      </c>
      <c r="G261" s="11">
        <f>IFERROR(c_ratio_op_tbl!F253/$B261,"")</f>
        <v>2.9872605740173603</v>
      </c>
      <c r="H261" s="11">
        <f>IFERROR(c_ratio_op_tbl!G253/$B261,"")</f>
        <v>3.3606681457695302</v>
      </c>
      <c r="I261" s="14">
        <f>IFERROR(c_ratio_op_tbl!H253/$B261,"")</f>
        <v>3.734075717521701</v>
      </c>
      <c r="J261" s="11">
        <f>IFERROR(c_ratio_op_tbl!I253/$B261,"")</f>
        <v>4.1074832892738709</v>
      </c>
      <c r="K261" s="11">
        <f>IFERROR(c_ratio_op_tbl!J253/$B261,"")</f>
        <v>4.4808908610260403</v>
      </c>
      <c r="L261" s="11">
        <f>IFERROR(c_ratio_op_tbl!K253/$B261,"")</f>
        <v>4.8542984327782106</v>
      </c>
      <c r="M261" s="11">
        <f>IFERROR(c_ratio_op_tbl!L253/$B261,"")</f>
        <v>5.22770600453038</v>
      </c>
      <c r="N261" s="11">
        <f>IFERROR(c_ratio_op_tbl!M253/$B261,"")</f>
        <v>5.6011135762825504</v>
      </c>
      <c r="O261" s="2"/>
      <c r="Q261" s="57"/>
    </row>
    <row r="262" spans="1:17" x14ac:dyDescent="0.25">
      <c r="A262" s="12" t="str">
        <f>c_ratio_op_tbl!A254</f>
        <v>0xa5b643c7128d53204a838c852a012691c8a39f93</v>
      </c>
      <c r="B262" s="2">
        <f>c_ratio_op_tbl!B254</f>
        <v>16872.590772808238</v>
      </c>
      <c r="C262" s="2"/>
      <c r="D262" s="11">
        <f>IFERROR(c_ratio_op_tbl!C254/$B262,"")</f>
        <v>1.6416989761556</v>
      </c>
      <c r="E262" s="11">
        <f>IFERROR(c_ratio_op_tbl!D254/$B262,"")</f>
        <v>1.97003877138672</v>
      </c>
      <c r="F262" s="11">
        <f>IFERROR(c_ratio_op_tbl!E254/$B262,"")</f>
        <v>2.2983785666178398</v>
      </c>
      <c r="G262" s="11">
        <f>IFERROR(c_ratio_op_tbl!F254/$B262,"")</f>
        <v>2.62671836184896</v>
      </c>
      <c r="H262" s="11">
        <f>IFERROR(c_ratio_op_tbl!G254/$B262,"")</f>
        <v>2.9550581570800794</v>
      </c>
      <c r="I262" s="14">
        <f>IFERROR(c_ratio_op_tbl!H254/$B262,"")</f>
        <v>3.2833979523112</v>
      </c>
      <c r="J262" s="11">
        <f>IFERROR(c_ratio_op_tbl!I254/$B262,"")</f>
        <v>3.6117377475423207</v>
      </c>
      <c r="K262" s="11">
        <f>IFERROR(c_ratio_op_tbl!J254/$B262,"")</f>
        <v>3.94007754277344</v>
      </c>
      <c r="L262" s="11">
        <f>IFERROR(c_ratio_op_tbl!K254/$B262,"")</f>
        <v>4.2684173380045607</v>
      </c>
      <c r="M262" s="11">
        <f>IFERROR(c_ratio_op_tbl!L254/$B262,"")</f>
        <v>4.5967571332356796</v>
      </c>
      <c r="N262" s="11">
        <f>IFERROR(c_ratio_op_tbl!M254/$B262,"")</f>
        <v>4.9250969284668003</v>
      </c>
      <c r="O262" s="2"/>
      <c r="Q262" s="57"/>
    </row>
    <row r="263" spans="1:17" x14ac:dyDescent="0.25">
      <c r="A263" s="12" t="str">
        <f>c_ratio_op_tbl!A255</f>
        <v>0x2314a07fe06bb94d9d4d98044ed556a2104f92d0</v>
      </c>
      <c r="B263" s="2">
        <f>c_ratio_op_tbl!B255</f>
        <v>16848.747559200801</v>
      </c>
      <c r="C263" s="2"/>
      <c r="D263" s="11">
        <f>IFERROR(c_ratio_op_tbl!C255/$B263,"")</f>
        <v>1.7623590998143066</v>
      </c>
      <c r="E263" s="11">
        <f>IFERROR(c_ratio_op_tbl!D255/$B263,"")</f>
        <v>2.1148309197771678</v>
      </c>
      <c r="F263" s="11">
        <f>IFERROR(c_ratio_op_tbl!E255/$B263,"")</f>
        <v>2.4673027397400284</v>
      </c>
      <c r="G263" s="11">
        <f>IFERROR(c_ratio_op_tbl!F255/$B263,"")</f>
        <v>2.8197745597028914</v>
      </c>
      <c r="H263" s="11">
        <f>IFERROR(c_ratio_op_tbl!G255/$B263,"")</f>
        <v>3.1722463796657516</v>
      </c>
      <c r="I263" s="14">
        <f>IFERROR(c_ratio_op_tbl!H255/$B263,"")</f>
        <v>3.5247181996286132</v>
      </c>
      <c r="J263" s="11">
        <f>IFERROR(c_ratio_op_tbl!I255/$B263,"")</f>
        <v>3.8771900195914748</v>
      </c>
      <c r="K263" s="11">
        <f>IFERROR(c_ratio_op_tbl!J255/$B263,"")</f>
        <v>4.2296618395543355</v>
      </c>
      <c r="L263" s="11">
        <f>IFERROR(c_ratio_op_tbl!K255/$B263,"")</f>
        <v>4.5821336595171971</v>
      </c>
      <c r="M263" s="11">
        <f>IFERROR(c_ratio_op_tbl!L255/$B263,"")</f>
        <v>4.9346054794800578</v>
      </c>
      <c r="N263" s="11">
        <f>IFERROR(c_ratio_op_tbl!M255/$B263,"")</f>
        <v>5.2870772994429203</v>
      </c>
      <c r="O263" s="2"/>
      <c r="Q263" s="57"/>
    </row>
    <row r="264" spans="1:17" x14ac:dyDescent="0.25">
      <c r="A264" s="12" t="str">
        <f>c_ratio_op_tbl!A256</f>
        <v>0x3e03e274eb8c770d95b849230cb8087e192ee311</v>
      </c>
      <c r="B264" s="2">
        <f>c_ratio_op_tbl!B256</f>
        <v>16700.945078918499</v>
      </c>
      <c r="C264" s="2"/>
      <c r="D264" s="11">
        <f>IFERROR(c_ratio_op_tbl!C256/$B264,"")</f>
        <v>1.9103701283806711</v>
      </c>
      <c r="E264" s="11">
        <f>IFERROR(c_ratio_op_tbl!D256/$B264,"")</f>
        <v>2.2924441540568052</v>
      </c>
      <c r="F264" s="11">
        <f>IFERROR(c_ratio_op_tbl!E256/$B264,"")</f>
        <v>2.6745181797329391</v>
      </c>
      <c r="G264" s="11">
        <f>IFERROR(c_ratio_op_tbl!F256/$B264,"")</f>
        <v>3.0565922054090735</v>
      </c>
      <c r="H264" s="11">
        <f>IFERROR(c_ratio_op_tbl!G256/$B264,"")</f>
        <v>3.4386662310852074</v>
      </c>
      <c r="I264" s="14">
        <f>IFERROR(c_ratio_op_tbl!H256/$B264,"")</f>
        <v>3.8207402567613422</v>
      </c>
      <c r="J264" s="11">
        <f>IFERROR(c_ratio_op_tbl!I256/$B264,"")</f>
        <v>4.2028142824374761</v>
      </c>
      <c r="K264" s="11">
        <f>IFERROR(c_ratio_op_tbl!J256/$B264,"")</f>
        <v>4.5848883081136105</v>
      </c>
      <c r="L264" s="11">
        <f>IFERROR(c_ratio_op_tbl!K256/$B264,"")</f>
        <v>4.9669623337897448</v>
      </c>
      <c r="M264" s="11">
        <f>IFERROR(c_ratio_op_tbl!L256/$B264,"")</f>
        <v>5.3490363594658783</v>
      </c>
      <c r="N264" s="11">
        <f>IFERROR(c_ratio_op_tbl!M256/$B264,"")</f>
        <v>5.7311103851420127</v>
      </c>
      <c r="O264" s="2"/>
      <c r="Q264" s="57"/>
    </row>
    <row r="265" spans="1:17" x14ac:dyDescent="0.25">
      <c r="A265" s="12" t="str">
        <f>c_ratio_op_tbl!A257</f>
        <v>0x38abd5912b5e2537b9e68abbd8d037d0e35eba0e</v>
      </c>
      <c r="B265" s="2">
        <f>c_ratio_op_tbl!B257</f>
        <v>16635.327203638732</v>
      </c>
      <c r="C265" s="2"/>
      <c r="D265" s="11">
        <f>IFERROR(c_ratio_op_tbl!C257/$B265,"")</f>
        <v>1.6034789213654324</v>
      </c>
      <c r="E265" s="11">
        <f>IFERROR(c_ratio_op_tbl!D257/$B265,"")</f>
        <v>1.9241747056385188</v>
      </c>
      <c r="F265" s="11">
        <f>IFERROR(c_ratio_op_tbl!E257/$B265,"")</f>
        <v>2.2448704899116052</v>
      </c>
      <c r="G265" s="11">
        <f>IFERROR(c_ratio_op_tbl!F257/$B265,"")</f>
        <v>2.5655662741846919</v>
      </c>
      <c r="H265" s="11">
        <f>IFERROR(c_ratio_op_tbl!G257/$B265,"")</f>
        <v>2.8862620584577785</v>
      </c>
      <c r="I265" s="14">
        <f>IFERROR(c_ratio_op_tbl!H257/$B265,"")</f>
        <v>3.2069578427308647</v>
      </c>
      <c r="J265" s="11">
        <f>IFERROR(c_ratio_op_tbl!I257/$B265,"")</f>
        <v>3.5276536270039514</v>
      </c>
      <c r="K265" s="11">
        <f>IFERROR(c_ratio_op_tbl!J257/$B265,"")</f>
        <v>3.8483494112770376</v>
      </c>
      <c r="L265" s="11">
        <f>IFERROR(c_ratio_op_tbl!K257/$B265,"")</f>
        <v>4.1690451955501242</v>
      </c>
      <c r="M265" s="11">
        <f>IFERROR(c_ratio_op_tbl!L257/$B265,"")</f>
        <v>4.4897409798232104</v>
      </c>
      <c r="N265" s="11">
        <f>IFERROR(c_ratio_op_tbl!M257/$B265,"")</f>
        <v>4.8104367640962966</v>
      </c>
      <c r="O265" s="2"/>
      <c r="Q265" s="57"/>
    </row>
    <row r="266" spans="1:17" x14ac:dyDescent="0.25">
      <c r="A266" s="12" t="str">
        <f>c_ratio_op_tbl!A258</f>
        <v>0x0716266cc5d3c443e30b0c4e9c72afa33778e1de</v>
      </c>
      <c r="B266" s="2">
        <f>c_ratio_op_tbl!B258</f>
        <v>16375.296560430639</v>
      </c>
      <c r="C266" s="2"/>
      <c r="D266" s="11">
        <f>IFERROR(c_ratio_op_tbl!C258/$B266,"")</f>
        <v>0.96201169635312367</v>
      </c>
      <c r="E266" s="11">
        <f>IFERROR(c_ratio_op_tbl!D258/$B266,"")</f>
        <v>1.1544140356237484</v>
      </c>
      <c r="F266" s="11">
        <f>IFERROR(c_ratio_op_tbl!E258/$B266,"")</f>
        <v>1.3468163748943731</v>
      </c>
      <c r="G266" s="11">
        <f>IFERROR(c_ratio_op_tbl!F258/$B266,"")</f>
        <v>1.5392187141649978</v>
      </c>
      <c r="H266" s="11">
        <f>IFERROR(c_ratio_op_tbl!G258/$B266,"")</f>
        <v>1.7316210534356224</v>
      </c>
      <c r="I266" s="14">
        <f>IFERROR(c_ratio_op_tbl!H258/$B266,"")</f>
        <v>1.9240233927062473</v>
      </c>
      <c r="J266" s="11">
        <f>IFERROR(c_ratio_op_tbl!I258/$B266,"")</f>
        <v>2.116425731976872</v>
      </c>
      <c r="K266" s="11">
        <f>IFERROR(c_ratio_op_tbl!J258/$B266,"")</f>
        <v>2.3088280712474964</v>
      </c>
      <c r="L266" s="11">
        <f>IFERROR(c_ratio_op_tbl!K258/$B266,"")</f>
        <v>2.5012304105181218</v>
      </c>
      <c r="M266" s="11">
        <f>IFERROR(c_ratio_op_tbl!L258/$B266,"")</f>
        <v>2.6936327497887458</v>
      </c>
      <c r="N266" s="11">
        <f>IFERROR(c_ratio_op_tbl!M258/$B266,"")</f>
        <v>2.8860350890593711</v>
      </c>
      <c r="O266" s="2"/>
      <c r="Q266" s="57"/>
    </row>
    <row r="267" spans="1:17" x14ac:dyDescent="0.25">
      <c r="A267" s="12" t="str">
        <f>c_ratio_op_tbl!A259</f>
        <v>0x347f4b87a779433377ceadb75353311993d7161f</v>
      </c>
      <c r="B267" s="2">
        <f>c_ratio_op_tbl!B259</f>
        <v>16281.79448881071</v>
      </c>
      <c r="C267" s="2"/>
      <c r="D267" s="11">
        <f>IFERROR(c_ratio_op_tbl!C259/$B267,"")</f>
        <v>2.0372067470531712</v>
      </c>
      <c r="E267" s="11">
        <f>IFERROR(c_ratio_op_tbl!D259/$B267,"")</f>
        <v>2.4446480964638053</v>
      </c>
      <c r="F267" s="11">
        <f>IFERROR(c_ratio_op_tbl!E259/$B267,"")</f>
        <v>2.8520894458744395</v>
      </c>
      <c r="G267" s="11">
        <f>IFERROR(c_ratio_op_tbl!F259/$B267,"")</f>
        <v>3.2595307952850741</v>
      </c>
      <c r="H267" s="11">
        <f>IFERROR(c_ratio_op_tbl!G259/$B267,"")</f>
        <v>3.6669721446957082</v>
      </c>
      <c r="I267" s="14">
        <f>IFERROR(c_ratio_op_tbl!H259/$B267,"")</f>
        <v>4.0744134941063423</v>
      </c>
      <c r="J267" s="11">
        <f>IFERROR(c_ratio_op_tbl!I259/$B267,"")</f>
        <v>4.4818548435169774</v>
      </c>
      <c r="K267" s="11">
        <f>IFERROR(c_ratio_op_tbl!J259/$B267,"")</f>
        <v>4.8892961929276106</v>
      </c>
      <c r="L267" s="11">
        <f>IFERROR(c_ratio_op_tbl!K259/$B267,"")</f>
        <v>5.2967375423382457</v>
      </c>
      <c r="M267" s="11">
        <f>IFERROR(c_ratio_op_tbl!L259/$B267,"")</f>
        <v>5.7041788917488789</v>
      </c>
      <c r="N267" s="11">
        <f>IFERROR(c_ratio_op_tbl!M259/$B267,"")</f>
        <v>6.111620241159514</v>
      </c>
      <c r="O267" s="2"/>
      <c r="Q267" s="57"/>
    </row>
    <row r="268" spans="1:17" x14ac:dyDescent="0.25">
      <c r="A268" s="12" t="str">
        <f>c_ratio_op_tbl!A260</f>
        <v>0x79792c512d1029a640c86f20c9d30ef3643d4d38</v>
      </c>
      <c r="B268" s="2">
        <f>c_ratio_op_tbl!B260</f>
        <v>16204.78356002042</v>
      </c>
      <c r="C268" s="2"/>
      <c r="D268" s="11">
        <f>IFERROR(c_ratio_op_tbl!C260/$B268,"")</f>
        <v>1.876825434904291</v>
      </c>
      <c r="E268" s="11">
        <f>IFERROR(c_ratio_op_tbl!D260/$B268,"")</f>
        <v>2.252190521885149</v>
      </c>
      <c r="F268" s="11">
        <f>IFERROR(c_ratio_op_tbl!E260/$B268,"")</f>
        <v>2.627555608866007</v>
      </c>
      <c r="G268" s="11">
        <f>IFERROR(c_ratio_op_tbl!F260/$B268,"")</f>
        <v>3.0029206958468655</v>
      </c>
      <c r="H268" s="11">
        <f>IFERROR(c_ratio_op_tbl!G260/$B268,"")</f>
        <v>3.3782857828277235</v>
      </c>
      <c r="I268" s="14">
        <f>IFERROR(c_ratio_op_tbl!H260/$B268,"")</f>
        <v>3.7536508698085815</v>
      </c>
      <c r="J268" s="11">
        <f>IFERROR(c_ratio_op_tbl!I260/$B268,"")</f>
        <v>4.1290159567894396</v>
      </c>
      <c r="K268" s="11">
        <f>IFERROR(c_ratio_op_tbl!J260/$B268,"")</f>
        <v>4.504381043770298</v>
      </c>
      <c r="L268" s="11">
        <f>IFERROR(c_ratio_op_tbl!K260/$B268,"")</f>
        <v>4.8797461307511565</v>
      </c>
      <c r="M268" s="11">
        <f>IFERROR(c_ratio_op_tbl!L260/$B268,"")</f>
        <v>5.2551112177320141</v>
      </c>
      <c r="N268" s="11">
        <f>IFERROR(c_ratio_op_tbl!M260/$B268,"")</f>
        <v>5.6304763047128725</v>
      </c>
      <c r="O268" s="2"/>
      <c r="Q268" s="57"/>
    </row>
    <row r="269" spans="1:17" x14ac:dyDescent="0.25">
      <c r="A269" s="12" t="str">
        <f>c_ratio_op_tbl!A261</f>
        <v>0xb67cbdc002804418bb90edbcc1909e84a1634995</v>
      </c>
      <c r="B269" s="2">
        <f>c_ratio_op_tbl!B261</f>
        <v>15937.34013637673</v>
      </c>
      <c r="C269" s="2"/>
      <c r="D269" s="11">
        <f>IFERROR(c_ratio_op_tbl!C261/$B269,"")</f>
        <v>2.0083898348027351</v>
      </c>
      <c r="E269" s="11">
        <f>IFERROR(c_ratio_op_tbl!D261/$B269,"")</f>
        <v>2.4100678017632826</v>
      </c>
      <c r="F269" s="11">
        <f>IFERROR(c_ratio_op_tbl!E261/$B269,"")</f>
        <v>2.8117457687238292</v>
      </c>
      <c r="G269" s="11">
        <f>IFERROR(c_ratio_op_tbl!F261/$B269,"")</f>
        <v>3.2134237356843771</v>
      </c>
      <c r="H269" s="11">
        <f>IFERROR(c_ratio_op_tbl!G261/$B269,"")</f>
        <v>3.6151017026449241</v>
      </c>
      <c r="I269" s="14">
        <f>IFERROR(c_ratio_op_tbl!H261/$B269,"")</f>
        <v>4.0167796696054712</v>
      </c>
      <c r="J269" s="11">
        <f>IFERROR(c_ratio_op_tbl!I261/$B269,"")</f>
        <v>4.4184576365660186</v>
      </c>
      <c r="K269" s="11">
        <f>IFERROR(c_ratio_op_tbl!J261/$B269,"")</f>
        <v>4.8201356035265652</v>
      </c>
      <c r="L269" s="11">
        <f>IFERROR(c_ratio_op_tbl!K261/$B269,"")</f>
        <v>5.2218135704871127</v>
      </c>
      <c r="M269" s="11">
        <f>IFERROR(c_ratio_op_tbl!L261/$B269,"")</f>
        <v>5.6234915374476584</v>
      </c>
      <c r="N269" s="11">
        <f>IFERROR(c_ratio_op_tbl!M261/$B269,"")</f>
        <v>6.0251695044082059</v>
      </c>
      <c r="O269" s="2"/>
      <c r="Q269" s="57"/>
    </row>
    <row r="270" spans="1:17" x14ac:dyDescent="0.25">
      <c r="A270" s="12" t="str">
        <f>c_ratio_op_tbl!A262</f>
        <v>0xa9903bda477b9a57bd795adff9922cb98db65f04</v>
      </c>
      <c r="B270" s="2">
        <f>c_ratio_op_tbl!B262</f>
        <v>15777.900996843649</v>
      </c>
      <c r="C270" s="2"/>
      <c r="D270" s="11">
        <f>IFERROR(c_ratio_op_tbl!C262/$B270,"")</f>
        <v>1.8855197978644676</v>
      </c>
      <c r="E270" s="11">
        <f>IFERROR(c_ratio_op_tbl!D262/$B270,"")</f>
        <v>2.26262375743736</v>
      </c>
      <c r="F270" s="11">
        <f>IFERROR(c_ratio_op_tbl!E262/$B270,"")</f>
        <v>2.639727717010254</v>
      </c>
      <c r="G270" s="11">
        <f>IFERROR(c_ratio_op_tbl!F262/$B270,"")</f>
        <v>3.016831676583148</v>
      </c>
      <c r="H270" s="11">
        <f>IFERROR(c_ratio_op_tbl!G262/$B270,"")</f>
        <v>3.3939356361560415</v>
      </c>
      <c r="I270" s="14">
        <f>IFERROR(c_ratio_op_tbl!H262/$B270,"")</f>
        <v>3.7710395957289347</v>
      </c>
      <c r="J270" s="11">
        <f>IFERROR(c_ratio_op_tbl!I262/$B270,"")</f>
        <v>4.1481435553018287</v>
      </c>
      <c r="K270" s="11">
        <f>IFERROR(c_ratio_op_tbl!J262/$B270,"")</f>
        <v>4.5252475148747209</v>
      </c>
      <c r="L270" s="11">
        <f>IFERROR(c_ratio_op_tbl!K262/$B270,"")</f>
        <v>4.9023514744476149</v>
      </c>
      <c r="M270" s="11">
        <f>IFERROR(c_ratio_op_tbl!L262/$B270,"")</f>
        <v>5.279455434020508</v>
      </c>
      <c r="N270" s="11">
        <f>IFERROR(c_ratio_op_tbl!M262/$B270,"")</f>
        <v>5.656559393593402</v>
      </c>
      <c r="O270" s="2"/>
      <c r="Q270" s="57"/>
    </row>
    <row r="271" spans="1:17" x14ac:dyDescent="0.25">
      <c r="A271" s="12" t="str">
        <f>c_ratio_op_tbl!A263</f>
        <v>0xd8a8aa5e8d776a89ee1b7ae98d3490de8acad53d</v>
      </c>
      <c r="B271" s="2">
        <f>c_ratio_op_tbl!B263</f>
        <v>15716.36499024009</v>
      </c>
      <c r="C271" s="2"/>
      <c r="D271" s="11">
        <f>IFERROR(c_ratio_op_tbl!C263/$B271,"")</f>
        <v>1.9264526335372036</v>
      </c>
      <c r="E271" s="11">
        <f>IFERROR(c_ratio_op_tbl!D263/$B271,"")</f>
        <v>2.311743160244645</v>
      </c>
      <c r="F271" s="11">
        <f>IFERROR(c_ratio_op_tbl!E263/$B271,"")</f>
        <v>2.6970336869520857</v>
      </c>
      <c r="G271" s="11">
        <f>IFERROR(c_ratio_op_tbl!F263/$B271,"")</f>
        <v>3.0823242136595268</v>
      </c>
      <c r="H271" s="11">
        <f>IFERROR(c_ratio_op_tbl!G263/$B271,"")</f>
        <v>3.4676147403669679</v>
      </c>
      <c r="I271" s="14">
        <f>IFERROR(c_ratio_op_tbl!H263/$B271,"")</f>
        <v>3.8529052670744077</v>
      </c>
      <c r="J271" s="11">
        <f>IFERROR(c_ratio_op_tbl!I263/$B271,"")</f>
        <v>4.2381957937818484</v>
      </c>
      <c r="K271" s="11">
        <f>IFERROR(c_ratio_op_tbl!J263/$B271,"")</f>
        <v>4.6234863204892891</v>
      </c>
      <c r="L271" s="11">
        <f>IFERROR(c_ratio_op_tbl!K263/$B271,"")</f>
        <v>5.0087768471967307</v>
      </c>
      <c r="M271" s="11">
        <f>IFERROR(c_ratio_op_tbl!L263/$B271,"")</f>
        <v>5.3940673739041705</v>
      </c>
      <c r="N271" s="11">
        <f>IFERROR(c_ratio_op_tbl!M263/$B271,"")</f>
        <v>5.779357900611612</v>
      </c>
      <c r="O271" s="2"/>
      <c r="Q271" s="57"/>
    </row>
    <row r="272" spans="1:17" x14ac:dyDescent="0.25">
      <c r="A272" s="12" t="str">
        <f>c_ratio_op_tbl!A264</f>
        <v>0x485356d65df969a603ec797e20fd93bb20fe9eda</v>
      </c>
      <c r="B272" s="2">
        <f>c_ratio_op_tbl!B264</f>
        <v>15703.09427525146</v>
      </c>
      <c r="C272" s="2"/>
      <c r="D272" s="11">
        <f>IFERROR(c_ratio_op_tbl!C264/$B272,"")</f>
        <v>1.9360649440708728</v>
      </c>
      <c r="E272" s="11">
        <f>IFERROR(c_ratio_op_tbl!D264/$B272,"")</f>
        <v>2.323277932885047</v>
      </c>
      <c r="F272" s="11">
        <f>IFERROR(c_ratio_op_tbl!E264/$B272,"")</f>
        <v>2.7104909216992215</v>
      </c>
      <c r="G272" s="11">
        <f>IFERROR(c_ratio_op_tbl!F264/$B272,"")</f>
        <v>3.0977039105133963</v>
      </c>
      <c r="H272" s="11">
        <f>IFERROR(c_ratio_op_tbl!G264/$B272,"")</f>
        <v>3.4849168993275712</v>
      </c>
      <c r="I272" s="14">
        <f>IFERROR(c_ratio_op_tbl!H264/$B272,"")</f>
        <v>3.8721298881417456</v>
      </c>
      <c r="J272" s="11">
        <f>IFERROR(c_ratio_op_tbl!I264/$B272,"")</f>
        <v>4.2593428769559205</v>
      </c>
      <c r="K272" s="11">
        <f>IFERROR(c_ratio_op_tbl!J264/$B272,"")</f>
        <v>4.6465558657700941</v>
      </c>
      <c r="L272" s="11">
        <f>IFERROR(c_ratio_op_tbl!K264/$B272,"")</f>
        <v>5.0337688545842694</v>
      </c>
      <c r="M272" s="11">
        <f>IFERROR(c_ratio_op_tbl!L264/$B272,"")</f>
        <v>5.4209818433984429</v>
      </c>
      <c r="N272" s="11">
        <f>IFERROR(c_ratio_op_tbl!M264/$B272,"")</f>
        <v>5.8081948322126191</v>
      </c>
      <c r="O272" s="2"/>
      <c r="Q272" s="57"/>
    </row>
    <row r="273" spans="1:17" x14ac:dyDescent="0.25">
      <c r="A273" s="12" t="str">
        <f>c_ratio_op_tbl!A265</f>
        <v>0xb2dd7f7a0c94364067ade38ab28ad18d124bb329</v>
      </c>
      <c r="B273" s="2">
        <f>c_ratio_op_tbl!B265</f>
        <v>15693.37155746704</v>
      </c>
      <c r="C273" s="2"/>
      <c r="D273" s="11">
        <f>IFERROR(c_ratio_op_tbl!C265/$B273,"")</f>
        <v>1.890983441450232</v>
      </c>
      <c r="E273" s="11">
        <f>IFERROR(c_ratio_op_tbl!D265/$B273,"")</f>
        <v>2.2691801297402785</v>
      </c>
      <c r="F273" s="11">
        <f>IFERROR(c_ratio_op_tbl!E265/$B273,"")</f>
        <v>2.6473768180303252</v>
      </c>
      <c r="G273" s="11">
        <f>IFERROR(c_ratio_op_tbl!F265/$B273,"")</f>
        <v>3.0255735063203719</v>
      </c>
      <c r="H273" s="11">
        <f>IFERROR(c_ratio_op_tbl!G265/$B273,"")</f>
        <v>3.4037701946104173</v>
      </c>
      <c r="I273" s="14">
        <f>IFERROR(c_ratio_op_tbl!H265/$B273,"")</f>
        <v>3.7819668829004645</v>
      </c>
      <c r="J273" s="11">
        <f>IFERROR(c_ratio_op_tbl!I265/$B273,"")</f>
        <v>4.1601635711905116</v>
      </c>
      <c r="K273" s="11">
        <f>IFERROR(c_ratio_op_tbl!J265/$B273,"")</f>
        <v>4.538360259480557</v>
      </c>
      <c r="L273" s="11">
        <f>IFERROR(c_ratio_op_tbl!K265/$B273,"")</f>
        <v>4.9165569477706041</v>
      </c>
      <c r="M273" s="11">
        <f>IFERROR(c_ratio_op_tbl!L265/$B273,"")</f>
        <v>5.2947536360606495</v>
      </c>
      <c r="N273" s="11">
        <f>IFERROR(c_ratio_op_tbl!M265/$B273,"")</f>
        <v>5.6729503243506967</v>
      </c>
      <c r="O273" s="2"/>
      <c r="Q273" s="57"/>
    </row>
    <row r="274" spans="1:17" x14ac:dyDescent="0.25">
      <c r="A274" s="12" t="str">
        <f>c_ratio_op_tbl!A266</f>
        <v>0x7165efe18fbf79a3e8fdbf3211927ca32ad86bb5</v>
      </c>
      <c r="B274" s="2">
        <f>c_ratio_op_tbl!B266</f>
        <v>15624.28518952575</v>
      </c>
      <c r="C274" s="2"/>
      <c r="D274" s="11">
        <f>IFERROR(c_ratio_op_tbl!C266/$B274,"")</f>
        <v>1.7300678763956032</v>
      </c>
      <c r="E274" s="11">
        <f>IFERROR(c_ratio_op_tbl!D266/$B274,"")</f>
        <v>2.0760814516747241</v>
      </c>
      <c r="F274" s="11">
        <f>IFERROR(c_ratio_op_tbl!E266/$B274,"")</f>
        <v>2.4220950269538442</v>
      </c>
      <c r="G274" s="11">
        <f>IFERROR(c_ratio_op_tbl!F266/$B274,"")</f>
        <v>2.768108602232966</v>
      </c>
      <c r="H274" s="11">
        <f>IFERROR(c_ratio_op_tbl!G266/$B274,"")</f>
        <v>3.114122177512086</v>
      </c>
      <c r="I274" s="14">
        <f>IFERROR(c_ratio_op_tbl!H266/$B274,"")</f>
        <v>3.4601357527912064</v>
      </c>
      <c r="J274" s="11">
        <f>IFERROR(c_ratio_op_tbl!I266/$B274,"")</f>
        <v>3.8061493280703274</v>
      </c>
      <c r="K274" s="11">
        <f>IFERROR(c_ratio_op_tbl!J266/$B274,"")</f>
        <v>4.1521629033494474</v>
      </c>
      <c r="L274" s="11">
        <f>IFERROR(c_ratio_op_tbl!K266/$B274,"")</f>
        <v>4.4981764786285687</v>
      </c>
      <c r="M274" s="11">
        <f>IFERROR(c_ratio_op_tbl!L266/$B274,"")</f>
        <v>4.8441900539076883</v>
      </c>
      <c r="N274" s="11">
        <f>IFERROR(c_ratio_op_tbl!M266/$B274,"")</f>
        <v>5.1902036291868097</v>
      </c>
      <c r="O274" s="2"/>
      <c r="Q274" s="57"/>
    </row>
    <row r="275" spans="1:17" x14ac:dyDescent="0.25">
      <c r="A275" s="12" t="str">
        <f>c_ratio_op_tbl!A267</f>
        <v>0x5f370f2aba4643b2d24cd6c753b6122ee86c1999</v>
      </c>
      <c r="B275" s="2">
        <f>c_ratio_op_tbl!B267</f>
        <v>15580.872551089131</v>
      </c>
      <c r="C275" s="2"/>
      <c r="D275" s="11">
        <f>IFERROR(c_ratio_op_tbl!C267/$B275,"")</f>
        <v>1.2173381783974275</v>
      </c>
      <c r="E275" s="11">
        <f>IFERROR(c_ratio_op_tbl!D267/$B275,"")</f>
        <v>1.4608058140769127</v>
      </c>
      <c r="F275" s="11">
        <f>IFERROR(c_ratio_op_tbl!E267/$B275,"")</f>
        <v>1.7042734497563978</v>
      </c>
      <c r="G275" s="11">
        <f>IFERROR(c_ratio_op_tbl!F267/$B275,"")</f>
        <v>1.9477410854358836</v>
      </c>
      <c r="H275" s="11">
        <f>IFERROR(c_ratio_op_tbl!G267/$B275,"")</f>
        <v>2.1912087211153688</v>
      </c>
      <c r="I275" s="14">
        <f>IFERROR(c_ratio_op_tbl!H267/$B275,"")</f>
        <v>2.4346763567948537</v>
      </c>
      <c r="J275" s="11">
        <f>IFERROR(c_ratio_op_tbl!I267/$B275,"")</f>
        <v>2.67814399247434</v>
      </c>
      <c r="K275" s="11">
        <f>IFERROR(c_ratio_op_tbl!J267/$B275,"")</f>
        <v>2.9216116281538254</v>
      </c>
      <c r="L275" s="11">
        <f>IFERROR(c_ratio_op_tbl!K267/$B275,"")</f>
        <v>3.1650792638333107</v>
      </c>
      <c r="M275" s="11">
        <f>IFERROR(c_ratio_op_tbl!L267/$B275,"")</f>
        <v>3.4085468995127961</v>
      </c>
      <c r="N275" s="11">
        <f>IFERROR(c_ratio_op_tbl!M267/$B275,"")</f>
        <v>3.6520145351922815</v>
      </c>
      <c r="O275" s="2"/>
      <c r="Q275" s="57"/>
    </row>
    <row r="276" spans="1:17" x14ac:dyDescent="0.25">
      <c r="A276" s="12" t="str">
        <f>c_ratio_op_tbl!A268</f>
        <v>0x862242781c4cd5bee269e81c1d629e68d1a06c7a</v>
      </c>
      <c r="B276" s="2">
        <f>c_ratio_op_tbl!B268</f>
        <v>15516.04209588091</v>
      </c>
      <c r="C276" s="2"/>
      <c r="D276" s="11">
        <f>IFERROR(c_ratio_op_tbl!C268/$B276,"")</f>
        <v>1.6616446308106765</v>
      </c>
      <c r="E276" s="11">
        <f>IFERROR(c_ratio_op_tbl!D268/$B276,"")</f>
        <v>1.9939735569728119</v>
      </c>
      <c r="F276" s="11">
        <f>IFERROR(c_ratio_op_tbl!E268/$B276,"")</f>
        <v>2.3263024831349464</v>
      </c>
      <c r="G276" s="11">
        <f>IFERROR(c_ratio_op_tbl!F268/$B276,"")</f>
        <v>2.6586314092970822</v>
      </c>
      <c r="H276" s="11">
        <f>IFERROR(c_ratio_op_tbl!G268/$B276,"")</f>
        <v>2.9909603354592176</v>
      </c>
      <c r="I276" s="14">
        <f>IFERROR(c_ratio_op_tbl!H268/$B276,"")</f>
        <v>3.3232892616213521</v>
      </c>
      <c r="J276" s="11">
        <f>IFERROR(c_ratio_op_tbl!I268/$B276,"")</f>
        <v>3.6556181877834879</v>
      </c>
      <c r="K276" s="11">
        <f>IFERROR(c_ratio_op_tbl!J268/$B276,"")</f>
        <v>3.9879471139456233</v>
      </c>
      <c r="L276" s="11">
        <f>IFERROR(c_ratio_op_tbl!K268/$B276,"")</f>
        <v>4.3202760401077587</v>
      </c>
      <c r="M276" s="11">
        <f>IFERROR(c_ratio_op_tbl!L268/$B276,"")</f>
        <v>4.6526049662698936</v>
      </c>
      <c r="N276" s="11">
        <f>IFERROR(c_ratio_op_tbl!M268/$B276,"")</f>
        <v>4.9849338924320294</v>
      </c>
      <c r="O276" s="2"/>
      <c r="Q276" s="57"/>
    </row>
    <row r="277" spans="1:17" x14ac:dyDescent="0.25">
      <c r="A277" s="12" t="str">
        <f>c_ratio_op_tbl!A269</f>
        <v>0xf9809ce9761ffabe887c4758e045a6a21e627dbc</v>
      </c>
      <c r="B277" s="2">
        <f>c_ratio_op_tbl!B269</f>
        <v>15485.825029506281</v>
      </c>
      <c r="C277" s="2"/>
      <c r="D277" s="11">
        <f>IFERROR(c_ratio_op_tbl!C269/$B277,"")</f>
        <v>1.0647007571079921</v>
      </c>
      <c r="E277" s="11">
        <f>IFERROR(c_ratio_op_tbl!D269/$B277,"")</f>
        <v>1.2776409085295906</v>
      </c>
      <c r="F277" s="11">
        <f>IFERROR(c_ratio_op_tbl!E269/$B277,"")</f>
        <v>1.4905810599511886</v>
      </c>
      <c r="G277" s="11">
        <f>IFERROR(c_ratio_op_tbl!F269/$B277,"")</f>
        <v>1.7035212113727873</v>
      </c>
      <c r="H277" s="11">
        <f>IFERROR(c_ratio_op_tbl!G269/$B277,"")</f>
        <v>1.9164613627943858</v>
      </c>
      <c r="I277" s="14">
        <f>IFERROR(c_ratio_op_tbl!H269/$B277,"")</f>
        <v>2.1294015142159841</v>
      </c>
      <c r="J277" s="11">
        <f>IFERROR(c_ratio_op_tbl!I269/$B277,"")</f>
        <v>2.3423416656375826</v>
      </c>
      <c r="K277" s="11">
        <f>IFERROR(c_ratio_op_tbl!J269/$B277,"")</f>
        <v>2.5552818170591807</v>
      </c>
      <c r="L277" s="11">
        <f>IFERROR(c_ratio_op_tbl!K269/$B277,"")</f>
        <v>2.7682219684807801</v>
      </c>
      <c r="M277" s="11">
        <f>IFERROR(c_ratio_op_tbl!L269/$B277,"")</f>
        <v>2.9811621199023781</v>
      </c>
      <c r="N277" s="11">
        <f>IFERROR(c_ratio_op_tbl!M269/$B277,"")</f>
        <v>3.1941022713239757</v>
      </c>
      <c r="O277" s="2"/>
      <c r="Q277" s="57"/>
    </row>
    <row r="278" spans="1:17" x14ac:dyDescent="0.25">
      <c r="A278" s="12" t="str">
        <f>c_ratio_op_tbl!A270</f>
        <v>0x516e4012f4337e8aedcfb4f3c1d284e5958fa492</v>
      </c>
      <c r="B278" s="2">
        <f>c_ratio_op_tbl!B270</f>
        <v>15481.24804485962</v>
      </c>
      <c r="C278" s="2"/>
      <c r="D278" s="11">
        <f>IFERROR(c_ratio_op_tbl!C270/$B278,"")</f>
        <v>1.2586893466400721</v>
      </c>
      <c r="E278" s="11">
        <f>IFERROR(c_ratio_op_tbl!D270/$B278,"")</f>
        <v>1.510427215968086</v>
      </c>
      <c r="F278" s="11">
        <f>IFERROR(c_ratio_op_tbl!E270/$B278,"")</f>
        <v>1.7621650852961004</v>
      </c>
      <c r="G278" s="11">
        <f>IFERROR(c_ratio_op_tbl!F270/$B278,"")</f>
        <v>2.0139029546241152</v>
      </c>
      <c r="H278" s="11">
        <f>IFERROR(c_ratio_op_tbl!G270/$B278,"")</f>
        <v>2.26564082395213</v>
      </c>
      <c r="I278" s="14">
        <f>IFERROR(c_ratio_op_tbl!H270/$B278,"")</f>
        <v>2.5173786932801439</v>
      </c>
      <c r="J278" s="11">
        <f>IFERROR(c_ratio_op_tbl!I270/$B278,"")</f>
        <v>2.7691165626081586</v>
      </c>
      <c r="K278" s="11">
        <f>IFERROR(c_ratio_op_tbl!J270/$B278,"")</f>
        <v>3.0208544319361725</v>
      </c>
      <c r="L278" s="11">
        <f>IFERROR(c_ratio_op_tbl!K270/$B278,"")</f>
        <v>3.2725923012641873</v>
      </c>
      <c r="M278" s="11">
        <f>IFERROR(c_ratio_op_tbl!L270/$B278,"")</f>
        <v>3.5243301705922012</v>
      </c>
      <c r="N278" s="11">
        <f>IFERROR(c_ratio_op_tbl!M270/$B278,"")</f>
        <v>3.776068039920216</v>
      </c>
      <c r="O278" s="2"/>
      <c r="Q278" s="57"/>
    </row>
    <row r="279" spans="1:17" x14ac:dyDescent="0.25">
      <c r="A279" s="12" t="str">
        <f>c_ratio_op_tbl!A271</f>
        <v>0x4b479f5e351181689e8abfea3544a365c54c1ff7</v>
      </c>
      <c r="B279" s="2">
        <f>c_ratio_op_tbl!B271</f>
        <v>15289.905427451709</v>
      </c>
      <c r="C279" s="2"/>
      <c r="D279" s="11">
        <f>IFERROR(c_ratio_op_tbl!C271/$B279,"")</f>
        <v>2.149521769559982</v>
      </c>
      <c r="E279" s="11">
        <f>IFERROR(c_ratio_op_tbl!D271/$B279,"")</f>
        <v>2.5794261234719786</v>
      </c>
      <c r="F279" s="11">
        <f>IFERROR(c_ratio_op_tbl!E271/$B279,"")</f>
        <v>3.0093304773839749</v>
      </c>
      <c r="G279" s="11">
        <f>IFERROR(c_ratio_op_tbl!F271/$B279,"")</f>
        <v>3.4392348312959715</v>
      </c>
      <c r="H279" s="11">
        <f>IFERROR(c_ratio_op_tbl!G271/$B279,"")</f>
        <v>3.8691391852079677</v>
      </c>
      <c r="I279" s="14">
        <f>IFERROR(c_ratio_op_tbl!H271/$B279,"")</f>
        <v>4.299043539119964</v>
      </c>
      <c r="J279" s="11">
        <f>IFERROR(c_ratio_op_tbl!I271/$B279,"")</f>
        <v>4.7289478930319611</v>
      </c>
      <c r="K279" s="11">
        <f>IFERROR(c_ratio_op_tbl!J271/$B279,"")</f>
        <v>5.1588522469439564</v>
      </c>
      <c r="L279" s="11">
        <f>IFERROR(c_ratio_op_tbl!K271/$B279,"")</f>
        <v>5.5887566008559535</v>
      </c>
      <c r="M279" s="11">
        <f>IFERROR(c_ratio_op_tbl!L271/$B279,"")</f>
        <v>6.0186609547679497</v>
      </c>
      <c r="N279" s="11">
        <f>IFERROR(c_ratio_op_tbl!M271/$B279,"")</f>
        <v>6.4485653086799459</v>
      </c>
      <c r="O279" s="2"/>
      <c r="Q279" s="57"/>
    </row>
    <row r="280" spans="1:17" x14ac:dyDescent="0.25">
      <c r="A280" s="12" t="str">
        <f>c_ratio_op_tbl!A272</f>
        <v>0x8322c00cab37c8a00b127a3aaac08d49c7fa0025</v>
      </c>
      <c r="B280" s="2">
        <f>c_ratio_op_tbl!B272</f>
        <v>15027.855042178529</v>
      </c>
      <c r="C280" s="2"/>
      <c r="D280" s="11">
        <f>IFERROR(c_ratio_op_tbl!C272/$B280,"")</f>
        <v>3.8335361637219978</v>
      </c>
      <c r="E280" s="11">
        <f>IFERROR(c_ratio_op_tbl!D272/$B280,"")</f>
        <v>4.6002433964663973</v>
      </c>
      <c r="F280" s="11">
        <f>IFERROR(c_ratio_op_tbl!E272/$B280,"")</f>
        <v>5.3669506292107974</v>
      </c>
      <c r="G280" s="11">
        <f>IFERROR(c_ratio_op_tbl!F272/$B280,"")</f>
        <v>6.1336578619551965</v>
      </c>
      <c r="H280" s="11">
        <f>IFERROR(c_ratio_op_tbl!G272/$B280,"")</f>
        <v>6.9003650946995991</v>
      </c>
      <c r="I280" s="14">
        <f>IFERROR(c_ratio_op_tbl!H272/$B280,"")</f>
        <v>7.6670723274439938</v>
      </c>
      <c r="J280" s="11">
        <f>IFERROR(c_ratio_op_tbl!I272/$B280,"")</f>
        <v>8.4337795601883947</v>
      </c>
      <c r="K280" s="11">
        <f>IFERROR(c_ratio_op_tbl!J272/$B280,"")</f>
        <v>9.2004867929327965</v>
      </c>
      <c r="L280" s="11">
        <f>IFERROR(c_ratio_op_tbl!K272/$B280,"")</f>
        <v>9.9671940256771911</v>
      </c>
      <c r="M280" s="11">
        <f>IFERROR(c_ratio_op_tbl!L272/$B280,"")</f>
        <v>10.733901258421593</v>
      </c>
      <c r="N280" s="11">
        <f>IFERROR(c_ratio_op_tbl!M272/$B280,"")</f>
        <v>11.500608491165995</v>
      </c>
      <c r="O280" s="2"/>
      <c r="Q280" s="57"/>
    </row>
    <row r="281" spans="1:17" x14ac:dyDescent="0.25">
      <c r="A281" s="12" t="str">
        <f>c_ratio_op_tbl!A273</f>
        <v>0xb3a7303de6061b89ad470569a6d67048f528aa30</v>
      </c>
      <c r="B281" s="2">
        <f>c_ratio_op_tbl!B273</f>
        <v>15000.646932415841</v>
      </c>
      <c r="C281" s="2"/>
      <c r="D281" s="11">
        <f>IFERROR(c_ratio_op_tbl!C273/$B281,"")</f>
        <v>1.9932075321888452</v>
      </c>
      <c r="E281" s="11">
        <f>IFERROR(c_ratio_op_tbl!D273/$B281,"")</f>
        <v>2.391849038626614</v>
      </c>
      <c r="F281" s="11">
        <f>IFERROR(c_ratio_op_tbl!E273/$B281,"")</f>
        <v>2.7904905450643835</v>
      </c>
      <c r="G281" s="11">
        <f>IFERROR(c_ratio_op_tbl!F273/$B281,"")</f>
        <v>3.1891320515021526</v>
      </c>
      <c r="H281" s="11">
        <f>IFERROR(c_ratio_op_tbl!G273/$B281,"")</f>
        <v>3.5877735579399213</v>
      </c>
      <c r="I281" s="14">
        <f>IFERROR(c_ratio_op_tbl!H273/$B281,"")</f>
        <v>3.9864150643776903</v>
      </c>
      <c r="J281" s="11">
        <f>IFERROR(c_ratio_op_tbl!I273/$B281,"")</f>
        <v>4.3850565708154603</v>
      </c>
      <c r="K281" s="11">
        <f>IFERROR(c_ratio_op_tbl!J273/$B281,"")</f>
        <v>4.783698077253228</v>
      </c>
      <c r="L281" s="11">
        <f>IFERROR(c_ratio_op_tbl!K273/$B281,"")</f>
        <v>5.1823395836909976</v>
      </c>
      <c r="M281" s="11">
        <f>IFERROR(c_ratio_op_tbl!L273/$B281,"")</f>
        <v>5.5809810901287671</v>
      </c>
      <c r="N281" s="11">
        <f>IFERROR(c_ratio_op_tbl!M273/$B281,"")</f>
        <v>5.9796225965665357</v>
      </c>
      <c r="O281" s="2"/>
      <c r="Q281" s="57"/>
    </row>
    <row r="282" spans="1:17" x14ac:dyDescent="0.25">
      <c r="A282" s="12" t="str">
        <f>c_ratio_op_tbl!A274</f>
        <v>0x8581def657860bf58a5b0d6d2d357b51b81655b6</v>
      </c>
      <c r="B282" s="2">
        <f>c_ratio_op_tbl!B274</f>
        <v>14993.652947258621</v>
      </c>
      <c r="C282" s="2"/>
      <c r="D282" s="11">
        <f>IFERROR(c_ratio_op_tbl!C274/$B282,"")</f>
        <v>1.8808403702801955</v>
      </c>
      <c r="E282" s="11">
        <f>IFERROR(c_ratio_op_tbl!D274/$B282,"")</f>
        <v>2.2570084443362348</v>
      </c>
      <c r="F282" s="11">
        <f>IFERROR(c_ratio_op_tbl!E274/$B282,"")</f>
        <v>2.6331765183922737</v>
      </c>
      <c r="G282" s="11">
        <f>IFERROR(c_ratio_op_tbl!F274/$B282,"")</f>
        <v>3.0093445924483135</v>
      </c>
      <c r="H282" s="11">
        <f>IFERROR(c_ratio_op_tbl!G274/$B282,"")</f>
        <v>3.385512666504352</v>
      </c>
      <c r="I282" s="14">
        <f>IFERROR(c_ratio_op_tbl!H274/$B282,"")</f>
        <v>3.7616807405603918</v>
      </c>
      <c r="J282" s="11">
        <f>IFERROR(c_ratio_op_tbl!I274/$B282,"")</f>
        <v>4.1378488146164312</v>
      </c>
      <c r="K282" s="11">
        <f>IFERROR(c_ratio_op_tbl!J274/$B282,"")</f>
        <v>4.5140168886724696</v>
      </c>
      <c r="L282" s="11">
        <f>IFERROR(c_ratio_op_tbl!K274/$B282,"")</f>
        <v>4.890184962728509</v>
      </c>
      <c r="M282" s="11">
        <f>IFERROR(c_ratio_op_tbl!L274/$B282,"")</f>
        <v>5.2663530367845484</v>
      </c>
      <c r="N282" s="11">
        <f>IFERROR(c_ratio_op_tbl!M274/$B282,"")</f>
        <v>5.6425211108405868</v>
      </c>
      <c r="O282" s="2"/>
      <c r="Q282" s="57"/>
    </row>
    <row r="283" spans="1:17" x14ac:dyDescent="0.25">
      <c r="A283" s="12" t="str">
        <f>c_ratio_op_tbl!A275</f>
        <v>0x4f6fff5cd87eaf8cf09467366fe783e7ecb1317b</v>
      </c>
      <c r="B283" s="2">
        <f>c_ratio_op_tbl!B275</f>
        <v>14911.3611343755</v>
      </c>
      <c r="C283" s="2"/>
      <c r="D283" s="11">
        <f>IFERROR(c_ratio_op_tbl!C275/$B283,"")</f>
        <v>1.9195124081941226</v>
      </c>
      <c r="E283" s="11">
        <f>IFERROR(c_ratio_op_tbl!D275/$B283,"")</f>
        <v>2.303414889832947</v>
      </c>
      <c r="F283" s="11">
        <f>IFERROR(c_ratio_op_tbl!E275/$B283,"")</f>
        <v>2.6873173714717717</v>
      </c>
      <c r="G283" s="11">
        <f>IFERROR(c_ratio_op_tbl!F275/$B283,"")</f>
        <v>3.071219853110597</v>
      </c>
      <c r="H283" s="11">
        <f>IFERROR(c_ratio_op_tbl!G275/$B283,"")</f>
        <v>3.4551223347494204</v>
      </c>
      <c r="I283" s="14">
        <f>IFERROR(c_ratio_op_tbl!H275/$B283,"")</f>
        <v>3.8390248163882457</v>
      </c>
      <c r="J283" s="11">
        <f>IFERROR(c_ratio_op_tbl!I275/$B283,"")</f>
        <v>4.2229272980270709</v>
      </c>
      <c r="K283" s="11">
        <f>IFERROR(c_ratio_op_tbl!J275/$B283,"")</f>
        <v>4.6068297796658948</v>
      </c>
      <c r="L283" s="11">
        <f>IFERROR(c_ratio_op_tbl!K275/$B283,"")</f>
        <v>4.9907322613047205</v>
      </c>
      <c r="M283" s="11">
        <f>IFERROR(c_ratio_op_tbl!L275/$B283,"")</f>
        <v>5.3746347429435435</v>
      </c>
      <c r="N283" s="11">
        <f>IFERROR(c_ratio_op_tbl!M275/$B283,"")</f>
        <v>5.7585372245823683</v>
      </c>
      <c r="O283" s="2"/>
      <c r="Q283" s="57"/>
    </row>
    <row r="284" spans="1:17" x14ac:dyDescent="0.25">
      <c r="A284" s="12" t="str">
        <f>c_ratio_op_tbl!A276</f>
        <v>0xa33c7f924399b59a8ee627388a108beab5e12eaf</v>
      </c>
      <c r="B284" s="2">
        <f>c_ratio_op_tbl!B276</f>
        <v>14896.124968260139</v>
      </c>
      <c r="C284" s="2"/>
      <c r="D284" s="11">
        <f>IFERROR(c_ratio_op_tbl!C276/$B284,"")</f>
        <v>1.8754532929381169</v>
      </c>
      <c r="E284" s="11">
        <f>IFERROR(c_ratio_op_tbl!D276/$B284,"")</f>
        <v>2.2505439515257404</v>
      </c>
      <c r="F284" s="11">
        <f>IFERROR(c_ratio_op_tbl!E276/$B284,"")</f>
        <v>2.6256346101133645</v>
      </c>
      <c r="G284" s="11">
        <f>IFERROR(c_ratio_op_tbl!F276/$B284,"")</f>
        <v>3.0007252687009878</v>
      </c>
      <c r="H284" s="11">
        <f>IFERROR(c_ratio_op_tbl!G276/$B284,"")</f>
        <v>3.375815927288611</v>
      </c>
      <c r="I284" s="14">
        <f>IFERROR(c_ratio_op_tbl!H276/$B284,"")</f>
        <v>3.7509065858762343</v>
      </c>
      <c r="J284" s="11">
        <f>IFERROR(c_ratio_op_tbl!I276/$B284,"")</f>
        <v>4.125997244463858</v>
      </c>
      <c r="K284" s="11">
        <f>IFERROR(c_ratio_op_tbl!J276/$B284,"")</f>
        <v>4.5010879030514808</v>
      </c>
      <c r="L284" s="11">
        <f>IFERROR(c_ratio_op_tbl!K276/$B284,"")</f>
        <v>4.8761785616391045</v>
      </c>
      <c r="M284" s="11">
        <f>IFERROR(c_ratio_op_tbl!L276/$B284,"")</f>
        <v>5.2512692202267273</v>
      </c>
      <c r="N284" s="11">
        <f>IFERROR(c_ratio_op_tbl!M276/$B284,"")</f>
        <v>5.626359878814351</v>
      </c>
      <c r="O284" s="2"/>
      <c r="Q284" s="57"/>
    </row>
    <row r="285" spans="1:17" x14ac:dyDescent="0.25">
      <c r="A285" s="12" t="str">
        <f>c_ratio_op_tbl!A277</f>
        <v>0x4254c604a2a6d58f8c94ded9b3aaff3a2541f388</v>
      </c>
      <c r="B285" s="2">
        <f>c_ratio_op_tbl!B277</f>
        <v>14798.11562374751</v>
      </c>
      <c r="C285" s="2"/>
      <c r="D285" s="11">
        <f>IFERROR(c_ratio_op_tbl!C277/$B285,"")</f>
        <v>2.0185317043300519</v>
      </c>
      <c r="E285" s="11">
        <f>IFERROR(c_ratio_op_tbl!D277/$B285,"")</f>
        <v>2.4222380451960621</v>
      </c>
      <c r="F285" s="11">
        <f>IFERROR(c_ratio_op_tbl!E277/$B285,"")</f>
        <v>2.8259443860620728</v>
      </c>
      <c r="G285" s="11">
        <f>IFERROR(c_ratio_op_tbl!F277/$B285,"")</f>
        <v>3.2296507269280834</v>
      </c>
      <c r="H285" s="11">
        <f>IFERROR(c_ratio_op_tbl!G277/$B285,"")</f>
        <v>3.6333570677940936</v>
      </c>
      <c r="I285" s="14">
        <f>IFERROR(c_ratio_op_tbl!H277/$B285,"")</f>
        <v>4.0370634086601038</v>
      </c>
      <c r="J285" s="11">
        <f>IFERROR(c_ratio_op_tbl!I277/$B285,"")</f>
        <v>4.4407697495261145</v>
      </c>
      <c r="K285" s="11">
        <f>IFERROR(c_ratio_op_tbl!J277/$B285,"")</f>
        <v>4.8444760903921242</v>
      </c>
      <c r="L285" s="11">
        <f>IFERROR(c_ratio_op_tbl!K277/$B285,"")</f>
        <v>5.2481824312581349</v>
      </c>
      <c r="M285" s="11">
        <f>IFERROR(c_ratio_op_tbl!L277/$B285,"")</f>
        <v>5.6518887721241446</v>
      </c>
      <c r="N285" s="11">
        <f>IFERROR(c_ratio_op_tbl!M277/$B285,"")</f>
        <v>6.0555951129901562</v>
      </c>
      <c r="O285" s="2"/>
      <c r="Q285" s="57"/>
    </row>
    <row r="286" spans="1:17" x14ac:dyDescent="0.25">
      <c r="A286" s="12" t="str">
        <f>c_ratio_op_tbl!A278</f>
        <v>0x62a461b20cf99355642be16c9b2b246adc0ed197</v>
      </c>
      <c r="B286" s="2">
        <f>c_ratio_op_tbl!B278</f>
        <v>14792.737557784611</v>
      </c>
      <c r="C286" s="2"/>
      <c r="D286" s="11">
        <f>IFERROR(c_ratio_op_tbl!C278/$B286,"")</f>
        <v>1.8740596320843492</v>
      </c>
      <c r="E286" s="11">
        <f>IFERROR(c_ratio_op_tbl!D278/$B286,"")</f>
        <v>2.2488715585012189</v>
      </c>
      <c r="F286" s="11">
        <f>IFERROR(c_ratio_op_tbl!E278/$B286,"")</f>
        <v>2.6236834849180886</v>
      </c>
      <c r="G286" s="11">
        <f>IFERROR(c_ratio_op_tbl!F278/$B286,"")</f>
        <v>2.9984954113349587</v>
      </c>
      <c r="H286" s="11">
        <f>IFERROR(c_ratio_op_tbl!G278/$B286,"")</f>
        <v>3.3733073377518288</v>
      </c>
      <c r="I286" s="14">
        <f>IFERROR(c_ratio_op_tbl!H278/$B286,"")</f>
        <v>3.7481192641686985</v>
      </c>
      <c r="J286" s="11">
        <f>IFERROR(c_ratio_op_tbl!I278/$B286,"")</f>
        <v>4.1229311905855681</v>
      </c>
      <c r="K286" s="11">
        <f>IFERROR(c_ratio_op_tbl!J278/$B286,"")</f>
        <v>4.4977431170024378</v>
      </c>
      <c r="L286" s="11">
        <f>IFERROR(c_ratio_op_tbl!K278/$B286,"")</f>
        <v>4.8725550434193075</v>
      </c>
      <c r="M286" s="11">
        <f>IFERROR(c_ratio_op_tbl!L278/$B286,"")</f>
        <v>5.2473669698361771</v>
      </c>
      <c r="N286" s="11">
        <f>IFERROR(c_ratio_op_tbl!M278/$B286,"")</f>
        <v>5.6221788962530468</v>
      </c>
      <c r="O286" s="2"/>
      <c r="Q286" s="57"/>
    </row>
    <row r="287" spans="1:17" x14ac:dyDescent="0.25">
      <c r="A287" s="12" t="str">
        <f>c_ratio_op_tbl!A279</f>
        <v>0x9f3226e9de5983804e7003a779ef2e59f7e09733</v>
      </c>
      <c r="B287" s="2">
        <f>c_ratio_op_tbl!B279</f>
        <v>14727.566857003771</v>
      </c>
      <c r="C287" s="2"/>
      <c r="D287" s="11">
        <f>IFERROR(c_ratio_op_tbl!C279/$B287,"")</f>
        <v>1.3687253054721535</v>
      </c>
      <c r="E287" s="11">
        <f>IFERROR(c_ratio_op_tbl!D279/$B287,"")</f>
        <v>1.6424703665665843</v>
      </c>
      <c r="F287" s="11">
        <f>IFERROR(c_ratio_op_tbl!E279/$B287,"")</f>
        <v>1.9162154276610148</v>
      </c>
      <c r="G287" s="11">
        <f>IFERROR(c_ratio_op_tbl!F279/$B287,"")</f>
        <v>2.1899604887554456</v>
      </c>
      <c r="H287" s="11">
        <f>IFERROR(c_ratio_op_tbl!G279/$B287,"")</f>
        <v>2.4637055498498763</v>
      </c>
      <c r="I287" s="14">
        <f>IFERROR(c_ratio_op_tbl!H279/$B287,"")</f>
        <v>2.7374506109443071</v>
      </c>
      <c r="J287" s="11">
        <f>IFERROR(c_ratio_op_tbl!I279/$B287,"")</f>
        <v>3.0111956720387378</v>
      </c>
      <c r="K287" s="11">
        <f>IFERROR(c_ratio_op_tbl!J279/$B287,"")</f>
        <v>3.2849407331331686</v>
      </c>
      <c r="L287" s="11">
        <f>IFERROR(c_ratio_op_tbl!K279/$B287,"")</f>
        <v>3.5586857942275989</v>
      </c>
      <c r="M287" s="11">
        <f>IFERROR(c_ratio_op_tbl!L279/$B287,"")</f>
        <v>3.8324308553220297</v>
      </c>
      <c r="N287" s="11">
        <f>IFERROR(c_ratio_op_tbl!M279/$B287,"")</f>
        <v>4.1061759164164604</v>
      </c>
      <c r="O287" s="2"/>
      <c r="Q287" s="57"/>
    </row>
    <row r="288" spans="1:17" x14ac:dyDescent="0.25">
      <c r="A288" s="12" t="str">
        <f>c_ratio_op_tbl!A280</f>
        <v>0xc422e5526c70f2a9903acb469b25ef4df0fba2d9</v>
      </c>
      <c r="B288" s="2">
        <f>c_ratio_op_tbl!B280</f>
        <v>14526.51483590904</v>
      </c>
      <c r="C288" s="2"/>
      <c r="D288" s="11">
        <f>IFERROR(c_ratio_op_tbl!C280/$B288,"")</f>
        <v>1.882632650869883</v>
      </c>
      <c r="E288" s="11">
        <f>IFERROR(c_ratio_op_tbl!D280/$B288,"")</f>
        <v>2.2591591810438594</v>
      </c>
      <c r="F288" s="11">
        <f>IFERROR(c_ratio_op_tbl!E280/$B288,"")</f>
        <v>2.6356857112178358</v>
      </c>
      <c r="G288" s="11">
        <f>IFERROR(c_ratio_op_tbl!F280/$B288,"")</f>
        <v>3.0122122413918118</v>
      </c>
      <c r="H288" s="11">
        <f>IFERROR(c_ratio_op_tbl!G280/$B288,"")</f>
        <v>3.3887387715657891</v>
      </c>
      <c r="I288" s="14">
        <f>IFERROR(c_ratio_op_tbl!H280/$B288,"")</f>
        <v>3.7652653017397655</v>
      </c>
      <c r="J288" s="11">
        <f>IFERROR(c_ratio_op_tbl!I280/$B288,"")</f>
        <v>4.1417918319137419</v>
      </c>
      <c r="K288" s="11">
        <f>IFERROR(c_ratio_op_tbl!J280/$B288,"")</f>
        <v>4.5183183620877188</v>
      </c>
      <c r="L288" s="11">
        <f>IFERROR(c_ratio_op_tbl!K280/$B288,"")</f>
        <v>4.8948448922616947</v>
      </c>
      <c r="M288" s="11">
        <f>IFERROR(c_ratio_op_tbl!L280/$B288,"")</f>
        <v>5.2713714224356716</v>
      </c>
      <c r="N288" s="11">
        <f>IFERROR(c_ratio_op_tbl!M280/$B288,"")</f>
        <v>5.6478979526096484</v>
      </c>
      <c r="O288" s="2"/>
      <c r="Q288" s="57"/>
    </row>
    <row r="289" spans="1:17" x14ac:dyDescent="0.25">
      <c r="A289" s="12" t="str">
        <f>c_ratio_op_tbl!A281</f>
        <v>0xf27cde95bb356b4f17042f1511f87b1943863a78</v>
      </c>
      <c r="B289" s="2">
        <f>c_ratio_op_tbl!B281</f>
        <v>14484.202864724009</v>
      </c>
      <c r="C289" s="2"/>
      <c r="D289" s="11">
        <f>IFERROR(c_ratio_op_tbl!C281/$B289,"")</f>
        <v>1.911714186710241</v>
      </c>
      <c r="E289" s="11">
        <f>IFERROR(c_ratio_op_tbl!D281/$B289,"")</f>
        <v>2.2940570240522886</v>
      </c>
      <c r="F289" s="11">
        <f>IFERROR(c_ratio_op_tbl!E281/$B289,"")</f>
        <v>2.6763998613943372</v>
      </c>
      <c r="G289" s="11">
        <f>IFERROR(c_ratio_op_tbl!F281/$B289,"")</f>
        <v>3.0587426987363857</v>
      </c>
      <c r="H289" s="11">
        <f>IFERROR(c_ratio_op_tbl!G281/$B289,"")</f>
        <v>3.4410855360784325</v>
      </c>
      <c r="I289" s="14">
        <f>IFERROR(c_ratio_op_tbl!H281/$B289,"")</f>
        <v>3.8234283734204806</v>
      </c>
      <c r="J289" s="11">
        <f>IFERROR(c_ratio_op_tbl!I281/$B289,"")</f>
        <v>4.2057712107625296</v>
      </c>
      <c r="K289" s="11">
        <f>IFERROR(c_ratio_op_tbl!J281/$B289,"")</f>
        <v>4.5881140481045772</v>
      </c>
      <c r="L289" s="11">
        <f>IFERROR(c_ratio_op_tbl!K281/$B289,"")</f>
        <v>4.9704568854466258</v>
      </c>
      <c r="M289" s="11">
        <f>IFERROR(c_ratio_op_tbl!L281/$B289,"")</f>
        <v>5.3527997227886734</v>
      </c>
      <c r="N289" s="11">
        <f>IFERROR(c_ratio_op_tbl!M281/$B289,"")</f>
        <v>5.7351425601307211</v>
      </c>
      <c r="O289" s="2"/>
      <c r="Q289" s="57"/>
    </row>
    <row r="290" spans="1:17" x14ac:dyDescent="0.25">
      <c r="A290" s="12" t="str">
        <f>c_ratio_op_tbl!A282</f>
        <v>0xf8d921bd839381e935164ce266c4ec1e75a5e9fa</v>
      </c>
      <c r="B290" s="2">
        <f>c_ratio_op_tbl!B282</f>
        <v>14406.842794262169</v>
      </c>
      <c r="C290" s="2"/>
      <c r="D290" s="11">
        <f>IFERROR(c_ratio_op_tbl!C282/$B290,"")</f>
        <v>1.9175020678720047</v>
      </c>
      <c r="E290" s="11">
        <f>IFERROR(c_ratio_op_tbl!D282/$B290,"")</f>
        <v>2.301002481446405</v>
      </c>
      <c r="F290" s="11">
        <f>IFERROR(c_ratio_op_tbl!E282/$B290,"")</f>
        <v>2.684502895020807</v>
      </c>
      <c r="G290" s="11">
        <f>IFERROR(c_ratio_op_tbl!F282/$B290,"")</f>
        <v>3.0680033085952072</v>
      </c>
      <c r="H290" s="11">
        <f>IFERROR(c_ratio_op_tbl!G282/$B290,"")</f>
        <v>3.4515037221696079</v>
      </c>
      <c r="I290" s="14">
        <f>IFERROR(c_ratio_op_tbl!H282/$B290,"")</f>
        <v>3.835004135744009</v>
      </c>
      <c r="J290" s="11">
        <f>IFERROR(c_ratio_op_tbl!I282/$B290,"")</f>
        <v>4.2185045493184097</v>
      </c>
      <c r="K290" s="11">
        <f>IFERROR(c_ratio_op_tbl!J282/$B290,"")</f>
        <v>4.6020049628928108</v>
      </c>
      <c r="L290" s="11">
        <f>IFERROR(c_ratio_op_tbl!K282/$B290,"")</f>
        <v>4.9855053764672119</v>
      </c>
      <c r="M290" s="11">
        <f>IFERROR(c_ratio_op_tbl!L282/$B290,"")</f>
        <v>5.3690057900416122</v>
      </c>
      <c r="N290" s="11">
        <f>IFERROR(c_ratio_op_tbl!M282/$B290,"")</f>
        <v>5.7525062036160133</v>
      </c>
      <c r="O290" s="2"/>
      <c r="Q290" s="57"/>
    </row>
    <row r="291" spans="1:17" x14ac:dyDescent="0.25">
      <c r="A291" s="12" t="str">
        <f>c_ratio_op_tbl!A283</f>
        <v>0x50405e24f98c9f96870aa1730029a527b906c968</v>
      </c>
      <c r="B291" s="2">
        <f>c_ratio_op_tbl!B283</f>
        <v>14403.181293482219</v>
      </c>
      <c r="C291" s="2"/>
      <c r="D291" s="11">
        <f>IFERROR(c_ratio_op_tbl!C283/$B291,"")</f>
        <v>1.3496395134590997</v>
      </c>
      <c r="E291" s="11">
        <f>IFERROR(c_ratio_op_tbl!D283/$B291,"")</f>
        <v>1.6195674161509197</v>
      </c>
      <c r="F291" s="11">
        <f>IFERROR(c_ratio_op_tbl!E283/$B291,"")</f>
        <v>1.8894953188427397</v>
      </c>
      <c r="G291" s="11">
        <f>IFERROR(c_ratio_op_tbl!F283/$B291,"")</f>
        <v>2.1594232215345595</v>
      </c>
      <c r="H291" s="11">
        <f>IFERROR(c_ratio_op_tbl!G283/$B291,"")</f>
        <v>2.4293511242263794</v>
      </c>
      <c r="I291" s="14">
        <f>IFERROR(c_ratio_op_tbl!H283/$B291,"")</f>
        <v>2.6992790269181994</v>
      </c>
      <c r="J291" s="11">
        <f>IFERROR(c_ratio_op_tbl!I283/$B291,"")</f>
        <v>2.9692069296100194</v>
      </c>
      <c r="K291" s="11">
        <f>IFERROR(c_ratio_op_tbl!J283/$B291,"")</f>
        <v>3.2391348323018394</v>
      </c>
      <c r="L291" s="11">
        <f>IFERROR(c_ratio_op_tbl!K283/$B291,"")</f>
        <v>3.5090627349936594</v>
      </c>
      <c r="M291" s="11">
        <f>IFERROR(c_ratio_op_tbl!L283/$B291,"")</f>
        <v>3.7789906376854794</v>
      </c>
      <c r="N291" s="11">
        <f>IFERROR(c_ratio_op_tbl!M283/$B291,"")</f>
        <v>4.0489185403772989</v>
      </c>
      <c r="O291" s="2"/>
      <c r="Q291" s="57"/>
    </row>
    <row r="292" spans="1:17" x14ac:dyDescent="0.25">
      <c r="A292" s="12" t="str">
        <f>c_ratio_op_tbl!A284</f>
        <v>0xbf717f47933780e557bcd1aee1c8859bfc4b47ce</v>
      </c>
      <c r="B292" s="2">
        <f>c_ratio_op_tbl!B284</f>
        <v>14351.603637152069</v>
      </c>
      <c r="C292" s="2"/>
      <c r="D292" s="11">
        <f>IFERROR(c_ratio_op_tbl!C284/$B292,"")</f>
        <v>1.8699695651271258</v>
      </c>
      <c r="E292" s="11">
        <f>IFERROR(c_ratio_op_tbl!D284/$B292,"")</f>
        <v>2.2439634781525513</v>
      </c>
      <c r="F292" s="11">
        <f>IFERROR(c_ratio_op_tbl!E284/$B292,"")</f>
        <v>2.6179573911779754</v>
      </c>
      <c r="G292" s="11">
        <f>IFERROR(c_ratio_op_tbl!F284/$B292,"")</f>
        <v>2.9919513042034014</v>
      </c>
      <c r="H292" s="11">
        <f>IFERROR(c_ratio_op_tbl!G284/$B292,"")</f>
        <v>3.3659452172288264</v>
      </c>
      <c r="I292" s="14">
        <f>IFERROR(c_ratio_op_tbl!H284/$B292,"")</f>
        <v>3.7399391302542515</v>
      </c>
      <c r="J292" s="11">
        <f>IFERROR(c_ratio_op_tbl!I284/$B292,"")</f>
        <v>4.113933043279677</v>
      </c>
      <c r="K292" s="11">
        <f>IFERROR(c_ratio_op_tbl!J284/$B292,"")</f>
        <v>4.4879269563051025</v>
      </c>
      <c r="L292" s="11">
        <f>IFERROR(c_ratio_op_tbl!K284/$B292,"")</f>
        <v>4.8619208693305271</v>
      </c>
      <c r="M292" s="11">
        <f>IFERROR(c_ratio_op_tbl!L284/$B292,"")</f>
        <v>5.2359147823559518</v>
      </c>
      <c r="N292" s="11">
        <f>IFERROR(c_ratio_op_tbl!M284/$B292,"")</f>
        <v>5.6099086953813782</v>
      </c>
      <c r="O292" s="2"/>
      <c r="Q292" s="57"/>
    </row>
    <row r="293" spans="1:17" x14ac:dyDescent="0.25">
      <c r="A293" s="12" t="str">
        <f>c_ratio_op_tbl!A285</f>
        <v>0x67bc76e8fd78cc59594c9f43c643ea7cafa48669</v>
      </c>
      <c r="B293" s="2">
        <f>c_ratio_op_tbl!B285</f>
        <v>14219.073055051729</v>
      </c>
      <c r="C293" s="2"/>
      <c r="D293" s="11">
        <f>IFERROR(c_ratio_op_tbl!C285/$B293,"")</f>
        <v>1.9790684319590597</v>
      </c>
      <c r="E293" s="11">
        <f>IFERROR(c_ratio_op_tbl!D285/$B293,"")</f>
        <v>2.3748821183508713</v>
      </c>
      <c r="F293" s="11">
        <f>IFERROR(c_ratio_op_tbl!E285/$B293,"")</f>
        <v>2.770695804742684</v>
      </c>
      <c r="G293" s="11">
        <f>IFERROR(c_ratio_op_tbl!F285/$B293,"")</f>
        <v>3.1665094911344958</v>
      </c>
      <c r="H293" s="11">
        <f>IFERROR(c_ratio_op_tbl!G285/$B293,"")</f>
        <v>3.562323177526308</v>
      </c>
      <c r="I293" s="14">
        <f>IFERROR(c_ratio_op_tbl!H285/$B293,"")</f>
        <v>3.9581368639181194</v>
      </c>
      <c r="J293" s="11">
        <f>IFERROR(c_ratio_op_tbl!I285/$B293,"")</f>
        <v>4.3539505503099321</v>
      </c>
      <c r="K293" s="11">
        <f>IFERROR(c_ratio_op_tbl!J285/$B293,"")</f>
        <v>4.7497642367017425</v>
      </c>
      <c r="L293" s="11">
        <f>IFERROR(c_ratio_op_tbl!K285/$B293,"")</f>
        <v>5.1455779230935548</v>
      </c>
      <c r="M293" s="11">
        <f>IFERROR(c_ratio_op_tbl!L285/$B293,"")</f>
        <v>5.541391609485367</v>
      </c>
      <c r="N293" s="11">
        <f>IFERROR(c_ratio_op_tbl!M285/$B293,"")</f>
        <v>5.9372052958771793</v>
      </c>
      <c r="O293" s="2"/>
      <c r="Q293" s="57"/>
    </row>
    <row r="294" spans="1:17" x14ac:dyDescent="0.25">
      <c r="A294" s="12" t="str">
        <f>c_ratio_op_tbl!A286</f>
        <v>0x89acf9328dc8d293f7f9e4c69fcff5c2cf2effef</v>
      </c>
      <c r="B294" s="2">
        <f>c_ratio_op_tbl!B286</f>
        <v>14160.694499973921</v>
      </c>
      <c r="C294" s="2"/>
      <c r="D294" s="11">
        <f>IFERROR(c_ratio_op_tbl!C286/$B294,"")</f>
        <v>1.9473640372263992</v>
      </c>
      <c r="E294" s="11">
        <f>IFERROR(c_ratio_op_tbl!D286/$B294,"")</f>
        <v>2.3368368446716787</v>
      </c>
      <c r="F294" s="11">
        <f>IFERROR(c_ratio_op_tbl!E286/$B294,"")</f>
        <v>2.7263096521169583</v>
      </c>
      <c r="G294" s="11">
        <f>IFERROR(c_ratio_op_tbl!F286/$B294,"")</f>
        <v>3.1157824595622379</v>
      </c>
      <c r="H294" s="11">
        <f>IFERROR(c_ratio_op_tbl!G286/$B294,"")</f>
        <v>3.5052552670075179</v>
      </c>
      <c r="I294" s="14">
        <f>IFERROR(c_ratio_op_tbl!H286/$B294,"")</f>
        <v>3.8947280744527979</v>
      </c>
      <c r="J294" s="11">
        <f>IFERROR(c_ratio_op_tbl!I286/$B294,"")</f>
        <v>4.2842008818980775</v>
      </c>
      <c r="K294" s="11">
        <f>IFERROR(c_ratio_op_tbl!J286/$B294,"")</f>
        <v>4.6736736893433575</v>
      </c>
      <c r="L294" s="11">
        <f>IFERROR(c_ratio_op_tbl!K286/$B294,"")</f>
        <v>5.0631464967886375</v>
      </c>
      <c r="M294" s="11">
        <f>IFERROR(c_ratio_op_tbl!L286/$B294,"")</f>
        <v>5.4526193042339166</v>
      </c>
      <c r="N294" s="11">
        <f>IFERROR(c_ratio_op_tbl!M286/$B294,"")</f>
        <v>5.8420921116791966</v>
      </c>
      <c r="O294" s="2"/>
      <c r="Q294" s="57"/>
    </row>
    <row r="295" spans="1:17" x14ac:dyDescent="0.25">
      <c r="A295" s="12" t="str">
        <f>c_ratio_op_tbl!A287</f>
        <v>0x30f1d1ffad34b24bb8310ad9dd237b854b4daea7</v>
      </c>
      <c r="B295" s="2">
        <f>c_ratio_op_tbl!B287</f>
        <v>14146.36710982996</v>
      </c>
      <c r="C295" s="2"/>
      <c r="D295" s="11">
        <f>IFERROR(c_ratio_op_tbl!C287/$B295,"")</f>
        <v>1.8797583444205119</v>
      </c>
      <c r="E295" s="11">
        <f>IFERROR(c_ratio_op_tbl!D287/$B295,"")</f>
        <v>2.2557100133046144</v>
      </c>
      <c r="F295" s="11">
        <f>IFERROR(c_ratio_op_tbl!E287/$B295,"")</f>
        <v>2.6316616821887169</v>
      </c>
      <c r="G295" s="11">
        <f>IFERROR(c_ratio_op_tbl!F287/$B295,"")</f>
        <v>3.0076133510728194</v>
      </c>
      <c r="H295" s="11">
        <f>IFERROR(c_ratio_op_tbl!G287/$B295,"")</f>
        <v>3.3835650199569227</v>
      </c>
      <c r="I295" s="14">
        <f>IFERROR(c_ratio_op_tbl!H287/$B295,"")</f>
        <v>3.7595166888410252</v>
      </c>
      <c r="J295" s="11">
        <f>IFERROR(c_ratio_op_tbl!I287/$B295,"")</f>
        <v>4.1354683577251272</v>
      </c>
      <c r="K295" s="11">
        <f>IFERROR(c_ratio_op_tbl!J287/$B295,"")</f>
        <v>4.5114200266092297</v>
      </c>
      <c r="L295" s="11">
        <f>IFERROR(c_ratio_op_tbl!K287/$B295,"")</f>
        <v>4.8873716954933322</v>
      </c>
      <c r="M295" s="11">
        <f>IFERROR(c_ratio_op_tbl!L287/$B295,"")</f>
        <v>5.2633233643774346</v>
      </c>
      <c r="N295" s="11">
        <f>IFERROR(c_ratio_op_tbl!M287/$B295,"")</f>
        <v>5.6392750332615371</v>
      </c>
      <c r="O295" s="2"/>
      <c r="Q295" s="57"/>
    </row>
    <row r="296" spans="1:17" x14ac:dyDescent="0.25">
      <c r="A296" s="12" t="str">
        <f>c_ratio_op_tbl!A288</f>
        <v>0x5bf32cc289a675b8a28ac62b0674c44c4665f174</v>
      </c>
      <c r="B296" s="2">
        <f>c_ratio_op_tbl!B288</f>
        <v>14117.790314237511</v>
      </c>
      <c r="C296" s="2"/>
      <c r="D296" s="11">
        <f>IFERROR(c_ratio_op_tbl!C288/$B296,"")</f>
        <v>1.2094834700333215</v>
      </c>
      <c r="E296" s="11">
        <f>IFERROR(c_ratio_op_tbl!D288/$B296,"")</f>
        <v>1.4513801640399857</v>
      </c>
      <c r="F296" s="11">
        <f>IFERROR(c_ratio_op_tbl!E288/$B296,"")</f>
        <v>1.69327685804665</v>
      </c>
      <c r="G296" s="11">
        <f>IFERROR(c_ratio_op_tbl!F288/$B296,"")</f>
        <v>1.9351735520533149</v>
      </c>
      <c r="H296" s="11">
        <f>IFERROR(c_ratio_op_tbl!G288/$B296,"")</f>
        <v>2.1770702460599791</v>
      </c>
      <c r="I296" s="14">
        <f>IFERROR(c_ratio_op_tbl!H288/$B296,"")</f>
        <v>2.4189669400666438</v>
      </c>
      <c r="J296" s="11">
        <f>IFERROR(c_ratio_op_tbl!I288/$B296,"")</f>
        <v>2.6608636340733081</v>
      </c>
      <c r="K296" s="11">
        <f>IFERROR(c_ratio_op_tbl!J288/$B296,"")</f>
        <v>2.9027603280799723</v>
      </c>
      <c r="L296" s="11">
        <f>IFERROR(c_ratio_op_tbl!K288/$B296,"")</f>
        <v>3.1446570220866366</v>
      </c>
      <c r="M296" s="11">
        <f>IFERROR(c_ratio_op_tbl!L288/$B296,"")</f>
        <v>3.3865537160932999</v>
      </c>
      <c r="N296" s="11">
        <f>IFERROR(c_ratio_op_tbl!M288/$B296,"")</f>
        <v>3.6284504100999651</v>
      </c>
      <c r="O296" s="2"/>
      <c r="Q296" s="57"/>
    </row>
    <row r="297" spans="1:17" x14ac:dyDescent="0.25">
      <c r="A297" s="12" t="str">
        <f>c_ratio_op_tbl!A289</f>
        <v>0x595799e89dcfb6b7df7a64a1b4fcc8f5ba8729b9</v>
      </c>
      <c r="B297" s="2">
        <f>c_ratio_op_tbl!B289</f>
        <v>14033.62799043719</v>
      </c>
      <c r="C297" s="2"/>
      <c r="D297" s="11">
        <f>IFERROR(c_ratio_op_tbl!C289/$B297,"")</f>
        <v>1.8737977386141611</v>
      </c>
      <c r="E297" s="11">
        <f>IFERROR(c_ratio_op_tbl!D289/$B297,"")</f>
        <v>2.2485572863369936</v>
      </c>
      <c r="F297" s="11">
        <f>IFERROR(c_ratio_op_tbl!E289/$B297,"")</f>
        <v>2.6233168340598256</v>
      </c>
      <c r="G297" s="11">
        <f>IFERROR(c_ratio_op_tbl!F289/$B297,"")</f>
        <v>2.9980763817826577</v>
      </c>
      <c r="H297" s="11">
        <f>IFERROR(c_ratio_op_tbl!G289/$B297,"")</f>
        <v>3.3728359295054902</v>
      </c>
      <c r="I297" s="14">
        <f>IFERROR(c_ratio_op_tbl!H289/$B297,"")</f>
        <v>3.7475954772283222</v>
      </c>
      <c r="J297" s="11">
        <f>IFERROR(c_ratio_op_tbl!I289/$B297,"")</f>
        <v>4.1223550249511547</v>
      </c>
      <c r="K297" s="11">
        <f>IFERROR(c_ratio_op_tbl!J289/$B297,"")</f>
        <v>4.4971145726739854</v>
      </c>
      <c r="L297" s="11">
        <f>IFERROR(c_ratio_op_tbl!K289/$B297,"")</f>
        <v>4.8718741203968188</v>
      </c>
      <c r="M297" s="11">
        <f>IFERROR(c_ratio_op_tbl!L289/$B297,"")</f>
        <v>5.2466336681196513</v>
      </c>
      <c r="N297" s="11">
        <f>IFERROR(c_ratio_op_tbl!M289/$B297,"")</f>
        <v>5.6213932158424829</v>
      </c>
      <c r="O297" s="2"/>
      <c r="Q297" s="57"/>
    </row>
    <row r="298" spans="1:17" x14ac:dyDescent="0.25">
      <c r="A298" s="12" t="str">
        <f>c_ratio_op_tbl!A290</f>
        <v>0x05e09d942505764bca4475abf8efdbc21d1c535b</v>
      </c>
      <c r="B298" s="2">
        <f>c_ratio_op_tbl!B290</f>
        <v>14024.075532818981</v>
      </c>
      <c r="C298" s="2"/>
      <c r="D298" s="11">
        <f>IFERROR(c_ratio_op_tbl!C290/$B298,"")</f>
        <v>1.9249953362356624</v>
      </c>
      <c r="E298" s="11">
        <f>IFERROR(c_ratio_op_tbl!D290/$B298,"")</f>
        <v>2.3099944034827948</v>
      </c>
      <c r="F298" s="11">
        <f>IFERROR(c_ratio_op_tbl!E290/$B298,"")</f>
        <v>2.6949934707299268</v>
      </c>
      <c r="G298" s="11">
        <f>IFERROR(c_ratio_op_tbl!F290/$B298,"")</f>
        <v>3.0799925379770596</v>
      </c>
      <c r="H298" s="11">
        <f>IFERROR(c_ratio_op_tbl!G290/$B298,"")</f>
        <v>3.4649916052241925</v>
      </c>
      <c r="I298" s="14">
        <f>IFERROR(c_ratio_op_tbl!H290/$B298,"")</f>
        <v>3.8499906724713249</v>
      </c>
      <c r="J298" s="11">
        <f>IFERROR(c_ratio_op_tbl!I290/$B298,"")</f>
        <v>4.2349897397184577</v>
      </c>
      <c r="K298" s="11">
        <f>IFERROR(c_ratio_op_tbl!J290/$B298,"")</f>
        <v>4.6199888069655897</v>
      </c>
      <c r="L298" s="11">
        <f>IFERROR(c_ratio_op_tbl!K290/$B298,"")</f>
        <v>5.0049878742127225</v>
      </c>
      <c r="M298" s="11">
        <f>IFERROR(c_ratio_op_tbl!L290/$B298,"")</f>
        <v>5.3899869414598536</v>
      </c>
      <c r="N298" s="11">
        <f>IFERROR(c_ratio_op_tbl!M290/$B298,"")</f>
        <v>5.7749860087069873</v>
      </c>
      <c r="Q298" s="57"/>
    </row>
    <row r="299" spans="1:17" x14ac:dyDescent="0.25">
      <c r="A299" s="12" t="str">
        <f>c_ratio_op_tbl!A291</f>
        <v>0x188c30e9a6527f5f0c3f7fe59b72ac7253c62f28</v>
      </c>
      <c r="B299" s="2">
        <f>c_ratio_op_tbl!B291</f>
        <v>13913.643407825681</v>
      </c>
      <c r="C299" s="2"/>
      <c r="D299" s="11">
        <f>IFERROR(c_ratio_op_tbl!C291/$B299,"")</f>
        <v>2.0222980935022248</v>
      </c>
      <c r="E299" s="11">
        <f>IFERROR(c_ratio_op_tbl!D291/$B299,"")</f>
        <v>2.4267577122026704</v>
      </c>
      <c r="F299" s="11">
        <f>IFERROR(c_ratio_op_tbl!E291/$B299,"")</f>
        <v>2.8312173309031143</v>
      </c>
      <c r="G299" s="11">
        <f>IFERROR(c_ratio_op_tbl!F291/$B299,"")</f>
        <v>3.23567694960356</v>
      </c>
      <c r="H299" s="11">
        <f>IFERROR(c_ratio_op_tbl!G291/$B299,"")</f>
        <v>3.6401365683040048</v>
      </c>
      <c r="I299" s="14">
        <f>IFERROR(c_ratio_op_tbl!H291/$B299,"")</f>
        <v>4.0445961870044496</v>
      </c>
      <c r="J299" s="11">
        <f>IFERROR(c_ratio_op_tbl!I291/$B299,"")</f>
        <v>4.4490558057048943</v>
      </c>
      <c r="K299" s="11">
        <f>IFERROR(c_ratio_op_tbl!J291/$B299,"")</f>
        <v>4.8535154244053391</v>
      </c>
      <c r="L299" s="11">
        <f>IFERROR(c_ratio_op_tbl!K291/$B299,"")</f>
        <v>5.2579750431057839</v>
      </c>
      <c r="M299" s="11">
        <f>IFERROR(c_ratio_op_tbl!L291/$B299,"")</f>
        <v>5.6624346618062287</v>
      </c>
      <c r="N299" s="11">
        <f>IFERROR(c_ratio_op_tbl!M291/$B299,"")</f>
        <v>6.0668942805066735</v>
      </c>
      <c r="Q299" s="57"/>
    </row>
    <row r="300" spans="1:17" x14ac:dyDescent="0.25">
      <c r="A300" s="12" t="str">
        <f>c_ratio_op_tbl!A292</f>
        <v>0x9e5a57470a2a136a3d4de39e1996e05944c4b1fb</v>
      </c>
      <c r="B300" s="2">
        <f>c_ratio_op_tbl!B292</f>
        <v>13867.968255066189</v>
      </c>
      <c r="C300" s="2"/>
      <c r="D300" s="11">
        <f>IFERROR(c_ratio_op_tbl!C292/$B300,"")</f>
        <v>1.9695864680518453</v>
      </c>
      <c r="E300" s="11">
        <f>IFERROR(c_ratio_op_tbl!D292/$B300,"")</f>
        <v>2.3635037616622148</v>
      </c>
      <c r="F300" s="11">
        <f>IFERROR(c_ratio_op_tbl!E292/$B300,"")</f>
        <v>2.7574210552725837</v>
      </c>
      <c r="G300" s="11">
        <f>IFERROR(c_ratio_op_tbl!F292/$B300,"")</f>
        <v>3.1513383488829532</v>
      </c>
      <c r="H300" s="11">
        <f>IFERROR(c_ratio_op_tbl!G292/$B300,"")</f>
        <v>3.5452556424933226</v>
      </c>
      <c r="I300" s="14">
        <f>IFERROR(c_ratio_op_tbl!H292/$B300,"")</f>
        <v>3.939172936103692</v>
      </c>
      <c r="J300" s="11">
        <f>IFERROR(c_ratio_op_tbl!I292/$B300,"")</f>
        <v>4.3330902297140614</v>
      </c>
      <c r="K300" s="11">
        <f>IFERROR(c_ratio_op_tbl!J292/$B300,"")</f>
        <v>4.7270075233244295</v>
      </c>
      <c r="L300" s="11">
        <f>IFERROR(c_ratio_op_tbl!K292/$B300,"")</f>
        <v>5.1209248169347994</v>
      </c>
      <c r="M300" s="11">
        <f>IFERROR(c_ratio_op_tbl!L292/$B300,"")</f>
        <v>5.5148421105451675</v>
      </c>
      <c r="N300" s="11">
        <f>IFERROR(c_ratio_op_tbl!M292/$B300,"")</f>
        <v>5.9087594041555365</v>
      </c>
      <c r="Q300" s="57"/>
    </row>
    <row r="301" spans="1:17" x14ac:dyDescent="0.25">
      <c r="A301" s="12" t="str">
        <f>c_ratio_op_tbl!A293</f>
        <v>0x34e31ddb2e1a2e06d8d75f5ea109ce001fc969b5</v>
      </c>
      <c r="B301" s="2">
        <f>c_ratio_op_tbl!B293</f>
        <v>13857.92083928047</v>
      </c>
      <c r="C301" s="2"/>
      <c r="D301" s="11">
        <f>IFERROR(c_ratio_op_tbl!C293/$B301,"")</f>
        <v>1.9038958593671169</v>
      </c>
      <c r="E301" s="11">
        <f>IFERROR(c_ratio_op_tbl!D293/$B301,"")</f>
        <v>2.2846750312405399</v>
      </c>
      <c r="F301" s="11">
        <f>IFERROR(c_ratio_op_tbl!E293/$B301,"")</f>
        <v>2.665454203113963</v>
      </c>
      <c r="G301" s="11">
        <f>IFERROR(c_ratio_op_tbl!F293/$B301,"")</f>
        <v>3.0462333749873873</v>
      </c>
      <c r="H301" s="11">
        <f>IFERROR(c_ratio_op_tbl!G293/$B301,"")</f>
        <v>3.4270125468608104</v>
      </c>
      <c r="I301" s="14">
        <f>IFERROR(c_ratio_op_tbl!H293/$B301,"")</f>
        <v>3.8077917187342334</v>
      </c>
      <c r="J301" s="11">
        <f>IFERROR(c_ratio_op_tbl!I293/$B301,"")</f>
        <v>4.1885708906076573</v>
      </c>
      <c r="K301" s="11">
        <f>IFERROR(c_ratio_op_tbl!J293/$B301,"")</f>
        <v>4.569350062481079</v>
      </c>
      <c r="L301" s="11">
        <f>IFERROR(c_ratio_op_tbl!K293/$B301,"")</f>
        <v>4.9501292343545042</v>
      </c>
      <c r="M301" s="11">
        <f>IFERROR(c_ratio_op_tbl!L293/$B301,"")</f>
        <v>5.3309084062279259</v>
      </c>
      <c r="N301" s="11">
        <f>IFERROR(c_ratio_op_tbl!M293/$B301,"")</f>
        <v>5.7116875781013503</v>
      </c>
    </row>
    <row r="302" spans="1:17" x14ac:dyDescent="0.25">
      <c r="A302" s="12" t="str">
        <f>c_ratio_op_tbl!A294</f>
        <v>0xefc5ff84594ebf147dceaeb5c41079672cf0d85c</v>
      </c>
      <c r="B302" s="2">
        <f>c_ratio_op_tbl!B294</f>
        <v>13842.11918600954</v>
      </c>
      <c r="C302" s="2"/>
      <c r="D302" s="11">
        <f>IFERROR(c_ratio_op_tbl!C294/$B302,"")</f>
        <v>1.9244251206354914</v>
      </c>
      <c r="E302" s="11">
        <f>IFERROR(c_ratio_op_tbl!D294/$B302,"")</f>
        <v>2.3093101447625894</v>
      </c>
      <c r="F302" s="11">
        <f>IFERROR(c_ratio_op_tbl!E294/$B302,"")</f>
        <v>2.6941951688896886</v>
      </c>
      <c r="G302" s="11">
        <f>IFERROR(c_ratio_op_tbl!F294/$B302,"")</f>
        <v>3.0790801930167864</v>
      </c>
      <c r="H302" s="11">
        <f>IFERROR(c_ratio_op_tbl!G294/$B302,"")</f>
        <v>3.4639652171438846</v>
      </c>
      <c r="I302" s="14">
        <f>IFERROR(c_ratio_op_tbl!H294/$B302,"")</f>
        <v>3.8488502412709837</v>
      </c>
      <c r="J302" s="11">
        <f>IFERROR(c_ratio_op_tbl!I294/$B302,"")</f>
        <v>4.2337352653980815</v>
      </c>
      <c r="K302" s="11">
        <f>IFERROR(c_ratio_op_tbl!J294/$B302,"")</f>
        <v>4.6186202895251798</v>
      </c>
      <c r="L302" s="11">
        <f>IFERROR(c_ratio_op_tbl!K294/$B302,"")</f>
        <v>5.003505313652278</v>
      </c>
      <c r="M302" s="11">
        <f>IFERROR(c_ratio_op_tbl!L294/$B302,"")</f>
        <v>5.3883903377793763</v>
      </c>
      <c r="N302" s="11">
        <f>IFERROR(c_ratio_op_tbl!M294/$B302,"")</f>
        <v>5.7732753619064745</v>
      </c>
    </row>
    <row r="303" spans="1:17" x14ac:dyDescent="0.25">
      <c r="A303" s="12" t="str">
        <f>c_ratio_op_tbl!A295</f>
        <v>0xfcc1b0aaeb2b9063ab34fdfbb3eedc2ff30ae4f2</v>
      </c>
      <c r="B303" s="2">
        <f>c_ratio_op_tbl!B295</f>
        <v>13685.10408789437</v>
      </c>
      <c r="C303" s="2"/>
      <c r="D303" s="11">
        <f>IFERROR(c_ratio_op_tbl!C295/$B303,"")</f>
        <v>1.8597319963513284</v>
      </c>
      <c r="E303" s="11">
        <f>IFERROR(c_ratio_op_tbl!D295/$B303,"")</f>
        <v>2.2316783956215938</v>
      </c>
      <c r="F303" s="11">
        <f>IFERROR(c_ratio_op_tbl!E295/$B303,"")</f>
        <v>2.6036247948918589</v>
      </c>
      <c r="G303" s="11">
        <f>IFERROR(c_ratio_op_tbl!F295/$B303,"")</f>
        <v>2.9755711941621255</v>
      </c>
      <c r="H303" s="11">
        <f>IFERROR(c_ratio_op_tbl!G295/$B303,"")</f>
        <v>3.3475175934323906</v>
      </c>
      <c r="I303" s="14">
        <f>IFERROR(c_ratio_op_tbl!H295/$B303,"")</f>
        <v>3.7194639927026563</v>
      </c>
      <c r="J303" s="11">
        <f>IFERROR(c_ratio_op_tbl!I295/$B303,"")</f>
        <v>4.0914103919729214</v>
      </c>
      <c r="K303" s="11">
        <f>IFERROR(c_ratio_op_tbl!J295/$B303,"")</f>
        <v>4.4633567912431866</v>
      </c>
      <c r="L303" s="11">
        <f>IFERROR(c_ratio_op_tbl!K295/$B303,"")</f>
        <v>4.8353031905134527</v>
      </c>
      <c r="M303" s="11">
        <f>IFERROR(c_ratio_op_tbl!L295/$B303,"")</f>
        <v>5.2072495897837179</v>
      </c>
      <c r="N303" s="11">
        <f>IFERROR(c_ratio_op_tbl!M295/$B303,"")</f>
        <v>5.5791959890539848</v>
      </c>
    </row>
    <row r="304" spans="1:17" x14ac:dyDescent="0.25">
      <c r="A304" s="12" t="str">
        <f>c_ratio_op_tbl!A296</f>
        <v>0x5e8d53033d83a59828cfff089f085467e69a5b7d</v>
      </c>
      <c r="B304" s="2">
        <f>c_ratio_op_tbl!B296</f>
        <v>13551.71762059651</v>
      </c>
      <c r="C304" s="2"/>
      <c r="D304" s="11">
        <f>IFERROR(c_ratio_op_tbl!C296/$B304,"")</f>
        <v>1.6030374929128639</v>
      </c>
      <c r="E304" s="11">
        <f>IFERROR(c_ratio_op_tbl!D296/$B304,"")</f>
        <v>1.9236449914954366</v>
      </c>
      <c r="F304" s="11">
        <f>IFERROR(c_ratio_op_tbl!E296/$B304,"")</f>
        <v>2.2442524900780096</v>
      </c>
      <c r="G304" s="11">
        <f>IFERROR(c_ratio_op_tbl!F296/$B304,"")</f>
        <v>2.564859988660583</v>
      </c>
      <c r="H304" s="11">
        <f>IFERROR(c_ratio_op_tbl!G296/$B304,"")</f>
        <v>2.8854674872431549</v>
      </c>
      <c r="I304" s="14">
        <f>IFERROR(c_ratio_op_tbl!H296/$B304,"")</f>
        <v>3.2060749858257283</v>
      </c>
      <c r="J304" s="11">
        <f>IFERROR(c_ratio_op_tbl!I296/$B304,"")</f>
        <v>3.5266824844083011</v>
      </c>
      <c r="K304" s="11">
        <f>IFERROR(c_ratio_op_tbl!J296/$B304,"")</f>
        <v>3.8472899829908735</v>
      </c>
      <c r="L304" s="11">
        <f>IFERROR(c_ratio_op_tbl!K296/$B304,"")</f>
        <v>4.1678974815734469</v>
      </c>
      <c r="M304" s="11">
        <f>IFERROR(c_ratio_op_tbl!L296/$B304,"")</f>
        <v>4.4885049801560193</v>
      </c>
      <c r="N304" s="11">
        <f>IFERROR(c_ratio_op_tbl!M296/$B304,"")</f>
        <v>4.8091124787385926</v>
      </c>
    </row>
    <row r="305" spans="1:14" x14ac:dyDescent="0.25">
      <c r="A305" s="12" t="str">
        <f>c_ratio_op_tbl!A297</f>
        <v>0xa2ce3c2fc80345d73ea9ceac69c77415086a2a17</v>
      </c>
      <c r="B305" s="2">
        <f>c_ratio_op_tbl!B297</f>
        <v>13524.229851340981</v>
      </c>
      <c r="C305" s="2"/>
      <c r="D305" s="11">
        <f>IFERROR(c_ratio_op_tbl!C297/$B305,"")</f>
        <v>1.5087646764468055</v>
      </c>
      <c r="E305" s="11">
        <f>IFERROR(c_ratio_op_tbl!D297/$B305,"")</f>
        <v>1.8105176117361663</v>
      </c>
      <c r="F305" s="11">
        <f>IFERROR(c_ratio_op_tbl!E297/$B305,"")</f>
        <v>2.1122705470255276</v>
      </c>
      <c r="G305" s="11">
        <f>IFERROR(c_ratio_op_tbl!F297/$B305,"")</f>
        <v>2.4140234823148887</v>
      </c>
      <c r="H305" s="11">
        <f>IFERROR(c_ratio_op_tbl!G297/$B305,"")</f>
        <v>2.7157764176042498</v>
      </c>
      <c r="I305" s="14">
        <f>IFERROR(c_ratio_op_tbl!H297/$B305,"")</f>
        <v>3.0175293528936109</v>
      </c>
      <c r="J305" s="11">
        <f>IFERROR(c_ratio_op_tbl!I297/$B305,"")</f>
        <v>3.3192822881829716</v>
      </c>
      <c r="K305" s="11">
        <f>IFERROR(c_ratio_op_tbl!J297/$B305,"")</f>
        <v>3.6210352234723326</v>
      </c>
      <c r="L305" s="11">
        <f>IFERROR(c_ratio_op_tbl!K297/$B305,"")</f>
        <v>3.9227881587616937</v>
      </c>
      <c r="M305" s="11">
        <f>IFERROR(c_ratio_op_tbl!L297/$B305,"")</f>
        <v>4.2245410940510553</v>
      </c>
      <c r="N305" s="11">
        <f>IFERROR(c_ratio_op_tbl!M297/$B305,"")</f>
        <v>4.5262940293404164</v>
      </c>
    </row>
    <row r="306" spans="1:14" x14ac:dyDescent="0.25">
      <c r="A306" s="12" t="str">
        <f>c_ratio_op_tbl!A298</f>
        <v>0x7e1ff06fc9adaca7383560f3d674c6b686aef67e</v>
      </c>
      <c r="B306" s="2">
        <f>c_ratio_op_tbl!B298</f>
        <v>13432.28313240237</v>
      </c>
      <c r="C306" s="2"/>
      <c r="D306" s="11">
        <f>IFERROR(c_ratio_op_tbl!C298/$B306,"")</f>
        <v>2.0125601928864452</v>
      </c>
      <c r="E306" s="11">
        <f>IFERROR(c_ratio_op_tbl!D298/$B306,"")</f>
        <v>2.4150722314637343</v>
      </c>
      <c r="F306" s="11">
        <f>IFERROR(c_ratio_op_tbl!E298/$B306,"")</f>
        <v>2.817584270041023</v>
      </c>
      <c r="G306" s="11">
        <f>IFERROR(c_ratio_op_tbl!F298/$B306,"")</f>
        <v>3.220096308618313</v>
      </c>
      <c r="H306" s="11">
        <f>IFERROR(c_ratio_op_tbl!G298/$B306,"")</f>
        <v>3.6226083471956021</v>
      </c>
      <c r="I306" s="14">
        <f>IFERROR(c_ratio_op_tbl!H298/$B306,"")</f>
        <v>4.0251203857728903</v>
      </c>
      <c r="J306" s="11">
        <f>IFERROR(c_ratio_op_tbl!I298/$B306,"")</f>
        <v>4.427632424350179</v>
      </c>
      <c r="K306" s="11">
        <f>IFERROR(c_ratio_op_tbl!J298/$B306,"")</f>
        <v>4.8301444629274686</v>
      </c>
      <c r="L306" s="11">
        <f>IFERROR(c_ratio_op_tbl!K298/$B306,"")</f>
        <v>5.2326565015047581</v>
      </c>
      <c r="M306" s="11">
        <f>IFERROR(c_ratio_op_tbl!L298/$B306,"")</f>
        <v>5.6351685400820468</v>
      </c>
      <c r="N306" s="11">
        <f>IFERROR(c_ratio_op_tbl!M298/$B306,"")</f>
        <v>6.0376805786593364</v>
      </c>
    </row>
    <row r="307" spans="1:14" x14ac:dyDescent="0.25">
      <c r="A307" s="12" t="str">
        <f>c_ratio_op_tbl!A299</f>
        <v>0xfb3f06ea3e663e92b784db300ccdd0490b3535e7</v>
      </c>
      <c r="B307" s="2">
        <f>c_ratio_op_tbl!B299</f>
        <v>13423.542153420231</v>
      </c>
      <c r="C307" s="2"/>
      <c r="D307" s="11">
        <f>IFERROR(c_ratio_op_tbl!C299/$B307,"")</f>
        <v>1.9786581641610739</v>
      </c>
      <c r="E307" s="11">
        <f>IFERROR(c_ratio_op_tbl!D299/$B307,"")</f>
        <v>2.3743897969932886</v>
      </c>
      <c r="F307" s="11">
        <f>IFERROR(c_ratio_op_tbl!E299/$B307,"")</f>
        <v>2.7701214298255037</v>
      </c>
      <c r="G307" s="11">
        <f>IFERROR(c_ratio_op_tbl!F299/$B307,"")</f>
        <v>3.1658530626577188</v>
      </c>
      <c r="H307" s="11">
        <f>IFERROR(c_ratio_op_tbl!G299/$B307,"")</f>
        <v>3.5615846954899339</v>
      </c>
      <c r="I307" s="14">
        <f>IFERROR(c_ratio_op_tbl!H299/$B307,"")</f>
        <v>3.9573163283221482</v>
      </c>
      <c r="J307" s="11">
        <f>IFERROR(c_ratio_op_tbl!I299/$B307,"")</f>
        <v>4.3530479611543633</v>
      </c>
      <c r="K307" s="11">
        <f>IFERROR(c_ratio_op_tbl!J299/$B307,"")</f>
        <v>4.7487795939865771</v>
      </c>
      <c r="L307" s="11">
        <f>IFERROR(c_ratio_op_tbl!K299/$B307,"")</f>
        <v>5.1445112268187927</v>
      </c>
      <c r="M307" s="11">
        <f>IFERROR(c_ratio_op_tbl!L299/$B307,"")</f>
        <v>5.5402428596510074</v>
      </c>
      <c r="N307" s="11">
        <f>IFERROR(c_ratio_op_tbl!M299/$B307,"")</f>
        <v>5.935974492483223</v>
      </c>
    </row>
    <row r="308" spans="1:14" x14ac:dyDescent="0.25">
      <c r="A308" s="12" t="str">
        <f>c_ratio_op_tbl!A300</f>
        <v>0x6475ccd47d2572ce4a739e023c75025b8f600e34</v>
      </c>
      <c r="B308" s="2">
        <f>c_ratio_op_tbl!B300</f>
        <v>13304.766447255801</v>
      </c>
      <c r="C308" s="2"/>
      <c r="D308" s="11">
        <f>IFERROR(c_ratio_op_tbl!C300/$B308,"")</f>
        <v>1.6719901514551896</v>
      </c>
      <c r="E308" s="11">
        <f>IFERROR(c_ratio_op_tbl!D300/$B308,"")</f>
        <v>2.0063881817462277</v>
      </c>
      <c r="F308" s="11">
        <f>IFERROR(c_ratio_op_tbl!E300/$B308,"")</f>
        <v>2.3407862120372651</v>
      </c>
      <c r="G308" s="11">
        <f>IFERROR(c_ratio_op_tbl!F300/$B308,"")</f>
        <v>2.675184242328303</v>
      </c>
      <c r="H308" s="11">
        <f>IFERROR(c_ratio_op_tbl!G300/$B308,"")</f>
        <v>3.0095822726193413</v>
      </c>
      <c r="I308" s="14">
        <f>IFERROR(c_ratio_op_tbl!H300/$B308,"")</f>
        <v>3.3439803029103792</v>
      </c>
      <c r="J308" s="11">
        <f>IFERROR(c_ratio_op_tbl!I300/$B308,"")</f>
        <v>3.6783783332014166</v>
      </c>
      <c r="K308" s="11">
        <f>IFERROR(c_ratio_op_tbl!J300/$B308,"")</f>
        <v>4.0127763634924554</v>
      </c>
      <c r="L308" s="11">
        <f>IFERROR(c_ratio_op_tbl!K300/$B308,"")</f>
        <v>4.3471743937834928</v>
      </c>
      <c r="M308" s="11">
        <f>IFERROR(c_ratio_op_tbl!L300/$B308,"")</f>
        <v>4.6815724240745302</v>
      </c>
      <c r="N308" s="11">
        <f>IFERROR(c_ratio_op_tbl!M300/$B308,"")</f>
        <v>5.0159704543655685</v>
      </c>
    </row>
    <row r="309" spans="1:14" x14ac:dyDescent="0.25">
      <c r="A309" s="12" t="str">
        <f>c_ratio_op_tbl!A301</f>
        <v>0x961c18a23306fe44c4323adcb3bc343b0d193670</v>
      </c>
      <c r="B309" s="2">
        <f>c_ratio_op_tbl!B301</f>
        <v>13251.83228867714</v>
      </c>
      <c r="C309" s="2"/>
      <c r="D309" s="11">
        <f>IFERROR(c_ratio_op_tbl!C301/$B309,"")</f>
        <v>1.5882802410481449</v>
      </c>
      <c r="E309" s="11">
        <f>IFERROR(c_ratio_op_tbl!D301/$B309,"")</f>
        <v>1.9059362892577738</v>
      </c>
      <c r="F309" s="11">
        <f>IFERROR(c_ratio_op_tbl!E301/$B309,"")</f>
        <v>2.2235923374674025</v>
      </c>
      <c r="G309" s="11">
        <f>IFERROR(c_ratio_op_tbl!F301/$B309,"")</f>
        <v>2.5412483856770316</v>
      </c>
      <c r="H309" s="11">
        <f>IFERROR(c_ratio_op_tbl!G301/$B309,"")</f>
        <v>2.8589044338866607</v>
      </c>
      <c r="I309" s="14">
        <f>IFERROR(c_ratio_op_tbl!H301/$B309,"")</f>
        <v>3.1765604820962894</v>
      </c>
      <c r="J309" s="11">
        <f>IFERROR(c_ratio_op_tbl!I301/$B309,"")</f>
        <v>3.4942165303059189</v>
      </c>
      <c r="K309" s="11">
        <f>IFERROR(c_ratio_op_tbl!J301/$B309,"")</f>
        <v>3.8118725785155467</v>
      </c>
      <c r="L309" s="11">
        <f>IFERROR(c_ratio_op_tbl!K301/$B309,"")</f>
        <v>4.1295286267251763</v>
      </c>
      <c r="M309" s="11">
        <f>IFERROR(c_ratio_op_tbl!L301/$B309,"")</f>
        <v>4.447184674934805</v>
      </c>
      <c r="N309" s="11">
        <f>IFERROR(c_ratio_op_tbl!M301/$B309,"")</f>
        <v>4.7648407231444345</v>
      </c>
    </row>
    <row r="310" spans="1:14" x14ac:dyDescent="0.25">
      <c r="A310" s="12" t="str">
        <f>c_ratio_op_tbl!A302</f>
        <v>0xa6a1fac4430cff1d6ca66e490ab16b0c8422ae23</v>
      </c>
      <c r="B310" s="2">
        <f>c_ratio_op_tbl!B302</f>
        <v>13191.554453349139</v>
      </c>
      <c r="C310" s="2"/>
      <c r="D310" s="11">
        <f>IFERROR(c_ratio_op_tbl!C302/$B310,"")</f>
        <v>1.8630828048493835</v>
      </c>
      <c r="E310" s="11">
        <f>IFERROR(c_ratio_op_tbl!D302/$B310,"")</f>
        <v>2.2356993658192605</v>
      </c>
      <c r="F310" s="11">
        <f>IFERROR(c_ratio_op_tbl!E302/$B310,"")</f>
        <v>2.6083159267891363</v>
      </c>
      <c r="G310" s="11">
        <f>IFERROR(c_ratio_op_tbl!F302/$B310,"")</f>
        <v>2.9809324877590142</v>
      </c>
      <c r="H310" s="11">
        <f>IFERROR(c_ratio_op_tbl!G302/$B310,"")</f>
        <v>3.3535490487288913</v>
      </c>
      <c r="I310" s="14">
        <f>IFERROR(c_ratio_op_tbl!H302/$B310,"")</f>
        <v>3.726165609698767</v>
      </c>
      <c r="J310" s="11">
        <f>IFERROR(c_ratio_op_tbl!I302/$B310,"")</f>
        <v>4.0987821706686436</v>
      </c>
      <c r="K310" s="11">
        <f>IFERROR(c_ratio_op_tbl!J302/$B310,"")</f>
        <v>4.4713987316385193</v>
      </c>
      <c r="L310" s="11">
        <f>IFERROR(c_ratio_op_tbl!K302/$B310,"")</f>
        <v>4.8440152926083977</v>
      </c>
      <c r="M310" s="11">
        <f>IFERROR(c_ratio_op_tbl!L302/$B310,"")</f>
        <v>5.2166318535782734</v>
      </c>
      <c r="N310" s="11">
        <f>IFERROR(c_ratio_op_tbl!M302/$B310,"")</f>
        <v>5.58924841454815</v>
      </c>
    </row>
    <row r="311" spans="1:14" x14ac:dyDescent="0.25">
      <c r="A311" s="12" t="str">
        <f>c_ratio_op_tbl!A303</f>
        <v>0x6dc88b231cd04dd1b1e525161162993f47140006</v>
      </c>
      <c r="B311" s="2">
        <f>c_ratio_op_tbl!B303</f>
        <v>13089.615216578821</v>
      </c>
      <c r="C311" s="2"/>
      <c r="D311" s="11">
        <f>IFERROR(c_ratio_op_tbl!C303/$B311,"")</f>
        <v>1.8674949254313569</v>
      </c>
      <c r="E311" s="11">
        <f>IFERROR(c_ratio_op_tbl!D303/$B311,"")</f>
        <v>2.240993910517628</v>
      </c>
      <c r="F311" s="11">
        <f>IFERROR(c_ratio_op_tbl!E303/$B311,"")</f>
        <v>2.6144928956038989</v>
      </c>
      <c r="G311" s="11">
        <f>IFERROR(c_ratio_op_tbl!F303/$B311,"")</f>
        <v>2.9879918806901711</v>
      </c>
      <c r="H311" s="11">
        <f>IFERROR(c_ratio_op_tbl!G303/$B311,"")</f>
        <v>3.3614908657764428</v>
      </c>
      <c r="I311" s="14">
        <f>IFERROR(c_ratio_op_tbl!H303/$B311,"")</f>
        <v>3.7349898508627137</v>
      </c>
      <c r="J311" s="11">
        <f>IFERROR(c_ratio_op_tbl!I303/$B311,"")</f>
        <v>4.1084888359489851</v>
      </c>
      <c r="K311" s="11">
        <f>IFERROR(c_ratio_op_tbl!J303/$B311,"")</f>
        <v>4.4819878210352568</v>
      </c>
      <c r="L311" s="11">
        <f>IFERROR(c_ratio_op_tbl!K303/$B311,"")</f>
        <v>4.8554868061215277</v>
      </c>
      <c r="M311" s="11">
        <f>IFERROR(c_ratio_op_tbl!L303/$B311,"")</f>
        <v>5.2289857912077986</v>
      </c>
      <c r="N311" s="11">
        <f>IFERROR(c_ratio_op_tbl!M303/$B311,"")</f>
        <v>5.6024847762940704</v>
      </c>
    </row>
    <row r="312" spans="1:14" x14ac:dyDescent="0.25">
      <c r="A312" s="12" t="str">
        <f>c_ratio_op_tbl!A304</f>
        <v>0x8f9be4310f9abb0e5843cc6363908c9b01dfeb3f</v>
      </c>
      <c r="B312" s="2">
        <f>c_ratio_op_tbl!B304</f>
        <v>13081.633575714121</v>
      </c>
      <c r="C312" s="2"/>
      <c r="D312" s="11">
        <f>IFERROR(c_ratio_op_tbl!C304/$B312,"")</f>
        <v>1.965852993595588</v>
      </c>
      <c r="E312" s="11">
        <f>IFERROR(c_ratio_op_tbl!D304/$B312,"")</f>
        <v>2.3590235923147063</v>
      </c>
      <c r="F312" s="11">
        <f>IFERROR(c_ratio_op_tbl!E304/$B312,"")</f>
        <v>2.7521941910338237</v>
      </c>
      <c r="G312" s="11">
        <f>IFERROR(c_ratio_op_tbl!F304/$B312,"")</f>
        <v>3.1453647897529415</v>
      </c>
      <c r="H312" s="11">
        <f>IFERROR(c_ratio_op_tbl!G304/$B312,"")</f>
        <v>3.5385353884720594</v>
      </c>
      <c r="I312" s="14">
        <f>IFERROR(c_ratio_op_tbl!H304/$B312,"")</f>
        <v>3.9317059871911768</v>
      </c>
      <c r="J312" s="11">
        <f>IFERROR(c_ratio_op_tbl!I304/$B312,"")</f>
        <v>4.3248765859102951</v>
      </c>
      <c r="K312" s="11">
        <f>IFERROR(c_ratio_op_tbl!J304/$B312,"")</f>
        <v>4.7180471846294116</v>
      </c>
      <c r="L312" s="11">
        <f>IFERROR(c_ratio_op_tbl!K304/$B312,"")</f>
        <v>5.1112177833485299</v>
      </c>
      <c r="M312" s="11">
        <f>IFERROR(c_ratio_op_tbl!L304/$B312,"")</f>
        <v>5.5043883820676474</v>
      </c>
      <c r="N312" s="11">
        <f>IFERROR(c_ratio_op_tbl!M304/$B312,"")</f>
        <v>5.8975589807867648</v>
      </c>
    </row>
    <row r="313" spans="1:14" x14ac:dyDescent="0.25">
      <c r="A313" s="12" t="str">
        <f>c_ratio_op_tbl!A305</f>
        <v>0x0a04362fbdc46b8af04e26246fa07cc636a7790b</v>
      </c>
      <c r="B313" s="2">
        <f>c_ratio_op_tbl!B305</f>
        <v>13043.079915475701</v>
      </c>
      <c r="C313" s="2"/>
      <c r="D313" s="11">
        <f>IFERROR(c_ratio_op_tbl!C305/$B313,"")</f>
        <v>1.8489378195949495</v>
      </c>
      <c r="E313" s="11">
        <f>IFERROR(c_ratio_op_tbl!D305/$B313,"")</f>
        <v>2.2187253835139389</v>
      </c>
      <c r="F313" s="11">
        <f>IFERROR(c_ratio_op_tbl!E305/$B313,"")</f>
        <v>2.5885129474329296</v>
      </c>
      <c r="G313" s="11">
        <f>IFERROR(c_ratio_op_tbl!F305/$B313,"")</f>
        <v>2.9583005113519198</v>
      </c>
      <c r="H313" s="11">
        <f>IFERROR(c_ratio_op_tbl!G305/$B313,"")</f>
        <v>3.3280880752709083</v>
      </c>
      <c r="I313" s="14">
        <f>IFERROR(c_ratio_op_tbl!H305/$B313,"")</f>
        <v>3.697875639189899</v>
      </c>
      <c r="J313" s="11">
        <f>IFERROR(c_ratio_op_tbl!I305/$B313,"")</f>
        <v>4.0676632031088893</v>
      </c>
      <c r="K313" s="11">
        <f>IFERROR(c_ratio_op_tbl!J305/$B313,"")</f>
        <v>4.4374507670278787</v>
      </c>
      <c r="L313" s="11">
        <f>IFERROR(c_ratio_op_tbl!K305/$B313,"")</f>
        <v>4.8072383309468689</v>
      </c>
      <c r="M313" s="11">
        <f>IFERROR(c_ratio_op_tbl!L305/$B313,"")</f>
        <v>5.1770258948658592</v>
      </c>
      <c r="N313" s="11">
        <f>IFERROR(c_ratio_op_tbl!M305/$B313,"")</f>
        <v>5.5468134587848485</v>
      </c>
    </row>
    <row r="314" spans="1:14" x14ac:dyDescent="0.25">
      <c r="A314" s="12" t="str">
        <f>c_ratio_op_tbl!A306</f>
        <v>0x9a1af2b6978c2e819deaeadf8f7f5f2527272b51</v>
      </c>
      <c r="B314" s="2">
        <f>c_ratio_op_tbl!B306</f>
        <v>12922.48273795095</v>
      </c>
      <c r="C314" s="2"/>
      <c r="D314" s="11">
        <f>IFERROR(c_ratio_op_tbl!C306/$B314,"")</f>
        <v>1.5964642560367781</v>
      </c>
      <c r="E314" s="11">
        <f>IFERROR(c_ratio_op_tbl!D306/$B314,"")</f>
        <v>1.9157571072441333</v>
      </c>
      <c r="F314" s="11">
        <f>IFERROR(c_ratio_op_tbl!E306/$B314,"")</f>
        <v>2.2350499584514885</v>
      </c>
      <c r="G314" s="11">
        <f>IFERROR(c_ratio_op_tbl!F306/$B314,"")</f>
        <v>2.5543428096588445</v>
      </c>
      <c r="H314" s="11">
        <f>IFERROR(c_ratio_op_tbl!G306/$B314,"")</f>
        <v>2.873635660866201</v>
      </c>
      <c r="I314" s="14">
        <f>IFERROR(c_ratio_op_tbl!H306/$B314,"")</f>
        <v>3.1929285120735553</v>
      </c>
      <c r="J314" s="11">
        <f>IFERROR(c_ratio_op_tbl!I306/$B314,"")</f>
        <v>3.5122213632809114</v>
      </c>
      <c r="K314" s="11">
        <f>IFERROR(c_ratio_op_tbl!J306/$B314,"")</f>
        <v>3.8315142144882666</v>
      </c>
      <c r="L314" s="11">
        <f>IFERROR(c_ratio_op_tbl!K306/$B314,"")</f>
        <v>4.1508070656956235</v>
      </c>
      <c r="M314" s="11">
        <f>IFERROR(c_ratio_op_tbl!L306/$B314,"")</f>
        <v>4.4700999169029787</v>
      </c>
      <c r="N314" s="11">
        <f>IFERROR(c_ratio_op_tbl!M306/$B314,"")</f>
        <v>4.7893927681103339</v>
      </c>
    </row>
    <row r="315" spans="1:14" x14ac:dyDescent="0.25">
      <c r="A315" s="12" t="str">
        <f>c_ratio_op_tbl!A307</f>
        <v>0xb729973d8c89c3225daf9bc2b2f2e6805f1e641b</v>
      </c>
      <c r="B315" s="2">
        <f>c_ratio_op_tbl!B307</f>
        <v>12891.96551983734</v>
      </c>
      <c r="C315" s="2"/>
      <c r="D315" s="11">
        <f>IFERROR(c_ratio_op_tbl!C307/$B315,"")</f>
        <v>1.9473682029980885</v>
      </c>
      <c r="E315" s="11">
        <f>IFERROR(c_ratio_op_tbl!D307/$B315,"")</f>
        <v>2.3368418435977061</v>
      </c>
      <c r="F315" s="11">
        <f>IFERROR(c_ratio_op_tbl!E307/$B315,"")</f>
        <v>2.7263154841973232</v>
      </c>
      <c r="G315" s="11">
        <f>IFERROR(c_ratio_op_tbl!F307/$B315,"")</f>
        <v>3.1157891247969411</v>
      </c>
      <c r="H315" s="11">
        <f>IFERROR(c_ratio_op_tbl!G307/$B315,"")</f>
        <v>3.5052627653965587</v>
      </c>
      <c r="I315" s="14">
        <f>IFERROR(c_ratio_op_tbl!H307/$B315,"")</f>
        <v>3.8947364059961762</v>
      </c>
      <c r="J315" s="11">
        <f>IFERROR(c_ratio_op_tbl!I307/$B315,"")</f>
        <v>4.2842100465957946</v>
      </c>
      <c r="K315" s="11">
        <f>IFERROR(c_ratio_op_tbl!J307/$B315,"")</f>
        <v>4.6736836871954113</v>
      </c>
      <c r="L315" s="11">
        <f>IFERROR(c_ratio_op_tbl!K307/$B315,"")</f>
        <v>5.0631573277950297</v>
      </c>
      <c r="M315" s="11">
        <f>IFERROR(c_ratio_op_tbl!L307/$B315,"")</f>
        <v>5.4526309683946463</v>
      </c>
      <c r="N315" s="11">
        <f>IFERROR(c_ratio_op_tbl!M307/$B315,"")</f>
        <v>5.8421046089942639</v>
      </c>
    </row>
    <row r="316" spans="1:14" x14ac:dyDescent="0.25">
      <c r="A316" s="12" t="str">
        <f>c_ratio_op_tbl!A308</f>
        <v>0x027b6146248b3a7648e7c7e243bd01e1704bc3ca</v>
      </c>
      <c r="B316" s="2">
        <f>c_ratio_op_tbl!B308</f>
        <v>12864.45779002714</v>
      </c>
      <c r="C316" s="2"/>
      <c r="D316" s="11">
        <f>IFERROR(c_ratio_op_tbl!C308/$B316,"")</f>
        <v>1.8619943217467787</v>
      </c>
      <c r="E316" s="11">
        <f>IFERROR(c_ratio_op_tbl!D308/$B316,"")</f>
        <v>2.2343931860961344</v>
      </c>
      <c r="F316" s="11">
        <f>IFERROR(c_ratio_op_tbl!E308/$B316,"")</f>
        <v>2.6067920504454904</v>
      </c>
      <c r="G316" s="11">
        <f>IFERROR(c_ratio_op_tbl!F308/$B316,"")</f>
        <v>2.979190914794847</v>
      </c>
      <c r="H316" s="11">
        <f>IFERROR(c_ratio_op_tbl!G308/$B316,"")</f>
        <v>3.3515897791442031</v>
      </c>
      <c r="I316" s="14">
        <f>IFERROR(c_ratio_op_tbl!H308/$B316,"")</f>
        <v>3.7239886434935587</v>
      </c>
      <c r="J316" s="11">
        <f>IFERROR(c_ratio_op_tbl!I308/$B316,"")</f>
        <v>4.0963875078429144</v>
      </c>
      <c r="K316" s="11">
        <f>IFERROR(c_ratio_op_tbl!J308/$B316,"")</f>
        <v>4.4687863721922687</v>
      </c>
      <c r="L316" s="11">
        <f>IFERROR(c_ratio_op_tbl!K308/$B316,"")</f>
        <v>4.8411852365416257</v>
      </c>
      <c r="M316" s="11">
        <f>IFERROR(c_ratio_op_tbl!L308/$B316,"")</f>
        <v>5.2135841008909809</v>
      </c>
      <c r="N316" s="11">
        <f>IFERROR(c_ratio_op_tbl!M308/$B316,"")</f>
        <v>5.585982965240337</v>
      </c>
    </row>
    <row r="317" spans="1:14" x14ac:dyDescent="0.25">
      <c r="A317" s="12" t="str">
        <f>c_ratio_op_tbl!A309</f>
        <v>0x7f8193989afb29df0a7527e695b4d1fc55f6d352</v>
      </c>
      <c r="B317" s="2">
        <f>c_ratio_op_tbl!B309</f>
        <v>12826.87298711656</v>
      </c>
      <c r="C317" s="2"/>
      <c r="D317" s="11">
        <f>IFERROR(c_ratio_op_tbl!C309/$B317,"")</f>
        <v>1.5958107726798272</v>
      </c>
      <c r="E317" s="11">
        <f>IFERROR(c_ratio_op_tbl!D309/$B317,"")</f>
        <v>1.9149729272157923</v>
      </c>
      <c r="F317" s="11">
        <f>IFERROR(c_ratio_op_tbl!E309/$B317,"")</f>
        <v>2.234135081751758</v>
      </c>
      <c r="G317" s="11">
        <f>IFERROR(c_ratio_op_tbl!F309/$B317,"")</f>
        <v>2.5532972362877238</v>
      </c>
      <c r="H317" s="11">
        <f>IFERROR(c_ratio_op_tbl!G309/$B317,"")</f>
        <v>2.8724593908236886</v>
      </c>
      <c r="I317" s="14">
        <f>IFERROR(c_ratio_op_tbl!H309/$B317,"")</f>
        <v>3.1916215453596544</v>
      </c>
      <c r="J317" s="11">
        <f>IFERROR(c_ratio_op_tbl!I309/$B317,"")</f>
        <v>3.5107836998956201</v>
      </c>
      <c r="K317" s="11">
        <f>IFERROR(c_ratio_op_tbl!J309/$B317,"")</f>
        <v>3.829945854431585</v>
      </c>
      <c r="L317" s="11">
        <f>IFERROR(c_ratio_op_tbl!K309/$B317,"")</f>
        <v>4.1491080089675503</v>
      </c>
      <c r="M317" s="11">
        <f>IFERROR(c_ratio_op_tbl!L309/$B317,"")</f>
        <v>4.468270163503516</v>
      </c>
      <c r="N317" s="11">
        <f>IFERROR(c_ratio_op_tbl!M309/$B317,"")</f>
        <v>4.7874323180394818</v>
      </c>
    </row>
    <row r="318" spans="1:14" x14ac:dyDescent="0.25">
      <c r="A318" s="12" t="str">
        <f>c_ratio_op_tbl!A310</f>
        <v>0x4ab52791c736bc26d1933b4940ce8454e0474d03</v>
      </c>
      <c r="B318" s="2">
        <f>c_ratio_op_tbl!B310</f>
        <v>12686.744727151199</v>
      </c>
      <c r="C318" s="2"/>
      <c r="D318" s="11">
        <f>IFERROR(c_ratio_op_tbl!C310/$B318,"")</f>
        <v>1.8717930779640717</v>
      </c>
      <c r="E318" s="11">
        <f>IFERROR(c_ratio_op_tbl!D310/$B318,"")</f>
        <v>2.2461516935568859</v>
      </c>
      <c r="F318" s="11">
        <f>IFERROR(c_ratio_op_tbl!E310/$B318,"")</f>
        <v>2.6205103091497</v>
      </c>
      <c r="G318" s="11">
        <f>IFERROR(c_ratio_op_tbl!F310/$B318,"")</f>
        <v>2.994868924742514</v>
      </c>
      <c r="H318" s="11">
        <f>IFERROR(c_ratio_op_tbl!G310/$B318,"")</f>
        <v>3.3692275403353289</v>
      </c>
      <c r="I318" s="14">
        <f>IFERROR(c_ratio_op_tbl!H310/$B318,"")</f>
        <v>3.7435861559281429</v>
      </c>
      <c r="J318" s="11">
        <f>IFERROR(c_ratio_op_tbl!I310/$B318,"")</f>
        <v>4.1179447715209578</v>
      </c>
      <c r="K318" s="11">
        <f>IFERROR(c_ratio_op_tbl!J310/$B318,"")</f>
        <v>4.492303387113771</v>
      </c>
      <c r="L318" s="11">
        <f>IFERROR(c_ratio_op_tbl!K310/$B318,"")</f>
        <v>4.8666620027065859</v>
      </c>
      <c r="M318" s="11">
        <f>IFERROR(c_ratio_op_tbl!L310/$B318,"")</f>
        <v>5.2410206182993999</v>
      </c>
      <c r="N318" s="11">
        <f>IFERROR(c_ratio_op_tbl!M310/$B318,"")</f>
        <v>5.6153792338922139</v>
      </c>
    </row>
    <row r="319" spans="1:14" x14ac:dyDescent="0.25">
      <c r="A319" s="12" t="str">
        <f>c_ratio_op_tbl!A311</f>
        <v>0xf75200b7684a120fba433145609112616749c082</v>
      </c>
      <c r="B319" s="2">
        <f>c_ratio_op_tbl!B311</f>
        <v>12654.18651664245</v>
      </c>
      <c r="C319" s="2"/>
      <c r="D319" s="11">
        <f>IFERROR(c_ratio_op_tbl!C311/$B319,"")</f>
        <v>1.9027074487744657</v>
      </c>
      <c r="E319" s="11">
        <f>IFERROR(c_ratio_op_tbl!D311/$B319,"")</f>
        <v>2.2832489385293586</v>
      </c>
      <c r="F319" s="11">
        <f>IFERROR(c_ratio_op_tbl!E311/$B319,"")</f>
        <v>2.6637904282842522</v>
      </c>
      <c r="G319" s="11">
        <f>IFERROR(c_ratio_op_tbl!F311/$B319,"")</f>
        <v>3.0443319180391448</v>
      </c>
      <c r="H319" s="11">
        <f>IFERROR(c_ratio_op_tbl!G311/$B319,"")</f>
        <v>3.4248734077940384</v>
      </c>
      <c r="I319" s="14">
        <f>IFERROR(c_ratio_op_tbl!H311/$B319,"")</f>
        <v>3.8054148975489315</v>
      </c>
      <c r="J319" s="11">
        <f>IFERROR(c_ratio_op_tbl!I311/$B319,"")</f>
        <v>4.1859563873038246</v>
      </c>
      <c r="K319" s="11">
        <f>IFERROR(c_ratio_op_tbl!J311/$B319,"")</f>
        <v>4.5664978770587172</v>
      </c>
      <c r="L319" s="11">
        <f>IFERROR(c_ratio_op_tbl!K311/$B319,"")</f>
        <v>4.9470393668136108</v>
      </c>
      <c r="M319" s="11">
        <f>IFERROR(c_ratio_op_tbl!L311/$B319,"")</f>
        <v>5.3275808565685043</v>
      </c>
      <c r="N319" s="11">
        <f>IFERROR(c_ratio_op_tbl!M311/$B319,"")</f>
        <v>5.708122346323397</v>
      </c>
    </row>
    <row r="320" spans="1:14" x14ac:dyDescent="0.25">
      <c r="A320" s="12" t="str">
        <f>c_ratio_op_tbl!A312</f>
        <v>0x9f07a0233abc178428aa9a18baef3188f093a7d0</v>
      </c>
      <c r="B320" s="2">
        <f>c_ratio_op_tbl!B312</f>
        <v>12531.07888809052</v>
      </c>
      <c r="C320" s="2"/>
      <c r="D320" s="11">
        <f>IFERROR(c_ratio_op_tbl!C312/$B320,"")</f>
        <v>1.6139760199917532</v>
      </c>
      <c r="E320" s="11">
        <f>IFERROR(c_ratio_op_tbl!D312/$B320,"")</f>
        <v>1.9367712239901034</v>
      </c>
      <c r="F320" s="11">
        <f>IFERROR(c_ratio_op_tbl!E312/$B320,"")</f>
        <v>2.2595664279884544</v>
      </c>
      <c r="G320" s="11">
        <f>IFERROR(c_ratio_op_tbl!F312/$B320,"")</f>
        <v>2.5823616319868048</v>
      </c>
      <c r="H320" s="11">
        <f>IFERROR(c_ratio_op_tbl!G312/$B320,"")</f>
        <v>2.9051568359851556</v>
      </c>
      <c r="I320" s="14">
        <f>IFERROR(c_ratio_op_tbl!H312/$B320,"")</f>
        <v>3.2279520399835064</v>
      </c>
      <c r="J320" s="11">
        <f>IFERROR(c_ratio_op_tbl!I312/$B320,"")</f>
        <v>3.5507472439818573</v>
      </c>
      <c r="K320" s="11">
        <f>IFERROR(c_ratio_op_tbl!J312/$B320,"")</f>
        <v>3.8735424479802072</v>
      </c>
      <c r="L320" s="11">
        <f>IFERROR(c_ratio_op_tbl!K312/$B320,"")</f>
        <v>4.1963376519785589</v>
      </c>
      <c r="M320" s="11">
        <f>IFERROR(c_ratio_op_tbl!L312/$B320,"")</f>
        <v>4.5191328559769088</v>
      </c>
      <c r="N320" s="11">
        <f>IFERROR(c_ratio_op_tbl!M312/$B320,"")</f>
        <v>4.8419280599752597</v>
      </c>
    </row>
    <row r="321" spans="1:14" x14ac:dyDescent="0.25">
      <c r="A321" s="12" t="str">
        <f>c_ratio_op_tbl!A313</f>
        <v>0x6b9dfc960299166df15ab8a85f054c69e2be2353</v>
      </c>
      <c r="B321" s="2">
        <f>c_ratio_op_tbl!B313</f>
        <v>12329.788401735919</v>
      </c>
      <c r="C321" s="2"/>
      <c r="D321" s="11">
        <f>IFERROR(c_ratio_op_tbl!C313/$B321,"")</f>
        <v>1.9253013494072106</v>
      </c>
      <c r="E321" s="11">
        <f>IFERROR(c_ratio_op_tbl!D313/$B321,"")</f>
        <v>2.3103616192886527</v>
      </c>
      <c r="F321" s="11">
        <f>IFERROR(c_ratio_op_tbl!E313/$B321,"")</f>
        <v>2.695421889170095</v>
      </c>
      <c r="G321" s="11">
        <f>IFERROR(c_ratio_op_tbl!F313/$B321,"")</f>
        <v>3.0804821590515372</v>
      </c>
      <c r="H321" s="11">
        <f>IFERROR(c_ratio_op_tbl!G313/$B321,"")</f>
        <v>3.4655424289329786</v>
      </c>
      <c r="I321" s="14">
        <f>IFERROR(c_ratio_op_tbl!H313/$B321,"")</f>
        <v>3.8506026988144213</v>
      </c>
      <c r="J321" s="11">
        <f>IFERROR(c_ratio_op_tbl!I313/$B321,"")</f>
        <v>4.2356629686958644</v>
      </c>
      <c r="K321" s="11">
        <f>IFERROR(c_ratio_op_tbl!J313/$B321,"")</f>
        <v>4.6207232385773054</v>
      </c>
      <c r="L321" s="11">
        <f>IFERROR(c_ratio_op_tbl!K313/$B321,"")</f>
        <v>5.0057835084587481</v>
      </c>
      <c r="M321" s="11">
        <f>IFERROR(c_ratio_op_tbl!L313/$B321,"")</f>
        <v>5.3908437783401899</v>
      </c>
      <c r="N321" s="11">
        <f>IFERROR(c_ratio_op_tbl!M313/$B321,"")</f>
        <v>5.7759040482216326</v>
      </c>
    </row>
    <row r="322" spans="1:14" x14ac:dyDescent="0.25">
      <c r="A322" s="12" t="str">
        <f>c_ratio_op_tbl!A314</f>
        <v>0x4248a745d75322df17cab4286536b8469f2e7c2a</v>
      </c>
      <c r="B322" s="2">
        <f>c_ratio_op_tbl!B314</f>
        <v>12210.902851364999</v>
      </c>
      <c r="C322" s="2"/>
      <c r="D322" s="11">
        <f>IFERROR(c_ratio_op_tbl!C314/$B322,"")</f>
        <v>1.8593174231734122</v>
      </c>
      <c r="E322" s="11">
        <f>IFERROR(c_ratio_op_tbl!D314/$B322,"")</f>
        <v>2.2311809078080946</v>
      </c>
      <c r="F322" s="11">
        <f>IFERROR(c_ratio_op_tbl!E314/$B322,"")</f>
        <v>2.6030443924427771</v>
      </c>
      <c r="G322" s="11">
        <f>IFERROR(c_ratio_op_tbl!F314/$B322,"")</f>
        <v>2.9749078770774586</v>
      </c>
      <c r="H322" s="11">
        <f>IFERROR(c_ratio_op_tbl!G314/$B322,"")</f>
        <v>3.346771361712142</v>
      </c>
      <c r="I322" s="14">
        <f>IFERROR(c_ratio_op_tbl!H314/$B322,"")</f>
        <v>3.7186348463468244</v>
      </c>
      <c r="J322" s="11">
        <f>IFERROR(c_ratio_op_tbl!I314/$B322,"")</f>
        <v>4.0904983309815064</v>
      </c>
      <c r="K322" s="11">
        <f>IFERROR(c_ratio_op_tbl!J314/$B322,"")</f>
        <v>4.4623618156161893</v>
      </c>
      <c r="L322" s="11">
        <f>IFERROR(c_ratio_op_tbl!K314/$B322,"")</f>
        <v>4.8342253002508722</v>
      </c>
      <c r="M322" s="11">
        <f>IFERROR(c_ratio_op_tbl!L314/$B322,"")</f>
        <v>5.2060887848855533</v>
      </c>
      <c r="N322" s="11">
        <f>IFERROR(c_ratio_op_tbl!M314/$B322,"")</f>
        <v>5.5779522695202362</v>
      </c>
    </row>
    <row r="323" spans="1:14" x14ac:dyDescent="0.25">
      <c r="A323" s="12" t="str">
        <f>c_ratio_op_tbl!A315</f>
        <v>0xecee5497b9dbb82e1804e3224f67d00d8d891c69</v>
      </c>
      <c r="B323" s="2">
        <f>c_ratio_op_tbl!B315</f>
        <v>12054.897728996721</v>
      </c>
      <c r="C323" s="2"/>
      <c r="D323" s="11">
        <f>IFERROR(c_ratio_op_tbl!C315/$B323,"")</f>
        <v>1.3828606365915033</v>
      </c>
      <c r="E323" s="11">
        <f>IFERROR(c_ratio_op_tbl!D315/$B323,"")</f>
        <v>1.6594327639098034</v>
      </c>
      <c r="F323" s="11">
        <f>IFERROR(c_ratio_op_tbl!E315/$B323,"")</f>
        <v>1.9360048912281038</v>
      </c>
      <c r="G323" s="11">
        <f>IFERROR(c_ratio_op_tbl!F315/$B323,"")</f>
        <v>2.2125770185464049</v>
      </c>
      <c r="H323" s="11">
        <f>IFERROR(c_ratio_op_tbl!G315/$B323,"")</f>
        <v>2.489149145864705</v>
      </c>
      <c r="I323" s="14">
        <f>IFERROR(c_ratio_op_tbl!H315/$B323,"")</f>
        <v>2.7657212731830065</v>
      </c>
      <c r="J323" s="11">
        <f>IFERROR(c_ratio_op_tbl!I315/$B323,"")</f>
        <v>3.0422934005013067</v>
      </c>
      <c r="K323" s="11">
        <f>IFERROR(c_ratio_op_tbl!J315/$B323,"")</f>
        <v>3.3188655278196069</v>
      </c>
      <c r="L323" s="11">
        <f>IFERROR(c_ratio_op_tbl!K315/$B323,"")</f>
        <v>3.5954376551379079</v>
      </c>
      <c r="M323" s="11">
        <f>IFERROR(c_ratio_op_tbl!L315/$B323,"")</f>
        <v>3.8720097824562076</v>
      </c>
      <c r="N323" s="11">
        <f>IFERROR(c_ratio_op_tbl!M315/$B323,"")</f>
        <v>4.1485819097745082</v>
      </c>
    </row>
    <row r="324" spans="1:14" x14ac:dyDescent="0.25">
      <c r="A324" s="12" t="str">
        <f>c_ratio_op_tbl!A316</f>
        <v>0x6c83e061f7b576f11e6f7e9b51b1530b2d0ab7b2</v>
      </c>
      <c r="B324" s="2">
        <f>c_ratio_op_tbl!B316</f>
        <v>11963.56797876294</v>
      </c>
      <c r="C324" s="2"/>
      <c r="D324" s="11">
        <f>IFERROR(c_ratio_op_tbl!C316/$B324,"")</f>
        <v>1.8758087143755586</v>
      </c>
      <c r="E324" s="11">
        <f>IFERROR(c_ratio_op_tbl!D316/$B324,"")</f>
        <v>2.2509704572506704</v>
      </c>
      <c r="F324" s="11">
        <f>IFERROR(c_ratio_op_tbl!E316/$B324,"")</f>
        <v>2.6261322001257823</v>
      </c>
      <c r="G324" s="11">
        <f>IFERROR(c_ratio_op_tbl!F316/$B324,"")</f>
        <v>3.0012939430008942</v>
      </c>
      <c r="H324" s="11">
        <f>IFERROR(c_ratio_op_tbl!G316/$B324,"")</f>
        <v>3.3764556858760058</v>
      </c>
      <c r="I324" s="14">
        <f>IFERROR(c_ratio_op_tbl!H316/$B324,"")</f>
        <v>3.7516174287511173</v>
      </c>
      <c r="J324" s="11">
        <f>IFERROR(c_ratio_op_tbl!I316/$B324,"")</f>
        <v>4.1267791716262296</v>
      </c>
      <c r="K324" s="11">
        <f>IFERROR(c_ratio_op_tbl!J316/$B324,"")</f>
        <v>4.5019409145013407</v>
      </c>
      <c r="L324" s="11">
        <f>IFERROR(c_ratio_op_tbl!K316/$B324,"")</f>
        <v>4.8771026573764527</v>
      </c>
      <c r="M324" s="11">
        <f>IFERROR(c_ratio_op_tbl!L316/$B324,"")</f>
        <v>5.2522644002515646</v>
      </c>
      <c r="N324" s="11">
        <f>IFERROR(c_ratio_op_tbl!M316/$B324,"")</f>
        <v>5.6274261431266757</v>
      </c>
    </row>
    <row r="325" spans="1:14" x14ac:dyDescent="0.25">
      <c r="A325" s="12" t="str">
        <f>c_ratio_op_tbl!A317</f>
        <v>0x0e9d6ae20c982b43c219e9befd94ce2302264068</v>
      </c>
      <c r="B325" s="2">
        <f>c_ratio_op_tbl!B317</f>
        <v>11918.17902726879</v>
      </c>
      <c r="C325" s="2"/>
      <c r="D325" s="11">
        <f>IFERROR(c_ratio_op_tbl!C317/$B325,"")</f>
        <v>1.6099832285876203</v>
      </c>
      <c r="E325" s="11">
        <f>IFERROR(c_ratio_op_tbl!D317/$B325,"")</f>
        <v>1.9319798743051448</v>
      </c>
      <c r="F325" s="11">
        <f>IFERROR(c_ratio_op_tbl!E317/$B325,"")</f>
        <v>2.2539765200226682</v>
      </c>
      <c r="G325" s="11">
        <f>IFERROR(c_ratio_op_tbl!F317/$B325,"")</f>
        <v>2.575973165740193</v>
      </c>
      <c r="H325" s="11">
        <f>IFERROR(c_ratio_op_tbl!G317/$B325,"")</f>
        <v>2.8979698114577173</v>
      </c>
      <c r="I325" s="14">
        <f>IFERROR(c_ratio_op_tbl!H317/$B325,"")</f>
        <v>3.2199664571752411</v>
      </c>
      <c r="J325" s="11">
        <f>IFERROR(c_ratio_op_tbl!I317/$B325,"")</f>
        <v>3.5419631028927658</v>
      </c>
      <c r="K325" s="11">
        <f>IFERROR(c_ratio_op_tbl!J317/$B325,"")</f>
        <v>3.8639597486102897</v>
      </c>
      <c r="L325" s="11">
        <f>IFERROR(c_ratio_op_tbl!K317/$B325,"")</f>
        <v>4.1859563943278131</v>
      </c>
      <c r="M325" s="11">
        <f>IFERROR(c_ratio_op_tbl!L317/$B325,"")</f>
        <v>4.5079530400453383</v>
      </c>
      <c r="N325" s="11">
        <f>IFERROR(c_ratio_op_tbl!M317/$B325,"")</f>
        <v>4.8299496857628617</v>
      </c>
    </row>
    <row r="326" spans="1:14" x14ac:dyDescent="0.25">
      <c r="A326" s="12" t="str">
        <f>c_ratio_op_tbl!A318</f>
        <v>0x2421134c8e8278ad199f6886ae70c5c373da3b48</v>
      </c>
      <c r="B326" s="2">
        <f>c_ratio_op_tbl!B318</f>
        <v>11912.041907366091</v>
      </c>
      <c r="C326" s="2"/>
      <c r="D326" s="11">
        <f>IFERROR(c_ratio_op_tbl!C318/$B326,"")</f>
        <v>1.8846541188935499</v>
      </c>
      <c r="E326" s="11">
        <f>IFERROR(c_ratio_op_tbl!D318/$B326,"")</f>
        <v>2.2615849426722603</v>
      </c>
      <c r="F326" s="11">
        <f>IFERROR(c_ratio_op_tbl!E318/$B326,"")</f>
        <v>2.6385157664509697</v>
      </c>
      <c r="G326" s="11">
        <f>IFERROR(c_ratio_op_tbl!F318/$B326,"")</f>
        <v>3.0154465902296801</v>
      </c>
      <c r="H326" s="11">
        <f>IFERROR(c_ratio_op_tbl!G318/$B326,"")</f>
        <v>3.3923774140083891</v>
      </c>
      <c r="I326" s="14">
        <f>IFERROR(c_ratio_op_tbl!H318/$B326,"")</f>
        <v>3.7693082377870999</v>
      </c>
      <c r="J326" s="11">
        <f>IFERROR(c_ratio_op_tbl!I318/$B326,"")</f>
        <v>4.1462390615658098</v>
      </c>
      <c r="K326" s="11">
        <f>IFERROR(c_ratio_op_tbl!J318/$B326,"")</f>
        <v>4.5231698853445197</v>
      </c>
      <c r="L326" s="11">
        <f>IFERROR(c_ratio_op_tbl!K318/$B326,"")</f>
        <v>4.9001007091232296</v>
      </c>
      <c r="M326" s="11">
        <f>IFERROR(c_ratio_op_tbl!L318/$B326,"")</f>
        <v>5.2770315329019395</v>
      </c>
      <c r="N326" s="11">
        <f>IFERROR(c_ratio_op_tbl!M318/$B326,"")</f>
        <v>5.6539623566806494</v>
      </c>
    </row>
    <row r="327" spans="1:14" x14ac:dyDescent="0.25">
      <c r="A327" s="12" t="str">
        <f>c_ratio_op_tbl!A319</f>
        <v>0x4d4902bd7e080159964f46b10feeb6482d148e5a</v>
      </c>
      <c r="B327" s="2">
        <f>c_ratio_op_tbl!B319</f>
        <v>11761.715093391071</v>
      </c>
      <c r="C327" s="2"/>
      <c r="D327" s="11">
        <f>IFERROR(c_ratio_op_tbl!C319/$B327,"")</f>
        <v>1.9212592194592613</v>
      </c>
      <c r="E327" s="11">
        <f>IFERROR(c_ratio_op_tbl!D319/$B327,"")</f>
        <v>2.3055110633511129</v>
      </c>
      <c r="F327" s="11">
        <f>IFERROR(c_ratio_op_tbl!E319/$B327,"")</f>
        <v>2.6897629072429652</v>
      </c>
      <c r="G327" s="11">
        <f>IFERROR(c_ratio_op_tbl!F319/$B327,"")</f>
        <v>3.0740147511348179</v>
      </c>
      <c r="H327" s="11">
        <f>IFERROR(c_ratio_op_tbl!G319/$B327,"")</f>
        <v>3.4582665950266698</v>
      </c>
      <c r="I327" s="14">
        <f>IFERROR(c_ratio_op_tbl!H319/$B327,"")</f>
        <v>3.8425184389185216</v>
      </c>
      <c r="J327" s="11">
        <f>IFERROR(c_ratio_op_tbl!I319/$B327,"")</f>
        <v>4.2267702828103735</v>
      </c>
      <c r="K327" s="11">
        <f>IFERROR(c_ratio_op_tbl!J319/$B327,"")</f>
        <v>4.6110221267022258</v>
      </c>
      <c r="L327" s="11">
        <f>IFERROR(c_ratio_op_tbl!K319/$B327,"")</f>
        <v>4.9952739705940781</v>
      </c>
      <c r="M327" s="11">
        <f>IFERROR(c_ratio_op_tbl!L319/$B327,"")</f>
        <v>5.3795258144859304</v>
      </c>
      <c r="N327" s="11">
        <f>IFERROR(c_ratio_op_tbl!M319/$B327,"")</f>
        <v>5.7637776583777827</v>
      </c>
    </row>
    <row r="328" spans="1:14" x14ac:dyDescent="0.25">
      <c r="A328" s="12" t="str">
        <f>c_ratio_op_tbl!A320</f>
        <v>0x77c2da8140693996be6bc72776cb1f04a77a4e68</v>
      </c>
      <c r="B328" s="2">
        <f>c_ratio_op_tbl!B320</f>
        <v>11760.520878096921</v>
      </c>
      <c r="C328" s="2"/>
      <c r="D328" s="11">
        <f>IFERROR(c_ratio_op_tbl!C320/$B328,"")</f>
        <v>1.8718506437663702</v>
      </c>
      <c r="E328" s="11">
        <f>IFERROR(c_ratio_op_tbl!D320/$B328,"")</f>
        <v>2.2462207725196439</v>
      </c>
      <c r="F328" s="11">
        <f>IFERROR(c_ratio_op_tbl!E320/$B328,"")</f>
        <v>2.620590901272918</v>
      </c>
      <c r="G328" s="11">
        <f>IFERROR(c_ratio_op_tbl!F320/$B328,"")</f>
        <v>2.9949610300261922</v>
      </c>
      <c r="H328" s="11">
        <f>IFERROR(c_ratio_op_tbl!G320/$B328,"")</f>
        <v>3.3693311587794668</v>
      </c>
      <c r="I328" s="14">
        <f>IFERROR(c_ratio_op_tbl!H320/$B328,"")</f>
        <v>3.7437012875327405</v>
      </c>
      <c r="J328" s="11">
        <f>IFERROR(c_ratio_op_tbl!I320/$B328,"")</f>
        <v>4.1180714162860141</v>
      </c>
      <c r="K328" s="11">
        <f>IFERROR(c_ratio_op_tbl!J320/$B328,"")</f>
        <v>4.4924415450392878</v>
      </c>
      <c r="L328" s="11">
        <f>IFERROR(c_ratio_op_tbl!K320/$B328,"")</f>
        <v>4.8668116737925624</v>
      </c>
      <c r="M328" s="11">
        <f>IFERROR(c_ratio_op_tbl!L320/$B328,"")</f>
        <v>5.2411818025458361</v>
      </c>
      <c r="N328" s="11">
        <f>IFERROR(c_ratio_op_tbl!M320/$B328,"")</f>
        <v>5.6155519312991107</v>
      </c>
    </row>
    <row r="329" spans="1:14" x14ac:dyDescent="0.25">
      <c r="A329" s="12" t="str">
        <f>c_ratio_op_tbl!A321</f>
        <v>0x2850a72f6d4d1ef010fdb7f3ca4bd32bdde905a2</v>
      </c>
      <c r="B329" s="2">
        <f>c_ratio_op_tbl!B321</f>
        <v>11692.08016272949</v>
      </c>
      <c r="C329" s="2"/>
      <c r="D329" s="11">
        <f>IFERROR(c_ratio_op_tbl!C321/$B329,"")</f>
        <v>1.6529202705122885</v>
      </c>
      <c r="E329" s="11">
        <f>IFERROR(c_ratio_op_tbl!D321/$B329,"")</f>
        <v>1.9835043246147464</v>
      </c>
      <c r="F329" s="11">
        <f>IFERROR(c_ratio_op_tbl!E321/$B329,"")</f>
        <v>2.3140883787172042</v>
      </c>
      <c r="G329" s="11">
        <f>IFERROR(c_ratio_op_tbl!F321/$B329,"")</f>
        <v>2.6446724328196622</v>
      </c>
      <c r="H329" s="11">
        <f>IFERROR(c_ratio_op_tbl!G321/$B329,"")</f>
        <v>2.9752564869221199</v>
      </c>
      <c r="I329" s="14">
        <f>IFERROR(c_ratio_op_tbl!H321/$B329,"")</f>
        <v>3.3058405410245775</v>
      </c>
      <c r="J329" s="11">
        <f>IFERROR(c_ratio_op_tbl!I321/$B329,"")</f>
        <v>3.6364245951270355</v>
      </c>
      <c r="K329" s="11">
        <f>IFERROR(c_ratio_op_tbl!J321/$B329,"")</f>
        <v>3.967008649229494</v>
      </c>
      <c r="L329" s="11">
        <f>IFERROR(c_ratio_op_tbl!K321/$B329,"")</f>
        <v>4.2975927033319508</v>
      </c>
      <c r="M329" s="11">
        <f>IFERROR(c_ratio_op_tbl!L321/$B329,"")</f>
        <v>4.6281767574344084</v>
      </c>
      <c r="N329" s="11">
        <f>IFERROR(c_ratio_op_tbl!M321/$B329,"")</f>
        <v>4.958760811536866</v>
      </c>
    </row>
    <row r="330" spans="1:14" x14ac:dyDescent="0.25">
      <c r="A330" s="12" t="str">
        <f>c_ratio_op_tbl!A322</f>
        <v>0xba790fffee3cf670f24c0685cf218ee2ea8388af</v>
      </c>
      <c r="B330" s="2">
        <f>c_ratio_op_tbl!B322</f>
        <v>11670.833620363959</v>
      </c>
      <c r="C330" s="2"/>
      <c r="D330" s="11">
        <f>IFERROR(c_ratio_op_tbl!C322/$B330,"")</f>
        <v>1.2900235319061164</v>
      </c>
      <c r="E330" s="11">
        <f>IFERROR(c_ratio_op_tbl!D322/$B330,"")</f>
        <v>1.5480282382873392</v>
      </c>
      <c r="F330" s="11">
        <f>IFERROR(c_ratio_op_tbl!E322/$B330,"")</f>
        <v>1.8060329446685626</v>
      </c>
      <c r="G330" s="11">
        <f>IFERROR(c_ratio_op_tbl!F322/$B330,"")</f>
        <v>2.0640376510497855</v>
      </c>
      <c r="H330" s="11">
        <f>IFERROR(c_ratio_op_tbl!G322/$B330,"")</f>
        <v>2.3220423574310085</v>
      </c>
      <c r="I330" s="14">
        <f>IFERROR(c_ratio_op_tbl!H322/$B330,"")</f>
        <v>2.5800470638122315</v>
      </c>
      <c r="J330" s="11">
        <f>IFERROR(c_ratio_op_tbl!I322/$B330,"")</f>
        <v>2.8380517701934549</v>
      </c>
      <c r="K330" s="11">
        <f>IFERROR(c_ratio_op_tbl!J322/$B330,"")</f>
        <v>3.0960564765746779</v>
      </c>
      <c r="L330" s="11">
        <f>IFERROR(c_ratio_op_tbl!K322/$B330,"")</f>
        <v>3.3540611829559013</v>
      </c>
      <c r="M330" s="11">
        <f>IFERROR(c_ratio_op_tbl!L322/$B330,"")</f>
        <v>3.6120658893371251</v>
      </c>
      <c r="N330" s="11">
        <f>IFERROR(c_ratio_op_tbl!M322/$B330,"")</f>
        <v>3.8700705957183468</v>
      </c>
    </row>
    <row r="331" spans="1:14" x14ac:dyDescent="0.25">
      <c r="A331" s="12" t="str">
        <f>c_ratio_op_tbl!A323</f>
        <v>0xd9b449335ab3efe0b2481f19a2dcdf75fa8b29ca</v>
      </c>
      <c r="B331" s="2">
        <f>c_ratio_op_tbl!B323</f>
        <v>11507.038674488989</v>
      </c>
      <c r="C331" s="2"/>
      <c r="D331" s="11">
        <f>IFERROR(c_ratio_op_tbl!C323/$B331,"")</f>
        <v>1.6461033896862893</v>
      </c>
      <c r="E331" s="11">
        <f>IFERROR(c_ratio_op_tbl!D323/$B331,"")</f>
        <v>1.9753240676235471</v>
      </c>
      <c r="F331" s="11">
        <f>IFERROR(c_ratio_op_tbl!E323/$B331,"")</f>
        <v>2.304544745560805</v>
      </c>
      <c r="G331" s="11">
        <f>IFERROR(c_ratio_op_tbl!F323/$B331,"")</f>
        <v>2.6337654234980628</v>
      </c>
      <c r="H331" s="11">
        <f>IFERROR(c_ratio_op_tbl!G323/$B331,"")</f>
        <v>2.9629861014353205</v>
      </c>
      <c r="I331" s="14">
        <f>IFERROR(c_ratio_op_tbl!H323/$B331,"")</f>
        <v>3.2922067793725787</v>
      </c>
      <c r="J331" s="11">
        <f>IFERROR(c_ratio_op_tbl!I323/$B331,"")</f>
        <v>3.6214274573098368</v>
      </c>
      <c r="K331" s="11">
        <f>IFERROR(c_ratio_op_tbl!J323/$B331,"")</f>
        <v>3.9506481352470941</v>
      </c>
      <c r="L331" s="11">
        <f>IFERROR(c_ratio_op_tbl!K323/$B331,"")</f>
        <v>4.2798688131843523</v>
      </c>
      <c r="M331" s="11">
        <f>IFERROR(c_ratio_op_tbl!L323/$B331,"")</f>
        <v>4.60908949112161</v>
      </c>
      <c r="N331" s="11">
        <f>IFERROR(c_ratio_op_tbl!M323/$B331,"")</f>
        <v>4.9383101690588678</v>
      </c>
    </row>
    <row r="332" spans="1:14" x14ac:dyDescent="0.25">
      <c r="A332" s="12" t="str">
        <f>c_ratio_op_tbl!A324</f>
        <v>0x3f7e19951dfe627d839b17c2b515324fc5103af4</v>
      </c>
      <c r="B332" s="2">
        <f>c_ratio_op_tbl!B324</f>
        <v>11438.916154619959</v>
      </c>
      <c r="C332" s="2"/>
      <c r="D332" s="11">
        <f>IFERROR(c_ratio_op_tbl!C324/$B332,"")</f>
        <v>2.0277363571918725</v>
      </c>
      <c r="E332" s="11">
        <f>IFERROR(c_ratio_op_tbl!D324/$B332,"")</f>
        <v>2.4332836286302464</v>
      </c>
      <c r="F332" s="11">
        <f>IFERROR(c_ratio_op_tbl!E324/$B332,"")</f>
        <v>2.8388309000686212</v>
      </c>
      <c r="G332" s="11">
        <f>IFERROR(c_ratio_op_tbl!F324/$B332,"")</f>
        <v>3.2443781715069959</v>
      </c>
      <c r="H332" s="11">
        <f>IFERROR(c_ratio_op_tbl!G324/$B332,"")</f>
        <v>3.6499254429453702</v>
      </c>
      <c r="I332" s="14">
        <f>IFERROR(c_ratio_op_tbl!H324/$B332,"")</f>
        <v>4.0554727143837441</v>
      </c>
      <c r="J332" s="11">
        <f>IFERROR(c_ratio_op_tbl!I324/$B332,"")</f>
        <v>4.4610199858221193</v>
      </c>
      <c r="K332" s="11">
        <f>IFERROR(c_ratio_op_tbl!J324/$B332,"")</f>
        <v>4.8665672572604937</v>
      </c>
      <c r="L332" s="11">
        <f>IFERROR(c_ratio_op_tbl!K324/$B332,"")</f>
        <v>5.272114528698868</v>
      </c>
      <c r="M332" s="11">
        <f>IFERROR(c_ratio_op_tbl!L324/$B332,"")</f>
        <v>5.6776618001372423</v>
      </c>
      <c r="N332" s="11">
        <f>IFERROR(c_ratio_op_tbl!M324/$B332,"")</f>
        <v>6.0832090715756175</v>
      </c>
    </row>
    <row r="333" spans="1:14" x14ac:dyDescent="0.25">
      <c r="A333" s="12" t="str">
        <f>c_ratio_op_tbl!A325</f>
        <v>0xee11837949dcdaa77f11a7d59e4f831e26c4e3c0</v>
      </c>
      <c r="B333" s="2">
        <f>c_ratio_op_tbl!B325</f>
        <v>11377.792323621839</v>
      </c>
      <c r="C333" s="2"/>
      <c r="D333" s="11">
        <f>IFERROR(c_ratio_op_tbl!C325/$B333,"")</f>
        <v>1.3216375461457615</v>
      </c>
      <c r="E333" s="11">
        <f>IFERROR(c_ratio_op_tbl!D325/$B333,"")</f>
        <v>1.5859650553749138</v>
      </c>
      <c r="F333" s="11">
        <f>IFERROR(c_ratio_op_tbl!E325/$B333,"")</f>
        <v>1.8502925646040653</v>
      </c>
      <c r="G333" s="11">
        <f>IFERROR(c_ratio_op_tbl!F325/$B333,"")</f>
        <v>2.1146200738332186</v>
      </c>
      <c r="H333" s="11">
        <f>IFERROR(c_ratio_op_tbl!G325/$B333,"")</f>
        <v>2.3789475830623701</v>
      </c>
      <c r="I333" s="14">
        <f>IFERROR(c_ratio_op_tbl!H325/$B333,"")</f>
        <v>2.643275092291522</v>
      </c>
      <c r="J333" s="11">
        <f>IFERROR(c_ratio_op_tbl!I325/$B333,"")</f>
        <v>2.9076026015206748</v>
      </c>
      <c r="K333" s="11">
        <f>IFERROR(c_ratio_op_tbl!J325/$B333,"")</f>
        <v>3.1719301107498268</v>
      </c>
      <c r="L333" s="11">
        <f>IFERROR(c_ratio_op_tbl!K325/$B333,"")</f>
        <v>3.4362576199789792</v>
      </c>
      <c r="M333" s="11">
        <f>IFERROR(c_ratio_op_tbl!L325/$B333,"")</f>
        <v>3.7005851292081311</v>
      </c>
      <c r="N333" s="11">
        <f>IFERROR(c_ratio_op_tbl!M325/$B333,"")</f>
        <v>3.9649126384372839</v>
      </c>
    </row>
    <row r="334" spans="1:14" x14ac:dyDescent="0.25">
      <c r="A334" s="12" t="str">
        <f>c_ratio_op_tbl!A326</f>
        <v>0x585639fbf797c1258eba8875c080eb63c833d252</v>
      </c>
      <c r="B334" s="2">
        <f>c_ratio_op_tbl!B326</f>
        <v>11350.076204540799</v>
      </c>
      <c r="C334" s="2"/>
      <c r="D334" s="11">
        <f>IFERROR(c_ratio_op_tbl!C326/$B334,"")</f>
        <v>1.8685375717097685</v>
      </c>
      <c r="E334" s="11">
        <f>IFERROR(c_ratio_op_tbl!D326/$B334,"")</f>
        <v>2.2422450860517222</v>
      </c>
      <c r="F334" s="11">
        <f>IFERROR(c_ratio_op_tbl!E326/$B334,"")</f>
        <v>2.6159526003936753</v>
      </c>
      <c r="G334" s="11">
        <f>IFERROR(c_ratio_op_tbl!F326/$B334,"")</f>
        <v>2.9896601147356288</v>
      </c>
      <c r="H334" s="11">
        <f>IFERROR(c_ratio_op_tbl!G326/$B334,"")</f>
        <v>3.3633676290775831</v>
      </c>
      <c r="I334" s="14">
        <f>IFERROR(c_ratio_op_tbl!H326/$B334,"")</f>
        <v>3.7370751434195371</v>
      </c>
      <c r="J334" s="11">
        <f>IFERROR(c_ratio_op_tbl!I326/$B334,"")</f>
        <v>4.110782657761491</v>
      </c>
      <c r="K334" s="11">
        <f>IFERROR(c_ratio_op_tbl!J326/$B334,"")</f>
        <v>4.4844901721034445</v>
      </c>
      <c r="L334" s="11">
        <f>IFERROR(c_ratio_op_tbl!K326/$B334,"")</f>
        <v>4.858197686445398</v>
      </c>
      <c r="M334" s="11">
        <f>IFERROR(c_ratio_op_tbl!L326/$B334,"")</f>
        <v>5.2319052007873514</v>
      </c>
      <c r="N334" s="11">
        <f>IFERROR(c_ratio_op_tbl!M326/$B334,"")</f>
        <v>5.6056127151293067</v>
      </c>
    </row>
    <row r="335" spans="1:14" x14ac:dyDescent="0.25">
      <c r="A335" s="12" t="str">
        <f>c_ratio_op_tbl!A327</f>
        <v>0xfa6c01ac02d33dafdc0b20511eed1738f51c1b3a</v>
      </c>
      <c r="B335" s="2">
        <f>c_ratio_op_tbl!B327</f>
        <v>11308.30751547814</v>
      </c>
      <c r="C335" s="2"/>
      <c r="D335" s="11">
        <f>IFERROR(c_ratio_op_tbl!C327/$B335,"")</f>
        <v>1.6495483182068438</v>
      </c>
      <c r="E335" s="11">
        <f>IFERROR(c_ratio_op_tbl!D327/$B335,"")</f>
        <v>1.9794579818482121</v>
      </c>
      <c r="F335" s="11">
        <f>IFERROR(c_ratio_op_tbl!E327/$B335,"")</f>
        <v>2.3093676454895813</v>
      </c>
      <c r="G335" s="11">
        <f>IFERROR(c_ratio_op_tbl!F327/$B335,"")</f>
        <v>2.6392773091309505</v>
      </c>
      <c r="H335" s="11">
        <f>IFERROR(c_ratio_op_tbl!G327/$B335,"")</f>
        <v>2.9691869727723188</v>
      </c>
      <c r="I335" s="14">
        <f>IFERROR(c_ratio_op_tbl!H327/$B335,"")</f>
        <v>3.2990966364136876</v>
      </c>
      <c r="J335" s="11">
        <f>IFERROR(c_ratio_op_tbl!I327/$B335,"")</f>
        <v>3.6290063000550559</v>
      </c>
      <c r="K335" s="11">
        <f>IFERROR(c_ratio_op_tbl!J327/$B335,"")</f>
        <v>3.9589159636964255</v>
      </c>
      <c r="L335" s="11">
        <f>IFERROR(c_ratio_op_tbl!K327/$B335,"")</f>
        <v>4.2888256273377943</v>
      </c>
      <c r="M335" s="11">
        <f>IFERROR(c_ratio_op_tbl!L327/$B335,"")</f>
        <v>4.6187352909791626</v>
      </c>
      <c r="N335" s="11">
        <f>IFERROR(c_ratio_op_tbl!M327/$B335,"")</f>
        <v>4.9486449546205318</v>
      </c>
    </row>
    <row r="336" spans="1:14" x14ac:dyDescent="0.25">
      <c r="A336" s="12" t="str">
        <f>c_ratio_op_tbl!A328</f>
        <v>0x67c188ef26fac4a50cf64c2b0dffe6f332704568</v>
      </c>
      <c r="B336" s="2">
        <f>c_ratio_op_tbl!B328</f>
        <v>11299.74226193619</v>
      </c>
      <c r="C336" s="2"/>
      <c r="D336" s="11">
        <f>IFERROR(c_ratio_op_tbl!C328/$B336,"")</f>
        <v>2.0274063969052154</v>
      </c>
      <c r="E336" s="11">
        <f>IFERROR(c_ratio_op_tbl!D328/$B336,"")</f>
        <v>2.4328876762862581</v>
      </c>
      <c r="F336" s="11">
        <f>IFERROR(c_ratio_op_tbl!E328/$B336,"")</f>
        <v>2.8383689556673013</v>
      </c>
      <c r="G336" s="11">
        <f>IFERROR(c_ratio_op_tbl!F328/$B336,"")</f>
        <v>3.2438502350483445</v>
      </c>
      <c r="H336" s="11">
        <f>IFERROR(c_ratio_op_tbl!G328/$B336,"")</f>
        <v>3.6493315144293881</v>
      </c>
      <c r="I336" s="14">
        <f>IFERROR(c_ratio_op_tbl!H328/$B336,"")</f>
        <v>4.0548127938104299</v>
      </c>
      <c r="J336" s="11">
        <f>IFERROR(c_ratio_op_tbl!I328/$B336,"")</f>
        <v>4.4602940731914735</v>
      </c>
      <c r="K336" s="11">
        <f>IFERROR(c_ratio_op_tbl!J328/$B336,"")</f>
        <v>4.8657753525725163</v>
      </c>
      <c r="L336" s="11">
        <f>IFERROR(c_ratio_op_tbl!K328/$B336,"")</f>
        <v>5.2712566319535599</v>
      </c>
      <c r="M336" s="11">
        <f>IFERROR(c_ratio_op_tbl!L328/$B336,"")</f>
        <v>5.6767379113346008</v>
      </c>
      <c r="N336" s="11">
        <f>IFERROR(c_ratio_op_tbl!M328/$B336,"")</f>
        <v>6.0822191907156453</v>
      </c>
    </row>
    <row r="337" spans="1:14" x14ac:dyDescent="0.25">
      <c r="A337" s="12" t="str">
        <f>c_ratio_op_tbl!A329</f>
        <v>0xdec1bcdf22a6e77f10e3bf7df8a5f6a6a38e6376</v>
      </c>
      <c r="B337" s="2">
        <f>c_ratio_op_tbl!B329</f>
        <v>11240.61910389926</v>
      </c>
      <c r="C337" s="2"/>
      <c r="D337" s="11">
        <f>IFERROR(c_ratio_op_tbl!C329/$B337,"")</f>
        <v>2.1801103185221287</v>
      </c>
      <c r="E337" s="11">
        <f>IFERROR(c_ratio_op_tbl!D329/$B337,"")</f>
        <v>2.6161323822265539</v>
      </c>
      <c r="F337" s="11">
        <f>IFERROR(c_ratio_op_tbl!E329/$B337,"")</f>
        <v>3.0521544459309795</v>
      </c>
      <c r="G337" s="11">
        <f>IFERROR(c_ratio_op_tbl!F329/$B337,"")</f>
        <v>3.4881765096354056</v>
      </c>
      <c r="H337" s="11">
        <f>IFERROR(c_ratio_op_tbl!G329/$B337,"")</f>
        <v>3.9241985733398312</v>
      </c>
      <c r="I337" s="14">
        <f>IFERROR(c_ratio_op_tbl!H329/$B337,"")</f>
        <v>4.3602206370442564</v>
      </c>
      <c r="J337" s="11">
        <f>IFERROR(c_ratio_op_tbl!I329/$B337,"")</f>
        <v>4.7962427007486816</v>
      </c>
      <c r="K337" s="11">
        <f>IFERROR(c_ratio_op_tbl!J329/$B337,"")</f>
        <v>5.2322647644531077</v>
      </c>
      <c r="L337" s="11">
        <f>IFERROR(c_ratio_op_tbl!K329/$B337,"")</f>
        <v>5.6682868281575329</v>
      </c>
      <c r="M337" s="11">
        <f>IFERROR(c_ratio_op_tbl!L329/$B337,"")</f>
        <v>6.104308891861959</v>
      </c>
      <c r="N337" s="11">
        <f>IFERROR(c_ratio_op_tbl!M329/$B337,"")</f>
        <v>6.5403309555663851</v>
      </c>
    </row>
    <row r="338" spans="1:14" x14ac:dyDescent="0.25">
      <c r="A338" s="12" t="str">
        <f>c_ratio_op_tbl!A330</f>
        <v>0x17a80e366db45ae9bb906d85c5cea73722f6ea44</v>
      </c>
      <c r="B338" s="2">
        <f>c_ratio_op_tbl!B330</f>
        <v>11139.461539218541</v>
      </c>
      <c r="C338" s="2"/>
      <c r="D338" s="11">
        <f>IFERROR(c_ratio_op_tbl!C330/$B338,"")</f>
        <v>1.6245270070275553</v>
      </c>
      <c r="E338" s="11">
        <f>IFERROR(c_ratio_op_tbl!D330/$B338,"")</f>
        <v>1.9494324084330661</v>
      </c>
      <c r="F338" s="11">
        <f>IFERROR(c_ratio_op_tbl!E330/$B338,"")</f>
        <v>2.2743378098385771</v>
      </c>
      <c r="G338" s="11">
        <f>IFERROR(c_ratio_op_tbl!F330/$B338,"")</f>
        <v>2.5992432112440889</v>
      </c>
      <c r="H338" s="11">
        <f>IFERROR(c_ratio_op_tbl!G330/$B338,"")</f>
        <v>2.9241486126495997</v>
      </c>
      <c r="I338" s="14">
        <f>IFERROR(c_ratio_op_tbl!H330/$B338,"")</f>
        <v>3.2490540140551105</v>
      </c>
      <c r="J338" s="11">
        <f>IFERROR(c_ratio_op_tbl!I330/$B338,"")</f>
        <v>3.5739594154606218</v>
      </c>
      <c r="K338" s="11">
        <f>IFERROR(c_ratio_op_tbl!J330/$B338,"")</f>
        <v>3.8988648168661331</v>
      </c>
      <c r="L338" s="11">
        <f>IFERROR(c_ratio_op_tbl!K330/$B338,"")</f>
        <v>4.2237702182716443</v>
      </c>
      <c r="M338" s="11">
        <f>IFERROR(c_ratio_op_tbl!L330/$B338,"")</f>
        <v>4.5486756196771543</v>
      </c>
      <c r="N338" s="11">
        <f>IFERROR(c_ratio_op_tbl!M330/$B338,"")</f>
        <v>4.873581021082666</v>
      </c>
    </row>
    <row r="339" spans="1:14" x14ac:dyDescent="0.25">
      <c r="A339" s="12" t="str">
        <f>c_ratio_op_tbl!A331</f>
        <v>0x7008c202a874b8503177f9698cb2c8f632c6cf9b</v>
      </c>
      <c r="B339" s="2">
        <f>c_ratio_op_tbl!B331</f>
        <v>11097.77917187952</v>
      </c>
      <c r="C339" s="2"/>
      <c r="D339" s="11">
        <f>IFERROR(c_ratio_op_tbl!C331/$B339,"")</f>
        <v>1.8805754509159649</v>
      </c>
      <c r="E339" s="11">
        <f>IFERROR(c_ratio_op_tbl!D331/$B339,"")</f>
        <v>2.2566905410991582</v>
      </c>
      <c r="F339" s="11">
        <f>IFERROR(c_ratio_op_tbl!E331/$B339,"")</f>
        <v>2.6328056312823516</v>
      </c>
      <c r="G339" s="11">
        <f>IFERROR(c_ratio_op_tbl!F331/$B339,"")</f>
        <v>3.0089207214655449</v>
      </c>
      <c r="H339" s="11">
        <f>IFERROR(c_ratio_op_tbl!G331/$B339,"")</f>
        <v>3.3850358116487373</v>
      </c>
      <c r="I339" s="14">
        <f>IFERROR(c_ratio_op_tbl!H331/$B339,"")</f>
        <v>3.7611509018319302</v>
      </c>
      <c r="J339" s="11">
        <f>IFERROR(c_ratio_op_tbl!I331/$B339,"")</f>
        <v>4.1372659920151236</v>
      </c>
      <c r="K339" s="11">
        <f>IFERROR(c_ratio_op_tbl!J331/$B339,"")</f>
        <v>4.5133810821983165</v>
      </c>
      <c r="L339" s="11">
        <f>IFERROR(c_ratio_op_tbl!K331/$B339,"")</f>
        <v>4.8894961723815094</v>
      </c>
      <c r="M339" s="11">
        <f>IFERROR(c_ratio_op_tbl!L331/$B339,"")</f>
        <v>5.2656112625647022</v>
      </c>
      <c r="N339" s="11">
        <f>IFERROR(c_ratio_op_tbl!M331/$B339,"")</f>
        <v>5.6417263527478951</v>
      </c>
    </row>
    <row r="340" spans="1:14" x14ac:dyDescent="0.25">
      <c r="A340" s="12" t="str">
        <f>c_ratio_op_tbl!A332</f>
        <v>0xa00ec0dfffcf66318121bce8d140928c32734be5</v>
      </c>
      <c r="B340" s="2">
        <f>c_ratio_op_tbl!B332</f>
        <v>11024.73610117968</v>
      </c>
      <c r="C340" s="2"/>
      <c r="D340" s="11">
        <f>IFERROR(c_ratio_op_tbl!C332/$B340,"")</f>
        <v>2.0170839758333265</v>
      </c>
      <c r="E340" s="11">
        <f>IFERROR(c_ratio_op_tbl!D332/$B340,"")</f>
        <v>2.4205007709999928</v>
      </c>
      <c r="F340" s="11">
        <f>IFERROR(c_ratio_op_tbl!E332/$B340,"")</f>
        <v>2.8239175661666578</v>
      </c>
      <c r="G340" s="11">
        <f>IFERROR(c_ratio_op_tbl!F332/$B340,"")</f>
        <v>3.2273343613333241</v>
      </c>
      <c r="H340" s="11">
        <f>IFERROR(c_ratio_op_tbl!G332/$B340,"")</f>
        <v>3.630751156499989</v>
      </c>
      <c r="I340" s="14">
        <f>IFERROR(c_ratio_op_tbl!H332/$B340,"")</f>
        <v>4.0341679516666531</v>
      </c>
      <c r="J340" s="11">
        <f>IFERROR(c_ratio_op_tbl!I332/$B340,"")</f>
        <v>4.4375847468333198</v>
      </c>
      <c r="K340" s="11">
        <f>IFERROR(c_ratio_op_tbl!J332/$B340,"")</f>
        <v>4.8410015419999848</v>
      </c>
      <c r="L340" s="11">
        <f>IFERROR(c_ratio_op_tbl!K332/$B340,"")</f>
        <v>5.2444183371666506</v>
      </c>
      <c r="M340" s="11">
        <f>IFERROR(c_ratio_op_tbl!L332/$B340,"")</f>
        <v>5.6478351323333147</v>
      </c>
      <c r="N340" s="11">
        <f>IFERROR(c_ratio_op_tbl!M332/$B340,"")</f>
        <v>6.0512519274999814</v>
      </c>
    </row>
    <row r="341" spans="1:14" x14ac:dyDescent="0.25">
      <c r="A341" s="12" t="str">
        <f>c_ratio_op_tbl!A333</f>
        <v>0x9371a03a0f8343c34218f4130640081da75c4689</v>
      </c>
      <c r="B341" s="2">
        <f>c_ratio_op_tbl!B333</f>
        <v>10916.48451090361</v>
      </c>
      <c r="C341" s="2"/>
      <c r="D341" s="11">
        <f>IFERROR(c_ratio_op_tbl!C333/$B341,"")</f>
        <v>1.8718203040926318</v>
      </c>
      <c r="E341" s="11">
        <f>IFERROR(c_ratio_op_tbl!D333/$B341,"")</f>
        <v>2.2461843649111572</v>
      </c>
      <c r="F341" s="11">
        <f>IFERROR(c_ratio_op_tbl!E333/$B341,"")</f>
        <v>2.6205484257296834</v>
      </c>
      <c r="G341" s="11">
        <f>IFERROR(c_ratio_op_tbl!F333/$B341,"")</f>
        <v>2.9949124865482104</v>
      </c>
      <c r="H341" s="11">
        <f>IFERROR(c_ratio_op_tbl!G333/$B341,"")</f>
        <v>3.3692765473667374</v>
      </c>
      <c r="I341" s="14">
        <f>IFERROR(c_ratio_op_tbl!H333/$B341,"")</f>
        <v>3.7436406081852627</v>
      </c>
      <c r="J341" s="11">
        <f>IFERROR(c_ratio_op_tbl!I333/$B341,"")</f>
        <v>4.1180046690037893</v>
      </c>
      <c r="K341" s="11">
        <f>IFERROR(c_ratio_op_tbl!J333/$B341,"")</f>
        <v>4.4923687298223145</v>
      </c>
      <c r="L341" s="11">
        <f>IFERROR(c_ratio_op_tbl!K333/$B341,"")</f>
        <v>4.8667327906408415</v>
      </c>
      <c r="M341" s="11">
        <f>IFERROR(c_ratio_op_tbl!L333/$B341,"")</f>
        <v>5.2410968514593677</v>
      </c>
      <c r="N341" s="11">
        <f>IFERROR(c_ratio_op_tbl!M333/$B341,"")</f>
        <v>5.6154609122778947</v>
      </c>
    </row>
    <row r="342" spans="1:14" x14ac:dyDescent="0.25">
      <c r="A342" s="12" t="str">
        <f>c_ratio_op_tbl!A334</f>
        <v>0x45568a64bca3372e6bd1a86afc282377ac1cfa43</v>
      </c>
      <c r="B342" s="2">
        <f>c_ratio_op_tbl!B334</f>
        <v>10911.702629100841</v>
      </c>
      <c r="C342" s="2"/>
      <c r="D342" s="11">
        <f>IFERROR(c_ratio_op_tbl!C334/$B342,"")</f>
        <v>1.8849171069597626</v>
      </c>
      <c r="E342" s="11">
        <f>IFERROR(c_ratio_op_tbl!D334/$B342,"")</f>
        <v>2.2619005283517142</v>
      </c>
      <c r="F342" s="11">
        <f>IFERROR(c_ratio_op_tbl!E334/$B342,"")</f>
        <v>2.6388839497436667</v>
      </c>
      <c r="G342" s="11">
        <f>IFERROR(c_ratio_op_tbl!F334/$B342,"")</f>
        <v>3.0158673711356196</v>
      </c>
      <c r="H342" s="11">
        <f>IFERROR(c_ratio_op_tbl!G334/$B342,"")</f>
        <v>3.3928507925275722</v>
      </c>
      <c r="I342" s="14">
        <f>IFERROR(c_ratio_op_tbl!H334/$B342,"")</f>
        <v>3.7698342139195238</v>
      </c>
      <c r="J342" s="11">
        <f>IFERROR(c_ratio_op_tbl!I334/$B342,"")</f>
        <v>4.1468176353114767</v>
      </c>
      <c r="K342" s="11">
        <f>IFERROR(c_ratio_op_tbl!J334/$B342,"")</f>
        <v>4.5238010567034292</v>
      </c>
      <c r="L342" s="11">
        <f>IFERROR(c_ratio_op_tbl!K334/$B342,"")</f>
        <v>4.9007844780953818</v>
      </c>
      <c r="M342" s="11">
        <f>IFERROR(c_ratio_op_tbl!L334/$B342,"")</f>
        <v>5.2777678994873334</v>
      </c>
      <c r="N342" s="11">
        <f>IFERROR(c_ratio_op_tbl!M334/$B342,"")</f>
        <v>5.6547513208792868</v>
      </c>
    </row>
    <row r="343" spans="1:14" x14ac:dyDescent="0.25">
      <c r="A343" s="12" t="str">
        <f>c_ratio_op_tbl!A335</f>
        <v>0x19319b30be769289e818f8db238a95fe07a14bc3</v>
      </c>
      <c r="B343" s="2">
        <f>c_ratio_op_tbl!B335</f>
        <v>10901.3689511804</v>
      </c>
      <c r="C343" s="2"/>
      <c r="D343" s="11">
        <f>IFERROR(c_ratio_op_tbl!C335/$B343,"")</f>
        <v>1.9109815323637587</v>
      </c>
      <c r="E343" s="11">
        <f>IFERROR(c_ratio_op_tbl!D335/$B343,"")</f>
        <v>2.2931778388365101</v>
      </c>
      <c r="F343" s="11">
        <f>IFERROR(c_ratio_op_tbl!E335/$B343,"")</f>
        <v>2.6753741453092612</v>
      </c>
      <c r="G343" s="11">
        <f>IFERROR(c_ratio_op_tbl!F335/$B343,"")</f>
        <v>3.0575704517820133</v>
      </c>
      <c r="H343" s="11">
        <f>IFERROR(c_ratio_op_tbl!G335/$B343,"")</f>
        <v>3.4397667582547649</v>
      </c>
      <c r="I343" s="14">
        <f>IFERROR(c_ratio_op_tbl!H335/$B343,"")</f>
        <v>3.8219630647275173</v>
      </c>
      <c r="J343" s="11">
        <f>IFERROR(c_ratio_op_tbl!I335/$B343,"")</f>
        <v>4.2041593712002694</v>
      </c>
      <c r="K343" s="11">
        <f>IFERROR(c_ratio_op_tbl!J335/$B343,"")</f>
        <v>4.5863556776730201</v>
      </c>
      <c r="L343" s="11">
        <f>IFERROR(c_ratio_op_tbl!K335/$B343,"")</f>
        <v>4.9685519841457717</v>
      </c>
      <c r="M343" s="11">
        <f>IFERROR(c_ratio_op_tbl!L335/$B343,"")</f>
        <v>5.3507482906185224</v>
      </c>
      <c r="N343" s="11">
        <f>IFERROR(c_ratio_op_tbl!M335/$B343,"")</f>
        <v>5.7329445970912749</v>
      </c>
    </row>
    <row r="344" spans="1:14" x14ac:dyDescent="0.25">
      <c r="A344" s="12" t="str">
        <f>c_ratio_op_tbl!A336</f>
        <v>0x3c57cb6c743b190cec13cd804afd753531b94ea8</v>
      </c>
      <c r="B344" s="2">
        <f>c_ratio_op_tbl!B336</f>
        <v>10899.77985019211</v>
      </c>
      <c r="C344" s="2"/>
      <c r="D344" s="11">
        <f>IFERROR(c_ratio_op_tbl!C336/$B344,"")</f>
        <v>1.8793241209834135</v>
      </c>
      <c r="E344" s="11">
        <f>IFERROR(c_ratio_op_tbl!D336/$B344,"")</f>
        <v>2.2551889451800959</v>
      </c>
      <c r="F344" s="11">
        <f>IFERROR(c_ratio_op_tbl!E336/$B344,"")</f>
        <v>2.6310537693767788</v>
      </c>
      <c r="G344" s="11">
        <f>IFERROR(c_ratio_op_tbl!F336/$B344,"")</f>
        <v>3.0069185935734617</v>
      </c>
      <c r="H344" s="11">
        <f>IFERROR(c_ratio_op_tbl!G336/$B344,"")</f>
        <v>3.382783417770145</v>
      </c>
      <c r="I344" s="14">
        <f>IFERROR(c_ratio_op_tbl!H336/$B344,"")</f>
        <v>3.758648241966827</v>
      </c>
      <c r="J344" s="11">
        <f>IFERROR(c_ratio_op_tbl!I336/$B344,"")</f>
        <v>4.1345130661635112</v>
      </c>
      <c r="K344" s="11">
        <f>IFERROR(c_ratio_op_tbl!J336/$B344,"")</f>
        <v>4.5103778903601919</v>
      </c>
      <c r="L344" s="11">
        <f>IFERROR(c_ratio_op_tbl!K336/$B344,"")</f>
        <v>4.8862427145568752</v>
      </c>
      <c r="M344" s="11">
        <f>IFERROR(c_ratio_op_tbl!L336/$B344,"")</f>
        <v>5.2621075387535576</v>
      </c>
      <c r="N344" s="11">
        <f>IFERROR(c_ratio_op_tbl!M336/$B344,"")</f>
        <v>5.637972362950241</v>
      </c>
    </row>
    <row r="345" spans="1:14" x14ac:dyDescent="0.25">
      <c r="A345" s="12" t="str">
        <f>c_ratio_op_tbl!A337</f>
        <v>0x000ad8f56d3408abe29466189612d1b7b19e4420</v>
      </c>
      <c r="B345" s="2">
        <f>c_ratio_op_tbl!B337</f>
        <v>10876.240014333051</v>
      </c>
      <c r="C345" s="2"/>
      <c r="D345" s="11">
        <f>IFERROR(c_ratio_op_tbl!C337/$B345,"")</f>
        <v>1.6067913078370897</v>
      </c>
      <c r="E345" s="11">
        <f>IFERROR(c_ratio_op_tbl!D337/$B345,"")</f>
        <v>1.9281495694045079</v>
      </c>
      <c r="F345" s="11">
        <f>IFERROR(c_ratio_op_tbl!E337/$B345,"")</f>
        <v>2.2495078309719259</v>
      </c>
      <c r="G345" s="11">
        <f>IFERROR(c_ratio_op_tbl!F337/$B345,"")</f>
        <v>2.5708660925393443</v>
      </c>
      <c r="H345" s="11">
        <f>IFERROR(c_ratio_op_tbl!G337/$B345,"")</f>
        <v>2.8922243541067623</v>
      </c>
      <c r="I345" s="14">
        <f>IFERROR(c_ratio_op_tbl!H337/$B345,"")</f>
        <v>3.2135826156741794</v>
      </c>
      <c r="J345" s="11">
        <f>IFERROR(c_ratio_op_tbl!I337/$B345,"")</f>
        <v>3.5349408772415982</v>
      </c>
      <c r="K345" s="11">
        <f>IFERROR(c_ratio_op_tbl!J337/$B345,"")</f>
        <v>3.8562991388090158</v>
      </c>
      <c r="L345" s="11">
        <f>IFERROR(c_ratio_op_tbl!K337/$B345,"")</f>
        <v>4.1776574003764342</v>
      </c>
      <c r="M345" s="11">
        <f>IFERROR(c_ratio_op_tbl!L337/$B345,"")</f>
        <v>4.4990156619438517</v>
      </c>
      <c r="N345" s="11">
        <f>IFERROR(c_ratio_op_tbl!M337/$B345,"")</f>
        <v>4.8203739235112701</v>
      </c>
    </row>
    <row r="346" spans="1:14" x14ac:dyDescent="0.25">
      <c r="A346" s="12" t="str">
        <f>c_ratio_op_tbl!A338</f>
        <v>0x1ea4476ffcc1866dc34b5210e795984a2a1913a5</v>
      </c>
      <c r="B346" s="2">
        <f>c_ratio_op_tbl!B338</f>
        <v>10859.364828488729</v>
      </c>
      <c r="C346" s="2"/>
      <c r="D346" s="11">
        <f>IFERROR(c_ratio_op_tbl!C338/$B346,"")</f>
        <v>1.9175110948472083</v>
      </c>
      <c r="E346" s="11">
        <f>IFERROR(c_ratio_op_tbl!D338/$B346,"")</f>
        <v>2.3010133138166493</v>
      </c>
      <c r="F346" s="11">
        <f>IFERROR(c_ratio_op_tbl!E338/$B346,"")</f>
        <v>2.684515532786091</v>
      </c>
      <c r="G346" s="11">
        <f>IFERROR(c_ratio_op_tbl!F338/$B346,"")</f>
        <v>3.0680177517555318</v>
      </c>
      <c r="H346" s="11">
        <f>IFERROR(c_ratio_op_tbl!G338/$B346,"")</f>
        <v>3.451519970724974</v>
      </c>
      <c r="I346" s="14">
        <f>IFERROR(c_ratio_op_tbl!H338/$B346,"")</f>
        <v>3.8350221896944157</v>
      </c>
      <c r="J346" s="11">
        <f>IFERROR(c_ratio_op_tbl!I338/$B346,"")</f>
        <v>4.2185244086638569</v>
      </c>
      <c r="K346" s="11">
        <f>IFERROR(c_ratio_op_tbl!J338/$B346,"")</f>
        <v>4.6020266276332995</v>
      </c>
      <c r="L346" s="11">
        <f>IFERROR(c_ratio_op_tbl!K338/$B346,"")</f>
        <v>4.9855288466027403</v>
      </c>
      <c r="M346" s="11">
        <f>IFERROR(c_ratio_op_tbl!L338/$B346,"")</f>
        <v>5.3690310655721811</v>
      </c>
      <c r="N346" s="11">
        <f>IFERROR(c_ratio_op_tbl!M338/$B346,"")</f>
        <v>5.7525332845416228</v>
      </c>
    </row>
    <row r="347" spans="1:14" x14ac:dyDescent="0.25">
      <c r="A347" s="12" t="str">
        <f>c_ratio_op_tbl!A339</f>
        <v>0xe4209e4ff1ca66a2343224dca0d4942e32ae673b</v>
      </c>
      <c r="B347" s="2">
        <f>c_ratio_op_tbl!B339</f>
        <v>10856.55069168141</v>
      </c>
      <c r="C347" s="2"/>
      <c r="D347" s="11">
        <f>IFERROR(c_ratio_op_tbl!C339/$B347,"")</f>
        <v>1.9027441242033034</v>
      </c>
      <c r="E347" s="11">
        <f>IFERROR(c_ratio_op_tbl!D339/$B347,"")</f>
        <v>2.2832929490439637</v>
      </c>
      <c r="F347" s="11">
        <f>IFERROR(c_ratio_op_tbl!E339/$B347,"")</f>
        <v>2.6638417738846241</v>
      </c>
      <c r="G347" s="11">
        <f>IFERROR(c_ratio_op_tbl!F339/$B347,"")</f>
        <v>3.0443905987252844</v>
      </c>
      <c r="H347" s="11">
        <f>IFERROR(c_ratio_op_tbl!G339/$B347,"")</f>
        <v>3.4249394235659456</v>
      </c>
      <c r="I347" s="14">
        <f>IFERROR(c_ratio_op_tbl!H339/$B347,"")</f>
        <v>3.8054882484066068</v>
      </c>
      <c r="J347" s="11">
        <f>IFERROR(c_ratio_op_tbl!I339/$B347,"")</f>
        <v>4.1860370732472667</v>
      </c>
      <c r="K347" s="11">
        <f>IFERROR(c_ratio_op_tbl!J339/$B347,"")</f>
        <v>4.5665858980879275</v>
      </c>
      <c r="L347" s="11">
        <f>IFERROR(c_ratio_op_tbl!K339/$B347,"")</f>
        <v>4.9471347229285882</v>
      </c>
      <c r="M347" s="11">
        <f>IFERROR(c_ratio_op_tbl!L339/$B347,"")</f>
        <v>5.3276835477692481</v>
      </c>
      <c r="N347" s="11">
        <f>IFERROR(c_ratio_op_tbl!M339/$B347,"")</f>
        <v>5.708232372609908</v>
      </c>
    </row>
    <row r="348" spans="1:14" x14ac:dyDescent="0.25">
      <c r="A348" s="12" t="str">
        <f>c_ratio_op_tbl!A340</f>
        <v>0x6863e1091e73de0cd4546ef0d12183133cd252bd</v>
      </c>
      <c r="B348" s="2">
        <f>c_ratio_op_tbl!B340</f>
        <v>10855.43687454577</v>
      </c>
      <c r="C348" s="2"/>
      <c r="D348" s="11">
        <f>IFERROR(c_ratio_op_tbl!C340/$B348,"")</f>
        <v>1.968161963273559</v>
      </c>
      <c r="E348" s="11">
        <f>IFERROR(c_ratio_op_tbl!D340/$B348,"")</f>
        <v>2.3617943559282697</v>
      </c>
      <c r="F348" s="11">
        <f>IFERROR(c_ratio_op_tbl!E340/$B348,"")</f>
        <v>2.7554267485829818</v>
      </c>
      <c r="G348" s="11">
        <f>IFERROR(c_ratio_op_tbl!F340/$B348,"")</f>
        <v>3.1490591412376938</v>
      </c>
      <c r="H348" s="11">
        <f>IFERROR(c_ratio_op_tbl!G340/$B348,"")</f>
        <v>3.5426915338924063</v>
      </c>
      <c r="I348" s="14">
        <f>IFERROR(c_ratio_op_tbl!H340/$B348,"")</f>
        <v>3.936323926547117</v>
      </c>
      <c r="J348" s="11">
        <f>IFERROR(c_ratio_op_tbl!I340/$B348,"")</f>
        <v>4.3299563192018304</v>
      </c>
      <c r="K348" s="11">
        <f>IFERROR(c_ratio_op_tbl!J340/$B348,"")</f>
        <v>4.7235887118565394</v>
      </c>
      <c r="L348" s="11">
        <f>IFERROR(c_ratio_op_tbl!K340/$B348,"")</f>
        <v>5.1172211045112528</v>
      </c>
      <c r="M348" s="11">
        <f>IFERROR(c_ratio_op_tbl!L340/$B348,"")</f>
        <v>5.5108534971659635</v>
      </c>
      <c r="N348" s="11">
        <f>IFERROR(c_ratio_op_tbl!M340/$B348,"")</f>
        <v>5.9044858898206742</v>
      </c>
    </row>
    <row r="349" spans="1:14" x14ac:dyDescent="0.25">
      <c r="A349" s="12" t="str">
        <f>c_ratio_op_tbl!A341</f>
        <v>0xac437a705d95dd667378910a402c65ea4d8b9bf2</v>
      </c>
      <c r="B349" s="2">
        <f>c_ratio_op_tbl!B341</f>
        <v>10830.062805888259</v>
      </c>
      <c r="C349" s="2"/>
      <c r="D349" s="11">
        <f>IFERROR(c_ratio_op_tbl!C341/$B349,"")</f>
        <v>1.8531588411959412</v>
      </c>
      <c r="E349" s="11">
        <f>IFERROR(c_ratio_op_tbl!D341/$B349,"")</f>
        <v>2.2237906094351292</v>
      </c>
      <c r="F349" s="11">
        <f>IFERROR(c_ratio_op_tbl!E341/$B349,"")</f>
        <v>2.5944223776743178</v>
      </c>
      <c r="G349" s="11">
        <f>IFERROR(c_ratio_op_tbl!F341/$B349,"")</f>
        <v>2.965054145913506</v>
      </c>
      <c r="H349" s="11">
        <f>IFERROR(c_ratio_op_tbl!G341/$B349,"")</f>
        <v>3.3356859141526938</v>
      </c>
      <c r="I349" s="14">
        <f>IFERROR(c_ratio_op_tbl!H341/$B349,"")</f>
        <v>3.7063176823918824</v>
      </c>
      <c r="J349" s="11">
        <f>IFERROR(c_ratio_op_tbl!I341/$B349,"")</f>
        <v>4.0769494506310711</v>
      </c>
      <c r="K349" s="11">
        <f>IFERROR(c_ratio_op_tbl!J341/$B349,"")</f>
        <v>4.4475812188702584</v>
      </c>
      <c r="L349" s="11">
        <f>IFERROR(c_ratio_op_tbl!K341/$B349,"")</f>
        <v>4.8182129871094475</v>
      </c>
      <c r="M349" s="11">
        <f>IFERROR(c_ratio_op_tbl!L341/$B349,"")</f>
        <v>5.1888447553486357</v>
      </c>
      <c r="N349" s="11">
        <f>IFERROR(c_ratio_op_tbl!M341/$B349,"")</f>
        <v>5.559476523587823</v>
      </c>
    </row>
    <row r="350" spans="1:14" x14ac:dyDescent="0.25">
      <c r="A350" s="12" t="str">
        <f>c_ratio_op_tbl!A342</f>
        <v>0xe167fef7a6c99554917ba90d7ec6fe5b08e43120</v>
      </c>
      <c r="B350" s="2">
        <f>c_ratio_op_tbl!B342</f>
        <v>10697.48568532838</v>
      </c>
      <c r="C350" s="2"/>
      <c r="D350" s="11">
        <f>IFERROR(c_ratio_op_tbl!C342/$B350,"")</f>
        <v>2.0767956812721167</v>
      </c>
      <c r="E350" s="11">
        <f>IFERROR(c_ratio_op_tbl!D342/$B350,"")</f>
        <v>2.49215481752654</v>
      </c>
      <c r="F350" s="11">
        <f>IFERROR(c_ratio_op_tbl!E342/$B350,"")</f>
        <v>2.9075139537809624</v>
      </c>
      <c r="G350" s="11">
        <f>IFERROR(c_ratio_op_tbl!F342/$B350,"")</f>
        <v>3.3228730900353862</v>
      </c>
      <c r="H350" s="11">
        <f>IFERROR(c_ratio_op_tbl!G342/$B350,"")</f>
        <v>3.7382322262898096</v>
      </c>
      <c r="I350" s="14">
        <f>IFERROR(c_ratio_op_tbl!H342/$B350,"")</f>
        <v>4.1535913625442324</v>
      </c>
      <c r="J350" s="11">
        <f>IFERROR(c_ratio_op_tbl!I342/$B350,"")</f>
        <v>4.5689504987986567</v>
      </c>
      <c r="K350" s="11">
        <f>IFERROR(c_ratio_op_tbl!J342/$B350,"")</f>
        <v>4.9843096350530782</v>
      </c>
      <c r="L350" s="11">
        <f>IFERROR(c_ratio_op_tbl!K342/$B350,"")</f>
        <v>5.3996687713075024</v>
      </c>
      <c r="M350" s="11">
        <f>IFERROR(c_ratio_op_tbl!L342/$B350,"")</f>
        <v>5.8150279075619249</v>
      </c>
      <c r="N350" s="11">
        <f>IFERROR(c_ratio_op_tbl!M342/$B350,"")</f>
        <v>6.2303870438163491</v>
      </c>
    </row>
    <row r="351" spans="1:14" x14ac:dyDescent="0.25">
      <c r="A351" s="12" t="str">
        <f>c_ratio_op_tbl!A343</f>
        <v>0x1b72bac3772050fdcaf468cce7e20deb3cb02d89</v>
      </c>
      <c r="B351" s="2">
        <f>c_ratio_op_tbl!B343</f>
        <v>10688.92417599385</v>
      </c>
      <c r="C351" s="2"/>
      <c r="D351" s="11">
        <f>IFERROR(c_ratio_op_tbl!C343/$B351,"")</f>
        <v>1.9018277681183688</v>
      </c>
      <c r="E351" s="11">
        <f>IFERROR(c_ratio_op_tbl!D343/$B351,"")</f>
        <v>2.2821933217420427</v>
      </c>
      <c r="F351" s="11">
        <f>IFERROR(c_ratio_op_tbl!E343/$B351,"")</f>
        <v>2.6625588753657161</v>
      </c>
      <c r="G351" s="11">
        <f>IFERROR(c_ratio_op_tbl!F343/$B351,"")</f>
        <v>3.04292442898939</v>
      </c>
      <c r="H351" s="11">
        <f>IFERROR(c_ratio_op_tbl!G343/$B351,"")</f>
        <v>3.4232899826130634</v>
      </c>
      <c r="I351" s="14">
        <f>IFERROR(c_ratio_op_tbl!H343/$B351,"")</f>
        <v>3.8036555362367368</v>
      </c>
      <c r="J351" s="11">
        <f>IFERROR(c_ratio_op_tbl!I343/$B351,"")</f>
        <v>4.1840210898604111</v>
      </c>
      <c r="K351" s="11">
        <f>IFERROR(c_ratio_op_tbl!J343/$B351,"")</f>
        <v>4.5643866434840854</v>
      </c>
      <c r="L351" s="11">
        <f>IFERROR(c_ratio_op_tbl!K343/$B351,"")</f>
        <v>4.9447521971077579</v>
      </c>
      <c r="M351" s="11">
        <f>IFERROR(c_ratio_op_tbl!L343/$B351,"")</f>
        <v>5.3251177507314313</v>
      </c>
      <c r="N351" s="11">
        <f>IFERROR(c_ratio_op_tbl!M343/$B351,"")</f>
        <v>5.7054833043551056</v>
      </c>
    </row>
    <row r="352" spans="1:14" x14ac:dyDescent="0.25">
      <c r="A352" s="12" t="str">
        <f>c_ratio_op_tbl!A344</f>
        <v>0x321e48b8d82058b82bb55975afc42abd31bebfc5</v>
      </c>
      <c r="B352" s="2">
        <f>c_ratio_op_tbl!B344</f>
        <v>10674.145925227071</v>
      </c>
      <c r="C352" s="2"/>
      <c r="D352" s="11">
        <f>IFERROR(c_ratio_op_tbl!C344/$B352,"")</f>
        <v>2.1648023377619374</v>
      </c>
      <c r="E352" s="11">
        <f>IFERROR(c_ratio_op_tbl!D344/$B352,"")</f>
        <v>2.5977628053143254</v>
      </c>
      <c r="F352" s="11">
        <f>IFERROR(c_ratio_op_tbl!E344/$B352,"")</f>
        <v>3.0307232728667124</v>
      </c>
      <c r="G352" s="11">
        <f>IFERROR(c_ratio_op_tbl!F344/$B352,"")</f>
        <v>3.4636837404191008</v>
      </c>
      <c r="H352" s="11">
        <f>IFERROR(c_ratio_op_tbl!G344/$B352,"")</f>
        <v>3.8966442079714878</v>
      </c>
      <c r="I352" s="14">
        <f>IFERROR(c_ratio_op_tbl!H344/$B352,"")</f>
        <v>4.3296046755238757</v>
      </c>
      <c r="J352" s="11">
        <f>IFERROR(c_ratio_op_tbl!I344/$B352,"")</f>
        <v>4.7625651430762632</v>
      </c>
      <c r="K352" s="11">
        <f>IFERROR(c_ratio_op_tbl!J344/$B352,"")</f>
        <v>5.1955256106286498</v>
      </c>
      <c r="L352" s="11">
        <f>IFERROR(c_ratio_op_tbl!K344/$B352,"")</f>
        <v>5.6284860781810391</v>
      </c>
      <c r="M352" s="11">
        <f>IFERROR(c_ratio_op_tbl!L344/$B352,"")</f>
        <v>6.0614465457334248</v>
      </c>
      <c r="N352" s="11">
        <f>IFERROR(c_ratio_op_tbl!M344/$B352,"")</f>
        <v>6.494407013285814</v>
      </c>
    </row>
    <row r="353" spans="1:14" x14ac:dyDescent="0.25">
      <c r="A353" s="12" t="str">
        <f>c_ratio_op_tbl!A345</f>
        <v>0xf0f51f50565c1a4ea9889ba9dfd2afa4defb6d9f</v>
      </c>
      <c r="B353" s="2">
        <f>c_ratio_op_tbl!B345</f>
        <v>10644.00205178165</v>
      </c>
      <c r="C353" s="2"/>
      <c r="D353" s="11">
        <f>IFERROR(c_ratio_op_tbl!C345/$B353,"")</f>
        <v>1.8383387024770881</v>
      </c>
      <c r="E353" s="11">
        <f>IFERROR(c_ratio_op_tbl!D345/$B353,"")</f>
        <v>2.2060064429725048</v>
      </c>
      <c r="F353" s="11">
        <f>IFERROR(c_ratio_op_tbl!E345/$B353,"")</f>
        <v>2.5736741834679226</v>
      </c>
      <c r="G353" s="11">
        <f>IFERROR(c_ratio_op_tbl!F345/$B353,"")</f>
        <v>2.9413419239633405</v>
      </c>
      <c r="H353" s="11">
        <f>IFERROR(c_ratio_op_tbl!G345/$B353,"")</f>
        <v>3.3090096644587583</v>
      </c>
      <c r="I353" s="14">
        <f>IFERROR(c_ratio_op_tbl!H345/$B353,"")</f>
        <v>3.6766774049541744</v>
      </c>
      <c r="J353" s="11">
        <f>IFERROR(c_ratio_op_tbl!I345/$B353,"")</f>
        <v>4.0443451454495927</v>
      </c>
      <c r="K353" s="11">
        <f>IFERROR(c_ratio_op_tbl!J345/$B353,"")</f>
        <v>4.4120128859450105</v>
      </c>
      <c r="L353" s="11">
        <f>IFERROR(c_ratio_op_tbl!K345/$B353,"")</f>
        <v>4.7796806264404283</v>
      </c>
      <c r="M353" s="11">
        <f>IFERROR(c_ratio_op_tbl!L345/$B353,"")</f>
        <v>5.1473483669358453</v>
      </c>
      <c r="N353" s="11">
        <f>IFERROR(c_ratio_op_tbl!M345/$B353,"")</f>
        <v>5.5150161074312631</v>
      </c>
    </row>
    <row r="354" spans="1:14" x14ac:dyDescent="0.25">
      <c r="A354" s="12" t="str">
        <f>c_ratio_op_tbl!A346</f>
        <v>0xd2c32f54a26285decf30e6d208f722e7d5fd3f58</v>
      </c>
      <c r="B354" s="2">
        <f>c_ratio_op_tbl!B346</f>
        <v>10577.83032438424</v>
      </c>
      <c r="C354" s="2"/>
      <c r="D354" s="11">
        <f>IFERROR(c_ratio_op_tbl!C346/$B354,"")</f>
        <v>1.9064459741419091</v>
      </c>
      <c r="E354" s="11">
        <f>IFERROR(c_ratio_op_tbl!D346/$B354,"")</f>
        <v>2.2877351689702912</v>
      </c>
      <c r="F354" s="11">
        <f>IFERROR(c_ratio_op_tbl!E346/$B354,"")</f>
        <v>2.6690243637986732</v>
      </c>
      <c r="G354" s="11">
        <f>IFERROR(c_ratio_op_tbl!F346/$B354,"")</f>
        <v>3.0503135586270553</v>
      </c>
      <c r="H354" s="11">
        <f>IFERROR(c_ratio_op_tbl!G346/$B354,"")</f>
        <v>3.431602753455437</v>
      </c>
      <c r="I354" s="14">
        <f>IFERROR(c_ratio_op_tbl!H346/$B354,"")</f>
        <v>3.8128919482838191</v>
      </c>
      <c r="J354" s="11">
        <f>IFERROR(c_ratio_op_tbl!I346/$B354,"")</f>
        <v>4.1941811431122016</v>
      </c>
      <c r="K354" s="11">
        <f>IFERROR(c_ratio_op_tbl!J346/$B354,"")</f>
        <v>4.5754703379405823</v>
      </c>
      <c r="L354" s="11">
        <f>IFERROR(c_ratio_op_tbl!K346/$B354,"")</f>
        <v>4.9567595327689649</v>
      </c>
      <c r="M354" s="11">
        <f>IFERROR(c_ratio_op_tbl!L346/$B354,"")</f>
        <v>5.3380487275973465</v>
      </c>
      <c r="N354" s="11">
        <f>IFERROR(c_ratio_op_tbl!M346/$B354,"")</f>
        <v>5.7193379224257281</v>
      </c>
    </row>
    <row r="355" spans="1:14" x14ac:dyDescent="0.25">
      <c r="A355" s="12" t="str">
        <f>c_ratio_op_tbl!A347</f>
        <v>0xfa2f8f4570fcbe7af73ac5b4d41839e78572310c</v>
      </c>
      <c r="B355" s="2">
        <f>c_ratio_op_tbl!B347</f>
        <v>10564.593689730391</v>
      </c>
      <c r="C355" s="2"/>
      <c r="D355" s="11">
        <f>IFERROR(c_ratio_op_tbl!C347/$B355,"")</f>
        <v>2.1407907473478081</v>
      </c>
      <c r="E355" s="11">
        <f>IFERROR(c_ratio_op_tbl!D347/$B355,"")</f>
        <v>2.5689488968173695</v>
      </c>
      <c r="F355" s="11">
        <f>IFERROR(c_ratio_op_tbl!E347/$B355,"")</f>
        <v>2.9971070462869309</v>
      </c>
      <c r="G355" s="11">
        <f>IFERROR(c_ratio_op_tbl!F347/$B355,"")</f>
        <v>3.4252651957564932</v>
      </c>
      <c r="H355" s="11">
        <f>IFERROR(c_ratio_op_tbl!G347/$B355,"")</f>
        <v>3.8534233452260547</v>
      </c>
      <c r="I355" s="14">
        <f>IFERROR(c_ratio_op_tbl!H347/$B355,"")</f>
        <v>4.2815814946956161</v>
      </c>
      <c r="J355" s="11">
        <f>IFERROR(c_ratio_op_tbl!I347/$B355,"")</f>
        <v>4.7097396441651789</v>
      </c>
      <c r="K355" s="11">
        <f>IFERROR(c_ratio_op_tbl!J347/$B355,"")</f>
        <v>5.137897793634739</v>
      </c>
      <c r="L355" s="11">
        <f>IFERROR(c_ratio_op_tbl!K347/$B355,"")</f>
        <v>5.5660559431043009</v>
      </c>
      <c r="M355" s="11">
        <f>IFERROR(c_ratio_op_tbl!L347/$B355,"")</f>
        <v>5.9942140925738618</v>
      </c>
      <c r="N355" s="11">
        <f>IFERROR(c_ratio_op_tbl!M347/$B355,"")</f>
        <v>6.4223722420434246</v>
      </c>
    </row>
    <row r="356" spans="1:14" x14ac:dyDescent="0.25">
      <c r="A356" s="12" t="str">
        <f>c_ratio_op_tbl!A348</f>
        <v>0x26c6a9d6d013b9719002026b32d4ec7ad9d1f264</v>
      </c>
      <c r="B356" s="2">
        <f>c_ratio_op_tbl!B348</f>
        <v>10561.022136312749</v>
      </c>
      <c r="C356" s="2"/>
      <c r="D356" s="11">
        <f>IFERROR(c_ratio_op_tbl!C348/$B356,"")</f>
        <v>1.8857988120832774</v>
      </c>
      <c r="E356" s="11">
        <f>IFERROR(c_ratio_op_tbl!D348/$B356,"")</f>
        <v>2.2629585744999323</v>
      </c>
      <c r="F356" s="11">
        <f>IFERROR(c_ratio_op_tbl!E348/$B356,"")</f>
        <v>2.6401183369165873</v>
      </c>
      <c r="G356" s="11">
        <f>IFERROR(c_ratio_op_tbl!F348/$B356,"")</f>
        <v>3.0172780993332431</v>
      </c>
      <c r="H356" s="11">
        <f>IFERROR(c_ratio_op_tbl!G348/$B356,"")</f>
        <v>3.3944378617498989</v>
      </c>
      <c r="I356" s="14">
        <f>IFERROR(c_ratio_op_tbl!H348/$B356,"")</f>
        <v>3.7715976241665539</v>
      </c>
      <c r="J356" s="11">
        <f>IFERROR(c_ratio_op_tbl!I348/$B356,"")</f>
        <v>4.1487573865832097</v>
      </c>
      <c r="K356" s="11">
        <f>IFERROR(c_ratio_op_tbl!J348/$B356,"")</f>
        <v>4.5259171489998646</v>
      </c>
      <c r="L356" s="11">
        <f>IFERROR(c_ratio_op_tbl!K348/$B356,"")</f>
        <v>4.9030769114165205</v>
      </c>
      <c r="M356" s="11">
        <f>IFERROR(c_ratio_op_tbl!L348/$B356,"")</f>
        <v>5.2802366738331745</v>
      </c>
      <c r="N356" s="11">
        <f>IFERROR(c_ratio_op_tbl!M348/$B356,"")</f>
        <v>5.6573964362498321</v>
      </c>
    </row>
    <row r="357" spans="1:14" x14ac:dyDescent="0.25">
      <c r="A357" s="12" t="str">
        <f>c_ratio_op_tbl!A349</f>
        <v>0x9209d23ec84202dd616324addf58faa36f7830c9</v>
      </c>
      <c r="B357" s="2">
        <f>c_ratio_op_tbl!B349</f>
        <v>10472.93395390401</v>
      </c>
      <c r="C357" s="2"/>
      <c r="D357" s="11">
        <f>IFERROR(c_ratio_op_tbl!C349/$B357,"")</f>
        <v>1.8845200335044396</v>
      </c>
      <c r="E357" s="11">
        <f>IFERROR(c_ratio_op_tbl!D349/$B357,"")</f>
        <v>2.2614240402053269</v>
      </c>
      <c r="F357" s="11">
        <f>IFERROR(c_ratio_op_tbl!E349/$B357,"")</f>
        <v>2.6383280469062149</v>
      </c>
      <c r="G357" s="11">
        <f>IFERROR(c_ratio_op_tbl!F349/$B357,"")</f>
        <v>3.0152320536071033</v>
      </c>
      <c r="H357" s="11">
        <f>IFERROR(c_ratio_op_tbl!G349/$B357,"")</f>
        <v>3.3921360603079909</v>
      </c>
      <c r="I357" s="14">
        <f>IFERROR(c_ratio_op_tbl!H349/$B357,"")</f>
        <v>3.7690400670088788</v>
      </c>
      <c r="J357" s="11">
        <f>IFERROR(c_ratio_op_tbl!I349/$B357,"")</f>
        <v>4.1459440737097673</v>
      </c>
      <c r="K357" s="11">
        <f>IFERROR(c_ratio_op_tbl!J349/$B357,"")</f>
        <v>4.5228480804106539</v>
      </c>
      <c r="L357" s="11">
        <f>IFERROR(c_ratio_op_tbl!K349/$B357,"")</f>
        <v>4.8997520871115432</v>
      </c>
      <c r="M357" s="11">
        <f>IFERROR(c_ratio_op_tbl!L349/$B357,"")</f>
        <v>5.2766560938124298</v>
      </c>
      <c r="N357" s="11">
        <f>IFERROR(c_ratio_op_tbl!M349/$B357,"")</f>
        <v>5.6535601005133183</v>
      </c>
    </row>
    <row r="358" spans="1:14" x14ac:dyDescent="0.25">
      <c r="A358" s="12" t="str">
        <f>c_ratio_op_tbl!A350</f>
        <v>0xb755c3bec24ed045dcf7303fe3b1d75183b14fa4</v>
      </c>
      <c r="B358" s="2">
        <f>c_ratio_op_tbl!B350</f>
        <v>10472.91012634003</v>
      </c>
      <c r="C358" s="2"/>
      <c r="D358" s="11">
        <f>IFERROR(c_ratio_op_tbl!C350/$B358,"")</f>
        <v>1.9136453428835491</v>
      </c>
      <c r="E358" s="11">
        <f>IFERROR(c_ratio_op_tbl!D350/$B358,"")</f>
        <v>2.2963744114602584</v>
      </c>
      <c r="F358" s="11">
        <f>IFERROR(c_ratio_op_tbl!E350/$B358,"")</f>
        <v>2.6791034800369684</v>
      </c>
      <c r="G358" s="11">
        <f>IFERROR(c_ratio_op_tbl!F350/$B358,"")</f>
        <v>3.0618325486136779</v>
      </c>
      <c r="H358" s="11">
        <f>IFERROR(c_ratio_op_tbl!G350/$B358,"")</f>
        <v>3.4445616171903879</v>
      </c>
      <c r="I358" s="14">
        <f>IFERROR(c_ratio_op_tbl!H350/$B358,"")</f>
        <v>3.8272906857670974</v>
      </c>
      <c r="J358" s="11">
        <f>IFERROR(c_ratio_op_tbl!I350/$B358,"")</f>
        <v>4.2100197543438069</v>
      </c>
      <c r="K358" s="11">
        <f>IFERROR(c_ratio_op_tbl!J350/$B358,"")</f>
        <v>4.5927488229205169</v>
      </c>
      <c r="L358" s="11">
        <f>IFERROR(c_ratio_op_tbl!K350/$B358,"")</f>
        <v>4.9754778914972269</v>
      </c>
      <c r="M358" s="11">
        <f>IFERROR(c_ratio_op_tbl!L350/$B358,"")</f>
        <v>5.3582069600739359</v>
      </c>
      <c r="N358" s="11">
        <f>IFERROR(c_ratio_op_tbl!M350/$B358,"")</f>
        <v>5.7409360286506468</v>
      </c>
    </row>
    <row r="359" spans="1:14" x14ac:dyDescent="0.25">
      <c r="A359" s="12" t="str">
        <f>c_ratio_op_tbl!A351</f>
        <v>0xc162d5097c7bd32a6f86d2286f357191013e6bfa</v>
      </c>
      <c r="B359" s="2">
        <f>c_ratio_op_tbl!B351</f>
        <v>10469.648487060291</v>
      </c>
      <c r="C359" s="2"/>
      <c r="D359" s="11">
        <f>IFERROR(c_ratio_op_tbl!C351/$B359,"")</f>
        <v>1.8992991869468712</v>
      </c>
      <c r="E359" s="11">
        <f>IFERROR(c_ratio_op_tbl!D351/$B359,"")</f>
        <v>2.2791590243362454</v>
      </c>
      <c r="F359" s="11">
        <f>IFERROR(c_ratio_op_tbl!E351/$B359,"")</f>
        <v>2.6590188617256194</v>
      </c>
      <c r="G359" s="11">
        <f>IFERROR(c_ratio_op_tbl!F351/$B359,"")</f>
        <v>3.0388786991149948</v>
      </c>
      <c r="H359" s="11">
        <f>IFERROR(c_ratio_op_tbl!G351/$B359,"")</f>
        <v>3.4187385365043688</v>
      </c>
      <c r="I359" s="14">
        <f>IFERROR(c_ratio_op_tbl!H351/$B359,"")</f>
        <v>3.7985983738937437</v>
      </c>
      <c r="J359" s="11">
        <f>IFERROR(c_ratio_op_tbl!I351/$B359,"")</f>
        <v>4.1784582112831172</v>
      </c>
      <c r="K359" s="11">
        <f>IFERROR(c_ratio_op_tbl!J351/$B359,"")</f>
        <v>4.5583180486724908</v>
      </c>
      <c r="L359" s="11">
        <f>IFERROR(c_ratio_op_tbl!K351/$B359,"")</f>
        <v>4.9381778860618661</v>
      </c>
      <c r="M359" s="11">
        <f>IFERROR(c_ratio_op_tbl!L351/$B359,"")</f>
        <v>5.3180377234512388</v>
      </c>
      <c r="N359" s="11">
        <f>IFERROR(c_ratio_op_tbl!M351/$B359,"")</f>
        <v>5.6978975608406142</v>
      </c>
    </row>
    <row r="360" spans="1:14" x14ac:dyDescent="0.25">
      <c r="A360" s="12" t="str">
        <f>c_ratio_op_tbl!A352</f>
        <v>0x4d0e439ba905eb39aee88097433add619cf5257b</v>
      </c>
      <c r="B360" s="2">
        <f>c_ratio_op_tbl!B352</f>
        <v>10444.95851962847</v>
      </c>
      <c r="C360" s="2"/>
      <c r="D360" s="11">
        <f>IFERROR(c_ratio_op_tbl!C352/$B360,"")</f>
        <v>1.9720450738512982</v>
      </c>
      <c r="E360" s="11">
        <f>IFERROR(c_ratio_op_tbl!D352/$B360,"")</f>
        <v>2.3664540886215573</v>
      </c>
      <c r="F360" s="11">
        <f>IFERROR(c_ratio_op_tbl!E352/$B360,"")</f>
        <v>2.7608631033918165</v>
      </c>
      <c r="G360" s="11">
        <f>IFERROR(c_ratio_op_tbl!F352/$B360,"")</f>
        <v>3.1552721181620766</v>
      </c>
      <c r="H360" s="11">
        <f>IFERROR(c_ratio_op_tbl!G352/$B360,"")</f>
        <v>3.5496811329323354</v>
      </c>
      <c r="I360" s="14">
        <f>IFERROR(c_ratio_op_tbl!H352/$B360,"")</f>
        <v>3.9440901477025965</v>
      </c>
      <c r="J360" s="11">
        <f>IFERROR(c_ratio_op_tbl!I352/$B360,"")</f>
        <v>4.3384991624728562</v>
      </c>
      <c r="K360" s="11">
        <f>IFERROR(c_ratio_op_tbl!J352/$B360,"")</f>
        <v>4.7329081772431145</v>
      </c>
      <c r="L360" s="11">
        <f>IFERROR(c_ratio_op_tbl!K352/$B360,"")</f>
        <v>5.1273171920133747</v>
      </c>
      <c r="M360" s="11">
        <f>IFERROR(c_ratio_op_tbl!L352/$B360,"")</f>
        <v>5.5217262067836339</v>
      </c>
      <c r="N360" s="11">
        <f>IFERROR(c_ratio_op_tbl!M352/$B360,"")</f>
        <v>5.9161352215538932</v>
      </c>
    </row>
    <row r="361" spans="1:14" x14ac:dyDescent="0.25">
      <c r="A361" s="12" t="str">
        <f>c_ratio_op_tbl!A353</f>
        <v>0xa5dfa6824d1159efc917d18ca65e0138014c14f7</v>
      </c>
      <c r="B361" s="2">
        <f>c_ratio_op_tbl!B353</f>
        <v>10436.75367439916</v>
      </c>
      <c r="C361" s="2"/>
      <c r="D361" s="11">
        <f>IFERROR(c_ratio_op_tbl!C353/$B361,"")</f>
        <v>43.290673854556012</v>
      </c>
      <c r="E361" s="11">
        <f>IFERROR(c_ratio_op_tbl!D353/$B361,"")</f>
        <v>51.948808625467208</v>
      </c>
      <c r="F361" s="11">
        <f>IFERROR(c_ratio_op_tbl!E353/$B361,"")</f>
        <v>60.606943396378412</v>
      </c>
      <c r="G361" s="11">
        <f>IFERROR(c_ratio_op_tbl!F353/$B361,"")</f>
        <v>69.26507816728963</v>
      </c>
      <c r="H361" s="11">
        <f>IFERROR(c_ratio_op_tbl!G353/$B361,"")</f>
        <v>77.92321293820082</v>
      </c>
      <c r="I361" s="14">
        <f>IFERROR(c_ratio_op_tbl!H353/$B361,"")</f>
        <v>86.581347709112023</v>
      </c>
      <c r="J361" s="11">
        <f>IFERROR(c_ratio_op_tbl!I353/$B361,"")</f>
        <v>95.239482480023241</v>
      </c>
      <c r="K361" s="11">
        <f>IFERROR(c_ratio_op_tbl!J353/$B361,"")</f>
        <v>103.89761725093437</v>
      </c>
      <c r="L361" s="11">
        <f>IFERROR(c_ratio_op_tbl!K353/$B361,"")</f>
        <v>112.55575202184561</v>
      </c>
      <c r="M361" s="11">
        <f>IFERROR(c_ratio_op_tbl!L353/$B361,"")</f>
        <v>121.21388679275685</v>
      </c>
      <c r="N361" s="11">
        <f>IFERROR(c_ratio_op_tbl!M353/$B361,"")</f>
        <v>129.872021563668</v>
      </c>
    </row>
    <row r="362" spans="1:14" x14ac:dyDescent="0.25">
      <c r="A362" s="12" t="str">
        <f>c_ratio_op_tbl!A354</f>
        <v>0x8022d66041075ac83d4cbea30a60a6002e3067e1</v>
      </c>
      <c r="B362" s="2">
        <f>c_ratio_op_tbl!B354</f>
        <v>10403.791221404361</v>
      </c>
      <c r="C362" s="2"/>
      <c r="D362" s="11">
        <f>IFERROR(c_ratio_op_tbl!C354/$B362,"")</f>
        <v>1.9170583477505154</v>
      </c>
      <c r="E362" s="11">
        <f>IFERROR(c_ratio_op_tbl!D354/$B362,"")</f>
        <v>2.3004700173006185</v>
      </c>
      <c r="F362" s="11">
        <f>IFERROR(c_ratio_op_tbl!E354/$B362,"")</f>
        <v>2.6838816868507211</v>
      </c>
      <c r="G362" s="11">
        <f>IFERROR(c_ratio_op_tbl!F354/$B362,"")</f>
        <v>3.0672933564008238</v>
      </c>
      <c r="H362" s="11">
        <f>IFERROR(c_ratio_op_tbl!G354/$B362,"")</f>
        <v>3.4507050259509273</v>
      </c>
      <c r="I362" s="14">
        <f>IFERROR(c_ratio_op_tbl!H354/$B362,"")</f>
        <v>3.8341166955010295</v>
      </c>
      <c r="J362" s="11">
        <f>IFERROR(c_ratio_op_tbl!I354/$B362,"")</f>
        <v>4.2175283650511339</v>
      </c>
      <c r="K362" s="11">
        <f>IFERROR(c_ratio_op_tbl!J354/$B362,"")</f>
        <v>4.600940034601237</v>
      </c>
      <c r="L362" s="11">
        <f>IFERROR(c_ratio_op_tbl!K354/$B362,"")</f>
        <v>4.9843517041513392</v>
      </c>
      <c r="M362" s="11">
        <f>IFERROR(c_ratio_op_tbl!L354/$B362,"")</f>
        <v>5.3677633737014423</v>
      </c>
      <c r="N362" s="11">
        <f>IFERROR(c_ratio_op_tbl!M354/$B362,"")</f>
        <v>5.7511750432515445</v>
      </c>
    </row>
    <row r="363" spans="1:14" x14ac:dyDescent="0.25">
      <c r="A363" s="12" t="str">
        <f>c_ratio_op_tbl!A355</f>
        <v>0x54411028b577177c95d0f1113a946b304cbe9d3e</v>
      </c>
      <c r="B363" s="2">
        <f>c_ratio_op_tbl!B355</f>
        <v>10395.311324513699</v>
      </c>
      <c r="C363" s="2"/>
      <c r="D363" s="11">
        <f>IFERROR(c_ratio_op_tbl!C355/$B363,"")</f>
        <v>1.8923928502246912</v>
      </c>
      <c r="E363" s="11">
        <f>IFERROR(c_ratio_op_tbl!D355/$B363,"")</f>
        <v>2.2708714202696298</v>
      </c>
      <c r="F363" s="11">
        <f>IFERROR(c_ratio_op_tbl!E355/$B363,"")</f>
        <v>2.6493499903145681</v>
      </c>
      <c r="G363" s="11">
        <f>IFERROR(c_ratio_op_tbl!F355/$B363,"")</f>
        <v>3.0278285603595068</v>
      </c>
      <c r="H363" s="11">
        <f>IFERROR(c_ratio_op_tbl!G355/$B363,"")</f>
        <v>3.4063071304044445</v>
      </c>
      <c r="I363" s="14">
        <f>IFERROR(c_ratio_op_tbl!H355/$B363,"")</f>
        <v>3.7847857004493832</v>
      </c>
      <c r="J363" s="11">
        <f>IFERROR(c_ratio_op_tbl!I355/$B363,"")</f>
        <v>4.1632642704943219</v>
      </c>
      <c r="K363" s="11">
        <f>IFERROR(c_ratio_op_tbl!J355/$B363,"")</f>
        <v>4.5417428405392597</v>
      </c>
      <c r="L363" s="11">
        <f>IFERROR(c_ratio_op_tbl!K355/$B363,"")</f>
        <v>4.9202214105841984</v>
      </c>
      <c r="M363" s="11">
        <f>IFERROR(c_ratio_op_tbl!L355/$B363,"")</f>
        <v>5.2986999806291362</v>
      </c>
      <c r="N363" s="11">
        <f>IFERROR(c_ratio_op_tbl!M355/$B363,"")</f>
        <v>5.6771785506740748</v>
      </c>
    </row>
    <row r="364" spans="1:14" x14ac:dyDescent="0.25">
      <c r="A364" s="12" t="str">
        <f>c_ratio_op_tbl!A356</f>
        <v>0xbc280becab2bf6ddc0c126e9179d27bb0ebe52a3</v>
      </c>
      <c r="B364" s="2">
        <f>c_ratio_op_tbl!B356</f>
        <v>10391.2563466834</v>
      </c>
      <c r="C364" s="2"/>
      <c r="D364" s="11">
        <f>IFERROR(c_ratio_op_tbl!C356/$B364,"")</f>
        <v>2.0035743990814088</v>
      </c>
      <c r="E364" s="11">
        <f>IFERROR(c_ratio_op_tbl!D356/$B364,"")</f>
        <v>2.4042892788976911</v>
      </c>
      <c r="F364" s="11">
        <f>IFERROR(c_ratio_op_tbl!E356/$B364,"")</f>
        <v>2.8050041587139729</v>
      </c>
      <c r="G364" s="11">
        <f>IFERROR(c_ratio_op_tbl!F356/$B364,"")</f>
        <v>3.2057190385302547</v>
      </c>
      <c r="H364" s="11">
        <f>IFERROR(c_ratio_op_tbl!G356/$B364,"")</f>
        <v>3.6064339183465366</v>
      </c>
      <c r="I364" s="14">
        <f>IFERROR(c_ratio_op_tbl!H356/$B364,"")</f>
        <v>4.0071487981628184</v>
      </c>
      <c r="J364" s="11">
        <f>IFERROR(c_ratio_op_tbl!I356/$B364,"")</f>
        <v>4.4078636779791012</v>
      </c>
      <c r="K364" s="11">
        <f>IFERROR(c_ratio_op_tbl!J356/$B364,"")</f>
        <v>4.8085785577953821</v>
      </c>
      <c r="L364" s="11">
        <f>IFERROR(c_ratio_op_tbl!K356/$B364,"")</f>
        <v>5.209293437611664</v>
      </c>
      <c r="M364" s="11">
        <f>IFERROR(c_ratio_op_tbl!L356/$B364,"")</f>
        <v>5.6100083174279458</v>
      </c>
      <c r="N364" s="11">
        <f>IFERROR(c_ratio_op_tbl!M356/$B364,"")</f>
        <v>6.0107231972442277</v>
      </c>
    </row>
    <row r="365" spans="1:14" x14ac:dyDescent="0.25">
      <c r="A365" s="12" t="str">
        <f>c_ratio_op_tbl!A357</f>
        <v>0x53de8e90e24e8f6c4dee06939e4edfc8a073863a</v>
      </c>
      <c r="B365" s="2">
        <f>c_ratio_op_tbl!B357</f>
        <v>10188.6938176023</v>
      </c>
      <c r="C365" s="2"/>
      <c r="D365" s="11">
        <f>IFERROR(c_ratio_op_tbl!C357/$B365,"")</f>
        <v>1.8043771528757104</v>
      </c>
      <c r="E365" s="11">
        <f>IFERROR(c_ratio_op_tbl!D357/$B365,"")</f>
        <v>2.1652525834508518</v>
      </c>
      <c r="F365" s="11">
        <f>IFERROR(c_ratio_op_tbl!E357/$B365,"")</f>
        <v>2.5261280140259936</v>
      </c>
      <c r="G365" s="11">
        <f>IFERROR(c_ratio_op_tbl!F357/$B365,"")</f>
        <v>2.8870034446011363</v>
      </c>
      <c r="H365" s="11">
        <f>IFERROR(c_ratio_op_tbl!G357/$B365,"")</f>
        <v>3.2478788751762773</v>
      </c>
      <c r="I365" s="14">
        <f>IFERROR(c_ratio_op_tbl!H357/$B365,"")</f>
        <v>3.60875430575142</v>
      </c>
      <c r="J365" s="11">
        <f>IFERROR(c_ratio_op_tbl!I357/$B365,"")</f>
        <v>3.9696297363265622</v>
      </c>
      <c r="K365" s="11">
        <f>IFERROR(c_ratio_op_tbl!J357/$B365,"")</f>
        <v>4.3305051669017045</v>
      </c>
      <c r="L365" s="11">
        <f>IFERROR(c_ratio_op_tbl!K357/$B365,"")</f>
        <v>4.6913805974768472</v>
      </c>
      <c r="M365" s="11">
        <f>IFERROR(c_ratio_op_tbl!L357/$B365,"")</f>
        <v>5.0522560280519873</v>
      </c>
      <c r="N365" s="11">
        <f>IFERROR(c_ratio_op_tbl!M357/$B365,"")</f>
        <v>5.4131314586271291</v>
      </c>
    </row>
    <row r="366" spans="1:14" x14ac:dyDescent="0.25">
      <c r="A366" s="12" t="str">
        <f>c_ratio_op_tbl!A358</f>
        <v>0xc20ea944df44d2137a77fc724d64742dc815c12b</v>
      </c>
      <c r="B366" s="2">
        <f>c_ratio_op_tbl!B358</f>
        <v>10127.35747830083</v>
      </c>
      <c r="C366" s="2"/>
      <c r="D366" s="11">
        <f>IFERROR(c_ratio_op_tbl!C358/$B366,"")</f>
        <v>1.5222164242834522</v>
      </c>
      <c r="E366" s="11">
        <f>IFERROR(c_ratio_op_tbl!D358/$B366,"")</f>
        <v>1.8266597091401422</v>
      </c>
      <c r="F366" s="11">
        <f>IFERROR(c_ratio_op_tbl!E358/$B366,"")</f>
        <v>2.1311029939968327</v>
      </c>
      <c r="G366" s="11">
        <f>IFERROR(c_ratio_op_tbl!F358/$B366,"")</f>
        <v>2.4355462788535234</v>
      </c>
      <c r="H366" s="11">
        <f>IFERROR(c_ratio_op_tbl!G358/$B366,"")</f>
        <v>2.7399895637102136</v>
      </c>
      <c r="I366" s="14">
        <f>IFERROR(c_ratio_op_tbl!H358/$B366,"")</f>
        <v>3.0444328485669039</v>
      </c>
      <c r="J366" s="11">
        <f>IFERROR(c_ratio_op_tbl!I358/$B366,"")</f>
        <v>3.3488761334235946</v>
      </c>
      <c r="K366" s="11">
        <f>IFERROR(c_ratio_op_tbl!J358/$B366,"")</f>
        <v>3.6533194182802844</v>
      </c>
      <c r="L366" s="11">
        <f>IFERROR(c_ratio_op_tbl!K358/$B366,"")</f>
        <v>3.9577627031369746</v>
      </c>
      <c r="M366" s="11">
        <f>IFERROR(c_ratio_op_tbl!L358/$B366,"")</f>
        <v>4.2622059879936653</v>
      </c>
      <c r="N366" s="11">
        <f>IFERROR(c_ratio_op_tbl!M358/$B366,"")</f>
        <v>4.5666492728503565</v>
      </c>
    </row>
    <row r="367" spans="1:14" x14ac:dyDescent="0.25">
      <c r="A367" s="12" t="str">
        <f>c_ratio_op_tbl!A359</f>
        <v>0xfb1e022196cca1ce8c112de77dafe075fcde45d3</v>
      </c>
      <c r="B367" s="2">
        <f>c_ratio_op_tbl!B359</f>
        <v>10113.888843410859</v>
      </c>
      <c r="C367" s="2"/>
      <c r="D367" s="11">
        <f>IFERROR(c_ratio_op_tbl!C359/$B367,"")</f>
        <v>1.9488335128729746</v>
      </c>
      <c r="E367" s="11">
        <f>IFERROR(c_ratio_op_tbl!D359/$B367,"")</f>
        <v>2.33860021544757</v>
      </c>
      <c r="F367" s="11">
        <f>IFERROR(c_ratio_op_tbl!E359/$B367,"")</f>
        <v>2.7283669180221644</v>
      </c>
      <c r="G367" s="11">
        <f>IFERROR(c_ratio_op_tbl!F359/$B367,"")</f>
        <v>3.11813362059676</v>
      </c>
      <c r="H367" s="11">
        <f>IFERROR(c_ratio_op_tbl!G359/$B367,"")</f>
        <v>3.5079003231713553</v>
      </c>
      <c r="I367" s="14">
        <f>IFERROR(c_ratio_op_tbl!H359/$B367,"")</f>
        <v>3.89766702574595</v>
      </c>
      <c r="J367" s="11">
        <f>IFERROR(c_ratio_op_tbl!I359/$B367,"")</f>
        <v>4.2874337283205453</v>
      </c>
      <c r="K367" s="11">
        <f>IFERROR(c_ratio_op_tbl!J359/$B367,"")</f>
        <v>4.67720043089514</v>
      </c>
      <c r="L367" s="11">
        <f>IFERROR(c_ratio_op_tbl!K359/$B367,"")</f>
        <v>5.0669671334697348</v>
      </c>
      <c r="M367" s="11">
        <f>IFERROR(c_ratio_op_tbl!L359/$B367,"")</f>
        <v>5.4567338360443296</v>
      </c>
      <c r="N367" s="11">
        <f>IFERROR(c_ratio_op_tbl!M359/$B367,"")</f>
        <v>5.8465005386189244</v>
      </c>
    </row>
    <row r="368" spans="1:14" x14ac:dyDescent="0.25">
      <c r="A368" s="12" t="str">
        <f>c_ratio_op_tbl!A360</f>
        <v>0xe1f02f7e90ea5f21d0ac6f12c659c3484c143b03</v>
      </c>
      <c r="B368" s="2">
        <f>c_ratio_op_tbl!B360</f>
        <v>10040.83540859088</v>
      </c>
      <c r="C368" s="2"/>
      <c r="D368" s="11">
        <f>IFERROR(c_ratio_op_tbl!C360/$B368,"")</f>
        <v>1.8701571222031839</v>
      </c>
      <c r="E368" s="11">
        <f>IFERROR(c_ratio_op_tbl!D360/$B368,"")</f>
        <v>2.2441885466438207</v>
      </c>
      <c r="F368" s="11">
        <f>IFERROR(c_ratio_op_tbl!E360/$B368,"")</f>
        <v>2.6182199710844576</v>
      </c>
      <c r="G368" s="11">
        <f>IFERROR(c_ratio_op_tbl!F360/$B368,"")</f>
        <v>2.9922513955250944</v>
      </c>
      <c r="H368" s="11">
        <f>IFERROR(c_ratio_op_tbl!G360/$B368,"")</f>
        <v>3.3662828199657313</v>
      </c>
      <c r="I368" s="14">
        <f>IFERROR(c_ratio_op_tbl!H360/$B368,"")</f>
        <v>3.7403142444063677</v>
      </c>
      <c r="J368" s="11">
        <f>IFERROR(c_ratio_op_tbl!I360/$B368,"")</f>
        <v>4.1143456688470046</v>
      </c>
      <c r="K368" s="11">
        <f>IFERROR(c_ratio_op_tbl!J360/$B368,"")</f>
        <v>4.4883770932876415</v>
      </c>
      <c r="L368" s="11">
        <f>IFERROR(c_ratio_op_tbl!K360/$B368,"")</f>
        <v>4.8624085177282783</v>
      </c>
      <c r="M368" s="11">
        <f>IFERROR(c_ratio_op_tbl!L360/$B368,"")</f>
        <v>5.2364399421689134</v>
      </c>
      <c r="N368" s="11">
        <f>IFERROR(c_ratio_op_tbl!M360/$B368,"")</f>
        <v>5.6104713666095511</v>
      </c>
    </row>
    <row r="369" spans="1:14" x14ac:dyDescent="0.25">
      <c r="A369" s="12" t="str">
        <f>c_ratio_op_tbl!A361</f>
        <v>0x2fba909aed4345ac0c67c75c51d955f822b14629</v>
      </c>
      <c r="B369" s="2">
        <f>c_ratio_op_tbl!B361</f>
        <v>9973.3378139837769</v>
      </c>
      <c r="C369" s="2"/>
      <c r="D369" s="11">
        <f>IFERROR(c_ratio_op_tbl!C361/$B369,"")</f>
        <v>1.4223421232560012</v>
      </c>
      <c r="E369" s="11">
        <f>IFERROR(c_ratio_op_tbl!D361/$B369,"")</f>
        <v>1.7068105479072013</v>
      </c>
      <c r="F369" s="11">
        <f>IFERROR(c_ratio_op_tbl!E361/$B369,"")</f>
        <v>1.9912789725584006</v>
      </c>
      <c r="G369" s="11">
        <f>IFERROR(c_ratio_op_tbl!F361/$B369,"")</f>
        <v>2.2757473972096016</v>
      </c>
      <c r="H369" s="11">
        <f>IFERROR(c_ratio_op_tbl!G361/$B369,"")</f>
        <v>2.560215821860802</v>
      </c>
      <c r="I369" s="14">
        <f>IFERROR(c_ratio_op_tbl!H361/$B369,"")</f>
        <v>2.8446842465120024</v>
      </c>
      <c r="J369" s="11">
        <f>IFERROR(c_ratio_op_tbl!I361/$B369,"")</f>
        <v>3.1291526711632023</v>
      </c>
      <c r="K369" s="11">
        <f>IFERROR(c_ratio_op_tbl!J361/$B369,"")</f>
        <v>3.4136210958144022</v>
      </c>
      <c r="L369" s="11">
        <f>IFERROR(c_ratio_op_tbl!K361/$B369,"")</f>
        <v>3.6980895204656026</v>
      </c>
      <c r="M369" s="11">
        <f>IFERROR(c_ratio_op_tbl!L361/$B369,"")</f>
        <v>3.9825579451168021</v>
      </c>
      <c r="N369" s="11">
        <f>IFERROR(c_ratio_op_tbl!M361/$B369,"")</f>
        <v>4.2670263697680024</v>
      </c>
    </row>
    <row r="370" spans="1:14" x14ac:dyDescent="0.25">
      <c r="A370" s="12" t="str">
        <f>c_ratio_op_tbl!A362</f>
        <v>0x8e1479f59af302c1c13e66e08b356b3e33bc3412</v>
      </c>
      <c r="B370" s="2">
        <f>c_ratio_op_tbl!B362</f>
        <v>9921.1604531734956</v>
      </c>
      <c r="C370" s="2"/>
      <c r="D370" s="11">
        <f>IFERROR(c_ratio_op_tbl!C362/$B370,"")</f>
        <v>2.2798342951919013</v>
      </c>
      <c r="E370" s="11">
        <f>IFERROR(c_ratio_op_tbl!D362/$B370,"")</f>
        <v>2.7358011542302814</v>
      </c>
      <c r="F370" s="11">
        <f>IFERROR(c_ratio_op_tbl!E362/$B370,"")</f>
        <v>3.1917680132686614</v>
      </c>
      <c r="G370" s="11">
        <f>IFERROR(c_ratio_op_tbl!F362/$B370,"")</f>
        <v>3.647734872307042</v>
      </c>
      <c r="H370" s="11">
        <f>IFERROR(c_ratio_op_tbl!G362/$B370,"")</f>
        <v>4.1037017313454225</v>
      </c>
      <c r="I370" s="14">
        <f>IFERROR(c_ratio_op_tbl!H362/$B370,"")</f>
        <v>4.5596685903838026</v>
      </c>
      <c r="J370" s="11">
        <f>IFERROR(c_ratio_op_tbl!I362/$B370,"")</f>
        <v>5.0156354494221835</v>
      </c>
      <c r="K370" s="11">
        <f>IFERROR(c_ratio_op_tbl!J362/$B370,"")</f>
        <v>5.4716023084605627</v>
      </c>
      <c r="L370" s="11">
        <f>IFERROR(c_ratio_op_tbl!K362/$B370,"")</f>
        <v>5.9275691674989437</v>
      </c>
      <c r="M370" s="11">
        <f>IFERROR(c_ratio_op_tbl!L362/$B370,"")</f>
        <v>6.3835360265373229</v>
      </c>
      <c r="N370" s="11">
        <f>IFERROR(c_ratio_op_tbl!M362/$B370,"")</f>
        <v>6.839502885575703</v>
      </c>
    </row>
    <row r="371" spans="1:14" x14ac:dyDescent="0.25">
      <c r="A371" s="12" t="str">
        <f>c_ratio_op_tbl!A363</f>
        <v>0x7ccf173012bfe53f16f4d6a2a4aea32abafcd04c</v>
      </c>
      <c r="B371" s="2">
        <f>c_ratio_op_tbl!B363</f>
        <v>9908.8305868257394</v>
      </c>
      <c r="C371" s="2"/>
      <c r="D371" s="11">
        <f>IFERROR(c_ratio_op_tbl!C363/$B371,"")</f>
        <v>1.8932547688709134</v>
      </c>
      <c r="E371" s="11">
        <f>IFERROR(c_ratio_op_tbl!D363/$B371,"")</f>
        <v>2.2719057226450956</v>
      </c>
      <c r="F371" s="11">
        <f>IFERROR(c_ratio_op_tbl!E363/$B371,"")</f>
        <v>2.6505566764192783</v>
      </c>
      <c r="G371" s="11">
        <f>IFERROR(c_ratio_op_tbl!F363/$B371,"")</f>
        <v>3.029207630193461</v>
      </c>
      <c r="H371" s="11">
        <f>IFERROR(c_ratio_op_tbl!G363/$B371,"")</f>
        <v>3.4078585839676441</v>
      </c>
      <c r="I371" s="14">
        <f>IFERROR(c_ratio_op_tbl!H363/$B371,"")</f>
        <v>3.7865095377418267</v>
      </c>
      <c r="J371" s="11">
        <f>IFERROR(c_ratio_op_tbl!I363/$B371,"")</f>
        <v>4.1651604915160085</v>
      </c>
      <c r="K371" s="11">
        <f>IFERROR(c_ratio_op_tbl!J363/$B371,"")</f>
        <v>4.5438114452901912</v>
      </c>
      <c r="L371" s="11">
        <f>IFERROR(c_ratio_op_tbl!K363/$B371,"")</f>
        <v>4.9224623990643739</v>
      </c>
      <c r="M371" s="11">
        <f>IFERROR(c_ratio_op_tbl!L363/$B371,"")</f>
        <v>5.3011133528385557</v>
      </c>
      <c r="N371" s="11">
        <f>IFERROR(c_ratio_op_tbl!M363/$B371,"")</f>
        <v>5.6797643066127392</v>
      </c>
    </row>
    <row r="372" spans="1:14" x14ac:dyDescent="0.25">
      <c r="A372" s="12" t="str">
        <f>c_ratio_op_tbl!A364</f>
        <v>0x25e6f3e429ab5e859d8fb63d40b1215ea31e9a5a</v>
      </c>
      <c r="B372" s="2">
        <f>c_ratio_op_tbl!B364</f>
        <v>9889.7798072227633</v>
      </c>
      <c r="C372" s="2"/>
      <c r="D372" s="11">
        <f>IFERROR(c_ratio_op_tbl!C364/$B372,"")</f>
        <v>1.8809377261545732</v>
      </c>
      <c r="E372" s="11">
        <f>IFERROR(c_ratio_op_tbl!D364/$B372,"")</f>
        <v>2.2571252713854881</v>
      </c>
      <c r="F372" s="11">
        <f>IFERROR(c_ratio_op_tbl!E364/$B372,"")</f>
        <v>2.6333128166164026</v>
      </c>
      <c r="G372" s="11">
        <f>IFERROR(c_ratio_op_tbl!F364/$B372,"")</f>
        <v>3.0095003618473175</v>
      </c>
      <c r="H372" s="11">
        <f>IFERROR(c_ratio_op_tbl!G364/$B372,"")</f>
        <v>3.3856879070782324</v>
      </c>
      <c r="I372" s="14">
        <f>IFERROR(c_ratio_op_tbl!H364/$B372,"")</f>
        <v>3.7618754523091464</v>
      </c>
      <c r="J372" s="11">
        <f>IFERROR(c_ratio_op_tbl!I364/$B372,"")</f>
        <v>4.1380629975400627</v>
      </c>
      <c r="K372" s="11">
        <f>IFERROR(c_ratio_op_tbl!J364/$B372,"")</f>
        <v>4.5142505427709763</v>
      </c>
      <c r="L372" s="11">
        <f>IFERROR(c_ratio_op_tbl!K364/$B372,"")</f>
        <v>4.8904380880018916</v>
      </c>
      <c r="M372" s="11">
        <f>IFERROR(c_ratio_op_tbl!L364/$B372,"")</f>
        <v>5.2666256332328052</v>
      </c>
      <c r="N372" s="11">
        <f>IFERROR(c_ratio_op_tbl!M364/$B372,"")</f>
        <v>5.6428131784637205</v>
      </c>
    </row>
    <row r="373" spans="1:14" x14ac:dyDescent="0.25">
      <c r="A373" s="12" t="str">
        <f>c_ratio_op_tbl!A365</f>
        <v>0xf534b46711affef626c75b4df62f2e92131efa99</v>
      </c>
      <c r="B373" s="2">
        <f>c_ratio_op_tbl!B365</f>
        <v>9879.9548614756441</v>
      </c>
      <c r="C373" s="2"/>
      <c r="D373" s="11">
        <f>IFERROR(c_ratio_op_tbl!C365/$B373,"")</f>
        <v>1.8939247935822006</v>
      </c>
      <c r="E373" s="11">
        <f>IFERROR(c_ratio_op_tbl!D365/$B373,"")</f>
        <v>2.2727097522986406</v>
      </c>
      <c r="F373" s="11">
        <f>IFERROR(c_ratio_op_tbl!E365/$B373,"")</f>
        <v>2.6514947110150802</v>
      </c>
      <c r="G373" s="11">
        <f>IFERROR(c_ratio_op_tbl!F365/$B373,"")</f>
        <v>3.0302796697315211</v>
      </c>
      <c r="H373" s="11">
        <f>IFERROR(c_ratio_op_tbl!G365/$B373,"")</f>
        <v>3.409064628447962</v>
      </c>
      <c r="I373" s="14">
        <f>IFERROR(c_ratio_op_tbl!H365/$B373,"")</f>
        <v>3.7878495871644011</v>
      </c>
      <c r="J373" s="11">
        <f>IFERROR(c_ratio_op_tbl!I365/$B373,"")</f>
        <v>4.166634545880842</v>
      </c>
      <c r="K373" s="11">
        <f>IFERROR(c_ratio_op_tbl!J365/$B373,"")</f>
        <v>4.5454195045972812</v>
      </c>
      <c r="L373" s="11">
        <f>IFERROR(c_ratio_op_tbl!K365/$B373,"")</f>
        <v>4.9242044633137221</v>
      </c>
      <c r="M373" s="11">
        <f>IFERROR(c_ratio_op_tbl!L365/$B373,"")</f>
        <v>5.3029894220301612</v>
      </c>
      <c r="N373" s="11">
        <f>IFERROR(c_ratio_op_tbl!M365/$B373,"")</f>
        <v>5.681774380746603</v>
      </c>
    </row>
    <row r="374" spans="1:14" x14ac:dyDescent="0.25">
      <c r="A374" s="12" t="str">
        <f>c_ratio_op_tbl!A366</f>
        <v>0x86b86392e693077ec58e27331db02563752440a0</v>
      </c>
      <c r="B374" s="2">
        <f>c_ratio_op_tbl!B366</f>
        <v>9703.5069188661291</v>
      </c>
      <c r="C374" s="2"/>
      <c r="D374" s="11">
        <f>IFERROR(c_ratio_op_tbl!C366/$B374,"")</f>
        <v>1.904729121967115</v>
      </c>
      <c r="E374" s="11">
        <f>IFERROR(c_ratio_op_tbl!D366/$B374,"")</f>
        <v>2.2856749463605381</v>
      </c>
      <c r="F374" s="11">
        <f>IFERROR(c_ratio_op_tbl!E366/$B374,"")</f>
        <v>2.6666207707539611</v>
      </c>
      <c r="G374" s="11">
        <f>IFERROR(c_ratio_op_tbl!F366/$B374,"")</f>
        <v>3.0475665951473836</v>
      </c>
      <c r="H374" s="11">
        <f>IFERROR(c_ratio_op_tbl!G366/$B374,"")</f>
        <v>3.4285124195408074</v>
      </c>
      <c r="I374" s="14">
        <f>IFERROR(c_ratio_op_tbl!H366/$B374,"")</f>
        <v>3.8094582439342299</v>
      </c>
      <c r="J374" s="11">
        <f>IFERROR(c_ratio_op_tbl!I366/$B374,"")</f>
        <v>4.1904040683276538</v>
      </c>
      <c r="K374" s="11">
        <f>IFERROR(c_ratio_op_tbl!J366/$B374,"")</f>
        <v>4.5713498927210763</v>
      </c>
      <c r="L374" s="11">
        <f>IFERROR(c_ratio_op_tbl!K366/$B374,"")</f>
        <v>4.9522957171145006</v>
      </c>
      <c r="M374" s="11">
        <f>IFERROR(c_ratio_op_tbl!L366/$B374,"")</f>
        <v>5.3332415415079222</v>
      </c>
      <c r="N374" s="11">
        <f>IFERROR(c_ratio_op_tbl!M366/$B374,"")</f>
        <v>5.7141873659013447</v>
      </c>
    </row>
    <row r="375" spans="1:14" x14ac:dyDescent="0.25">
      <c r="A375" s="12" t="str">
        <f>c_ratio_op_tbl!A367</f>
        <v>0x1f374f5baca9d3b24a32f779a5cdd8dc0cff3890</v>
      </c>
      <c r="B375" s="2">
        <f>c_ratio_op_tbl!B367</f>
        <v>9703.3777608018208</v>
      </c>
      <c r="C375" s="2"/>
      <c r="D375" s="11">
        <f>IFERROR(c_ratio_op_tbl!C367/$B375,"")</f>
        <v>1.6708498205116471</v>
      </c>
      <c r="E375" s="11">
        <f>IFERROR(c_ratio_op_tbl!D367/$B375,"")</f>
        <v>2.0050197846139768</v>
      </c>
      <c r="F375" s="11">
        <f>IFERROR(c_ratio_op_tbl!E367/$B375,"")</f>
        <v>2.3391897487163056</v>
      </c>
      <c r="G375" s="11">
        <f>IFERROR(c_ratio_op_tbl!F367/$B375,"")</f>
        <v>2.6733597128186353</v>
      </c>
      <c r="H375" s="11">
        <f>IFERROR(c_ratio_op_tbl!G367/$B375,"")</f>
        <v>3.0075296769209654</v>
      </c>
      <c r="I375" s="14">
        <f>IFERROR(c_ratio_op_tbl!H367/$B375,"")</f>
        <v>3.3416996410232942</v>
      </c>
      <c r="J375" s="11">
        <f>IFERROR(c_ratio_op_tbl!I367/$B375,"")</f>
        <v>3.6758696051256243</v>
      </c>
      <c r="K375" s="11">
        <f>IFERROR(c_ratio_op_tbl!J367/$B375,"")</f>
        <v>4.0100395692279527</v>
      </c>
      <c r="L375" s="11">
        <f>IFERROR(c_ratio_op_tbl!K367/$B375,"")</f>
        <v>4.3442095333302833</v>
      </c>
      <c r="M375" s="11">
        <f>IFERROR(c_ratio_op_tbl!L367/$B375,"")</f>
        <v>4.6783794974326121</v>
      </c>
      <c r="N375" s="11">
        <f>IFERROR(c_ratio_op_tbl!M367/$B375,"")</f>
        <v>5.0125494615349426</v>
      </c>
    </row>
    <row r="376" spans="1:14" x14ac:dyDescent="0.25">
      <c r="A376" s="12" t="str">
        <f>c_ratio_op_tbl!A368</f>
        <v>0xc4a6312a5d5af3c03d546fa287fa1f883b3db749</v>
      </c>
      <c r="B376" s="2">
        <f>c_ratio_op_tbl!B368</f>
        <v>9670.4111332533757</v>
      </c>
      <c r="C376" s="2"/>
      <c r="D376" s="11">
        <f>IFERROR(c_ratio_op_tbl!C368/$B376,"")</f>
        <v>2.069032419047462</v>
      </c>
      <c r="E376" s="11">
        <f>IFERROR(c_ratio_op_tbl!D368/$B376,"")</f>
        <v>2.4828389028569546</v>
      </c>
      <c r="F376" s="11">
        <f>IFERROR(c_ratio_op_tbl!E368/$B376,"")</f>
        <v>2.8966453866664468</v>
      </c>
      <c r="G376" s="11">
        <f>IFERROR(c_ratio_op_tbl!F368/$B376,"")</f>
        <v>3.3104518704759398</v>
      </c>
      <c r="H376" s="11">
        <f>IFERROR(c_ratio_op_tbl!G368/$B376,"")</f>
        <v>3.7242583542854328</v>
      </c>
      <c r="I376" s="14">
        <f>IFERROR(c_ratio_op_tbl!H368/$B376,"")</f>
        <v>4.138064838094925</v>
      </c>
      <c r="J376" s="11">
        <f>IFERROR(c_ratio_op_tbl!I368/$B376,"")</f>
        <v>4.551871321904418</v>
      </c>
      <c r="K376" s="11">
        <f>IFERROR(c_ratio_op_tbl!J368/$B376,"")</f>
        <v>4.9656778057139093</v>
      </c>
      <c r="L376" s="11">
        <f>IFERROR(c_ratio_op_tbl!K368/$B376,"")</f>
        <v>5.3794842895234023</v>
      </c>
      <c r="M376" s="11">
        <f>IFERROR(c_ratio_op_tbl!L368/$B376,"")</f>
        <v>5.7932907733328936</v>
      </c>
      <c r="N376" s="11">
        <f>IFERROR(c_ratio_op_tbl!M368/$B376,"")</f>
        <v>6.2070972571423866</v>
      </c>
    </row>
    <row r="377" spans="1:14" x14ac:dyDescent="0.25">
      <c r="A377" s="12" t="str">
        <f>c_ratio_op_tbl!A369</f>
        <v>0xbc30e90dc528ece58c1a51b6fb6d572838416489</v>
      </c>
      <c r="B377" s="2">
        <f>c_ratio_op_tbl!B369</f>
        <v>9627.9731628744648</v>
      </c>
      <c r="C377" s="2"/>
      <c r="D377" s="11">
        <f>IFERROR(c_ratio_op_tbl!C369/$B377,"")</f>
        <v>2.0303210847925435</v>
      </c>
      <c r="E377" s="11">
        <f>IFERROR(c_ratio_op_tbl!D369/$B377,"")</f>
        <v>2.4363853017510513</v>
      </c>
      <c r="F377" s="11">
        <f>IFERROR(c_ratio_op_tbl!E369/$B377,"")</f>
        <v>2.84244951870956</v>
      </c>
      <c r="G377" s="11">
        <f>IFERROR(c_ratio_op_tbl!F369/$B377,"")</f>
        <v>3.2485137356680691</v>
      </c>
      <c r="H377" s="11">
        <f>IFERROR(c_ratio_op_tbl!G369/$B377,"")</f>
        <v>3.6545779526265765</v>
      </c>
      <c r="I377" s="14">
        <f>IFERROR(c_ratio_op_tbl!H369/$B377,"")</f>
        <v>4.0606421695850861</v>
      </c>
      <c r="J377" s="11">
        <f>IFERROR(c_ratio_op_tbl!I369/$B377,"")</f>
        <v>4.4667063865435948</v>
      </c>
      <c r="K377" s="11">
        <f>IFERROR(c_ratio_op_tbl!J369/$B377,"")</f>
        <v>4.8727706035021026</v>
      </c>
      <c r="L377" s="11">
        <f>IFERROR(c_ratio_op_tbl!K369/$B377,"")</f>
        <v>5.2788348204606121</v>
      </c>
      <c r="M377" s="11">
        <f>IFERROR(c_ratio_op_tbl!L369/$B377,"")</f>
        <v>5.6848990374191208</v>
      </c>
      <c r="N377" s="11">
        <f>IFERROR(c_ratio_op_tbl!M369/$B377,"")</f>
        <v>6.0909632543776295</v>
      </c>
    </row>
    <row r="378" spans="1:14" x14ac:dyDescent="0.25">
      <c r="A378" s="12" t="str">
        <f>c_ratio_op_tbl!A370</f>
        <v>0x5bff1a68663ff91b0650327d83d4230cd00023ad</v>
      </c>
      <c r="B378" s="2">
        <f>c_ratio_op_tbl!B370</f>
        <v>9539.4678926726065</v>
      </c>
      <c r="C378" s="2"/>
      <c r="D378" s="11">
        <f>IFERROR(c_ratio_op_tbl!C370/$B378,"")</f>
        <v>1.845952066201775</v>
      </c>
      <c r="E378" s="11">
        <f>IFERROR(c_ratio_op_tbl!D370/$B378,"")</f>
        <v>2.2151424794421302</v>
      </c>
      <c r="F378" s="11">
        <f>IFERROR(c_ratio_op_tbl!E370/$B378,"")</f>
        <v>2.5843328926824856</v>
      </c>
      <c r="G378" s="11">
        <f>IFERROR(c_ratio_op_tbl!F370/$B378,"")</f>
        <v>2.9535233059228405</v>
      </c>
      <c r="H378" s="11">
        <f>IFERROR(c_ratio_op_tbl!G370/$B378,"")</f>
        <v>3.3227137191631959</v>
      </c>
      <c r="I378" s="14">
        <f>IFERROR(c_ratio_op_tbl!H370/$B378,"")</f>
        <v>3.6919041324035509</v>
      </c>
      <c r="J378" s="11">
        <f>IFERROR(c_ratio_op_tbl!I370/$B378,"")</f>
        <v>4.0610945456439058</v>
      </c>
      <c r="K378" s="11">
        <f>IFERROR(c_ratio_op_tbl!J370/$B378,"")</f>
        <v>4.4302849588842612</v>
      </c>
      <c r="L378" s="11">
        <f>IFERROR(c_ratio_op_tbl!K370/$B378,"")</f>
        <v>4.7994753721246166</v>
      </c>
      <c r="M378" s="11">
        <f>IFERROR(c_ratio_op_tbl!L370/$B378,"")</f>
        <v>5.1686657853649711</v>
      </c>
      <c r="N378" s="11">
        <f>IFERROR(c_ratio_op_tbl!M370/$B378,"")</f>
        <v>5.5378561986053256</v>
      </c>
    </row>
    <row r="379" spans="1:14" x14ac:dyDescent="0.25">
      <c r="A379" s="12" t="str">
        <f>c_ratio_op_tbl!A371</f>
        <v>0x473c6494180ad9cd726f8a7a51cf8e88bbf72bc6</v>
      </c>
      <c r="B379" s="2">
        <f>c_ratio_op_tbl!B371</f>
        <v>9539.4341197928916</v>
      </c>
      <c r="C379" s="2"/>
      <c r="D379" s="11">
        <f>IFERROR(c_ratio_op_tbl!C371/$B379,"")</f>
        <v>1.9031550344237504</v>
      </c>
      <c r="E379" s="11">
        <f>IFERROR(c_ratio_op_tbl!D371/$B379,"")</f>
        <v>2.2837860413085007</v>
      </c>
      <c r="F379" s="11">
        <f>IFERROR(c_ratio_op_tbl!E371/$B379,"")</f>
        <v>2.6644170481932501</v>
      </c>
      <c r="G379" s="11">
        <f>IFERROR(c_ratio_op_tbl!F371/$B379,"")</f>
        <v>3.0450480550780012</v>
      </c>
      <c r="H379" s="11">
        <f>IFERROR(c_ratio_op_tbl!G371/$B379,"")</f>
        <v>3.4256790619627506</v>
      </c>
      <c r="I379" s="14">
        <f>IFERROR(c_ratio_op_tbl!H371/$B379,"")</f>
        <v>3.8063100688475009</v>
      </c>
      <c r="J379" s="11">
        <f>IFERROR(c_ratio_op_tbl!I371/$B379,"")</f>
        <v>4.1869410757322507</v>
      </c>
      <c r="K379" s="11">
        <f>IFERROR(c_ratio_op_tbl!J371/$B379,"")</f>
        <v>4.5675720826169997</v>
      </c>
      <c r="L379" s="11">
        <f>IFERROR(c_ratio_op_tbl!K371/$B379,"")</f>
        <v>4.9482030895017513</v>
      </c>
      <c r="M379" s="11">
        <f>IFERROR(c_ratio_op_tbl!L371/$B379,"")</f>
        <v>5.3288340963865011</v>
      </c>
      <c r="N379" s="11">
        <f>IFERROR(c_ratio_op_tbl!M371/$B379,"")</f>
        <v>5.7094651032712518</v>
      </c>
    </row>
    <row r="380" spans="1:14" x14ac:dyDescent="0.25">
      <c r="A380" s="12" t="str">
        <f>c_ratio_op_tbl!A372</f>
        <v>0x9acbb7650fd9a10048ebd9742068b3799092ca55</v>
      </c>
      <c r="B380" s="2">
        <f>c_ratio_op_tbl!B372</f>
        <v>9480.4522265412252</v>
      </c>
      <c r="C380" s="2"/>
      <c r="D380" s="11">
        <f>IFERROR(c_ratio_op_tbl!C372/$B380,"")</f>
        <v>1.6245602800868117</v>
      </c>
      <c r="E380" s="11">
        <f>IFERROR(c_ratio_op_tbl!D372/$B380,"")</f>
        <v>1.9494723361041739</v>
      </c>
      <c r="F380" s="11">
        <f>IFERROR(c_ratio_op_tbl!E372/$B380,"")</f>
        <v>2.2743843921215374</v>
      </c>
      <c r="G380" s="11">
        <f>IFERROR(c_ratio_op_tbl!F372/$B380,"")</f>
        <v>2.5992964481388996</v>
      </c>
      <c r="H380" s="11">
        <f>IFERROR(c_ratio_op_tbl!G372/$B380,"")</f>
        <v>2.9242085041562618</v>
      </c>
      <c r="I380" s="14">
        <f>IFERROR(c_ratio_op_tbl!H372/$B380,"")</f>
        <v>3.2491205601736244</v>
      </c>
      <c r="J380" s="11">
        <f>IFERROR(c_ratio_op_tbl!I372/$B380,"")</f>
        <v>3.5740326161909866</v>
      </c>
      <c r="K380" s="11">
        <f>IFERROR(c_ratio_op_tbl!J372/$B380,"")</f>
        <v>3.8989446722083487</v>
      </c>
      <c r="L380" s="11">
        <f>IFERROR(c_ratio_op_tbl!K372/$B380,"")</f>
        <v>4.2238567282257113</v>
      </c>
      <c r="M380" s="11">
        <f>IFERROR(c_ratio_op_tbl!L372/$B380,"")</f>
        <v>4.548768784243074</v>
      </c>
      <c r="N380" s="11">
        <f>IFERROR(c_ratio_op_tbl!M372/$B380,"")</f>
        <v>4.8736808402604357</v>
      </c>
    </row>
    <row r="381" spans="1:14" x14ac:dyDescent="0.25">
      <c r="A381" s="12" t="str">
        <f>c_ratio_op_tbl!A373</f>
        <v>0x76a1272a128b76fa3bee660e3860e560e296d665</v>
      </c>
      <c r="B381" s="2">
        <f>c_ratio_op_tbl!B373</f>
        <v>9474.188178768718</v>
      </c>
      <c r="C381" s="2"/>
      <c r="D381" s="11">
        <f>IFERROR(c_ratio_op_tbl!C373/$B381,"")</f>
        <v>3.2651632525171173</v>
      </c>
      <c r="E381" s="11">
        <f>IFERROR(c_ratio_op_tbl!D373/$B381,"")</f>
        <v>3.9181959030205409</v>
      </c>
      <c r="F381" s="11">
        <f>IFERROR(c_ratio_op_tbl!E373/$B381,"")</f>
        <v>4.571228553523965</v>
      </c>
      <c r="G381" s="11">
        <f>IFERROR(c_ratio_op_tbl!F373/$B381,"")</f>
        <v>5.2242612040273881</v>
      </c>
      <c r="H381" s="11">
        <f>IFERROR(c_ratio_op_tbl!G373/$B381,"")</f>
        <v>5.8772938545308113</v>
      </c>
      <c r="I381" s="14">
        <f>IFERROR(c_ratio_op_tbl!H373/$B381,"")</f>
        <v>6.5303265050342354</v>
      </c>
      <c r="J381" s="11">
        <f>IFERROR(c_ratio_op_tbl!I373/$B381,"")</f>
        <v>7.1833591555376595</v>
      </c>
      <c r="K381" s="11">
        <f>IFERROR(c_ratio_op_tbl!J373/$B381,"")</f>
        <v>7.8363918060410818</v>
      </c>
      <c r="L381" s="11">
        <f>IFERROR(c_ratio_op_tbl!K373/$B381,"")</f>
        <v>8.4894244565445067</v>
      </c>
      <c r="M381" s="11">
        <f>IFERROR(c_ratio_op_tbl!L373/$B381,"")</f>
        <v>9.1424571070479299</v>
      </c>
      <c r="N381" s="11">
        <f>IFERROR(c_ratio_op_tbl!M373/$B381,"")</f>
        <v>9.7954897575513531</v>
      </c>
    </row>
    <row r="382" spans="1:14" x14ac:dyDescent="0.25">
      <c r="A382" s="12" t="str">
        <f>c_ratio_op_tbl!A374</f>
        <v>0xab66e60badaea8f90fa5b0da7ab404100641eb6e</v>
      </c>
      <c r="B382" s="2">
        <f>c_ratio_op_tbl!B374</f>
        <v>9372.9036631355593</v>
      </c>
      <c r="C382" s="2"/>
      <c r="D382" s="11">
        <f>IFERROR(c_ratio_op_tbl!C374/$B382,"")</f>
        <v>1.8733291552148446</v>
      </c>
      <c r="E382" s="11">
        <f>IFERROR(c_ratio_op_tbl!D374/$B382,"")</f>
        <v>2.2479949862578135</v>
      </c>
      <c r="F382" s="11">
        <f>IFERROR(c_ratio_op_tbl!E374/$B382,"")</f>
        <v>2.6226608173007819</v>
      </c>
      <c r="G382" s="11">
        <f>IFERROR(c_ratio_op_tbl!F374/$B382,"")</f>
        <v>2.9973266483437508</v>
      </c>
      <c r="H382" s="11">
        <f>IFERROR(c_ratio_op_tbl!G374/$B382,"")</f>
        <v>3.3719924793867206</v>
      </c>
      <c r="I382" s="14">
        <f>IFERROR(c_ratio_op_tbl!H374/$B382,"")</f>
        <v>3.7466583104296891</v>
      </c>
      <c r="J382" s="11">
        <f>IFERROR(c_ratio_op_tbl!I374/$B382,"")</f>
        <v>4.121324141472658</v>
      </c>
      <c r="K382" s="11">
        <f>IFERROR(c_ratio_op_tbl!J374/$B382,"")</f>
        <v>4.4959899725156269</v>
      </c>
      <c r="L382" s="11">
        <f>IFERROR(c_ratio_op_tbl!K374/$B382,"")</f>
        <v>4.8706558035585958</v>
      </c>
      <c r="M382" s="11">
        <f>IFERROR(c_ratio_op_tbl!L374/$B382,"")</f>
        <v>5.2453216346015639</v>
      </c>
      <c r="N382" s="11">
        <f>IFERROR(c_ratio_op_tbl!M374/$B382,"")</f>
        <v>5.6199874656445346</v>
      </c>
    </row>
    <row r="383" spans="1:14" x14ac:dyDescent="0.25">
      <c r="A383" s="12" t="str">
        <f>c_ratio_op_tbl!A375</f>
        <v>0x7fd8a3e656c90a0e3cd703e4ba46aa4c9d9e84fb</v>
      </c>
      <c r="B383" s="2">
        <f>c_ratio_op_tbl!B375</f>
        <v>9324.8311423710074</v>
      </c>
      <c r="C383" s="2"/>
      <c r="D383" s="11">
        <f>IFERROR(c_ratio_op_tbl!C375/$B383,"")</f>
        <v>1.8889544188318563</v>
      </c>
      <c r="E383" s="11">
        <f>IFERROR(c_ratio_op_tbl!D375/$B383,"")</f>
        <v>2.2667453025982272</v>
      </c>
      <c r="F383" s="11">
        <f>IFERROR(c_ratio_op_tbl!E375/$B383,"")</f>
        <v>2.6445361863645975</v>
      </c>
      <c r="G383" s="11">
        <f>IFERROR(c_ratio_op_tbl!F375/$B383,"")</f>
        <v>3.0223270701309697</v>
      </c>
      <c r="H383" s="11">
        <f>IFERROR(c_ratio_op_tbl!G375/$B383,"")</f>
        <v>3.4001179538973405</v>
      </c>
      <c r="I383" s="14">
        <f>IFERROR(c_ratio_op_tbl!H375/$B383,"")</f>
        <v>3.7779088376637127</v>
      </c>
      <c r="J383" s="11">
        <f>IFERROR(c_ratio_op_tbl!I375/$B383,"")</f>
        <v>4.1556997214300848</v>
      </c>
      <c r="K383" s="11">
        <f>IFERROR(c_ratio_op_tbl!J375/$B383,"")</f>
        <v>4.5334906051964543</v>
      </c>
      <c r="L383" s="11">
        <f>IFERROR(c_ratio_op_tbl!K375/$B383,"")</f>
        <v>4.9112814889628256</v>
      </c>
      <c r="M383" s="11">
        <f>IFERROR(c_ratio_op_tbl!L375/$B383,"")</f>
        <v>5.2890723727291951</v>
      </c>
      <c r="N383" s="11">
        <f>IFERROR(c_ratio_op_tbl!M375/$B383,"")</f>
        <v>5.6668632564955672</v>
      </c>
    </row>
    <row r="384" spans="1:14" x14ac:dyDescent="0.25">
      <c r="A384" s="12" t="str">
        <f>c_ratio_op_tbl!A376</f>
        <v>0xa9c6e2cef1c161ad81f009463d3d760ec34d1286</v>
      </c>
      <c r="B384" s="2">
        <f>c_ratio_op_tbl!B376</f>
        <v>9296.9745125254394</v>
      </c>
      <c r="C384" s="2"/>
      <c r="D384" s="11">
        <f>IFERROR(c_ratio_op_tbl!C376/$B384,"")</f>
        <v>2.0278488358307278</v>
      </c>
      <c r="E384" s="11">
        <f>IFERROR(c_ratio_op_tbl!D376/$B384,"")</f>
        <v>2.433418602996873</v>
      </c>
      <c r="F384" s="11">
        <f>IFERROR(c_ratio_op_tbl!E376/$B384,"")</f>
        <v>2.8389883701630185</v>
      </c>
      <c r="G384" s="11">
        <f>IFERROR(c_ratio_op_tbl!F376/$B384,"")</f>
        <v>3.244558137329165</v>
      </c>
      <c r="H384" s="11">
        <f>IFERROR(c_ratio_op_tbl!G376/$B384,"")</f>
        <v>3.6501279044953097</v>
      </c>
      <c r="I384" s="14">
        <f>IFERROR(c_ratio_op_tbl!H376/$B384,"")</f>
        <v>4.0556976716614557</v>
      </c>
      <c r="J384" s="11">
        <f>IFERROR(c_ratio_op_tbl!I376/$B384,"")</f>
        <v>4.4612674388276012</v>
      </c>
      <c r="K384" s="11">
        <f>IFERROR(c_ratio_op_tbl!J376/$B384,"")</f>
        <v>4.8668372059937459</v>
      </c>
      <c r="L384" s="11">
        <f>IFERROR(c_ratio_op_tbl!K376/$B384,"")</f>
        <v>5.2724069731598924</v>
      </c>
      <c r="M384" s="11">
        <f>IFERROR(c_ratio_op_tbl!L376/$B384,"")</f>
        <v>5.6779767403260371</v>
      </c>
      <c r="N384" s="11">
        <f>IFERROR(c_ratio_op_tbl!M376/$B384,"")</f>
        <v>6.0835465074921817</v>
      </c>
    </row>
    <row r="385" spans="1:14" x14ac:dyDescent="0.25">
      <c r="A385" s="12" t="str">
        <f>c_ratio_op_tbl!A377</f>
        <v>0xa9f00c00ea5fd167da64917267e60f9d9430b321</v>
      </c>
      <c r="B385" s="2">
        <f>c_ratio_op_tbl!B377</f>
        <v>9293.6900450862486</v>
      </c>
      <c r="C385" s="2"/>
      <c r="D385" s="11">
        <f>IFERROR(c_ratio_op_tbl!C377/$B385,"")</f>
        <v>1.8897041421105383</v>
      </c>
      <c r="E385" s="11">
        <f>IFERROR(c_ratio_op_tbl!D377/$B385,"")</f>
        <v>2.2676449705326456</v>
      </c>
      <c r="F385" s="11">
        <f>IFERROR(c_ratio_op_tbl!E377/$B385,"")</f>
        <v>2.6455857989547531</v>
      </c>
      <c r="G385" s="11">
        <f>IFERROR(c_ratio_op_tbl!F377/$B385,"")</f>
        <v>3.023526627376862</v>
      </c>
      <c r="H385" s="11">
        <f>IFERROR(c_ratio_op_tbl!G377/$B385,"")</f>
        <v>3.401467455798969</v>
      </c>
      <c r="I385" s="14">
        <f>IFERROR(c_ratio_op_tbl!H377/$B385,"")</f>
        <v>3.7794082842210766</v>
      </c>
      <c r="J385" s="11">
        <f>IFERROR(c_ratio_op_tbl!I377/$B385,"")</f>
        <v>4.1573491126431845</v>
      </c>
      <c r="K385" s="11">
        <f>IFERROR(c_ratio_op_tbl!J377/$B385,"")</f>
        <v>4.5352899410652912</v>
      </c>
      <c r="L385" s="11">
        <f>IFERROR(c_ratio_op_tbl!K377/$B385,"")</f>
        <v>4.9132307694874005</v>
      </c>
      <c r="M385" s="11">
        <f>IFERROR(c_ratio_op_tbl!L377/$B385,"")</f>
        <v>5.2911715979095062</v>
      </c>
      <c r="N385" s="11">
        <f>IFERROR(c_ratio_op_tbl!M377/$B385,"")</f>
        <v>5.6691124263316146</v>
      </c>
    </row>
    <row r="386" spans="1:14" x14ac:dyDescent="0.25">
      <c r="A386" s="12" t="str">
        <f>c_ratio_op_tbl!A378</f>
        <v>0xefde42783b0cc8e1fa3206754d4b3a646b9e49d7</v>
      </c>
      <c r="B386" s="2">
        <f>c_ratio_op_tbl!B378</f>
        <v>9262.2603743760119</v>
      </c>
      <c r="C386" s="2"/>
      <c r="D386" s="11">
        <f>IFERROR(c_ratio_op_tbl!C378/$B386,"")</f>
        <v>1.8744307664293351</v>
      </c>
      <c r="E386" s="11">
        <f>IFERROR(c_ratio_op_tbl!D378/$B386,"")</f>
        <v>2.2493169197152025</v>
      </c>
      <c r="F386" s="11">
        <f>IFERROR(c_ratio_op_tbl!E378/$B386,"")</f>
        <v>2.6242030730010697</v>
      </c>
      <c r="G386" s="11">
        <f>IFERROR(c_ratio_op_tbl!F378/$B386,"")</f>
        <v>2.9990892262869373</v>
      </c>
      <c r="H386" s="11">
        <f>IFERROR(c_ratio_op_tbl!G378/$B386,"")</f>
        <v>3.3739753795728045</v>
      </c>
      <c r="I386" s="14">
        <f>IFERROR(c_ratio_op_tbl!H378/$B386,"")</f>
        <v>3.7488615328586721</v>
      </c>
      <c r="J386" s="11">
        <f>IFERROR(c_ratio_op_tbl!I378/$B386,"")</f>
        <v>4.1237476861445392</v>
      </c>
      <c r="K386" s="11">
        <f>IFERROR(c_ratio_op_tbl!J378/$B386,"")</f>
        <v>4.4986338394304068</v>
      </c>
      <c r="L386" s="11">
        <f>IFERROR(c_ratio_op_tbl!K378/$B386,"")</f>
        <v>4.8735199927162718</v>
      </c>
      <c r="M386" s="11">
        <f>IFERROR(c_ratio_op_tbl!L378/$B386,"")</f>
        <v>5.2484061460021394</v>
      </c>
      <c r="N386" s="11">
        <f>IFERROR(c_ratio_op_tbl!M378/$B386,"")</f>
        <v>5.623292299288007</v>
      </c>
    </row>
    <row r="387" spans="1:14" x14ac:dyDescent="0.25">
      <c r="A387" s="12" t="str">
        <f>c_ratio_op_tbl!A379</f>
        <v>0xf90dc46f86c3f78de24408014396843359812044</v>
      </c>
      <c r="B387" s="2">
        <f>c_ratio_op_tbl!B379</f>
        <v>9259.6610241040144</v>
      </c>
      <c r="C387" s="2"/>
      <c r="D387" s="11">
        <f>IFERROR(c_ratio_op_tbl!C379/$B387,"")</f>
        <v>1.9093739698913559</v>
      </c>
      <c r="E387" s="11">
        <f>IFERROR(c_ratio_op_tbl!D379/$B387,"")</f>
        <v>2.2912487638696275</v>
      </c>
      <c r="F387" s="11">
        <f>IFERROR(c_ratio_op_tbl!E379/$B387,"")</f>
        <v>2.6731235578478985</v>
      </c>
      <c r="G387" s="11">
        <f>IFERROR(c_ratio_op_tbl!F379/$B387,"")</f>
        <v>3.0549983518261703</v>
      </c>
      <c r="H387" s="11">
        <f>IFERROR(c_ratio_op_tbl!G379/$B387,"")</f>
        <v>3.4368731458044413</v>
      </c>
      <c r="I387" s="14">
        <f>IFERROR(c_ratio_op_tbl!H379/$B387,"")</f>
        <v>3.8187479397827127</v>
      </c>
      <c r="J387" s="11">
        <f>IFERROR(c_ratio_op_tbl!I379/$B387,"")</f>
        <v>4.2006227337609845</v>
      </c>
      <c r="K387" s="11">
        <f>IFERROR(c_ratio_op_tbl!J379/$B387,"")</f>
        <v>4.582497527739255</v>
      </c>
      <c r="L387" s="11">
        <f>IFERROR(c_ratio_op_tbl!K379/$B387,"")</f>
        <v>4.9643723217175255</v>
      </c>
      <c r="M387" s="11">
        <f>IFERROR(c_ratio_op_tbl!L379/$B387,"")</f>
        <v>5.3462471156957969</v>
      </c>
      <c r="N387" s="11">
        <f>IFERROR(c_ratio_op_tbl!M379/$B387,"")</f>
        <v>5.7281219096740692</v>
      </c>
    </row>
    <row r="388" spans="1:14" x14ac:dyDescent="0.25">
      <c r="A388" s="12" t="str">
        <f>c_ratio_op_tbl!A380</f>
        <v>0x579c5ce071691aec2ebfe45737d487860eb6f3f5</v>
      </c>
      <c r="B388" s="2">
        <f>c_ratio_op_tbl!B380</f>
        <v>9251.7336841636206</v>
      </c>
      <c r="C388" s="2"/>
      <c r="D388" s="11">
        <f>IFERROR(c_ratio_op_tbl!C380/$B388,"")</f>
        <v>1.9709860206356016</v>
      </c>
      <c r="E388" s="11">
        <f>IFERROR(c_ratio_op_tbl!D380/$B388,"")</f>
        <v>2.3651832247627218</v>
      </c>
      <c r="F388" s="11">
        <f>IFERROR(c_ratio_op_tbl!E380/$B388,"")</f>
        <v>2.759380428889842</v>
      </c>
      <c r="G388" s="11">
        <f>IFERROR(c_ratio_op_tbl!F380/$B388,"")</f>
        <v>3.1535776330169623</v>
      </c>
      <c r="H388" s="11">
        <f>IFERROR(c_ratio_op_tbl!G380/$B388,"")</f>
        <v>3.547774837144082</v>
      </c>
      <c r="I388" s="14">
        <f>IFERROR(c_ratio_op_tbl!H380/$B388,"")</f>
        <v>3.9419720412712027</v>
      </c>
      <c r="J388" s="11">
        <f>IFERROR(c_ratio_op_tbl!I380/$B388,"")</f>
        <v>4.336169245398322</v>
      </c>
      <c r="K388" s="11">
        <f>IFERROR(c_ratio_op_tbl!J380/$B388,"")</f>
        <v>4.7303664495254427</v>
      </c>
      <c r="L388" s="11">
        <f>IFERROR(c_ratio_op_tbl!K380/$B388,"")</f>
        <v>5.1245636536525643</v>
      </c>
      <c r="M388" s="11">
        <f>IFERROR(c_ratio_op_tbl!L380/$B388,"")</f>
        <v>5.5187608577796832</v>
      </c>
      <c r="N388" s="11">
        <f>IFERROR(c_ratio_op_tbl!M380/$B388,"")</f>
        <v>5.9129580619068047</v>
      </c>
    </row>
    <row r="389" spans="1:14" x14ac:dyDescent="0.25">
      <c r="A389" s="12" t="str">
        <f>c_ratio_op_tbl!A381</f>
        <v>0x15dd734312c7a0c3c6a4713cf5ccd9031b08401c</v>
      </c>
      <c r="B389" s="2">
        <f>c_ratio_op_tbl!B381</f>
        <v>9222.7820176376008</v>
      </c>
      <c r="C389" s="2"/>
      <c r="D389" s="11">
        <f>IFERROR(c_ratio_op_tbl!C381/$B389,"")</f>
        <v>1.8832080434803109</v>
      </c>
      <c r="E389" s="11">
        <f>IFERROR(c_ratio_op_tbl!D381/$B389,"")</f>
        <v>2.2598496521763729</v>
      </c>
      <c r="F389" s="11">
        <f>IFERROR(c_ratio_op_tbl!E381/$B389,"")</f>
        <v>2.6364912608724351</v>
      </c>
      <c r="G389" s="11">
        <f>IFERROR(c_ratio_op_tbl!F381/$B389,"")</f>
        <v>3.0131328695684987</v>
      </c>
      <c r="H389" s="11">
        <f>IFERROR(c_ratio_op_tbl!G381/$B389,"")</f>
        <v>3.3897744782645605</v>
      </c>
      <c r="I389" s="14">
        <f>IFERROR(c_ratio_op_tbl!H381/$B389,"")</f>
        <v>3.7664160869606227</v>
      </c>
      <c r="J389" s="11">
        <f>IFERROR(c_ratio_op_tbl!I381/$B389,"")</f>
        <v>4.1430576956566867</v>
      </c>
      <c r="K389" s="11">
        <f>IFERROR(c_ratio_op_tbl!J381/$B389,"")</f>
        <v>4.5196993043527467</v>
      </c>
      <c r="L389" s="11">
        <f>IFERROR(c_ratio_op_tbl!K381/$B389,"")</f>
        <v>4.8963409130488094</v>
      </c>
      <c r="M389" s="11">
        <f>IFERROR(c_ratio_op_tbl!L381/$B389,"")</f>
        <v>5.2729825217448711</v>
      </c>
      <c r="N389" s="11">
        <f>IFERROR(c_ratio_op_tbl!M381/$B389,"")</f>
        <v>5.6496241304409338</v>
      </c>
    </row>
    <row r="390" spans="1:14" x14ac:dyDescent="0.25">
      <c r="A390" s="12" t="str">
        <f>c_ratio_op_tbl!A382</f>
        <v>0xb0317fead6b9278845315ebecbb0d1eba3fdf8bf</v>
      </c>
      <c r="B390" s="2">
        <f>c_ratio_op_tbl!B382</f>
        <v>9190.9069295615627</v>
      </c>
      <c r="C390" s="2"/>
      <c r="D390" s="11">
        <f>IFERROR(c_ratio_op_tbl!C382/$B390,"")</f>
        <v>1.9313761760411623</v>
      </c>
      <c r="E390" s="11">
        <f>IFERROR(c_ratio_op_tbl!D382/$B390,"")</f>
        <v>2.3176514112493951</v>
      </c>
      <c r="F390" s="11">
        <f>IFERROR(c_ratio_op_tbl!E382/$B390,"")</f>
        <v>2.7039266464576266</v>
      </c>
      <c r="G390" s="11">
        <f>IFERROR(c_ratio_op_tbl!F382/$B390,"")</f>
        <v>3.0902018816658594</v>
      </c>
      <c r="H390" s="11">
        <f>IFERROR(c_ratio_op_tbl!G382/$B390,"")</f>
        <v>3.4764771168740927</v>
      </c>
      <c r="I390" s="14">
        <f>IFERROR(c_ratio_op_tbl!H382/$B390,"")</f>
        <v>3.8627523520823246</v>
      </c>
      <c r="J390" s="11">
        <f>IFERROR(c_ratio_op_tbl!I382/$B390,"")</f>
        <v>4.2490275872905565</v>
      </c>
      <c r="K390" s="11">
        <f>IFERROR(c_ratio_op_tbl!J382/$B390,"")</f>
        <v>4.6353028224987902</v>
      </c>
      <c r="L390" s="11">
        <f>IFERROR(c_ratio_op_tbl!K382/$B390,"")</f>
        <v>5.0215780577070221</v>
      </c>
      <c r="M390" s="11">
        <f>IFERROR(c_ratio_op_tbl!L382/$B390,"")</f>
        <v>5.4078532929152532</v>
      </c>
      <c r="N390" s="11">
        <f>IFERROR(c_ratio_op_tbl!M382/$B390,"")</f>
        <v>5.7941285281234878</v>
      </c>
    </row>
    <row r="391" spans="1:14" x14ac:dyDescent="0.25">
      <c r="A391" s="12" t="str">
        <f>c_ratio_op_tbl!A383</f>
        <v>0xd4ee113548dd66913dff6743e9b89e9fca7e4ead</v>
      </c>
      <c r="B391" s="2">
        <f>c_ratio_op_tbl!B383</f>
        <v>9148.9088468940572</v>
      </c>
      <c r="C391" s="2"/>
      <c r="D391" s="11">
        <f>IFERROR(c_ratio_op_tbl!C383/$B391,"")</f>
        <v>1.8807371613019208</v>
      </c>
      <c r="E391" s="11">
        <f>IFERROR(c_ratio_op_tbl!D383/$B391,"")</f>
        <v>2.256884593562305</v>
      </c>
      <c r="F391" s="11">
        <f>IFERROR(c_ratio_op_tbl!E383/$B391,"")</f>
        <v>2.6330320258226889</v>
      </c>
      <c r="G391" s="11">
        <f>IFERROR(c_ratio_op_tbl!F383/$B391,"")</f>
        <v>3.0091794580830729</v>
      </c>
      <c r="H391" s="11">
        <f>IFERROR(c_ratio_op_tbl!G383/$B391,"")</f>
        <v>3.3853268903434581</v>
      </c>
      <c r="I391" s="14">
        <f>IFERROR(c_ratio_op_tbl!H383/$B391,"")</f>
        <v>3.7614743226038416</v>
      </c>
      <c r="J391" s="11">
        <f>IFERROR(c_ratio_op_tbl!I383/$B391,"")</f>
        <v>4.1376217548642265</v>
      </c>
      <c r="K391" s="11">
        <f>IFERROR(c_ratio_op_tbl!J383/$B391,"")</f>
        <v>4.5137691871246099</v>
      </c>
      <c r="L391" s="11">
        <f>IFERROR(c_ratio_op_tbl!K383/$B391,"")</f>
        <v>4.8899166193849943</v>
      </c>
      <c r="M391" s="11">
        <f>IFERROR(c_ratio_op_tbl!L383/$B391,"")</f>
        <v>5.2660640516453787</v>
      </c>
      <c r="N391" s="11">
        <f>IFERROR(c_ratio_op_tbl!M383/$B391,"")</f>
        <v>5.6422114839057631</v>
      </c>
    </row>
    <row r="392" spans="1:14" x14ac:dyDescent="0.25">
      <c r="A392" s="12" t="str">
        <f>c_ratio_op_tbl!A384</f>
        <v>0x65f570384d6cc157a15eac9bfd9da88364d59b7f</v>
      </c>
      <c r="B392" s="2">
        <f>c_ratio_op_tbl!B384</f>
        <v>9053.075293620459</v>
      </c>
      <c r="C392" s="2"/>
      <c r="D392" s="11">
        <f>IFERROR(c_ratio_op_tbl!C384/$B392,"")</f>
        <v>1.9034456555162409</v>
      </c>
      <c r="E392" s="11">
        <f>IFERROR(c_ratio_op_tbl!D384/$B392,"")</f>
        <v>2.2841347866194894</v>
      </c>
      <c r="F392" s="11">
        <f>IFERROR(c_ratio_op_tbl!E384/$B392,"")</f>
        <v>2.664823917722738</v>
      </c>
      <c r="G392" s="11">
        <f>IFERROR(c_ratio_op_tbl!F384/$B392,"")</f>
        <v>3.0455130488259856</v>
      </c>
      <c r="H392" s="11">
        <f>IFERROR(c_ratio_op_tbl!G384/$B392,"")</f>
        <v>3.4262021799292341</v>
      </c>
      <c r="I392" s="14">
        <f>IFERROR(c_ratio_op_tbl!H384/$B392,"")</f>
        <v>3.8068913110324818</v>
      </c>
      <c r="J392" s="11">
        <f>IFERROR(c_ratio_op_tbl!I384/$B392,"")</f>
        <v>4.1875804421357321</v>
      </c>
      <c r="K392" s="11">
        <f>IFERROR(c_ratio_op_tbl!J384/$B392,"")</f>
        <v>4.5682695732389789</v>
      </c>
      <c r="L392" s="11">
        <f>IFERROR(c_ratio_op_tbl!K384/$B392,"")</f>
        <v>4.9489587043422274</v>
      </c>
      <c r="M392" s="11">
        <f>IFERROR(c_ratio_op_tbl!L384/$B392,"")</f>
        <v>5.329647835445475</v>
      </c>
      <c r="N392" s="11">
        <f>IFERROR(c_ratio_op_tbl!M384/$B392,"")</f>
        <v>5.7103369665487245</v>
      </c>
    </row>
    <row r="393" spans="1:14" x14ac:dyDescent="0.25">
      <c r="A393" s="12" t="str">
        <f>c_ratio_op_tbl!A385</f>
        <v>0x6fc72314958b1713b5db16a9240f6dc01eb353f7</v>
      </c>
      <c r="B393" s="2">
        <f>c_ratio_op_tbl!B385</f>
        <v>9041.8074924634784</v>
      </c>
      <c r="C393" s="2"/>
      <c r="D393" s="11">
        <f>IFERROR(c_ratio_op_tbl!C385/$B393,"")</f>
        <v>2.0796673080656185</v>
      </c>
      <c r="E393" s="11">
        <f>IFERROR(c_ratio_op_tbl!D385/$B393,"")</f>
        <v>2.4956007696787417</v>
      </c>
      <c r="F393" s="11">
        <f>IFERROR(c_ratio_op_tbl!E385/$B393,"")</f>
        <v>2.9115342312918653</v>
      </c>
      <c r="G393" s="11">
        <f>IFERROR(c_ratio_op_tbl!F385/$B393,"")</f>
        <v>3.3274676929049898</v>
      </c>
      <c r="H393" s="11">
        <f>IFERROR(c_ratio_op_tbl!G385/$B393,"")</f>
        <v>3.7434011545181129</v>
      </c>
      <c r="I393" s="14">
        <f>IFERROR(c_ratio_op_tbl!H385/$B393,"")</f>
        <v>4.159334616131237</v>
      </c>
      <c r="J393" s="11">
        <f>IFERROR(c_ratio_op_tbl!I385/$B393,"")</f>
        <v>4.5752680777443606</v>
      </c>
      <c r="K393" s="11">
        <f>IFERROR(c_ratio_op_tbl!J385/$B393,"")</f>
        <v>4.9912015393574833</v>
      </c>
      <c r="L393" s="11">
        <f>IFERROR(c_ratio_op_tbl!K385/$B393,"")</f>
        <v>5.4071350009706078</v>
      </c>
      <c r="M393" s="11">
        <f>IFERROR(c_ratio_op_tbl!L385/$B393,"")</f>
        <v>5.8230684625837306</v>
      </c>
      <c r="N393" s="11">
        <f>IFERROR(c_ratio_op_tbl!M385/$B393,"")</f>
        <v>6.2390019241968551</v>
      </c>
    </row>
    <row r="394" spans="1:14" x14ac:dyDescent="0.25">
      <c r="A394" s="12" t="str">
        <f>c_ratio_op_tbl!A386</f>
        <v>0x8c42138c925d1049ec6b29f1ecf817b1628e54ba</v>
      </c>
      <c r="B394" s="2">
        <f>c_ratio_op_tbl!B386</f>
        <v>8975.616802178678</v>
      </c>
      <c r="C394" s="2"/>
      <c r="D394" s="11">
        <f>IFERROR(c_ratio_op_tbl!C386/$B394,"")</f>
        <v>1.8665110276275358</v>
      </c>
      <c r="E394" s="11">
        <f>IFERROR(c_ratio_op_tbl!D386/$B394,"")</f>
        <v>2.2398132331530425</v>
      </c>
      <c r="F394" s="11">
        <f>IFERROR(c_ratio_op_tbl!E386/$B394,"")</f>
        <v>2.6131154386785491</v>
      </c>
      <c r="G394" s="11">
        <f>IFERROR(c_ratio_op_tbl!F386/$B394,"")</f>
        <v>2.9864176442040571</v>
      </c>
      <c r="H394" s="11">
        <f>IFERROR(c_ratio_op_tbl!G386/$B394,"")</f>
        <v>3.3597198497295642</v>
      </c>
      <c r="I394" s="14">
        <f>IFERROR(c_ratio_op_tbl!H386/$B394,"")</f>
        <v>3.7330220552550717</v>
      </c>
      <c r="J394" s="11">
        <f>IFERROR(c_ratio_op_tbl!I386/$B394,"")</f>
        <v>4.1063242607805783</v>
      </c>
      <c r="K394" s="11">
        <f>IFERROR(c_ratio_op_tbl!J386/$B394,"")</f>
        <v>4.479626466306085</v>
      </c>
      <c r="L394" s="11">
        <f>IFERROR(c_ratio_op_tbl!K386/$B394,"")</f>
        <v>4.8529286718315925</v>
      </c>
      <c r="M394" s="11">
        <f>IFERROR(c_ratio_op_tbl!L386/$B394,"")</f>
        <v>5.2262308773570991</v>
      </c>
      <c r="N394" s="11">
        <f>IFERROR(c_ratio_op_tbl!M386/$B394,"")</f>
        <v>5.5995330828826058</v>
      </c>
    </row>
    <row r="395" spans="1:14" x14ac:dyDescent="0.25">
      <c r="A395" s="12" t="str">
        <f>c_ratio_op_tbl!A387</f>
        <v>0x200db79f041907ace0592ae8804620c3668d5bdb</v>
      </c>
      <c r="B395" s="2">
        <f>c_ratio_op_tbl!B387</f>
        <v>8947.9580943782148</v>
      </c>
      <c r="C395" s="2"/>
      <c r="D395" s="11">
        <f>IFERROR(c_ratio_op_tbl!C387/$B395,"")</f>
        <v>1.5962572074440586</v>
      </c>
      <c r="E395" s="11">
        <f>IFERROR(c_ratio_op_tbl!D387/$B395,"")</f>
        <v>1.9155086489328708</v>
      </c>
      <c r="F395" s="11">
        <f>IFERROR(c_ratio_op_tbl!E387/$B395,"")</f>
        <v>2.2347600904216818</v>
      </c>
      <c r="G395" s="11">
        <f>IFERROR(c_ratio_op_tbl!F387/$B395,"")</f>
        <v>2.5540115319104943</v>
      </c>
      <c r="H395" s="11">
        <f>IFERROR(c_ratio_op_tbl!G387/$B395,"")</f>
        <v>2.8732629733993065</v>
      </c>
      <c r="I395" s="14">
        <f>IFERROR(c_ratio_op_tbl!H387/$B395,"")</f>
        <v>3.1925144148881173</v>
      </c>
      <c r="J395" s="11">
        <f>IFERROR(c_ratio_op_tbl!I387/$B395,"")</f>
        <v>3.5117658563769294</v>
      </c>
      <c r="K395" s="11">
        <f>IFERROR(c_ratio_op_tbl!J387/$B395,"")</f>
        <v>3.8310172978657406</v>
      </c>
      <c r="L395" s="11">
        <f>IFERROR(c_ratio_op_tbl!K387/$B395,"")</f>
        <v>4.1502687393545532</v>
      </c>
      <c r="M395" s="11">
        <f>IFERROR(c_ratio_op_tbl!L387/$B395,"")</f>
        <v>4.4695201808433653</v>
      </c>
      <c r="N395" s="11">
        <f>IFERROR(c_ratio_op_tbl!M387/$B395,"")</f>
        <v>4.7887716223321766</v>
      </c>
    </row>
    <row r="396" spans="1:14" x14ac:dyDescent="0.25">
      <c r="A396" s="12" t="str">
        <f>c_ratio_op_tbl!A388</f>
        <v>0x521d155cee171dad885eae47a97a8c489c3c70c9</v>
      </c>
      <c r="B396" s="2">
        <f>c_ratio_op_tbl!B388</f>
        <v>8825.1961575787373</v>
      </c>
      <c r="C396" s="2"/>
      <c r="D396" s="11">
        <f>IFERROR(c_ratio_op_tbl!C388/$B396,"")</f>
        <v>1.8840514095993481</v>
      </c>
      <c r="E396" s="11">
        <f>IFERROR(c_ratio_op_tbl!D388/$B396,"")</f>
        <v>2.2608616915192172</v>
      </c>
      <c r="F396" s="11">
        <f>IFERROR(c_ratio_op_tbl!E388/$B396,"")</f>
        <v>2.6376719734390872</v>
      </c>
      <c r="G396" s="11">
        <f>IFERROR(c_ratio_op_tbl!F388/$B396,"")</f>
        <v>3.0144822553589568</v>
      </c>
      <c r="H396" s="11">
        <f>IFERROR(c_ratio_op_tbl!G388/$B396,"")</f>
        <v>3.3912925372788272</v>
      </c>
      <c r="I396" s="14">
        <f>IFERROR(c_ratio_op_tbl!H388/$B396,"")</f>
        <v>3.7681028191986963</v>
      </c>
      <c r="J396" s="11">
        <f>IFERROR(c_ratio_op_tbl!I388/$B396,"")</f>
        <v>4.1449131011185667</v>
      </c>
      <c r="K396" s="11">
        <f>IFERROR(c_ratio_op_tbl!J388/$B396,"")</f>
        <v>4.5217233830384345</v>
      </c>
      <c r="L396" s="11">
        <f>IFERROR(c_ratio_op_tbl!K388/$B396,"")</f>
        <v>4.898533664958304</v>
      </c>
      <c r="M396" s="11">
        <f>IFERROR(c_ratio_op_tbl!L388/$B396,"")</f>
        <v>5.2753439468781735</v>
      </c>
      <c r="N396" s="11">
        <f>IFERROR(c_ratio_op_tbl!M388/$B396,"")</f>
        <v>5.652154228798044</v>
      </c>
    </row>
    <row r="397" spans="1:14" x14ac:dyDescent="0.25">
      <c r="A397" s="12" t="str">
        <f>c_ratio_op_tbl!A389</f>
        <v>0x9cc0447828e761f444ab52a263f2437b704b6ed9</v>
      </c>
      <c r="B397" s="2">
        <f>c_ratio_op_tbl!B389</f>
        <v>8736.8889349836063</v>
      </c>
      <c r="C397" s="2"/>
      <c r="D397" s="11">
        <f>IFERROR(c_ratio_op_tbl!C389/$B397,"")</f>
        <v>1.867600283478281</v>
      </c>
      <c r="E397" s="11">
        <f>IFERROR(c_ratio_op_tbl!D389/$B397,"")</f>
        <v>2.2411203401739366</v>
      </c>
      <c r="F397" s="11">
        <f>IFERROR(c_ratio_op_tbl!E389/$B397,"")</f>
        <v>2.6146403968695924</v>
      </c>
      <c r="G397" s="11">
        <f>IFERROR(c_ratio_op_tbl!F389/$B397,"")</f>
        <v>2.9881604535652491</v>
      </c>
      <c r="H397" s="11">
        <f>IFERROR(c_ratio_op_tbl!G389/$B397,"")</f>
        <v>3.3616805102609058</v>
      </c>
      <c r="I397" s="14">
        <f>IFERROR(c_ratio_op_tbl!H389/$B397,"")</f>
        <v>3.735200566956562</v>
      </c>
      <c r="J397" s="11">
        <f>IFERROR(c_ratio_op_tbl!I389/$B397,"")</f>
        <v>4.1087206236522178</v>
      </c>
      <c r="K397" s="11">
        <f>IFERROR(c_ratio_op_tbl!J389/$B397,"")</f>
        <v>4.4822406803478732</v>
      </c>
      <c r="L397" s="11">
        <f>IFERROR(c_ratio_op_tbl!K389/$B397,"")</f>
        <v>4.8557607370435303</v>
      </c>
      <c r="M397" s="11">
        <f>IFERROR(c_ratio_op_tbl!L389/$B397,"")</f>
        <v>5.2292807937391848</v>
      </c>
      <c r="N397" s="11">
        <f>IFERROR(c_ratio_op_tbl!M389/$B397,"")</f>
        <v>5.6028008504348419</v>
      </c>
    </row>
    <row r="398" spans="1:14" x14ac:dyDescent="0.25">
      <c r="A398" s="12" t="str">
        <f>c_ratio_op_tbl!A390</f>
        <v>0xcba1a275e2d858ecffaf7a87f606f74b719a8a93</v>
      </c>
      <c r="B398" s="2">
        <f>c_ratio_op_tbl!B390</f>
        <v>8735.0174663108864</v>
      </c>
      <c r="C398" s="2"/>
      <c r="D398" s="11">
        <f>IFERROR(c_ratio_op_tbl!C390/$B398,"")</f>
        <v>1.8915647035307426</v>
      </c>
      <c r="E398" s="11">
        <f>IFERROR(c_ratio_op_tbl!D390/$B398,"")</f>
        <v>2.2698776442368906</v>
      </c>
      <c r="F398" s="11">
        <f>IFERROR(c_ratio_op_tbl!E390/$B398,"")</f>
        <v>2.6481905849430389</v>
      </c>
      <c r="G398" s="11">
        <f>IFERROR(c_ratio_op_tbl!F390/$B398,"")</f>
        <v>3.0265035256491886</v>
      </c>
      <c r="H398" s="11">
        <f>IFERROR(c_ratio_op_tbl!G390/$B398,"")</f>
        <v>3.4048164663553369</v>
      </c>
      <c r="I398" s="14">
        <f>IFERROR(c_ratio_op_tbl!H390/$B398,"")</f>
        <v>3.7831294070614851</v>
      </c>
      <c r="J398" s="11">
        <f>IFERROR(c_ratio_op_tbl!I390/$B398,"")</f>
        <v>4.1614423477676343</v>
      </c>
      <c r="K398" s="11">
        <f>IFERROR(c_ratio_op_tbl!J390/$B398,"")</f>
        <v>4.5397552884737813</v>
      </c>
      <c r="L398" s="11">
        <f>IFERROR(c_ratio_op_tbl!K390/$B398,"")</f>
        <v>4.9180682291799309</v>
      </c>
      <c r="M398" s="11">
        <f>IFERROR(c_ratio_op_tbl!L390/$B398,"")</f>
        <v>5.2963811698860788</v>
      </c>
      <c r="N398" s="11">
        <f>IFERROR(c_ratio_op_tbl!M390/$B398,"")</f>
        <v>5.6746941105922275</v>
      </c>
    </row>
    <row r="399" spans="1:14" x14ac:dyDescent="0.25">
      <c r="A399" s="12" t="str">
        <f>c_ratio_op_tbl!A391</f>
        <v>0x5d0ac389c669d6efe3ba96b9878d8156f180c539</v>
      </c>
      <c r="B399" s="2">
        <f>c_ratio_op_tbl!B391</f>
        <v>8721.037344498638</v>
      </c>
      <c r="C399" s="2"/>
      <c r="D399" s="11">
        <f>IFERROR(c_ratio_op_tbl!C391/$B399,"")</f>
        <v>1.9036829165868252</v>
      </c>
      <c r="E399" s="11">
        <f>IFERROR(c_ratio_op_tbl!D391/$B399,"")</f>
        <v>2.2844194999041907</v>
      </c>
      <c r="F399" s="11">
        <f>IFERROR(c_ratio_op_tbl!E391/$B399,"")</f>
        <v>2.6651560832215559</v>
      </c>
      <c r="G399" s="11">
        <f>IFERROR(c_ratio_op_tbl!F391/$B399,"")</f>
        <v>3.0458926665389212</v>
      </c>
      <c r="H399" s="11">
        <f>IFERROR(c_ratio_op_tbl!G391/$B399,"")</f>
        <v>3.4266292498562869</v>
      </c>
      <c r="I399" s="14">
        <f>IFERROR(c_ratio_op_tbl!H391/$B399,"")</f>
        <v>3.8073658331736522</v>
      </c>
      <c r="J399" s="11">
        <f>IFERROR(c_ratio_op_tbl!I391/$B399,"")</f>
        <v>4.1881024164910174</v>
      </c>
      <c r="K399" s="11">
        <f>IFERROR(c_ratio_op_tbl!J391/$B399,"")</f>
        <v>4.5688389998083814</v>
      </c>
      <c r="L399" s="11">
        <f>IFERROR(c_ratio_op_tbl!K391/$B399,"")</f>
        <v>4.9495755831257471</v>
      </c>
      <c r="M399" s="11">
        <f>IFERROR(c_ratio_op_tbl!L391/$B399,"")</f>
        <v>5.330312166443111</v>
      </c>
      <c r="N399" s="11">
        <f>IFERROR(c_ratio_op_tbl!M391/$B399,"")</f>
        <v>5.7110487497604767</v>
      </c>
    </row>
    <row r="400" spans="1:14" x14ac:dyDescent="0.25">
      <c r="A400" s="12" t="str">
        <f>c_ratio_op_tbl!A392</f>
        <v>0x4af764f04db300a4bbf26d51188e942aad74a5d4</v>
      </c>
      <c r="B400" s="2">
        <f>c_ratio_op_tbl!B392</f>
        <v>8611.488773981413</v>
      </c>
      <c r="C400" s="2"/>
      <c r="D400" s="11">
        <f>IFERROR(c_ratio_op_tbl!C392/$B400,"")</f>
        <v>6.611899521354129</v>
      </c>
      <c r="E400" s="11">
        <f>IFERROR(c_ratio_op_tbl!D392/$B400,"")</f>
        <v>7.9342794256249549</v>
      </c>
      <c r="F400" s="11">
        <f>IFERROR(c_ratio_op_tbl!E392/$B400,"")</f>
        <v>9.2566593298957809</v>
      </c>
      <c r="G400" s="11">
        <f>IFERROR(c_ratio_op_tbl!F392/$B400,"")</f>
        <v>10.579039234166608</v>
      </c>
      <c r="H400" s="11">
        <f>IFERROR(c_ratio_op_tbl!G392/$B400,"")</f>
        <v>11.901419138437433</v>
      </c>
      <c r="I400" s="14">
        <f>IFERROR(c_ratio_op_tbl!H392/$B400,"")</f>
        <v>13.223799042708256</v>
      </c>
      <c r="J400" s="11">
        <f>IFERROR(c_ratio_op_tbl!I392/$B400,"")</f>
        <v>14.54617894697909</v>
      </c>
      <c r="K400" s="11">
        <f>IFERROR(c_ratio_op_tbl!J392/$B400,"")</f>
        <v>15.86855885124991</v>
      </c>
      <c r="L400" s="11">
        <f>IFERROR(c_ratio_op_tbl!K392/$B400,"")</f>
        <v>17.190938755520733</v>
      </c>
      <c r="M400" s="11">
        <f>IFERROR(c_ratio_op_tbl!L392/$B400,"")</f>
        <v>18.513318659791555</v>
      </c>
      <c r="N400" s="11">
        <f>IFERROR(c_ratio_op_tbl!M392/$B400,"")</f>
        <v>19.835698564062387</v>
      </c>
    </row>
    <row r="401" spans="1:14" x14ac:dyDescent="0.25">
      <c r="A401" s="12" t="str">
        <f>c_ratio_op_tbl!A393</f>
        <v>0x45b14b5d5c536c3faba451a1ba53387dcddfcf2f</v>
      </c>
      <c r="B401" s="2">
        <f>c_ratio_op_tbl!B393</f>
        <v>8570.0094526090197</v>
      </c>
      <c r="C401" s="2"/>
      <c r="D401" s="11">
        <f>IFERROR(c_ratio_op_tbl!C393/$B401,"")</f>
        <v>1.8775017966187599</v>
      </c>
      <c r="E401" s="11">
        <f>IFERROR(c_ratio_op_tbl!D393/$B401,"")</f>
        <v>2.2530021559425109</v>
      </c>
      <c r="F401" s="11">
        <f>IFERROR(c_ratio_op_tbl!E393/$B401,"")</f>
        <v>2.6285025152662631</v>
      </c>
      <c r="G401" s="11">
        <f>IFERROR(c_ratio_op_tbl!F393/$B401,"")</f>
        <v>3.0040028745900154</v>
      </c>
      <c r="H401" s="11">
        <f>IFERROR(c_ratio_op_tbl!G393/$B401,"")</f>
        <v>3.3795032339137676</v>
      </c>
      <c r="I401" s="14">
        <f>IFERROR(c_ratio_op_tbl!H393/$B401,"")</f>
        <v>3.7550035932375185</v>
      </c>
      <c r="J401" s="11">
        <f>IFERROR(c_ratio_op_tbl!I393/$B401,"")</f>
        <v>4.1305039525612708</v>
      </c>
      <c r="K401" s="11">
        <f>IFERROR(c_ratio_op_tbl!J393/$B401,"")</f>
        <v>4.5060043118850235</v>
      </c>
      <c r="L401" s="11">
        <f>IFERROR(c_ratio_op_tbl!K393/$B401,"")</f>
        <v>4.8815046712087744</v>
      </c>
      <c r="M401" s="11">
        <f>IFERROR(c_ratio_op_tbl!L393/$B401,"")</f>
        <v>5.2570050305325262</v>
      </c>
      <c r="N401" s="11">
        <f>IFERROR(c_ratio_op_tbl!M393/$B401,"")</f>
        <v>5.6325053898562789</v>
      </c>
    </row>
    <row r="402" spans="1:14" x14ac:dyDescent="0.25">
      <c r="A402" s="12" t="str">
        <f>c_ratio_op_tbl!A394</f>
        <v>0x97020c9ec66e0f59231918b1d2f167a66026aff2</v>
      </c>
      <c r="B402" s="2">
        <f>c_ratio_op_tbl!B394</f>
        <v>8534.0101398072929</v>
      </c>
      <c r="C402" s="2"/>
      <c r="D402" s="11">
        <f>IFERROR(c_ratio_op_tbl!C394/$B402,"")</f>
        <v>1.881484037757857</v>
      </c>
      <c r="E402" s="11">
        <f>IFERROR(c_ratio_op_tbl!D394/$B402,"")</f>
        <v>2.2577808453094281</v>
      </c>
      <c r="F402" s="11">
        <f>IFERROR(c_ratio_op_tbl!E394/$B402,"")</f>
        <v>2.6340776528609986</v>
      </c>
      <c r="G402" s="11">
        <f>IFERROR(c_ratio_op_tbl!F394/$B402,"")</f>
        <v>3.0103744604125713</v>
      </c>
      <c r="H402" s="11">
        <f>IFERROR(c_ratio_op_tbl!G394/$B402,"")</f>
        <v>3.3866712679641422</v>
      </c>
      <c r="I402" s="14">
        <f>IFERROR(c_ratio_op_tbl!H394/$B402,"")</f>
        <v>3.7629680755157131</v>
      </c>
      <c r="J402" s="11">
        <f>IFERROR(c_ratio_op_tbl!I394/$B402,"")</f>
        <v>4.1392648830672849</v>
      </c>
      <c r="K402" s="11">
        <f>IFERROR(c_ratio_op_tbl!J394/$B402,"")</f>
        <v>4.5155616906188545</v>
      </c>
      <c r="L402" s="11">
        <f>IFERROR(c_ratio_op_tbl!K394/$B402,"")</f>
        <v>4.8918584981704276</v>
      </c>
      <c r="M402" s="11">
        <f>IFERROR(c_ratio_op_tbl!L394/$B402,"")</f>
        <v>5.2681553057219972</v>
      </c>
      <c r="N402" s="11">
        <f>IFERROR(c_ratio_op_tbl!M394/$B402,"")</f>
        <v>5.6444521132735703</v>
      </c>
    </row>
    <row r="403" spans="1:14" x14ac:dyDescent="0.25">
      <c r="A403" s="12" t="str">
        <f>c_ratio_op_tbl!A395</f>
        <v>0xac25c81d79247d94065335c9dd29673562d1b115</v>
      </c>
      <c r="B403" s="2">
        <f>c_ratio_op_tbl!B395</f>
        <v>8481.3183873640792</v>
      </c>
      <c r="C403" s="2"/>
      <c r="D403" s="11">
        <f>IFERROR(c_ratio_op_tbl!C395/$B403,"")</f>
        <v>1.9167811527055105</v>
      </c>
      <c r="E403" s="11">
        <f>IFERROR(c_ratio_op_tbl!D395/$B403,"")</f>
        <v>2.3001373832466121</v>
      </c>
      <c r="F403" s="11">
        <f>IFERROR(c_ratio_op_tbl!E395/$B403,"")</f>
        <v>2.6834936137877139</v>
      </c>
      <c r="G403" s="11">
        <f>IFERROR(c_ratio_op_tbl!F395/$B403,"")</f>
        <v>3.066849844328817</v>
      </c>
      <c r="H403" s="11">
        <f>IFERROR(c_ratio_op_tbl!G395/$B403,"")</f>
        <v>3.4502060748699188</v>
      </c>
      <c r="I403" s="14">
        <f>IFERROR(c_ratio_op_tbl!H395/$B403,"")</f>
        <v>3.8335623054110211</v>
      </c>
      <c r="J403" s="11">
        <f>IFERROR(c_ratio_op_tbl!I395/$B403,"")</f>
        <v>4.2169185359521233</v>
      </c>
      <c r="K403" s="11">
        <f>IFERROR(c_ratio_op_tbl!J395/$B403,"")</f>
        <v>4.600274766493226</v>
      </c>
      <c r="L403" s="11">
        <f>IFERROR(c_ratio_op_tbl!K395/$B403,"")</f>
        <v>4.9836309970343278</v>
      </c>
      <c r="M403" s="11">
        <f>IFERROR(c_ratio_op_tbl!L395/$B403,"")</f>
        <v>5.3669872275754296</v>
      </c>
      <c r="N403" s="11">
        <f>IFERROR(c_ratio_op_tbl!M395/$B403,"")</f>
        <v>5.7503434581165314</v>
      </c>
    </row>
    <row r="404" spans="1:14" x14ac:dyDescent="0.25">
      <c r="A404" s="12" t="str">
        <f>c_ratio_op_tbl!A396</f>
        <v>0xf41aad88378a5236fe76a7a92e5c87193dc4beec</v>
      </c>
      <c r="B404" s="2">
        <f>c_ratio_op_tbl!B396</f>
        <v>8474.5080406784236</v>
      </c>
      <c r="C404" s="2"/>
      <c r="D404" s="11">
        <f>IFERROR(c_ratio_op_tbl!C396/$B404,"")</f>
        <v>1.8810400634832518</v>
      </c>
      <c r="E404" s="11">
        <f>IFERROR(c_ratio_op_tbl!D396/$B404,"")</f>
        <v>2.257248076179903</v>
      </c>
      <c r="F404" s="11">
        <f>IFERROR(c_ratio_op_tbl!E396/$B404,"")</f>
        <v>2.633456088876553</v>
      </c>
      <c r="G404" s="11">
        <f>IFERROR(c_ratio_op_tbl!F396/$B404,"")</f>
        <v>3.009664101573204</v>
      </c>
      <c r="H404" s="11">
        <f>IFERROR(c_ratio_op_tbl!G396/$B404,"")</f>
        <v>3.385872114269854</v>
      </c>
      <c r="I404" s="14">
        <f>IFERROR(c_ratio_op_tbl!H396/$B404,"")</f>
        <v>3.7620801269665045</v>
      </c>
      <c r="J404" s="11">
        <f>IFERROR(c_ratio_op_tbl!I396/$B404,"")</f>
        <v>4.1382881396631559</v>
      </c>
      <c r="K404" s="11">
        <f>IFERROR(c_ratio_op_tbl!J396/$B404,"")</f>
        <v>4.5144961523598042</v>
      </c>
      <c r="L404" s="11">
        <f>IFERROR(c_ratio_op_tbl!K396/$B404,"")</f>
        <v>4.8907041650564569</v>
      </c>
      <c r="M404" s="11">
        <f>IFERROR(c_ratio_op_tbl!L396/$B404,"")</f>
        <v>5.2669121777531061</v>
      </c>
      <c r="N404" s="11">
        <f>IFERROR(c_ratio_op_tbl!M396/$B404,"")</f>
        <v>5.6431201904497579</v>
      </c>
    </row>
    <row r="405" spans="1:14" x14ac:dyDescent="0.25">
      <c r="A405" s="12" t="str">
        <f>c_ratio_op_tbl!A397</f>
        <v>0x50f617990b328de3cce1e2921db91ac294f4eb1a</v>
      </c>
      <c r="B405" s="2">
        <f>c_ratio_op_tbl!B397</f>
        <v>8459.1827647788323</v>
      </c>
      <c r="C405" s="2"/>
      <c r="D405" s="11">
        <f>IFERROR(c_ratio_op_tbl!C397/$B405,"")</f>
        <v>1.6226182066290256</v>
      </c>
      <c r="E405" s="11">
        <f>IFERROR(c_ratio_op_tbl!D397/$B405,"")</f>
        <v>1.9471418479548295</v>
      </c>
      <c r="F405" s="11">
        <f>IFERROR(c_ratio_op_tbl!E397/$B405,"")</f>
        <v>2.2716654892806347</v>
      </c>
      <c r="G405" s="11">
        <f>IFERROR(c_ratio_op_tbl!F397/$B405,"")</f>
        <v>2.5961891306064402</v>
      </c>
      <c r="H405" s="11">
        <f>IFERROR(c_ratio_op_tbl!G397/$B405,"")</f>
        <v>2.9207127719322443</v>
      </c>
      <c r="I405" s="14">
        <f>IFERROR(c_ratio_op_tbl!H397/$B405,"")</f>
        <v>3.2452364132580498</v>
      </c>
      <c r="J405" s="11">
        <f>IFERROR(c_ratio_op_tbl!I397/$B405,"")</f>
        <v>3.5697600545838553</v>
      </c>
      <c r="K405" s="11">
        <f>IFERROR(c_ratio_op_tbl!J397/$B405,"")</f>
        <v>3.8942836959096589</v>
      </c>
      <c r="L405" s="11">
        <f>IFERROR(c_ratio_op_tbl!K397/$B405,"")</f>
        <v>4.2188073372354644</v>
      </c>
      <c r="M405" s="11">
        <f>IFERROR(c_ratio_op_tbl!L397/$B405,"")</f>
        <v>4.5433309785612694</v>
      </c>
      <c r="N405" s="11">
        <f>IFERROR(c_ratio_op_tbl!M397/$B405,"")</f>
        <v>4.8678546198870754</v>
      </c>
    </row>
    <row r="406" spans="1:14" x14ac:dyDescent="0.25">
      <c r="A406" s="12" t="str">
        <f>c_ratio_op_tbl!A398</f>
        <v>0x60d25d3428bff3a3435191be88f2ee923dbe1751</v>
      </c>
      <c r="B406" s="2">
        <f>c_ratio_op_tbl!B398</f>
        <v>8421.4100207057927</v>
      </c>
      <c r="C406" s="2"/>
      <c r="D406" s="11">
        <f>IFERROR(c_ratio_op_tbl!C398/$B406,"")</f>
        <v>1.8485918080797765</v>
      </c>
      <c r="E406" s="11">
        <f>IFERROR(c_ratio_op_tbl!D398/$B406,"")</f>
        <v>2.2183101696957328</v>
      </c>
      <c r="F406" s="11">
        <f>IFERROR(c_ratio_op_tbl!E398/$B406,"")</f>
        <v>2.5880285313116875</v>
      </c>
      <c r="G406" s="11">
        <f>IFERROR(c_ratio_op_tbl!F398/$B406,"")</f>
        <v>2.9577468929276436</v>
      </c>
      <c r="H406" s="11">
        <f>IFERROR(c_ratio_op_tbl!G398/$B406,"")</f>
        <v>3.3274652545435983</v>
      </c>
      <c r="I406" s="14">
        <f>IFERROR(c_ratio_op_tbl!H398/$B406,"")</f>
        <v>3.6971836161595544</v>
      </c>
      <c r="J406" s="11">
        <f>IFERROR(c_ratio_op_tbl!I398/$B406,"")</f>
        <v>4.0669019777755091</v>
      </c>
      <c r="K406" s="11">
        <f>IFERROR(c_ratio_op_tbl!J398/$B406,"")</f>
        <v>4.4366203393914647</v>
      </c>
      <c r="L406" s="11">
        <f>IFERROR(c_ratio_op_tbl!K398/$B406,"")</f>
        <v>4.8063387010074194</v>
      </c>
      <c r="M406" s="11">
        <f>IFERROR(c_ratio_op_tbl!L398/$B406,"")</f>
        <v>5.1760570626233751</v>
      </c>
      <c r="N406" s="11">
        <f>IFERROR(c_ratio_op_tbl!M398/$B406,"")</f>
        <v>5.5457754242393316</v>
      </c>
    </row>
    <row r="407" spans="1:14" x14ac:dyDescent="0.25">
      <c r="A407" s="12" t="str">
        <f>c_ratio_op_tbl!A399</f>
        <v>0x6f9bb7e454f5b3eb2310343f0e99269dc2bb8a1d</v>
      </c>
      <c r="B407" s="2">
        <f>c_ratio_op_tbl!B399</f>
        <v>8400.4401982205436</v>
      </c>
      <c r="C407" s="2"/>
      <c r="D407" s="11">
        <f>IFERROR(c_ratio_op_tbl!C399/$B407,"")</f>
        <v>1.8737375599127144</v>
      </c>
      <c r="E407" s="11">
        <f>IFERROR(c_ratio_op_tbl!D399/$B407,"")</f>
        <v>2.2484850718952565</v>
      </c>
      <c r="F407" s="11">
        <f>IFERROR(c_ratio_op_tbl!E399/$B407,"")</f>
        <v>2.6232325838777992</v>
      </c>
      <c r="G407" s="11">
        <f>IFERROR(c_ratio_op_tbl!F399/$B407,"")</f>
        <v>2.9979800958603424</v>
      </c>
      <c r="H407" s="11">
        <f>IFERROR(c_ratio_op_tbl!G399/$B407,"")</f>
        <v>3.3727276078428843</v>
      </c>
      <c r="I407" s="14">
        <f>IFERROR(c_ratio_op_tbl!H399/$B407,"")</f>
        <v>3.7474751198254275</v>
      </c>
      <c r="J407" s="11">
        <f>IFERROR(c_ratio_op_tbl!I399/$B407,"")</f>
        <v>4.1222226318079702</v>
      </c>
      <c r="K407" s="11">
        <f>IFERROR(c_ratio_op_tbl!J399/$B407,"")</f>
        <v>4.496970143790513</v>
      </c>
      <c r="L407" s="11">
        <f>IFERROR(c_ratio_op_tbl!K399/$B407,"")</f>
        <v>4.8717176557730557</v>
      </c>
      <c r="M407" s="11">
        <f>IFERROR(c_ratio_op_tbl!L399/$B407,"")</f>
        <v>5.2464651677555985</v>
      </c>
      <c r="N407" s="11">
        <f>IFERROR(c_ratio_op_tbl!M399/$B407,"")</f>
        <v>5.6212126797381412</v>
      </c>
    </row>
    <row r="408" spans="1:14" x14ac:dyDescent="0.25">
      <c r="A408" s="12" t="str">
        <f>c_ratio_op_tbl!A400</f>
        <v>0xa760c104e2b2f11f8426dc4744869cdc7ead4087</v>
      </c>
      <c r="B408" s="2">
        <f>c_ratio_op_tbl!B400</f>
        <v>8396.4185295437946</v>
      </c>
      <c r="C408" s="2"/>
      <c r="D408" s="11">
        <f>IFERROR(c_ratio_op_tbl!C400/$B408,"")</f>
        <v>1.9156763212377579</v>
      </c>
      <c r="E408" s="11">
        <f>IFERROR(c_ratio_op_tbl!D400/$B408,"")</f>
        <v>2.2988115854853093</v>
      </c>
      <c r="F408" s="11">
        <f>IFERROR(c_ratio_op_tbl!E400/$B408,"")</f>
        <v>2.6819468497328609</v>
      </c>
      <c r="G408" s="11">
        <f>IFERROR(c_ratio_op_tbl!F400/$B408,"")</f>
        <v>3.0650821139804125</v>
      </c>
      <c r="H408" s="11">
        <f>IFERROR(c_ratio_op_tbl!G400/$B408,"")</f>
        <v>3.4482173782279641</v>
      </c>
      <c r="I408" s="14">
        <f>IFERROR(c_ratio_op_tbl!H400/$B408,"")</f>
        <v>3.8313526424755158</v>
      </c>
      <c r="J408" s="11">
        <f>IFERROR(c_ratio_op_tbl!I400/$B408,"")</f>
        <v>4.2144879067230674</v>
      </c>
      <c r="K408" s="11">
        <f>IFERROR(c_ratio_op_tbl!J400/$B408,"")</f>
        <v>4.5976231709706186</v>
      </c>
      <c r="L408" s="11">
        <f>IFERROR(c_ratio_op_tbl!K400/$B408,"")</f>
        <v>4.9807584352181706</v>
      </c>
      <c r="M408" s="11">
        <f>IFERROR(c_ratio_op_tbl!L400/$B408,"")</f>
        <v>5.3638936994657218</v>
      </c>
      <c r="N408" s="11">
        <f>IFERROR(c_ratio_op_tbl!M400/$B408,"")</f>
        <v>5.7470289637132739</v>
      </c>
    </row>
    <row r="409" spans="1:14" x14ac:dyDescent="0.25">
      <c r="A409" s="12" t="str">
        <f>c_ratio_op_tbl!A401</f>
        <v>0x26b292487cfe8afda97ffe84d258319d993a0283</v>
      </c>
      <c r="B409" s="2">
        <f>c_ratio_op_tbl!B401</f>
        <v>8365.0450420421421</v>
      </c>
      <c r="C409" s="2"/>
      <c r="D409" s="11">
        <f>IFERROR(c_ratio_op_tbl!C401/$B409,"")</f>
        <v>1.7841684255972547</v>
      </c>
      <c r="E409" s="11">
        <f>IFERROR(c_ratio_op_tbl!D401/$B409,"")</f>
        <v>2.1410021107167059</v>
      </c>
      <c r="F409" s="11">
        <f>IFERROR(c_ratio_op_tbl!E401/$B409,"")</f>
        <v>2.4978357958361563</v>
      </c>
      <c r="G409" s="11">
        <f>IFERROR(c_ratio_op_tbl!F401/$B409,"")</f>
        <v>2.8546694809556077</v>
      </c>
      <c r="H409" s="11">
        <f>IFERROR(c_ratio_op_tbl!G401/$B409,"")</f>
        <v>3.2115031660750586</v>
      </c>
      <c r="I409" s="14">
        <f>IFERROR(c_ratio_op_tbl!H401/$B409,"")</f>
        <v>3.5683368511945095</v>
      </c>
      <c r="J409" s="11">
        <f>IFERROR(c_ratio_op_tbl!I401/$B409,"")</f>
        <v>3.92517053631396</v>
      </c>
      <c r="K409" s="11">
        <f>IFERROR(c_ratio_op_tbl!J401/$B409,"")</f>
        <v>4.2820042214334118</v>
      </c>
      <c r="L409" s="11">
        <f>IFERROR(c_ratio_op_tbl!K401/$B409,"")</f>
        <v>4.6388379065528627</v>
      </c>
      <c r="M409" s="11">
        <f>IFERROR(c_ratio_op_tbl!L401/$B409,"")</f>
        <v>4.9956715916723127</v>
      </c>
      <c r="N409" s="11">
        <f>IFERROR(c_ratio_op_tbl!M401/$B409,"")</f>
        <v>5.3525052767917645</v>
      </c>
    </row>
    <row r="410" spans="1:14" x14ac:dyDescent="0.25">
      <c r="A410" s="12" t="str">
        <f>c_ratio_op_tbl!A402</f>
        <v>0x64832fa1dab43f8bd21cd5009750bbf4eabf271f</v>
      </c>
      <c r="B410" s="2">
        <f>c_ratio_op_tbl!B402</f>
        <v>8342.0228614701391</v>
      </c>
      <c r="C410" s="2"/>
      <c r="D410" s="11">
        <f>IFERROR(c_ratio_op_tbl!C402/$B410,"")</f>
        <v>1.8282120991967052</v>
      </c>
      <c r="E410" s="11">
        <f>IFERROR(c_ratio_op_tbl!D402/$B410,"")</f>
        <v>2.193854519036047</v>
      </c>
      <c r="F410" s="11">
        <f>IFERROR(c_ratio_op_tbl!E402/$B410,"")</f>
        <v>2.5594969388753883</v>
      </c>
      <c r="G410" s="11">
        <f>IFERROR(c_ratio_op_tbl!F402/$B410,"")</f>
        <v>2.9251393587147287</v>
      </c>
      <c r="H410" s="11">
        <f>IFERROR(c_ratio_op_tbl!G402/$B410,"")</f>
        <v>3.2907817785540701</v>
      </c>
      <c r="I410" s="14">
        <f>IFERROR(c_ratio_op_tbl!H402/$B410,"")</f>
        <v>3.6564241983934118</v>
      </c>
      <c r="J410" s="11">
        <f>IFERROR(c_ratio_op_tbl!I402/$B410,"")</f>
        <v>4.0220666182327536</v>
      </c>
      <c r="K410" s="11">
        <f>IFERROR(c_ratio_op_tbl!J402/$B410,"")</f>
        <v>4.387709038072094</v>
      </c>
      <c r="L410" s="11">
        <f>IFERROR(c_ratio_op_tbl!K402/$B410,"")</f>
        <v>4.7533514579114353</v>
      </c>
      <c r="M410" s="11">
        <f>IFERROR(c_ratio_op_tbl!L402/$B410,"")</f>
        <v>5.1189938777507757</v>
      </c>
      <c r="N410" s="11">
        <f>IFERROR(c_ratio_op_tbl!M402/$B410,"")</f>
        <v>5.4846362975901179</v>
      </c>
    </row>
    <row r="411" spans="1:14" x14ac:dyDescent="0.25">
      <c r="A411" s="12" t="str">
        <f>c_ratio_op_tbl!A403</f>
        <v>0x8d0d612e38def56685bb6189a519b0c43a1f2739</v>
      </c>
      <c r="B411" s="2">
        <f>c_ratio_op_tbl!B403</f>
        <v>8340.9308488879451</v>
      </c>
      <c r="C411" s="2"/>
      <c r="D411" s="11">
        <f>IFERROR(c_ratio_op_tbl!C403/$B411,"")</f>
        <v>1.9328812816130865</v>
      </c>
      <c r="E411" s="11">
        <f>IFERROR(c_ratio_op_tbl!D403/$B411,"")</f>
        <v>2.3194575379357034</v>
      </c>
      <c r="F411" s="11">
        <f>IFERROR(c_ratio_op_tbl!E403/$B411,"")</f>
        <v>2.7060337942583206</v>
      </c>
      <c r="G411" s="11">
        <f>IFERROR(c_ratio_op_tbl!F403/$B411,"")</f>
        <v>3.0926100505809386</v>
      </c>
      <c r="H411" s="11">
        <f>IFERROR(c_ratio_op_tbl!G403/$B411,"")</f>
        <v>3.4791863069035558</v>
      </c>
      <c r="I411" s="14">
        <f>IFERROR(c_ratio_op_tbl!H403/$B411,"")</f>
        <v>3.865762563226173</v>
      </c>
      <c r="J411" s="11">
        <f>IFERROR(c_ratio_op_tbl!I403/$B411,"")</f>
        <v>4.2523388195487897</v>
      </c>
      <c r="K411" s="11">
        <f>IFERROR(c_ratio_op_tbl!J403/$B411,"")</f>
        <v>4.6389150758714068</v>
      </c>
      <c r="L411" s="11">
        <f>IFERROR(c_ratio_op_tbl!K403/$B411,"")</f>
        <v>5.025491332194024</v>
      </c>
      <c r="M411" s="11">
        <f>IFERROR(c_ratio_op_tbl!L403/$B411,"")</f>
        <v>5.4120675885166412</v>
      </c>
      <c r="N411" s="11">
        <f>IFERROR(c_ratio_op_tbl!M403/$B411,"")</f>
        <v>5.7986438448392592</v>
      </c>
    </row>
    <row r="412" spans="1:14" x14ac:dyDescent="0.25">
      <c r="A412" s="12" t="str">
        <f>c_ratio_op_tbl!A404</f>
        <v>0x4026b3da349c2952255ca9db4f055ea57f4e037c</v>
      </c>
      <c r="B412" s="2">
        <f>c_ratio_op_tbl!B404</f>
        <v>8330.4215638584992</v>
      </c>
      <c r="C412" s="2"/>
      <c r="D412" s="11">
        <f>IFERROR(c_ratio_op_tbl!C404/$B412,"")</f>
        <v>1.9744565875275633</v>
      </c>
      <c r="E412" s="11">
        <f>IFERROR(c_ratio_op_tbl!D404/$B412,"")</f>
        <v>2.369347905033075</v>
      </c>
      <c r="F412" s="11">
        <f>IFERROR(c_ratio_op_tbl!E404/$B412,"")</f>
        <v>2.764239222538587</v>
      </c>
      <c r="G412" s="11">
        <f>IFERROR(c_ratio_op_tbl!F404/$B412,"")</f>
        <v>3.1591305400441003</v>
      </c>
      <c r="H412" s="11">
        <f>IFERROR(c_ratio_op_tbl!G404/$B412,"")</f>
        <v>3.5540218575496136</v>
      </c>
      <c r="I412" s="14">
        <f>IFERROR(c_ratio_op_tbl!H404/$B412,"")</f>
        <v>3.9489131750551256</v>
      </c>
      <c r="J412" s="11">
        <f>IFERROR(c_ratio_op_tbl!I404/$B412,"")</f>
        <v>4.3438044925606389</v>
      </c>
      <c r="K412" s="11">
        <f>IFERROR(c_ratio_op_tbl!J404/$B412,"")</f>
        <v>4.73869581006615</v>
      </c>
      <c r="L412" s="11">
        <f>IFERROR(c_ratio_op_tbl!K404/$B412,"")</f>
        <v>5.1335871275716638</v>
      </c>
      <c r="M412" s="11">
        <f>IFERROR(c_ratio_op_tbl!L404/$B412,"")</f>
        <v>5.528478445077174</v>
      </c>
      <c r="N412" s="11">
        <f>IFERROR(c_ratio_op_tbl!M404/$B412,"")</f>
        <v>5.9233697625826895</v>
      </c>
    </row>
    <row r="413" spans="1:14" x14ac:dyDescent="0.25">
      <c r="A413" s="12" t="str">
        <f>c_ratio_op_tbl!A405</f>
        <v>0x7c55c37ae3da8272c41eefff9b6b3c43f6ef713d</v>
      </c>
      <c r="B413" s="2">
        <f>c_ratio_op_tbl!B405</f>
        <v>8302.3470313412799</v>
      </c>
      <c r="C413" s="2"/>
      <c r="D413" s="11">
        <f>IFERROR(c_ratio_op_tbl!C405/$B413,"")</f>
        <v>1.8592196153494485</v>
      </c>
      <c r="E413" s="11">
        <f>IFERROR(c_ratio_op_tbl!D405/$B413,"")</f>
        <v>2.2310635384193378</v>
      </c>
      <c r="F413" s="11">
        <f>IFERROR(c_ratio_op_tbl!E405/$B413,"")</f>
        <v>2.6029074614892269</v>
      </c>
      <c r="G413" s="11">
        <f>IFERROR(c_ratio_op_tbl!F405/$B413,"")</f>
        <v>2.9747513845591174</v>
      </c>
      <c r="H413" s="11">
        <f>IFERROR(c_ratio_op_tbl!G405/$B413,"")</f>
        <v>3.3465953076290069</v>
      </c>
      <c r="I413" s="14">
        <f>IFERROR(c_ratio_op_tbl!H405/$B413,"")</f>
        <v>3.718439230698896</v>
      </c>
      <c r="J413" s="11">
        <f>IFERROR(c_ratio_op_tbl!I405/$B413,"")</f>
        <v>4.0902831537687856</v>
      </c>
      <c r="K413" s="11">
        <f>IFERROR(c_ratio_op_tbl!J405/$B413,"")</f>
        <v>4.4621270768386756</v>
      </c>
      <c r="L413" s="11">
        <f>IFERROR(c_ratio_op_tbl!K405/$B413,"")</f>
        <v>4.8339709999085665</v>
      </c>
      <c r="M413" s="11">
        <f>IFERROR(c_ratio_op_tbl!L405/$B413,"")</f>
        <v>5.2058149229784547</v>
      </c>
      <c r="N413" s="11">
        <f>IFERROR(c_ratio_op_tbl!M405/$B413,"")</f>
        <v>5.5776588460483447</v>
      </c>
    </row>
    <row r="414" spans="1:14" x14ac:dyDescent="0.25">
      <c r="A414" s="12" t="str">
        <f>c_ratio_op_tbl!A406</f>
        <v>0xca1694c2e3757b8eeb1ba5eec6dfb3f8d131310c</v>
      </c>
      <c r="B414" s="2">
        <f>c_ratio_op_tbl!B406</f>
        <v>8245.3179557449275</v>
      </c>
      <c r="C414" s="2"/>
      <c r="D414" s="11">
        <f>IFERROR(c_ratio_op_tbl!C406/$B414,"")</f>
        <v>1.9225078039243948</v>
      </c>
      <c r="E414" s="11">
        <f>IFERROR(c_ratio_op_tbl!D406/$B414,"")</f>
        <v>2.3070093647092733</v>
      </c>
      <c r="F414" s="11">
        <f>IFERROR(c_ratio_op_tbl!E406/$B414,"")</f>
        <v>2.6915109254941521</v>
      </c>
      <c r="G414" s="11">
        <f>IFERROR(c_ratio_op_tbl!F406/$B414,"")</f>
        <v>3.0760124862790321</v>
      </c>
      <c r="H414" s="11">
        <f>IFERROR(c_ratio_op_tbl!G406/$B414,"")</f>
        <v>3.4605140470639109</v>
      </c>
      <c r="I414" s="14">
        <f>IFERROR(c_ratio_op_tbl!H406/$B414,"")</f>
        <v>3.8450156078487896</v>
      </c>
      <c r="J414" s="11">
        <f>IFERROR(c_ratio_op_tbl!I406/$B414,"")</f>
        <v>4.2295171686336692</v>
      </c>
      <c r="K414" s="11">
        <f>IFERROR(c_ratio_op_tbl!J406/$B414,"")</f>
        <v>4.6140187294185484</v>
      </c>
      <c r="L414" s="11">
        <f>IFERROR(c_ratio_op_tbl!K406/$B414,"")</f>
        <v>4.9985202902034267</v>
      </c>
      <c r="M414" s="11">
        <f>IFERROR(c_ratio_op_tbl!L406/$B414,"")</f>
        <v>5.383021850988305</v>
      </c>
      <c r="N414" s="11">
        <f>IFERROR(c_ratio_op_tbl!M406/$B414,"")</f>
        <v>5.7675234117731842</v>
      </c>
    </row>
    <row r="415" spans="1:14" x14ac:dyDescent="0.25">
      <c r="A415" s="12" t="str">
        <f>c_ratio_op_tbl!A407</f>
        <v>0xf7c755b0f3181c1f0362bae38590df697535ca58</v>
      </c>
      <c r="B415" s="2">
        <f>c_ratio_op_tbl!B407</f>
        <v>8244.2904625791543</v>
      </c>
      <c r="C415" s="2"/>
      <c r="D415" s="11">
        <f>IFERROR(c_ratio_op_tbl!C407/$B415,"")</f>
        <v>1.8705264595529478</v>
      </c>
      <c r="E415" s="11">
        <f>IFERROR(c_ratio_op_tbl!D407/$B415,"")</f>
        <v>2.2446317514635368</v>
      </c>
      <c r="F415" s="11">
        <f>IFERROR(c_ratio_op_tbl!E407/$B415,"")</f>
        <v>2.6187370433741259</v>
      </c>
      <c r="G415" s="11">
        <f>IFERROR(c_ratio_op_tbl!F407/$B415,"")</f>
        <v>2.9928423352847164</v>
      </c>
      <c r="H415" s="11">
        <f>IFERROR(c_ratio_op_tbl!G407/$B415,"")</f>
        <v>3.3669476271953052</v>
      </c>
      <c r="I415" s="14">
        <f>IFERROR(c_ratio_op_tbl!H407/$B415,"")</f>
        <v>3.7410529191058957</v>
      </c>
      <c r="J415" s="11">
        <f>IFERROR(c_ratio_op_tbl!I407/$B415,"")</f>
        <v>4.1151582110164844</v>
      </c>
      <c r="K415" s="11">
        <f>IFERROR(c_ratio_op_tbl!J407/$B415,"")</f>
        <v>4.4892635029270735</v>
      </c>
      <c r="L415" s="11">
        <f>IFERROR(c_ratio_op_tbl!K407/$B415,"")</f>
        <v>4.8633687948376627</v>
      </c>
      <c r="M415" s="11">
        <f>IFERROR(c_ratio_op_tbl!L407/$B415,"")</f>
        <v>5.2374740867482528</v>
      </c>
      <c r="N415" s="11">
        <f>IFERROR(c_ratio_op_tbl!M407/$B415,"")</f>
        <v>5.6115793786588419</v>
      </c>
    </row>
    <row r="416" spans="1:14" x14ac:dyDescent="0.25">
      <c r="A416" s="12" t="str">
        <f>c_ratio_op_tbl!A408</f>
        <v>0x305d1239e09103efed3f8a0e5e3770345ced81d6</v>
      </c>
      <c r="B416" s="2">
        <f>c_ratio_op_tbl!B408</f>
        <v>8163.0000128759148</v>
      </c>
      <c r="C416" s="2"/>
      <c r="D416" s="11">
        <f>IFERROR(c_ratio_op_tbl!C408/$B416,"")</f>
        <v>1.9049434847022908</v>
      </c>
      <c r="E416" s="11">
        <f>IFERROR(c_ratio_op_tbl!D408/$B416,"")</f>
        <v>2.2859321816427491</v>
      </c>
      <c r="F416" s="11">
        <f>IFERROR(c_ratio_op_tbl!E408/$B416,"")</f>
        <v>2.6669208785832077</v>
      </c>
      <c r="G416" s="11">
        <f>IFERROR(c_ratio_op_tbl!F408/$B416,"")</f>
        <v>3.0479095755236649</v>
      </c>
      <c r="H416" s="11">
        <f>IFERROR(c_ratio_op_tbl!G408/$B416,"")</f>
        <v>3.428898272464123</v>
      </c>
      <c r="I416" s="14">
        <f>IFERROR(c_ratio_op_tbl!H408/$B416,"")</f>
        <v>3.8098869694045816</v>
      </c>
      <c r="J416" s="11">
        <f>IFERROR(c_ratio_op_tbl!I408/$B416,"")</f>
        <v>4.1908756663450406</v>
      </c>
      <c r="K416" s="11">
        <f>IFERROR(c_ratio_op_tbl!J408/$B416,"")</f>
        <v>4.5718643632854983</v>
      </c>
      <c r="L416" s="11">
        <f>IFERROR(c_ratio_op_tbl!K408/$B416,"")</f>
        <v>4.9528530602259568</v>
      </c>
      <c r="M416" s="11">
        <f>IFERROR(c_ratio_op_tbl!L408/$B416,"")</f>
        <v>5.3338417571664145</v>
      </c>
      <c r="N416" s="11">
        <f>IFERROR(c_ratio_op_tbl!M408/$B416,"")</f>
        <v>5.7148304541068722</v>
      </c>
    </row>
    <row r="417" spans="1:14" x14ac:dyDescent="0.25">
      <c r="A417" s="12" t="str">
        <f>c_ratio_op_tbl!A409</f>
        <v>0xdacd3ad9fe68a29a4ae2b7a66599ceb784fafaad</v>
      </c>
      <c r="B417" s="2">
        <f>c_ratio_op_tbl!B409</f>
        <v>8157.2559474854997</v>
      </c>
      <c r="C417" s="2"/>
      <c r="D417" s="11">
        <f>IFERROR(c_ratio_op_tbl!C409/$B417,"")</f>
        <v>2.0236765373358052</v>
      </c>
      <c r="E417" s="11">
        <f>IFERROR(c_ratio_op_tbl!D409/$B417,"")</f>
        <v>2.4284118448029659</v>
      </c>
      <c r="F417" s="11">
        <f>IFERROR(c_ratio_op_tbl!E409/$B417,"")</f>
        <v>2.833147152270127</v>
      </c>
      <c r="G417" s="11">
        <f>IFERROR(c_ratio_op_tbl!F409/$B417,"")</f>
        <v>3.2378824597372877</v>
      </c>
      <c r="H417" s="11">
        <f>IFERROR(c_ratio_op_tbl!G409/$B417,"")</f>
        <v>3.6426177672044484</v>
      </c>
      <c r="I417" s="14">
        <f>IFERROR(c_ratio_op_tbl!H409/$B417,"")</f>
        <v>4.0473530746716087</v>
      </c>
      <c r="J417" s="11">
        <f>IFERROR(c_ratio_op_tbl!I409/$B417,"")</f>
        <v>4.4520883821387711</v>
      </c>
      <c r="K417" s="11">
        <f>IFERROR(c_ratio_op_tbl!J409/$B417,"")</f>
        <v>4.8568236896059318</v>
      </c>
      <c r="L417" s="11">
        <f>IFERROR(c_ratio_op_tbl!K409/$B417,"")</f>
        <v>5.2615589970730925</v>
      </c>
      <c r="M417" s="11">
        <f>IFERROR(c_ratio_op_tbl!L409/$B417,"")</f>
        <v>5.6662943045402541</v>
      </c>
      <c r="N417" s="11">
        <f>IFERROR(c_ratio_op_tbl!M409/$B417,"")</f>
        <v>6.0710296120074148</v>
      </c>
    </row>
    <row r="418" spans="1:14" x14ac:dyDescent="0.25">
      <c r="A418" s="12" t="str">
        <f>c_ratio_op_tbl!A410</f>
        <v>0xa2e26d50a958ac74cb73dcb580b13d59c7b5ebec</v>
      </c>
      <c r="B418" s="2">
        <f>c_ratio_op_tbl!B410</f>
        <v>8147.4091564613054</v>
      </c>
      <c r="C418" s="2"/>
      <c r="D418" s="11">
        <f>IFERROR(c_ratio_op_tbl!C410/$B418,"")</f>
        <v>1.8699959166854612</v>
      </c>
      <c r="E418" s="11">
        <f>IFERROR(c_ratio_op_tbl!D410/$B418,"")</f>
        <v>2.2439951000225538</v>
      </c>
      <c r="F418" s="11">
        <f>IFERROR(c_ratio_op_tbl!E410/$B418,"")</f>
        <v>2.6179942833596455</v>
      </c>
      <c r="G418" s="11">
        <f>IFERROR(c_ratio_op_tbl!F410/$B418,"")</f>
        <v>2.991993466696738</v>
      </c>
      <c r="H418" s="11">
        <f>IFERROR(c_ratio_op_tbl!G410/$B418,"")</f>
        <v>3.3659926500338311</v>
      </c>
      <c r="I418" s="14">
        <f>IFERROR(c_ratio_op_tbl!H410/$B418,"")</f>
        <v>3.7399918333709223</v>
      </c>
      <c r="J418" s="11">
        <f>IFERROR(c_ratio_op_tbl!I410/$B418,"")</f>
        <v>4.1139910167080158</v>
      </c>
      <c r="K418" s="11">
        <f>IFERROR(c_ratio_op_tbl!J410/$B418,"")</f>
        <v>4.4879902000451075</v>
      </c>
      <c r="L418" s="11">
        <f>IFERROR(c_ratio_op_tbl!K410/$B418,"")</f>
        <v>4.8619893833822001</v>
      </c>
      <c r="M418" s="11">
        <f>IFERROR(c_ratio_op_tbl!L410/$B418,"")</f>
        <v>5.2359885667192918</v>
      </c>
      <c r="N418" s="11">
        <f>IFERROR(c_ratio_op_tbl!M410/$B418,"")</f>
        <v>5.6099877500563844</v>
      </c>
    </row>
    <row r="419" spans="1:14" x14ac:dyDescent="0.25">
      <c r="A419" s="12" t="str">
        <f>c_ratio_op_tbl!A411</f>
        <v>0x6d138613bc01801428f8b9217142ed45e3044719</v>
      </c>
      <c r="B419" s="2">
        <f>c_ratio_op_tbl!B411</f>
        <v>8064.5113808174601</v>
      </c>
      <c r="C419" s="2"/>
      <c r="D419" s="11">
        <f>IFERROR(c_ratio_op_tbl!C411/$B419,"")</f>
        <v>1.9156586732156171</v>
      </c>
      <c r="E419" s="11">
        <f>IFERROR(c_ratio_op_tbl!D411/$B419,"")</f>
        <v>2.29879040785874</v>
      </c>
      <c r="F419" s="11">
        <f>IFERROR(c_ratio_op_tbl!E411/$B419,"")</f>
        <v>2.6819221425018642</v>
      </c>
      <c r="G419" s="11">
        <f>IFERROR(c_ratio_op_tbl!F411/$B419,"")</f>
        <v>3.0650538771449871</v>
      </c>
      <c r="H419" s="11">
        <f>IFERROR(c_ratio_op_tbl!G411/$B419,"")</f>
        <v>3.4481856117881113</v>
      </c>
      <c r="I419" s="14">
        <f>IFERROR(c_ratio_op_tbl!H411/$B419,"")</f>
        <v>3.8313173464312342</v>
      </c>
      <c r="J419" s="11">
        <f>IFERROR(c_ratio_op_tbl!I411/$B419,"")</f>
        <v>4.214449081074358</v>
      </c>
      <c r="K419" s="11">
        <f>IFERROR(c_ratio_op_tbl!J411/$B419,"")</f>
        <v>4.59758081571748</v>
      </c>
      <c r="L419" s="11">
        <f>IFERROR(c_ratio_op_tbl!K411/$B419,"")</f>
        <v>4.9807125503606047</v>
      </c>
      <c r="M419" s="11">
        <f>IFERROR(c_ratio_op_tbl!L411/$B419,"")</f>
        <v>5.3638442850037285</v>
      </c>
      <c r="N419" s="11">
        <f>IFERROR(c_ratio_op_tbl!M411/$B419,"")</f>
        <v>5.7469760196468513</v>
      </c>
    </row>
    <row r="420" spans="1:14" x14ac:dyDescent="0.25">
      <c r="A420" s="12" t="str">
        <f>c_ratio_op_tbl!A412</f>
        <v>0x795841fd580988f28bf6a681101920e074fd6ebb</v>
      </c>
      <c r="B420" s="2">
        <f>c_ratio_op_tbl!B412</f>
        <v>8055.7974246672165</v>
      </c>
      <c r="C420" s="2"/>
      <c r="D420" s="11">
        <f>IFERROR(c_ratio_op_tbl!C412/$B420,"")</f>
        <v>1.9000748123803726</v>
      </c>
      <c r="E420" s="11">
        <f>IFERROR(c_ratio_op_tbl!D412/$B420,"")</f>
        <v>2.2800897748564455</v>
      </c>
      <c r="F420" s="11">
        <f>IFERROR(c_ratio_op_tbl!E412/$B420,"")</f>
        <v>2.6601047373325204</v>
      </c>
      <c r="G420" s="11">
        <f>IFERROR(c_ratio_op_tbl!F412/$B420,"")</f>
        <v>3.0401196998085949</v>
      </c>
      <c r="H420" s="11">
        <f>IFERROR(c_ratio_op_tbl!G412/$B420,"")</f>
        <v>3.4201346622846693</v>
      </c>
      <c r="I420" s="14">
        <f>IFERROR(c_ratio_op_tbl!H412/$B420,"")</f>
        <v>3.8001496247607438</v>
      </c>
      <c r="J420" s="11">
        <f>IFERROR(c_ratio_op_tbl!I412/$B420,"")</f>
        <v>4.1801645872368187</v>
      </c>
      <c r="K420" s="11">
        <f>IFERROR(c_ratio_op_tbl!J412/$B420,"")</f>
        <v>4.560179549712891</v>
      </c>
      <c r="L420" s="11">
        <f>IFERROR(c_ratio_op_tbl!K412/$B420,"")</f>
        <v>4.9401945121889677</v>
      </c>
      <c r="M420" s="11">
        <f>IFERROR(c_ratio_op_tbl!L412/$B420,"")</f>
        <v>5.3202094746650426</v>
      </c>
      <c r="N420" s="11">
        <f>IFERROR(c_ratio_op_tbl!M412/$B420,"")</f>
        <v>5.7002244371411157</v>
      </c>
    </row>
    <row r="421" spans="1:14" x14ac:dyDescent="0.25">
      <c r="A421" s="12" t="str">
        <f>c_ratio_op_tbl!A413</f>
        <v>0x3ebe9f00c3fccd09294a053dfe4ccf5a70787082</v>
      </c>
      <c r="B421" s="2">
        <f>c_ratio_op_tbl!B413</f>
        <v>7914.1947967846536</v>
      </c>
      <c r="C421" s="2"/>
      <c r="D421" s="11">
        <f>IFERROR(c_ratio_op_tbl!C413/$B421,"")</f>
        <v>1.951786637782732</v>
      </c>
      <c r="E421" s="11">
        <f>IFERROR(c_ratio_op_tbl!D413/$B421,"")</f>
        <v>2.3421439653392793</v>
      </c>
      <c r="F421" s="11">
        <f>IFERROR(c_ratio_op_tbl!E413/$B421,"")</f>
        <v>2.732501292895825</v>
      </c>
      <c r="G421" s="11">
        <f>IFERROR(c_ratio_op_tbl!F413/$B421,"")</f>
        <v>3.1228586204523725</v>
      </c>
      <c r="H421" s="11">
        <f>IFERROR(c_ratio_op_tbl!G413/$B421,"")</f>
        <v>3.5132159480089178</v>
      </c>
      <c r="I421" s="14">
        <f>IFERROR(c_ratio_op_tbl!H413/$B421,"")</f>
        <v>3.9035732755654653</v>
      </c>
      <c r="J421" s="11">
        <f>IFERROR(c_ratio_op_tbl!I413/$B421,"")</f>
        <v>4.2939306031220106</v>
      </c>
      <c r="K421" s="11">
        <f>IFERROR(c_ratio_op_tbl!J413/$B421,"")</f>
        <v>4.6842879306785576</v>
      </c>
      <c r="L421" s="11">
        <f>IFERROR(c_ratio_op_tbl!K413/$B421,"")</f>
        <v>5.0746452582351047</v>
      </c>
      <c r="M421" s="11">
        <f>IFERROR(c_ratio_op_tbl!L413/$B421,"")</f>
        <v>5.46500258579165</v>
      </c>
      <c r="N421" s="11">
        <f>IFERROR(c_ratio_op_tbl!M413/$B421,"")</f>
        <v>5.8553599133481971</v>
      </c>
    </row>
    <row r="422" spans="1:14" x14ac:dyDescent="0.25">
      <c r="A422" s="12" t="str">
        <f>c_ratio_op_tbl!A414</f>
        <v>0xd83d6f32d0e7d498d513f4b9ddb029bc0b151612</v>
      </c>
      <c r="B422" s="2">
        <f>c_ratio_op_tbl!B414</f>
        <v>7900.3019409281433</v>
      </c>
      <c r="C422" s="2"/>
      <c r="D422" s="11">
        <f>IFERROR(c_ratio_op_tbl!C414/$B422,"")</f>
        <v>1.9152525527134754</v>
      </c>
      <c r="E422" s="11">
        <f>IFERROR(c_ratio_op_tbl!D414/$B422,"")</f>
        <v>2.2983030632561703</v>
      </c>
      <c r="F422" s="11">
        <f>IFERROR(c_ratio_op_tbl!E414/$B422,"")</f>
        <v>2.6813535737988654</v>
      </c>
      <c r="G422" s="11">
        <f>IFERROR(c_ratio_op_tbl!F414/$B422,"")</f>
        <v>3.0644040843415605</v>
      </c>
      <c r="H422" s="11">
        <f>IFERROR(c_ratio_op_tbl!G414/$B422,"")</f>
        <v>3.4474545948842557</v>
      </c>
      <c r="I422" s="14">
        <f>IFERROR(c_ratio_op_tbl!H414/$B422,"")</f>
        <v>3.8305051054269508</v>
      </c>
      <c r="J422" s="11">
        <f>IFERROR(c_ratio_op_tbl!I414/$B422,"")</f>
        <v>4.2135556159696472</v>
      </c>
      <c r="K422" s="11">
        <f>IFERROR(c_ratio_op_tbl!J414/$B422,"")</f>
        <v>4.5966061265123406</v>
      </c>
      <c r="L422" s="11">
        <f>IFERROR(c_ratio_op_tbl!K414/$B422,"")</f>
        <v>4.9796566370550375</v>
      </c>
      <c r="M422" s="11">
        <f>IFERROR(c_ratio_op_tbl!L414/$B422,"")</f>
        <v>5.3627071475977308</v>
      </c>
      <c r="N422" s="11">
        <f>IFERROR(c_ratio_op_tbl!M414/$B422,"")</f>
        <v>5.7457576581404259</v>
      </c>
    </row>
    <row r="423" spans="1:14" x14ac:dyDescent="0.25">
      <c r="A423" s="12" t="str">
        <f>c_ratio_op_tbl!A415</f>
        <v>0xedd585b2ea9406eb769b09af53333a82f53af035</v>
      </c>
      <c r="B423" s="2">
        <f>c_ratio_op_tbl!B415</f>
        <v>7851.8094277543132</v>
      </c>
      <c r="C423" s="2"/>
      <c r="D423" s="11">
        <f>IFERROR(c_ratio_op_tbl!C415/$B423,"")</f>
        <v>1.8633452037318843</v>
      </c>
      <c r="E423" s="11">
        <f>IFERROR(c_ratio_op_tbl!D415/$B423,"")</f>
        <v>2.2360142444782598</v>
      </c>
      <c r="F423" s="11">
        <f>IFERROR(c_ratio_op_tbl!E415/$B423,"")</f>
        <v>2.6086832852246373</v>
      </c>
      <c r="G423" s="11">
        <f>IFERROR(c_ratio_op_tbl!F415/$B423,"")</f>
        <v>2.9813523259710144</v>
      </c>
      <c r="H423" s="11">
        <f>IFERROR(c_ratio_op_tbl!G415/$B423,"")</f>
        <v>3.354021366717391</v>
      </c>
      <c r="I423" s="14">
        <f>IFERROR(c_ratio_op_tbl!H415/$B423,"")</f>
        <v>3.7266904074637672</v>
      </c>
      <c r="J423" s="11">
        <f>IFERROR(c_ratio_op_tbl!I415/$B423,"")</f>
        <v>4.0993594482101443</v>
      </c>
      <c r="K423" s="11">
        <f>IFERROR(c_ratio_op_tbl!J415/$B423,"")</f>
        <v>4.4720284889565196</v>
      </c>
      <c r="L423" s="11">
        <f>IFERROR(c_ratio_op_tbl!K415/$B423,"")</f>
        <v>4.8446975297028985</v>
      </c>
      <c r="M423" s="11">
        <f>IFERROR(c_ratio_op_tbl!L415/$B423,"")</f>
        <v>5.2173665704492747</v>
      </c>
      <c r="N423" s="11">
        <f>IFERROR(c_ratio_op_tbl!M415/$B423,"")</f>
        <v>5.5900356111956508</v>
      </c>
    </row>
    <row r="424" spans="1:14" x14ac:dyDescent="0.25">
      <c r="A424" s="12" t="str">
        <f>c_ratio_op_tbl!A416</f>
        <v>0x70c3c1d59ac5791e1c7d1b5613c8574ba077c081</v>
      </c>
      <c r="B424" s="2">
        <f>c_ratio_op_tbl!B416</f>
        <v>7819.9373883557009</v>
      </c>
      <c r="C424" s="2"/>
      <c r="D424" s="11">
        <f>IFERROR(c_ratio_op_tbl!C416/$B424,"")</f>
        <v>1.9195376292272301</v>
      </c>
      <c r="E424" s="11">
        <f>IFERROR(c_ratio_op_tbl!D416/$B424,"")</f>
        <v>2.3034451550726764</v>
      </c>
      <c r="F424" s="11">
        <f>IFERROR(c_ratio_op_tbl!E416/$B424,"")</f>
        <v>2.6873526809181234</v>
      </c>
      <c r="G424" s="11">
        <f>IFERROR(c_ratio_op_tbl!F416/$B424,"")</f>
        <v>3.0712602067635686</v>
      </c>
      <c r="H424" s="11">
        <f>IFERROR(c_ratio_op_tbl!G416/$B424,"")</f>
        <v>3.4551677326090151</v>
      </c>
      <c r="I424" s="14">
        <f>IFERROR(c_ratio_op_tbl!H416/$B424,"")</f>
        <v>3.8390752584544616</v>
      </c>
      <c r="J424" s="11">
        <f>IFERROR(c_ratio_op_tbl!I416/$B424,"")</f>
        <v>4.2229827842999077</v>
      </c>
      <c r="K424" s="11">
        <f>IFERROR(c_ratio_op_tbl!J416/$B424,"")</f>
        <v>4.6068903101453529</v>
      </c>
      <c r="L424" s="11">
        <f>IFERROR(c_ratio_op_tbl!K416/$B424,"")</f>
        <v>4.9907978359907998</v>
      </c>
      <c r="M424" s="11">
        <f>IFERROR(c_ratio_op_tbl!L416/$B424,"")</f>
        <v>5.374705361836245</v>
      </c>
      <c r="N424" s="11">
        <f>IFERROR(c_ratio_op_tbl!M416/$B424,"")</f>
        <v>5.758612887681692</v>
      </c>
    </row>
    <row r="425" spans="1:14" x14ac:dyDescent="0.25">
      <c r="A425" s="12" t="str">
        <f>c_ratio_op_tbl!A417</f>
        <v>0x93df2bea2e66d8c4fe547262bb07975d2774469d</v>
      </c>
      <c r="B425" s="2">
        <f>c_ratio_op_tbl!B417</f>
        <v>7804.8945408736927</v>
      </c>
      <c r="C425" s="2"/>
      <c r="D425" s="11">
        <f>IFERROR(c_ratio_op_tbl!C417/$B425,"")</f>
        <v>1.8827773905283942</v>
      </c>
      <c r="E425" s="11">
        <f>IFERROR(c_ratio_op_tbl!D417/$B425,"")</f>
        <v>2.2593328686340737</v>
      </c>
      <c r="F425" s="11">
        <f>IFERROR(c_ratio_op_tbl!E417/$B425,"")</f>
        <v>2.6358883467397516</v>
      </c>
      <c r="G425" s="11">
        <f>IFERROR(c_ratio_op_tbl!F417/$B425,"")</f>
        <v>3.0124438248454308</v>
      </c>
      <c r="H425" s="11">
        <f>IFERROR(c_ratio_op_tbl!G417/$B425,"")</f>
        <v>3.3889993029511101</v>
      </c>
      <c r="I425" s="14">
        <f>IFERROR(c_ratio_op_tbl!H417/$B425,"")</f>
        <v>3.7655547810567884</v>
      </c>
      <c r="J425" s="11">
        <f>IFERROR(c_ratio_op_tbl!I417/$B425,"")</f>
        <v>4.1421102591624681</v>
      </c>
      <c r="K425" s="11">
        <f>IFERROR(c_ratio_op_tbl!J417/$B425,"")</f>
        <v>4.5186657372681456</v>
      </c>
      <c r="L425" s="11">
        <f>IFERROR(c_ratio_op_tbl!K417/$B425,"")</f>
        <v>4.8952212153738266</v>
      </c>
      <c r="M425" s="11">
        <f>IFERROR(c_ratio_op_tbl!L417/$B425,"")</f>
        <v>5.2717766934795041</v>
      </c>
      <c r="N425" s="11">
        <f>IFERROR(c_ratio_op_tbl!M417/$B425,"")</f>
        <v>5.6483321715851833</v>
      </c>
    </row>
    <row r="426" spans="1:14" x14ac:dyDescent="0.25">
      <c r="A426" s="12" t="str">
        <f>c_ratio_op_tbl!A418</f>
        <v>0xfb21f8a7a67c1846b1034d13ae118855ad1b8da0</v>
      </c>
      <c r="B426" s="2">
        <f>c_ratio_op_tbl!B418</f>
        <v>7751.3621026123328</v>
      </c>
      <c r="C426" s="2"/>
      <c r="D426" s="11">
        <f>IFERROR(c_ratio_op_tbl!C418/$B426,"")</f>
        <v>1.9641867881570556</v>
      </c>
      <c r="E426" s="11">
        <f>IFERROR(c_ratio_op_tbl!D418/$B426,"")</f>
        <v>2.3570241457884671</v>
      </c>
      <c r="F426" s="11">
        <f>IFERROR(c_ratio_op_tbl!E418/$B426,"")</f>
        <v>2.7498615034198783</v>
      </c>
      <c r="G426" s="11">
        <f>IFERROR(c_ratio_op_tbl!F418/$B426,"")</f>
        <v>3.14269886105129</v>
      </c>
      <c r="H426" s="11">
        <f>IFERROR(c_ratio_op_tbl!G418/$B426,"")</f>
        <v>3.5355362186827013</v>
      </c>
      <c r="I426" s="14">
        <f>IFERROR(c_ratio_op_tbl!H418/$B426,"")</f>
        <v>3.9283735763141125</v>
      </c>
      <c r="J426" s="11">
        <f>IFERROR(c_ratio_op_tbl!I418/$B426,"")</f>
        <v>4.3212109339455234</v>
      </c>
      <c r="K426" s="11">
        <f>IFERROR(c_ratio_op_tbl!J418/$B426,"")</f>
        <v>4.7140482915769342</v>
      </c>
      <c r="L426" s="11">
        <f>IFERROR(c_ratio_op_tbl!K418/$B426,"")</f>
        <v>5.1068856492083468</v>
      </c>
      <c r="M426" s="11">
        <f>IFERROR(c_ratio_op_tbl!L418/$B426,"")</f>
        <v>5.4997230068397567</v>
      </c>
      <c r="N426" s="11">
        <f>IFERROR(c_ratio_op_tbl!M418/$B426,"")</f>
        <v>5.8925603644711684</v>
      </c>
    </row>
    <row r="427" spans="1:14" x14ac:dyDescent="0.25">
      <c r="A427" s="12" t="str">
        <f>c_ratio_op_tbl!A419</f>
        <v>0x349a01774f22f51ffd46270b48f1fdc85ac9131f</v>
      </c>
      <c r="B427" s="2">
        <f>c_ratio_op_tbl!B419</f>
        <v>7733.774363278395</v>
      </c>
      <c r="C427" s="2"/>
      <c r="D427" s="11">
        <f>IFERROR(c_ratio_op_tbl!C419/$B427,"")</f>
        <v>1.6967866933221936</v>
      </c>
      <c r="E427" s="11">
        <f>IFERROR(c_ratio_op_tbl!D419/$B427,"")</f>
        <v>2.0361440319866322</v>
      </c>
      <c r="F427" s="11">
        <f>IFERROR(c_ratio_op_tbl!E419/$B427,"")</f>
        <v>2.3755013706510706</v>
      </c>
      <c r="G427" s="11">
        <f>IFERROR(c_ratio_op_tbl!F419/$B427,"")</f>
        <v>2.7148587093155094</v>
      </c>
      <c r="H427" s="11">
        <f>IFERROR(c_ratio_op_tbl!G419/$B427,"")</f>
        <v>3.0542160479799469</v>
      </c>
      <c r="I427" s="14">
        <f>IFERROR(c_ratio_op_tbl!H419/$B427,"")</f>
        <v>3.3935733866443858</v>
      </c>
      <c r="J427" s="11">
        <f>IFERROR(c_ratio_op_tbl!I419/$B427,"")</f>
        <v>3.7329307253088242</v>
      </c>
      <c r="K427" s="11">
        <f>IFERROR(c_ratio_op_tbl!J419/$B427,"")</f>
        <v>4.0722880639732635</v>
      </c>
      <c r="L427" s="11">
        <f>IFERROR(c_ratio_op_tbl!K419/$B427,"")</f>
        <v>4.4116454026377037</v>
      </c>
      <c r="M427" s="11">
        <f>IFERROR(c_ratio_op_tbl!L419/$B427,"")</f>
        <v>4.7510027413021403</v>
      </c>
      <c r="N427" s="11">
        <f>IFERROR(c_ratio_op_tbl!M419/$B427,"")</f>
        <v>5.0903600799665787</v>
      </c>
    </row>
    <row r="428" spans="1:14" x14ac:dyDescent="0.25">
      <c r="A428" s="12" t="str">
        <f>c_ratio_op_tbl!A420</f>
        <v>0xaf46026add88e698ff67ecc2c6e53568773b3188</v>
      </c>
      <c r="B428" s="2">
        <f>c_ratio_op_tbl!B420</f>
        <v>7682.9909859313766</v>
      </c>
      <c r="C428" s="2"/>
      <c r="D428" s="11">
        <f>IFERROR(c_ratio_op_tbl!C420/$B428,"")</f>
        <v>1.9858202757941987</v>
      </c>
      <c r="E428" s="11">
        <f>IFERROR(c_ratio_op_tbl!D420/$B428,"")</f>
        <v>2.3829843309530392</v>
      </c>
      <c r="F428" s="11">
        <f>IFERROR(c_ratio_op_tbl!E420/$B428,"")</f>
        <v>2.780148386111879</v>
      </c>
      <c r="G428" s="11">
        <f>IFERROR(c_ratio_op_tbl!F420/$B428,"")</f>
        <v>3.1773124412707192</v>
      </c>
      <c r="H428" s="11">
        <f>IFERROR(c_ratio_op_tbl!G420/$B428,"")</f>
        <v>3.5744764964295577</v>
      </c>
      <c r="I428" s="14">
        <f>IFERROR(c_ratio_op_tbl!H420/$B428,"")</f>
        <v>3.9716405515883975</v>
      </c>
      <c r="J428" s="11">
        <f>IFERROR(c_ratio_op_tbl!I420/$B428,"")</f>
        <v>4.3688046067472381</v>
      </c>
      <c r="K428" s="11">
        <f>IFERROR(c_ratio_op_tbl!J420/$B428,"")</f>
        <v>4.7659686619060757</v>
      </c>
      <c r="L428" s="11">
        <f>IFERROR(c_ratio_op_tbl!K420/$B428,"")</f>
        <v>5.1631327170649186</v>
      </c>
      <c r="M428" s="11">
        <f>IFERROR(c_ratio_op_tbl!L420/$B428,"")</f>
        <v>5.5602967722237562</v>
      </c>
      <c r="N428" s="11">
        <f>IFERROR(c_ratio_op_tbl!M420/$B428,"")</f>
        <v>5.9574608273825964</v>
      </c>
    </row>
    <row r="429" spans="1:14" x14ac:dyDescent="0.25">
      <c r="A429" s="12" t="str">
        <f>c_ratio_op_tbl!A421</f>
        <v>0x60ce047de9952e080f84d3f8a13495f6d9277167</v>
      </c>
      <c r="B429" s="2">
        <f>c_ratio_op_tbl!B421</f>
        <v>7649.8819164819779</v>
      </c>
      <c r="C429" s="2"/>
      <c r="D429" s="11">
        <f>IFERROR(c_ratio_op_tbl!C421/$B429,"")</f>
        <v>2.0011698952805679</v>
      </c>
      <c r="E429" s="11">
        <f>IFERROR(c_ratio_op_tbl!D421/$B429,"")</f>
        <v>2.4014038743366815</v>
      </c>
      <c r="F429" s="11">
        <f>IFERROR(c_ratio_op_tbl!E421/$B429,"")</f>
        <v>2.801637853392795</v>
      </c>
      <c r="G429" s="11">
        <f>IFERROR(c_ratio_op_tbl!F421/$B429,"")</f>
        <v>3.2018718324489086</v>
      </c>
      <c r="H429" s="11">
        <f>IFERROR(c_ratio_op_tbl!G421/$B429,"")</f>
        <v>3.6021058115050208</v>
      </c>
      <c r="I429" s="14">
        <f>IFERROR(c_ratio_op_tbl!H421/$B429,"")</f>
        <v>4.0023397905611349</v>
      </c>
      <c r="J429" s="11">
        <f>IFERROR(c_ratio_op_tbl!I421/$B429,"")</f>
        <v>4.4025737696172484</v>
      </c>
      <c r="K429" s="11">
        <f>IFERROR(c_ratio_op_tbl!J421/$B429,"")</f>
        <v>4.802807748673362</v>
      </c>
      <c r="L429" s="11">
        <f>IFERROR(c_ratio_op_tbl!K421/$B429,"")</f>
        <v>5.2030417277294747</v>
      </c>
      <c r="M429" s="11">
        <f>IFERROR(c_ratio_op_tbl!L421/$B429,"")</f>
        <v>5.6032757067855892</v>
      </c>
      <c r="N429" s="11">
        <f>IFERROR(c_ratio_op_tbl!M421/$B429,"")</f>
        <v>6.0035096858417019</v>
      </c>
    </row>
    <row r="430" spans="1:14" x14ac:dyDescent="0.25">
      <c r="A430" s="12" t="str">
        <f>c_ratio_op_tbl!A422</f>
        <v>0x1fec6f448eb3ff479ea9682f7eff21a69762318f</v>
      </c>
      <c r="B430" s="2">
        <f>c_ratio_op_tbl!B422</f>
        <v>7592.3226635085266</v>
      </c>
      <c r="C430" s="2"/>
      <c r="D430" s="11">
        <f>IFERROR(c_ratio_op_tbl!C422/$B430,"")</f>
        <v>1.9226384308487638</v>
      </c>
      <c r="E430" s="11">
        <f>IFERROR(c_ratio_op_tbl!D422/$B430,"")</f>
        <v>2.3071661170185154</v>
      </c>
      <c r="F430" s="11">
        <f>IFERROR(c_ratio_op_tbl!E422/$B430,"")</f>
        <v>2.6916938031882682</v>
      </c>
      <c r="G430" s="11">
        <f>IFERROR(c_ratio_op_tbl!F422/$B430,"")</f>
        <v>3.0762214893580215</v>
      </c>
      <c r="H430" s="11">
        <f>IFERROR(c_ratio_op_tbl!G422/$B430,"")</f>
        <v>3.4607491755277744</v>
      </c>
      <c r="I430" s="14">
        <f>IFERROR(c_ratio_op_tbl!H422/$B430,"")</f>
        <v>3.8452768616975277</v>
      </c>
      <c r="J430" s="11">
        <f>IFERROR(c_ratio_op_tbl!I422/$B430,"")</f>
        <v>4.2298045478672801</v>
      </c>
      <c r="K430" s="11">
        <f>IFERROR(c_ratio_op_tbl!J422/$B430,"")</f>
        <v>4.6143322340370325</v>
      </c>
      <c r="L430" s="11">
        <f>IFERROR(c_ratio_op_tbl!K422/$B430,"")</f>
        <v>4.9988599202067849</v>
      </c>
      <c r="M430" s="11">
        <f>IFERROR(c_ratio_op_tbl!L422/$B430,"")</f>
        <v>5.3833876063765382</v>
      </c>
      <c r="N430" s="11">
        <f>IFERROR(c_ratio_op_tbl!M422/$B430,"")</f>
        <v>5.7679152925462907</v>
      </c>
    </row>
    <row r="431" spans="1:14" x14ac:dyDescent="0.25">
      <c r="A431" s="12" t="str">
        <f>c_ratio_op_tbl!A423</f>
        <v>0xf6bed2bb9ab681b0b736f347351faca63231e84d</v>
      </c>
      <c r="B431" s="2">
        <f>c_ratio_op_tbl!B423</f>
        <v>7586.0969663749147</v>
      </c>
      <c r="C431" s="2"/>
      <c r="D431" s="11">
        <f>IFERROR(c_ratio_op_tbl!C423/$B431,"")</f>
        <v>1.89602425341008</v>
      </c>
      <c r="E431" s="11">
        <f>IFERROR(c_ratio_op_tbl!D423/$B431,"")</f>
        <v>2.2752291040920958</v>
      </c>
      <c r="F431" s="11">
        <f>IFERROR(c_ratio_op_tbl!E423/$B431,"")</f>
        <v>2.6544339547741109</v>
      </c>
      <c r="G431" s="11">
        <f>IFERROR(c_ratio_op_tbl!F423/$B431,"")</f>
        <v>3.0336388054561274</v>
      </c>
      <c r="H431" s="11">
        <f>IFERROR(c_ratio_op_tbl!G423/$B431,"")</f>
        <v>3.4128436561381443</v>
      </c>
      <c r="I431" s="14">
        <f>IFERROR(c_ratio_op_tbl!H423/$B431,"")</f>
        <v>3.7920485068201599</v>
      </c>
      <c r="J431" s="11">
        <f>IFERROR(c_ratio_op_tbl!I423/$B431,"")</f>
        <v>4.1712533575021764</v>
      </c>
      <c r="K431" s="11">
        <f>IFERROR(c_ratio_op_tbl!J423/$B431,"")</f>
        <v>4.5504582081841916</v>
      </c>
      <c r="L431" s="11">
        <f>IFERROR(c_ratio_op_tbl!K423/$B431,"")</f>
        <v>4.9296630588662076</v>
      </c>
      <c r="M431" s="11">
        <f>IFERROR(c_ratio_op_tbl!L423/$B431,"")</f>
        <v>5.3088679095482227</v>
      </c>
      <c r="N431" s="11">
        <f>IFERROR(c_ratio_op_tbl!M423/$B431,"")</f>
        <v>5.6880727602302397</v>
      </c>
    </row>
    <row r="432" spans="1:14" x14ac:dyDescent="0.25">
      <c r="A432" s="12" t="str">
        <f>c_ratio_op_tbl!A424</f>
        <v>0x656b7f17933ee35058d1beb8b6c65b580e799440</v>
      </c>
      <c r="B432" s="2">
        <f>c_ratio_op_tbl!B424</f>
        <v>7524.5655574921411</v>
      </c>
      <c r="C432" s="2"/>
      <c r="D432" s="11">
        <f>IFERROR(c_ratio_op_tbl!C424/$B432,"")</f>
        <v>1.7788981766797067</v>
      </c>
      <c r="E432" s="11">
        <f>IFERROR(c_ratio_op_tbl!D424/$B432,"")</f>
        <v>2.1346778120156484</v>
      </c>
      <c r="F432" s="11">
        <f>IFERROR(c_ratio_op_tbl!E424/$B432,"")</f>
        <v>2.4904574473515897</v>
      </c>
      <c r="G432" s="11">
        <f>IFERROR(c_ratio_op_tbl!F424/$B432,"")</f>
        <v>2.8462370826875314</v>
      </c>
      <c r="H432" s="11">
        <f>IFERROR(c_ratio_op_tbl!G424/$B432,"")</f>
        <v>3.2020167180234727</v>
      </c>
      <c r="I432" s="14">
        <f>IFERROR(c_ratio_op_tbl!H424/$B432,"")</f>
        <v>3.5577963533594135</v>
      </c>
      <c r="J432" s="11">
        <f>IFERROR(c_ratio_op_tbl!I424/$B432,"")</f>
        <v>3.9135759886953552</v>
      </c>
      <c r="K432" s="11">
        <f>IFERROR(c_ratio_op_tbl!J424/$B432,"")</f>
        <v>4.2693556240312969</v>
      </c>
      <c r="L432" s="11">
        <f>IFERROR(c_ratio_op_tbl!K424/$B432,"")</f>
        <v>4.6251352593672381</v>
      </c>
      <c r="M432" s="11">
        <f>IFERROR(c_ratio_op_tbl!L424/$B432,"")</f>
        <v>4.9809148947031794</v>
      </c>
      <c r="N432" s="11">
        <f>IFERROR(c_ratio_op_tbl!M424/$B432,"")</f>
        <v>5.3366945300391215</v>
      </c>
    </row>
    <row r="433" spans="1:14" x14ac:dyDescent="0.25">
      <c r="A433" s="12" t="str">
        <f>c_ratio_op_tbl!A425</f>
        <v>0x6c1ddfb81a3666188267296f10253a5a9b5bae40</v>
      </c>
      <c r="B433" s="2">
        <f>c_ratio_op_tbl!B425</f>
        <v>7484.3913029975374</v>
      </c>
      <c r="C433" s="2"/>
      <c r="D433" s="11">
        <f>IFERROR(c_ratio_op_tbl!C425/$B433,"")</f>
        <v>1.8843085382228337</v>
      </c>
      <c r="E433" s="11">
        <f>IFERROR(c_ratio_op_tbl!D425/$B433,"")</f>
        <v>2.2611702458673997</v>
      </c>
      <c r="F433" s="11">
        <f>IFERROR(c_ratio_op_tbl!E425/$B433,"")</f>
        <v>2.638031953511967</v>
      </c>
      <c r="G433" s="11">
        <f>IFERROR(c_ratio_op_tbl!F425/$B433,"")</f>
        <v>3.0148936611565329</v>
      </c>
      <c r="H433" s="11">
        <f>IFERROR(c_ratio_op_tbl!G425/$B433,"")</f>
        <v>3.3917553688011002</v>
      </c>
      <c r="I433" s="14">
        <f>IFERROR(c_ratio_op_tbl!H425/$B433,"")</f>
        <v>3.7686170764456661</v>
      </c>
      <c r="J433" s="11">
        <f>IFERROR(c_ratio_op_tbl!I425/$B433,"")</f>
        <v>4.1454787840902334</v>
      </c>
      <c r="K433" s="11">
        <f>IFERROR(c_ratio_op_tbl!J425/$B433,"")</f>
        <v>4.5223404917347994</v>
      </c>
      <c r="L433" s="11">
        <f>IFERROR(c_ratio_op_tbl!K425/$B433,"")</f>
        <v>4.8992021993793671</v>
      </c>
      <c r="M433" s="11">
        <f>IFERROR(c_ratio_op_tbl!L425/$B433,"")</f>
        <v>5.276063907023933</v>
      </c>
      <c r="N433" s="11">
        <f>IFERROR(c_ratio_op_tbl!M425/$B433,"")</f>
        <v>5.6529256146684999</v>
      </c>
    </row>
    <row r="434" spans="1:14" x14ac:dyDescent="0.25">
      <c r="A434" s="12" t="str">
        <f>c_ratio_op_tbl!A426</f>
        <v>0x464fbeb7d6a5d459f58251ed135d00a824e5b4f8</v>
      </c>
      <c r="B434" s="2">
        <f>c_ratio_op_tbl!B426</f>
        <v>7450.6873743427786</v>
      </c>
      <c r="C434" s="2"/>
      <c r="D434" s="11">
        <f>IFERROR(c_ratio_op_tbl!C426/$B434,"")</f>
        <v>1.6007306263458794</v>
      </c>
      <c r="E434" s="11">
        <f>IFERROR(c_ratio_op_tbl!D426/$B434,"")</f>
        <v>1.9208767516150549</v>
      </c>
      <c r="F434" s="11">
        <f>IFERROR(c_ratio_op_tbl!E426/$B434,"")</f>
        <v>2.2410228768842324</v>
      </c>
      <c r="G434" s="11">
        <f>IFERROR(c_ratio_op_tbl!F426/$B434,"")</f>
        <v>2.5611690021534077</v>
      </c>
      <c r="H434" s="11">
        <f>IFERROR(c_ratio_op_tbl!G426/$B434,"")</f>
        <v>2.8813151274225839</v>
      </c>
      <c r="I434" s="14">
        <f>IFERROR(c_ratio_op_tbl!H426/$B434,"")</f>
        <v>3.2014612526917596</v>
      </c>
      <c r="J434" s="11">
        <f>IFERROR(c_ratio_op_tbl!I426/$B434,"")</f>
        <v>3.5216073779609358</v>
      </c>
      <c r="K434" s="11">
        <f>IFERROR(c_ratio_op_tbl!J426/$B434,"")</f>
        <v>3.8417535032301111</v>
      </c>
      <c r="L434" s="11">
        <f>IFERROR(c_ratio_op_tbl!K426/$B434,"")</f>
        <v>4.1618996284992873</v>
      </c>
      <c r="M434" s="11">
        <f>IFERROR(c_ratio_op_tbl!L426/$B434,"")</f>
        <v>4.482045753768463</v>
      </c>
      <c r="N434" s="11">
        <f>IFERROR(c_ratio_op_tbl!M426/$B434,"")</f>
        <v>4.8021918790376388</v>
      </c>
    </row>
    <row r="435" spans="1:14" x14ac:dyDescent="0.25">
      <c r="A435" s="12" t="str">
        <f>c_ratio_op_tbl!A427</f>
        <v>0x5baac7ccda079839c9524b90df81720834fc039f</v>
      </c>
      <c r="B435" s="2">
        <f>c_ratio_op_tbl!B427</f>
        <v>7429.5420327609609</v>
      </c>
      <c r="C435" s="2"/>
      <c r="D435" s="11">
        <f>IFERROR(c_ratio_op_tbl!C427/$B435,"")</f>
        <v>1.9118876010983308</v>
      </c>
      <c r="E435" s="11">
        <f>IFERROR(c_ratio_op_tbl!D427/$B435,"")</f>
        <v>2.2942651213179963</v>
      </c>
      <c r="F435" s="11">
        <f>IFERROR(c_ratio_op_tbl!E427/$B435,"")</f>
        <v>2.6766426415376636</v>
      </c>
      <c r="G435" s="11">
        <f>IFERROR(c_ratio_op_tbl!F427/$B435,"")</f>
        <v>3.0590201617573305</v>
      </c>
      <c r="H435" s="11">
        <f>IFERROR(c_ratio_op_tbl!G427/$B435,"")</f>
        <v>3.441397681976996</v>
      </c>
      <c r="I435" s="14">
        <f>IFERROR(c_ratio_op_tbl!H427/$B435,"")</f>
        <v>3.8237752021966616</v>
      </c>
      <c r="J435" s="11">
        <f>IFERROR(c_ratio_op_tbl!I427/$B435,"")</f>
        <v>4.2061527224163289</v>
      </c>
      <c r="K435" s="11">
        <f>IFERROR(c_ratio_op_tbl!J427/$B435,"")</f>
        <v>4.5885302426359935</v>
      </c>
      <c r="L435" s="11">
        <f>IFERROR(c_ratio_op_tbl!K427/$B435,"")</f>
        <v>4.9709077628556608</v>
      </c>
      <c r="M435" s="11">
        <f>IFERROR(c_ratio_op_tbl!L427/$B435,"")</f>
        <v>5.3532852830753264</v>
      </c>
      <c r="N435" s="11">
        <f>IFERROR(c_ratio_op_tbl!M427/$B435,"")</f>
        <v>5.7356628032949928</v>
      </c>
    </row>
    <row r="436" spans="1:14" x14ac:dyDescent="0.25">
      <c r="A436" s="12" t="str">
        <f>c_ratio_op_tbl!A428</f>
        <v>0x9223f2e38510aa77ded779c5f22c67f4e8315eea</v>
      </c>
      <c r="B436" s="2">
        <f>c_ratio_op_tbl!B428</f>
        <v>7401.4002255032756</v>
      </c>
      <c r="C436" s="2"/>
      <c r="D436" s="11">
        <f>IFERROR(c_ratio_op_tbl!C428/$B436,"")</f>
        <v>1.8915182045802077</v>
      </c>
      <c r="E436" s="11">
        <f>IFERROR(c_ratio_op_tbl!D428/$B436,"")</f>
        <v>2.2698218454962493</v>
      </c>
      <c r="F436" s="11">
        <f>IFERROR(c_ratio_op_tbl!E428/$B436,"")</f>
        <v>2.6481254864122894</v>
      </c>
      <c r="G436" s="11">
        <f>IFERROR(c_ratio_op_tbl!F428/$B436,"")</f>
        <v>3.0264291273283321</v>
      </c>
      <c r="H436" s="11">
        <f>IFERROR(c_ratio_op_tbl!G428/$B436,"")</f>
        <v>3.4047327682443727</v>
      </c>
      <c r="I436" s="14">
        <f>IFERROR(c_ratio_op_tbl!H428/$B436,"")</f>
        <v>3.7830364091604141</v>
      </c>
      <c r="J436" s="11">
        <f>IFERROR(c_ratio_op_tbl!I428/$B436,"")</f>
        <v>4.1613400500764559</v>
      </c>
      <c r="K436" s="11">
        <f>IFERROR(c_ratio_op_tbl!J428/$B436,"")</f>
        <v>4.5396436909924969</v>
      </c>
      <c r="L436" s="11">
        <f>IFERROR(c_ratio_op_tbl!K428/$B436,"")</f>
        <v>4.9179473319085387</v>
      </c>
      <c r="M436" s="11">
        <f>IFERROR(c_ratio_op_tbl!L428/$B436,"")</f>
        <v>5.2962509728245797</v>
      </c>
      <c r="N436" s="11">
        <f>IFERROR(c_ratio_op_tbl!M428/$B436,"")</f>
        <v>5.6745546137406224</v>
      </c>
    </row>
    <row r="437" spans="1:14" x14ac:dyDescent="0.25">
      <c r="A437" s="12" t="str">
        <f>c_ratio_op_tbl!A429</f>
        <v>0xdf90a56fede1dd8c2f89060dc8d649cae1a026fc</v>
      </c>
      <c r="B437" s="2">
        <f>c_ratio_op_tbl!B429</f>
        <v>7321.5493228097166</v>
      </c>
      <c r="C437" s="2"/>
      <c r="D437" s="11">
        <f>IFERROR(c_ratio_op_tbl!C429/$B437,"")</f>
        <v>2.0054677538259926</v>
      </c>
      <c r="E437" s="11">
        <f>IFERROR(c_ratio_op_tbl!D429/$B437,"")</f>
        <v>2.4065613045911909</v>
      </c>
      <c r="F437" s="11">
        <f>IFERROR(c_ratio_op_tbl!E429/$B437,"")</f>
        <v>2.8076548553563887</v>
      </c>
      <c r="G437" s="11">
        <f>IFERROR(c_ratio_op_tbl!F429/$B437,"")</f>
        <v>3.2087484061215878</v>
      </c>
      <c r="H437" s="11">
        <f>IFERROR(c_ratio_op_tbl!G429/$B437,"")</f>
        <v>3.609841956886787</v>
      </c>
      <c r="I437" s="14">
        <f>IFERROR(c_ratio_op_tbl!H429/$B437,"")</f>
        <v>4.0109355076519853</v>
      </c>
      <c r="J437" s="11">
        <f>IFERROR(c_ratio_op_tbl!I429/$B437,"")</f>
        <v>4.4120290584171835</v>
      </c>
      <c r="K437" s="11">
        <f>IFERROR(c_ratio_op_tbl!J429/$B437,"")</f>
        <v>4.8131226091823818</v>
      </c>
      <c r="L437" s="11">
        <f>IFERROR(c_ratio_op_tbl!K429/$B437,"")</f>
        <v>5.2142161599475809</v>
      </c>
      <c r="M437" s="11">
        <f>IFERROR(c_ratio_op_tbl!L429/$B437,"")</f>
        <v>5.6153097107127783</v>
      </c>
      <c r="N437" s="11">
        <f>IFERROR(c_ratio_op_tbl!M429/$B437,"")</f>
        <v>6.0164032614779783</v>
      </c>
    </row>
    <row r="438" spans="1:14" x14ac:dyDescent="0.25">
      <c r="A438" s="12" t="str">
        <f>c_ratio_op_tbl!A430</f>
        <v>0x580eccb127b287cffdcb8935bc5fc7e9ec0b4123</v>
      </c>
      <c r="B438" s="2">
        <f>c_ratio_op_tbl!B430</f>
        <v>7319.8258670508903</v>
      </c>
      <c r="C438" s="2"/>
      <c r="D438" s="11">
        <f>IFERROR(c_ratio_op_tbl!C430/$B438,"")</f>
        <v>1.9220100439943728</v>
      </c>
      <c r="E438" s="11">
        <f>IFERROR(c_ratio_op_tbl!D430/$B438,"")</f>
        <v>2.3064120527932479</v>
      </c>
      <c r="F438" s="11">
        <f>IFERROR(c_ratio_op_tbl!E430/$B438,"")</f>
        <v>2.690814061592123</v>
      </c>
      <c r="G438" s="11">
        <f>IFERROR(c_ratio_op_tbl!F430/$B438,"")</f>
        <v>3.0752160703909981</v>
      </c>
      <c r="H438" s="11">
        <f>IFERROR(c_ratio_op_tbl!G430/$B438,"")</f>
        <v>3.4596180791898719</v>
      </c>
      <c r="I438" s="14">
        <f>IFERROR(c_ratio_op_tbl!H430/$B438,"")</f>
        <v>3.8440200879887474</v>
      </c>
      <c r="J438" s="11">
        <f>IFERROR(c_ratio_op_tbl!I430/$B438,"")</f>
        <v>4.2284220967876225</v>
      </c>
      <c r="K438" s="11">
        <f>IFERROR(c_ratio_op_tbl!J430/$B438,"")</f>
        <v>4.6128241055864958</v>
      </c>
      <c r="L438" s="11">
        <f>IFERROR(c_ratio_op_tbl!K430/$B438,"")</f>
        <v>4.9972261143853718</v>
      </c>
      <c r="M438" s="11">
        <f>IFERROR(c_ratio_op_tbl!L430/$B438,"")</f>
        <v>5.3816281231842451</v>
      </c>
      <c r="N438" s="11">
        <f>IFERROR(c_ratio_op_tbl!M430/$B438,"")</f>
        <v>5.766030131983122</v>
      </c>
    </row>
    <row r="439" spans="1:14" x14ac:dyDescent="0.25">
      <c r="A439" s="12" t="str">
        <f>c_ratio_op_tbl!A431</f>
        <v>0xc01cde3a7c982f69fa452fb41852933d146ec71b</v>
      </c>
      <c r="B439" s="2">
        <f>c_ratio_op_tbl!B431</f>
        <v>7309.6689692582868</v>
      </c>
      <c r="C439" s="2"/>
      <c r="D439" s="11">
        <f>IFERROR(c_ratio_op_tbl!C431/$B439,"")</f>
        <v>2.0195688411905857</v>
      </c>
      <c r="E439" s="11">
        <f>IFERROR(c_ratio_op_tbl!D431/$B439,"")</f>
        <v>2.4234826094287016</v>
      </c>
      <c r="F439" s="11">
        <f>IFERROR(c_ratio_op_tbl!E431/$B439,"")</f>
        <v>2.8273963776668189</v>
      </c>
      <c r="G439" s="11">
        <f>IFERROR(c_ratio_op_tbl!F431/$B439,"")</f>
        <v>3.2313101459049363</v>
      </c>
      <c r="H439" s="11">
        <f>IFERROR(c_ratio_op_tbl!G431/$B439,"")</f>
        <v>3.635223914143054</v>
      </c>
      <c r="I439" s="14">
        <f>IFERROR(c_ratio_op_tbl!H431/$B439,"")</f>
        <v>4.0391376823811695</v>
      </c>
      <c r="J439" s="11">
        <f>IFERROR(c_ratio_op_tbl!I431/$B439,"")</f>
        <v>4.4430514506192873</v>
      </c>
      <c r="K439" s="11">
        <f>IFERROR(c_ratio_op_tbl!J431/$B439,"")</f>
        <v>4.8469652188574042</v>
      </c>
      <c r="L439" s="11">
        <f>IFERROR(c_ratio_op_tbl!K431/$B439,"")</f>
        <v>5.2508789870955219</v>
      </c>
      <c r="M439" s="11">
        <f>IFERROR(c_ratio_op_tbl!L431/$B439,"")</f>
        <v>5.6547927553336379</v>
      </c>
      <c r="N439" s="11">
        <f>IFERROR(c_ratio_op_tbl!M431/$B439,"")</f>
        <v>6.0587065235717557</v>
      </c>
    </row>
    <row r="440" spans="1:14" x14ac:dyDescent="0.25">
      <c r="A440" s="12" t="str">
        <f>c_ratio_op_tbl!A432</f>
        <v>0x0a1eeff6c67398c0878ac4ec012b9a243afa879e</v>
      </c>
      <c r="B440" s="2">
        <f>c_ratio_op_tbl!B432</f>
        <v>7303.3890072925624</v>
      </c>
      <c r="C440" s="2"/>
      <c r="D440" s="11">
        <f>IFERROR(c_ratio_op_tbl!C432/$B440,"")</f>
        <v>1.9009403485882586</v>
      </c>
      <c r="E440" s="11">
        <f>IFERROR(c_ratio_op_tbl!D432/$B440,"")</f>
        <v>2.2811284183059111</v>
      </c>
      <c r="F440" s="11">
        <f>IFERROR(c_ratio_op_tbl!E432/$B440,"")</f>
        <v>2.6613164880235631</v>
      </c>
      <c r="G440" s="11">
        <f>IFERROR(c_ratio_op_tbl!F432/$B440,"")</f>
        <v>3.0415045577412143</v>
      </c>
      <c r="H440" s="11">
        <f>IFERROR(c_ratio_op_tbl!G432/$B440,"")</f>
        <v>3.4216926274588664</v>
      </c>
      <c r="I440" s="14">
        <f>IFERROR(c_ratio_op_tbl!H432/$B440,"")</f>
        <v>3.8018806971765189</v>
      </c>
      <c r="J440" s="11">
        <f>IFERROR(c_ratio_op_tbl!I432/$B440,"")</f>
        <v>4.1820687668941714</v>
      </c>
      <c r="K440" s="11">
        <f>IFERROR(c_ratio_op_tbl!J432/$B440,"")</f>
        <v>4.5622568366118221</v>
      </c>
      <c r="L440" s="11">
        <f>IFERROR(c_ratio_op_tbl!K432/$B440,"")</f>
        <v>4.9424449063294746</v>
      </c>
      <c r="M440" s="11">
        <f>IFERROR(c_ratio_op_tbl!L432/$B440,"")</f>
        <v>5.3226329760471254</v>
      </c>
      <c r="N440" s="11">
        <f>IFERROR(c_ratio_op_tbl!M432/$B440,"")</f>
        <v>5.7028210457647779</v>
      </c>
    </row>
    <row r="441" spans="1:14" x14ac:dyDescent="0.25">
      <c r="A441" s="12" t="str">
        <f>c_ratio_op_tbl!A433</f>
        <v>0x950cd307253d944b62a56297d0d3c5f2b1f0f84e</v>
      </c>
      <c r="B441" s="2">
        <f>c_ratio_op_tbl!B433</f>
        <v>7281.8217132264299</v>
      </c>
      <c r="C441" s="2"/>
      <c r="D441" s="11">
        <f>IFERROR(c_ratio_op_tbl!C433/$B441,"")</f>
        <v>1.8891990104333003</v>
      </c>
      <c r="E441" s="11">
        <f>IFERROR(c_ratio_op_tbl!D433/$B441,"")</f>
        <v>2.2670388125199588</v>
      </c>
      <c r="F441" s="11">
        <f>IFERROR(c_ratio_op_tbl!E433/$B441,"")</f>
        <v>2.6448786146066197</v>
      </c>
      <c r="G441" s="11">
        <f>IFERROR(c_ratio_op_tbl!F433/$B441,"")</f>
        <v>3.0227184166932801</v>
      </c>
      <c r="H441" s="11">
        <f>IFERROR(c_ratio_op_tbl!G433/$B441,"")</f>
        <v>3.4005582187799401</v>
      </c>
      <c r="I441" s="14">
        <f>IFERROR(c_ratio_op_tbl!H433/$B441,"")</f>
        <v>3.7783980208665988</v>
      </c>
      <c r="J441" s="11">
        <f>IFERROR(c_ratio_op_tbl!I433/$B441,"")</f>
        <v>4.1562378229532593</v>
      </c>
      <c r="K441" s="11">
        <f>IFERROR(c_ratio_op_tbl!J433/$B441,"")</f>
        <v>4.5340776250399175</v>
      </c>
      <c r="L441" s="11">
        <f>IFERROR(c_ratio_op_tbl!K433/$B441,"")</f>
        <v>4.9119174271265802</v>
      </c>
      <c r="M441" s="11">
        <f>IFERROR(c_ratio_op_tbl!L433/$B441,"")</f>
        <v>5.2897572292132393</v>
      </c>
      <c r="N441" s="11">
        <f>IFERROR(c_ratio_op_tbl!M433/$B441,"")</f>
        <v>5.6675970312998984</v>
      </c>
    </row>
    <row r="442" spans="1:14" x14ac:dyDescent="0.25">
      <c r="A442" s="12" t="str">
        <f>c_ratio_op_tbl!A434</f>
        <v>0x4e65175f05b4140a0747c29cce997cd4bb7190d4</v>
      </c>
      <c r="B442" s="2">
        <f>c_ratio_op_tbl!B434</f>
        <v>7258.0510991572946</v>
      </c>
      <c r="C442" s="2"/>
      <c r="D442" s="11">
        <f>IFERROR(c_ratio_op_tbl!C434/$B442,"")</f>
        <v>1.8743877795817221</v>
      </c>
      <c r="E442" s="11">
        <f>IFERROR(c_ratio_op_tbl!D434/$B442,"")</f>
        <v>2.2492653354980674</v>
      </c>
      <c r="F442" s="11">
        <f>IFERROR(c_ratio_op_tbl!E434/$B442,"")</f>
        <v>2.6241428914144111</v>
      </c>
      <c r="G442" s="11">
        <f>IFERROR(c_ratio_op_tbl!F434/$B442,"")</f>
        <v>2.9990204473307567</v>
      </c>
      <c r="H442" s="11">
        <f>IFERROR(c_ratio_op_tbl!G434/$B442,"")</f>
        <v>3.3738980032471004</v>
      </c>
      <c r="I442" s="14">
        <f>IFERROR(c_ratio_op_tbl!H434/$B442,"")</f>
        <v>3.7487755591634442</v>
      </c>
      <c r="J442" s="11">
        <f>IFERROR(c_ratio_op_tbl!I434/$B442,"")</f>
        <v>4.1236531150797902</v>
      </c>
      <c r="K442" s="11">
        <f>IFERROR(c_ratio_op_tbl!J434/$B442,"")</f>
        <v>4.4985306709961339</v>
      </c>
      <c r="L442" s="11">
        <f>IFERROR(c_ratio_op_tbl!K434/$B442,"")</f>
        <v>4.8734082269124785</v>
      </c>
      <c r="M442" s="11">
        <f>IFERROR(c_ratio_op_tbl!L434/$B442,"")</f>
        <v>5.2482857828288223</v>
      </c>
      <c r="N442" s="11">
        <f>IFERROR(c_ratio_op_tbl!M434/$B442,"")</f>
        <v>5.6231633387451661</v>
      </c>
    </row>
    <row r="443" spans="1:14" x14ac:dyDescent="0.25">
      <c r="A443" s="12" t="str">
        <f>c_ratio_op_tbl!A435</f>
        <v>0x2c678004af4c1e217d9ed8baabd4454406ceb63d</v>
      </c>
      <c r="B443" s="2">
        <f>c_ratio_op_tbl!B435</f>
        <v>7176.4062320840194</v>
      </c>
      <c r="C443" s="2"/>
      <c r="D443" s="11">
        <f>IFERROR(c_ratio_op_tbl!C435/$B443,"")</f>
        <v>1.9281221402701552</v>
      </c>
      <c r="E443" s="11">
        <f>IFERROR(c_ratio_op_tbl!D435/$B443,"")</f>
        <v>2.3137465683241873</v>
      </c>
      <c r="F443" s="11">
        <f>IFERROR(c_ratio_op_tbl!E435/$B443,"")</f>
        <v>2.6993709963782178</v>
      </c>
      <c r="G443" s="11">
        <f>IFERROR(c_ratio_op_tbl!F435/$B443,"")</f>
        <v>3.0849954244322495</v>
      </c>
      <c r="H443" s="11">
        <f>IFERROR(c_ratio_op_tbl!G435/$B443,"")</f>
        <v>3.4706198524862799</v>
      </c>
      <c r="I443" s="14">
        <f>IFERROR(c_ratio_op_tbl!H435/$B443,"")</f>
        <v>3.8562442805403117</v>
      </c>
      <c r="J443" s="11">
        <f>IFERROR(c_ratio_op_tbl!I435/$B443,"")</f>
        <v>4.2418687085943425</v>
      </c>
      <c r="K443" s="11">
        <f>IFERROR(c_ratio_op_tbl!J435/$B443,"")</f>
        <v>4.6274931366483747</v>
      </c>
      <c r="L443" s="11">
        <f>IFERROR(c_ratio_op_tbl!K435/$B443,"")</f>
        <v>5.0131175647024051</v>
      </c>
      <c r="M443" s="11">
        <f>IFERROR(c_ratio_op_tbl!L435/$B443,"")</f>
        <v>5.3987419927564355</v>
      </c>
      <c r="N443" s="11">
        <f>IFERROR(c_ratio_op_tbl!M435/$B443,"")</f>
        <v>5.7843664208104668</v>
      </c>
    </row>
    <row r="444" spans="1:14" x14ac:dyDescent="0.25">
      <c r="A444" s="12" t="str">
        <f>c_ratio_op_tbl!A436</f>
        <v>0x4f517f2d959478cf4a4cf68c5db2be4c5cf8bdd0</v>
      </c>
      <c r="B444" s="2">
        <f>c_ratio_op_tbl!B436</f>
        <v>7167.07982951545</v>
      </c>
      <c r="C444" s="2"/>
      <c r="D444" s="11">
        <f>IFERROR(c_ratio_op_tbl!C436/$B444,"")</f>
        <v>1.9134201981481302</v>
      </c>
      <c r="E444" s="11">
        <f>IFERROR(c_ratio_op_tbl!D436/$B444,"")</f>
        <v>2.2961042377777559</v>
      </c>
      <c r="F444" s="11">
        <f>IFERROR(c_ratio_op_tbl!E436/$B444,"")</f>
        <v>2.6787882774073828</v>
      </c>
      <c r="G444" s="11">
        <f>IFERROR(c_ratio_op_tbl!F436/$B444,"")</f>
        <v>3.0614723170370097</v>
      </c>
      <c r="H444" s="11">
        <f>IFERROR(c_ratio_op_tbl!G436/$B444,"")</f>
        <v>3.4441563566666349</v>
      </c>
      <c r="I444" s="14">
        <f>IFERROR(c_ratio_op_tbl!H436/$B444,"")</f>
        <v>3.8268403962962605</v>
      </c>
      <c r="J444" s="11">
        <f>IFERROR(c_ratio_op_tbl!I436/$B444,"")</f>
        <v>4.2095244359258874</v>
      </c>
      <c r="K444" s="11">
        <f>IFERROR(c_ratio_op_tbl!J436/$B444,"")</f>
        <v>4.5922084755555126</v>
      </c>
      <c r="L444" s="11">
        <f>IFERROR(c_ratio_op_tbl!K436/$B444,"")</f>
        <v>4.9748925151851404</v>
      </c>
      <c r="M444" s="11">
        <f>IFERROR(c_ratio_op_tbl!L436/$B444,"")</f>
        <v>5.3575765548147638</v>
      </c>
      <c r="N444" s="11">
        <f>IFERROR(c_ratio_op_tbl!M436/$B444,"")</f>
        <v>5.7402605944443916</v>
      </c>
    </row>
    <row r="445" spans="1:14" x14ac:dyDescent="0.25">
      <c r="A445" s="12" t="str">
        <f>c_ratio_op_tbl!A437</f>
        <v>0x5b60117255df27fdd885629c0210d9dd975ff975</v>
      </c>
      <c r="B445" s="2">
        <f>c_ratio_op_tbl!B437</f>
        <v>7161.4506711627982</v>
      </c>
      <c r="C445" s="2"/>
      <c r="D445" s="11">
        <f>IFERROR(c_ratio_op_tbl!C437/$B445,"")</f>
        <v>1.9982961421996674</v>
      </c>
      <c r="E445" s="11">
        <f>IFERROR(c_ratio_op_tbl!D437/$B445,"")</f>
        <v>2.3979553706396013</v>
      </c>
      <c r="F445" s="11">
        <f>IFERROR(c_ratio_op_tbl!E437/$B445,"")</f>
        <v>2.7976145990795351</v>
      </c>
      <c r="G445" s="11">
        <f>IFERROR(c_ratio_op_tbl!F437/$B445,"")</f>
        <v>3.197273827519469</v>
      </c>
      <c r="H445" s="11">
        <f>IFERROR(c_ratio_op_tbl!G437/$B445,"")</f>
        <v>3.5969330559594024</v>
      </c>
      <c r="I445" s="14">
        <f>IFERROR(c_ratio_op_tbl!H437/$B445,"")</f>
        <v>3.9965922843993367</v>
      </c>
      <c r="J445" s="11">
        <f>IFERROR(c_ratio_op_tbl!I437/$B445,"")</f>
        <v>4.3962515128392701</v>
      </c>
      <c r="K445" s="11">
        <f>IFERROR(c_ratio_op_tbl!J437/$B445,"")</f>
        <v>4.7959107412792026</v>
      </c>
      <c r="L445" s="11">
        <f>IFERROR(c_ratio_op_tbl!K437/$B445,"")</f>
        <v>5.1955699697191378</v>
      </c>
      <c r="M445" s="11">
        <f>IFERROR(c_ratio_op_tbl!L437/$B445,"")</f>
        <v>5.5952291981590703</v>
      </c>
      <c r="N445" s="11">
        <f>IFERROR(c_ratio_op_tbl!M437/$B445,"")</f>
        <v>5.9948884265990037</v>
      </c>
    </row>
    <row r="446" spans="1:14" x14ac:dyDescent="0.25">
      <c r="A446" s="12" t="str">
        <f>c_ratio_op_tbl!A438</f>
        <v>0x856c3dcae9d9c60475653f504663f94b1136b5f5</v>
      </c>
      <c r="B446" s="2">
        <f>c_ratio_op_tbl!B438</f>
        <v>7159.2852161392602</v>
      </c>
      <c r="C446" s="2"/>
      <c r="D446" s="11">
        <f>IFERROR(c_ratio_op_tbl!C438/$B446,"")</f>
        <v>1.88577752243413</v>
      </c>
      <c r="E446" s="11">
        <f>IFERROR(c_ratio_op_tbl!D438/$B446,"")</f>
        <v>2.2629330269209551</v>
      </c>
      <c r="F446" s="11">
        <f>IFERROR(c_ratio_op_tbl!E438/$B446,"")</f>
        <v>2.6400885314077813</v>
      </c>
      <c r="G446" s="11">
        <f>IFERROR(c_ratio_op_tbl!F438/$B446,"")</f>
        <v>3.0172440358946075</v>
      </c>
      <c r="H446" s="11">
        <f>IFERROR(c_ratio_op_tbl!G438/$B446,"")</f>
        <v>3.3943995403814338</v>
      </c>
      <c r="I446" s="14">
        <f>IFERROR(c_ratio_op_tbl!H438/$B446,"")</f>
        <v>3.77155504486826</v>
      </c>
      <c r="J446" s="11">
        <f>IFERROR(c_ratio_op_tbl!I438/$B446,"")</f>
        <v>4.1487105493550862</v>
      </c>
      <c r="K446" s="11">
        <f>IFERROR(c_ratio_op_tbl!J438/$B446,"")</f>
        <v>4.525866053841912</v>
      </c>
      <c r="L446" s="11">
        <f>IFERROR(c_ratio_op_tbl!K438/$B446,"")</f>
        <v>4.9030215583287378</v>
      </c>
      <c r="M446" s="11">
        <f>IFERROR(c_ratio_op_tbl!L438/$B446,"")</f>
        <v>5.2801770628155626</v>
      </c>
      <c r="N446" s="11">
        <f>IFERROR(c_ratio_op_tbl!M438/$B446,"")</f>
        <v>5.6573325673023893</v>
      </c>
    </row>
    <row r="447" spans="1:14" x14ac:dyDescent="0.25">
      <c r="A447" s="12" t="str">
        <f>c_ratio_op_tbl!A439</f>
        <v>0x35a807f9dd68c7b03a992477f85cf5a08ee9a69e</v>
      </c>
      <c r="B447" s="2">
        <f>c_ratio_op_tbl!B439</f>
        <v>7153.069692935901</v>
      </c>
      <c r="C447" s="2"/>
      <c r="D447" s="11">
        <f>IFERROR(c_ratio_op_tbl!C439/$B447,"")</f>
        <v>1.9658271861741901</v>
      </c>
      <c r="E447" s="11">
        <f>IFERROR(c_ratio_op_tbl!D439/$B447,"")</f>
        <v>2.3589926234090295</v>
      </c>
      <c r="F447" s="11">
        <f>IFERROR(c_ratio_op_tbl!E439/$B447,"")</f>
        <v>2.7521580606438669</v>
      </c>
      <c r="G447" s="11">
        <f>IFERROR(c_ratio_op_tbl!F439/$B447,"")</f>
        <v>3.1453234978787048</v>
      </c>
      <c r="H447" s="11">
        <f>IFERROR(c_ratio_op_tbl!G439/$B447,"")</f>
        <v>3.5384889351135436</v>
      </c>
      <c r="I447" s="14">
        <f>IFERROR(c_ratio_op_tbl!H439/$B447,"")</f>
        <v>3.9316543723483814</v>
      </c>
      <c r="J447" s="11">
        <f>IFERROR(c_ratio_op_tbl!I439/$B447,"")</f>
        <v>4.3248198095832198</v>
      </c>
      <c r="K447" s="11">
        <f>IFERROR(c_ratio_op_tbl!J439/$B447,"")</f>
        <v>4.717985246818059</v>
      </c>
      <c r="L447" s="11">
        <f>IFERROR(c_ratio_op_tbl!K439/$B447,"")</f>
        <v>5.1111506840528964</v>
      </c>
      <c r="M447" s="11">
        <f>IFERROR(c_ratio_op_tbl!L439/$B447,"")</f>
        <v>5.5043161212877338</v>
      </c>
      <c r="N447" s="11">
        <f>IFERROR(c_ratio_op_tbl!M439/$B447,"")</f>
        <v>5.8974815585225722</v>
      </c>
    </row>
    <row r="448" spans="1:14" x14ac:dyDescent="0.25">
      <c r="A448" s="12" t="str">
        <f>c_ratio_op_tbl!A440</f>
        <v>0xbf6e93fb31a9b2f6818004995d89eee73a4cbeac</v>
      </c>
      <c r="B448" s="2">
        <f>c_ratio_op_tbl!B440</f>
        <v>7125.9296012285904</v>
      </c>
      <c r="C448" s="2"/>
      <c r="D448" s="11">
        <f>IFERROR(c_ratio_op_tbl!C440/$B448,"")</f>
        <v>1.9048200917831402</v>
      </c>
      <c r="E448" s="11">
        <f>IFERROR(c_ratio_op_tbl!D440/$B448,"")</f>
        <v>2.2857841101397685</v>
      </c>
      <c r="F448" s="11">
        <f>IFERROR(c_ratio_op_tbl!E440/$B448,"")</f>
        <v>2.6667481284963972</v>
      </c>
      <c r="G448" s="11">
        <f>IFERROR(c_ratio_op_tbl!F440/$B448,"")</f>
        <v>3.0477121468530255</v>
      </c>
      <c r="H448" s="11">
        <f>IFERROR(c_ratio_op_tbl!G440/$B448,"")</f>
        <v>3.4286761652096538</v>
      </c>
      <c r="I448" s="14">
        <f>IFERROR(c_ratio_op_tbl!H440/$B448,"")</f>
        <v>3.8096401835662821</v>
      </c>
      <c r="J448" s="11">
        <f>IFERROR(c_ratio_op_tbl!I440/$B448,"")</f>
        <v>4.1906042019229099</v>
      </c>
      <c r="K448" s="11">
        <f>IFERROR(c_ratio_op_tbl!J440/$B448,"")</f>
        <v>4.5715682202795387</v>
      </c>
      <c r="L448" s="11">
        <f>IFERROR(c_ratio_op_tbl!K440/$B448,"")</f>
        <v>4.9525322386361665</v>
      </c>
      <c r="M448" s="11">
        <f>IFERROR(c_ratio_op_tbl!L440/$B448,"")</f>
        <v>5.3334962569927944</v>
      </c>
      <c r="N448" s="11">
        <f>IFERROR(c_ratio_op_tbl!M440/$B448,"")</f>
        <v>5.7144602753494231</v>
      </c>
    </row>
    <row r="449" spans="1:14" x14ac:dyDescent="0.25">
      <c r="A449" s="12" t="str">
        <f>c_ratio_op_tbl!A441</f>
        <v>0x171839e4deda360c0aa85e95980d26cf176597d4</v>
      </c>
      <c r="B449" s="2">
        <f>c_ratio_op_tbl!B441</f>
        <v>7093.7827055912603</v>
      </c>
      <c r="C449" s="2"/>
      <c r="D449" s="11">
        <f>IFERROR(c_ratio_op_tbl!C441/$B449,"")</f>
        <v>1.8760061023198049</v>
      </c>
      <c r="E449" s="11">
        <f>IFERROR(c_ratio_op_tbl!D441/$B449,"")</f>
        <v>2.2512073227837659</v>
      </c>
      <c r="F449" s="11">
        <f>IFERROR(c_ratio_op_tbl!E441/$B449,"")</f>
        <v>2.6264085432477255</v>
      </c>
      <c r="G449" s="11">
        <f>IFERROR(c_ratio_op_tbl!F441/$B449,"")</f>
        <v>3.0016097637116879</v>
      </c>
      <c r="H449" s="11">
        <f>IFERROR(c_ratio_op_tbl!G441/$B449,"")</f>
        <v>3.3768109841756488</v>
      </c>
      <c r="I449" s="14">
        <f>IFERROR(c_ratio_op_tbl!H441/$B449,"")</f>
        <v>3.7520122046396081</v>
      </c>
      <c r="J449" s="11">
        <f>IFERROR(c_ratio_op_tbl!I441/$B449,"")</f>
        <v>4.1272134251035695</v>
      </c>
      <c r="K449" s="11">
        <f>IFERROR(c_ratio_op_tbl!J441/$B449,"")</f>
        <v>4.50241464556753</v>
      </c>
      <c r="L449" s="11">
        <f>IFERROR(c_ratio_op_tbl!K441/$B449,"")</f>
        <v>4.8776158660314914</v>
      </c>
      <c r="M449" s="11">
        <f>IFERROR(c_ratio_op_tbl!L441/$B449,"")</f>
        <v>5.252817086495452</v>
      </c>
      <c r="N449" s="11">
        <f>IFERROR(c_ratio_op_tbl!M441/$B449,"")</f>
        <v>5.6280183069594125</v>
      </c>
    </row>
    <row r="450" spans="1:14" x14ac:dyDescent="0.25">
      <c r="A450" s="12" t="str">
        <f>c_ratio_op_tbl!A442</f>
        <v>0xa82618668a71bb492d1aaf8948de95d73eb8a243</v>
      </c>
      <c r="B450" s="2">
        <f>c_ratio_op_tbl!B442</f>
        <v>7058.1186795879667</v>
      </c>
      <c r="C450" s="2"/>
      <c r="D450" s="11">
        <f>IFERROR(c_ratio_op_tbl!C442/$B450,"")</f>
        <v>1.9169962424405658</v>
      </c>
      <c r="E450" s="11">
        <f>IFERROR(c_ratio_op_tbl!D442/$B450,"")</f>
        <v>2.300395490928679</v>
      </c>
      <c r="F450" s="11">
        <f>IFERROR(c_ratio_op_tbl!E442/$B450,"")</f>
        <v>2.6837947394167925</v>
      </c>
      <c r="G450" s="11">
        <f>IFERROR(c_ratio_op_tbl!F442/$B450,"")</f>
        <v>3.0671939879049055</v>
      </c>
      <c r="H450" s="11">
        <f>IFERROR(c_ratio_op_tbl!G442/$B450,"")</f>
        <v>3.4505932363930181</v>
      </c>
      <c r="I450" s="14">
        <f>IFERROR(c_ratio_op_tbl!H442/$B450,"")</f>
        <v>3.8339924848811315</v>
      </c>
      <c r="J450" s="11">
        <f>IFERROR(c_ratio_op_tbl!I442/$B450,"")</f>
        <v>4.2173917333692463</v>
      </c>
      <c r="K450" s="11">
        <f>IFERROR(c_ratio_op_tbl!J442/$B450,"")</f>
        <v>4.600790981857358</v>
      </c>
      <c r="L450" s="11">
        <f>IFERROR(c_ratio_op_tbl!K442/$B450,"")</f>
        <v>4.9841902303454724</v>
      </c>
      <c r="M450" s="11">
        <f>IFERROR(c_ratio_op_tbl!L442/$B450,"")</f>
        <v>5.3675894788335849</v>
      </c>
      <c r="N450" s="11">
        <f>IFERROR(c_ratio_op_tbl!M442/$B450,"")</f>
        <v>5.7509887273216984</v>
      </c>
    </row>
    <row r="451" spans="1:14" x14ac:dyDescent="0.25">
      <c r="A451" s="12" t="str">
        <f>c_ratio_op_tbl!A443</f>
        <v>0x36bc1e767ff57bd9e3e46f5cb996a5a1cf10a439</v>
      </c>
      <c r="B451" s="2">
        <f>c_ratio_op_tbl!B443</f>
        <v>7021.0553927499132</v>
      </c>
      <c r="C451" s="2"/>
      <c r="D451" s="11">
        <f>IFERROR(c_ratio_op_tbl!C443/$B451,"")</f>
        <v>1.8624883523876741</v>
      </c>
      <c r="E451" s="11">
        <f>IFERROR(c_ratio_op_tbl!D443/$B451,"")</f>
        <v>2.2349860228652081</v>
      </c>
      <c r="F451" s="11">
        <f>IFERROR(c_ratio_op_tbl!E443/$B451,"")</f>
        <v>2.6074836933427439</v>
      </c>
      <c r="G451" s="11">
        <f>IFERROR(c_ratio_op_tbl!F443/$B451,"")</f>
        <v>2.9799813638202792</v>
      </c>
      <c r="H451" s="11">
        <f>IFERROR(c_ratio_op_tbl!G443/$B451,"")</f>
        <v>3.3524790342978128</v>
      </c>
      <c r="I451" s="14">
        <f>IFERROR(c_ratio_op_tbl!H443/$B451,"")</f>
        <v>3.7249767047753481</v>
      </c>
      <c r="J451" s="11">
        <f>IFERROR(c_ratio_op_tbl!I443/$B451,"")</f>
        <v>4.0974743752528839</v>
      </c>
      <c r="K451" s="11">
        <f>IFERROR(c_ratio_op_tbl!J443/$B451,"")</f>
        <v>4.469972045730418</v>
      </c>
      <c r="L451" s="11">
        <f>IFERROR(c_ratio_op_tbl!K443/$B451,"")</f>
        <v>4.8424697162079537</v>
      </c>
      <c r="M451" s="11">
        <f>IFERROR(c_ratio_op_tbl!L443/$B451,"")</f>
        <v>5.2149673866854878</v>
      </c>
      <c r="N451" s="11">
        <f>IFERROR(c_ratio_op_tbl!M443/$B451,"")</f>
        <v>5.5874650571630227</v>
      </c>
    </row>
    <row r="452" spans="1:14" x14ac:dyDescent="0.25">
      <c r="A452" s="12" t="str">
        <f>c_ratio_op_tbl!A444</f>
        <v>0xdca7125336a3ada3ece34860efebc230b6e3cc2e</v>
      </c>
      <c r="B452" s="2">
        <f>c_ratio_op_tbl!B444</f>
        <v>7019.2728350771686</v>
      </c>
      <c r="C452" s="2"/>
      <c r="D452" s="11">
        <f>IFERROR(c_ratio_op_tbl!C444/$B452,"")</f>
        <v>1.988519844868724</v>
      </c>
      <c r="E452" s="11">
        <f>IFERROR(c_ratio_op_tbl!D444/$B452,"")</f>
        <v>2.3862238138424687</v>
      </c>
      <c r="F452" s="11">
        <f>IFERROR(c_ratio_op_tbl!E444/$B452,"")</f>
        <v>2.7839277828162139</v>
      </c>
      <c r="G452" s="11">
        <f>IFERROR(c_ratio_op_tbl!F444/$B452,"")</f>
        <v>3.1816317517899586</v>
      </c>
      <c r="H452" s="11">
        <f>IFERROR(c_ratio_op_tbl!G444/$B452,"")</f>
        <v>3.5793357207637029</v>
      </c>
      <c r="I452" s="14">
        <f>IFERROR(c_ratio_op_tbl!H444/$B452,"")</f>
        <v>3.977039689737448</v>
      </c>
      <c r="J452" s="11">
        <f>IFERROR(c_ratio_op_tbl!I444/$B452,"")</f>
        <v>4.3747436587111928</v>
      </c>
      <c r="K452" s="11">
        <f>IFERROR(c_ratio_op_tbl!J444/$B452,"")</f>
        <v>4.7724476276849375</v>
      </c>
      <c r="L452" s="11">
        <f>IFERROR(c_ratio_op_tbl!K444/$B452,"")</f>
        <v>5.1701515966586822</v>
      </c>
      <c r="M452" s="11">
        <f>IFERROR(c_ratio_op_tbl!L444/$B452,"")</f>
        <v>5.5678555656324278</v>
      </c>
      <c r="N452" s="11">
        <f>IFERROR(c_ratio_op_tbl!M444/$B452,"")</f>
        <v>5.9655595346061725</v>
      </c>
    </row>
    <row r="453" spans="1:14" x14ac:dyDescent="0.25">
      <c r="A453" s="12" t="str">
        <f>c_ratio_op_tbl!A445</f>
        <v>0x8002fd754444c6aaa710b104bf9754525567bc1c</v>
      </c>
      <c r="B453" s="2">
        <f>c_ratio_op_tbl!B445</f>
        <v>6995.7467661759392</v>
      </c>
      <c r="C453" s="2"/>
      <c r="D453" s="11">
        <f>IFERROR(c_ratio_op_tbl!C445/$B453,"")</f>
        <v>2.0969166199241367</v>
      </c>
      <c r="E453" s="11">
        <f>IFERROR(c_ratio_op_tbl!D445/$B453,"")</f>
        <v>2.5162999439089639</v>
      </c>
      <c r="F453" s="11">
        <f>IFERROR(c_ratio_op_tbl!E445/$B453,"")</f>
        <v>2.9356832678937907</v>
      </c>
      <c r="G453" s="11">
        <f>IFERROR(c_ratio_op_tbl!F445/$B453,"")</f>
        <v>3.3550665918786193</v>
      </c>
      <c r="H453" s="11">
        <f>IFERROR(c_ratio_op_tbl!G445/$B453,"")</f>
        <v>3.7744499158634466</v>
      </c>
      <c r="I453" s="14">
        <f>IFERROR(c_ratio_op_tbl!H445/$B453,"")</f>
        <v>4.1938332398482734</v>
      </c>
      <c r="J453" s="11">
        <f>IFERROR(c_ratio_op_tbl!I445/$B453,"")</f>
        <v>4.6132165638331006</v>
      </c>
      <c r="K453" s="11">
        <f>IFERROR(c_ratio_op_tbl!J445/$B453,"")</f>
        <v>5.0325998878179279</v>
      </c>
      <c r="L453" s="11">
        <f>IFERROR(c_ratio_op_tbl!K445/$B453,"")</f>
        <v>5.451983211802756</v>
      </c>
      <c r="M453" s="11">
        <f>IFERROR(c_ratio_op_tbl!L445/$B453,"")</f>
        <v>5.8713665357875824</v>
      </c>
      <c r="N453" s="11">
        <f>IFERROR(c_ratio_op_tbl!M445/$B453,"")</f>
        <v>6.2907498597724096</v>
      </c>
    </row>
    <row r="454" spans="1:14" x14ac:dyDescent="0.25">
      <c r="A454" s="12" t="str">
        <f>c_ratio_op_tbl!A446</f>
        <v>0x99d1de1982c5c9834d7efa5726460c8a092a88cc</v>
      </c>
      <c r="B454" s="2">
        <f>c_ratio_op_tbl!B446</f>
        <v>6935.7155663973017</v>
      </c>
      <c r="C454" s="2"/>
      <c r="D454" s="11">
        <f>IFERROR(c_ratio_op_tbl!C446/$B454,"")</f>
        <v>2.1783736569437195</v>
      </c>
      <c r="E454" s="11">
        <f>IFERROR(c_ratio_op_tbl!D446/$B454,"")</f>
        <v>2.6140483883324626</v>
      </c>
      <c r="F454" s="11">
        <f>IFERROR(c_ratio_op_tbl!E446/$B454,"")</f>
        <v>3.0497231197212074</v>
      </c>
      <c r="G454" s="11">
        <f>IFERROR(c_ratio_op_tbl!F446/$B454,"")</f>
        <v>3.4853978511099508</v>
      </c>
      <c r="H454" s="11">
        <f>IFERROR(c_ratio_op_tbl!G446/$B454,"")</f>
        <v>3.9210725824986956</v>
      </c>
      <c r="I454" s="14">
        <f>IFERROR(c_ratio_op_tbl!H446/$B454,"")</f>
        <v>4.3567473138874391</v>
      </c>
      <c r="J454" s="11">
        <f>IFERROR(c_ratio_op_tbl!I446/$B454,"")</f>
        <v>4.7924220452761839</v>
      </c>
      <c r="K454" s="11">
        <f>IFERROR(c_ratio_op_tbl!J446/$B454,"")</f>
        <v>5.2280967766649269</v>
      </c>
      <c r="L454" s="11">
        <f>IFERROR(c_ratio_op_tbl!K446/$B454,"")</f>
        <v>5.6637715080536699</v>
      </c>
      <c r="M454" s="11">
        <f>IFERROR(c_ratio_op_tbl!L446/$B454,"")</f>
        <v>6.0994462394424138</v>
      </c>
      <c r="N454" s="11">
        <f>IFERROR(c_ratio_op_tbl!M446/$B454,"")</f>
        <v>6.5351209708311586</v>
      </c>
    </row>
    <row r="455" spans="1:14" x14ac:dyDescent="0.25">
      <c r="A455" s="12" t="str">
        <f>c_ratio_op_tbl!A447</f>
        <v>0xe5f3a9033b4f2727859974da45ad1719560172ac</v>
      </c>
      <c r="B455" s="2">
        <f>c_ratio_op_tbl!B447</f>
        <v>6844.5444784214169</v>
      </c>
      <c r="C455" s="2"/>
      <c r="D455" s="11">
        <f>IFERROR(c_ratio_op_tbl!C447/$B455,"")</f>
        <v>1.9471609917310793</v>
      </c>
      <c r="E455" s="11">
        <f>IFERROR(c_ratio_op_tbl!D447/$B455,"")</f>
        <v>2.3365931900772945</v>
      </c>
      <c r="F455" s="11">
        <f>IFERROR(c_ratio_op_tbl!E447/$B455,"")</f>
        <v>2.7260253884235093</v>
      </c>
      <c r="G455" s="11">
        <f>IFERROR(c_ratio_op_tbl!F447/$B455,"")</f>
        <v>3.1154575867697258</v>
      </c>
      <c r="H455" s="11">
        <f>IFERROR(c_ratio_op_tbl!G447/$B455,"")</f>
        <v>3.5048897851159428</v>
      </c>
      <c r="I455" s="14">
        <f>IFERROR(c_ratio_op_tbl!H447/$B455,"")</f>
        <v>3.8943219834621576</v>
      </c>
      <c r="J455" s="11">
        <f>IFERROR(c_ratio_op_tbl!I447/$B455,"")</f>
        <v>4.2837541818083738</v>
      </c>
      <c r="K455" s="11">
        <f>IFERROR(c_ratio_op_tbl!J447/$B455,"")</f>
        <v>4.673186380154589</v>
      </c>
      <c r="L455" s="11">
        <f>IFERROR(c_ratio_op_tbl!K447/$B455,"")</f>
        <v>5.0626185785008051</v>
      </c>
      <c r="M455" s="11">
        <f>IFERROR(c_ratio_op_tbl!L447/$B455,"")</f>
        <v>5.4520507768470194</v>
      </c>
      <c r="N455" s="11">
        <f>IFERROR(c_ratio_op_tbl!M447/$B455,"")</f>
        <v>5.8414829751932364</v>
      </c>
    </row>
    <row r="456" spans="1:14" x14ac:dyDescent="0.25">
      <c r="A456" s="12" t="str">
        <f>c_ratio_op_tbl!A448</f>
        <v>0x0e5a41e389ac5e614ebdc0ac7b3fc4977fc0ee06</v>
      </c>
      <c r="B456" s="2">
        <f>c_ratio_op_tbl!B448</f>
        <v>6819.8814639140573</v>
      </c>
      <c r="C456" s="2"/>
      <c r="D456" s="11">
        <f>IFERROR(c_ratio_op_tbl!C448/$B456,"")</f>
        <v>2.0249042098309227</v>
      </c>
      <c r="E456" s="11">
        <f>IFERROR(c_ratio_op_tbl!D448/$B456,"")</f>
        <v>2.4298850517971071</v>
      </c>
      <c r="F456" s="11">
        <f>IFERROR(c_ratio_op_tbl!E448/$B456,"")</f>
        <v>2.8348658937632916</v>
      </c>
      <c r="G456" s="11">
        <f>IFERROR(c_ratio_op_tbl!F448/$B456,"")</f>
        <v>3.2398467357294773</v>
      </c>
      <c r="H456" s="11">
        <f>IFERROR(c_ratio_op_tbl!G448/$B456,"")</f>
        <v>3.6448275776956609</v>
      </c>
      <c r="I456" s="14">
        <f>IFERROR(c_ratio_op_tbl!H448/$B456,"")</f>
        <v>4.0498084196618453</v>
      </c>
      <c r="J456" s="11">
        <f>IFERROR(c_ratio_op_tbl!I448/$B456,"")</f>
        <v>4.4547892616280311</v>
      </c>
      <c r="K456" s="11">
        <f>IFERROR(c_ratio_op_tbl!J448/$B456,"")</f>
        <v>4.859770103594216</v>
      </c>
      <c r="L456" s="11">
        <f>IFERROR(c_ratio_op_tbl!K448/$B456,"")</f>
        <v>5.2647509455604</v>
      </c>
      <c r="M456" s="11">
        <f>IFERROR(c_ratio_op_tbl!L448/$B456,"")</f>
        <v>5.6697317875265831</v>
      </c>
      <c r="N456" s="11">
        <f>IFERROR(c_ratio_op_tbl!M448/$B456,"")</f>
        <v>6.0747126294927689</v>
      </c>
    </row>
    <row r="457" spans="1:14" x14ac:dyDescent="0.25">
      <c r="A457" s="12" t="str">
        <f>c_ratio_op_tbl!A449</f>
        <v>0xffb10391db72dd88a17862597bfa2ef6d2188b4e</v>
      </c>
      <c r="B457" s="2">
        <f>c_ratio_op_tbl!B449</f>
        <v>6583.9096911845681</v>
      </c>
      <c r="C457" s="2"/>
      <c r="D457" s="11">
        <f>IFERROR(c_ratio_op_tbl!C449/$B457,"")</f>
        <v>2.0882474405613767</v>
      </c>
      <c r="E457" s="11">
        <f>IFERROR(c_ratio_op_tbl!D449/$B457,"")</f>
        <v>2.5058969286736517</v>
      </c>
      <c r="F457" s="11">
        <f>IFERROR(c_ratio_op_tbl!E449/$B457,"")</f>
        <v>2.9235464167859275</v>
      </c>
      <c r="G457" s="11">
        <f>IFERROR(c_ratio_op_tbl!F449/$B457,"")</f>
        <v>3.3411959048982043</v>
      </c>
      <c r="H457" s="11">
        <f>IFERROR(c_ratio_op_tbl!G449/$B457,"")</f>
        <v>3.7588453930104793</v>
      </c>
      <c r="I457" s="14">
        <f>IFERROR(c_ratio_op_tbl!H449/$B457,"")</f>
        <v>4.1764948811227534</v>
      </c>
      <c r="J457" s="11">
        <f>IFERROR(c_ratio_op_tbl!I449/$B457,"")</f>
        <v>4.5941443692350301</v>
      </c>
      <c r="K457" s="11">
        <f>IFERROR(c_ratio_op_tbl!J449/$B457,"")</f>
        <v>5.0117938573473042</v>
      </c>
      <c r="L457" s="11">
        <f>IFERROR(c_ratio_op_tbl!K449/$B457,"")</f>
        <v>5.4294433454595818</v>
      </c>
      <c r="M457" s="11">
        <f>IFERROR(c_ratio_op_tbl!L449/$B457,"")</f>
        <v>5.8470928335718551</v>
      </c>
      <c r="N457" s="11">
        <f>IFERROR(c_ratio_op_tbl!M449/$B457,"")</f>
        <v>6.26474232168413</v>
      </c>
    </row>
    <row r="458" spans="1:14" x14ac:dyDescent="0.25">
      <c r="A458" s="12" t="str">
        <f>c_ratio_op_tbl!A450</f>
        <v>0x5cfc1e580bd80336e1474a804dd5b56444c9eaa6</v>
      </c>
      <c r="B458" s="2">
        <f>c_ratio_op_tbl!B450</f>
        <v>6483.1342789200426</v>
      </c>
      <c r="C458" s="2"/>
      <c r="D458" s="11">
        <f>IFERROR(c_ratio_op_tbl!C450/$B458,"")</f>
        <v>1.9102763591166365</v>
      </c>
      <c r="E458" s="11">
        <f>IFERROR(c_ratio_op_tbl!D450/$B458,"")</f>
        <v>2.2923316309399628</v>
      </c>
      <c r="F458" s="11">
        <f>IFERROR(c_ratio_op_tbl!E450/$B458,"")</f>
        <v>2.6743869027632901</v>
      </c>
      <c r="G458" s="11">
        <f>IFERROR(c_ratio_op_tbl!F450/$B458,"")</f>
        <v>3.0564421745866177</v>
      </c>
      <c r="H458" s="11">
        <f>IFERROR(c_ratio_op_tbl!G450/$B458,"")</f>
        <v>3.4384974464099458</v>
      </c>
      <c r="I458" s="14">
        <f>IFERROR(c_ratio_op_tbl!H450/$B458,"")</f>
        <v>3.820552718233273</v>
      </c>
      <c r="J458" s="11">
        <f>IFERROR(c_ratio_op_tbl!I450/$B458,"")</f>
        <v>4.2026079900566007</v>
      </c>
      <c r="K458" s="11">
        <f>IFERROR(c_ratio_op_tbl!J450/$B458,"")</f>
        <v>4.5846632618799275</v>
      </c>
      <c r="L458" s="11">
        <f>IFERROR(c_ratio_op_tbl!K450/$B458,"")</f>
        <v>4.9667185337032542</v>
      </c>
      <c r="M458" s="11">
        <f>IFERROR(c_ratio_op_tbl!L450/$B458,"")</f>
        <v>5.3487738055265801</v>
      </c>
      <c r="N458" s="11">
        <f>IFERROR(c_ratio_op_tbl!M450/$B458,"")</f>
        <v>5.7308290773499104</v>
      </c>
    </row>
    <row r="459" spans="1:14" x14ac:dyDescent="0.25">
      <c r="A459" s="12" t="str">
        <f>c_ratio_op_tbl!A451</f>
        <v>0x437ae28150189890d987deee46cc29bf4098622f</v>
      </c>
      <c r="B459" s="2">
        <f>c_ratio_op_tbl!B451</f>
        <v>6341.8881509044659</v>
      </c>
      <c r="C459" s="2"/>
      <c r="D459" s="11">
        <f>IFERROR(c_ratio_op_tbl!C451/$B459,"")</f>
        <v>2.1305074476110146</v>
      </c>
      <c r="E459" s="11">
        <f>IFERROR(c_ratio_op_tbl!D451/$B459,"")</f>
        <v>2.556608937133217</v>
      </c>
      <c r="F459" s="11">
        <f>IFERROR(c_ratio_op_tbl!E451/$B459,"")</f>
        <v>2.9827104266554199</v>
      </c>
      <c r="G459" s="11">
        <f>IFERROR(c_ratio_op_tbl!F451/$B459,"")</f>
        <v>3.408811916177624</v>
      </c>
      <c r="H459" s="11">
        <f>IFERROR(c_ratio_op_tbl!G451/$B459,"")</f>
        <v>3.8349134056998264</v>
      </c>
      <c r="I459" s="14">
        <f>IFERROR(c_ratio_op_tbl!H451/$B459,"")</f>
        <v>4.2610148952220293</v>
      </c>
      <c r="J459" s="11">
        <f>IFERROR(c_ratio_op_tbl!I451/$B459,"")</f>
        <v>4.6871163847442316</v>
      </c>
      <c r="K459" s="11">
        <f>IFERROR(c_ratio_op_tbl!J451/$B459,"")</f>
        <v>5.113217874266434</v>
      </c>
      <c r="L459" s="11">
        <f>IFERROR(c_ratio_op_tbl!K451/$B459,"")</f>
        <v>5.5393193637886382</v>
      </c>
      <c r="M459" s="11">
        <f>IFERROR(c_ratio_op_tbl!L451/$B459,"")</f>
        <v>5.9654208533108406</v>
      </c>
      <c r="N459" s="11">
        <f>IFERROR(c_ratio_op_tbl!M451/$B459,"")</f>
        <v>6.391522342833043</v>
      </c>
    </row>
    <row r="460" spans="1:14" x14ac:dyDescent="0.25">
      <c r="A460" s="12" t="str">
        <f>c_ratio_op_tbl!A452</f>
        <v>0x9c0d1f4a029c46265831d120dee9cdc72f0ab3c3</v>
      </c>
      <c r="B460" s="2">
        <f>c_ratio_op_tbl!B452</f>
        <v>5599.2178944886873</v>
      </c>
      <c r="C460" s="2"/>
      <c r="D460" s="11">
        <f>IFERROR(c_ratio_op_tbl!C452/$B460,"")</f>
        <v>1.0886043006679744</v>
      </c>
      <c r="E460" s="11">
        <f>IFERROR(c_ratio_op_tbl!D452/$B460,"")</f>
        <v>1.3063251608015694</v>
      </c>
      <c r="F460" s="11">
        <f>IFERROR(c_ratio_op_tbl!E452/$B460,"")</f>
        <v>1.5240460209351643</v>
      </c>
      <c r="G460" s="11">
        <f>IFERROR(c_ratio_op_tbl!F452/$B460,"")</f>
        <v>1.7417668810687592</v>
      </c>
      <c r="H460" s="11">
        <f>IFERROR(c_ratio_op_tbl!G452/$B460,"")</f>
        <v>1.9594877412023541</v>
      </c>
      <c r="I460" s="14">
        <f>IFERROR(c_ratio_op_tbl!H452/$B460,"")</f>
        <v>2.1772086013359484</v>
      </c>
      <c r="J460" s="11">
        <f>IFERROR(c_ratio_op_tbl!I452/$B460,"")</f>
        <v>2.3949294614695447</v>
      </c>
      <c r="K460" s="11">
        <f>IFERROR(c_ratio_op_tbl!J452/$B460,"")</f>
        <v>2.6126503216031391</v>
      </c>
      <c r="L460" s="11">
        <f>IFERROR(c_ratio_op_tbl!K452/$B460,"")</f>
        <v>2.8303711817367332</v>
      </c>
      <c r="M460" s="11">
        <f>IFERROR(c_ratio_op_tbl!L452/$B460,"")</f>
        <v>3.0480920418703277</v>
      </c>
      <c r="N460" s="11">
        <f>IFERROR(c_ratio_op_tbl!M452/$B460,"")</f>
        <v>3.2658129020039239</v>
      </c>
    </row>
    <row r="461" spans="1:14" x14ac:dyDescent="0.25">
      <c r="A461" s="12" t="str">
        <f>c_ratio_op_tbl!A453</f>
        <v>0xa4cff481cd40e733650ea76f6f8008f067bf6ef3</v>
      </c>
      <c r="B461" s="2">
        <f>c_ratio_op_tbl!B453</f>
        <v>5482.2875560442326</v>
      </c>
      <c r="C461" s="2"/>
      <c r="D461" s="11">
        <f>IFERROR(c_ratio_op_tbl!C453/$B461,"")</f>
        <v>4.2743115099535682</v>
      </c>
      <c r="E461" s="11">
        <f>IFERROR(c_ratio_op_tbl!D453/$B461,"")</f>
        <v>5.1291738119442805</v>
      </c>
      <c r="F461" s="11">
        <f>IFERROR(c_ratio_op_tbl!E453/$B461,"")</f>
        <v>5.9840361139349945</v>
      </c>
      <c r="G461" s="11">
        <f>IFERROR(c_ratio_op_tbl!F453/$B461,"")</f>
        <v>6.8388984159257102</v>
      </c>
      <c r="H461" s="11">
        <f>IFERROR(c_ratio_op_tbl!G453/$B461,"")</f>
        <v>7.6937607179164207</v>
      </c>
      <c r="I461" s="14">
        <f>IFERROR(c_ratio_op_tbl!H453/$B461,"")</f>
        <v>8.5486230199071329</v>
      </c>
      <c r="J461" s="11">
        <f>IFERROR(c_ratio_op_tbl!I453/$B461,"")</f>
        <v>9.4034853218978487</v>
      </c>
      <c r="K461" s="11">
        <f>IFERROR(c_ratio_op_tbl!J453/$B461,"")</f>
        <v>10.258347623888561</v>
      </c>
      <c r="L461" s="11">
        <f>IFERROR(c_ratio_op_tbl!K453/$B461,"")</f>
        <v>11.113209925879275</v>
      </c>
      <c r="M461" s="11">
        <f>IFERROR(c_ratio_op_tbl!L453/$B461,"")</f>
        <v>11.968072227869989</v>
      </c>
      <c r="N461" s="11">
        <f>IFERROR(c_ratio_op_tbl!M453/$B461,"")</f>
        <v>12.822934529860701</v>
      </c>
    </row>
    <row r="462" spans="1:14" x14ac:dyDescent="0.25">
      <c r="A462" s="12" t="str">
        <f>c_ratio_op_tbl!A454</f>
        <v>0x16224283be3f7c0245d9d259ea82ead7fcb8343d</v>
      </c>
      <c r="B462" s="2">
        <f>c_ratio_op_tbl!B454</f>
        <v>4295.0349217177099</v>
      </c>
      <c r="C462" s="2"/>
      <c r="D462" s="11">
        <f>IFERROR(c_ratio_op_tbl!C454/$B462,"")</f>
        <v>1.8960147372081591</v>
      </c>
      <c r="E462" s="11">
        <f>IFERROR(c_ratio_op_tbl!D454/$B462,"")</f>
        <v>2.2752176846497911</v>
      </c>
      <c r="F462" s="11">
        <f>IFERROR(c_ratio_op_tbl!E454/$B462,"")</f>
        <v>2.6544206320914232</v>
      </c>
      <c r="G462" s="11">
        <f>IFERROR(c_ratio_op_tbl!F454/$B462,"")</f>
        <v>3.0336235795330539</v>
      </c>
      <c r="H462" s="11">
        <f>IFERROR(c_ratio_op_tbl!G454/$B462,"")</f>
        <v>3.4128265269746874</v>
      </c>
      <c r="I462" s="14">
        <f>IFERROR(c_ratio_op_tbl!H454/$B462,"")</f>
        <v>3.7920294744163181</v>
      </c>
      <c r="J462" s="11">
        <f>IFERROR(c_ratio_op_tbl!I454/$B462,"")</f>
        <v>4.1712324218579511</v>
      </c>
      <c r="K462" s="11">
        <f>IFERROR(c_ratio_op_tbl!J454/$B462,"")</f>
        <v>4.5504353692995823</v>
      </c>
      <c r="L462" s="11">
        <f>IFERROR(c_ratio_op_tbl!K454/$B462,"")</f>
        <v>4.9296383167412126</v>
      </c>
      <c r="M462" s="11">
        <f>IFERROR(c_ratio_op_tbl!L454/$B462,"")</f>
        <v>5.3088412641828446</v>
      </c>
      <c r="N462" s="11">
        <f>IFERROR(c_ratio_op_tbl!M454/$B462,"")</f>
        <v>5.6880442116244776</v>
      </c>
    </row>
    <row r="463" spans="1:14" x14ac:dyDescent="0.25">
      <c r="A463" s="12" t="str">
        <f>c_ratio_op_tbl!A455</f>
        <v>0xd27d997cb2dbeda80ca77925b05e2550c5d9c368</v>
      </c>
      <c r="B463" s="2">
        <f>c_ratio_op_tbl!B455</f>
        <v>3713.708201069931</v>
      </c>
      <c r="C463" s="2"/>
      <c r="D463" s="11">
        <f>IFERROR(c_ratio_op_tbl!C455/$B463,"")</f>
        <v>5.6967625470706142</v>
      </c>
      <c r="E463" s="11">
        <f>IFERROR(c_ratio_op_tbl!D455/$B463,"")</f>
        <v>6.8361150564847364</v>
      </c>
      <c r="F463" s="11">
        <f>IFERROR(c_ratio_op_tbl!E455/$B463,"")</f>
        <v>7.9754675658988576</v>
      </c>
      <c r="G463" s="11">
        <f>IFERROR(c_ratio_op_tbl!F455/$B463,"")</f>
        <v>9.1148200753129824</v>
      </c>
      <c r="H463" s="11">
        <f>IFERROR(c_ratio_op_tbl!G455/$B463,"")</f>
        <v>10.254172584727106</v>
      </c>
      <c r="I463" s="14">
        <f>IFERROR(c_ratio_op_tbl!H455/$B463,"")</f>
        <v>11.393525094141227</v>
      </c>
      <c r="J463" s="11">
        <f>IFERROR(c_ratio_op_tbl!I455/$B463,"")</f>
        <v>12.532877603555351</v>
      </c>
      <c r="K463" s="11">
        <f>IFERROR(c_ratio_op_tbl!J455/$B463,"")</f>
        <v>13.672230112969473</v>
      </c>
      <c r="L463" s="11">
        <f>IFERROR(c_ratio_op_tbl!K455/$B463,"")</f>
        <v>14.811582622383595</v>
      </c>
      <c r="M463" s="11">
        <f>IFERROR(c_ratio_op_tbl!L455/$B463,"")</f>
        <v>15.950935131797715</v>
      </c>
      <c r="N463" s="11">
        <f>IFERROR(c_ratio_op_tbl!M455/$B463,"")</f>
        <v>17.090287641211837</v>
      </c>
    </row>
    <row r="464" spans="1:14" x14ac:dyDescent="0.25">
      <c r="A464" s="12" t="str">
        <f>c_ratio_op_tbl!A456</f>
        <v>0x9265f86d58b348060e43216f968bda8a6bb63572</v>
      </c>
      <c r="B464" s="2">
        <f>c_ratio_op_tbl!B456</f>
        <v>3152.162878847535</v>
      </c>
      <c r="C464" s="2"/>
      <c r="D464" s="11">
        <f>IFERROR(c_ratio_op_tbl!C456/$B464,"")</f>
        <v>1.6415101906931386</v>
      </c>
      <c r="E464" s="11">
        <f>IFERROR(c_ratio_op_tbl!D456/$B464,"")</f>
        <v>1.9698122288317661</v>
      </c>
      <c r="F464" s="11">
        <f>IFERROR(c_ratio_op_tbl!E456/$B464,"")</f>
        <v>2.2981142669703938</v>
      </c>
      <c r="G464" s="11">
        <f>IFERROR(c_ratio_op_tbl!F456/$B464,"")</f>
        <v>2.6264163051090219</v>
      </c>
      <c r="H464" s="11">
        <f>IFERROR(c_ratio_op_tbl!G456/$B464,"")</f>
        <v>2.9547183432476491</v>
      </c>
      <c r="I464" s="14">
        <f>IFERROR(c_ratio_op_tbl!H456/$B464,"")</f>
        <v>3.2830203813862773</v>
      </c>
      <c r="J464" s="11">
        <f>IFERROR(c_ratio_op_tbl!I456/$B464,"")</f>
        <v>3.611322419524905</v>
      </c>
      <c r="K464" s="11">
        <f>IFERROR(c_ratio_op_tbl!J456/$B464,"")</f>
        <v>3.9396244576635326</v>
      </c>
      <c r="L464" s="11">
        <f>IFERROR(c_ratio_op_tbl!K456/$B464,"")</f>
        <v>4.2679264958021603</v>
      </c>
      <c r="M464" s="11">
        <f>IFERROR(c_ratio_op_tbl!L456/$B464,"")</f>
        <v>4.5962285339407885</v>
      </c>
      <c r="N464" s="11">
        <f>IFERROR(c_ratio_op_tbl!M456/$B464,"")</f>
        <v>4.9245305720794157</v>
      </c>
    </row>
    <row r="465" spans="1:14" x14ac:dyDescent="0.25">
      <c r="A465" s="12" t="str">
        <f>c_ratio_op_tbl!A457</f>
        <v>0xb0399dac8f4d4100b49b2a7b3873481114229d18</v>
      </c>
      <c r="B465" s="2">
        <f>c_ratio_op_tbl!B457</f>
        <v>1130.8251262789579</v>
      </c>
      <c r="C465" s="2"/>
      <c r="D465" s="11">
        <f>IFERROR(c_ratio_op_tbl!C457/$B465,"")</f>
        <v>1.882854345467696</v>
      </c>
      <c r="E465" s="11">
        <f>IFERROR(c_ratio_op_tbl!D457/$B465,"")</f>
        <v>2.2594252145612348</v>
      </c>
      <c r="F465" s="11">
        <f>IFERROR(c_ratio_op_tbl!E457/$B465,"")</f>
        <v>2.6359960836547738</v>
      </c>
      <c r="G465" s="11">
        <f>IFERROR(c_ratio_op_tbl!F457/$B465,"")</f>
        <v>3.0125669527483137</v>
      </c>
      <c r="H465" s="11">
        <f>IFERROR(c_ratio_op_tbl!G457/$B465,"")</f>
        <v>3.3891378218418526</v>
      </c>
      <c r="I465" s="14">
        <f>IFERROR(c_ratio_op_tbl!H457/$B465,"")</f>
        <v>3.7657086909353912</v>
      </c>
      <c r="J465" s="11">
        <f>IFERROR(c_ratio_op_tbl!I457/$B465,"")</f>
        <v>4.1422795600289311</v>
      </c>
      <c r="K465" s="11">
        <f>IFERROR(c_ratio_op_tbl!J457/$B465,"")</f>
        <v>4.5188504291224696</v>
      </c>
      <c r="L465" s="11">
        <f>IFERROR(c_ratio_op_tbl!K457/$B465,"")</f>
        <v>4.8954212982160081</v>
      </c>
      <c r="M465" s="11">
        <f>IFERROR(c_ratio_op_tbl!L457/$B465,"")</f>
        <v>5.2719921673095476</v>
      </c>
      <c r="N465" s="11">
        <f>IFERROR(c_ratio_op_tbl!M457/$B465,"")</f>
        <v>5.6485630364030879</v>
      </c>
    </row>
    <row r="466" spans="1:14" x14ac:dyDescent="0.25">
      <c r="A466" s="12" t="str">
        <f>c_ratio_op_tbl!A458</f>
        <v>0x22a82af208eacd076b01e4668b9864777f5e21b7</v>
      </c>
      <c r="B466" s="2">
        <f>c_ratio_op_tbl!B458</f>
        <v>1016.2832617938381</v>
      </c>
      <c r="C466" s="2"/>
      <c r="D466" s="11">
        <f>IFERROR(c_ratio_op_tbl!C458/$B466,"")</f>
        <v>13.887062290629101</v>
      </c>
      <c r="E466" s="11">
        <f>IFERROR(c_ratio_op_tbl!D458/$B466,"")</f>
        <v>16.66447474875492</v>
      </c>
      <c r="F466" s="11">
        <f>IFERROR(c_ratio_op_tbl!E458/$B466,"")</f>
        <v>19.44188720688075</v>
      </c>
      <c r="G466" s="11">
        <f>IFERROR(c_ratio_op_tbl!F458/$B466,"")</f>
        <v>22.21929966500657</v>
      </c>
      <c r="H466" s="11">
        <f>IFERROR(c_ratio_op_tbl!G458/$B466,"")</f>
        <v>24.99671212313239</v>
      </c>
      <c r="I466" s="14">
        <f>IFERROR(c_ratio_op_tbl!H458/$B466,"")</f>
        <v>27.77412458125821</v>
      </c>
      <c r="J466" s="11">
        <f>IFERROR(c_ratio_op_tbl!I458/$B466,"")</f>
        <v>30.55153703938403</v>
      </c>
      <c r="K466" s="11">
        <f>IFERROR(c_ratio_op_tbl!J458/$B466,"")</f>
        <v>33.328949497509853</v>
      </c>
      <c r="L466" s="11">
        <f>IFERROR(c_ratio_op_tbl!K458/$B466,"")</f>
        <v>36.106361955635684</v>
      </c>
      <c r="M466" s="11">
        <f>IFERROR(c_ratio_op_tbl!L458/$B466,"")</f>
        <v>38.883774413761493</v>
      </c>
      <c r="N466" s="11">
        <f>IFERROR(c_ratio_op_tbl!M458/$B466,"")</f>
        <v>41.661186871887317</v>
      </c>
    </row>
    <row r="467" spans="1:14" x14ac:dyDescent="0.25">
      <c r="A467" s="12" t="str">
        <f>c_ratio_op_tbl!A459</f>
        <v>0x82e8936b187d83fd6eb2b7dab5b19556e9deff1c</v>
      </c>
      <c r="B467" s="2">
        <f>c_ratio_op_tbl!B459</f>
        <v>804.58131975988158</v>
      </c>
      <c r="C467" s="2"/>
      <c r="D467" s="11">
        <f>IFERROR(c_ratio_op_tbl!C459/$B467,"")</f>
        <v>1.9945544723745068</v>
      </c>
      <c r="E467" s="11">
        <f>IFERROR(c_ratio_op_tbl!D459/$B467,"")</f>
        <v>2.3934653668494081</v>
      </c>
      <c r="F467" s="11">
        <f>IFERROR(c_ratio_op_tbl!E459/$B467,"")</f>
        <v>2.7923762613243097</v>
      </c>
      <c r="G467" s="11">
        <f>IFERROR(c_ratio_op_tbl!F459/$B467,"")</f>
        <v>3.1912871557992126</v>
      </c>
      <c r="H467" s="11">
        <f>IFERROR(c_ratio_op_tbl!G459/$B467,"")</f>
        <v>3.5901980502741138</v>
      </c>
      <c r="I467" s="14">
        <f>IFERROR(c_ratio_op_tbl!H459/$B467,"")</f>
        <v>3.9891089447490136</v>
      </c>
      <c r="J467" s="11">
        <f>IFERROR(c_ratio_op_tbl!I459/$B467,"")</f>
        <v>4.388019839223916</v>
      </c>
      <c r="K467" s="11">
        <f>IFERROR(c_ratio_op_tbl!J459/$B467,"")</f>
        <v>4.7869307336988163</v>
      </c>
      <c r="L467" s="11">
        <f>IFERROR(c_ratio_op_tbl!K459/$B467,"")</f>
        <v>5.1858416281737192</v>
      </c>
      <c r="M467" s="11">
        <f>IFERROR(c_ratio_op_tbl!L459/$B467,"")</f>
        <v>5.5847525226486194</v>
      </c>
      <c r="N467" s="11">
        <f>IFERROR(c_ratio_op_tbl!M459/$B467,"")</f>
        <v>5.9836634171235215</v>
      </c>
    </row>
    <row r="468" spans="1:14" x14ac:dyDescent="0.25">
      <c r="A468" s="12" t="str">
        <f>c_ratio_op_tbl!A460</f>
        <v>0xa64c1afe585e435709fe83c3b1c1a100d3a9ea0c</v>
      </c>
      <c r="B468" s="2">
        <f>c_ratio_op_tbl!B460</f>
        <v>287.52371114170921</v>
      </c>
      <c r="C468" s="2"/>
      <c r="D468" s="11">
        <f>IFERROR(c_ratio_op_tbl!C460/$B468,"")</f>
        <v>1.0394857646286049</v>
      </c>
      <c r="E468" s="11">
        <f>IFERROR(c_ratio_op_tbl!D460/$B468,"")</f>
        <v>1.2473829175543258</v>
      </c>
      <c r="F468" s="11">
        <f>IFERROR(c_ratio_op_tbl!E460/$B468,"")</f>
        <v>1.4552800704800468</v>
      </c>
      <c r="G468" s="11">
        <f>IFERROR(c_ratio_op_tbl!F460/$B468,"")</f>
        <v>1.663177223405768</v>
      </c>
      <c r="H468" s="11">
        <f>IFERROR(c_ratio_op_tbl!G460/$B468,"")</f>
        <v>1.871074376331489</v>
      </c>
      <c r="I468" s="14">
        <f>IFERROR(c_ratio_op_tbl!H460/$B468,"")</f>
        <v>2.0789715292572097</v>
      </c>
      <c r="J468" s="11">
        <f>IFERROR(c_ratio_op_tbl!I460/$B468,"")</f>
        <v>2.2868686821829312</v>
      </c>
      <c r="K468" s="11">
        <f>IFERROR(c_ratio_op_tbl!J460/$B468,"")</f>
        <v>2.4947658351086517</v>
      </c>
      <c r="L468" s="11">
        <f>IFERROR(c_ratio_op_tbl!K460/$B468,"")</f>
        <v>2.7026629880343731</v>
      </c>
      <c r="M468" s="11">
        <f>IFERROR(c_ratio_op_tbl!L460/$B468,"")</f>
        <v>2.9105601409600936</v>
      </c>
      <c r="N468" s="11">
        <f>IFERROR(c_ratio_op_tbl!M460/$B468,"")</f>
        <v>3.1184572938858151</v>
      </c>
    </row>
    <row r="469" spans="1:14" x14ac:dyDescent="0.25">
      <c r="A469" s="12" t="str">
        <f>c_ratio_op_tbl!A461</f>
        <v>0x815612815d7fb01b1e8a97fe4a0996e77245a3aa</v>
      </c>
      <c r="B469" s="2">
        <f>c_ratio_op_tbl!B461</f>
        <v>206.52047637470741</v>
      </c>
      <c r="C469" s="2"/>
      <c r="D469" s="11">
        <f>IFERROR(c_ratio_op_tbl!C461/$B469,"")</f>
        <v>1.8764444576638597</v>
      </c>
      <c r="E469" s="11">
        <f>IFERROR(c_ratio_op_tbl!D461/$B469,"")</f>
        <v>2.2517333491966318</v>
      </c>
      <c r="F469" s="11">
        <f>IFERROR(c_ratio_op_tbl!E461/$B469,"")</f>
        <v>2.6270222407294037</v>
      </c>
      <c r="G469" s="11">
        <f>IFERROR(c_ratio_op_tbl!F461/$B469,"")</f>
        <v>3.0023111322621756</v>
      </c>
      <c r="H469" s="11">
        <f>IFERROR(c_ratio_op_tbl!G461/$B469,"")</f>
        <v>3.3776000237949479</v>
      </c>
      <c r="I469" s="14">
        <f>IFERROR(c_ratio_op_tbl!H461/$B469,"")</f>
        <v>3.7528889153277194</v>
      </c>
      <c r="J469" s="11">
        <f>IFERROR(c_ratio_op_tbl!I461/$B469,"")</f>
        <v>4.1281778068604922</v>
      </c>
      <c r="K469" s="11">
        <f>IFERROR(c_ratio_op_tbl!J461/$B469,"")</f>
        <v>4.5034666983932636</v>
      </c>
      <c r="L469" s="11">
        <f>IFERROR(c_ratio_op_tbl!K461/$B469,"")</f>
        <v>4.8787555899260378</v>
      </c>
      <c r="M469" s="11">
        <f>IFERROR(c_ratio_op_tbl!L461/$B469,"")</f>
        <v>5.2540444814588048</v>
      </c>
      <c r="N469" s="11">
        <f>IFERROR(c_ratio_op_tbl!M461/$B469,"")</f>
        <v>5.6293333729915771</v>
      </c>
    </row>
    <row r="470" spans="1:14" x14ac:dyDescent="0.25">
      <c r="A470" s="12" t="str">
        <f>c_ratio_op_tbl!A462</f>
        <v>0x127e0464b6eca624f09b9292c4f33e4a829ea5d9</v>
      </c>
      <c r="B470" s="2">
        <f>c_ratio_op_tbl!B462</f>
        <v>132.16042304315701</v>
      </c>
      <c r="C470" s="2"/>
      <c r="D470" s="11">
        <f>IFERROR(c_ratio_op_tbl!C462/$B470,"")</f>
        <v>263.4394286922012</v>
      </c>
      <c r="E470" s="11">
        <f>IFERROR(c_ratio_op_tbl!D462/$B470,"")</f>
        <v>316.12731443064132</v>
      </c>
      <c r="F470" s="11">
        <f>IFERROR(c_ratio_op_tbl!E462/$B470,"")</f>
        <v>368.81520016908155</v>
      </c>
      <c r="G470" s="11">
        <f>IFERROR(c_ratio_op_tbl!F462/$B470,"")</f>
        <v>421.50308590752178</v>
      </c>
      <c r="H470" s="11">
        <f>IFERROR(c_ratio_op_tbl!G462/$B470,"")</f>
        <v>474.19097164596212</v>
      </c>
      <c r="I470" s="14">
        <f>IFERROR(c_ratio_op_tbl!H462/$B470,"")</f>
        <v>526.87885738440229</v>
      </c>
      <c r="J470" s="11">
        <f>IFERROR(c_ratio_op_tbl!I462/$B470,"")</f>
        <v>579.56674312284247</v>
      </c>
      <c r="K470" s="11">
        <f>IFERROR(c_ratio_op_tbl!J462/$B470,"")</f>
        <v>632.25462886128264</v>
      </c>
      <c r="L470" s="11">
        <f>IFERROR(c_ratio_op_tbl!K462/$B470,"")</f>
        <v>684.94251459972304</v>
      </c>
      <c r="M470" s="11">
        <f>IFERROR(c_ratio_op_tbl!L462/$B470,"")</f>
        <v>737.6304003381631</v>
      </c>
      <c r="N470" s="11">
        <f>IFERROR(c_ratio_op_tbl!M462/$B470,"")</f>
        <v>790.3182860766035</v>
      </c>
    </row>
    <row r="471" spans="1:14" x14ac:dyDescent="0.25">
      <c r="A471" s="12" t="str">
        <f>c_ratio_op_tbl!A463</f>
        <v>0xef80c44d996ebac95aa62589986fb3fcdfe3f7d9</v>
      </c>
      <c r="B471" s="2">
        <f>c_ratio_op_tbl!B463</f>
        <v>129.22913524870481</v>
      </c>
      <c r="C471" s="2"/>
      <c r="D471" s="11">
        <f>IFERROR(c_ratio_op_tbl!C463/$B471,"")</f>
        <v>1.9007714300383951</v>
      </c>
      <c r="E471" s="11">
        <f>IFERROR(c_ratio_op_tbl!D463/$B471,"")</f>
        <v>2.2809257160460743</v>
      </c>
      <c r="F471" s="11">
        <f>IFERROR(c_ratio_op_tbl!E463/$B471,"")</f>
        <v>2.6610800020537537</v>
      </c>
      <c r="G471" s="11">
        <f>IFERROR(c_ratio_op_tbl!F463/$B471,"")</f>
        <v>3.0412342880614327</v>
      </c>
      <c r="H471" s="11">
        <f>IFERROR(c_ratio_op_tbl!G463/$B471,"")</f>
        <v>3.4213885740691117</v>
      </c>
      <c r="I471" s="14">
        <f>IFERROR(c_ratio_op_tbl!H463/$B471,"")</f>
        <v>3.8015428600767907</v>
      </c>
      <c r="J471" s="11">
        <f>IFERROR(c_ratio_op_tbl!I463/$B471,"")</f>
        <v>4.1816971460844696</v>
      </c>
      <c r="K471" s="11">
        <f>IFERROR(c_ratio_op_tbl!J463/$B471,"")</f>
        <v>4.5618514320921486</v>
      </c>
      <c r="L471" s="11">
        <f>IFERROR(c_ratio_op_tbl!K463/$B471,"")</f>
        <v>4.9420057180998276</v>
      </c>
      <c r="M471" s="11">
        <f>IFERROR(c_ratio_op_tbl!L463/$B471,"")</f>
        <v>5.3221600041075066</v>
      </c>
      <c r="N471" s="11">
        <f>IFERROR(c_ratio_op_tbl!M463/$B471,"")</f>
        <v>5.7023142901151855</v>
      </c>
    </row>
    <row r="472" spans="1:14" x14ac:dyDescent="0.25">
      <c r="A472" s="12" t="str">
        <f>c_ratio_op_tbl!A464</f>
        <v>0x6e3aa85db95bba36276a37ed93b12b7ab0782afb</v>
      </c>
      <c r="B472" s="2">
        <f>c_ratio_op_tbl!B464</f>
        <v>127.2179495382338</v>
      </c>
      <c r="C472" s="2"/>
      <c r="D472" s="11">
        <f>IFERROR(c_ratio_op_tbl!C464/$B472,"")</f>
        <v>2.031928510673509</v>
      </c>
      <c r="E472" s="11">
        <f>IFERROR(c_ratio_op_tbl!D464/$B472,"")</f>
        <v>2.4383142128082107</v>
      </c>
      <c r="F472" s="11">
        <f>IFERROR(c_ratio_op_tbl!E464/$B472,"")</f>
        <v>2.8446999149429124</v>
      </c>
      <c r="G472" s="11">
        <f>IFERROR(c_ratio_op_tbl!F464/$B472,"")</f>
        <v>3.251085617077615</v>
      </c>
      <c r="H472" s="11">
        <f>IFERROR(c_ratio_op_tbl!G464/$B472,"")</f>
        <v>3.6574713192123167</v>
      </c>
      <c r="I472" s="14">
        <f>IFERROR(c_ratio_op_tbl!H464/$B472,"")</f>
        <v>4.063857021347018</v>
      </c>
      <c r="J472" s="11">
        <f>IFERROR(c_ratio_op_tbl!I464/$B472,"")</f>
        <v>4.4702427234817206</v>
      </c>
      <c r="K472" s="11">
        <f>IFERROR(c_ratio_op_tbl!J464/$B472,"")</f>
        <v>4.8766284256164214</v>
      </c>
      <c r="L472" s="11">
        <f>IFERROR(c_ratio_op_tbl!K464/$B472,"")</f>
        <v>5.2830141277511231</v>
      </c>
      <c r="M472" s="11">
        <f>IFERROR(c_ratio_op_tbl!L464/$B472,"")</f>
        <v>5.6893998298858248</v>
      </c>
      <c r="N472" s="11">
        <f>IFERROR(c_ratio_op_tbl!M464/$B472,"")</f>
        <v>6.0957855320205265</v>
      </c>
    </row>
    <row r="473" spans="1:14" x14ac:dyDescent="0.25">
      <c r="A473" s="12" t="str">
        <f>c_ratio_op_tbl!A465</f>
        <v>0x15f00c0a3fa0b3d54a3c075f5c572637a7ff8347</v>
      </c>
      <c r="B473" s="2">
        <f>c_ratio_op_tbl!B465</f>
        <v>121.3139367230165</v>
      </c>
      <c r="C473" s="2"/>
      <c r="D473" s="11">
        <f>IFERROR(c_ratio_op_tbl!C465/$B473,"")</f>
        <v>1.9108050562090089</v>
      </c>
      <c r="E473" s="11">
        <f>IFERROR(c_ratio_op_tbl!D465/$B473,"")</f>
        <v>2.2929660674508106</v>
      </c>
      <c r="F473" s="11">
        <f>IFERROR(c_ratio_op_tbl!E465/$B473,"")</f>
        <v>2.6751270786926118</v>
      </c>
      <c r="G473" s="11">
        <f>IFERROR(c_ratio_op_tbl!F465/$B473,"")</f>
        <v>3.0572880899344144</v>
      </c>
      <c r="H473" s="11">
        <f>IFERROR(c_ratio_op_tbl!G465/$B473,"")</f>
        <v>3.4394491011762165</v>
      </c>
      <c r="I473" s="14">
        <f>IFERROR(c_ratio_op_tbl!H465/$B473,"")</f>
        <v>3.8216101124180177</v>
      </c>
      <c r="J473" s="11">
        <f>IFERROR(c_ratio_op_tbl!I465/$B473,"")</f>
        <v>4.2037711236598199</v>
      </c>
      <c r="K473" s="11">
        <f>IFERROR(c_ratio_op_tbl!J465/$B473,"")</f>
        <v>4.5859321349016211</v>
      </c>
      <c r="L473" s="11">
        <f>IFERROR(c_ratio_op_tbl!K465/$B473,"")</f>
        <v>4.9680931461434232</v>
      </c>
      <c r="M473" s="11">
        <f>IFERROR(c_ratio_op_tbl!L465/$B473,"")</f>
        <v>5.3502541573852245</v>
      </c>
      <c r="N473" s="11">
        <f>IFERROR(c_ratio_op_tbl!M465/$B473,"")</f>
        <v>5.7324151686270266</v>
      </c>
    </row>
    <row r="474" spans="1:14" x14ac:dyDescent="0.25">
      <c r="A474" s="12" t="str">
        <f>c_ratio_op_tbl!A466</f>
        <v>0x67e5ab5b573f01030a1076dda7a79ef0f31a1bfa</v>
      </c>
      <c r="B474" s="2">
        <f>c_ratio_op_tbl!B466</f>
        <v>0.60751085483373823</v>
      </c>
      <c r="C474" s="2"/>
      <c r="D474" s="11">
        <f>IFERROR(c_ratio_op_tbl!C466/$B474,"")</f>
        <v>16.023318473597293</v>
      </c>
      <c r="E474" s="11">
        <f>IFERROR(c_ratio_op_tbl!D466/$B474,"")</f>
        <v>19.22798216831676</v>
      </c>
      <c r="F474" s="11">
        <f>IFERROR(c_ratio_op_tbl!E466/$B474,"")</f>
        <v>22.43264586303621</v>
      </c>
      <c r="G474" s="11">
        <f>IFERROR(c_ratio_op_tbl!F466/$B474,"")</f>
        <v>25.63730955775566</v>
      </c>
      <c r="H474" s="11">
        <f>IFERROR(c_ratio_op_tbl!G466/$B474,"")</f>
        <v>28.841973252475128</v>
      </c>
      <c r="I474" s="14">
        <f>IFERROR(c_ratio_op_tbl!H466/$B474,"")</f>
        <v>32.046636947194585</v>
      </c>
      <c r="J474" s="11">
        <f>IFERROR(c_ratio_op_tbl!I466/$B474,"")</f>
        <v>35.25130064191405</v>
      </c>
      <c r="K474" s="11">
        <f>IFERROR(c_ratio_op_tbl!J466/$B474,"")</f>
        <v>38.4559643366335</v>
      </c>
      <c r="L474" s="11">
        <f>IFERROR(c_ratio_op_tbl!K466/$B474,"")</f>
        <v>41.660628031352971</v>
      </c>
      <c r="M474" s="11">
        <f>IFERROR(c_ratio_op_tbl!L466/$B474,"")</f>
        <v>44.865291726072421</v>
      </c>
      <c r="N474" s="11">
        <f>IFERROR(c_ratio_op_tbl!M466/$B474,"")</f>
        <v>48.069955420791878</v>
      </c>
    </row>
    <row r="475" spans="1:14" x14ac:dyDescent="0.25">
      <c r="B475" s="2"/>
      <c r="C475" s="2"/>
      <c r="D475" s="11"/>
      <c r="E475" s="11"/>
      <c r="F475" s="11"/>
      <c r="G475" s="11"/>
      <c r="H475" s="11"/>
      <c r="I475" s="14"/>
      <c r="J475" s="11"/>
      <c r="K475" s="11"/>
      <c r="L475" s="11"/>
      <c r="M475" s="11"/>
      <c r="N475" s="11"/>
    </row>
    <row r="476" spans="1:14" x14ac:dyDescent="0.25">
      <c r="B476" s="2"/>
      <c r="C476" s="2"/>
      <c r="D476" s="11"/>
      <c r="E476" s="11"/>
      <c r="F476" s="11"/>
      <c r="G476" s="11"/>
      <c r="H476" s="11"/>
      <c r="I476" s="14"/>
      <c r="J476" s="11"/>
      <c r="K476" s="11"/>
      <c r="L476" s="11"/>
      <c r="M476" s="11"/>
      <c r="N476" s="11"/>
    </row>
    <row r="477" spans="1:14" x14ac:dyDescent="0.25">
      <c r="B477" s="2"/>
      <c r="C477" s="2"/>
      <c r="D477" s="11"/>
      <c r="E477" s="11"/>
      <c r="F477" s="11"/>
      <c r="G477" s="11"/>
      <c r="H477" s="11"/>
      <c r="I477" s="14"/>
      <c r="J477" s="11"/>
      <c r="K477" s="11"/>
      <c r="L477" s="11"/>
      <c r="M477" s="11"/>
      <c r="N477" s="11"/>
    </row>
    <row r="478" spans="1:14" x14ac:dyDescent="0.25">
      <c r="B478" s="2"/>
      <c r="C478" s="2"/>
      <c r="D478" s="11"/>
      <c r="E478" s="11"/>
      <c r="F478" s="11"/>
      <c r="G478" s="11"/>
      <c r="H478" s="11"/>
      <c r="I478" s="14"/>
      <c r="J478" s="11"/>
      <c r="K478" s="11"/>
      <c r="L478" s="11"/>
      <c r="M478" s="11"/>
      <c r="N478" s="11"/>
    </row>
    <row r="479" spans="1:14" x14ac:dyDescent="0.25">
      <c r="B479" s="2"/>
      <c r="C479" s="2"/>
      <c r="D479" s="11"/>
      <c r="E479" s="11"/>
      <c r="F479" s="11"/>
      <c r="G479" s="11"/>
      <c r="H479" s="11"/>
      <c r="I479" s="14"/>
      <c r="J479" s="11"/>
      <c r="K479" s="11"/>
      <c r="L479" s="11"/>
      <c r="M479" s="11"/>
      <c r="N479" s="11"/>
    </row>
    <row r="480" spans="1:14" x14ac:dyDescent="0.25">
      <c r="B480" s="2"/>
      <c r="C480" s="2"/>
      <c r="D480" s="11"/>
      <c r="E480" s="11"/>
      <c r="F480" s="11"/>
      <c r="G480" s="11"/>
      <c r="H480" s="11"/>
      <c r="I480" s="14"/>
      <c r="J480" s="11"/>
      <c r="K480" s="11"/>
      <c r="L480" s="11"/>
      <c r="M480" s="11"/>
      <c r="N480" s="11"/>
    </row>
    <row r="481" spans="2:14" x14ac:dyDescent="0.25">
      <c r="B481" s="2"/>
      <c r="C481" s="2"/>
      <c r="D481" s="11"/>
      <c r="E481" s="11"/>
      <c r="F481" s="11"/>
      <c r="G481" s="11"/>
      <c r="H481" s="11"/>
      <c r="I481" s="14"/>
      <c r="J481" s="11"/>
      <c r="K481" s="11"/>
      <c r="L481" s="11"/>
      <c r="M481" s="11"/>
      <c r="N481" s="11"/>
    </row>
    <row r="482" spans="2:14" x14ac:dyDescent="0.25">
      <c r="B482" s="2"/>
      <c r="C482" s="2"/>
      <c r="D482" s="11"/>
      <c r="E482" s="11"/>
      <c r="F482" s="11"/>
      <c r="G482" s="11"/>
      <c r="H482" s="11"/>
      <c r="I482" s="14"/>
      <c r="J482" s="11"/>
      <c r="K482" s="11"/>
      <c r="L482" s="11"/>
      <c r="M482" s="11"/>
      <c r="N482" s="11"/>
    </row>
    <row r="483" spans="2:14" x14ac:dyDescent="0.25">
      <c r="B483" s="2"/>
      <c r="C483" s="2"/>
      <c r="D483" s="11"/>
      <c r="E483" s="11"/>
      <c r="F483" s="11"/>
      <c r="G483" s="11"/>
      <c r="H483" s="11"/>
      <c r="I483" s="14"/>
      <c r="J483" s="11"/>
      <c r="K483" s="11"/>
      <c r="L483" s="11"/>
      <c r="M483" s="11"/>
      <c r="N483" s="11"/>
    </row>
    <row r="484" spans="2:14" x14ac:dyDescent="0.25">
      <c r="B484" s="2"/>
      <c r="C484" s="2"/>
      <c r="D484" s="11"/>
      <c r="E484" s="11"/>
      <c r="F484" s="11"/>
      <c r="G484" s="11"/>
      <c r="H484" s="11"/>
      <c r="I484" s="14"/>
      <c r="J484" s="11"/>
      <c r="K484" s="11"/>
      <c r="L484" s="11"/>
      <c r="M484" s="11"/>
      <c r="N484" s="11"/>
    </row>
    <row r="485" spans="2:14" x14ac:dyDescent="0.25">
      <c r="B485" s="2"/>
      <c r="C485" s="2"/>
      <c r="D485" s="11"/>
      <c r="E485" s="11"/>
      <c r="F485" s="11"/>
      <c r="G485" s="11"/>
      <c r="H485" s="11"/>
      <c r="I485" s="14"/>
      <c r="J485" s="11"/>
      <c r="K485" s="11"/>
      <c r="L485" s="11"/>
      <c r="M485" s="11"/>
      <c r="N485" s="11"/>
    </row>
    <row r="486" spans="2:14" x14ac:dyDescent="0.25">
      <c r="B486" s="2"/>
      <c r="C486" s="2"/>
      <c r="D486" s="11"/>
      <c r="E486" s="11"/>
      <c r="F486" s="11"/>
      <c r="G486" s="11"/>
      <c r="H486" s="11"/>
      <c r="I486" s="14"/>
      <c r="J486" s="11"/>
      <c r="K486" s="11"/>
      <c r="L486" s="11"/>
      <c r="M486" s="11"/>
      <c r="N486" s="11"/>
    </row>
    <row r="487" spans="2:14" x14ac:dyDescent="0.25">
      <c r="B487" s="2"/>
      <c r="C487" s="2"/>
      <c r="D487" s="11"/>
      <c r="E487" s="11"/>
      <c r="F487" s="11"/>
      <c r="G487" s="11"/>
      <c r="H487" s="11"/>
      <c r="I487" s="14"/>
      <c r="J487" s="11"/>
      <c r="K487" s="11"/>
      <c r="L487" s="11"/>
      <c r="M487" s="11"/>
      <c r="N487" s="11"/>
    </row>
    <row r="488" spans="2:14" x14ac:dyDescent="0.25">
      <c r="B488" s="2"/>
      <c r="C488" s="2"/>
      <c r="D488" s="11"/>
      <c r="E488" s="11"/>
      <c r="F488" s="11"/>
      <c r="G488" s="11"/>
      <c r="H488" s="11"/>
      <c r="I488" s="14"/>
      <c r="J488" s="11"/>
      <c r="K488" s="11"/>
      <c r="L488" s="11"/>
      <c r="M488" s="11"/>
      <c r="N488" s="11"/>
    </row>
    <row r="489" spans="2:14" x14ac:dyDescent="0.25">
      <c r="B489" s="2"/>
      <c r="C489" s="2"/>
      <c r="D489" s="11"/>
      <c r="E489" s="11"/>
      <c r="F489" s="11"/>
      <c r="G489" s="11"/>
      <c r="H489" s="11"/>
      <c r="I489" s="14"/>
      <c r="J489" s="11"/>
      <c r="K489" s="11"/>
      <c r="L489" s="11"/>
      <c r="M489" s="11"/>
      <c r="N489" s="11"/>
    </row>
    <row r="490" spans="2:14" x14ac:dyDescent="0.25">
      <c r="B490" s="2"/>
      <c r="C490" s="2"/>
      <c r="D490" s="11"/>
      <c r="E490" s="11"/>
      <c r="F490" s="11"/>
      <c r="G490" s="11"/>
      <c r="H490" s="11"/>
      <c r="I490" s="14"/>
      <c r="J490" s="11"/>
      <c r="K490" s="11"/>
      <c r="L490" s="11"/>
      <c r="M490" s="11"/>
      <c r="N490" s="11"/>
    </row>
    <row r="491" spans="2:14" x14ac:dyDescent="0.25">
      <c r="B491" s="2"/>
      <c r="C491" s="2"/>
      <c r="D491" s="11"/>
      <c r="E491" s="11"/>
      <c r="F491" s="11"/>
      <c r="G491" s="11"/>
      <c r="H491" s="11"/>
      <c r="I491" s="14"/>
      <c r="J491" s="11"/>
      <c r="K491" s="11"/>
      <c r="L491" s="11"/>
      <c r="M491" s="11"/>
      <c r="N491" s="11"/>
    </row>
    <row r="492" spans="2:14" x14ac:dyDescent="0.25">
      <c r="B492" s="2"/>
      <c r="C492" s="2"/>
      <c r="D492" s="11"/>
      <c r="E492" s="11"/>
      <c r="F492" s="11"/>
      <c r="G492" s="11"/>
      <c r="H492" s="11"/>
      <c r="I492" s="14"/>
      <c r="J492" s="11"/>
      <c r="K492" s="11"/>
      <c r="L492" s="11"/>
      <c r="M492" s="11"/>
      <c r="N492" s="11"/>
    </row>
    <row r="493" spans="2:14" x14ac:dyDescent="0.25">
      <c r="B493" s="2"/>
      <c r="C493" s="2"/>
      <c r="D493" s="11"/>
      <c r="E493" s="11"/>
      <c r="F493" s="11"/>
      <c r="G493" s="11"/>
      <c r="H493" s="11"/>
      <c r="I493" s="14"/>
      <c r="J493" s="11"/>
      <c r="K493" s="11"/>
      <c r="L493" s="11"/>
      <c r="M493" s="11"/>
      <c r="N493" s="11"/>
    </row>
    <row r="494" spans="2:14" x14ac:dyDescent="0.25">
      <c r="B494" s="2"/>
      <c r="C494" s="2"/>
      <c r="D494" s="11"/>
      <c r="E494" s="11"/>
      <c r="F494" s="11"/>
      <c r="G494" s="11"/>
      <c r="H494" s="11"/>
      <c r="I494" s="14"/>
      <c r="J494" s="11"/>
      <c r="K494" s="11"/>
      <c r="L494" s="11"/>
      <c r="M494" s="11"/>
      <c r="N494" s="11"/>
    </row>
    <row r="495" spans="2:14" x14ac:dyDescent="0.25">
      <c r="B495" s="2"/>
      <c r="C495" s="2"/>
      <c r="D495" s="11"/>
      <c r="E495" s="11"/>
      <c r="F495" s="11"/>
      <c r="G495" s="11"/>
      <c r="H495" s="11"/>
      <c r="I495" s="14"/>
      <c r="J495" s="11"/>
      <c r="K495" s="11"/>
      <c r="L495" s="11"/>
      <c r="M495" s="11"/>
      <c r="N495" s="11"/>
    </row>
    <row r="496" spans="2:14" x14ac:dyDescent="0.25">
      <c r="B496" s="2"/>
      <c r="C496" s="2"/>
      <c r="D496" s="11"/>
      <c r="E496" s="11"/>
      <c r="F496" s="11"/>
      <c r="G496" s="11"/>
      <c r="H496" s="11"/>
      <c r="I496" s="14"/>
      <c r="J496" s="11"/>
      <c r="K496" s="11"/>
      <c r="L496" s="11"/>
      <c r="M496" s="11"/>
      <c r="N496" s="11"/>
    </row>
    <row r="497" spans="2:14" x14ac:dyDescent="0.25">
      <c r="B497" s="2"/>
      <c r="C497" s="2"/>
      <c r="D497" s="11"/>
      <c r="E497" s="11"/>
      <c r="F497" s="11"/>
      <c r="G497" s="11"/>
      <c r="H497" s="11"/>
      <c r="I497" s="14"/>
      <c r="J497" s="11"/>
      <c r="K497" s="11"/>
      <c r="L497" s="11"/>
      <c r="M497" s="11"/>
      <c r="N497" s="11"/>
    </row>
    <row r="498" spans="2:14" x14ac:dyDescent="0.25">
      <c r="B498" s="2"/>
      <c r="C498" s="2"/>
      <c r="D498" s="11"/>
      <c r="E498" s="11"/>
      <c r="F498" s="11"/>
      <c r="G498" s="11"/>
      <c r="H498" s="11"/>
      <c r="I498" s="14"/>
      <c r="J498" s="11"/>
      <c r="K498" s="11"/>
      <c r="L498" s="11"/>
      <c r="M498" s="11"/>
      <c r="N498" s="11"/>
    </row>
    <row r="499" spans="2:14" x14ac:dyDescent="0.25">
      <c r="B499" s="2"/>
      <c r="C499" s="2"/>
      <c r="D499" s="11"/>
      <c r="E499" s="11"/>
      <c r="F499" s="11"/>
      <c r="G499" s="11"/>
      <c r="H499" s="11"/>
      <c r="I499" s="14"/>
      <c r="J499" s="11"/>
      <c r="K499" s="11"/>
      <c r="L499" s="11"/>
      <c r="M499" s="11"/>
      <c r="N499" s="11"/>
    </row>
    <row r="500" spans="2:14" x14ac:dyDescent="0.25">
      <c r="B500" s="2"/>
      <c r="C500" s="2"/>
      <c r="D500" s="11"/>
      <c r="E500" s="11"/>
      <c r="F500" s="11"/>
      <c r="G500" s="11"/>
      <c r="H500" s="11"/>
      <c r="I500" s="14"/>
      <c r="J500" s="11"/>
      <c r="K500" s="11"/>
      <c r="L500" s="11"/>
      <c r="M500" s="11"/>
      <c r="N500" s="11"/>
    </row>
    <row r="501" spans="2:14" x14ac:dyDescent="0.25">
      <c r="B501" s="2"/>
      <c r="C501" s="2"/>
      <c r="D501" s="11"/>
      <c r="E501" s="11"/>
      <c r="F501" s="11"/>
      <c r="G501" s="11"/>
      <c r="H501" s="11"/>
      <c r="I501" s="14"/>
      <c r="J501" s="11"/>
      <c r="K501" s="11"/>
      <c r="L501" s="11"/>
      <c r="M501" s="11"/>
      <c r="N501" s="11"/>
    </row>
    <row r="502" spans="2:14" x14ac:dyDescent="0.25">
      <c r="B502" s="2"/>
      <c r="C502" s="2"/>
      <c r="D502" s="11"/>
      <c r="E502" s="11"/>
      <c r="F502" s="11"/>
      <c r="G502" s="11"/>
      <c r="H502" s="11"/>
      <c r="I502" s="14"/>
      <c r="J502" s="11"/>
      <c r="K502" s="11"/>
      <c r="L502" s="11"/>
      <c r="M502" s="11"/>
      <c r="N502" s="11"/>
    </row>
    <row r="503" spans="2:14" x14ac:dyDescent="0.25">
      <c r="B503" s="2"/>
      <c r="C503" s="2"/>
      <c r="D503" s="11"/>
      <c r="E503" s="11"/>
      <c r="F503" s="11"/>
      <c r="G503" s="11"/>
      <c r="H503" s="11"/>
      <c r="I503" s="14"/>
      <c r="J503" s="11"/>
      <c r="K503" s="11"/>
      <c r="L503" s="11"/>
      <c r="M503" s="11"/>
      <c r="N503" s="11"/>
    </row>
    <row r="504" spans="2:14" x14ac:dyDescent="0.25">
      <c r="B504" s="2"/>
      <c r="C504" s="2"/>
      <c r="D504" s="11"/>
      <c r="E504" s="11"/>
      <c r="F504" s="11"/>
      <c r="G504" s="11"/>
      <c r="H504" s="11"/>
      <c r="I504" s="14"/>
      <c r="J504" s="11"/>
      <c r="K504" s="11"/>
      <c r="L504" s="11"/>
      <c r="M504" s="11"/>
      <c r="N504" s="11"/>
    </row>
    <row r="505" spans="2:14" x14ac:dyDescent="0.25">
      <c r="B505" s="2"/>
      <c r="C505" s="2"/>
      <c r="D505" s="11"/>
      <c r="E505" s="11"/>
      <c r="F505" s="11"/>
      <c r="G505" s="11"/>
      <c r="H505" s="11"/>
      <c r="I505" s="14"/>
      <c r="J505" s="11"/>
      <c r="K505" s="11"/>
      <c r="L505" s="11"/>
      <c r="M505" s="11"/>
      <c r="N505" s="11"/>
    </row>
    <row r="506" spans="2:14" x14ac:dyDescent="0.25">
      <c r="B506" s="2"/>
      <c r="C506" s="2"/>
      <c r="D506" s="11"/>
      <c r="E506" s="11"/>
      <c r="F506" s="11"/>
      <c r="G506" s="11"/>
      <c r="H506" s="11"/>
      <c r="I506" s="14"/>
      <c r="J506" s="11"/>
      <c r="K506" s="11"/>
      <c r="L506" s="11"/>
      <c r="M506" s="11"/>
      <c r="N506" s="11"/>
    </row>
    <row r="507" spans="2:14" x14ac:dyDescent="0.25">
      <c r="B507" s="2"/>
      <c r="C507" s="2"/>
      <c r="D507" s="11"/>
      <c r="E507" s="11"/>
      <c r="F507" s="11"/>
      <c r="G507" s="11"/>
      <c r="H507" s="11"/>
      <c r="I507" s="14"/>
      <c r="J507" s="11"/>
      <c r="K507" s="11"/>
      <c r="L507" s="11"/>
      <c r="M507" s="11"/>
      <c r="N507" s="11"/>
    </row>
    <row r="508" spans="2:14" x14ac:dyDescent="0.25">
      <c r="B508" s="2"/>
      <c r="C508" s="2"/>
      <c r="D508" s="11"/>
      <c r="E508" s="11"/>
      <c r="F508" s="11"/>
      <c r="G508" s="11"/>
      <c r="H508" s="11"/>
      <c r="I508" s="14"/>
      <c r="J508" s="11"/>
      <c r="K508" s="11"/>
      <c r="L508" s="11"/>
      <c r="M508" s="11"/>
      <c r="N508" s="11"/>
    </row>
    <row r="509" spans="2:14" x14ac:dyDescent="0.25">
      <c r="B509" s="2"/>
      <c r="C509" s="2"/>
      <c r="D509" s="11"/>
      <c r="E509" s="11"/>
      <c r="F509" s="11"/>
      <c r="G509" s="11"/>
      <c r="H509" s="11"/>
      <c r="I509" s="14"/>
      <c r="J509" s="11"/>
      <c r="K509" s="11"/>
      <c r="L509" s="11"/>
      <c r="M509" s="11"/>
      <c r="N509" s="11"/>
    </row>
    <row r="510" spans="2:14" x14ac:dyDescent="0.25">
      <c r="B510" s="2"/>
      <c r="C510" s="2"/>
      <c r="D510" s="11"/>
      <c r="E510" s="11"/>
      <c r="F510" s="11"/>
      <c r="G510" s="11"/>
      <c r="H510" s="11"/>
      <c r="I510" s="14"/>
      <c r="J510" s="11"/>
      <c r="K510" s="11"/>
      <c r="L510" s="11"/>
      <c r="M510" s="11"/>
      <c r="N510" s="11"/>
    </row>
    <row r="511" spans="2:14" x14ac:dyDescent="0.25">
      <c r="B511" s="2"/>
      <c r="C511" s="2"/>
      <c r="D511" s="11"/>
      <c r="E511" s="11"/>
      <c r="F511" s="11"/>
      <c r="G511" s="11"/>
      <c r="H511" s="11"/>
      <c r="I511" s="14"/>
      <c r="J511" s="11"/>
      <c r="K511" s="11"/>
      <c r="L511" s="11"/>
      <c r="M511" s="11"/>
      <c r="N511" s="11"/>
    </row>
    <row r="512" spans="2:14" x14ac:dyDescent="0.25">
      <c r="B512" s="2"/>
      <c r="C512" s="2"/>
      <c r="D512" s="11"/>
      <c r="E512" s="11"/>
      <c r="F512" s="11"/>
      <c r="G512" s="11"/>
      <c r="H512" s="11"/>
      <c r="I512" s="14"/>
      <c r="J512" s="11"/>
      <c r="K512" s="11"/>
      <c r="L512" s="11"/>
      <c r="M512" s="11"/>
      <c r="N512" s="11"/>
    </row>
    <row r="513" spans="2:14" x14ac:dyDescent="0.25">
      <c r="B513" s="2"/>
      <c r="C513" s="2"/>
      <c r="D513" s="11"/>
      <c r="E513" s="11"/>
      <c r="F513" s="11"/>
      <c r="G513" s="11"/>
      <c r="H513" s="11"/>
      <c r="I513" s="14"/>
      <c r="J513" s="11"/>
      <c r="K513" s="11"/>
      <c r="L513" s="11"/>
      <c r="M513" s="11"/>
      <c r="N513" s="11"/>
    </row>
    <row r="514" spans="2:14" x14ac:dyDescent="0.25">
      <c r="B514" s="2"/>
      <c r="C514" s="2"/>
      <c r="D514" s="11"/>
      <c r="E514" s="11"/>
      <c r="F514" s="11"/>
      <c r="G514" s="11"/>
      <c r="H514" s="11"/>
      <c r="I514" s="14"/>
      <c r="J514" s="11"/>
      <c r="K514" s="11"/>
      <c r="L514" s="11"/>
      <c r="M514" s="11"/>
      <c r="N514" s="11"/>
    </row>
    <row r="515" spans="2:14" x14ac:dyDescent="0.25">
      <c r="B515" s="2"/>
      <c r="C515" s="2"/>
      <c r="D515" s="11"/>
      <c r="E515" s="11"/>
      <c r="F515" s="11"/>
      <c r="G515" s="11"/>
      <c r="H515" s="11"/>
      <c r="I515" s="14"/>
      <c r="J515" s="11"/>
      <c r="K515" s="11"/>
      <c r="L515" s="11"/>
      <c r="M515" s="11"/>
      <c r="N515" s="11"/>
    </row>
    <row r="516" spans="2:14" x14ac:dyDescent="0.25">
      <c r="B516" s="2"/>
      <c r="C516" s="2"/>
      <c r="D516" s="11"/>
      <c r="E516" s="11"/>
      <c r="F516" s="11"/>
      <c r="G516" s="11"/>
      <c r="H516" s="11"/>
      <c r="I516" s="14"/>
      <c r="J516" s="11"/>
      <c r="K516" s="11"/>
      <c r="L516" s="11"/>
      <c r="M516" s="11"/>
      <c r="N516" s="11"/>
    </row>
    <row r="517" spans="2:14" x14ac:dyDescent="0.25">
      <c r="B517" s="2"/>
      <c r="C517" s="2"/>
      <c r="D517" s="11"/>
      <c r="E517" s="11"/>
      <c r="F517" s="11"/>
      <c r="G517" s="11"/>
      <c r="H517" s="11"/>
      <c r="I517" s="14"/>
      <c r="J517" s="11"/>
      <c r="K517" s="11"/>
      <c r="L517" s="11"/>
      <c r="M517" s="11"/>
      <c r="N517" s="11"/>
    </row>
    <row r="518" spans="2:14" x14ac:dyDescent="0.25">
      <c r="B518" s="2"/>
      <c r="C518" s="2"/>
      <c r="D518" s="11"/>
      <c r="E518" s="11"/>
      <c r="F518" s="11"/>
      <c r="G518" s="11"/>
      <c r="H518" s="11"/>
      <c r="I518" s="14"/>
      <c r="J518" s="11"/>
      <c r="K518" s="11"/>
      <c r="L518" s="11"/>
      <c r="M518" s="11"/>
      <c r="N518" s="11"/>
    </row>
    <row r="519" spans="2:14" x14ac:dyDescent="0.25">
      <c r="B519" s="2"/>
      <c r="C519" s="2"/>
      <c r="D519" s="11"/>
      <c r="E519" s="11"/>
      <c r="F519" s="11"/>
      <c r="G519" s="11"/>
      <c r="H519" s="11"/>
      <c r="I519" s="14"/>
      <c r="J519" s="11"/>
      <c r="K519" s="11"/>
      <c r="L519" s="11"/>
      <c r="M519" s="11"/>
      <c r="N519" s="11"/>
    </row>
    <row r="520" spans="2:14" x14ac:dyDescent="0.25">
      <c r="B520" s="2"/>
      <c r="C520" s="2"/>
      <c r="D520" s="11"/>
      <c r="E520" s="11"/>
      <c r="F520" s="11"/>
      <c r="G520" s="11"/>
      <c r="H520" s="11"/>
      <c r="I520" s="14"/>
      <c r="J520" s="11"/>
      <c r="K520" s="11"/>
      <c r="L520" s="11"/>
      <c r="M520" s="11"/>
      <c r="N520" s="11"/>
    </row>
    <row r="521" spans="2:14" x14ac:dyDescent="0.25">
      <c r="B521" s="2"/>
      <c r="C521" s="2"/>
      <c r="D521" s="11"/>
      <c r="E521" s="11"/>
      <c r="F521" s="11"/>
      <c r="G521" s="11"/>
      <c r="H521" s="11"/>
      <c r="I521" s="14"/>
      <c r="J521" s="11"/>
      <c r="K521" s="11"/>
      <c r="L521" s="11"/>
      <c r="M521" s="11"/>
      <c r="N521" s="11"/>
    </row>
    <row r="522" spans="2:14" x14ac:dyDescent="0.25">
      <c r="B522" s="2"/>
      <c r="C522" s="2"/>
      <c r="D522" s="11"/>
      <c r="E522" s="11"/>
      <c r="F522" s="11"/>
      <c r="G522" s="11"/>
      <c r="H522" s="11"/>
      <c r="I522" s="14"/>
      <c r="J522" s="11"/>
      <c r="K522" s="11"/>
      <c r="L522" s="11"/>
      <c r="M522" s="11"/>
      <c r="N522" s="11"/>
    </row>
    <row r="523" spans="2:14" x14ac:dyDescent="0.25">
      <c r="B523" s="2"/>
      <c r="C523" s="2"/>
      <c r="D523" s="11"/>
      <c r="E523" s="11"/>
      <c r="F523" s="11"/>
      <c r="G523" s="11"/>
      <c r="H523" s="11"/>
      <c r="I523" s="14"/>
      <c r="J523" s="11"/>
      <c r="K523" s="11"/>
      <c r="L523" s="11"/>
      <c r="M523" s="11"/>
      <c r="N523" s="11"/>
    </row>
    <row r="524" spans="2:14" x14ac:dyDescent="0.25">
      <c r="B524" s="2"/>
      <c r="C524" s="2"/>
      <c r="D524" s="11"/>
      <c r="E524" s="11"/>
      <c r="F524" s="11"/>
      <c r="G524" s="11"/>
      <c r="H524" s="11"/>
      <c r="I524" s="14"/>
      <c r="J524" s="11"/>
      <c r="K524" s="11"/>
      <c r="L524" s="11"/>
      <c r="M524" s="11"/>
      <c r="N524" s="11"/>
    </row>
    <row r="525" spans="2:14" x14ac:dyDescent="0.25">
      <c r="B525" s="2"/>
      <c r="C525" s="2"/>
      <c r="D525" s="11"/>
      <c r="E525" s="11"/>
      <c r="F525" s="11"/>
      <c r="G525" s="11"/>
      <c r="H525" s="11"/>
      <c r="I525" s="14"/>
      <c r="J525" s="11"/>
      <c r="K525" s="11"/>
      <c r="L525" s="11"/>
      <c r="M525" s="11"/>
      <c r="N525" s="11"/>
    </row>
    <row r="526" spans="2:14" x14ac:dyDescent="0.25">
      <c r="B526" s="2"/>
      <c r="C526" s="2"/>
      <c r="D526" s="11"/>
      <c r="E526" s="11"/>
      <c r="F526" s="11"/>
      <c r="G526" s="11"/>
      <c r="H526" s="11"/>
      <c r="I526" s="14"/>
      <c r="J526" s="11"/>
      <c r="K526" s="11"/>
      <c r="L526" s="11"/>
      <c r="M526" s="11"/>
      <c r="N526" s="11"/>
    </row>
    <row r="527" spans="2:14" x14ac:dyDescent="0.25">
      <c r="B527" s="2"/>
      <c r="C527" s="2"/>
      <c r="D527" s="11"/>
      <c r="E527" s="11"/>
      <c r="F527" s="11"/>
      <c r="G527" s="11"/>
      <c r="H527" s="11"/>
      <c r="I527" s="14"/>
      <c r="J527" s="11"/>
      <c r="K527" s="11"/>
      <c r="L527" s="11"/>
      <c r="M527" s="11"/>
      <c r="N527" s="11"/>
    </row>
    <row r="528" spans="2:14" x14ac:dyDescent="0.25">
      <c r="B528" s="2"/>
      <c r="C528" s="2"/>
      <c r="D528" s="11"/>
      <c r="E528" s="11"/>
      <c r="F528" s="11"/>
      <c r="G528" s="11"/>
      <c r="H528" s="11"/>
      <c r="I528" s="14"/>
      <c r="J528" s="11"/>
      <c r="K528" s="11"/>
      <c r="L528" s="11"/>
      <c r="M528" s="11"/>
      <c r="N528" s="11"/>
    </row>
    <row r="529" spans="2:14" x14ac:dyDescent="0.25">
      <c r="B529" s="2"/>
      <c r="C529" s="2"/>
      <c r="D529" s="11"/>
      <c r="E529" s="11"/>
      <c r="F529" s="11"/>
      <c r="G529" s="11"/>
      <c r="H529" s="11"/>
      <c r="I529" s="14"/>
      <c r="J529" s="11"/>
      <c r="K529" s="11"/>
      <c r="L529" s="11"/>
      <c r="M529" s="11"/>
      <c r="N529" s="11"/>
    </row>
  </sheetData>
  <mergeCells count="1">
    <mergeCell ref="D1:N1"/>
  </mergeCells>
  <conditionalFormatting sqref="D10:N59">
    <cfRule type="colorScale" priority="4">
      <colorScale>
        <cfvo type="num" val="2"/>
        <cfvo type="num" val="3"/>
        <cfvo type="num" val="4"/>
        <color rgb="FF00B0F0"/>
        <color theme="0"/>
        <color theme="0"/>
      </colorScale>
    </cfRule>
  </conditionalFormatting>
  <conditionalFormatting sqref="D7:N7">
    <cfRule type="colorScale" priority="3">
      <colorScale>
        <cfvo type="num" val="2"/>
        <cfvo type="num" val="3"/>
        <cfvo type="num" val="4"/>
        <color rgb="FF00B0F0"/>
        <color theme="0"/>
        <color theme="0"/>
      </colorScale>
    </cfRule>
  </conditionalFormatting>
  <conditionalFormatting sqref="D60:N119">
    <cfRule type="colorScale" priority="2">
      <colorScale>
        <cfvo type="num" val="2"/>
        <cfvo type="num" val="3"/>
        <cfvo type="num" val="4"/>
        <color rgb="FF00B0F0"/>
        <color theme="0"/>
        <color theme="0"/>
      </colorScale>
    </cfRule>
  </conditionalFormatting>
  <conditionalFormatting sqref="D120:N529">
    <cfRule type="colorScale" priority="1">
      <colorScale>
        <cfvo type="num" val="2"/>
        <cfvo type="num" val="3"/>
        <cfvo type="num" val="4"/>
        <color rgb="FF00B0F0"/>
        <color theme="0"/>
        <color theme="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AB1000"/>
  <sheetViews>
    <sheetView workbookViewId="0">
      <selection sqref="A1:L1"/>
    </sheetView>
  </sheetViews>
  <sheetFormatPr defaultRowHeight="15" x14ac:dyDescent="0.25"/>
  <cols>
    <col min="17" max="17" width="12.5703125" bestFit="1" customWidth="1"/>
    <col min="19" max="19" width="13.140625" customWidth="1"/>
    <col min="20" max="20" width="16.28515625" bestFit="1" customWidth="1"/>
    <col min="21" max="21" width="10.42578125" customWidth="1"/>
    <col min="22" max="22" width="11.28515625" bestFit="1" customWidth="1"/>
    <col min="24" max="25" width="14.5703125" bestFit="1" customWidth="1"/>
  </cols>
  <sheetData>
    <row r="1" spans="1:28" ht="21" x14ac:dyDescent="0.35">
      <c r="A1" s="77" t="s">
        <v>1232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</row>
    <row r="2" spans="1:28" x14ac:dyDescent="0.25">
      <c r="K2" s="71">
        <f>(MAX(addrPosLPs!G:G)/86400)+DATE(1970,1,1)</f>
        <v>44922.905127314814</v>
      </c>
      <c r="L2" s="72"/>
      <c r="Q2" s="61"/>
      <c r="S2" s="52" t="s">
        <v>1205</v>
      </c>
      <c r="T2" s="52" t="s">
        <v>1204</v>
      </c>
      <c r="X2" t="s">
        <v>1208</v>
      </c>
      <c r="Y2" t="s">
        <v>1208</v>
      </c>
      <c r="Z2" t="s">
        <v>964</v>
      </c>
      <c r="AA2" t="s">
        <v>964</v>
      </c>
    </row>
    <row r="3" spans="1:28" x14ac:dyDescent="0.25">
      <c r="O3" t="s">
        <v>1203</v>
      </c>
      <c r="P3" t="s">
        <v>23</v>
      </c>
      <c r="Q3" t="s">
        <v>1202</v>
      </c>
      <c r="S3" s="52" t="s">
        <v>31</v>
      </c>
      <c r="T3" t="s">
        <v>479</v>
      </c>
      <c r="U3" t="s">
        <v>477</v>
      </c>
      <c r="W3" t="s">
        <v>963</v>
      </c>
      <c r="X3" t="s">
        <v>1206</v>
      </c>
      <c r="Y3" t="s">
        <v>1207</v>
      </c>
      <c r="Z3" t="s">
        <v>1206</v>
      </c>
      <c r="AA3" t="s">
        <v>1207</v>
      </c>
    </row>
    <row r="4" spans="1:28" x14ac:dyDescent="0.25">
      <c r="O4" t="s">
        <v>479</v>
      </c>
      <c r="P4" s="57">
        <f>ROUND('C-Ratio'!I10,1)</f>
        <v>2.2000000000000002</v>
      </c>
      <c r="Q4" s="58">
        <f>'C-Ratio'!B10</f>
        <v>30611840.00870163</v>
      </c>
      <c r="S4" s="59">
        <v>0</v>
      </c>
      <c r="T4" s="2">
        <v>0</v>
      </c>
      <c r="U4" s="2">
        <v>0</v>
      </c>
      <c r="W4" s="10">
        <f>S4</f>
        <v>0</v>
      </c>
      <c r="X4" s="2">
        <f>T4</f>
        <v>0</v>
      </c>
      <c r="Y4" s="2">
        <f>U4</f>
        <v>0</v>
      </c>
      <c r="Z4" s="62">
        <f>X4/GETPIVOTDATA("Debt",$S$2,"Network","MAINNET")</f>
        <v>0</v>
      </c>
      <c r="AA4" s="62">
        <f>Y4/GETPIVOTDATA("Debt",$S$2,"Network","OPTIMISM")</f>
        <v>0</v>
      </c>
      <c r="AB4" s="58"/>
    </row>
    <row r="5" spans="1:28" x14ac:dyDescent="0.25">
      <c r="O5" t="s">
        <v>479</v>
      </c>
      <c r="P5" s="57">
        <f>ROUND('C-Ratio'!I11,1)</f>
        <v>2</v>
      </c>
      <c r="Q5" s="58">
        <f>'C-Ratio'!B11</f>
        <v>20254927.54004528</v>
      </c>
      <c r="S5" s="59">
        <v>1.8</v>
      </c>
      <c r="T5" s="2"/>
      <c r="U5" s="2">
        <v>23405.036865455801</v>
      </c>
      <c r="W5" s="10">
        <f>S5</f>
        <v>1.8</v>
      </c>
      <c r="X5" s="2">
        <f t="shared" ref="X5:X36" si="0">X4+T5</f>
        <v>0</v>
      </c>
      <c r="Y5" s="2">
        <f t="shared" ref="Y5:Y36" si="1">Y4+U5</f>
        <v>23405.036865455801</v>
      </c>
      <c r="Z5" s="62">
        <f t="shared" ref="Z5:Z19" si="2">X5/GETPIVOTDATA("Debt",$S$2,"Network","MAINNET")</f>
        <v>0</v>
      </c>
      <c r="AA5" s="62">
        <f t="shared" ref="AA5:AA19" si="3">Y5/GETPIVOTDATA("Debt",$S$2,"Network","OPTIMISM")</f>
        <v>8.0462146496239069E-4</v>
      </c>
      <c r="AB5" s="58"/>
    </row>
    <row r="6" spans="1:28" x14ac:dyDescent="0.25">
      <c r="O6" t="s">
        <v>479</v>
      </c>
      <c r="P6" s="57">
        <f>ROUND('C-Ratio'!I12,1)</f>
        <v>3.8</v>
      </c>
      <c r="Q6" s="58">
        <f>'C-Ratio'!B12</f>
        <v>4749532.4901782116</v>
      </c>
      <c r="S6" s="59">
        <v>1.9</v>
      </c>
      <c r="T6" s="2">
        <v>1058351.8403428453</v>
      </c>
      <c r="U6" s="2">
        <v>37556.581964486119</v>
      </c>
      <c r="W6" s="10">
        <f t="shared" ref="W6:W41" si="4">S6</f>
        <v>1.9</v>
      </c>
      <c r="X6" s="2">
        <f t="shared" si="0"/>
        <v>1058351.8403428453</v>
      </c>
      <c r="Y6" s="2">
        <f t="shared" si="1"/>
        <v>60961.618829941915</v>
      </c>
      <c r="Z6" s="62">
        <f t="shared" si="2"/>
        <v>1.2957054531698388E-2</v>
      </c>
      <c r="AA6" s="62">
        <f t="shared" si="3"/>
        <v>2.0957466263094257E-3</v>
      </c>
      <c r="AB6" s="58"/>
    </row>
    <row r="7" spans="1:28" x14ac:dyDescent="0.25">
      <c r="O7" t="s">
        <v>479</v>
      </c>
      <c r="P7" s="57">
        <f>ROUND('C-Ratio'!I13,1)</f>
        <v>2</v>
      </c>
      <c r="Q7" s="58">
        <f>'C-Ratio'!B13</f>
        <v>3923950.3582769432</v>
      </c>
      <c r="S7" s="59">
        <v>2</v>
      </c>
      <c r="T7" s="2">
        <v>24489076.969069403</v>
      </c>
      <c r="U7" s="2"/>
      <c r="W7" s="10">
        <f t="shared" si="4"/>
        <v>2</v>
      </c>
      <c r="X7" s="2">
        <f t="shared" si="0"/>
        <v>25547428.809412248</v>
      </c>
      <c r="Y7" s="2">
        <f t="shared" si="1"/>
        <v>60961.618829941915</v>
      </c>
      <c r="Z7" s="62">
        <f t="shared" si="2"/>
        <v>0.31276879352428355</v>
      </c>
      <c r="AA7" s="62">
        <f t="shared" si="3"/>
        <v>2.0957466263094257E-3</v>
      </c>
      <c r="AB7" s="58"/>
    </row>
    <row r="8" spans="1:28" x14ac:dyDescent="0.25">
      <c r="O8" t="s">
        <v>479</v>
      </c>
      <c r="P8" s="57">
        <f>ROUND('C-Ratio'!I14,1)</f>
        <v>3.5</v>
      </c>
      <c r="Q8" s="58">
        <f>'C-Ratio'!B14</f>
        <v>2850625.014892444</v>
      </c>
      <c r="S8" s="59">
        <v>2.1</v>
      </c>
      <c r="T8" s="2">
        <v>821131.48639858142</v>
      </c>
      <c r="U8" s="2">
        <v>15773.348740647991</v>
      </c>
      <c r="W8" s="10">
        <f t="shared" si="4"/>
        <v>2.1</v>
      </c>
      <c r="X8" s="2">
        <f t="shared" si="0"/>
        <v>26368560.29581083</v>
      </c>
      <c r="Y8" s="2">
        <f t="shared" si="1"/>
        <v>76734.967570589914</v>
      </c>
      <c r="Z8" s="62">
        <f t="shared" si="2"/>
        <v>0.32282163705079403</v>
      </c>
      <c r="AA8" s="62">
        <f t="shared" si="3"/>
        <v>2.6380049036204408E-3</v>
      </c>
      <c r="AB8" s="58"/>
    </row>
    <row r="9" spans="1:28" x14ac:dyDescent="0.25">
      <c r="O9" t="s">
        <v>479</v>
      </c>
      <c r="P9" s="57">
        <f>ROUND('C-Ratio'!I15,1)</f>
        <v>3.9</v>
      </c>
      <c r="Q9" s="58">
        <f>'C-Ratio'!B15</f>
        <v>2148895.0176809859</v>
      </c>
      <c r="S9" s="59">
        <v>2.2000000000000002</v>
      </c>
      <c r="T9" s="2">
        <v>31046959.6478232</v>
      </c>
      <c r="U9" s="2">
        <v>207675.2222109662</v>
      </c>
      <c r="W9" s="10">
        <f t="shared" si="4"/>
        <v>2.2000000000000002</v>
      </c>
      <c r="X9" s="2">
        <f t="shared" si="0"/>
        <v>57415519.943634033</v>
      </c>
      <c r="Y9" s="2">
        <f t="shared" si="1"/>
        <v>284410.18978155614</v>
      </c>
      <c r="Z9" s="62">
        <f t="shared" si="2"/>
        <v>0.70291938325017689</v>
      </c>
      <c r="AA9" s="62">
        <f t="shared" si="3"/>
        <v>9.7774912668487559E-3</v>
      </c>
      <c r="AB9" s="58"/>
    </row>
    <row r="10" spans="1:28" x14ac:dyDescent="0.25">
      <c r="O10" t="s">
        <v>479</v>
      </c>
      <c r="P10" s="57">
        <f>ROUND('C-Ratio'!I16,1)</f>
        <v>3.5</v>
      </c>
      <c r="Q10" s="58">
        <f>'C-Ratio'!B16</f>
        <v>1305290.741234391</v>
      </c>
      <c r="S10" s="59">
        <v>2.2999999999999998</v>
      </c>
      <c r="T10" s="2">
        <v>270532.93278993986</v>
      </c>
      <c r="U10" s="2">
        <v>2124590.8691435372</v>
      </c>
      <c r="W10" s="10">
        <f t="shared" si="4"/>
        <v>2.2999999999999998</v>
      </c>
      <c r="X10" s="2">
        <f t="shared" si="0"/>
        <v>57686052.87642397</v>
      </c>
      <c r="Y10" s="2">
        <f t="shared" si="1"/>
        <v>2409001.0589250932</v>
      </c>
      <c r="Z10" s="62">
        <f t="shared" si="2"/>
        <v>0.70623142923447257</v>
      </c>
      <c r="AA10" s="62">
        <f t="shared" si="3"/>
        <v>8.2816958258634679E-2</v>
      </c>
      <c r="AB10" s="58"/>
    </row>
    <row r="11" spans="1:28" x14ac:dyDescent="0.25">
      <c r="O11" t="s">
        <v>479</v>
      </c>
      <c r="P11" s="57">
        <f>ROUND('C-Ratio'!I17,1)</f>
        <v>3.4</v>
      </c>
      <c r="Q11" s="58">
        <f>'C-Ratio'!B17</f>
        <v>1297908.7597509371</v>
      </c>
      <c r="S11" s="59">
        <v>2.4</v>
      </c>
      <c r="T11" s="2">
        <v>140606.56671479609</v>
      </c>
      <c r="U11" s="2">
        <v>103038.0457204187</v>
      </c>
      <c r="W11" s="10">
        <f t="shared" si="4"/>
        <v>2.4</v>
      </c>
      <c r="X11" s="2">
        <f t="shared" si="0"/>
        <v>57826659.443138763</v>
      </c>
      <c r="Y11" s="2">
        <f t="shared" si="1"/>
        <v>2512039.1046455121</v>
      </c>
      <c r="Z11" s="62">
        <f t="shared" si="2"/>
        <v>0.70795282932373615</v>
      </c>
      <c r="AA11" s="62">
        <f t="shared" si="3"/>
        <v>8.6359213875278881E-2</v>
      </c>
      <c r="AB11" s="58"/>
    </row>
    <row r="12" spans="1:28" x14ac:dyDescent="0.25">
      <c r="O12" t="s">
        <v>479</v>
      </c>
      <c r="P12" s="57">
        <f>ROUND('C-Ratio'!I18,1)</f>
        <v>4.0999999999999996</v>
      </c>
      <c r="Q12" s="58">
        <f>'C-Ratio'!B18</f>
        <v>1181329.2373384901</v>
      </c>
      <c r="S12" s="59">
        <v>2.5</v>
      </c>
      <c r="T12" s="2">
        <v>343678.56546984555</v>
      </c>
      <c r="U12" s="2">
        <v>218921.6984664012</v>
      </c>
      <c r="W12" s="10">
        <f t="shared" si="4"/>
        <v>2.5</v>
      </c>
      <c r="X12" s="2">
        <f t="shared" si="0"/>
        <v>58170338.008608609</v>
      </c>
      <c r="Y12" s="2">
        <f t="shared" si="1"/>
        <v>2730960.8031119131</v>
      </c>
      <c r="Z12" s="62">
        <f t="shared" si="2"/>
        <v>0.71216037330336979</v>
      </c>
      <c r="AA12" s="62">
        <f t="shared" si="3"/>
        <v>9.3885333092466453E-2</v>
      </c>
      <c r="AB12" s="58"/>
    </row>
    <row r="13" spans="1:28" x14ac:dyDescent="0.25">
      <c r="O13" t="s">
        <v>479</v>
      </c>
      <c r="P13" s="57">
        <f>ROUND('C-Ratio'!I19,1)</f>
        <v>3.7</v>
      </c>
      <c r="Q13" s="58">
        <f>'C-Ratio'!B19</f>
        <v>998629.53898662655</v>
      </c>
      <c r="S13" s="59">
        <v>2.6</v>
      </c>
      <c r="T13" s="2">
        <v>23095.46408754927</v>
      </c>
      <c r="U13" s="2">
        <v>49301.016549193861</v>
      </c>
      <c r="W13" s="10">
        <f t="shared" si="4"/>
        <v>2.6</v>
      </c>
      <c r="X13" s="2">
        <f t="shared" si="0"/>
        <v>58193433.472696155</v>
      </c>
      <c r="Y13" s="2">
        <f t="shared" si="1"/>
        <v>2780261.8196611069</v>
      </c>
      <c r="Z13" s="62">
        <f t="shared" si="2"/>
        <v>0.71244312349684069</v>
      </c>
      <c r="AA13" s="62">
        <f t="shared" si="3"/>
        <v>9.5580209985332842E-2</v>
      </c>
      <c r="AB13" s="58"/>
    </row>
    <row r="14" spans="1:28" x14ac:dyDescent="0.25">
      <c r="O14" t="s">
        <v>479</v>
      </c>
      <c r="P14" s="57">
        <f>ROUND('C-Ratio'!I20,1)</f>
        <v>1.9</v>
      </c>
      <c r="Q14" s="58">
        <f>'C-Ratio'!B20</f>
        <v>918491.89621817472</v>
      </c>
      <c r="S14" s="59">
        <v>2.7</v>
      </c>
      <c r="T14" s="2">
        <v>275965.14131391811</v>
      </c>
      <c r="U14" s="2">
        <v>29130.74815048599</v>
      </c>
      <c r="W14" s="10">
        <f t="shared" si="4"/>
        <v>2.7</v>
      </c>
      <c r="X14" s="2">
        <f t="shared" si="0"/>
        <v>58469398.614010073</v>
      </c>
      <c r="Y14" s="2">
        <f t="shared" si="1"/>
        <v>2809392.5678115929</v>
      </c>
      <c r="Z14" s="62">
        <f t="shared" si="2"/>
        <v>0.71582167422879195</v>
      </c>
      <c r="AA14" s="62">
        <f t="shared" si="3"/>
        <v>9.6581670713082837E-2</v>
      </c>
      <c r="AB14" s="58"/>
    </row>
    <row r="15" spans="1:28" x14ac:dyDescent="0.25">
      <c r="O15" t="s">
        <v>479</v>
      </c>
      <c r="P15" s="57">
        <f>ROUND('C-Ratio'!I21,1)</f>
        <v>3.5</v>
      </c>
      <c r="Q15" s="58">
        <f>'C-Ratio'!B21</f>
        <v>861327.44132553996</v>
      </c>
      <c r="S15" s="59">
        <v>2.8</v>
      </c>
      <c r="T15" s="2"/>
      <c r="U15" s="2">
        <v>22028.235542980496</v>
      </c>
      <c r="W15" s="10">
        <f t="shared" si="4"/>
        <v>2.8</v>
      </c>
      <c r="X15" s="2">
        <f t="shared" si="0"/>
        <v>58469398.614010073</v>
      </c>
      <c r="Y15" s="2">
        <f t="shared" si="1"/>
        <v>2831420.8033545734</v>
      </c>
      <c r="Z15" s="62">
        <f t="shared" si="2"/>
        <v>0.71582167422879195</v>
      </c>
      <c r="AA15" s="62">
        <f t="shared" si="3"/>
        <v>9.7338960319376486E-2</v>
      </c>
      <c r="AB15" s="58"/>
    </row>
    <row r="16" spans="1:28" x14ac:dyDescent="0.25">
      <c r="O16" t="s">
        <v>479</v>
      </c>
      <c r="P16" s="57">
        <f>ROUND('C-Ratio'!I22,1)</f>
        <v>2.1</v>
      </c>
      <c r="Q16" s="58">
        <f>'C-Ratio'!B22</f>
        <v>799779.40654427919</v>
      </c>
      <c r="S16" s="59">
        <v>3</v>
      </c>
      <c r="T16" s="2">
        <v>238662.323563657</v>
      </c>
      <c r="U16" s="2">
        <v>700534.29413373081</v>
      </c>
      <c r="W16" s="10">
        <f t="shared" si="4"/>
        <v>3</v>
      </c>
      <c r="X16" s="2">
        <f t="shared" si="0"/>
        <v>58708060.937573731</v>
      </c>
      <c r="Y16" s="2">
        <f t="shared" si="1"/>
        <v>3531955.0974883041</v>
      </c>
      <c r="Z16" s="62">
        <f t="shared" si="2"/>
        <v>0.71874353879518649</v>
      </c>
      <c r="AA16" s="62">
        <f t="shared" si="3"/>
        <v>0.12142202129648637</v>
      </c>
      <c r="AB16" s="58"/>
    </row>
    <row r="17" spans="15:28" x14ac:dyDescent="0.25">
      <c r="O17" t="s">
        <v>479</v>
      </c>
      <c r="P17" s="57">
        <f>ROUND('C-Ratio'!I23,1)</f>
        <v>3.2</v>
      </c>
      <c r="Q17" s="58">
        <f>'C-Ratio'!B23</f>
        <v>721474.41225443932</v>
      </c>
      <c r="S17" s="59">
        <v>3.1</v>
      </c>
      <c r="T17" s="2"/>
      <c r="U17" s="2">
        <v>79521.917912650038</v>
      </c>
      <c r="W17" s="10">
        <f t="shared" si="4"/>
        <v>3.1</v>
      </c>
      <c r="X17" s="2">
        <f t="shared" si="0"/>
        <v>58708060.937573731</v>
      </c>
      <c r="Y17" s="2">
        <f t="shared" si="1"/>
        <v>3611477.0154009541</v>
      </c>
      <c r="Z17" s="62">
        <f t="shared" si="2"/>
        <v>0.71874353879518649</v>
      </c>
      <c r="AA17" s="62">
        <f t="shared" si="3"/>
        <v>0.12415583634900323</v>
      </c>
      <c r="AB17" s="58"/>
    </row>
    <row r="18" spans="15:28" x14ac:dyDescent="0.25">
      <c r="O18" t="s">
        <v>479</v>
      </c>
      <c r="P18" s="57">
        <f>ROUND('C-Ratio'!I24,1)</f>
        <v>3.5</v>
      </c>
      <c r="Q18" s="58">
        <f>'C-Ratio'!B24</f>
        <v>474883.17743683129</v>
      </c>
      <c r="S18" s="59">
        <v>3.2</v>
      </c>
      <c r="T18" s="2">
        <v>1034548.1568742951</v>
      </c>
      <c r="U18" s="2">
        <v>830580.3966194099</v>
      </c>
      <c r="W18" s="10">
        <f t="shared" si="4"/>
        <v>3.2</v>
      </c>
      <c r="X18" s="2">
        <f t="shared" si="0"/>
        <v>59742609.094448023</v>
      </c>
      <c r="Y18" s="2">
        <f t="shared" si="1"/>
        <v>4442057.4120203638</v>
      </c>
      <c r="Z18" s="62">
        <f t="shared" si="2"/>
        <v>0.7314091726357681</v>
      </c>
      <c r="AA18" s="62">
        <f t="shared" si="3"/>
        <v>0.15270963950422584</v>
      </c>
      <c r="AB18" s="58"/>
    </row>
    <row r="19" spans="15:28" x14ac:dyDescent="0.25">
      <c r="O19" t="s">
        <v>479</v>
      </c>
      <c r="P19" s="57">
        <f>ROUND('C-Ratio'!I25,1)</f>
        <v>3.4</v>
      </c>
      <c r="Q19" s="58">
        <f>'C-Ratio'!B25</f>
        <v>424722.75134063029</v>
      </c>
      <c r="S19" s="59">
        <v>3.3</v>
      </c>
      <c r="T19" s="2"/>
      <c r="U19" s="2">
        <v>494275.72249005252</v>
      </c>
      <c r="W19" s="10">
        <f t="shared" si="4"/>
        <v>3.3</v>
      </c>
      <c r="X19" s="2">
        <f t="shared" si="0"/>
        <v>59742609.094448023</v>
      </c>
      <c r="Y19" s="2">
        <f t="shared" si="1"/>
        <v>4936333.1345104165</v>
      </c>
      <c r="Z19" s="62">
        <f t="shared" si="2"/>
        <v>0.7314091726357681</v>
      </c>
      <c r="AA19" s="62">
        <f t="shared" si="3"/>
        <v>0.16970191591940528</v>
      </c>
    </row>
    <row r="20" spans="15:28" x14ac:dyDescent="0.25">
      <c r="O20" t="s">
        <v>479</v>
      </c>
      <c r="P20" s="57">
        <f>ROUND('C-Ratio'!I26,1)</f>
        <v>3.6</v>
      </c>
      <c r="Q20" s="58">
        <f>'C-Ratio'!B26</f>
        <v>383989.33354430948</v>
      </c>
      <c r="S20" s="59">
        <v>3.4</v>
      </c>
      <c r="T20" s="2">
        <v>1794440.1957974583</v>
      </c>
      <c r="U20" s="2">
        <v>294147.3518624464</v>
      </c>
      <c r="W20" s="10">
        <f t="shared" si="4"/>
        <v>3.4</v>
      </c>
      <c r="X20" s="2">
        <f t="shared" si="0"/>
        <v>61537049.290245481</v>
      </c>
      <c r="Y20" s="2">
        <f t="shared" si="1"/>
        <v>5230480.4863728629</v>
      </c>
      <c r="Z20" s="62">
        <f t="shared" ref="Z20:Z41" si="5">X20/GETPIVOTDATA("Debt",$S$2,"Network","MAINNET")</f>
        <v>0.75337791552876232</v>
      </c>
      <c r="AA20" s="62">
        <f t="shared" ref="AA20:AA41" si="6">Y20/GETPIVOTDATA("Debt",$S$2,"Network","OPTIMISM")</f>
        <v>0.17981415263712175</v>
      </c>
    </row>
    <row r="21" spans="15:28" x14ac:dyDescent="0.25">
      <c r="O21" t="s">
        <v>479</v>
      </c>
      <c r="P21" s="57">
        <f>ROUND('C-Ratio'!I27,1)</f>
        <v>3.8</v>
      </c>
      <c r="Q21" s="58">
        <f>'C-Ratio'!B27</f>
        <v>365797.06356199068</v>
      </c>
      <c r="S21" s="59">
        <v>3.5</v>
      </c>
      <c r="T21" s="2">
        <v>5521774.761657319</v>
      </c>
      <c r="U21" s="2">
        <v>11010221.393852064</v>
      </c>
      <c r="W21" s="10">
        <f t="shared" si="4"/>
        <v>3.5</v>
      </c>
      <c r="X21" s="2">
        <f t="shared" si="0"/>
        <v>67058824.051902801</v>
      </c>
      <c r="Y21" s="2">
        <f t="shared" si="1"/>
        <v>16240701.880224928</v>
      </c>
      <c r="Z21" s="62">
        <f t="shared" si="5"/>
        <v>0.82097919326204716</v>
      </c>
      <c r="AA21" s="62">
        <f t="shared" si="6"/>
        <v>0.55832500559616405</v>
      </c>
    </row>
    <row r="22" spans="15:28" x14ac:dyDescent="0.25">
      <c r="O22" t="s">
        <v>479</v>
      </c>
      <c r="P22" s="57">
        <f>ROUND('C-Ratio'!I28,1)</f>
        <v>3.7</v>
      </c>
      <c r="Q22" s="58">
        <f>'C-Ratio'!B28</f>
        <v>313500.60465471412</v>
      </c>
      <c r="S22" s="59">
        <v>3.6</v>
      </c>
      <c r="T22" s="2">
        <v>408050.90290343075</v>
      </c>
      <c r="U22" s="2">
        <v>384745.96937226772</v>
      </c>
      <c r="W22" s="10">
        <f t="shared" si="4"/>
        <v>3.6</v>
      </c>
      <c r="X22" s="2">
        <f t="shared" si="0"/>
        <v>67466874.954806238</v>
      </c>
      <c r="Y22" s="2">
        <f t="shared" si="1"/>
        <v>16625447.849597195</v>
      </c>
      <c r="Z22" s="62">
        <f t="shared" si="5"/>
        <v>0.82597482666021449</v>
      </c>
      <c r="AA22" s="62">
        <f t="shared" si="6"/>
        <v>0.5715518536158567</v>
      </c>
    </row>
    <row r="23" spans="15:28" x14ac:dyDescent="0.25">
      <c r="O23" t="s">
        <v>479</v>
      </c>
      <c r="P23" s="57">
        <f>ROUND('C-Ratio'!I29,1)</f>
        <v>3.8</v>
      </c>
      <c r="Q23" s="58">
        <f>'C-Ratio'!B29</f>
        <v>313306.11293128959</v>
      </c>
      <c r="S23" s="59">
        <v>3.7</v>
      </c>
      <c r="T23" s="2">
        <v>3001590.5078683416</v>
      </c>
      <c r="U23" s="2">
        <v>3462882.8213002551</v>
      </c>
      <c r="W23" s="10">
        <f t="shared" si="4"/>
        <v>3.7</v>
      </c>
      <c r="X23" s="2">
        <f t="shared" si="0"/>
        <v>70468465.462674573</v>
      </c>
      <c r="Y23" s="2">
        <f t="shared" si="1"/>
        <v>20088330.67089745</v>
      </c>
      <c r="Z23" s="62">
        <f t="shared" si="5"/>
        <v>0.86272231498099783</v>
      </c>
      <c r="AA23" s="62">
        <f t="shared" si="6"/>
        <v>0.69059929903048478</v>
      </c>
    </row>
    <row r="24" spans="15:28" x14ac:dyDescent="0.25">
      <c r="O24" t="s">
        <v>479</v>
      </c>
      <c r="P24" s="57">
        <f>ROUND('C-Ratio'!I30,1)</f>
        <v>3.7</v>
      </c>
      <c r="Q24" s="58">
        <f>'C-Ratio'!B30</f>
        <v>312571.2780173287</v>
      </c>
      <c r="S24" s="59">
        <v>3.8</v>
      </c>
      <c r="T24" s="2">
        <v>6231636.6599987475</v>
      </c>
      <c r="U24" s="2">
        <v>6044469.424359208</v>
      </c>
      <c r="W24" s="10">
        <f t="shared" si="4"/>
        <v>3.8</v>
      </c>
      <c r="X24" s="2">
        <f t="shared" si="0"/>
        <v>76700102.122673318</v>
      </c>
      <c r="Y24" s="2">
        <f t="shared" si="1"/>
        <v>26132800.095256656</v>
      </c>
      <c r="Z24" s="62">
        <f t="shared" si="5"/>
        <v>0.93901419916119466</v>
      </c>
      <c r="AA24" s="62">
        <f t="shared" si="6"/>
        <v>0.89839687145501212</v>
      </c>
    </row>
    <row r="25" spans="15:28" x14ac:dyDescent="0.25">
      <c r="O25" t="s">
        <v>479</v>
      </c>
      <c r="P25" s="57">
        <f>ROUND('C-Ratio'!I31,1)</f>
        <v>3.7</v>
      </c>
      <c r="Q25" s="58">
        <f>'C-Ratio'!B31</f>
        <v>302193.61074477679</v>
      </c>
      <c r="S25" s="59">
        <v>3.9</v>
      </c>
      <c r="T25" s="2">
        <v>2337908.898471666</v>
      </c>
      <c r="U25" s="2">
        <v>1196520.9634705361</v>
      </c>
      <c r="W25" s="10">
        <f t="shared" si="4"/>
        <v>3.9</v>
      </c>
      <c r="X25" s="2">
        <f t="shared" si="0"/>
        <v>79038011.021144986</v>
      </c>
      <c r="Y25" s="2">
        <f t="shared" si="1"/>
        <v>27329321.058727194</v>
      </c>
      <c r="Z25" s="62">
        <f t="shared" si="5"/>
        <v>0.96763645116939956</v>
      </c>
      <c r="AA25" s="62">
        <f t="shared" si="6"/>
        <v>0.93953102800516997</v>
      </c>
    </row>
    <row r="26" spans="15:28" x14ac:dyDescent="0.25">
      <c r="O26" t="s">
        <v>479</v>
      </c>
      <c r="P26" s="57">
        <f>ROUND('C-Ratio'!I32,1)</f>
        <v>2.7</v>
      </c>
      <c r="Q26" s="58">
        <f>'C-Ratio'!B32</f>
        <v>264922.06049774733</v>
      </c>
      <c r="S26" s="59">
        <v>4</v>
      </c>
      <c r="T26" s="2">
        <v>582605.78664446343</v>
      </c>
      <c r="U26" s="2">
        <v>1111612.2815560515</v>
      </c>
      <c r="W26" s="10">
        <f t="shared" si="4"/>
        <v>4</v>
      </c>
      <c r="X26" s="2">
        <f t="shared" si="0"/>
        <v>79620616.807789445</v>
      </c>
      <c r="Y26" s="2">
        <f t="shared" si="1"/>
        <v>28440933.340283245</v>
      </c>
      <c r="Z26" s="62">
        <f t="shared" si="5"/>
        <v>0.97476910277001461</v>
      </c>
      <c r="AA26" s="62">
        <f t="shared" si="6"/>
        <v>0.97774618261472868</v>
      </c>
    </row>
    <row r="27" spans="15:28" x14ac:dyDescent="0.25">
      <c r="O27" t="s">
        <v>479</v>
      </c>
      <c r="P27" s="57">
        <f>ROUND('C-Ratio'!I33,1)</f>
        <v>3.7</v>
      </c>
      <c r="Q27" s="58">
        <f>'C-Ratio'!B33</f>
        <v>262002.46451163749</v>
      </c>
      <c r="S27" s="59">
        <v>4.0999999999999996</v>
      </c>
      <c r="T27" s="2">
        <v>1410702.5214834006</v>
      </c>
      <c r="U27" s="2">
        <v>232279.82136797198</v>
      </c>
      <c r="W27" s="10">
        <f t="shared" si="4"/>
        <v>4.0999999999999996</v>
      </c>
      <c r="X27" s="2">
        <f t="shared" si="0"/>
        <v>81031319.329272851</v>
      </c>
      <c r="Y27" s="2">
        <f t="shared" si="1"/>
        <v>28673213.161651216</v>
      </c>
      <c r="Z27" s="62">
        <f t="shared" si="5"/>
        <v>0.99203987114978487</v>
      </c>
      <c r="AA27" s="62">
        <f t="shared" si="6"/>
        <v>0.98573152915465012</v>
      </c>
    </row>
    <row r="28" spans="15:28" x14ac:dyDescent="0.25">
      <c r="O28" t="s">
        <v>479</v>
      </c>
      <c r="P28" s="57">
        <f>ROUND('C-Ratio'!I34,1)</f>
        <v>3.7</v>
      </c>
      <c r="Q28" s="58">
        <f>'C-Ratio'!B34</f>
        <v>250690.0118717743</v>
      </c>
      <c r="S28" s="59">
        <v>4.2</v>
      </c>
      <c r="T28" s="2">
        <v>11078.838761958446</v>
      </c>
      <c r="U28" s="2">
        <v>74464.758661503962</v>
      </c>
      <c r="W28" s="10">
        <f t="shared" si="4"/>
        <v>4.2</v>
      </c>
      <c r="X28" s="2">
        <f t="shared" si="0"/>
        <v>81042398.168034807</v>
      </c>
      <c r="Y28" s="2">
        <f t="shared" si="1"/>
        <v>28747677.920312721</v>
      </c>
      <c r="Z28" s="62">
        <f t="shared" si="5"/>
        <v>0.99217550573982827</v>
      </c>
      <c r="AA28" s="62">
        <f t="shared" si="6"/>
        <v>0.98829148851496718</v>
      </c>
    </row>
    <row r="29" spans="15:28" x14ac:dyDescent="0.25">
      <c r="O29" t="s">
        <v>479</v>
      </c>
      <c r="P29" s="57">
        <f>ROUND('C-Ratio'!I35,1)</f>
        <v>4</v>
      </c>
      <c r="Q29" s="58">
        <f>'C-Ratio'!B35</f>
        <v>241838.40162925131</v>
      </c>
      <c r="S29" s="59">
        <v>4.3</v>
      </c>
      <c r="T29" s="2">
        <v>56012.914279380173</v>
      </c>
      <c r="U29" s="2">
        <v>102659.07756781986</v>
      </c>
      <c r="W29" s="10">
        <f t="shared" si="4"/>
        <v>4.3</v>
      </c>
      <c r="X29" s="2">
        <f t="shared" si="0"/>
        <v>81098411.082314193</v>
      </c>
      <c r="Y29" s="2">
        <f t="shared" si="1"/>
        <v>28850336.997880541</v>
      </c>
      <c r="Z29" s="62">
        <f t="shared" si="5"/>
        <v>0.99286125348186671</v>
      </c>
      <c r="AA29" s="62">
        <f t="shared" si="6"/>
        <v>0.99182071591414389</v>
      </c>
    </row>
    <row r="30" spans="15:28" x14ac:dyDescent="0.25">
      <c r="O30" t="s">
        <v>479</v>
      </c>
      <c r="P30" s="57">
        <f>ROUND('C-Ratio'!I36,1)</f>
        <v>2.2000000000000002</v>
      </c>
      <c r="Q30" s="58">
        <f>'C-Ratio'!B36</f>
        <v>234983.18085334919</v>
      </c>
      <c r="S30" s="59">
        <v>4.4000000000000004</v>
      </c>
      <c r="T30" s="2">
        <v>73232.003752111224</v>
      </c>
      <c r="U30" s="2">
        <v>44594.224545313489</v>
      </c>
      <c r="W30" s="10">
        <f t="shared" si="4"/>
        <v>4.4000000000000004</v>
      </c>
      <c r="X30" s="2">
        <f t="shared" si="0"/>
        <v>81171643.086066306</v>
      </c>
      <c r="Y30" s="2">
        <f t="shared" si="1"/>
        <v>28894931.222425856</v>
      </c>
      <c r="Z30" s="62">
        <f t="shared" si="5"/>
        <v>0.99375780888991916</v>
      </c>
      <c r="AA30" s="62">
        <f t="shared" si="6"/>
        <v>0.993353782086557</v>
      </c>
    </row>
    <row r="31" spans="15:28" x14ac:dyDescent="0.25">
      <c r="O31" t="s">
        <v>479</v>
      </c>
      <c r="P31" s="57">
        <f>ROUND('C-Ratio'!I37,1)</f>
        <v>3</v>
      </c>
      <c r="Q31" s="58">
        <f>'C-Ratio'!B37</f>
        <v>231537.31536395551</v>
      </c>
      <c r="S31" s="59">
        <v>4.5</v>
      </c>
      <c r="T31" s="2"/>
      <c r="U31" s="2">
        <v>21390.954419370719</v>
      </c>
      <c r="W31" s="10">
        <f t="shared" si="4"/>
        <v>4.5</v>
      </c>
      <c r="X31" s="2">
        <f t="shared" si="0"/>
        <v>81171643.086066306</v>
      </c>
      <c r="Y31" s="2">
        <f t="shared" si="1"/>
        <v>28916322.176845226</v>
      </c>
      <c r="Z31" s="62">
        <f t="shared" si="5"/>
        <v>0.99375780888991916</v>
      </c>
      <c r="AA31" s="62">
        <f t="shared" si="6"/>
        <v>0.9940891631577683</v>
      </c>
    </row>
    <row r="32" spans="15:28" x14ac:dyDescent="0.25">
      <c r="O32" t="s">
        <v>479</v>
      </c>
      <c r="P32" s="57">
        <f>ROUND('C-Ratio'!I38,1)</f>
        <v>4</v>
      </c>
      <c r="Q32" s="58">
        <f>'C-Ratio'!B38</f>
        <v>190602.20556896861</v>
      </c>
      <c r="S32" s="59">
        <v>4.5999999999999996</v>
      </c>
      <c r="T32" s="2">
        <v>16692.341220393013</v>
      </c>
      <c r="U32" s="2">
        <v>9921.1604531734956</v>
      </c>
      <c r="W32" s="10">
        <f t="shared" si="4"/>
        <v>4.5999999999999996</v>
      </c>
      <c r="X32" s="2">
        <f t="shared" si="0"/>
        <v>81188335.427286699</v>
      </c>
      <c r="Y32" s="2">
        <f t="shared" si="1"/>
        <v>28926243.337298401</v>
      </c>
      <c r="Z32" s="62">
        <f t="shared" si="5"/>
        <v>0.99396216774980861</v>
      </c>
      <c r="AA32" s="62">
        <f t="shared" si="6"/>
        <v>0.99443023412910869</v>
      </c>
    </row>
    <row r="33" spans="15:27" x14ac:dyDescent="0.25">
      <c r="O33" t="s">
        <v>479</v>
      </c>
      <c r="P33" s="57">
        <f>ROUND('C-Ratio'!I39,1)</f>
        <v>2</v>
      </c>
      <c r="Q33" s="58">
        <f>'C-Ratio'!B39</f>
        <v>190069.76397061761</v>
      </c>
      <c r="S33" s="59">
        <v>4.8</v>
      </c>
      <c r="T33" s="2"/>
      <c r="U33" s="2">
        <v>18318.999543473561</v>
      </c>
      <c r="W33" s="10">
        <f t="shared" si="4"/>
        <v>4.8</v>
      </c>
      <c r="X33" s="2">
        <f t="shared" si="0"/>
        <v>81188335.427286699</v>
      </c>
      <c r="Y33" s="2">
        <f t="shared" si="1"/>
        <v>28944562.336841874</v>
      </c>
      <c r="Z33" s="62">
        <f t="shared" si="5"/>
        <v>0.99396216774980861</v>
      </c>
      <c r="AA33" s="62">
        <f t="shared" si="6"/>
        <v>0.9950600071277178</v>
      </c>
    </row>
    <row r="34" spans="15:27" x14ac:dyDescent="0.25">
      <c r="O34" t="s">
        <v>479</v>
      </c>
      <c r="P34" s="57">
        <f>ROUND('C-Ratio'!I40,1)</f>
        <v>2.2000000000000002</v>
      </c>
      <c r="Q34" s="58">
        <f>'C-Ratio'!B40</f>
        <v>188108.81762434781</v>
      </c>
      <c r="S34" s="59">
        <v>5</v>
      </c>
      <c r="T34" s="2"/>
      <c r="U34" s="2">
        <v>89800.455180710589</v>
      </c>
      <c r="W34" s="10">
        <f t="shared" si="4"/>
        <v>5</v>
      </c>
      <c r="X34" s="2">
        <f t="shared" si="0"/>
        <v>81188335.427286699</v>
      </c>
      <c r="Y34" s="2">
        <f t="shared" si="1"/>
        <v>29034362.792022586</v>
      </c>
      <c r="Z34" s="62">
        <f t="shared" si="5"/>
        <v>0.99396216774980861</v>
      </c>
      <c r="AA34" s="62">
        <f t="shared" si="6"/>
        <v>0.99814717909916806</v>
      </c>
    </row>
    <row r="35" spans="15:27" x14ac:dyDescent="0.25">
      <c r="O35" t="s">
        <v>479</v>
      </c>
      <c r="P35" s="57">
        <f>ROUND('C-Ratio'!I41,1)</f>
        <v>3.2</v>
      </c>
      <c r="Q35" s="58">
        <f>'C-Ratio'!B41</f>
        <v>132588.58174322441</v>
      </c>
      <c r="S35" s="59">
        <v>5.3</v>
      </c>
      <c r="T35" s="2">
        <v>7164.2474185749761</v>
      </c>
      <c r="U35" s="2"/>
      <c r="W35" s="10">
        <f t="shared" si="4"/>
        <v>5.3</v>
      </c>
      <c r="X35" s="2">
        <f t="shared" si="0"/>
        <v>81195499.674705267</v>
      </c>
      <c r="Y35" s="2">
        <f t="shared" si="1"/>
        <v>29034362.792022586</v>
      </c>
      <c r="Z35" s="62">
        <f t="shared" si="5"/>
        <v>0.99404987728168881</v>
      </c>
      <c r="AA35" s="62">
        <f t="shared" si="6"/>
        <v>0.99814717909916806</v>
      </c>
    </row>
    <row r="36" spans="15:27" x14ac:dyDescent="0.25">
      <c r="O36" t="s">
        <v>479</v>
      </c>
      <c r="P36" s="57">
        <f>ROUND('C-Ratio'!I42,1)</f>
        <v>3.8</v>
      </c>
      <c r="Q36" s="58">
        <f>'C-Ratio'!B42</f>
        <v>126661.59008673159</v>
      </c>
      <c r="S36" s="59">
        <v>5.9</v>
      </c>
      <c r="T36" s="2">
        <v>20866.889508720938</v>
      </c>
      <c r="U36" s="2"/>
      <c r="W36" s="10">
        <f t="shared" si="4"/>
        <v>5.9</v>
      </c>
      <c r="X36" s="2">
        <f t="shared" si="0"/>
        <v>81216366.564213991</v>
      </c>
      <c r="Y36" s="2">
        <f t="shared" si="1"/>
        <v>29034362.792022586</v>
      </c>
      <c r="Z36" s="62">
        <f t="shared" si="5"/>
        <v>0.99430534376737456</v>
      </c>
      <c r="AA36" s="62">
        <f t="shared" si="6"/>
        <v>0.99814717909916806</v>
      </c>
    </row>
    <row r="37" spans="15:27" x14ac:dyDescent="0.25">
      <c r="O37" t="s">
        <v>479</v>
      </c>
      <c r="P37" s="57">
        <f>ROUND('C-Ratio'!I43,1)</f>
        <v>4.0999999999999996</v>
      </c>
      <c r="Q37" s="58">
        <f>'C-Ratio'!B43</f>
        <v>126071.2115676613</v>
      </c>
      <c r="S37" s="59">
        <v>6</v>
      </c>
      <c r="T37" s="2">
        <v>107499.88972029275</v>
      </c>
      <c r="U37" s="2"/>
      <c r="W37" s="10">
        <f t="shared" si="4"/>
        <v>6</v>
      </c>
      <c r="X37" s="2">
        <f t="shared" ref="X37:X55" si="7">X36+T37</f>
        <v>81323866.453934282</v>
      </c>
      <c r="Y37" s="2">
        <f t="shared" ref="Y37:Y55" si="8">Y36+U37</f>
        <v>29034362.792022586</v>
      </c>
      <c r="Z37" s="62">
        <f t="shared" si="5"/>
        <v>0.9956214296663759</v>
      </c>
      <c r="AA37" s="62">
        <f t="shared" si="6"/>
        <v>0.99814717909916806</v>
      </c>
    </row>
    <row r="38" spans="15:27" x14ac:dyDescent="0.25">
      <c r="O38" t="s">
        <v>479</v>
      </c>
      <c r="P38" s="57">
        <f>ROUND('C-Ratio'!I44,1)</f>
        <v>2.2999999999999998</v>
      </c>
      <c r="Q38" s="58">
        <f>'C-Ratio'!B44</f>
        <v>124360.3955179959</v>
      </c>
      <c r="S38" s="59">
        <v>6.1</v>
      </c>
      <c r="T38" s="2">
        <v>155290.15941656835</v>
      </c>
      <c r="U38" s="2"/>
      <c r="W38" s="10">
        <f t="shared" si="4"/>
        <v>6.1</v>
      </c>
      <c r="X38" s="2">
        <f t="shared" si="7"/>
        <v>81479156.613350853</v>
      </c>
      <c r="Y38" s="2">
        <f t="shared" si="8"/>
        <v>29034362.792022586</v>
      </c>
      <c r="Z38" s="62">
        <f t="shared" si="5"/>
        <v>0.99752259616611461</v>
      </c>
      <c r="AA38" s="62">
        <f t="shared" si="6"/>
        <v>0.99814717909916806</v>
      </c>
    </row>
    <row r="39" spans="15:27" x14ac:dyDescent="0.25">
      <c r="O39" t="s">
        <v>479</v>
      </c>
      <c r="P39" s="57">
        <f>ROUND('C-Ratio'!I45,1)</f>
        <v>2.5</v>
      </c>
      <c r="Q39" s="58">
        <f>'C-Ratio'!B45</f>
        <v>122451.20942589411</v>
      </c>
      <c r="S39" s="59">
        <v>6.2</v>
      </c>
      <c r="T39" s="2">
        <v>46876.621148258986</v>
      </c>
      <c r="U39" s="2"/>
      <c r="W39" s="10">
        <f t="shared" si="4"/>
        <v>6.2</v>
      </c>
      <c r="X39" s="2">
        <f t="shared" si="7"/>
        <v>81526033.234499112</v>
      </c>
      <c r="Y39" s="2">
        <f t="shared" si="8"/>
        <v>29034362.792022586</v>
      </c>
      <c r="Z39" s="62">
        <f t="shared" si="5"/>
        <v>0.99809649126727784</v>
      </c>
      <c r="AA39" s="62">
        <f t="shared" si="6"/>
        <v>0.99814717909916806</v>
      </c>
    </row>
    <row r="40" spans="15:27" x14ac:dyDescent="0.25">
      <c r="O40" t="s">
        <v>479</v>
      </c>
      <c r="P40" s="57">
        <f>ROUND('C-Ratio'!I46,1)</f>
        <v>3.7</v>
      </c>
      <c r="Q40" s="58">
        <f>'C-Ratio'!B46</f>
        <v>118674.10381760199</v>
      </c>
      <c r="S40" s="59">
        <v>6.3</v>
      </c>
      <c r="T40" s="2">
        <v>59274.293556843848</v>
      </c>
      <c r="U40" s="2"/>
      <c r="W40" s="10">
        <f t="shared" si="4"/>
        <v>6.3</v>
      </c>
      <c r="X40" s="2">
        <f t="shared" si="7"/>
        <v>81585307.528055951</v>
      </c>
      <c r="Y40" s="2">
        <f t="shared" si="8"/>
        <v>29034362.792022586</v>
      </c>
      <c r="Z40" s="62">
        <f t="shared" si="5"/>
        <v>0.9988221670063544</v>
      </c>
      <c r="AA40" s="62">
        <f t="shared" si="6"/>
        <v>0.99814717909916806</v>
      </c>
    </row>
    <row r="41" spans="15:27" x14ac:dyDescent="0.25">
      <c r="O41" t="s">
        <v>479</v>
      </c>
      <c r="P41" s="57">
        <f>ROUND('C-Ratio'!I47,1)</f>
        <v>3.2</v>
      </c>
      <c r="Q41" s="58">
        <f>'C-Ratio'!B47</f>
        <v>103564.395600848</v>
      </c>
      <c r="S41" s="59">
        <v>6.5</v>
      </c>
      <c r="T41" s="2"/>
      <c r="U41" s="2">
        <v>9474.188178768718</v>
      </c>
      <c r="W41" s="10">
        <f t="shared" si="4"/>
        <v>6.5</v>
      </c>
      <c r="X41" s="2">
        <f t="shared" si="7"/>
        <v>81585307.528055951</v>
      </c>
      <c r="Y41" s="2">
        <f t="shared" si="8"/>
        <v>29043836.980201356</v>
      </c>
      <c r="Z41" s="62">
        <f t="shared" si="5"/>
        <v>0.9988221670063544</v>
      </c>
      <c r="AA41" s="62">
        <f t="shared" si="6"/>
        <v>0.99847288399831235</v>
      </c>
    </row>
    <row r="42" spans="15:27" x14ac:dyDescent="0.25">
      <c r="O42" t="s">
        <v>479</v>
      </c>
      <c r="P42" s="57">
        <f>ROUND('C-Ratio'!I48,1)</f>
        <v>3.8</v>
      </c>
      <c r="Q42" s="58">
        <f>'C-Ratio'!B48</f>
        <v>102312.64186379781</v>
      </c>
      <c r="S42" s="59">
        <v>7.4</v>
      </c>
      <c r="T42" s="2">
        <v>95070.412421268353</v>
      </c>
      <c r="U42" s="2"/>
      <c r="W42" s="10">
        <f t="shared" ref="W42:W55" si="9">S42</f>
        <v>7.4</v>
      </c>
      <c r="X42" s="2">
        <f t="shared" si="7"/>
        <v>81680377.940477222</v>
      </c>
      <c r="Y42" s="2">
        <f t="shared" si="8"/>
        <v>29043836.980201356</v>
      </c>
      <c r="Z42" s="62">
        <f t="shared" ref="Z42:Z55" si="10">X42/GETPIVOTDATA("Debt",$S$2,"Network","MAINNET")</f>
        <v>0.99998608289059798</v>
      </c>
      <c r="AA42" s="62">
        <f t="shared" ref="AA42:AA55" si="11">Y42/GETPIVOTDATA("Debt",$S$2,"Network","OPTIMISM")</f>
        <v>0.99847288399831235</v>
      </c>
    </row>
    <row r="43" spans="15:27" x14ac:dyDescent="0.25">
      <c r="O43" t="s">
        <v>479</v>
      </c>
      <c r="P43" s="57">
        <f>ROUND('C-Ratio'!I49,1)</f>
        <v>7.4</v>
      </c>
      <c r="Q43" s="58">
        <f>'C-Ratio'!B49</f>
        <v>95070.412421268353</v>
      </c>
      <c r="S43" s="59">
        <v>7.7</v>
      </c>
      <c r="T43" s="2"/>
      <c r="U43" s="2">
        <v>15027.855042178529</v>
      </c>
      <c r="W43" s="10">
        <f t="shared" si="9"/>
        <v>7.7</v>
      </c>
      <c r="X43" s="2">
        <f t="shared" si="7"/>
        <v>81680377.940477222</v>
      </c>
      <c r="Y43" s="2">
        <f t="shared" si="8"/>
        <v>29058864.835243534</v>
      </c>
      <c r="Z43" s="62">
        <f t="shared" si="10"/>
        <v>0.99998608289059798</v>
      </c>
      <c r="AA43" s="62">
        <f t="shared" si="11"/>
        <v>0.99898951359427446</v>
      </c>
    </row>
    <row r="44" spans="15:27" x14ac:dyDescent="0.25">
      <c r="O44" t="s">
        <v>479</v>
      </c>
      <c r="P44" s="57">
        <f>ROUND('C-Ratio'!I50,1)</f>
        <v>2.2999999999999998</v>
      </c>
      <c r="Q44" s="58">
        <f>'C-Ratio'!B50</f>
        <v>91970.858462155025</v>
      </c>
      <c r="S44" s="59">
        <v>8.5</v>
      </c>
      <c r="T44" s="2"/>
      <c r="U44" s="2">
        <v>5482.2875560442326</v>
      </c>
      <c r="W44" s="10">
        <f t="shared" si="9"/>
        <v>8.5</v>
      </c>
      <c r="X44" s="2">
        <f t="shared" si="7"/>
        <v>81680377.940477222</v>
      </c>
      <c r="Y44" s="2">
        <f t="shared" si="8"/>
        <v>29064347.122799579</v>
      </c>
      <c r="Z44" s="62">
        <f t="shared" si="10"/>
        <v>0.99998608289059798</v>
      </c>
      <c r="AA44" s="62">
        <f t="shared" si="11"/>
        <v>0.99917798440378647</v>
      </c>
    </row>
    <row r="45" spans="15:27" x14ac:dyDescent="0.25">
      <c r="O45" t="s">
        <v>479</v>
      </c>
      <c r="P45" s="57">
        <f>ROUND('C-Ratio'!I51,1)</f>
        <v>1.9</v>
      </c>
      <c r="Q45" s="58">
        <f>'C-Ratio'!B51</f>
        <v>91240.007288547597</v>
      </c>
      <c r="S45" s="59">
        <v>11.4</v>
      </c>
      <c r="T45" s="2"/>
      <c r="U45" s="2">
        <v>3713.708201069931</v>
      </c>
      <c r="W45" s="10">
        <f t="shared" si="9"/>
        <v>11.4</v>
      </c>
      <c r="X45" s="2">
        <f t="shared" si="7"/>
        <v>81680377.940477222</v>
      </c>
      <c r="Y45" s="2">
        <f t="shared" si="8"/>
        <v>29068060.831000648</v>
      </c>
      <c r="Z45" s="62">
        <f t="shared" si="10"/>
        <v>0.99998608289059798</v>
      </c>
      <c r="AA45" s="62">
        <f t="shared" si="11"/>
        <v>0.99930565475741007</v>
      </c>
    </row>
    <row r="46" spans="15:27" x14ac:dyDescent="0.25">
      <c r="O46" t="s">
        <v>479</v>
      </c>
      <c r="P46" s="57">
        <f>ROUND('C-Ratio'!I52,1)</f>
        <v>2.5</v>
      </c>
      <c r="Q46" s="58">
        <f>'C-Ratio'!B52</f>
        <v>79759.99002055639</v>
      </c>
      <c r="S46" s="59">
        <v>13.2</v>
      </c>
      <c r="T46" s="2"/>
      <c r="U46" s="2">
        <v>8611.488773981413</v>
      </c>
      <c r="W46" s="10">
        <f t="shared" si="9"/>
        <v>13.2</v>
      </c>
      <c r="X46" s="2">
        <f t="shared" si="7"/>
        <v>81680377.940477222</v>
      </c>
      <c r="Y46" s="2">
        <f t="shared" si="8"/>
        <v>29076672.319774631</v>
      </c>
      <c r="Z46" s="62">
        <f t="shared" si="10"/>
        <v>0.99998608289059798</v>
      </c>
      <c r="AA46" s="62">
        <f t="shared" si="11"/>
        <v>0.99960170166187179</v>
      </c>
    </row>
    <row r="47" spans="15:27" x14ac:dyDescent="0.25">
      <c r="O47" t="s">
        <v>479</v>
      </c>
      <c r="P47" s="57">
        <f>ROUND('C-Ratio'!I53,1)</f>
        <v>3.7</v>
      </c>
      <c r="Q47" s="58">
        <f>'C-Ratio'!B53</f>
        <v>68390.666247493093</v>
      </c>
      <c r="S47" s="59">
        <v>27.8</v>
      </c>
      <c r="T47" s="2"/>
      <c r="U47" s="2">
        <v>1016.2832617938381</v>
      </c>
      <c r="W47" s="10">
        <f t="shared" si="9"/>
        <v>27.8</v>
      </c>
      <c r="X47" s="2">
        <f t="shared" si="7"/>
        <v>81680377.940477222</v>
      </c>
      <c r="Y47" s="2">
        <f t="shared" si="8"/>
        <v>29077688.603036426</v>
      </c>
      <c r="Z47" s="62">
        <f t="shared" si="10"/>
        <v>0.99998608289059798</v>
      </c>
      <c r="AA47" s="62">
        <f t="shared" si="11"/>
        <v>0.9996366395827827</v>
      </c>
    </row>
    <row r="48" spans="15:27" x14ac:dyDescent="0.25">
      <c r="O48" t="s">
        <v>479</v>
      </c>
      <c r="P48" s="57">
        <f>ROUND('C-Ratio'!I54,1)</f>
        <v>3.9</v>
      </c>
      <c r="Q48" s="58">
        <f>'C-Ratio'!B54</f>
        <v>67320.285807045017</v>
      </c>
      <c r="S48" s="59">
        <v>32</v>
      </c>
      <c r="T48" s="2"/>
      <c r="U48" s="2">
        <v>0.60751085483373823</v>
      </c>
      <c r="W48" s="10">
        <f t="shared" si="9"/>
        <v>32</v>
      </c>
      <c r="X48" s="2">
        <f t="shared" si="7"/>
        <v>81680377.940477222</v>
      </c>
      <c r="Y48" s="2">
        <f t="shared" si="8"/>
        <v>29077689.21054728</v>
      </c>
      <c r="Z48" s="62">
        <f t="shared" si="10"/>
        <v>0.99998608289059798</v>
      </c>
      <c r="AA48" s="62">
        <f t="shared" si="11"/>
        <v>0.99963666046787147</v>
      </c>
    </row>
    <row r="49" spans="15:27" x14ac:dyDescent="0.25">
      <c r="O49" t="s">
        <v>479</v>
      </c>
      <c r="P49" s="57">
        <f>ROUND('C-Ratio'!I55,1)</f>
        <v>2.5</v>
      </c>
      <c r="Q49" s="58">
        <f>'C-Ratio'!B55</f>
        <v>66508.32838422936</v>
      </c>
      <c r="S49" s="59">
        <v>45.9</v>
      </c>
      <c r="T49" s="2">
        <v>911.56484080720315</v>
      </c>
      <c r="U49" s="2"/>
      <c r="W49" s="10">
        <f t="shared" si="9"/>
        <v>45.9</v>
      </c>
      <c r="X49" s="2">
        <f t="shared" si="7"/>
        <v>81681289.505318031</v>
      </c>
      <c r="Y49" s="2">
        <f t="shared" si="8"/>
        <v>29077689.21054728</v>
      </c>
      <c r="Z49" s="62">
        <f t="shared" si="10"/>
        <v>0.999997242880028</v>
      </c>
      <c r="AA49" s="62">
        <f t="shared" si="11"/>
        <v>0.99963666046787147</v>
      </c>
    </row>
    <row r="50" spans="15:27" x14ac:dyDescent="0.25">
      <c r="O50" t="s">
        <v>479</v>
      </c>
      <c r="P50" s="57">
        <f>ROUND('C-Ratio'!I56,1)</f>
        <v>3.8</v>
      </c>
      <c r="Q50" s="58">
        <f>'C-Ratio'!B56</f>
        <v>65630.805873725534</v>
      </c>
      <c r="S50" s="59">
        <v>86.6</v>
      </c>
      <c r="T50" s="2"/>
      <c r="U50" s="2">
        <v>10436.75367439916</v>
      </c>
      <c r="W50" s="10">
        <f t="shared" si="9"/>
        <v>86.6</v>
      </c>
      <c r="X50" s="2">
        <f t="shared" si="7"/>
        <v>81681289.505318031</v>
      </c>
      <c r="Y50" s="2">
        <f t="shared" si="8"/>
        <v>29088125.964221679</v>
      </c>
      <c r="Z50" s="62">
        <f t="shared" si="10"/>
        <v>0.999997242880028</v>
      </c>
      <c r="AA50" s="62">
        <f t="shared" si="11"/>
        <v>0.99999545657142896</v>
      </c>
    </row>
    <row r="51" spans="15:27" x14ac:dyDescent="0.25">
      <c r="O51" t="s">
        <v>479</v>
      </c>
      <c r="P51" s="57">
        <f>ROUND('C-Ratio'!I57,1)</f>
        <v>3.7</v>
      </c>
      <c r="Q51" s="58">
        <f>'C-Ratio'!B57</f>
        <v>65330.59341149604</v>
      </c>
      <c r="S51" s="59">
        <v>111.1</v>
      </c>
      <c r="T51" s="2">
        <v>225.20573554669809</v>
      </c>
      <c r="U51" s="2"/>
      <c r="W51" s="10">
        <f t="shared" si="9"/>
        <v>111.1</v>
      </c>
      <c r="X51" s="2">
        <f t="shared" si="7"/>
        <v>81681514.71105358</v>
      </c>
      <c r="Y51" s="2">
        <f t="shared" si="8"/>
        <v>29088125.964221679</v>
      </c>
      <c r="Z51" s="62">
        <f t="shared" si="10"/>
        <v>1</v>
      </c>
      <c r="AA51" s="62">
        <f t="shared" si="11"/>
        <v>0.99999545657142896</v>
      </c>
    </row>
    <row r="52" spans="15:27" x14ac:dyDescent="0.25">
      <c r="O52" t="s">
        <v>479</v>
      </c>
      <c r="P52" s="57">
        <f>ROUND('C-Ratio'!I58,1)</f>
        <v>3.7</v>
      </c>
      <c r="Q52" s="58">
        <f>'C-Ratio'!B58</f>
        <v>63865.33105554006</v>
      </c>
      <c r="S52" s="59">
        <v>526.9</v>
      </c>
      <c r="T52" s="2"/>
      <c r="U52" s="2">
        <v>132.16042304315701</v>
      </c>
      <c r="W52" s="10">
        <f t="shared" si="9"/>
        <v>526.9</v>
      </c>
      <c r="X52" s="2">
        <f t="shared" si="7"/>
        <v>81681514.71105358</v>
      </c>
      <c r="Y52" s="2">
        <f t="shared" si="8"/>
        <v>29088258.124644723</v>
      </c>
      <c r="Z52" s="62">
        <f t="shared" si="10"/>
        <v>1</v>
      </c>
      <c r="AA52" s="62">
        <f t="shared" si="11"/>
        <v>1</v>
      </c>
    </row>
    <row r="53" spans="15:27" x14ac:dyDescent="0.25">
      <c r="O53" t="s">
        <v>479</v>
      </c>
      <c r="P53" s="57">
        <f>ROUND('C-Ratio'!I59,1)</f>
        <v>3.8</v>
      </c>
      <c r="Q53" s="58">
        <f>'C-Ratio'!B59</f>
        <v>59371.223537835867</v>
      </c>
      <c r="S53" s="59" t="s">
        <v>33</v>
      </c>
      <c r="T53" s="2">
        <v>81681514.71105358</v>
      </c>
      <c r="U53" s="2">
        <v>29088258.124644723</v>
      </c>
      <c r="W53" s="10" t="str">
        <f t="shared" si="9"/>
        <v>Grand Total</v>
      </c>
      <c r="X53" s="2">
        <f t="shared" si="7"/>
        <v>163363029.42210716</v>
      </c>
      <c r="Y53" s="2">
        <f t="shared" si="8"/>
        <v>58176516.249289446</v>
      </c>
      <c r="Z53" s="62">
        <f t="shared" si="10"/>
        <v>2</v>
      </c>
      <c r="AA53" s="62">
        <f t="shared" si="11"/>
        <v>2</v>
      </c>
    </row>
    <row r="54" spans="15:27" x14ac:dyDescent="0.25">
      <c r="O54" t="s">
        <v>479</v>
      </c>
      <c r="P54" s="57">
        <f>ROUND('C-Ratio'!I60,1)</f>
        <v>6.3</v>
      </c>
      <c r="Q54" s="58">
        <f>'C-Ratio'!B60</f>
        <v>59274.293556843848</v>
      </c>
      <c r="W54" s="10">
        <f t="shared" si="9"/>
        <v>0</v>
      </c>
      <c r="X54" s="2">
        <f t="shared" si="7"/>
        <v>163363029.42210716</v>
      </c>
      <c r="Y54" s="2">
        <f t="shared" si="8"/>
        <v>58176516.249289446</v>
      </c>
      <c r="Z54" s="62">
        <f t="shared" si="10"/>
        <v>2</v>
      </c>
      <c r="AA54" s="62">
        <f t="shared" si="11"/>
        <v>2</v>
      </c>
    </row>
    <row r="55" spans="15:27" x14ac:dyDescent="0.25">
      <c r="O55" t="s">
        <v>479</v>
      </c>
      <c r="P55" s="57">
        <f>ROUND('C-Ratio'!I61,1)</f>
        <v>4.3</v>
      </c>
      <c r="Q55" s="58">
        <f>'C-Ratio'!B61</f>
        <v>56012.914279380173</v>
      </c>
      <c r="W55" s="10">
        <f t="shared" si="9"/>
        <v>0</v>
      </c>
      <c r="X55" s="2">
        <f t="shared" si="7"/>
        <v>163363029.42210716</v>
      </c>
      <c r="Y55" s="2">
        <f t="shared" si="8"/>
        <v>58176516.249289446</v>
      </c>
      <c r="Z55" s="62">
        <f t="shared" si="10"/>
        <v>2</v>
      </c>
      <c r="AA55" s="62">
        <f t="shared" si="11"/>
        <v>2</v>
      </c>
    </row>
    <row r="56" spans="15:27" x14ac:dyDescent="0.25">
      <c r="O56" t="s">
        <v>479</v>
      </c>
      <c r="P56" s="57">
        <f>ROUND('C-Ratio'!I62,1)</f>
        <v>2.4</v>
      </c>
      <c r="Q56" s="58">
        <f>'C-Ratio'!B62</f>
        <v>55941.318130609427</v>
      </c>
    </row>
    <row r="57" spans="15:27" x14ac:dyDescent="0.25">
      <c r="O57" t="s">
        <v>479</v>
      </c>
      <c r="P57" s="57">
        <f>ROUND('C-Ratio'!I63,1)</f>
        <v>3.9</v>
      </c>
      <c r="Q57" s="58">
        <f>'C-Ratio'!B63</f>
        <v>55276.260964009882</v>
      </c>
    </row>
    <row r="58" spans="15:27" x14ac:dyDescent="0.25">
      <c r="O58" t="s">
        <v>479</v>
      </c>
      <c r="P58" s="57">
        <f>ROUND('C-Ratio'!I64,1)</f>
        <v>2.2999999999999998</v>
      </c>
      <c r="Q58" s="58">
        <f>'C-Ratio'!B64</f>
        <v>54201.678809788929</v>
      </c>
    </row>
    <row r="59" spans="15:27" x14ac:dyDescent="0.25">
      <c r="O59" t="s">
        <v>479</v>
      </c>
      <c r="P59" s="57">
        <f>ROUND('C-Ratio'!I65,1)</f>
        <v>3.8</v>
      </c>
      <c r="Q59" s="58">
        <f>'C-Ratio'!B65</f>
        <v>51289.811669274939</v>
      </c>
    </row>
    <row r="60" spans="15:27" x14ac:dyDescent="0.25">
      <c r="O60" t="s">
        <v>479</v>
      </c>
      <c r="P60" s="57">
        <f>ROUND('C-Ratio'!I66,1)</f>
        <v>3.7</v>
      </c>
      <c r="Q60" s="58">
        <f>'C-Ratio'!B66</f>
        <v>50261.609432992067</v>
      </c>
    </row>
    <row r="61" spans="15:27" x14ac:dyDescent="0.25">
      <c r="O61" t="s">
        <v>479</v>
      </c>
      <c r="P61" s="57">
        <f>ROUND('C-Ratio'!I67,1)</f>
        <v>4</v>
      </c>
      <c r="Q61" s="58">
        <f>'C-Ratio'!B67</f>
        <v>49789.572567392148</v>
      </c>
    </row>
    <row r="62" spans="15:27" x14ac:dyDescent="0.25">
      <c r="O62" t="s">
        <v>479</v>
      </c>
      <c r="P62" s="57">
        <f>ROUND('C-Ratio'!I68,1)</f>
        <v>6.1</v>
      </c>
      <c r="Q62" s="58">
        <f>'C-Ratio'!B68</f>
        <v>49041.227690602253</v>
      </c>
    </row>
    <row r="63" spans="15:27" x14ac:dyDescent="0.25">
      <c r="O63" t="s">
        <v>479</v>
      </c>
      <c r="P63" s="57">
        <f>ROUND('C-Ratio'!I69,1)</f>
        <v>3.8</v>
      </c>
      <c r="Q63" s="58">
        <f>'C-Ratio'!B69</f>
        <v>47719.31086170076</v>
      </c>
    </row>
    <row r="64" spans="15:27" x14ac:dyDescent="0.25">
      <c r="O64" t="s">
        <v>479</v>
      </c>
      <c r="P64" s="57">
        <f>ROUND('C-Ratio'!I70,1)</f>
        <v>2.5</v>
      </c>
      <c r="Q64" s="58">
        <f>'C-Ratio'!B70</f>
        <v>46720.681153273406</v>
      </c>
    </row>
    <row r="65" spans="15:17" x14ac:dyDescent="0.25">
      <c r="O65" t="s">
        <v>479</v>
      </c>
      <c r="P65" s="57">
        <f>ROUND('C-Ratio'!I71,1)</f>
        <v>4.0999999999999996</v>
      </c>
      <c r="Q65" s="58">
        <f>'C-Ratio'!B71</f>
        <v>46004.132326929182</v>
      </c>
    </row>
    <row r="66" spans="15:17" x14ac:dyDescent="0.25">
      <c r="O66" t="s">
        <v>479</v>
      </c>
      <c r="P66" s="57">
        <f>ROUND('C-Ratio'!I72,1)</f>
        <v>2.4</v>
      </c>
      <c r="Q66" s="58">
        <f>'C-Ratio'!B72</f>
        <v>45581.801094088529</v>
      </c>
    </row>
    <row r="67" spans="15:17" x14ac:dyDescent="0.25">
      <c r="O67" t="s">
        <v>479</v>
      </c>
      <c r="P67" s="57">
        <f>ROUND('C-Ratio'!I73,1)</f>
        <v>3.8</v>
      </c>
      <c r="Q67" s="58">
        <f>'C-Ratio'!B73</f>
        <v>44518.60426159393</v>
      </c>
    </row>
    <row r="68" spans="15:17" x14ac:dyDescent="0.25">
      <c r="O68" t="s">
        <v>479</v>
      </c>
      <c r="P68" s="57">
        <f>ROUND('C-Ratio'!I74,1)</f>
        <v>6</v>
      </c>
      <c r="Q68" s="58">
        <f>'C-Ratio'!B74</f>
        <v>43376.970028782816</v>
      </c>
    </row>
    <row r="69" spans="15:17" x14ac:dyDescent="0.25">
      <c r="O69" t="s">
        <v>479</v>
      </c>
      <c r="P69" s="57">
        <f>ROUND('C-Ratio'!I75,1)</f>
        <v>6.1</v>
      </c>
      <c r="Q69" s="58">
        <f>'C-Ratio'!B75</f>
        <v>42108.818679022137</v>
      </c>
    </row>
    <row r="70" spans="15:17" x14ac:dyDescent="0.25">
      <c r="O70" t="s">
        <v>479</v>
      </c>
      <c r="P70" s="57">
        <f>ROUND('C-Ratio'!I76,1)</f>
        <v>3.7</v>
      </c>
      <c r="Q70" s="58">
        <f>'C-Ratio'!B76</f>
        <v>40580.329502041342</v>
      </c>
    </row>
    <row r="71" spans="15:17" x14ac:dyDescent="0.25">
      <c r="O71" t="s">
        <v>479</v>
      </c>
      <c r="P71" s="57">
        <f>ROUND('C-Ratio'!I77,1)</f>
        <v>6.1</v>
      </c>
      <c r="Q71" s="58">
        <f>'C-Ratio'!B77</f>
        <v>39595.201543918149</v>
      </c>
    </row>
    <row r="72" spans="15:17" x14ac:dyDescent="0.25">
      <c r="O72" t="s">
        <v>479</v>
      </c>
      <c r="P72" s="57">
        <f>ROUND('C-Ratio'!I78,1)</f>
        <v>3.8</v>
      </c>
      <c r="Q72" s="58">
        <f>'C-Ratio'!B78</f>
        <v>39473.5113329866</v>
      </c>
    </row>
    <row r="73" spans="15:17" x14ac:dyDescent="0.25">
      <c r="O73" t="s">
        <v>479</v>
      </c>
      <c r="P73" s="57">
        <f>ROUND('C-Ratio'!I79,1)</f>
        <v>4</v>
      </c>
      <c r="Q73" s="58">
        <f>'C-Ratio'!B79</f>
        <v>38723.774794735713</v>
      </c>
    </row>
    <row r="74" spans="15:17" x14ac:dyDescent="0.25">
      <c r="O74" t="s">
        <v>479</v>
      </c>
      <c r="P74" s="57">
        <f>ROUND('C-Ratio'!I80,1)</f>
        <v>2.4</v>
      </c>
      <c r="Q74" s="58">
        <f>'C-Ratio'!B80</f>
        <v>38553.43557719636</v>
      </c>
    </row>
    <row r="75" spans="15:17" x14ac:dyDescent="0.25">
      <c r="O75" t="s">
        <v>479</v>
      </c>
      <c r="P75" s="57">
        <f>ROUND('C-Ratio'!I81,1)</f>
        <v>3.9</v>
      </c>
      <c r="Q75" s="58">
        <f>'C-Ratio'!B81</f>
        <v>38142.244731646853</v>
      </c>
    </row>
    <row r="76" spans="15:17" x14ac:dyDescent="0.25">
      <c r="O76" t="s">
        <v>479</v>
      </c>
      <c r="P76" s="57">
        <f>ROUND('C-Ratio'!I82,1)</f>
        <v>4.4000000000000004</v>
      </c>
      <c r="Q76" s="58">
        <f>'C-Ratio'!B82</f>
        <v>37323.385118940292</v>
      </c>
    </row>
    <row r="77" spans="15:17" x14ac:dyDescent="0.25">
      <c r="O77" t="s">
        <v>479</v>
      </c>
      <c r="P77" s="57">
        <f>ROUND('C-Ratio'!I83,1)</f>
        <v>2</v>
      </c>
      <c r="Q77" s="58">
        <f>'C-Ratio'!B83</f>
        <v>37258.797662701603</v>
      </c>
    </row>
    <row r="78" spans="15:17" x14ac:dyDescent="0.25">
      <c r="O78" t="s">
        <v>479</v>
      </c>
      <c r="P78" s="57">
        <f>ROUND('C-Ratio'!I84,1)</f>
        <v>4.4000000000000004</v>
      </c>
      <c r="Q78" s="58">
        <f>'C-Ratio'!B84</f>
        <v>35908.618633170932</v>
      </c>
    </row>
    <row r="79" spans="15:17" x14ac:dyDescent="0.25">
      <c r="O79" t="s">
        <v>479</v>
      </c>
      <c r="P79" s="57">
        <f>ROUND('C-Ratio'!I85,1)</f>
        <v>3.4</v>
      </c>
      <c r="Q79" s="58">
        <f>'C-Ratio'!B85</f>
        <v>35833.513620710837</v>
      </c>
    </row>
    <row r="80" spans="15:17" x14ac:dyDescent="0.25">
      <c r="O80" t="s">
        <v>479</v>
      </c>
      <c r="P80" s="57">
        <f>ROUND('C-Ratio'!I86,1)</f>
        <v>4.0999999999999996</v>
      </c>
      <c r="Q80" s="58">
        <f>'C-Ratio'!B86</f>
        <v>35181.316422390657</v>
      </c>
    </row>
    <row r="81" spans="15:17" x14ac:dyDescent="0.25">
      <c r="O81" t="s">
        <v>479</v>
      </c>
      <c r="P81" s="57">
        <f>ROUND('C-Ratio'!I87,1)</f>
        <v>3.7</v>
      </c>
      <c r="Q81" s="58">
        <f>'C-Ratio'!B87</f>
        <v>34368.746388449603</v>
      </c>
    </row>
    <row r="82" spans="15:17" x14ac:dyDescent="0.25">
      <c r="O82" t="s">
        <v>479</v>
      </c>
      <c r="P82" s="57">
        <f>ROUND('C-Ratio'!I88,1)</f>
        <v>3.8</v>
      </c>
      <c r="Q82" s="58">
        <f>'C-Ratio'!B88</f>
        <v>34053.246890988798</v>
      </c>
    </row>
    <row r="83" spans="15:17" x14ac:dyDescent="0.25">
      <c r="O83" t="s">
        <v>479</v>
      </c>
      <c r="P83" s="57">
        <f>ROUND('C-Ratio'!I89,1)</f>
        <v>2</v>
      </c>
      <c r="Q83" s="58">
        <f>'C-Ratio'!B89</f>
        <v>34009.99794526054</v>
      </c>
    </row>
    <row r="84" spans="15:17" x14ac:dyDescent="0.25">
      <c r="O84" t="s">
        <v>479</v>
      </c>
      <c r="P84" s="57">
        <f>ROUND('C-Ratio'!I90,1)</f>
        <v>6</v>
      </c>
      <c r="Q84" s="58">
        <f>'C-Ratio'!B90</f>
        <v>32653.131542751151</v>
      </c>
    </row>
    <row r="85" spans="15:17" x14ac:dyDescent="0.25">
      <c r="O85" t="s">
        <v>479</v>
      </c>
      <c r="P85" s="57">
        <f>ROUND('C-Ratio'!I91,1)</f>
        <v>6</v>
      </c>
      <c r="Q85" s="58">
        <f>'C-Ratio'!B91</f>
        <v>31469.788148758769</v>
      </c>
    </row>
    <row r="86" spans="15:17" x14ac:dyDescent="0.25">
      <c r="O86" t="s">
        <v>479</v>
      </c>
      <c r="P86" s="57">
        <f>ROUND('C-Ratio'!I92,1)</f>
        <v>3.8</v>
      </c>
      <c r="Q86" s="58">
        <f>'C-Ratio'!B92</f>
        <v>29954.28321374517</v>
      </c>
    </row>
    <row r="87" spans="15:17" x14ac:dyDescent="0.25">
      <c r="O87" t="s">
        <v>479</v>
      </c>
      <c r="P87" s="57">
        <f>ROUND('C-Ratio'!I93,1)</f>
        <v>2.5</v>
      </c>
      <c r="Q87" s="58">
        <f>'C-Ratio'!B93</f>
        <v>28238.356485892291</v>
      </c>
    </row>
    <row r="88" spans="15:17" x14ac:dyDescent="0.25">
      <c r="O88" t="s">
        <v>479</v>
      </c>
      <c r="P88" s="57">
        <f>ROUND('C-Ratio'!I94,1)</f>
        <v>3.2</v>
      </c>
      <c r="Q88" s="58">
        <f>'C-Ratio'!B94</f>
        <v>27152.348243668192</v>
      </c>
    </row>
    <row r="89" spans="15:17" x14ac:dyDescent="0.25">
      <c r="O89" t="s">
        <v>479</v>
      </c>
      <c r="P89" s="57">
        <f>ROUND('C-Ratio'!I95,1)</f>
        <v>3.7</v>
      </c>
      <c r="Q89" s="58">
        <f>'C-Ratio'!B95</f>
        <v>26725.794576869401</v>
      </c>
    </row>
    <row r="90" spans="15:17" x14ac:dyDescent="0.25">
      <c r="O90" t="s">
        <v>479</v>
      </c>
      <c r="P90" s="57">
        <f>ROUND('C-Ratio'!I96,1)</f>
        <v>3.4</v>
      </c>
      <c r="Q90" s="58">
        <f>'C-Ratio'!B96</f>
        <v>24727.118136960569</v>
      </c>
    </row>
    <row r="91" spans="15:17" x14ac:dyDescent="0.25">
      <c r="O91" t="s">
        <v>479</v>
      </c>
      <c r="P91" s="57">
        <f>ROUND('C-Ratio'!I97,1)</f>
        <v>6.1</v>
      </c>
      <c r="Q91" s="58">
        <f>'C-Ratio'!B97</f>
        <v>24544.911503025829</v>
      </c>
    </row>
    <row r="92" spans="15:17" x14ac:dyDescent="0.25">
      <c r="O92" t="s">
        <v>479</v>
      </c>
      <c r="P92" s="57">
        <f>ROUND('C-Ratio'!I98,1)</f>
        <v>3.6</v>
      </c>
      <c r="Q92" s="58">
        <f>'C-Ratio'!B98</f>
        <v>24061.569359121251</v>
      </c>
    </row>
    <row r="93" spans="15:17" x14ac:dyDescent="0.25">
      <c r="O93" t="s">
        <v>479</v>
      </c>
      <c r="P93" s="57">
        <f>ROUND('C-Ratio'!I99,1)</f>
        <v>6.2</v>
      </c>
      <c r="Q93" s="58">
        <f>'C-Ratio'!B99</f>
        <v>23889.749592524331</v>
      </c>
    </row>
    <row r="94" spans="15:17" x14ac:dyDescent="0.25">
      <c r="O94" t="s">
        <v>479</v>
      </c>
      <c r="P94" s="57">
        <f>ROUND('C-Ratio'!I100,1)</f>
        <v>3.7</v>
      </c>
      <c r="Q94" s="58">
        <f>'C-Ratio'!B100</f>
        <v>23349.109181393811</v>
      </c>
    </row>
    <row r="95" spans="15:17" x14ac:dyDescent="0.25">
      <c r="O95" t="s">
        <v>479</v>
      </c>
      <c r="P95" s="57">
        <f>ROUND('C-Ratio'!I101,1)</f>
        <v>3.2</v>
      </c>
      <c r="Q95" s="58">
        <f>'C-Ratio'!B101</f>
        <v>23095.707082295019</v>
      </c>
    </row>
    <row r="96" spans="15:17" x14ac:dyDescent="0.25">
      <c r="O96" t="s">
        <v>479</v>
      </c>
      <c r="P96" s="57">
        <f>ROUND('C-Ratio'!I102,1)</f>
        <v>6.2</v>
      </c>
      <c r="Q96" s="58">
        <f>'C-Ratio'!B102</f>
        <v>22986.871555734659</v>
      </c>
    </row>
    <row r="97" spans="15:17" x14ac:dyDescent="0.25">
      <c r="O97" t="s">
        <v>479</v>
      </c>
      <c r="P97" s="57">
        <f>ROUND('C-Ratio'!I103,1)</f>
        <v>3.8</v>
      </c>
      <c r="Q97" s="58">
        <f>'C-Ratio'!B103</f>
        <v>21579.86055732036</v>
      </c>
    </row>
    <row r="98" spans="15:17" x14ac:dyDescent="0.25">
      <c r="O98" t="s">
        <v>479</v>
      </c>
      <c r="P98" s="57">
        <f>ROUND('C-Ratio'!I104,1)</f>
        <v>5.9</v>
      </c>
      <c r="Q98" s="58">
        <f>'C-Ratio'!B104</f>
        <v>20866.889508720938</v>
      </c>
    </row>
    <row r="99" spans="15:17" x14ac:dyDescent="0.25">
      <c r="O99" t="s">
        <v>479</v>
      </c>
      <c r="P99" s="57">
        <f>ROUND('C-Ratio'!I105,1)</f>
        <v>2</v>
      </c>
      <c r="Q99" s="58">
        <f>'C-Ratio'!B105</f>
        <v>20452.337415773731</v>
      </c>
    </row>
    <row r="100" spans="15:17" x14ac:dyDescent="0.25">
      <c r="O100" t="s">
        <v>479</v>
      </c>
      <c r="P100" s="57">
        <f>ROUND('C-Ratio'!I106,1)</f>
        <v>3.8</v>
      </c>
      <c r="Q100" s="58">
        <f>'C-Ratio'!B106</f>
        <v>19488.376015889491</v>
      </c>
    </row>
    <row r="101" spans="15:17" x14ac:dyDescent="0.25">
      <c r="O101" t="s">
        <v>479</v>
      </c>
      <c r="P101" s="57">
        <f>ROUND('C-Ratio'!I107,1)</f>
        <v>3.8</v>
      </c>
      <c r="Q101" s="58">
        <f>'C-Ratio'!B107</f>
        <v>19124.415538465149</v>
      </c>
    </row>
    <row r="102" spans="15:17" x14ac:dyDescent="0.25">
      <c r="O102" t="s">
        <v>479</v>
      </c>
      <c r="P102" s="57">
        <f>ROUND('C-Ratio'!I108,1)</f>
        <v>1.9</v>
      </c>
      <c r="Q102" s="58">
        <f>'C-Ratio'!B108</f>
        <v>18842.576136895081</v>
      </c>
    </row>
    <row r="103" spans="15:17" x14ac:dyDescent="0.25">
      <c r="O103" t="s">
        <v>479</v>
      </c>
      <c r="P103" s="57">
        <f>ROUND('C-Ratio'!I109,1)</f>
        <v>4</v>
      </c>
      <c r="Q103" s="58">
        <f>'C-Ratio'!B109</f>
        <v>18608.25709190479</v>
      </c>
    </row>
    <row r="104" spans="15:17" x14ac:dyDescent="0.25">
      <c r="O104" t="s">
        <v>479</v>
      </c>
      <c r="P104" s="57">
        <f>ROUND('C-Ratio'!I110,1)</f>
        <v>3.8</v>
      </c>
      <c r="Q104" s="58">
        <f>'C-Ratio'!B110</f>
        <v>18416.530571227569</v>
      </c>
    </row>
    <row r="105" spans="15:17" x14ac:dyDescent="0.25">
      <c r="O105" t="s">
        <v>479</v>
      </c>
      <c r="P105" s="57">
        <f>ROUND('C-Ratio'!I111,1)</f>
        <v>1.9</v>
      </c>
      <c r="Q105" s="58">
        <f>'C-Ratio'!B111</f>
        <v>17925.805242597889</v>
      </c>
    </row>
    <row r="106" spans="15:17" x14ac:dyDescent="0.25">
      <c r="O106" t="s">
        <v>479</v>
      </c>
      <c r="P106" s="57">
        <f>ROUND('C-Ratio'!I112,1)</f>
        <v>3.2</v>
      </c>
      <c r="Q106" s="58">
        <f>'C-Ratio'!B112</f>
        <v>17143.226321048242</v>
      </c>
    </row>
    <row r="107" spans="15:17" x14ac:dyDescent="0.25">
      <c r="O107" t="s">
        <v>479</v>
      </c>
      <c r="P107" s="57">
        <f>ROUND('C-Ratio'!I113,1)</f>
        <v>3.9</v>
      </c>
      <c r="Q107" s="58">
        <f>'C-Ratio'!B113</f>
        <v>16647.05630824497</v>
      </c>
    </row>
    <row r="108" spans="15:17" x14ac:dyDescent="0.25">
      <c r="O108" t="s">
        <v>479</v>
      </c>
      <c r="P108" s="57">
        <f>ROUND('C-Ratio'!I114,1)</f>
        <v>3.8</v>
      </c>
      <c r="Q108" s="58">
        <f>'C-Ratio'!B114</f>
        <v>16601.762491371581</v>
      </c>
    </row>
    <row r="109" spans="15:17" x14ac:dyDescent="0.25">
      <c r="O109" t="s">
        <v>479</v>
      </c>
      <c r="P109" s="57">
        <f>ROUND('C-Ratio'!I115,1)</f>
        <v>3.5</v>
      </c>
      <c r="Q109" s="58">
        <f>'C-Ratio'!B115</f>
        <v>14991.36130961729</v>
      </c>
    </row>
    <row r="110" spans="15:17" x14ac:dyDescent="0.25">
      <c r="O110" t="s">
        <v>479</v>
      </c>
      <c r="P110" s="57">
        <f>ROUND('C-Ratio'!I116,1)</f>
        <v>2</v>
      </c>
      <c r="Q110" s="58">
        <f>'C-Ratio'!B116</f>
        <v>14546.220042404349</v>
      </c>
    </row>
    <row r="111" spans="15:17" x14ac:dyDescent="0.25">
      <c r="O111" t="s">
        <v>479</v>
      </c>
      <c r="P111" s="57">
        <f>ROUND('C-Ratio'!I117,1)</f>
        <v>2</v>
      </c>
      <c r="Q111" s="58">
        <f>'C-Ratio'!B117</f>
        <v>13861.95371042256</v>
      </c>
    </row>
    <row r="112" spans="15:17" x14ac:dyDescent="0.25">
      <c r="O112" t="s">
        <v>479</v>
      </c>
      <c r="P112" s="57">
        <f>ROUND('C-Ratio'!I118,1)</f>
        <v>3.8</v>
      </c>
      <c r="Q112" s="58">
        <f>'C-Ratio'!B118</f>
        <v>13505.273102429121</v>
      </c>
    </row>
    <row r="113" spans="15:17" x14ac:dyDescent="0.25">
      <c r="O113" t="s">
        <v>479</v>
      </c>
      <c r="P113" s="57">
        <f>ROUND('C-Ratio'!I119,1)</f>
        <v>3.7</v>
      </c>
      <c r="Q113" s="58">
        <f>'C-Ratio'!B119</f>
        <v>13006.830582844679</v>
      </c>
    </row>
    <row r="114" spans="15:17" x14ac:dyDescent="0.25">
      <c r="O114" t="s">
        <v>479</v>
      </c>
      <c r="P114" s="57">
        <f>ROUND('C-Ratio'!I120,1)</f>
        <v>2.6</v>
      </c>
      <c r="Q114" s="58">
        <f>'C-Ratio'!B120</f>
        <v>12975.36764686762</v>
      </c>
    </row>
    <row r="115" spans="15:17" x14ac:dyDescent="0.25">
      <c r="O115" t="s">
        <v>479</v>
      </c>
      <c r="P115" s="57">
        <f>ROUND('C-Ratio'!I121,1)</f>
        <v>3.8</v>
      </c>
      <c r="Q115" s="58">
        <f>'C-Ratio'!B121</f>
        <v>12841.527016588991</v>
      </c>
    </row>
    <row r="116" spans="15:17" x14ac:dyDescent="0.25">
      <c r="O116" t="s">
        <v>479</v>
      </c>
      <c r="P116" s="57">
        <f>ROUND('C-Ratio'!I122,1)</f>
        <v>3.8</v>
      </c>
      <c r="Q116" s="58">
        <f>'C-Ratio'!B122</f>
        <v>12459.115137343289</v>
      </c>
    </row>
    <row r="117" spans="15:17" x14ac:dyDescent="0.25">
      <c r="O117" t="s">
        <v>479</v>
      </c>
      <c r="P117" s="57">
        <f>ROUND('C-Ratio'!I123,1)</f>
        <v>3.7</v>
      </c>
      <c r="Q117" s="58">
        <f>'C-Ratio'!B123</f>
        <v>12244.642494543299</v>
      </c>
    </row>
    <row r="118" spans="15:17" x14ac:dyDescent="0.25">
      <c r="O118" t="s">
        <v>479</v>
      </c>
      <c r="P118" s="57">
        <f>ROUND('C-Ratio'!I124,1)</f>
        <v>3.8</v>
      </c>
      <c r="Q118" s="58">
        <f>'C-Ratio'!B124</f>
        <v>12041.411543836641</v>
      </c>
    </row>
    <row r="119" spans="15:17" x14ac:dyDescent="0.25">
      <c r="O119" t="s">
        <v>479</v>
      </c>
      <c r="P119" s="57">
        <f>ROUND('C-Ratio'!I125,1)</f>
        <v>2.2000000000000002</v>
      </c>
      <c r="Q119" s="58">
        <f>'C-Ratio'!B125</f>
        <v>12027.640643870611</v>
      </c>
    </row>
    <row r="120" spans="15:17" x14ac:dyDescent="0.25">
      <c r="O120" t="s">
        <v>479</v>
      </c>
      <c r="P120" s="57">
        <f>ROUND('C-Ratio'!I126,1)</f>
        <v>1.9</v>
      </c>
      <c r="Q120" s="58">
        <f>'C-Ratio'!B126</f>
        <v>11851.55545662998</v>
      </c>
    </row>
    <row r="121" spans="15:17" x14ac:dyDescent="0.25">
      <c r="O121" t="s">
        <v>479</v>
      </c>
      <c r="P121" s="57">
        <f>ROUND('C-Ratio'!I127,1)</f>
        <v>4</v>
      </c>
      <c r="Q121" s="58">
        <f>'C-Ratio'!B127</f>
        <v>11748.098668070679</v>
      </c>
    </row>
    <row r="122" spans="15:17" x14ac:dyDescent="0.25">
      <c r="O122" t="s">
        <v>479</v>
      </c>
      <c r="P122" s="57">
        <f>ROUND('C-Ratio'!I128,1)</f>
        <v>3.9</v>
      </c>
      <c r="Q122" s="58">
        <f>'C-Ratio'!B128</f>
        <v>11628.03297973346</v>
      </c>
    </row>
    <row r="123" spans="15:17" x14ac:dyDescent="0.25">
      <c r="O123" t="s">
        <v>479</v>
      </c>
      <c r="P123" s="57">
        <f>ROUND('C-Ratio'!I129,1)</f>
        <v>3.8</v>
      </c>
      <c r="Q123" s="58">
        <f>'C-Ratio'!B129</f>
        <v>11520.81649705193</v>
      </c>
    </row>
    <row r="124" spans="15:17" x14ac:dyDescent="0.25">
      <c r="O124" t="s">
        <v>479</v>
      </c>
      <c r="P124" s="57">
        <f>ROUND('C-Ratio'!I130,1)</f>
        <v>4</v>
      </c>
      <c r="Q124" s="58">
        <f>'C-Ratio'!B130</f>
        <v>11406.57924472261</v>
      </c>
    </row>
    <row r="125" spans="15:17" x14ac:dyDescent="0.25">
      <c r="O125" t="s">
        <v>479</v>
      </c>
      <c r="P125" s="57">
        <f>ROUND('C-Ratio'!I131,1)</f>
        <v>3.4</v>
      </c>
      <c r="Q125" s="58">
        <f>'C-Ratio'!B131</f>
        <v>11248.05294821938</v>
      </c>
    </row>
    <row r="126" spans="15:17" x14ac:dyDescent="0.25">
      <c r="O126" t="s">
        <v>479</v>
      </c>
      <c r="P126" s="57">
        <f>ROUND('C-Ratio'!I132,1)</f>
        <v>2.7</v>
      </c>
      <c r="Q126" s="58">
        <f>'C-Ratio'!B132</f>
        <v>11043.080816170779</v>
      </c>
    </row>
    <row r="127" spans="15:17" x14ac:dyDescent="0.25">
      <c r="O127" t="s">
        <v>479</v>
      </c>
      <c r="P127" s="57">
        <f>ROUND('C-Ratio'!I133,1)</f>
        <v>2.1</v>
      </c>
      <c r="Q127" s="58">
        <f>'C-Ratio'!B133</f>
        <v>10931.953983628009</v>
      </c>
    </row>
    <row r="128" spans="15:17" x14ac:dyDescent="0.25">
      <c r="O128" t="s">
        <v>479</v>
      </c>
      <c r="P128" s="57">
        <f>ROUND('C-Ratio'!I134,1)</f>
        <v>4</v>
      </c>
      <c r="Q128" s="58">
        <f>'C-Ratio'!B134</f>
        <v>10914.97299816506</v>
      </c>
    </row>
    <row r="129" spans="15:17" x14ac:dyDescent="0.25">
      <c r="O129" t="s">
        <v>479</v>
      </c>
      <c r="P129" s="57">
        <f>ROUND('C-Ratio'!I135,1)</f>
        <v>3.7</v>
      </c>
      <c r="Q129" s="58">
        <f>'C-Ratio'!B135</f>
        <v>10810.005607598619</v>
      </c>
    </row>
    <row r="130" spans="15:17" x14ac:dyDescent="0.25">
      <c r="O130" t="s">
        <v>479</v>
      </c>
      <c r="P130" s="57">
        <f>ROUND('C-Ratio'!I136,1)</f>
        <v>4.5999999999999996</v>
      </c>
      <c r="Q130" s="58">
        <f>'C-Ratio'!B136</f>
        <v>10563.098747141539</v>
      </c>
    </row>
    <row r="131" spans="15:17" x14ac:dyDescent="0.25">
      <c r="O131" t="s">
        <v>479</v>
      </c>
      <c r="P131" s="57">
        <f>ROUND('C-Ratio'!I137,1)</f>
        <v>2.1</v>
      </c>
      <c r="Q131" s="58">
        <f>'C-Ratio'!B137</f>
        <v>10420.125870674319</v>
      </c>
    </row>
    <row r="132" spans="15:17" x14ac:dyDescent="0.25">
      <c r="O132" t="s">
        <v>479</v>
      </c>
      <c r="P132" s="57">
        <f>ROUND('C-Ratio'!I138,1)</f>
        <v>3.7</v>
      </c>
      <c r="Q132" s="58">
        <f>'C-Ratio'!B138</f>
        <v>10136.064126636849</v>
      </c>
    </row>
    <row r="133" spans="15:17" x14ac:dyDescent="0.25">
      <c r="O133" t="s">
        <v>479</v>
      </c>
      <c r="P133" s="57">
        <f>ROUND('C-Ratio'!I139,1)</f>
        <v>2.6</v>
      </c>
      <c r="Q133" s="58">
        <f>'C-Ratio'!B139</f>
        <v>10120.096440681649</v>
      </c>
    </row>
    <row r="134" spans="15:17" x14ac:dyDescent="0.25">
      <c r="O134" t="s">
        <v>479</v>
      </c>
      <c r="P134" s="57">
        <f>ROUND('C-Ratio'!I140,1)</f>
        <v>3.2</v>
      </c>
      <c r="Q134" s="58">
        <f>'C-Ratio'!B140</f>
        <v>9529.4856287719103</v>
      </c>
    </row>
    <row r="135" spans="15:17" x14ac:dyDescent="0.25">
      <c r="O135" t="s">
        <v>479</v>
      </c>
      <c r="P135" s="57">
        <f>ROUND('C-Ratio'!I141,1)</f>
        <v>3.7</v>
      </c>
      <c r="Q135" s="58">
        <f>'C-Ratio'!B141</f>
        <v>9436.3628572692505</v>
      </c>
    </row>
    <row r="136" spans="15:17" x14ac:dyDescent="0.25">
      <c r="O136" t="s">
        <v>479</v>
      </c>
      <c r="P136" s="57">
        <f>ROUND('C-Ratio'!I142,1)</f>
        <v>4.0999999999999996</v>
      </c>
      <c r="Q136" s="58">
        <f>'C-Ratio'!B142</f>
        <v>9275.5134013473544</v>
      </c>
    </row>
    <row r="137" spans="15:17" x14ac:dyDescent="0.25">
      <c r="O137" t="s">
        <v>479</v>
      </c>
      <c r="P137" s="57">
        <f>ROUND('C-Ratio'!I143,1)</f>
        <v>4</v>
      </c>
      <c r="Q137" s="58">
        <f>'C-Ratio'!B143</f>
        <v>8973.9240812525422</v>
      </c>
    </row>
    <row r="138" spans="15:17" x14ac:dyDescent="0.25">
      <c r="O138" t="s">
        <v>479</v>
      </c>
      <c r="P138" s="57">
        <f>ROUND('C-Ratio'!I144,1)</f>
        <v>3.7</v>
      </c>
      <c r="Q138" s="58">
        <f>'C-Ratio'!B144</f>
        <v>8392.707085324786</v>
      </c>
    </row>
    <row r="139" spans="15:17" x14ac:dyDescent="0.25">
      <c r="O139" t="s">
        <v>479</v>
      </c>
      <c r="P139" s="57">
        <f>ROUND('C-Ratio'!I145,1)</f>
        <v>3.5</v>
      </c>
      <c r="Q139" s="58">
        <f>'C-Ratio'!B145</f>
        <v>7534.3311522088798</v>
      </c>
    </row>
    <row r="140" spans="15:17" x14ac:dyDescent="0.25">
      <c r="O140" t="s">
        <v>479</v>
      </c>
      <c r="P140" s="57">
        <f>ROUND('C-Ratio'!I146,1)</f>
        <v>4.0999999999999996</v>
      </c>
      <c r="Q140" s="58">
        <f>'C-Ratio'!B146</f>
        <v>7433.9164560480413</v>
      </c>
    </row>
    <row r="141" spans="15:17" x14ac:dyDescent="0.25">
      <c r="O141" t="s">
        <v>479</v>
      </c>
      <c r="P141" s="57">
        <f>ROUND('C-Ratio'!I147,1)</f>
        <v>3.8</v>
      </c>
      <c r="Q141" s="58">
        <f>'C-Ratio'!B147</f>
        <v>7238.7998304392186</v>
      </c>
    </row>
    <row r="142" spans="15:17" x14ac:dyDescent="0.25">
      <c r="O142" t="s">
        <v>479</v>
      </c>
      <c r="P142" s="57">
        <f>ROUND('C-Ratio'!I148,1)</f>
        <v>3.8</v>
      </c>
      <c r="Q142" s="58">
        <f>'C-Ratio'!B148</f>
        <v>7208.24707861555</v>
      </c>
    </row>
    <row r="143" spans="15:17" x14ac:dyDescent="0.25">
      <c r="O143" t="s">
        <v>479</v>
      </c>
      <c r="P143" s="57">
        <f>ROUND('C-Ratio'!I149,1)</f>
        <v>5.3</v>
      </c>
      <c r="Q143" s="58">
        <f>'C-Ratio'!B149</f>
        <v>7164.2474185749761</v>
      </c>
    </row>
    <row r="144" spans="15:17" x14ac:dyDescent="0.25">
      <c r="O144" t="s">
        <v>479</v>
      </c>
      <c r="P144" s="57">
        <f>ROUND('C-Ratio'!I150,1)</f>
        <v>3.8</v>
      </c>
      <c r="Q144" s="58">
        <f>'C-Ratio'!B150</f>
        <v>6940.7392531730584</v>
      </c>
    </row>
    <row r="145" spans="15:17" x14ac:dyDescent="0.25">
      <c r="O145" t="s">
        <v>479</v>
      </c>
      <c r="P145" s="57">
        <f>ROUND('C-Ratio'!I151,1)</f>
        <v>3.8</v>
      </c>
      <c r="Q145" s="58">
        <f>'C-Ratio'!B151</f>
        <v>6709.5256097464408</v>
      </c>
    </row>
    <row r="146" spans="15:17" x14ac:dyDescent="0.25">
      <c r="O146" t="s">
        <v>479</v>
      </c>
      <c r="P146" s="57">
        <f>ROUND('C-Ratio'!I152,1)</f>
        <v>3.8</v>
      </c>
      <c r="Q146" s="58">
        <f>'C-Ratio'!B152</f>
        <v>6466.3390143610022</v>
      </c>
    </row>
    <row r="147" spans="15:17" x14ac:dyDescent="0.25">
      <c r="O147" t="s">
        <v>479</v>
      </c>
      <c r="P147" s="57">
        <f>ROUND('C-Ratio'!I153,1)</f>
        <v>3.7</v>
      </c>
      <c r="Q147" s="58">
        <f>'C-Ratio'!B153</f>
        <v>6430.1027133889511</v>
      </c>
    </row>
    <row r="148" spans="15:17" x14ac:dyDescent="0.25">
      <c r="O148" t="s">
        <v>479</v>
      </c>
      <c r="P148" s="57">
        <f>ROUND('C-Ratio'!I154,1)</f>
        <v>3</v>
      </c>
      <c r="Q148" s="58">
        <f>'C-Ratio'!B154</f>
        <v>6183.4431474570238</v>
      </c>
    </row>
    <row r="149" spans="15:17" x14ac:dyDescent="0.25">
      <c r="O149" t="s">
        <v>479</v>
      </c>
      <c r="P149" s="57">
        <f>ROUND('C-Ratio'!I155,1)</f>
        <v>4.5999999999999996</v>
      </c>
      <c r="Q149" s="58">
        <f>'C-Ratio'!B155</f>
        <v>6129.2424732514728</v>
      </c>
    </row>
    <row r="150" spans="15:17" x14ac:dyDescent="0.25">
      <c r="O150" t="s">
        <v>479</v>
      </c>
      <c r="P150" s="57">
        <f>ROUND('C-Ratio'!I156,1)</f>
        <v>3.5</v>
      </c>
      <c r="Q150" s="58">
        <f>'C-Ratio'!B156</f>
        <v>5965.5303090833604</v>
      </c>
    </row>
    <row r="151" spans="15:17" x14ac:dyDescent="0.25">
      <c r="O151" t="s">
        <v>479</v>
      </c>
      <c r="P151" s="57">
        <f>ROUND('C-Ratio'!I157,1)</f>
        <v>3.8</v>
      </c>
      <c r="Q151" s="58">
        <f>'C-Ratio'!B157</f>
        <v>5947.1706568902046</v>
      </c>
    </row>
    <row r="152" spans="15:17" x14ac:dyDescent="0.25">
      <c r="O152" t="s">
        <v>479</v>
      </c>
      <c r="P152" s="57">
        <f>ROUND('C-Ratio'!I158,1)</f>
        <v>4.2</v>
      </c>
      <c r="Q152" s="58">
        <f>'C-Ratio'!B158</f>
        <v>5873.0122851351543</v>
      </c>
    </row>
    <row r="153" spans="15:17" x14ac:dyDescent="0.25">
      <c r="O153" t="s">
        <v>479</v>
      </c>
      <c r="P153" s="57">
        <f>ROUND('C-Ratio'!I159,1)</f>
        <v>4.0999999999999996</v>
      </c>
      <c r="Q153" s="58">
        <f>'C-Ratio'!B159</f>
        <v>5407.1939705337727</v>
      </c>
    </row>
    <row r="154" spans="15:17" x14ac:dyDescent="0.25">
      <c r="O154" t="s">
        <v>479</v>
      </c>
      <c r="P154" s="57">
        <f>ROUND('C-Ratio'!I160,1)</f>
        <v>4.2</v>
      </c>
      <c r="Q154" s="58">
        <f>'C-Ratio'!B160</f>
        <v>5205.8264768232921</v>
      </c>
    </row>
    <row r="155" spans="15:17" x14ac:dyDescent="0.25">
      <c r="O155" t="s">
        <v>479</v>
      </c>
      <c r="P155" s="57">
        <f>ROUND('C-Ratio'!I161,1)</f>
        <v>3.8</v>
      </c>
      <c r="Q155" s="58">
        <f>'C-Ratio'!B161</f>
        <v>3926.0538201215759</v>
      </c>
    </row>
    <row r="156" spans="15:17" x14ac:dyDescent="0.25">
      <c r="O156" t="s">
        <v>479</v>
      </c>
      <c r="P156" s="57">
        <f>ROUND('C-Ratio'!I162,1)</f>
        <v>3.5</v>
      </c>
      <c r="Q156" s="58">
        <f>'C-Ratio'!B162</f>
        <v>1157.16399720407</v>
      </c>
    </row>
    <row r="157" spans="15:17" x14ac:dyDescent="0.25">
      <c r="O157" t="s">
        <v>479</v>
      </c>
      <c r="P157" s="57">
        <f>ROUND('C-Ratio'!I163,1)</f>
        <v>3</v>
      </c>
      <c r="Q157" s="58">
        <f>'C-Ratio'!B163</f>
        <v>941.56505224445277</v>
      </c>
    </row>
    <row r="158" spans="15:17" x14ac:dyDescent="0.25">
      <c r="O158" t="s">
        <v>479</v>
      </c>
      <c r="P158" s="57">
        <f>ROUND('C-Ratio'!I164,1)</f>
        <v>45.9</v>
      </c>
      <c r="Q158" s="58">
        <f>'C-Ratio'!B164</f>
        <v>911.56484080720315</v>
      </c>
    </row>
    <row r="159" spans="15:17" x14ac:dyDescent="0.25">
      <c r="O159" t="s">
        <v>479</v>
      </c>
      <c r="P159" s="57">
        <f>ROUND('C-Ratio'!I165,1)</f>
        <v>2.4</v>
      </c>
      <c r="Q159" s="58">
        <f>'C-Ratio'!B165</f>
        <v>530.01191290176439</v>
      </c>
    </row>
    <row r="160" spans="15:17" x14ac:dyDescent="0.25">
      <c r="O160" t="s">
        <v>479</v>
      </c>
      <c r="P160" s="57">
        <f>ROUND('C-Ratio'!I166,1)</f>
        <v>111.1</v>
      </c>
      <c r="Q160" s="58">
        <f>'C-Ratio'!B166</f>
        <v>225.20573554669809</v>
      </c>
    </row>
    <row r="161" spans="15:17" x14ac:dyDescent="0.25">
      <c r="O161" t="s">
        <v>479</v>
      </c>
      <c r="P161" s="57">
        <f>ROUND('C-Ratio'!I167,1)</f>
        <v>0</v>
      </c>
      <c r="Q161" s="58">
        <f>'C-Ratio'!B167</f>
        <v>0</v>
      </c>
    </row>
    <row r="162" spans="15:17" x14ac:dyDescent="0.25">
      <c r="O162" t="s">
        <v>479</v>
      </c>
      <c r="P162" s="57">
        <f>ROUND('C-Ratio'!I168,1)</f>
        <v>0</v>
      </c>
      <c r="Q162" s="58">
        <f>'C-Ratio'!B168</f>
        <v>0</v>
      </c>
    </row>
    <row r="163" spans="15:17" x14ac:dyDescent="0.25">
      <c r="O163" t="s">
        <v>479</v>
      </c>
      <c r="P163" s="57">
        <f>ROUND('C-Ratio'!I169,1)</f>
        <v>0</v>
      </c>
      <c r="Q163" s="58">
        <f>'C-Ratio'!B169</f>
        <v>0</v>
      </c>
    </row>
    <row r="164" spans="15:17" x14ac:dyDescent="0.25">
      <c r="O164" t="s">
        <v>479</v>
      </c>
      <c r="P164" s="57">
        <f>ROUND('C-Ratio'!I170,1)</f>
        <v>0</v>
      </c>
      <c r="Q164" s="58">
        <f>'C-Ratio'!B170</f>
        <v>0</v>
      </c>
    </row>
    <row r="165" spans="15:17" x14ac:dyDescent="0.25">
      <c r="O165" t="s">
        <v>479</v>
      </c>
      <c r="P165" s="57">
        <f>ROUND('C-Ratio'!I171,1)</f>
        <v>0</v>
      </c>
      <c r="Q165" s="58">
        <f>'C-Ratio'!B171</f>
        <v>0</v>
      </c>
    </row>
    <row r="166" spans="15:17" x14ac:dyDescent="0.25">
      <c r="O166" t="s">
        <v>479</v>
      </c>
      <c r="P166" s="57">
        <f>ROUND('C-Ratio'!I172,1)</f>
        <v>0</v>
      </c>
      <c r="Q166" s="58">
        <f>'C-Ratio'!B172</f>
        <v>0</v>
      </c>
    </row>
    <row r="167" spans="15:17" x14ac:dyDescent="0.25">
      <c r="O167" t="s">
        <v>479</v>
      </c>
      <c r="P167" s="57">
        <f>ROUND('C-Ratio'!I173,1)</f>
        <v>0</v>
      </c>
      <c r="Q167" s="58">
        <f>'C-Ratio'!B173</f>
        <v>0</v>
      </c>
    </row>
    <row r="168" spans="15:17" x14ac:dyDescent="0.25">
      <c r="O168" t="s">
        <v>479</v>
      </c>
      <c r="P168" s="57">
        <f>ROUND('C-Ratio'!I174,1)</f>
        <v>0</v>
      </c>
      <c r="Q168" s="58">
        <f>'C-Ratio'!B174</f>
        <v>0</v>
      </c>
    </row>
    <row r="169" spans="15:17" x14ac:dyDescent="0.25">
      <c r="O169" t="s">
        <v>479</v>
      </c>
      <c r="P169" s="57">
        <f>ROUND('C-Ratio'!I175,1)</f>
        <v>0</v>
      </c>
      <c r="Q169" s="58">
        <f>'C-Ratio'!B175</f>
        <v>0</v>
      </c>
    </row>
    <row r="170" spans="15:17" x14ac:dyDescent="0.25">
      <c r="O170" t="s">
        <v>479</v>
      </c>
      <c r="P170" s="57">
        <f>ROUND('C-Ratio'!I176,1)</f>
        <v>0</v>
      </c>
      <c r="Q170" s="58">
        <f>'C-Ratio'!B176</f>
        <v>0</v>
      </c>
    </row>
    <row r="171" spans="15:17" x14ac:dyDescent="0.25">
      <c r="O171" t="s">
        <v>479</v>
      </c>
      <c r="P171" s="57">
        <f>ROUND('C-Ratio'!I177,1)</f>
        <v>0</v>
      </c>
      <c r="Q171" s="58">
        <f>'C-Ratio'!B177</f>
        <v>0</v>
      </c>
    </row>
    <row r="172" spans="15:17" x14ac:dyDescent="0.25">
      <c r="O172" t="s">
        <v>479</v>
      </c>
      <c r="P172" s="57">
        <f>ROUND('C-Ratio'!I178,1)</f>
        <v>0</v>
      </c>
      <c r="Q172" s="58">
        <f>'C-Ratio'!B178</f>
        <v>0</v>
      </c>
    </row>
    <row r="173" spans="15:17" x14ac:dyDescent="0.25">
      <c r="O173" t="s">
        <v>479</v>
      </c>
      <c r="P173" s="57">
        <f>ROUND('C-Ratio'!I179,1)</f>
        <v>0</v>
      </c>
      <c r="Q173" s="58">
        <f>'C-Ratio'!B179</f>
        <v>0</v>
      </c>
    </row>
    <row r="174" spans="15:17" x14ac:dyDescent="0.25">
      <c r="O174" t="s">
        <v>479</v>
      </c>
      <c r="P174" s="57">
        <f>ROUND('C-Ratio'!I180,1)</f>
        <v>0</v>
      </c>
      <c r="Q174" s="58">
        <f>'C-Ratio'!B180</f>
        <v>0</v>
      </c>
    </row>
    <row r="175" spans="15:17" x14ac:dyDescent="0.25">
      <c r="O175" t="s">
        <v>479</v>
      </c>
      <c r="P175" s="57">
        <f>ROUND('C-Ratio'!I181,1)</f>
        <v>0</v>
      </c>
      <c r="Q175" s="58">
        <f>'C-Ratio'!B181</f>
        <v>0</v>
      </c>
    </row>
    <row r="176" spans="15:17" x14ac:dyDescent="0.25">
      <c r="O176" t="s">
        <v>479</v>
      </c>
      <c r="P176" s="57">
        <f>ROUND('C-Ratio'!I182,1)</f>
        <v>0</v>
      </c>
      <c r="Q176" s="58">
        <f>'C-Ratio'!B182</f>
        <v>0</v>
      </c>
    </row>
    <row r="177" spans="15:17" x14ac:dyDescent="0.25">
      <c r="O177" t="s">
        <v>479</v>
      </c>
      <c r="P177" s="57">
        <f>ROUND('C-Ratio'!I183,1)</f>
        <v>0</v>
      </c>
      <c r="Q177" s="58">
        <f>'C-Ratio'!B183</f>
        <v>0</v>
      </c>
    </row>
    <row r="178" spans="15:17" x14ac:dyDescent="0.25">
      <c r="O178" t="s">
        <v>479</v>
      </c>
      <c r="P178" s="57">
        <f>ROUND('C-Ratio'!I184,1)</f>
        <v>0</v>
      </c>
      <c r="Q178" s="58">
        <f>'C-Ratio'!B184</f>
        <v>0</v>
      </c>
    </row>
    <row r="179" spans="15:17" x14ac:dyDescent="0.25">
      <c r="O179" t="s">
        <v>479</v>
      </c>
      <c r="P179" s="57">
        <f>ROUND('C-Ratio'!I185,1)</f>
        <v>0</v>
      </c>
      <c r="Q179" s="58">
        <f>'C-Ratio'!B185</f>
        <v>0</v>
      </c>
    </row>
    <row r="180" spans="15:17" x14ac:dyDescent="0.25">
      <c r="O180" t="s">
        <v>479</v>
      </c>
      <c r="P180" s="57">
        <f>ROUND('C-Ratio'!I186,1)</f>
        <v>0</v>
      </c>
      <c r="Q180" s="58">
        <f>'C-Ratio'!B186</f>
        <v>0</v>
      </c>
    </row>
    <row r="181" spans="15:17" x14ac:dyDescent="0.25">
      <c r="O181" t="s">
        <v>479</v>
      </c>
      <c r="P181" s="57">
        <f>ROUND('C-Ratio'!I187,1)</f>
        <v>0</v>
      </c>
      <c r="Q181" s="58">
        <f>'C-Ratio'!B187</f>
        <v>0</v>
      </c>
    </row>
    <row r="182" spans="15:17" x14ac:dyDescent="0.25">
      <c r="O182" t="s">
        <v>479</v>
      </c>
      <c r="P182" s="57">
        <f>ROUND('C-Ratio'!I188,1)</f>
        <v>0</v>
      </c>
      <c r="Q182" s="58">
        <f>'C-Ratio'!B188</f>
        <v>0</v>
      </c>
    </row>
    <row r="183" spans="15:17" x14ac:dyDescent="0.25">
      <c r="O183" t="s">
        <v>479</v>
      </c>
      <c r="P183" s="57">
        <f>ROUND('C-Ratio'!I189,1)</f>
        <v>0</v>
      </c>
      <c r="Q183" s="58">
        <f>'C-Ratio'!B189</f>
        <v>0</v>
      </c>
    </row>
    <row r="184" spans="15:17" x14ac:dyDescent="0.25">
      <c r="O184" t="s">
        <v>479</v>
      </c>
      <c r="P184" s="57">
        <f>ROUND('C-Ratio'!I190,1)</f>
        <v>0</v>
      </c>
      <c r="Q184" s="58">
        <f>'C-Ratio'!B190</f>
        <v>0</v>
      </c>
    </row>
    <row r="185" spans="15:17" x14ac:dyDescent="0.25">
      <c r="O185" t="s">
        <v>479</v>
      </c>
      <c r="P185" s="57">
        <f>ROUND('C-Ratio'!I191,1)</f>
        <v>0</v>
      </c>
      <c r="Q185" s="58">
        <f>'C-Ratio'!B191</f>
        <v>0</v>
      </c>
    </row>
    <row r="186" spans="15:17" x14ac:dyDescent="0.25">
      <c r="O186" t="s">
        <v>479</v>
      </c>
      <c r="P186" s="57">
        <f>ROUND('C-Ratio'!I192,1)</f>
        <v>0</v>
      </c>
      <c r="Q186" s="58">
        <f>'C-Ratio'!B192</f>
        <v>0</v>
      </c>
    </row>
    <row r="187" spans="15:17" x14ac:dyDescent="0.25">
      <c r="O187" t="s">
        <v>479</v>
      </c>
      <c r="P187" s="57">
        <f>ROUND('C-Ratio'!I193,1)</f>
        <v>0</v>
      </c>
      <c r="Q187" s="58">
        <f>'C-Ratio'!B193</f>
        <v>0</v>
      </c>
    </row>
    <row r="188" spans="15:17" x14ac:dyDescent="0.25">
      <c r="O188" t="s">
        <v>479</v>
      </c>
      <c r="P188" s="57">
        <f>ROUND('C-Ratio'!I194,1)</f>
        <v>0</v>
      </c>
      <c r="Q188" s="58">
        <f>'C-Ratio'!B194</f>
        <v>0</v>
      </c>
    </row>
    <row r="189" spans="15:17" x14ac:dyDescent="0.25">
      <c r="O189" t="s">
        <v>479</v>
      </c>
      <c r="P189" s="57">
        <f>ROUND('C-Ratio'!I195,1)</f>
        <v>0</v>
      </c>
      <c r="Q189" s="58">
        <f>'C-Ratio'!B195</f>
        <v>0</v>
      </c>
    </row>
    <row r="190" spans="15:17" x14ac:dyDescent="0.25">
      <c r="O190" t="s">
        <v>479</v>
      </c>
      <c r="P190" s="57">
        <f>ROUND('C-Ratio'!I196,1)</f>
        <v>0</v>
      </c>
      <c r="Q190" s="58">
        <f>'C-Ratio'!B196</f>
        <v>0</v>
      </c>
    </row>
    <row r="191" spans="15:17" x14ac:dyDescent="0.25">
      <c r="O191" t="s">
        <v>479</v>
      </c>
      <c r="P191" s="57">
        <f>ROUND('C-Ratio'!I197,1)</f>
        <v>0</v>
      </c>
      <c r="Q191" s="58">
        <f>'C-Ratio'!B197</f>
        <v>0</v>
      </c>
    </row>
    <row r="192" spans="15:17" x14ac:dyDescent="0.25">
      <c r="O192" t="s">
        <v>479</v>
      </c>
      <c r="P192" s="57">
        <f>ROUND('C-Ratio'!I198,1)</f>
        <v>0</v>
      </c>
      <c r="Q192" s="58">
        <f>'C-Ratio'!B198</f>
        <v>0</v>
      </c>
    </row>
    <row r="193" spans="15:17" x14ac:dyDescent="0.25">
      <c r="O193" t="s">
        <v>479</v>
      </c>
      <c r="P193" s="57">
        <f>ROUND('C-Ratio'!I199,1)</f>
        <v>0</v>
      </c>
      <c r="Q193" s="58">
        <f>'C-Ratio'!B199</f>
        <v>0</v>
      </c>
    </row>
    <row r="194" spans="15:17" x14ac:dyDescent="0.25">
      <c r="O194" t="s">
        <v>479</v>
      </c>
      <c r="P194" s="57">
        <f>ROUND('C-Ratio'!I200,1)</f>
        <v>0</v>
      </c>
      <c r="Q194" s="58">
        <f>'C-Ratio'!B200</f>
        <v>0</v>
      </c>
    </row>
    <row r="195" spans="15:17" x14ac:dyDescent="0.25">
      <c r="O195" t="s">
        <v>479</v>
      </c>
      <c r="P195" s="57">
        <f>ROUND('C-Ratio'!I201,1)</f>
        <v>0</v>
      </c>
      <c r="Q195" s="58">
        <f>'C-Ratio'!B201</f>
        <v>0</v>
      </c>
    </row>
    <row r="196" spans="15:17" x14ac:dyDescent="0.25">
      <c r="O196" t="s">
        <v>479</v>
      </c>
      <c r="P196" s="57">
        <f>ROUND('C-Ratio'!I202,1)</f>
        <v>0</v>
      </c>
      <c r="Q196" s="58">
        <f>'C-Ratio'!B202</f>
        <v>0</v>
      </c>
    </row>
    <row r="197" spans="15:17" x14ac:dyDescent="0.25">
      <c r="O197" t="s">
        <v>479</v>
      </c>
      <c r="P197" s="57">
        <f>ROUND('C-Ratio'!I203,1)</f>
        <v>0</v>
      </c>
      <c r="Q197" s="58">
        <f>'C-Ratio'!B203</f>
        <v>0</v>
      </c>
    </row>
    <row r="198" spans="15:17" x14ac:dyDescent="0.25">
      <c r="O198" t="s">
        <v>479</v>
      </c>
      <c r="P198" s="57">
        <f>ROUND('C-Ratio'!I204,1)</f>
        <v>0</v>
      </c>
      <c r="Q198" s="58">
        <f>'C-Ratio'!B204</f>
        <v>0</v>
      </c>
    </row>
    <row r="199" spans="15:17" x14ac:dyDescent="0.25">
      <c r="O199" t="s">
        <v>479</v>
      </c>
      <c r="P199" s="57">
        <f>ROUND('C-Ratio'!I205,1)</f>
        <v>0</v>
      </c>
      <c r="Q199" s="58">
        <f>'C-Ratio'!B205</f>
        <v>0</v>
      </c>
    </row>
    <row r="200" spans="15:17" x14ac:dyDescent="0.25">
      <c r="O200" t="s">
        <v>479</v>
      </c>
      <c r="P200" s="57">
        <f>ROUND('C-Ratio'!I206,1)</f>
        <v>0</v>
      </c>
      <c r="Q200" s="58">
        <f>'C-Ratio'!B206</f>
        <v>0</v>
      </c>
    </row>
    <row r="201" spans="15:17" x14ac:dyDescent="0.25">
      <c r="O201" t="s">
        <v>479</v>
      </c>
      <c r="P201" s="57">
        <f>ROUND('C-Ratio'!I207,1)</f>
        <v>0</v>
      </c>
      <c r="Q201" s="58">
        <f>'C-Ratio'!B207</f>
        <v>0</v>
      </c>
    </row>
    <row r="202" spans="15:17" x14ac:dyDescent="0.25">
      <c r="O202" t="s">
        <v>479</v>
      </c>
      <c r="P202" s="57">
        <f>ROUND('C-Ratio'!I208,1)</f>
        <v>0</v>
      </c>
      <c r="Q202" s="58">
        <f>'C-Ratio'!B208</f>
        <v>0</v>
      </c>
    </row>
    <row r="203" spans="15:17" x14ac:dyDescent="0.25">
      <c r="O203" t="s">
        <v>479</v>
      </c>
      <c r="P203" s="57">
        <f>ROUND('C-Ratio'!I209,1)</f>
        <v>0</v>
      </c>
      <c r="Q203" s="58">
        <f>'C-Ratio'!B209</f>
        <v>0</v>
      </c>
    </row>
    <row r="204" spans="15:17" x14ac:dyDescent="0.25">
      <c r="O204" t="s">
        <v>479</v>
      </c>
      <c r="P204" s="57">
        <f>ROUND('C-Ratio'!I210,1)</f>
        <v>0</v>
      </c>
      <c r="Q204" s="58">
        <f>'C-Ratio'!B210</f>
        <v>0</v>
      </c>
    </row>
    <row r="205" spans="15:17" x14ac:dyDescent="0.25">
      <c r="O205" t="s">
        <v>479</v>
      </c>
      <c r="P205" s="57">
        <f>ROUND('C-Ratio'!I211,1)</f>
        <v>0</v>
      </c>
      <c r="Q205" s="58">
        <f>'C-Ratio'!B211</f>
        <v>0</v>
      </c>
    </row>
    <row r="206" spans="15:17" x14ac:dyDescent="0.25">
      <c r="O206" t="s">
        <v>479</v>
      </c>
      <c r="P206" s="57">
        <f>ROUND('C-Ratio'!I212,1)</f>
        <v>0</v>
      </c>
      <c r="Q206" s="58">
        <f>'C-Ratio'!B212</f>
        <v>0</v>
      </c>
    </row>
    <row r="207" spans="15:17" x14ac:dyDescent="0.25">
      <c r="O207" t="s">
        <v>479</v>
      </c>
      <c r="P207" s="57">
        <f>ROUND('C-Ratio'!I213,1)</f>
        <v>0</v>
      </c>
      <c r="Q207" s="58">
        <f>'C-Ratio'!B213</f>
        <v>0</v>
      </c>
    </row>
    <row r="208" spans="15:17" x14ac:dyDescent="0.25">
      <c r="O208" t="s">
        <v>479</v>
      </c>
      <c r="P208" s="57">
        <f>ROUND('C-Ratio'!I214,1)</f>
        <v>0</v>
      </c>
      <c r="Q208" s="58">
        <f>'C-Ratio'!B214</f>
        <v>0</v>
      </c>
    </row>
    <row r="209" spans="15:17" x14ac:dyDescent="0.25">
      <c r="O209" t="s">
        <v>479</v>
      </c>
      <c r="P209" s="57">
        <f>ROUND('C-Ratio'!I215,1)</f>
        <v>0</v>
      </c>
      <c r="Q209" s="58">
        <f>'C-Ratio'!B215</f>
        <v>0</v>
      </c>
    </row>
    <row r="210" spans="15:17" x14ac:dyDescent="0.25">
      <c r="O210" t="s">
        <v>479</v>
      </c>
      <c r="P210" s="57">
        <f>ROUND('C-Ratio'!I216,1)</f>
        <v>0</v>
      </c>
      <c r="Q210" s="58">
        <f>'C-Ratio'!B216</f>
        <v>0</v>
      </c>
    </row>
    <row r="211" spans="15:17" x14ac:dyDescent="0.25">
      <c r="O211" t="s">
        <v>479</v>
      </c>
      <c r="P211" s="57">
        <f>ROUND('C-Ratio'!I217,1)</f>
        <v>0</v>
      </c>
      <c r="Q211" s="58">
        <f>'C-Ratio'!B217</f>
        <v>0</v>
      </c>
    </row>
    <row r="212" spans="15:17" x14ac:dyDescent="0.25">
      <c r="O212" t="s">
        <v>479</v>
      </c>
      <c r="P212" s="57">
        <f>ROUND('C-Ratio'!I218,1)</f>
        <v>0</v>
      </c>
      <c r="Q212" s="58">
        <f>'C-Ratio'!B218</f>
        <v>0</v>
      </c>
    </row>
    <row r="213" spans="15:17" x14ac:dyDescent="0.25">
      <c r="O213" t="s">
        <v>479</v>
      </c>
      <c r="P213" s="57">
        <f>ROUND('C-Ratio'!I219,1)</f>
        <v>0</v>
      </c>
      <c r="Q213" s="58">
        <f>'C-Ratio'!B219</f>
        <v>0</v>
      </c>
    </row>
    <row r="214" spans="15:17" x14ac:dyDescent="0.25">
      <c r="O214" t="s">
        <v>479</v>
      </c>
      <c r="P214" s="57">
        <f>ROUND('C-Ratio'!I220,1)</f>
        <v>0</v>
      </c>
      <c r="Q214" s="58">
        <f>'C-Ratio'!B220</f>
        <v>0</v>
      </c>
    </row>
    <row r="215" spans="15:17" x14ac:dyDescent="0.25">
      <c r="O215" t="s">
        <v>479</v>
      </c>
      <c r="P215" s="57">
        <f>ROUND('C-Ratio'!I221,1)</f>
        <v>0</v>
      </c>
      <c r="Q215" s="58">
        <f>'C-Ratio'!B221</f>
        <v>0</v>
      </c>
    </row>
    <row r="216" spans="15:17" x14ac:dyDescent="0.25">
      <c r="O216" t="s">
        <v>479</v>
      </c>
      <c r="P216" s="57">
        <f>ROUND('C-Ratio'!I222,1)</f>
        <v>0</v>
      </c>
      <c r="Q216" s="58">
        <f>'C-Ratio'!B222</f>
        <v>0</v>
      </c>
    </row>
    <row r="217" spans="15:17" x14ac:dyDescent="0.25">
      <c r="O217" t="s">
        <v>479</v>
      </c>
      <c r="P217" s="57">
        <f>ROUND('C-Ratio'!I223,1)</f>
        <v>0</v>
      </c>
      <c r="Q217" s="58">
        <f>'C-Ratio'!B223</f>
        <v>0</v>
      </c>
    </row>
    <row r="218" spans="15:17" x14ac:dyDescent="0.25">
      <c r="O218" t="s">
        <v>479</v>
      </c>
      <c r="P218" s="57">
        <f>ROUND('C-Ratio'!I224,1)</f>
        <v>0</v>
      </c>
      <c r="Q218" s="58">
        <f>'C-Ratio'!B224</f>
        <v>0</v>
      </c>
    </row>
    <row r="219" spans="15:17" x14ac:dyDescent="0.25">
      <c r="O219" t="s">
        <v>479</v>
      </c>
      <c r="P219" s="57">
        <f>ROUND('C-Ratio'!I225,1)</f>
        <v>0</v>
      </c>
      <c r="Q219" s="58">
        <f>'C-Ratio'!B225</f>
        <v>0</v>
      </c>
    </row>
    <row r="220" spans="15:17" x14ac:dyDescent="0.25">
      <c r="O220" t="s">
        <v>479</v>
      </c>
      <c r="P220" s="57">
        <f>ROUND('C-Ratio'!I226,1)</f>
        <v>0</v>
      </c>
      <c r="Q220" s="58">
        <f>'C-Ratio'!B226</f>
        <v>0</v>
      </c>
    </row>
    <row r="221" spans="15:17" x14ac:dyDescent="0.25">
      <c r="O221" t="s">
        <v>479</v>
      </c>
      <c r="P221" s="57">
        <f>ROUND('C-Ratio'!I227,1)</f>
        <v>0</v>
      </c>
      <c r="Q221" s="58">
        <f>'C-Ratio'!B227</f>
        <v>0</v>
      </c>
    </row>
    <row r="222" spans="15:17" x14ac:dyDescent="0.25">
      <c r="O222" t="s">
        <v>479</v>
      </c>
      <c r="P222" s="57">
        <f>ROUND('C-Ratio'!I228,1)</f>
        <v>0</v>
      </c>
      <c r="Q222" s="58">
        <f>'C-Ratio'!B228</f>
        <v>0</v>
      </c>
    </row>
    <row r="223" spans="15:17" x14ac:dyDescent="0.25">
      <c r="O223" t="s">
        <v>479</v>
      </c>
      <c r="P223" s="57">
        <f>ROUND('C-Ratio'!I229,1)</f>
        <v>0</v>
      </c>
      <c r="Q223" s="58">
        <f>'C-Ratio'!B229</f>
        <v>0</v>
      </c>
    </row>
    <row r="224" spans="15:17" x14ac:dyDescent="0.25">
      <c r="O224" t="s">
        <v>479</v>
      </c>
      <c r="P224" s="57">
        <f>ROUND('C-Ratio'!I230,1)</f>
        <v>0</v>
      </c>
      <c r="Q224" s="58">
        <f>'C-Ratio'!B230</f>
        <v>0</v>
      </c>
    </row>
    <row r="225" spans="15:17" x14ac:dyDescent="0.25">
      <c r="O225" t="s">
        <v>479</v>
      </c>
      <c r="P225" s="57">
        <f>ROUND('C-Ratio'!I231,1)</f>
        <v>0</v>
      </c>
      <c r="Q225" s="58">
        <f>'C-Ratio'!B231</f>
        <v>0</v>
      </c>
    </row>
    <row r="226" spans="15:17" x14ac:dyDescent="0.25">
      <c r="O226" t="s">
        <v>479</v>
      </c>
      <c r="P226" s="57">
        <f>ROUND('C-Ratio'!I232,1)</f>
        <v>0</v>
      </c>
      <c r="Q226" s="58">
        <f>'C-Ratio'!B232</f>
        <v>0</v>
      </c>
    </row>
    <row r="227" spans="15:17" x14ac:dyDescent="0.25">
      <c r="O227" t="s">
        <v>479</v>
      </c>
      <c r="P227" s="57">
        <f>ROUND('C-Ratio'!I233,1)</f>
        <v>0</v>
      </c>
      <c r="Q227" s="58">
        <f>'C-Ratio'!B233</f>
        <v>0</v>
      </c>
    </row>
    <row r="228" spans="15:17" x14ac:dyDescent="0.25">
      <c r="O228" t="s">
        <v>479</v>
      </c>
      <c r="P228" s="57">
        <f>ROUND('C-Ratio'!I234,1)</f>
        <v>0</v>
      </c>
      <c r="Q228" s="58">
        <f>'C-Ratio'!B234</f>
        <v>0</v>
      </c>
    </row>
    <row r="229" spans="15:17" x14ac:dyDescent="0.25">
      <c r="O229" t="s">
        <v>479</v>
      </c>
      <c r="P229" s="57">
        <f>ROUND('C-Ratio'!I235,1)</f>
        <v>0</v>
      </c>
      <c r="Q229" s="58">
        <f>'C-Ratio'!B235</f>
        <v>0</v>
      </c>
    </row>
    <row r="230" spans="15:17" x14ac:dyDescent="0.25">
      <c r="O230" t="s">
        <v>479</v>
      </c>
      <c r="P230" s="57">
        <f>ROUND('C-Ratio'!I236,1)</f>
        <v>0</v>
      </c>
      <c r="Q230" s="58">
        <f>'C-Ratio'!B236</f>
        <v>0</v>
      </c>
    </row>
    <row r="231" spans="15:17" x14ac:dyDescent="0.25">
      <c r="O231" t="s">
        <v>479</v>
      </c>
      <c r="P231" s="57">
        <f>ROUND('C-Ratio'!I237,1)</f>
        <v>0</v>
      </c>
      <c r="Q231" s="58">
        <f>'C-Ratio'!B237</f>
        <v>0</v>
      </c>
    </row>
    <row r="232" spans="15:17" x14ac:dyDescent="0.25">
      <c r="O232" t="s">
        <v>479</v>
      </c>
      <c r="P232" s="57">
        <f>ROUND('C-Ratio'!I238,1)</f>
        <v>0</v>
      </c>
      <c r="Q232" s="58">
        <f>'C-Ratio'!B238</f>
        <v>0</v>
      </c>
    </row>
    <row r="233" spans="15:17" x14ac:dyDescent="0.25">
      <c r="O233" t="s">
        <v>479</v>
      </c>
      <c r="P233" s="57">
        <f>ROUND('C-Ratio'!I239,1)</f>
        <v>0</v>
      </c>
      <c r="Q233" s="58">
        <f>'C-Ratio'!B239</f>
        <v>0</v>
      </c>
    </row>
    <row r="234" spans="15:17" x14ac:dyDescent="0.25">
      <c r="O234" t="s">
        <v>479</v>
      </c>
      <c r="P234" s="57">
        <f>ROUND('C-Ratio'!I240,1)</f>
        <v>0</v>
      </c>
      <c r="Q234" s="58">
        <f>'C-Ratio'!B240</f>
        <v>0</v>
      </c>
    </row>
    <row r="235" spans="15:17" x14ac:dyDescent="0.25">
      <c r="O235" t="s">
        <v>479</v>
      </c>
      <c r="P235" s="57">
        <f>ROUND('C-Ratio'!I241,1)</f>
        <v>0</v>
      </c>
      <c r="Q235" s="58">
        <f>'C-Ratio'!B241</f>
        <v>0</v>
      </c>
    </row>
    <row r="236" spans="15:17" x14ac:dyDescent="0.25">
      <c r="O236" t="s">
        <v>479</v>
      </c>
      <c r="P236" s="57">
        <f>ROUND('C-Ratio'!I242,1)</f>
        <v>0</v>
      </c>
      <c r="Q236" s="58">
        <f>'C-Ratio'!B242</f>
        <v>0</v>
      </c>
    </row>
    <row r="237" spans="15:17" x14ac:dyDescent="0.25">
      <c r="O237" t="s">
        <v>479</v>
      </c>
      <c r="P237" s="57">
        <f>ROUND('C-Ratio'!I243,1)</f>
        <v>0</v>
      </c>
      <c r="Q237" s="58">
        <f>'C-Ratio'!B243</f>
        <v>0</v>
      </c>
    </row>
    <row r="238" spans="15:17" x14ac:dyDescent="0.25">
      <c r="O238" t="s">
        <v>479</v>
      </c>
      <c r="P238" s="57">
        <f>ROUND('C-Ratio'!I244,1)</f>
        <v>0</v>
      </c>
      <c r="Q238" s="58">
        <f>'C-Ratio'!B244</f>
        <v>0</v>
      </c>
    </row>
    <row r="239" spans="15:17" x14ac:dyDescent="0.25">
      <c r="O239" t="s">
        <v>479</v>
      </c>
      <c r="P239" s="57">
        <f>ROUND('C-Ratio'!I245,1)</f>
        <v>0</v>
      </c>
      <c r="Q239" s="58">
        <f>'C-Ratio'!B245</f>
        <v>0</v>
      </c>
    </row>
    <row r="240" spans="15:17" x14ac:dyDescent="0.25">
      <c r="O240" t="s">
        <v>479</v>
      </c>
      <c r="P240" s="57">
        <f>ROUND('C-Ratio'!I246,1)</f>
        <v>0</v>
      </c>
      <c r="Q240" s="58">
        <f>'C-Ratio'!B246</f>
        <v>0</v>
      </c>
    </row>
    <row r="241" spans="15:17" x14ac:dyDescent="0.25">
      <c r="O241" t="s">
        <v>479</v>
      </c>
      <c r="P241" s="57">
        <f>ROUND('C-Ratio'!I247,1)</f>
        <v>0</v>
      </c>
      <c r="Q241" s="58">
        <f>'C-Ratio'!B247</f>
        <v>0</v>
      </c>
    </row>
    <row r="242" spans="15:17" x14ac:dyDescent="0.25">
      <c r="O242" t="s">
        <v>479</v>
      </c>
      <c r="P242" s="57">
        <f>ROUND('C-Ratio'!I248,1)</f>
        <v>0</v>
      </c>
      <c r="Q242" s="58">
        <f>'C-Ratio'!B248</f>
        <v>0</v>
      </c>
    </row>
    <row r="243" spans="15:17" x14ac:dyDescent="0.25">
      <c r="O243" t="s">
        <v>479</v>
      </c>
      <c r="P243" s="57">
        <f>ROUND('C-Ratio'!I249,1)</f>
        <v>0</v>
      </c>
      <c r="Q243" s="58">
        <f>'C-Ratio'!B249</f>
        <v>0</v>
      </c>
    </row>
    <row r="244" spans="15:17" x14ac:dyDescent="0.25">
      <c r="O244" t="s">
        <v>479</v>
      </c>
      <c r="P244" s="57">
        <f>ROUND('C-Ratio'!I250,1)</f>
        <v>0</v>
      </c>
      <c r="Q244" s="58">
        <f>'C-Ratio'!B250</f>
        <v>0</v>
      </c>
    </row>
    <row r="245" spans="15:17" x14ac:dyDescent="0.25">
      <c r="O245" t="s">
        <v>479</v>
      </c>
      <c r="P245" s="57">
        <f>ROUND('C-Ratio'!I251,1)</f>
        <v>0</v>
      </c>
      <c r="Q245" s="58">
        <f>'C-Ratio'!B251</f>
        <v>0</v>
      </c>
    </row>
    <row r="246" spans="15:17" x14ac:dyDescent="0.25">
      <c r="O246" t="s">
        <v>479</v>
      </c>
      <c r="P246" s="57">
        <f>ROUND('C-Ratio'!I252,1)</f>
        <v>0</v>
      </c>
      <c r="Q246" s="58">
        <f>'C-Ratio'!B252</f>
        <v>0</v>
      </c>
    </row>
    <row r="247" spans="15:17" x14ac:dyDescent="0.25">
      <c r="O247" t="s">
        <v>479</v>
      </c>
      <c r="P247" s="57">
        <f>ROUND('C-Ratio'!I253,1)</f>
        <v>0</v>
      </c>
      <c r="Q247" s="58">
        <f>'C-Ratio'!B253</f>
        <v>0</v>
      </c>
    </row>
    <row r="248" spans="15:17" x14ac:dyDescent="0.25">
      <c r="O248" t="s">
        <v>479</v>
      </c>
      <c r="P248" s="57">
        <f>ROUND('C-Ratio'!I254,1)</f>
        <v>0</v>
      </c>
      <c r="Q248" s="58">
        <f>'C-Ratio'!B254</f>
        <v>0</v>
      </c>
    </row>
    <row r="249" spans="15:17" x14ac:dyDescent="0.25">
      <c r="O249" t="s">
        <v>479</v>
      </c>
      <c r="P249" s="57">
        <f>ROUND('C-Ratio'!I255,1)</f>
        <v>0</v>
      </c>
      <c r="Q249" s="58">
        <f>'C-Ratio'!B255</f>
        <v>0</v>
      </c>
    </row>
    <row r="250" spans="15:17" x14ac:dyDescent="0.25">
      <c r="O250" t="s">
        <v>479</v>
      </c>
      <c r="P250" s="57">
        <f>ROUND('C-Ratio'!I256,1)</f>
        <v>0</v>
      </c>
      <c r="Q250" s="58">
        <f>'C-Ratio'!B256</f>
        <v>0</v>
      </c>
    </row>
    <row r="251" spans="15:17" x14ac:dyDescent="0.25">
      <c r="O251" t="s">
        <v>479</v>
      </c>
      <c r="P251" s="57">
        <f>ROUND('C-Ratio'!I257,1)</f>
        <v>0</v>
      </c>
      <c r="Q251" s="58">
        <f>'C-Ratio'!B257</f>
        <v>0</v>
      </c>
    </row>
    <row r="252" spans="15:17" x14ac:dyDescent="0.25">
      <c r="O252" t="s">
        <v>479</v>
      </c>
      <c r="P252" s="57">
        <f>ROUND('C-Ratio'!I258,1)</f>
        <v>0</v>
      </c>
      <c r="Q252" s="58">
        <f>'C-Ratio'!B258</f>
        <v>0</v>
      </c>
    </row>
    <row r="253" spans="15:17" x14ac:dyDescent="0.25">
      <c r="O253" t="s">
        <v>479</v>
      </c>
      <c r="P253" s="57">
        <f>ROUND('C-Ratio'!I259,1)</f>
        <v>0</v>
      </c>
      <c r="Q253" s="58">
        <f>'C-Ratio'!B259</f>
        <v>0</v>
      </c>
    </row>
    <row r="254" spans="15:17" x14ac:dyDescent="0.25">
      <c r="O254" t="s">
        <v>479</v>
      </c>
      <c r="P254" s="57">
        <f>ROUND('C-Ratio'!I260,1)</f>
        <v>0</v>
      </c>
      <c r="Q254" s="58">
        <f>'C-Ratio'!B260</f>
        <v>0</v>
      </c>
    </row>
    <row r="255" spans="15:17" x14ac:dyDescent="0.25">
      <c r="O255" t="s">
        <v>479</v>
      </c>
      <c r="P255" s="57">
        <f>ROUND('C-Ratio'!I261,1)</f>
        <v>0</v>
      </c>
      <c r="Q255" s="58">
        <f>'C-Ratio'!B261</f>
        <v>0</v>
      </c>
    </row>
    <row r="256" spans="15:17" x14ac:dyDescent="0.25">
      <c r="O256" t="s">
        <v>479</v>
      </c>
      <c r="P256" s="57">
        <f>ROUND('C-Ratio'!I262,1)</f>
        <v>0</v>
      </c>
      <c r="Q256" s="58">
        <f>'C-Ratio'!B262</f>
        <v>0</v>
      </c>
    </row>
    <row r="257" spans="15:17" x14ac:dyDescent="0.25">
      <c r="O257" t="s">
        <v>479</v>
      </c>
      <c r="P257" s="57">
        <f>ROUND('C-Ratio'!I263,1)</f>
        <v>0</v>
      </c>
      <c r="Q257" s="58">
        <f>'C-Ratio'!B263</f>
        <v>0</v>
      </c>
    </row>
    <row r="258" spans="15:17" x14ac:dyDescent="0.25">
      <c r="O258" t="s">
        <v>479</v>
      </c>
      <c r="P258" s="57">
        <f>ROUND('C-Ratio'!I264,1)</f>
        <v>0</v>
      </c>
      <c r="Q258" s="58">
        <f>'C-Ratio'!B264</f>
        <v>0</v>
      </c>
    </row>
    <row r="259" spans="15:17" x14ac:dyDescent="0.25">
      <c r="O259" t="s">
        <v>479</v>
      </c>
      <c r="P259" s="57">
        <f>ROUND('C-Ratio'!I265,1)</f>
        <v>0</v>
      </c>
      <c r="Q259" s="58">
        <f>'C-Ratio'!B265</f>
        <v>0</v>
      </c>
    </row>
    <row r="260" spans="15:17" x14ac:dyDescent="0.25">
      <c r="O260" t="s">
        <v>479</v>
      </c>
      <c r="P260" s="57">
        <f>ROUND('C-Ratio'!I266,1)</f>
        <v>0</v>
      </c>
      <c r="Q260" s="58">
        <f>'C-Ratio'!B266</f>
        <v>0</v>
      </c>
    </row>
    <row r="261" spans="15:17" x14ac:dyDescent="0.25">
      <c r="O261" t="s">
        <v>479</v>
      </c>
      <c r="P261" s="57">
        <f>ROUND('C-Ratio'!I267,1)</f>
        <v>0</v>
      </c>
      <c r="Q261" s="58">
        <f>'C-Ratio'!B267</f>
        <v>0</v>
      </c>
    </row>
    <row r="262" spans="15:17" x14ac:dyDescent="0.25">
      <c r="O262" t="s">
        <v>479</v>
      </c>
      <c r="P262" s="57">
        <f>ROUND('C-Ratio'!I268,1)</f>
        <v>0</v>
      </c>
      <c r="Q262" s="58">
        <f>'C-Ratio'!B268</f>
        <v>0</v>
      </c>
    </row>
    <row r="263" spans="15:17" x14ac:dyDescent="0.25">
      <c r="O263" t="s">
        <v>479</v>
      </c>
      <c r="P263" s="57">
        <f>ROUND('C-Ratio'!I269,1)</f>
        <v>0</v>
      </c>
      <c r="Q263" s="58">
        <f>'C-Ratio'!B269</f>
        <v>0</v>
      </c>
    </row>
    <row r="264" spans="15:17" x14ac:dyDescent="0.25">
      <c r="O264" t="s">
        <v>479</v>
      </c>
      <c r="P264" s="57">
        <f>ROUND('C-Ratio'!I270,1)</f>
        <v>0</v>
      </c>
      <c r="Q264" s="58">
        <f>'C-Ratio'!B270</f>
        <v>0</v>
      </c>
    </row>
    <row r="265" spans="15:17" x14ac:dyDescent="0.25">
      <c r="O265" t="s">
        <v>479</v>
      </c>
      <c r="P265" s="57">
        <f>ROUND('C-Ratio'!I271,1)</f>
        <v>0</v>
      </c>
      <c r="Q265" s="58">
        <f>'C-Ratio'!B271</f>
        <v>0</v>
      </c>
    </row>
    <row r="266" spans="15:17" x14ac:dyDescent="0.25">
      <c r="O266" t="s">
        <v>479</v>
      </c>
      <c r="P266" s="57">
        <f>ROUND('C-Ratio'!I272,1)</f>
        <v>0</v>
      </c>
      <c r="Q266" s="58">
        <f>'C-Ratio'!B272</f>
        <v>0</v>
      </c>
    </row>
    <row r="267" spans="15:17" x14ac:dyDescent="0.25">
      <c r="O267" t="s">
        <v>479</v>
      </c>
      <c r="P267" s="57">
        <f>ROUND('C-Ratio'!I273,1)</f>
        <v>0</v>
      </c>
      <c r="Q267" s="58">
        <f>'C-Ratio'!B273</f>
        <v>0</v>
      </c>
    </row>
    <row r="268" spans="15:17" x14ac:dyDescent="0.25">
      <c r="O268" t="s">
        <v>479</v>
      </c>
      <c r="P268" s="57">
        <f>ROUND('C-Ratio'!I274,1)</f>
        <v>0</v>
      </c>
      <c r="Q268" s="58">
        <f>'C-Ratio'!B274</f>
        <v>0</v>
      </c>
    </row>
    <row r="269" spans="15:17" x14ac:dyDescent="0.25">
      <c r="O269" t="s">
        <v>479</v>
      </c>
      <c r="P269" s="57">
        <f>ROUND('C-Ratio'!I275,1)</f>
        <v>0</v>
      </c>
      <c r="Q269" s="58">
        <f>'C-Ratio'!B275</f>
        <v>0</v>
      </c>
    </row>
    <row r="270" spans="15:17" x14ac:dyDescent="0.25">
      <c r="O270" t="s">
        <v>479</v>
      </c>
      <c r="P270" s="57">
        <f>ROUND('C-Ratio'!I276,1)</f>
        <v>0</v>
      </c>
      <c r="Q270" s="58">
        <f>'C-Ratio'!B276</f>
        <v>0</v>
      </c>
    </row>
    <row r="271" spans="15:17" x14ac:dyDescent="0.25">
      <c r="O271" t="s">
        <v>479</v>
      </c>
      <c r="P271" s="57">
        <f>ROUND('C-Ratio'!I277,1)</f>
        <v>0</v>
      </c>
      <c r="Q271" s="58">
        <f>'C-Ratio'!B277</f>
        <v>0</v>
      </c>
    </row>
    <row r="272" spans="15:17" x14ac:dyDescent="0.25">
      <c r="O272" t="s">
        <v>479</v>
      </c>
      <c r="P272" s="57">
        <f>ROUND('C-Ratio'!I278,1)</f>
        <v>0</v>
      </c>
      <c r="Q272" s="58">
        <f>'C-Ratio'!B278</f>
        <v>0</v>
      </c>
    </row>
    <row r="273" spans="15:17" x14ac:dyDescent="0.25">
      <c r="O273" t="s">
        <v>479</v>
      </c>
      <c r="P273" s="57">
        <f>ROUND('C-Ratio'!I279,1)</f>
        <v>0</v>
      </c>
      <c r="Q273" s="58">
        <f>'C-Ratio'!B279</f>
        <v>0</v>
      </c>
    </row>
    <row r="274" spans="15:17" x14ac:dyDescent="0.25">
      <c r="O274" t="s">
        <v>479</v>
      </c>
      <c r="P274" s="57">
        <f>ROUND('C-Ratio'!I280,1)</f>
        <v>0</v>
      </c>
      <c r="Q274" s="58">
        <f>'C-Ratio'!B280</f>
        <v>0</v>
      </c>
    </row>
    <row r="275" spans="15:17" x14ac:dyDescent="0.25">
      <c r="O275" t="s">
        <v>479</v>
      </c>
      <c r="P275" s="57">
        <f>ROUND('C-Ratio'!I281,1)</f>
        <v>0</v>
      </c>
      <c r="Q275" s="58">
        <f>'C-Ratio'!B281</f>
        <v>0</v>
      </c>
    </row>
    <row r="276" spans="15:17" x14ac:dyDescent="0.25">
      <c r="O276" t="s">
        <v>479</v>
      </c>
      <c r="P276" s="57">
        <f>ROUND('C-Ratio'!I282,1)</f>
        <v>0</v>
      </c>
      <c r="Q276" s="58">
        <f>'C-Ratio'!B282</f>
        <v>0</v>
      </c>
    </row>
    <row r="277" spans="15:17" x14ac:dyDescent="0.25">
      <c r="O277" t="s">
        <v>479</v>
      </c>
      <c r="P277" s="57">
        <f>ROUND('C-Ratio'!I283,1)</f>
        <v>0</v>
      </c>
      <c r="Q277" s="58">
        <f>'C-Ratio'!B283</f>
        <v>0</v>
      </c>
    </row>
    <row r="278" spans="15:17" x14ac:dyDescent="0.25">
      <c r="O278" t="s">
        <v>479</v>
      </c>
      <c r="P278" s="57">
        <f>ROUND('C-Ratio'!I284,1)</f>
        <v>0</v>
      </c>
      <c r="Q278" s="58">
        <f>'C-Ratio'!B284</f>
        <v>0</v>
      </c>
    </row>
    <row r="279" spans="15:17" x14ac:dyDescent="0.25">
      <c r="O279" t="s">
        <v>479</v>
      </c>
      <c r="P279" s="57">
        <f>ROUND('C-Ratio'!I285,1)</f>
        <v>0</v>
      </c>
      <c r="Q279" s="58">
        <f>'C-Ratio'!B285</f>
        <v>0</v>
      </c>
    </row>
    <row r="280" spans="15:17" x14ac:dyDescent="0.25">
      <c r="O280" t="s">
        <v>479</v>
      </c>
      <c r="P280" s="57">
        <f>ROUND('C-Ratio'!I286,1)</f>
        <v>0</v>
      </c>
      <c r="Q280" s="58">
        <f>'C-Ratio'!B286</f>
        <v>0</v>
      </c>
    </row>
    <row r="281" spans="15:17" x14ac:dyDescent="0.25">
      <c r="O281" t="s">
        <v>479</v>
      </c>
      <c r="P281" s="57">
        <f>ROUND('C-Ratio'!I287,1)</f>
        <v>0</v>
      </c>
      <c r="Q281" s="58">
        <f>'C-Ratio'!B287</f>
        <v>0</v>
      </c>
    </row>
    <row r="282" spans="15:17" x14ac:dyDescent="0.25">
      <c r="O282" t="s">
        <v>479</v>
      </c>
      <c r="P282" s="57">
        <f>ROUND('C-Ratio'!I288,1)</f>
        <v>0</v>
      </c>
      <c r="Q282" s="58">
        <f>'C-Ratio'!B288</f>
        <v>0</v>
      </c>
    </row>
    <row r="283" spans="15:17" x14ac:dyDescent="0.25">
      <c r="O283" t="s">
        <v>479</v>
      </c>
      <c r="P283" s="57">
        <f>ROUND('C-Ratio'!I289,1)</f>
        <v>0</v>
      </c>
      <c r="Q283" s="58">
        <f>'C-Ratio'!B289</f>
        <v>0</v>
      </c>
    </row>
    <row r="284" spans="15:17" x14ac:dyDescent="0.25">
      <c r="O284" t="s">
        <v>479</v>
      </c>
      <c r="P284" s="57">
        <f>ROUND('C-Ratio'!I290,1)</f>
        <v>0</v>
      </c>
      <c r="Q284" s="58">
        <f>'C-Ratio'!B290</f>
        <v>0</v>
      </c>
    </row>
    <row r="285" spans="15:17" x14ac:dyDescent="0.25">
      <c r="O285" t="s">
        <v>479</v>
      </c>
      <c r="P285" s="57">
        <f>ROUND('C-Ratio'!I291,1)</f>
        <v>0</v>
      </c>
      <c r="Q285" s="58">
        <f>'C-Ratio'!B291</f>
        <v>0</v>
      </c>
    </row>
    <row r="286" spans="15:17" x14ac:dyDescent="0.25">
      <c r="O286" t="s">
        <v>479</v>
      </c>
      <c r="P286" s="57">
        <f>ROUND('C-Ratio'!I292,1)</f>
        <v>0</v>
      </c>
      <c r="Q286" s="58">
        <f>'C-Ratio'!B292</f>
        <v>0</v>
      </c>
    </row>
    <row r="287" spans="15:17" x14ac:dyDescent="0.25">
      <c r="O287" t="s">
        <v>479</v>
      </c>
      <c r="P287" s="57">
        <f>ROUND('C-Ratio'!I293,1)</f>
        <v>0</v>
      </c>
      <c r="Q287" s="58">
        <f>'C-Ratio'!B293</f>
        <v>0</v>
      </c>
    </row>
    <row r="288" spans="15:17" x14ac:dyDescent="0.25">
      <c r="O288" t="s">
        <v>479</v>
      </c>
      <c r="P288" s="57">
        <f>ROUND('C-Ratio'!I294,1)</f>
        <v>0</v>
      </c>
      <c r="Q288" s="58">
        <f>'C-Ratio'!B294</f>
        <v>0</v>
      </c>
    </row>
    <row r="289" spans="15:17" x14ac:dyDescent="0.25">
      <c r="O289" t="s">
        <v>479</v>
      </c>
      <c r="P289" s="57">
        <f>ROUND('C-Ratio'!I295,1)</f>
        <v>0</v>
      </c>
      <c r="Q289" s="58">
        <f>'C-Ratio'!B295</f>
        <v>0</v>
      </c>
    </row>
    <row r="290" spans="15:17" x14ac:dyDescent="0.25">
      <c r="O290" t="s">
        <v>479</v>
      </c>
      <c r="P290" s="57">
        <f>ROUND('C-Ratio'!I296,1)</f>
        <v>0</v>
      </c>
      <c r="Q290" s="58">
        <f>'C-Ratio'!B296</f>
        <v>0</v>
      </c>
    </row>
    <row r="291" spans="15:17" x14ac:dyDescent="0.25">
      <c r="O291" t="s">
        <v>479</v>
      </c>
      <c r="P291" s="57">
        <f>ROUND('C-Ratio'!I297,1)</f>
        <v>0</v>
      </c>
      <c r="Q291" s="58">
        <f>'C-Ratio'!B297</f>
        <v>0</v>
      </c>
    </row>
    <row r="292" spans="15:17" x14ac:dyDescent="0.25">
      <c r="O292" t="s">
        <v>479</v>
      </c>
      <c r="P292" s="57">
        <f>ROUND('C-Ratio'!I298,1)</f>
        <v>0</v>
      </c>
      <c r="Q292" s="58">
        <f>'C-Ratio'!B298</f>
        <v>0</v>
      </c>
    </row>
    <row r="293" spans="15:17" x14ac:dyDescent="0.25">
      <c r="O293" t="s">
        <v>479</v>
      </c>
      <c r="P293" s="57">
        <f>ROUND('C-Ratio'!I299,1)</f>
        <v>0</v>
      </c>
      <c r="Q293" s="58">
        <f>'C-Ratio'!B299</f>
        <v>0</v>
      </c>
    </row>
    <row r="294" spans="15:17" x14ac:dyDescent="0.25">
      <c r="O294" t="s">
        <v>479</v>
      </c>
      <c r="P294" s="57">
        <f>ROUND('C-Ratio'!I300,1)</f>
        <v>0</v>
      </c>
      <c r="Q294" s="58">
        <f>'C-Ratio'!B300</f>
        <v>0</v>
      </c>
    </row>
    <row r="295" spans="15:17" x14ac:dyDescent="0.25">
      <c r="O295" t="s">
        <v>479</v>
      </c>
      <c r="P295" s="57">
        <f>ROUND('C-Ratio'!I301,1)</f>
        <v>0</v>
      </c>
      <c r="Q295" s="58">
        <f>'C-Ratio'!B301</f>
        <v>0</v>
      </c>
    </row>
    <row r="296" spans="15:17" x14ac:dyDescent="0.25">
      <c r="O296" t="s">
        <v>479</v>
      </c>
      <c r="P296" s="57">
        <f>ROUND('C-Ratio'!I302,1)</f>
        <v>0</v>
      </c>
      <c r="Q296" s="58">
        <f>'C-Ratio'!B302</f>
        <v>0</v>
      </c>
    </row>
    <row r="297" spans="15:17" x14ac:dyDescent="0.25">
      <c r="O297" t="s">
        <v>479</v>
      </c>
      <c r="P297" s="57">
        <f>ROUND('C-Ratio'!I303,1)</f>
        <v>0</v>
      </c>
      <c r="Q297" s="58">
        <f>'C-Ratio'!B303</f>
        <v>0</v>
      </c>
    </row>
    <row r="298" spans="15:17" x14ac:dyDescent="0.25">
      <c r="O298" t="s">
        <v>479</v>
      </c>
      <c r="P298" s="57">
        <f>ROUND('C-Ratio'!I304,1)</f>
        <v>0</v>
      </c>
      <c r="Q298" s="58">
        <f>'C-Ratio'!B304</f>
        <v>0</v>
      </c>
    </row>
    <row r="299" spans="15:17" x14ac:dyDescent="0.25">
      <c r="O299" t="s">
        <v>479</v>
      </c>
      <c r="P299" s="57">
        <f>ROUND('C-Ratio'!I305,1)</f>
        <v>0</v>
      </c>
      <c r="Q299" s="58">
        <f>'C-Ratio'!B305</f>
        <v>0</v>
      </c>
    </row>
    <row r="300" spans="15:17" x14ac:dyDescent="0.25">
      <c r="O300" t="s">
        <v>479</v>
      </c>
      <c r="P300" s="57">
        <f>ROUND('C-Ratio'!I306,1)</f>
        <v>0</v>
      </c>
      <c r="Q300" s="58">
        <f>'C-Ratio'!B306</f>
        <v>0</v>
      </c>
    </row>
    <row r="301" spans="15:17" x14ac:dyDescent="0.25">
      <c r="O301" t="s">
        <v>479</v>
      </c>
      <c r="P301" s="57">
        <f>ROUND('C-Ratio'!I307,1)</f>
        <v>0</v>
      </c>
      <c r="Q301" s="58">
        <f>'C-Ratio'!B307</f>
        <v>0</v>
      </c>
    </row>
    <row r="302" spans="15:17" x14ac:dyDescent="0.25">
      <c r="O302" t="s">
        <v>479</v>
      </c>
      <c r="P302" s="57">
        <f>ROUND('C-Ratio'!I308,1)</f>
        <v>0</v>
      </c>
      <c r="Q302" s="58">
        <f>'C-Ratio'!B308</f>
        <v>0</v>
      </c>
    </row>
    <row r="303" spans="15:17" x14ac:dyDescent="0.25">
      <c r="O303" t="s">
        <v>479</v>
      </c>
      <c r="P303" s="57">
        <f>ROUND('C-Ratio'!I309,1)</f>
        <v>0</v>
      </c>
      <c r="Q303" s="58">
        <f>'C-Ratio'!B309</f>
        <v>0</v>
      </c>
    </row>
    <row r="304" spans="15:17" x14ac:dyDescent="0.25">
      <c r="O304" t="s">
        <v>479</v>
      </c>
      <c r="P304" s="57">
        <f>ROUND('C-Ratio'!I310,1)</f>
        <v>0</v>
      </c>
      <c r="Q304" s="58">
        <f>'C-Ratio'!B310</f>
        <v>0</v>
      </c>
    </row>
    <row r="305" spans="15:17" x14ac:dyDescent="0.25">
      <c r="O305" t="s">
        <v>479</v>
      </c>
      <c r="P305" s="57">
        <f>ROUND('C-Ratio'!I311,1)</f>
        <v>0</v>
      </c>
      <c r="Q305" s="58">
        <f>'C-Ratio'!B311</f>
        <v>0</v>
      </c>
    </row>
    <row r="306" spans="15:17" x14ac:dyDescent="0.25">
      <c r="O306" t="s">
        <v>479</v>
      </c>
      <c r="P306" s="57">
        <f>ROUND('C-Ratio'!I312,1)</f>
        <v>0</v>
      </c>
      <c r="Q306" s="58">
        <f>'C-Ratio'!B312</f>
        <v>0</v>
      </c>
    </row>
    <row r="307" spans="15:17" x14ac:dyDescent="0.25">
      <c r="O307" t="s">
        <v>479</v>
      </c>
      <c r="P307" s="57">
        <f>ROUND('C-Ratio'!I313,1)</f>
        <v>0</v>
      </c>
      <c r="Q307" s="58">
        <f>'C-Ratio'!B313</f>
        <v>0</v>
      </c>
    </row>
    <row r="308" spans="15:17" x14ac:dyDescent="0.25">
      <c r="O308" t="s">
        <v>479</v>
      </c>
      <c r="P308" s="57">
        <f>ROUND('C-Ratio'!I314,1)</f>
        <v>0</v>
      </c>
      <c r="Q308" s="58">
        <f>'C-Ratio'!B314</f>
        <v>0</v>
      </c>
    </row>
    <row r="309" spans="15:17" x14ac:dyDescent="0.25">
      <c r="O309" t="s">
        <v>479</v>
      </c>
      <c r="P309" s="57">
        <f>ROUND('C-Ratio'!I315,1)</f>
        <v>0</v>
      </c>
      <c r="Q309" s="58">
        <f>'C-Ratio'!B315</f>
        <v>0</v>
      </c>
    </row>
    <row r="310" spans="15:17" x14ac:dyDescent="0.25">
      <c r="O310" t="s">
        <v>479</v>
      </c>
      <c r="P310" s="57">
        <f>ROUND('C-Ratio'!I316,1)</f>
        <v>0</v>
      </c>
      <c r="Q310" s="58">
        <f>'C-Ratio'!B316</f>
        <v>0</v>
      </c>
    </row>
    <row r="311" spans="15:17" x14ac:dyDescent="0.25">
      <c r="O311" t="s">
        <v>479</v>
      </c>
      <c r="P311" s="57">
        <f>ROUND('C-Ratio'!I317,1)</f>
        <v>0</v>
      </c>
      <c r="Q311" s="58">
        <f>'C-Ratio'!B317</f>
        <v>0</v>
      </c>
    </row>
    <row r="312" spans="15:17" x14ac:dyDescent="0.25">
      <c r="O312" t="s">
        <v>479</v>
      </c>
      <c r="P312" s="57">
        <f>ROUND('C-Ratio'!I318,1)</f>
        <v>0</v>
      </c>
      <c r="Q312" s="58">
        <f>'C-Ratio'!B318</f>
        <v>0</v>
      </c>
    </row>
    <row r="313" spans="15:17" x14ac:dyDescent="0.25">
      <c r="O313" t="s">
        <v>479</v>
      </c>
      <c r="P313" s="57">
        <f>ROUND('C-Ratio'!I319,1)</f>
        <v>0</v>
      </c>
      <c r="Q313" s="58">
        <f>'C-Ratio'!B319</f>
        <v>0</v>
      </c>
    </row>
    <row r="314" spans="15:17" x14ac:dyDescent="0.25">
      <c r="O314" t="s">
        <v>479</v>
      </c>
      <c r="P314" s="57">
        <f>ROUND('C-Ratio'!I320,1)</f>
        <v>0</v>
      </c>
      <c r="Q314" s="58">
        <f>'C-Ratio'!B320</f>
        <v>0</v>
      </c>
    </row>
    <row r="315" spans="15:17" x14ac:dyDescent="0.25">
      <c r="O315" t="s">
        <v>479</v>
      </c>
      <c r="P315" s="57">
        <f>ROUND('C-Ratio'!I321,1)</f>
        <v>0</v>
      </c>
      <c r="Q315" s="58">
        <f>'C-Ratio'!B321</f>
        <v>0</v>
      </c>
    </row>
    <row r="316" spans="15:17" x14ac:dyDescent="0.25">
      <c r="O316" t="s">
        <v>479</v>
      </c>
      <c r="P316" s="57">
        <f>ROUND('C-Ratio'!I322,1)</f>
        <v>0</v>
      </c>
      <c r="Q316" s="58">
        <f>'C-Ratio'!B322</f>
        <v>0</v>
      </c>
    </row>
    <row r="317" spans="15:17" x14ac:dyDescent="0.25">
      <c r="O317" t="s">
        <v>479</v>
      </c>
      <c r="P317" s="57">
        <f>ROUND('C-Ratio'!I323,1)</f>
        <v>0</v>
      </c>
      <c r="Q317" s="58">
        <f>'C-Ratio'!B323</f>
        <v>0</v>
      </c>
    </row>
    <row r="318" spans="15:17" x14ac:dyDescent="0.25">
      <c r="O318" t="s">
        <v>479</v>
      </c>
      <c r="P318" s="57">
        <f>ROUND('C-Ratio'!I324,1)</f>
        <v>0</v>
      </c>
      <c r="Q318" s="58">
        <f>'C-Ratio'!B324</f>
        <v>0</v>
      </c>
    </row>
    <row r="319" spans="15:17" x14ac:dyDescent="0.25">
      <c r="O319" t="s">
        <v>479</v>
      </c>
      <c r="P319" s="57">
        <f>ROUND('C-Ratio'!I325,1)</f>
        <v>0</v>
      </c>
      <c r="Q319" s="58">
        <f>'C-Ratio'!B325</f>
        <v>0</v>
      </c>
    </row>
    <row r="320" spans="15:17" x14ac:dyDescent="0.25">
      <c r="O320" t="s">
        <v>479</v>
      </c>
      <c r="P320" s="57">
        <f>ROUND('C-Ratio'!I326,1)</f>
        <v>0</v>
      </c>
      <c r="Q320" s="58">
        <f>'C-Ratio'!B326</f>
        <v>0</v>
      </c>
    </row>
    <row r="321" spans="15:17" x14ac:dyDescent="0.25">
      <c r="O321" t="s">
        <v>479</v>
      </c>
      <c r="P321" s="57">
        <f>ROUND('C-Ratio'!I327,1)</f>
        <v>0</v>
      </c>
      <c r="Q321" s="58">
        <f>'C-Ratio'!B327</f>
        <v>0</v>
      </c>
    </row>
    <row r="322" spans="15:17" x14ac:dyDescent="0.25">
      <c r="O322" t="s">
        <v>479</v>
      </c>
      <c r="P322" s="57">
        <f>ROUND('C-Ratio'!I328,1)</f>
        <v>0</v>
      </c>
      <c r="Q322" s="58">
        <f>'C-Ratio'!B328</f>
        <v>0</v>
      </c>
    </row>
    <row r="323" spans="15:17" x14ac:dyDescent="0.25">
      <c r="O323" t="s">
        <v>479</v>
      </c>
      <c r="P323" s="57">
        <f>ROUND('C-Ratio'!I329,1)</f>
        <v>0</v>
      </c>
      <c r="Q323" s="58">
        <f>'C-Ratio'!B329</f>
        <v>0</v>
      </c>
    </row>
    <row r="324" spans="15:17" x14ac:dyDescent="0.25">
      <c r="O324" t="s">
        <v>479</v>
      </c>
      <c r="P324" s="57">
        <f>ROUND('C-Ratio'!I330,1)</f>
        <v>0</v>
      </c>
      <c r="Q324" s="58">
        <f>'C-Ratio'!B330</f>
        <v>0</v>
      </c>
    </row>
    <row r="325" spans="15:17" x14ac:dyDescent="0.25">
      <c r="O325" t="s">
        <v>479</v>
      </c>
      <c r="P325" s="57">
        <f>ROUND('C-Ratio'!I331,1)</f>
        <v>0</v>
      </c>
      <c r="Q325" s="58">
        <f>'C-Ratio'!B331</f>
        <v>0</v>
      </c>
    </row>
    <row r="326" spans="15:17" x14ac:dyDescent="0.25">
      <c r="O326" t="s">
        <v>479</v>
      </c>
      <c r="P326" s="57">
        <f>ROUND('C-Ratio'!I332,1)</f>
        <v>0</v>
      </c>
      <c r="Q326" s="58">
        <f>'C-Ratio'!B332</f>
        <v>0</v>
      </c>
    </row>
    <row r="327" spans="15:17" x14ac:dyDescent="0.25">
      <c r="O327" t="s">
        <v>479</v>
      </c>
      <c r="P327" s="57">
        <f>ROUND('C-Ratio'!I333,1)</f>
        <v>0</v>
      </c>
      <c r="Q327" s="58">
        <f>'C-Ratio'!B333</f>
        <v>0</v>
      </c>
    </row>
    <row r="328" spans="15:17" x14ac:dyDescent="0.25">
      <c r="O328" t="s">
        <v>479</v>
      </c>
      <c r="P328" s="57">
        <f>ROUND('C-Ratio'!I334,1)</f>
        <v>0</v>
      </c>
      <c r="Q328" s="58">
        <f>'C-Ratio'!B334</f>
        <v>0</v>
      </c>
    </row>
    <row r="329" spans="15:17" x14ac:dyDescent="0.25">
      <c r="O329" t="s">
        <v>479</v>
      </c>
      <c r="P329" s="57">
        <f>ROUND('C-Ratio'!I335,1)</f>
        <v>0</v>
      </c>
      <c r="Q329" s="58">
        <f>'C-Ratio'!B335</f>
        <v>0</v>
      </c>
    </row>
    <row r="330" spans="15:17" x14ac:dyDescent="0.25">
      <c r="O330" t="s">
        <v>479</v>
      </c>
      <c r="P330" s="57">
        <f>ROUND('C-Ratio'!I336,1)</f>
        <v>0</v>
      </c>
      <c r="Q330" s="58">
        <f>'C-Ratio'!B336</f>
        <v>0</v>
      </c>
    </row>
    <row r="331" spans="15:17" x14ac:dyDescent="0.25">
      <c r="O331" t="s">
        <v>479</v>
      </c>
      <c r="P331" s="57">
        <f>ROUND('C-Ratio'!I337,1)</f>
        <v>0</v>
      </c>
      <c r="Q331" s="58">
        <f>'C-Ratio'!B337</f>
        <v>0</v>
      </c>
    </row>
    <row r="332" spans="15:17" x14ac:dyDescent="0.25">
      <c r="O332" t="s">
        <v>479</v>
      </c>
      <c r="P332" s="57">
        <f>ROUND('C-Ratio'!I338,1)</f>
        <v>0</v>
      </c>
      <c r="Q332" s="58">
        <f>'C-Ratio'!B338</f>
        <v>0</v>
      </c>
    </row>
    <row r="333" spans="15:17" x14ac:dyDescent="0.25">
      <c r="O333" t="s">
        <v>479</v>
      </c>
      <c r="P333" s="57">
        <f>ROUND('C-Ratio'!I339,1)</f>
        <v>0</v>
      </c>
      <c r="Q333" s="58">
        <f>'C-Ratio'!B339</f>
        <v>0</v>
      </c>
    </row>
    <row r="334" spans="15:17" x14ac:dyDescent="0.25">
      <c r="O334" t="s">
        <v>479</v>
      </c>
      <c r="P334" s="57">
        <f>ROUND('C-Ratio'!I340,1)</f>
        <v>0</v>
      </c>
      <c r="Q334" s="58">
        <f>'C-Ratio'!B340</f>
        <v>0</v>
      </c>
    </row>
    <row r="335" spans="15:17" x14ac:dyDescent="0.25">
      <c r="O335" t="s">
        <v>479</v>
      </c>
      <c r="P335" s="57">
        <f>ROUND('C-Ratio'!I341,1)</f>
        <v>0</v>
      </c>
      <c r="Q335" s="58">
        <f>'C-Ratio'!B341</f>
        <v>0</v>
      </c>
    </row>
    <row r="336" spans="15:17" x14ac:dyDescent="0.25">
      <c r="O336" t="s">
        <v>479</v>
      </c>
      <c r="P336" s="57">
        <f>ROUND('C-Ratio'!I342,1)</f>
        <v>0</v>
      </c>
      <c r="Q336" s="58">
        <f>'C-Ratio'!B342</f>
        <v>0</v>
      </c>
    </row>
    <row r="337" spans="15:17" x14ac:dyDescent="0.25">
      <c r="O337" t="s">
        <v>479</v>
      </c>
      <c r="P337" s="57">
        <f>ROUND('C-Ratio'!I343,1)</f>
        <v>0</v>
      </c>
      <c r="Q337" s="58">
        <f>'C-Ratio'!B343</f>
        <v>0</v>
      </c>
    </row>
    <row r="338" spans="15:17" x14ac:dyDescent="0.25">
      <c r="O338" t="s">
        <v>479</v>
      </c>
      <c r="P338" s="57">
        <f>ROUND('C-Ratio'!I344,1)</f>
        <v>0</v>
      </c>
      <c r="Q338" s="58">
        <f>'C-Ratio'!B344</f>
        <v>0</v>
      </c>
    </row>
    <row r="339" spans="15:17" x14ac:dyDescent="0.25">
      <c r="O339" t="s">
        <v>479</v>
      </c>
      <c r="P339" s="57">
        <f>ROUND('C-Ratio'!I345,1)</f>
        <v>0</v>
      </c>
      <c r="Q339" s="58">
        <f>'C-Ratio'!B345</f>
        <v>0</v>
      </c>
    </row>
    <row r="340" spans="15:17" x14ac:dyDescent="0.25">
      <c r="O340" t="s">
        <v>479</v>
      </c>
      <c r="P340" s="57">
        <f>ROUND('C-Ratio'!I346,1)</f>
        <v>0</v>
      </c>
      <c r="Q340" s="58">
        <f>'C-Ratio'!B346</f>
        <v>0</v>
      </c>
    </row>
    <row r="341" spans="15:17" x14ac:dyDescent="0.25">
      <c r="O341" t="s">
        <v>479</v>
      </c>
      <c r="P341" s="57">
        <f>ROUND('C-Ratio'!I347,1)</f>
        <v>0</v>
      </c>
      <c r="Q341" s="58">
        <f>'C-Ratio'!B347</f>
        <v>0</v>
      </c>
    </row>
    <row r="342" spans="15:17" x14ac:dyDescent="0.25">
      <c r="O342" t="s">
        <v>479</v>
      </c>
      <c r="P342" s="57">
        <f>ROUND('C-Ratio'!I348,1)</f>
        <v>0</v>
      </c>
      <c r="Q342" s="58">
        <f>'C-Ratio'!B348</f>
        <v>0</v>
      </c>
    </row>
    <row r="343" spans="15:17" x14ac:dyDescent="0.25">
      <c r="O343" t="s">
        <v>479</v>
      </c>
      <c r="P343" s="57">
        <f>ROUND('C-Ratio'!I349,1)</f>
        <v>0</v>
      </c>
      <c r="Q343" s="58">
        <f>'C-Ratio'!B349</f>
        <v>0</v>
      </c>
    </row>
    <row r="344" spans="15:17" x14ac:dyDescent="0.25">
      <c r="O344" t="s">
        <v>479</v>
      </c>
      <c r="P344" s="57">
        <f>ROUND('C-Ratio'!I350,1)</f>
        <v>0</v>
      </c>
      <c r="Q344" s="58">
        <f>'C-Ratio'!B350</f>
        <v>0</v>
      </c>
    </row>
    <row r="345" spans="15:17" x14ac:dyDescent="0.25">
      <c r="O345" t="s">
        <v>479</v>
      </c>
      <c r="P345" s="57">
        <f>ROUND('C-Ratio'!I351,1)</f>
        <v>0</v>
      </c>
      <c r="Q345" s="58">
        <f>'C-Ratio'!B351</f>
        <v>0</v>
      </c>
    </row>
    <row r="346" spans="15:17" x14ac:dyDescent="0.25">
      <c r="O346" t="s">
        <v>479</v>
      </c>
      <c r="P346" s="57">
        <f>ROUND('C-Ratio'!I352,1)</f>
        <v>0</v>
      </c>
      <c r="Q346" s="58">
        <f>'C-Ratio'!B352</f>
        <v>0</v>
      </c>
    </row>
    <row r="347" spans="15:17" x14ac:dyDescent="0.25">
      <c r="O347" t="s">
        <v>479</v>
      </c>
      <c r="P347" s="57">
        <f>ROUND('C-Ratio'!I353,1)</f>
        <v>0</v>
      </c>
      <c r="Q347" s="58">
        <f>'C-Ratio'!B353</f>
        <v>0</v>
      </c>
    </row>
    <row r="348" spans="15:17" x14ac:dyDescent="0.25">
      <c r="O348" t="s">
        <v>479</v>
      </c>
      <c r="P348" s="57">
        <f>ROUND('C-Ratio'!I354,1)</f>
        <v>0</v>
      </c>
      <c r="Q348" s="58">
        <f>'C-Ratio'!B354</f>
        <v>0</v>
      </c>
    </row>
    <row r="349" spans="15:17" x14ac:dyDescent="0.25">
      <c r="O349" t="s">
        <v>479</v>
      </c>
      <c r="P349" s="57">
        <f>ROUND('C-Ratio'!I355,1)</f>
        <v>0</v>
      </c>
      <c r="Q349" s="58">
        <f>'C-Ratio'!B355</f>
        <v>0</v>
      </c>
    </row>
    <row r="350" spans="15:17" x14ac:dyDescent="0.25">
      <c r="O350" t="s">
        <v>479</v>
      </c>
      <c r="P350" s="57">
        <f>ROUND('C-Ratio'!I356,1)</f>
        <v>0</v>
      </c>
      <c r="Q350" s="58">
        <f>'C-Ratio'!B356</f>
        <v>0</v>
      </c>
    </row>
    <row r="351" spans="15:17" x14ac:dyDescent="0.25">
      <c r="O351" t="s">
        <v>479</v>
      </c>
      <c r="P351" s="57">
        <f>ROUND('C-Ratio'!I357,1)</f>
        <v>0</v>
      </c>
      <c r="Q351" s="58">
        <f>'C-Ratio'!B357</f>
        <v>0</v>
      </c>
    </row>
    <row r="352" spans="15:17" x14ac:dyDescent="0.25">
      <c r="O352" t="s">
        <v>479</v>
      </c>
      <c r="P352" s="57">
        <f>ROUND('C-Ratio'!I358,1)</f>
        <v>0</v>
      </c>
      <c r="Q352" s="58">
        <f>'C-Ratio'!B358</f>
        <v>0</v>
      </c>
    </row>
    <row r="353" spans="15:17" x14ac:dyDescent="0.25">
      <c r="O353" t="s">
        <v>479</v>
      </c>
      <c r="P353" s="57">
        <f>ROUND('C-Ratio'!I359,1)</f>
        <v>0</v>
      </c>
      <c r="Q353" s="58">
        <f>'C-Ratio'!B359</f>
        <v>0</v>
      </c>
    </row>
    <row r="354" spans="15:17" x14ac:dyDescent="0.25">
      <c r="O354" t="s">
        <v>479</v>
      </c>
      <c r="P354" s="57">
        <f>ROUND('C-Ratio'!I360,1)</f>
        <v>0</v>
      </c>
      <c r="Q354" s="58">
        <f>'C-Ratio'!B360</f>
        <v>0</v>
      </c>
    </row>
    <row r="355" spans="15:17" x14ac:dyDescent="0.25">
      <c r="O355" t="s">
        <v>479</v>
      </c>
      <c r="P355" s="57">
        <f>ROUND('C-Ratio'!I361,1)</f>
        <v>0</v>
      </c>
      <c r="Q355" s="58">
        <f>'C-Ratio'!B361</f>
        <v>0</v>
      </c>
    </row>
    <row r="356" spans="15:17" x14ac:dyDescent="0.25">
      <c r="O356" t="s">
        <v>479</v>
      </c>
      <c r="P356" s="57">
        <f>ROUND('C-Ratio'!I362,1)</f>
        <v>0</v>
      </c>
      <c r="Q356" s="58">
        <f>'C-Ratio'!B362</f>
        <v>0</v>
      </c>
    </row>
    <row r="357" spans="15:17" x14ac:dyDescent="0.25">
      <c r="O357" t="s">
        <v>479</v>
      </c>
      <c r="P357" s="57">
        <f>ROUND('C-Ratio'!I363,1)</f>
        <v>0</v>
      </c>
      <c r="Q357" s="58">
        <f>'C-Ratio'!B363</f>
        <v>0</v>
      </c>
    </row>
    <row r="358" spans="15:17" x14ac:dyDescent="0.25">
      <c r="O358" t="s">
        <v>479</v>
      </c>
      <c r="P358" s="57">
        <f>ROUND('C-Ratio'!I364,1)</f>
        <v>0</v>
      </c>
      <c r="Q358" s="58">
        <f>'C-Ratio'!B364</f>
        <v>0</v>
      </c>
    </row>
    <row r="359" spans="15:17" x14ac:dyDescent="0.25">
      <c r="O359" t="s">
        <v>479</v>
      </c>
      <c r="P359" s="57">
        <f>ROUND('C-Ratio'!I365,1)</f>
        <v>0</v>
      </c>
      <c r="Q359" s="58">
        <f>'C-Ratio'!B365</f>
        <v>0</v>
      </c>
    </row>
    <row r="360" spans="15:17" x14ac:dyDescent="0.25">
      <c r="O360" t="s">
        <v>479</v>
      </c>
      <c r="P360" s="57">
        <f>ROUND('C-Ratio'!I366,1)</f>
        <v>0</v>
      </c>
      <c r="Q360" s="58">
        <f>'C-Ratio'!B366</f>
        <v>0</v>
      </c>
    </row>
    <row r="361" spans="15:17" x14ac:dyDescent="0.25">
      <c r="O361" t="s">
        <v>479</v>
      </c>
      <c r="P361" s="57">
        <f>ROUND('C-Ratio'!I367,1)</f>
        <v>0</v>
      </c>
      <c r="Q361" s="58">
        <f>'C-Ratio'!B367</f>
        <v>0</v>
      </c>
    </row>
    <row r="362" spans="15:17" x14ac:dyDescent="0.25">
      <c r="O362" t="s">
        <v>479</v>
      </c>
      <c r="P362" s="57">
        <f>ROUND('C-Ratio'!I368,1)</f>
        <v>0</v>
      </c>
      <c r="Q362" s="58">
        <f>'C-Ratio'!B368</f>
        <v>0</v>
      </c>
    </row>
    <row r="363" spans="15:17" x14ac:dyDescent="0.25">
      <c r="O363" t="s">
        <v>479</v>
      </c>
      <c r="P363" s="57">
        <f>ROUND('C-Ratio'!I369,1)</f>
        <v>0</v>
      </c>
      <c r="Q363" s="58">
        <f>'C-Ratio'!B369</f>
        <v>0</v>
      </c>
    </row>
    <row r="364" spans="15:17" x14ac:dyDescent="0.25">
      <c r="O364" t="s">
        <v>479</v>
      </c>
      <c r="P364" s="57">
        <f>ROUND('C-Ratio'!I370,1)</f>
        <v>0</v>
      </c>
      <c r="Q364" s="58">
        <f>'C-Ratio'!B370</f>
        <v>0</v>
      </c>
    </row>
    <row r="365" spans="15:17" x14ac:dyDescent="0.25">
      <c r="O365" t="s">
        <v>479</v>
      </c>
      <c r="P365" s="57">
        <f>ROUND('C-Ratio'!I371,1)</f>
        <v>0</v>
      </c>
      <c r="Q365" s="58">
        <f>'C-Ratio'!B371</f>
        <v>0</v>
      </c>
    </row>
    <row r="366" spans="15:17" x14ac:dyDescent="0.25">
      <c r="O366" t="s">
        <v>479</v>
      </c>
      <c r="P366" s="57">
        <f>ROUND('C-Ratio'!I372,1)</f>
        <v>0</v>
      </c>
      <c r="Q366" s="58">
        <f>'C-Ratio'!B372</f>
        <v>0</v>
      </c>
    </row>
    <row r="367" spans="15:17" x14ac:dyDescent="0.25">
      <c r="O367" t="s">
        <v>479</v>
      </c>
      <c r="P367" s="57">
        <f>ROUND('C-Ratio'!I373,1)</f>
        <v>0</v>
      </c>
      <c r="Q367" s="58">
        <f>'C-Ratio'!B373</f>
        <v>0</v>
      </c>
    </row>
    <row r="368" spans="15:17" x14ac:dyDescent="0.25">
      <c r="O368" t="s">
        <v>479</v>
      </c>
      <c r="P368" s="57">
        <f>ROUND('C-Ratio'!I374,1)</f>
        <v>0</v>
      </c>
      <c r="Q368" s="58">
        <f>'C-Ratio'!B374</f>
        <v>0</v>
      </c>
    </row>
    <row r="369" spans="15:17" x14ac:dyDescent="0.25">
      <c r="O369" t="s">
        <v>479</v>
      </c>
      <c r="P369" s="57">
        <f>ROUND('C-Ratio'!I375,1)</f>
        <v>0</v>
      </c>
      <c r="Q369" s="58">
        <f>'C-Ratio'!B375</f>
        <v>0</v>
      </c>
    </row>
    <row r="370" spans="15:17" x14ac:dyDescent="0.25">
      <c r="O370" t="s">
        <v>479</v>
      </c>
      <c r="P370" s="57">
        <f>ROUND('C-Ratio'!I376,1)</f>
        <v>0</v>
      </c>
      <c r="Q370" s="58">
        <f>'C-Ratio'!B376</f>
        <v>0</v>
      </c>
    </row>
    <row r="371" spans="15:17" x14ac:dyDescent="0.25">
      <c r="O371" t="s">
        <v>479</v>
      </c>
      <c r="P371" s="57">
        <f>ROUND('C-Ratio'!I377,1)</f>
        <v>0</v>
      </c>
      <c r="Q371" s="58">
        <f>'C-Ratio'!B377</f>
        <v>0</v>
      </c>
    </row>
    <row r="372" spans="15:17" x14ac:dyDescent="0.25">
      <c r="O372" t="s">
        <v>479</v>
      </c>
      <c r="P372" s="57">
        <f>ROUND('C-Ratio'!I378,1)</f>
        <v>0</v>
      </c>
      <c r="Q372" s="58">
        <f>'C-Ratio'!B378</f>
        <v>0</v>
      </c>
    </row>
    <row r="373" spans="15:17" x14ac:dyDescent="0.25">
      <c r="O373" t="s">
        <v>479</v>
      </c>
      <c r="P373" s="57">
        <f>ROUND('C-Ratio'!I379,1)</f>
        <v>0</v>
      </c>
      <c r="Q373" s="58">
        <f>'C-Ratio'!B379</f>
        <v>0</v>
      </c>
    </row>
    <row r="374" spans="15:17" x14ac:dyDescent="0.25">
      <c r="O374" t="s">
        <v>479</v>
      </c>
      <c r="P374" s="57">
        <f>ROUND('C-Ratio'!I380,1)</f>
        <v>0</v>
      </c>
      <c r="Q374" s="58">
        <f>'C-Ratio'!B380</f>
        <v>0</v>
      </c>
    </row>
    <row r="375" spans="15:17" x14ac:dyDescent="0.25">
      <c r="O375" t="s">
        <v>479</v>
      </c>
      <c r="P375" s="57">
        <f>ROUND('C-Ratio'!I381,1)</f>
        <v>0</v>
      </c>
      <c r="Q375" s="58">
        <f>'C-Ratio'!B381</f>
        <v>0</v>
      </c>
    </row>
    <row r="376" spans="15:17" x14ac:dyDescent="0.25">
      <c r="O376" t="s">
        <v>479</v>
      </c>
      <c r="P376" s="57">
        <f>ROUND('C-Ratio'!I382,1)</f>
        <v>0</v>
      </c>
      <c r="Q376" s="58">
        <f>'C-Ratio'!B382</f>
        <v>0</v>
      </c>
    </row>
    <row r="377" spans="15:17" x14ac:dyDescent="0.25">
      <c r="O377" t="s">
        <v>479</v>
      </c>
      <c r="P377" s="57">
        <f>ROUND('C-Ratio'!I383,1)</f>
        <v>0</v>
      </c>
      <c r="Q377" s="58">
        <f>'C-Ratio'!B383</f>
        <v>0</v>
      </c>
    </row>
    <row r="378" spans="15:17" x14ac:dyDescent="0.25">
      <c r="O378" t="s">
        <v>479</v>
      </c>
      <c r="P378" s="57">
        <f>ROUND('C-Ratio'!I384,1)</f>
        <v>0</v>
      </c>
      <c r="Q378" s="58">
        <f>'C-Ratio'!B384</f>
        <v>0</v>
      </c>
    </row>
    <row r="379" spans="15:17" x14ac:dyDescent="0.25">
      <c r="O379" t="s">
        <v>479</v>
      </c>
      <c r="P379" s="57">
        <f>ROUND('C-Ratio'!I385,1)</f>
        <v>0</v>
      </c>
      <c r="Q379" s="58">
        <f>'C-Ratio'!B385</f>
        <v>0</v>
      </c>
    </row>
    <row r="380" spans="15:17" x14ac:dyDescent="0.25">
      <c r="O380" t="s">
        <v>479</v>
      </c>
      <c r="P380" s="57">
        <f>ROUND('C-Ratio'!I386,1)</f>
        <v>0</v>
      </c>
      <c r="Q380" s="58">
        <f>'C-Ratio'!B386</f>
        <v>0</v>
      </c>
    </row>
    <row r="381" spans="15:17" x14ac:dyDescent="0.25">
      <c r="O381" t="s">
        <v>479</v>
      </c>
      <c r="P381" s="57">
        <f>ROUND('C-Ratio'!I387,1)</f>
        <v>0</v>
      </c>
      <c r="Q381" s="58">
        <f>'C-Ratio'!B387</f>
        <v>0</v>
      </c>
    </row>
    <row r="382" spans="15:17" x14ac:dyDescent="0.25">
      <c r="O382" t="s">
        <v>479</v>
      </c>
      <c r="P382" s="57">
        <f>ROUND('C-Ratio'!I388,1)</f>
        <v>0</v>
      </c>
      <c r="Q382" s="58">
        <f>'C-Ratio'!B388</f>
        <v>0</v>
      </c>
    </row>
    <row r="383" spans="15:17" x14ac:dyDescent="0.25">
      <c r="O383" t="s">
        <v>479</v>
      </c>
      <c r="P383" s="57">
        <f>ROUND('C-Ratio'!I389,1)</f>
        <v>0</v>
      </c>
      <c r="Q383" s="58">
        <f>'C-Ratio'!B389</f>
        <v>0</v>
      </c>
    </row>
    <row r="384" spans="15:17" x14ac:dyDescent="0.25">
      <c r="O384" t="s">
        <v>479</v>
      </c>
      <c r="P384" s="57">
        <f>ROUND('C-Ratio'!I390,1)</f>
        <v>0</v>
      </c>
      <c r="Q384" s="58">
        <f>'C-Ratio'!B390</f>
        <v>0</v>
      </c>
    </row>
    <row r="385" spans="15:17" x14ac:dyDescent="0.25">
      <c r="O385" t="s">
        <v>479</v>
      </c>
      <c r="P385" s="57">
        <f>ROUND('C-Ratio'!I391,1)</f>
        <v>0</v>
      </c>
      <c r="Q385" s="58">
        <f>'C-Ratio'!B391</f>
        <v>0</v>
      </c>
    </row>
    <row r="386" spans="15:17" x14ac:dyDescent="0.25">
      <c r="O386" t="s">
        <v>479</v>
      </c>
      <c r="P386" s="57">
        <f>ROUND('C-Ratio'!I392,1)</f>
        <v>0</v>
      </c>
      <c r="Q386" s="58">
        <f>'C-Ratio'!B392</f>
        <v>0</v>
      </c>
    </row>
    <row r="387" spans="15:17" x14ac:dyDescent="0.25">
      <c r="O387" t="s">
        <v>479</v>
      </c>
      <c r="P387" s="57">
        <f>ROUND('C-Ratio'!I393,1)</f>
        <v>0</v>
      </c>
      <c r="Q387" s="58">
        <f>'C-Ratio'!B393</f>
        <v>0</v>
      </c>
    </row>
    <row r="388" spans="15:17" x14ac:dyDescent="0.25">
      <c r="O388" t="s">
        <v>479</v>
      </c>
      <c r="P388" s="57">
        <f>ROUND('C-Ratio'!I394,1)</f>
        <v>0</v>
      </c>
      <c r="Q388" s="58">
        <f>'C-Ratio'!B394</f>
        <v>0</v>
      </c>
    </row>
    <row r="389" spans="15:17" x14ac:dyDescent="0.25">
      <c r="O389" t="s">
        <v>479</v>
      </c>
      <c r="P389" s="57">
        <f>ROUND('C-Ratio'!I395,1)</f>
        <v>0</v>
      </c>
      <c r="Q389" s="58">
        <f>'C-Ratio'!B395</f>
        <v>0</v>
      </c>
    </row>
    <row r="390" spans="15:17" x14ac:dyDescent="0.25">
      <c r="O390" t="s">
        <v>479</v>
      </c>
      <c r="P390" s="57">
        <f>ROUND('C-Ratio'!I396,1)</f>
        <v>0</v>
      </c>
      <c r="Q390" s="58">
        <f>'C-Ratio'!B396</f>
        <v>0</v>
      </c>
    </row>
    <row r="391" spans="15:17" x14ac:dyDescent="0.25">
      <c r="O391" t="s">
        <v>479</v>
      </c>
      <c r="P391" s="57">
        <f>ROUND('C-Ratio'!I397,1)</f>
        <v>0</v>
      </c>
      <c r="Q391" s="58">
        <f>'C-Ratio'!B397</f>
        <v>0</v>
      </c>
    </row>
    <row r="392" spans="15:17" x14ac:dyDescent="0.25">
      <c r="O392" t="s">
        <v>479</v>
      </c>
      <c r="P392" s="57">
        <f>ROUND('C-Ratio'!I398,1)</f>
        <v>0</v>
      </c>
      <c r="Q392" s="58">
        <f>'C-Ratio'!B398</f>
        <v>0</v>
      </c>
    </row>
    <row r="393" spans="15:17" x14ac:dyDescent="0.25">
      <c r="O393" t="s">
        <v>479</v>
      </c>
      <c r="P393" s="57">
        <f>ROUND('C-Ratio'!I399,1)</f>
        <v>0</v>
      </c>
      <c r="Q393" s="58">
        <f>'C-Ratio'!B399</f>
        <v>0</v>
      </c>
    </row>
    <row r="394" spans="15:17" x14ac:dyDescent="0.25">
      <c r="O394" t="s">
        <v>479</v>
      </c>
      <c r="P394" s="57">
        <f>ROUND('C-Ratio'!I400,1)</f>
        <v>0</v>
      </c>
      <c r="Q394" s="58">
        <f>'C-Ratio'!B400</f>
        <v>0</v>
      </c>
    </row>
    <row r="395" spans="15:17" x14ac:dyDescent="0.25">
      <c r="O395" t="s">
        <v>479</v>
      </c>
      <c r="P395" s="57">
        <f>ROUND('C-Ratio'!I401,1)</f>
        <v>0</v>
      </c>
      <c r="Q395" s="58">
        <f>'C-Ratio'!B401</f>
        <v>0</v>
      </c>
    </row>
    <row r="396" spans="15:17" x14ac:dyDescent="0.25">
      <c r="O396" t="s">
        <v>479</v>
      </c>
      <c r="P396" s="57">
        <f>ROUND('C-Ratio'!I402,1)</f>
        <v>0</v>
      </c>
      <c r="Q396" s="58">
        <f>'C-Ratio'!B402</f>
        <v>0</v>
      </c>
    </row>
    <row r="397" spans="15:17" x14ac:dyDescent="0.25">
      <c r="O397" t="s">
        <v>479</v>
      </c>
      <c r="P397" s="57">
        <f>ROUND('C-Ratio'!I403,1)</f>
        <v>0</v>
      </c>
      <c r="Q397" s="58">
        <f>'C-Ratio'!B403</f>
        <v>0</v>
      </c>
    </row>
    <row r="398" spans="15:17" x14ac:dyDescent="0.25">
      <c r="O398" t="s">
        <v>479</v>
      </c>
      <c r="P398" s="57">
        <f>ROUND('C-Ratio'!I404,1)</f>
        <v>0</v>
      </c>
      <c r="Q398" s="58">
        <f>'C-Ratio'!B404</f>
        <v>0</v>
      </c>
    </row>
    <row r="399" spans="15:17" x14ac:dyDescent="0.25">
      <c r="O399" t="s">
        <v>479</v>
      </c>
      <c r="P399" s="57">
        <f>ROUND('C-Ratio'!I405,1)</f>
        <v>0</v>
      </c>
      <c r="Q399" s="58">
        <f>'C-Ratio'!B405</f>
        <v>0</v>
      </c>
    </row>
    <row r="400" spans="15:17" x14ac:dyDescent="0.25">
      <c r="O400" t="s">
        <v>479</v>
      </c>
      <c r="P400" s="57">
        <f>ROUND('C-Ratio'!I406,1)</f>
        <v>0</v>
      </c>
      <c r="Q400" s="58">
        <f>'C-Ratio'!B406</f>
        <v>0</v>
      </c>
    </row>
    <row r="401" spans="15:17" x14ac:dyDescent="0.25">
      <c r="O401" t="s">
        <v>479</v>
      </c>
      <c r="P401" s="57">
        <f>ROUND('C-Ratio'!I407,1)</f>
        <v>0</v>
      </c>
      <c r="Q401" s="58">
        <f>'C-Ratio'!B407</f>
        <v>0</v>
      </c>
    </row>
    <row r="402" spans="15:17" x14ac:dyDescent="0.25">
      <c r="O402" t="s">
        <v>479</v>
      </c>
      <c r="P402" s="57">
        <f>ROUND('C-Ratio'!I408,1)</f>
        <v>0</v>
      </c>
      <c r="Q402" s="58">
        <f>'C-Ratio'!B408</f>
        <v>0</v>
      </c>
    </row>
    <row r="403" spans="15:17" x14ac:dyDescent="0.25">
      <c r="O403" t="s">
        <v>479</v>
      </c>
      <c r="P403" s="57">
        <f>ROUND('C-Ratio'!I409,1)</f>
        <v>0</v>
      </c>
      <c r="Q403" s="58">
        <f>'C-Ratio'!B409</f>
        <v>0</v>
      </c>
    </row>
    <row r="404" spans="15:17" x14ac:dyDescent="0.25">
      <c r="O404" t="s">
        <v>479</v>
      </c>
      <c r="P404" s="57">
        <f>ROUND('C-Ratio'!I410,1)</f>
        <v>0</v>
      </c>
      <c r="Q404" s="58">
        <f>'C-Ratio'!B410</f>
        <v>0</v>
      </c>
    </row>
    <row r="405" spans="15:17" x14ac:dyDescent="0.25">
      <c r="O405" t="s">
        <v>479</v>
      </c>
      <c r="P405" s="57">
        <f>ROUND('C-Ratio'!I411,1)</f>
        <v>0</v>
      </c>
      <c r="Q405" s="58">
        <f>'C-Ratio'!B411</f>
        <v>0</v>
      </c>
    </row>
    <row r="406" spans="15:17" x14ac:dyDescent="0.25">
      <c r="O406" t="s">
        <v>479</v>
      </c>
      <c r="P406" s="57">
        <f>ROUND('C-Ratio'!I412,1)</f>
        <v>0</v>
      </c>
      <c r="Q406" s="58">
        <f>'C-Ratio'!B412</f>
        <v>0</v>
      </c>
    </row>
    <row r="407" spans="15:17" x14ac:dyDescent="0.25">
      <c r="O407" t="s">
        <v>479</v>
      </c>
      <c r="P407" s="57">
        <f>ROUND('C-Ratio'!I413,1)</f>
        <v>0</v>
      </c>
      <c r="Q407" s="58">
        <f>'C-Ratio'!B413</f>
        <v>0</v>
      </c>
    </row>
    <row r="408" spans="15:17" x14ac:dyDescent="0.25">
      <c r="O408" t="s">
        <v>479</v>
      </c>
      <c r="P408" s="57">
        <f>ROUND('C-Ratio'!I414,1)</f>
        <v>0</v>
      </c>
      <c r="Q408" s="58">
        <f>'C-Ratio'!B414</f>
        <v>0</v>
      </c>
    </row>
    <row r="409" spans="15:17" x14ac:dyDescent="0.25">
      <c r="O409" t="s">
        <v>479</v>
      </c>
      <c r="P409" s="57">
        <f>ROUND('C-Ratio'!I415,1)</f>
        <v>0</v>
      </c>
      <c r="Q409" s="58">
        <f>'C-Ratio'!B415</f>
        <v>0</v>
      </c>
    </row>
    <row r="410" spans="15:17" x14ac:dyDescent="0.25">
      <c r="O410" t="s">
        <v>479</v>
      </c>
      <c r="P410" s="57">
        <f>ROUND('C-Ratio'!I416,1)</f>
        <v>0</v>
      </c>
      <c r="Q410" s="58">
        <f>'C-Ratio'!B416</f>
        <v>0</v>
      </c>
    </row>
    <row r="411" spans="15:17" x14ac:dyDescent="0.25">
      <c r="O411" t="s">
        <v>479</v>
      </c>
      <c r="P411" s="57">
        <f>ROUND('C-Ratio'!I417,1)</f>
        <v>0</v>
      </c>
      <c r="Q411" s="58">
        <f>'C-Ratio'!B417</f>
        <v>0</v>
      </c>
    </row>
    <row r="412" spans="15:17" x14ac:dyDescent="0.25">
      <c r="O412" t="s">
        <v>479</v>
      </c>
      <c r="P412" s="57">
        <f>ROUND('C-Ratio'!I418,1)</f>
        <v>0</v>
      </c>
      <c r="Q412" s="58">
        <f>'C-Ratio'!B418</f>
        <v>0</v>
      </c>
    </row>
    <row r="413" spans="15:17" x14ac:dyDescent="0.25">
      <c r="O413" t="s">
        <v>479</v>
      </c>
      <c r="P413" s="57">
        <f>ROUND('C-Ratio'!I419,1)</f>
        <v>0</v>
      </c>
      <c r="Q413" s="58">
        <f>'C-Ratio'!B419</f>
        <v>0</v>
      </c>
    </row>
    <row r="414" spans="15:17" x14ac:dyDescent="0.25">
      <c r="O414" t="s">
        <v>479</v>
      </c>
      <c r="P414" s="57">
        <f>ROUND('C-Ratio'!I420,1)</f>
        <v>0</v>
      </c>
      <c r="Q414" s="58">
        <f>'C-Ratio'!B420</f>
        <v>0</v>
      </c>
    </row>
    <row r="415" spans="15:17" x14ac:dyDescent="0.25">
      <c r="O415" t="s">
        <v>479</v>
      </c>
      <c r="P415" s="57">
        <f>ROUND('C-Ratio'!I421,1)</f>
        <v>0</v>
      </c>
      <c r="Q415" s="58">
        <f>'C-Ratio'!B421</f>
        <v>0</v>
      </c>
    </row>
    <row r="416" spans="15:17" x14ac:dyDescent="0.25">
      <c r="O416" t="s">
        <v>479</v>
      </c>
      <c r="P416" s="57">
        <f>ROUND('C-Ratio'!I422,1)</f>
        <v>0</v>
      </c>
      <c r="Q416" s="58">
        <f>'C-Ratio'!B422</f>
        <v>0</v>
      </c>
    </row>
    <row r="417" spans="15:17" x14ac:dyDescent="0.25">
      <c r="O417" t="s">
        <v>479</v>
      </c>
      <c r="P417" s="57">
        <f>ROUND('C-Ratio'!I423,1)</f>
        <v>0</v>
      </c>
      <c r="Q417" s="58">
        <f>'C-Ratio'!B423</f>
        <v>0</v>
      </c>
    </row>
    <row r="418" spans="15:17" x14ac:dyDescent="0.25">
      <c r="O418" t="s">
        <v>479</v>
      </c>
      <c r="P418" s="57">
        <f>ROUND('C-Ratio'!I424,1)</f>
        <v>0</v>
      </c>
      <c r="Q418" s="58">
        <f>'C-Ratio'!B424</f>
        <v>0</v>
      </c>
    </row>
    <row r="419" spans="15:17" x14ac:dyDescent="0.25">
      <c r="O419" t="s">
        <v>479</v>
      </c>
      <c r="P419" s="57">
        <f>ROUND('C-Ratio'!I425,1)</f>
        <v>0</v>
      </c>
      <c r="Q419" s="58">
        <f>'C-Ratio'!B425</f>
        <v>0</v>
      </c>
    </row>
    <row r="420" spans="15:17" x14ac:dyDescent="0.25">
      <c r="O420" t="s">
        <v>479</v>
      </c>
      <c r="P420" s="57">
        <f>ROUND('C-Ratio'!I426,1)</f>
        <v>0</v>
      </c>
      <c r="Q420" s="58">
        <f>'C-Ratio'!B426</f>
        <v>0</v>
      </c>
    </row>
    <row r="421" spans="15:17" x14ac:dyDescent="0.25">
      <c r="O421" t="s">
        <v>479</v>
      </c>
      <c r="P421" s="57">
        <f>ROUND('C-Ratio'!I427,1)</f>
        <v>0</v>
      </c>
      <c r="Q421" s="58">
        <f>'C-Ratio'!B427</f>
        <v>0</v>
      </c>
    </row>
    <row r="422" spans="15:17" x14ac:dyDescent="0.25">
      <c r="O422" t="s">
        <v>479</v>
      </c>
      <c r="P422" s="57">
        <f>ROUND('C-Ratio'!I428,1)</f>
        <v>0</v>
      </c>
      <c r="Q422" s="58">
        <f>'C-Ratio'!B428</f>
        <v>0</v>
      </c>
    </row>
    <row r="423" spans="15:17" x14ac:dyDescent="0.25">
      <c r="O423" t="s">
        <v>479</v>
      </c>
      <c r="P423" s="57">
        <f>ROUND('C-Ratio'!I429,1)</f>
        <v>0</v>
      </c>
      <c r="Q423" s="58">
        <f>'C-Ratio'!B429</f>
        <v>0</v>
      </c>
    </row>
    <row r="424" spans="15:17" x14ac:dyDescent="0.25">
      <c r="O424" t="s">
        <v>479</v>
      </c>
      <c r="P424" s="57">
        <f>ROUND('C-Ratio'!I430,1)</f>
        <v>0</v>
      </c>
      <c r="Q424" s="58">
        <f>'C-Ratio'!B430</f>
        <v>0</v>
      </c>
    </row>
    <row r="425" spans="15:17" x14ac:dyDescent="0.25">
      <c r="O425" t="s">
        <v>479</v>
      </c>
      <c r="P425" s="57">
        <f>ROUND('C-Ratio'!I431,1)</f>
        <v>0</v>
      </c>
      <c r="Q425" s="58">
        <f>'C-Ratio'!B431</f>
        <v>0</v>
      </c>
    </row>
    <row r="426" spans="15:17" x14ac:dyDescent="0.25">
      <c r="O426" t="s">
        <v>479</v>
      </c>
      <c r="P426" s="57">
        <f>ROUND('C-Ratio'!I432,1)</f>
        <v>0</v>
      </c>
      <c r="Q426" s="58">
        <f>'C-Ratio'!B432</f>
        <v>0</v>
      </c>
    </row>
    <row r="427" spans="15:17" x14ac:dyDescent="0.25">
      <c r="O427" t="s">
        <v>479</v>
      </c>
      <c r="P427" s="57">
        <f>ROUND('C-Ratio'!I433,1)</f>
        <v>0</v>
      </c>
      <c r="Q427" s="58">
        <f>'C-Ratio'!B433</f>
        <v>0</v>
      </c>
    </row>
    <row r="428" spans="15:17" x14ac:dyDescent="0.25">
      <c r="O428" t="s">
        <v>479</v>
      </c>
      <c r="P428" s="57">
        <f>ROUND('C-Ratio'!I434,1)</f>
        <v>0</v>
      </c>
      <c r="Q428" s="58">
        <f>'C-Ratio'!B434</f>
        <v>0</v>
      </c>
    </row>
    <row r="429" spans="15:17" x14ac:dyDescent="0.25">
      <c r="O429" t="s">
        <v>479</v>
      </c>
      <c r="P429" s="57">
        <f>ROUND('C-Ratio'!I435,1)</f>
        <v>0</v>
      </c>
      <c r="Q429" s="58">
        <f>'C-Ratio'!B435</f>
        <v>0</v>
      </c>
    </row>
    <row r="430" spans="15:17" x14ac:dyDescent="0.25">
      <c r="O430" t="s">
        <v>479</v>
      </c>
      <c r="P430" s="57">
        <f>ROUND('C-Ratio'!I436,1)</f>
        <v>0</v>
      </c>
      <c r="Q430" s="58">
        <f>'C-Ratio'!B436</f>
        <v>0</v>
      </c>
    </row>
    <row r="431" spans="15:17" x14ac:dyDescent="0.25">
      <c r="O431" t="s">
        <v>479</v>
      </c>
      <c r="P431" s="57">
        <f>ROUND('C-Ratio'!I437,1)</f>
        <v>0</v>
      </c>
      <c r="Q431" s="58">
        <f>'C-Ratio'!B437</f>
        <v>0</v>
      </c>
    </row>
    <row r="432" spans="15:17" x14ac:dyDescent="0.25">
      <c r="O432" t="s">
        <v>479</v>
      </c>
      <c r="P432" s="57">
        <f>ROUND('C-Ratio'!I438,1)</f>
        <v>0</v>
      </c>
      <c r="Q432" s="58">
        <f>'C-Ratio'!B438</f>
        <v>0</v>
      </c>
    </row>
    <row r="433" spans="15:17" x14ac:dyDescent="0.25">
      <c r="O433" t="s">
        <v>479</v>
      </c>
      <c r="P433" s="57">
        <f>ROUND('C-Ratio'!I439,1)</f>
        <v>0</v>
      </c>
      <c r="Q433" s="58">
        <f>'C-Ratio'!B439</f>
        <v>0</v>
      </c>
    </row>
    <row r="434" spans="15:17" x14ac:dyDescent="0.25">
      <c r="O434" t="s">
        <v>479</v>
      </c>
      <c r="P434" s="57">
        <f>ROUND('C-Ratio'!I440,1)</f>
        <v>0</v>
      </c>
      <c r="Q434" s="58">
        <f>'C-Ratio'!B440</f>
        <v>0</v>
      </c>
    </row>
    <row r="435" spans="15:17" x14ac:dyDescent="0.25">
      <c r="O435" t="s">
        <v>479</v>
      </c>
      <c r="P435" s="57">
        <f>ROUND('C-Ratio'!I441,1)</f>
        <v>0</v>
      </c>
      <c r="Q435" s="58">
        <f>'C-Ratio'!B441</f>
        <v>0</v>
      </c>
    </row>
    <row r="436" spans="15:17" x14ac:dyDescent="0.25">
      <c r="O436" t="s">
        <v>479</v>
      </c>
      <c r="P436" s="57">
        <f>ROUND('C-Ratio'!I442,1)</f>
        <v>0</v>
      </c>
      <c r="Q436" s="58">
        <f>'C-Ratio'!B442</f>
        <v>0</v>
      </c>
    </row>
    <row r="437" spans="15:17" x14ac:dyDescent="0.25">
      <c r="O437" t="s">
        <v>479</v>
      </c>
      <c r="P437" s="57">
        <f>ROUND('C-Ratio'!I443,1)</f>
        <v>0</v>
      </c>
      <c r="Q437" s="58">
        <f>'C-Ratio'!B443</f>
        <v>0</v>
      </c>
    </row>
    <row r="438" spans="15:17" x14ac:dyDescent="0.25">
      <c r="O438" t="s">
        <v>479</v>
      </c>
      <c r="P438" s="57">
        <f>ROUND('C-Ratio'!I444,1)</f>
        <v>0</v>
      </c>
      <c r="Q438" s="58">
        <f>'C-Ratio'!B444</f>
        <v>0</v>
      </c>
    </row>
    <row r="439" spans="15:17" x14ac:dyDescent="0.25">
      <c r="O439" t="s">
        <v>479</v>
      </c>
      <c r="P439" s="57">
        <f>ROUND('C-Ratio'!I445,1)</f>
        <v>0</v>
      </c>
      <c r="Q439" s="58">
        <f>'C-Ratio'!B445</f>
        <v>0</v>
      </c>
    </row>
    <row r="440" spans="15:17" x14ac:dyDescent="0.25">
      <c r="O440" t="s">
        <v>479</v>
      </c>
      <c r="P440" s="57">
        <f>ROUND('C-Ratio'!I446,1)</f>
        <v>0</v>
      </c>
      <c r="Q440" s="58">
        <f>'C-Ratio'!B446</f>
        <v>0</v>
      </c>
    </row>
    <row r="441" spans="15:17" x14ac:dyDescent="0.25">
      <c r="O441" t="s">
        <v>479</v>
      </c>
      <c r="P441" s="57">
        <f>ROUND('C-Ratio'!I447,1)</f>
        <v>0</v>
      </c>
      <c r="Q441" s="58">
        <f>'C-Ratio'!B447</f>
        <v>0</v>
      </c>
    </row>
    <row r="442" spans="15:17" x14ac:dyDescent="0.25">
      <c r="O442" t="s">
        <v>479</v>
      </c>
      <c r="P442" s="57">
        <f>ROUND('C-Ratio'!I448,1)</f>
        <v>0</v>
      </c>
      <c r="Q442" s="58">
        <f>'C-Ratio'!B448</f>
        <v>0</v>
      </c>
    </row>
    <row r="443" spans="15:17" x14ac:dyDescent="0.25">
      <c r="O443" t="s">
        <v>479</v>
      </c>
      <c r="P443" s="57">
        <f>ROUND('C-Ratio'!I449,1)</f>
        <v>0</v>
      </c>
      <c r="Q443" s="58">
        <f>'C-Ratio'!B449</f>
        <v>0</v>
      </c>
    </row>
    <row r="444" spans="15:17" x14ac:dyDescent="0.25">
      <c r="O444" t="s">
        <v>479</v>
      </c>
      <c r="P444" s="57">
        <f>ROUND('C-Ratio'!I450,1)</f>
        <v>0</v>
      </c>
      <c r="Q444" s="58">
        <f>'C-Ratio'!B450</f>
        <v>0</v>
      </c>
    </row>
    <row r="445" spans="15:17" x14ac:dyDescent="0.25">
      <c r="O445" t="s">
        <v>479</v>
      </c>
      <c r="P445" s="57">
        <f>ROUND('C-Ratio'!I451,1)</f>
        <v>0</v>
      </c>
      <c r="Q445" s="58">
        <f>'C-Ratio'!B451</f>
        <v>0</v>
      </c>
    </row>
    <row r="446" spans="15:17" x14ac:dyDescent="0.25">
      <c r="O446" t="s">
        <v>479</v>
      </c>
      <c r="P446" s="57">
        <f>ROUND('C-Ratio'!I452,1)</f>
        <v>0</v>
      </c>
      <c r="Q446" s="58">
        <f>'C-Ratio'!B452</f>
        <v>0</v>
      </c>
    </row>
    <row r="447" spans="15:17" x14ac:dyDescent="0.25">
      <c r="O447" t="s">
        <v>479</v>
      </c>
      <c r="P447" s="57">
        <f>ROUND('C-Ratio'!I453,1)</f>
        <v>0</v>
      </c>
      <c r="Q447" s="58">
        <f>'C-Ratio'!B453</f>
        <v>0</v>
      </c>
    </row>
    <row r="448" spans="15:17" x14ac:dyDescent="0.25">
      <c r="O448" t="s">
        <v>479</v>
      </c>
      <c r="P448" s="57">
        <f>ROUND('C-Ratio'!I454,1)</f>
        <v>0</v>
      </c>
      <c r="Q448" s="58">
        <f>'C-Ratio'!B454</f>
        <v>0</v>
      </c>
    </row>
    <row r="449" spans="15:17" x14ac:dyDescent="0.25">
      <c r="O449" t="s">
        <v>479</v>
      </c>
      <c r="P449" s="57">
        <f>ROUND('C-Ratio'!I455,1)</f>
        <v>0</v>
      </c>
      <c r="Q449" s="58">
        <f>'C-Ratio'!B455</f>
        <v>0</v>
      </c>
    </row>
    <row r="450" spans="15:17" x14ac:dyDescent="0.25">
      <c r="O450" t="s">
        <v>479</v>
      </c>
      <c r="P450" s="57">
        <f>ROUND('C-Ratio'!I456,1)</f>
        <v>0</v>
      </c>
      <c r="Q450" s="58">
        <f>'C-Ratio'!B456</f>
        <v>0</v>
      </c>
    </row>
    <row r="451" spans="15:17" x14ac:dyDescent="0.25">
      <c r="O451" t="s">
        <v>479</v>
      </c>
      <c r="P451" s="57">
        <f>ROUND('C-Ratio'!I457,1)</f>
        <v>0</v>
      </c>
      <c r="Q451" s="58">
        <f>'C-Ratio'!B457</f>
        <v>0</v>
      </c>
    </row>
    <row r="452" spans="15:17" x14ac:dyDescent="0.25">
      <c r="O452" t="s">
        <v>479</v>
      </c>
      <c r="P452" s="57">
        <f>ROUND('C-Ratio'!I458,1)</f>
        <v>0</v>
      </c>
      <c r="Q452" s="58">
        <f>'C-Ratio'!B458</f>
        <v>0</v>
      </c>
    </row>
    <row r="453" spans="15:17" x14ac:dyDescent="0.25">
      <c r="O453" t="s">
        <v>479</v>
      </c>
      <c r="P453" s="57">
        <f>ROUND('C-Ratio'!I459,1)</f>
        <v>0</v>
      </c>
      <c r="Q453" s="58">
        <f>'C-Ratio'!B459</f>
        <v>0</v>
      </c>
    </row>
    <row r="454" spans="15:17" x14ac:dyDescent="0.25">
      <c r="O454" t="s">
        <v>479</v>
      </c>
      <c r="P454" s="57">
        <f>ROUND('C-Ratio'!I460,1)</f>
        <v>0</v>
      </c>
      <c r="Q454" s="58">
        <f>'C-Ratio'!B460</f>
        <v>0</v>
      </c>
    </row>
    <row r="455" spans="15:17" x14ac:dyDescent="0.25">
      <c r="O455" t="s">
        <v>479</v>
      </c>
      <c r="P455" s="57">
        <f>ROUND('C-Ratio'!I461,1)</f>
        <v>0</v>
      </c>
      <c r="Q455" s="58">
        <f>'C-Ratio'!B461</f>
        <v>0</v>
      </c>
    </row>
    <row r="456" spans="15:17" x14ac:dyDescent="0.25">
      <c r="O456" t="s">
        <v>479</v>
      </c>
      <c r="P456" s="57">
        <f>ROUND('C-Ratio'!I462,1)</f>
        <v>0</v>
      </c>
      <c r="Q456" s="58">
        <f>'C-Ratio'!B462</f>
        <v>0</v>
      </c>
    </row>
    <row r="457" spans="15:17" x14ac:dyDescent="0.25">
      <c r="O457" t="s">
        <v>479</v>
      </c>
      <c r="P457" s="57">
        <f>ROUND('C-Ratio'!I463,1)</f>
        <v>0</v>
      </c>
      <c r="Q457" s="58">
        <f>'C-Ratio'!B463</f>
        <v>0</v>
      </c>
    </row>
    <row r="458" spans="15:17" x14ac:dyDescent="0.25">
      <c r="O458" t="s">
        <v>479</v>
      </c>
      <c r="P458" s="57">
        <f>ROUND('C-Ratio'!I464,1)</f>
        <v>0</v>
      </c>
      <c r="Q458" s="58">
        <f>'C-Ratio'!B464</f>
        <v>0</v>
      </c>
    </row>
    <row r="459" spans="15:17" x14ac:dyDescent="0.25">
      <c r="O459" t="s">
        <v>479</v>
      </c>
      <c r="P459" s="57">
        <f>ROUND('C-Ratio'!I465,1)</f>
        <v>0</v>
      </c>
      <c r="Q459" s="58">
        <f>'C-Ratio'!B465</f>
        <v>0</v>
      </c>
    </row>
    <row r="460" spans="15:17" x14ac:dyDescent="0.25">
      <c r="O460" t="s">
        <v>479</v>
      </c>
      <c r="P460" s="57">
        <f>ROUND('C-Ratio'!I466,1)</f>
        <v>0</v>
      </c>
      <c r="Q460" s="58">
        <f>'C-Ratio'!B466</f>
        <v>0</v>
      </c>
    </row>
    <row r="461" spans="15:17" x14ac:dyDescent="0.25">
      <c r="O461" t="s">
        <v>479</v>
      </c>
      <c r="P461" s="57">
        <f>ROUND('C-Ratio'!I467,1)</f>
        <v>0</v>
      </c>
      <c r="Q461" s="58">
        <f>'C-Ratio'!B467</f>
        <v>0</v>
      </c>
    </row>
    <row r="462" spans="15:17" x14ac:dyDescent="0.25">
      <c r="O462" t="s">
        <v>479</v>
      </c>
      <c r="P462" s="57">
        <f>ROUND('C-Ratio'!I468,1)</f>
        <v>0</v>
      </c>
      <c r="Q462" s="58">
        <f>'C-Ratio'!B468</f>
        <v>0</v>
      </c>
    </row>
    <row r="463" spans="15:17" x14ac:dyDescent="0.25">
      <c r="O463" t="s">
        <v>479</v>
      </c>
      <c r="P463" s="57">
        <f>ROUND('C-Ratio'!I469,1)</f>
        <v>0</v>
      </c>
      <c r="Q463" s="58">
        <f>'C-Ratio'!B469</f>
        <v>0</v>
      </c>
    </row>
    <row r="464" spans="15:17" x14ac:dyDescent="0.25">
      <c r="O464" t="s">
        <v>479</v>
      </c>
      <c r="P464" s="57">
        <f>ROUND('C-Ratio'!I470,1)</f>
        <v>0</v>
      </c>
      <c r="Q464" s="58">
        <f>'C-Ratio'!B470</f>
        <v>0</v>
      </c>
    </row>
    <row r="465" spans="15:17" x14ac:dyDescent="0.25">
      <c r="O465" t="s">
        <v>479</v>
      </c>
      <c r="P465" s="57">
        <f>ROUND('C-Ratio'!I471,1)</f>
        <v>0</v>
      </c>
      <c r="Q465" s="58">
        <f>'C-Ratio'!B471</f>
        <v>0</v>
      </c>
    </row>
    <row r="466" spans="15:17" x14ac:dyDescent="0.25">
      <c r="O466" t="s">
        <v>479</v>
      </c>
      <c r="P466" s="57">
        <f>ROUND('C-Ratio'!I472,1)</f>
        <v>0</v>
      </c>
      <c r="Q466" s="58">
        <f>'C-Ratio'!B472</f>
        <v>0</v>
      </c>
    </row>
    <row r="467" spans="15:17" x14ac:dyDescent="0.25">
      <c r="O467" t="s">
        <v>479</v>
      </c>
      <c r="P467" s="57">
        <f>ROUND('C-Ratio'!I473,1)</f>
        <v>0</v>
      </c>
      <c r="Q467" s="58">
        <f>'C-Ratio'!B473</f>
        <v>0</v>
      </c>
    </row>
    <row r="468" spans="15:17" x14ac:dyDescent="0.25">
      <c r="O468" t="s">
        <v>479</v>
      </c>
      <c r="P468" s="57">
        <f>ROUND('C-Ratio'!I474,1)</f>
        <v>0</v>
      </c>
      <c r="Q468" s="58">
        <f>'C-Ratio'!B474</f>
        <v>0</v>
      </c>
    </row>
    <row r="469" spans="15:17" x14ac:dyDescent="0.25">
      <c r="O469" t="s">
        <v>479</v>
      </c>
      <c r="P469" s="57">
        <f>ROUND('C-Ratio'!I475,1)</f>
        <v>0</v>
      </c>
      <c r="Q469" s="58">
        <f>'C-Ratio'!B475</f>
        <v>0</v>
      </c>
    </row>
    <row r="470" spans="15:17" x14ac:dyDescent="0.25">
      <c r="O470" t="s">
        <v>479</v>
      </c>
      <c r="P470" s="57">
        <f>ROUND('C-Ratio'!I476,1)</f>
        <v>0</v>
      </c>
      <c r="Q470" s="58">
        <f>'C-Ratio'!B476</f>
        <v>0</v>
      </c>
    </row>
    <row r="471" spans="15:17" x14ac:dyDescent="0.25">
      <c r="O471" t="s">
        <v>479</v>
      </c>
      <c r="P471" s="57">
        <f>ROUND('C-Ratio'!I477,1)</f>
        <v>0</v>
      </c>
      <c r="Q471" s="58">
        <f>'C-Ratio'!B477</f>
        <v>0</v>
      </c>
    </row>
    <row r="472" spans="15:17" x14ac:dyDescent="0.25">
      <c r="O472" t="s">
        <v>479</v>
      </c>
      <c r="P472" s="57">
        <f>ROUND('C-Ratio'!I478,1)</f>
        <v>0</v>
      </c>
      <c r="Q472" s="58">
        <f>'C-Ratio'!B478</f>
        <v>0</v>
      </c>
    </row>
    <row r="473" spans="15:17" x14ac:dyDescent="0.25">
      <c r="O473" t="s">
        <v>479</v>
      </c>
      <c r="P473" s="57">
        <f>ROUND('C-Ratio'!I479,1)</f>
        <v>0</v>
      </c>
      <c r="Q473" s="58">
        <f>'C-Ratio'!B479</f>
        <v>0</v>
      </c>
    </row>
    <row r="474" spans="15:17" x14ac:dyDescent="0.25">
      <c r="O474" t="s">
        <v>479</v>
      </c>
      <c r="P474" s="57">
        <f>ROUND('C-Ratio'!I480,1)</f>
        <v>0</v>
      </c>
      <c r="Q474" s="58">
        <f>'C-Ratio'!B480</f>
        <v>0</v>
      </c>
    </row>
    <row r="475" spans="15:17" x14ac:dyDescent="0.25">
      <c r="O475" t="s">
        <v>479</v>
      </c>
      <c r="P475" s="57">
        <f>ROUND('C-Ratio'!I481,1)</f>
        <v>0</v>
      </c>
      <c r="Q475" s="58">
        <f>'C-Ratio'!B481</f>
        <v>0</v>
      </c>
    </row>
    <row r="476" spans="15:17" x14ac:dyDescent="0.25">
      <c r="O476" t="s">
        <v>479</v>
      </c>
      <c r="P476" s="57">
        <f>ROUND('C-Ratio'!I482,1)</f>
        <v>0</v>
      </c>
      <c r="Q476" s="58">
        <f>'C-Ratio'!B482</f>
        <v>0</v>
      </c>
    </row>
    <row r="477" spans="15:17" x14ac:dyDescent="0.25">
      <c r="O477" t="s">
        <v>479</v>
      </c>
      <c r="P477" s="57">
        <f>ROUND('C-Ratio'!I483,1)</f>
        <v>0</v>
      </c>
      <c r="Q477" s="58">
        <f>'C-Ratio'!B483</f>
        <v>0</v>
      </c>
    </row>
    <row r="478" spans="15:17" x14ac:dyDescent="0.25">
      <c r="O478" t="s">
        <v>479</v>
      </c>
      <c r="P478" s="57">
        <f>ROUND('C-Ratio'!I484,1)</f>
        <v>0</v>
      </c>
      <c r="Q478" s="58">
        <f>'C-Ratio'!B484</f>
        <v>0</v>
      </c>
    </row>
    <row r="479" spans="15:17" x14ac:dyDescent="0.25">
      <c r="O479" t="s">
        <v>479</v>
      </c>
      <c r="P479" s="57">
        <f>ROUND('C-Ratio'!I485,1)</f>
        <v>0</v>
      </c>
      <c r="Q479" s="58">
        <f>'C-Ratio'!B485</f>
        <v>0</v>
      </c>
    </row>
    <row r="480" spans="15:17" x14ac:dyDescent="0.25">
      <c r="O480" t="s">
        <v>479</v>
      </c>
      <c r="P480" s="57">
        <f>ROUND('C-Ratio'!I486,1)</f>
        <v>0</v>
      </c>
      <c r="Q480" s="58">
        <f>'C-Ratio'!B486</f>
        <v>0</v>
      </c>
    </row>
    <row r="481" spans="15:17" x14ac:dyDescent="0.25">
      <c r="O481" t="s">
        <v>479</v>
      </c>
      <c r="P481" s="57">
        <f>ROUND('C-Ratio'!I487,1)</f>
        <v>0</v>
      </c>
      <c r="Q481" s="58">
        <f>'C-Ratio'!B487</f>
        <v>0</v>
      </c>
    </row>
    <row r="482" spans="15:17" x14ac:dyDescent="0.25">
      <c r="O482" t="s">
        <v>479</v>
      </c>
      <c r="P482" s="57">
        <f>ROUND('C-Ratio'!I488,1)</f>
        <v>0</v>
      </c>
      <c r="Q482" s="58">
        <f>'C-Ratio'!B488</f>
        <v>0</v>
      </c>
    </row>
    <row r="483" spans="15:17" x14ac:dyDescent="0.25">
      <c r="O483" t="s">
        <v>479</v>
      </c>
      <c r="P483" s="57">
        <f>ROUND('C-Ratio'!I489,1)</f>
        <v>0</v>
      </c>
      <c r="Q483" s="58">
        <f>'C-Ratio'!B489</f>
        <v>0</v>
      </c>
    </row>
    <row r="484" spans="15:17" x14ac:dyDescent="0.25">
      <c r="O484" t="s">
        <v>479</v>
      </c>
      <c r="P484" s="57">
        <f>ROUND('C-Ratio'!I490,1)</f>
        <v>0</v>
      </c>
      <c r="Q484" s="58">
        <f>'C-Ratio'!B490</f>
        <v>0</v>
      </c>
    </row>
    <row r="485" spans="15:17" x14ac:dyDescent="0.25">
      <c r="O485" t="s">
        <v>479</v>
      </c>
      <c r="P485" s="57">
        <f>ROUND('C-Ratio'!I491,1)</f>
        <v>0</v>
      </c>
      <c r="Q485" s="58">
        <f>'C-Ratio'!B491</f>
        <v>0</v>
      </c>
    </row>
    <row r="486" spans="15:17" x14ac:dyDescent="0.25">
      <c r="O486" t="s">
        <v>479</v>
      </c>
      <c r="P486" s="57">
        <f>ROUND('C-Ratio'!I492,1)</f>
        <v>0</v>
      </c>
      <c r="Q486" s="58">
        <f>'C-Ratio'!B492</f>
        <v>0</v>
      </c>
    </row>
    <row r="487" spans="15:17" x14ac:dyDescent="0.25">
      <c r="O487" t="s">
        <v>479</v>
      </c>
      <c r="P487" s="57">
        <f>ROUND('C-Ratio'!I493,1)</f>
        <v>0</v>
      </c>
      <c r="Q487" s="58">
        <f>'C-Ratio'!B493</f>
        <v>0</v>
      </c>
    </row>
    <row r="488" spans="15:17" x14ac:dyDescent="0.25">
      <c r="O488" t="s">
        <v>479</v>
      </c>
      <c r="P488" s="57">
        <f>ROUND('C-Ratio'!I494,1)</f>
        <v>0</v>
      </c>
      <c r="Q488" s="58">
        <f>'C-Ratio'!B494</f>
        <v>0</v>
      </c>
    </row>
    <row r="489" spans="15:17" x14ac:dyDescent="0.25">
      <c r="O489" t="s">
        <v>479</v>
      </c>
      <c r="P489" s="57">
        <f>ROUND('C-Ratio'!I495,1)</f>
        <v>0</v>
      </c>
      <c r="Q489" s="58">
        <f>'C-Ratio'!B495</f>
        <v>0</v>
      </c>
    </row>
    <row r="490" spans="15:17" x14ac:dyDescent="0.25">
      <c r="O490" t="s">
        <v>479</v>
      </c>
      <c r="P490" s="57">
        <f>ROUND('C-Ratio'!I496,1)</f>
        <v>0</v>
      </c>
      <c r="Q490" s="58">
        <f>'C-Ratio'!B496</f>
        <v>0</v>
      </c>
    </row>
    <row r="491" spans="15:17" x14ac:dyDescent="0.25">
      <c r="O491" t="s">
        <v>479</v>
      </c>
      <c r="P491" s="57">
        <f>ROUND('C-Ratio'!I497,1)</f>
        <v>0</v>
      </c>
      <c r="Q491" s="58">
        <f>'C-Ratio'!B497</f>
        <v>0</v>
      </c>
    </row>
    <row r="492" spans="15:17" x14ac:dyDescent="0.25">
      <c r="O492" t="s">
        <v>479</v>
      </c>
      <c r="P492" s="57">
        <f>ROUND('C-Ratio'!I498,1)</f>
        <v>0</v>
      </c>
      <c r="Q492" s="58">
        <f>'C-Ratio'!B498</f>
        <v>0</v>
      </c>
    </row>
    <row r="493" spans="15:17" x14ac:dyDescent="0.25">
      <c r="O493" t="s">
        <v>479</v>
      </c>
      <c r="P493" s="57">
        <f>ROUND('C-Ratio'!I499,1)</f>
        <v>0</v>
      </c>
      <c r="Q493" s="58">
        <f>'C-Ratio'!B499</f>
        <v>0</v>
      </c>
    </row>
    <row r="494" spans="15:17" x14ac:dyDescent="0.25">
      <c r="O494" t="s">
        <v>479</v>
      </c>
      <c r="P494" s="57">
        <f>ROUND('C-Ratio'!I500,1)</f>
        <v>0</v>
      </c>
      <c r="Q494" s="58">
        <f>'C-Ratio'!B500</f>
        <v>0</v>
      </c>
    </row>
    <row r="495" spans="15:17" x14ac:dyDescent="0.25">
      <c r="O495" t="s">
        <v>479</v>
      </c>
      <c r="P495" s="57">
        <f>ROUND('C-Ratio'!I501,1)</f>
        <v>0</v>
      </c>
      <c r="Q495" s="58">
        <f>'C-Ratio'!B501</f>
        <v>0</v>
      </c>
    </row>
    <row r="496" spans="15:17" x14ac:dyDescent="0.25">
      <c r="O496" t="s">
        <v>479</v>
      </c>
      <c r="P496" s="57">
        <f>ROUND('C-Ratio'!I502,1)</f>
        <v>0</v>
      </c>
      <c r="Q496" s="58">
        <f>'C-Ratio'!B502</f>
        <v>0</v>
      </c>
    </row>
    <row r="497" spans="15:17" x14ac:dyDescent="0.25">
      <c r="O497" t="s">
        <v>479</v>
      </c>
      <c r="P497" s="57">
        <f>ROUND('C-Ratio'!I503,1)</f>
        <v>0</v>
      </c>
      <c r="Q497" s="58">
        <f>'C-Ratio'!B503</f>
        <v>0</v>
      </c>
    </row>
    <row r="498" spans="15:17" x14ac:dyDescent="0.25">
      <c r="O498" t="s">
        <v>479</v>
      </c>
      <c r="P498" s="57">
        <f>ROUND('C-Ratio'!I504,1)</f>
        <v>0</v>
      </c>
      <c r="Q498" s="58">
        <f>'C-Ratio'!B504</f>
        <v>0</v>
      </c>
    </row>
    <row r="499" spans="15:17" x14ac:dyDescent="0.25">
      <c r="O499" t="s">
        <v>479</v>
      </c>
      <c r="P499" s="57">
        <f>ROUND('C-Ratio'!I505,1)</f>
        <v>0</v>
      </c>
      <c r="Q499" s="58">
        <f>'C-Ratio'!B505</f>
        <v>0</v>
      </c>
    </row>
    <row r="500" spans="15:17" x14ac:dyDescent="0.25">
      <c r="O500" t="s">
        <v>479</v>
      </c>
      <c r="P500" s="57">
        <f>ROUND('C-Ratio'!I506,1)</f>
        <v>0</v>
      </c>
      <c r="Q500" s="58">
        <f>'C-Ratio'!B506</f>
        <v>0</v>
      </c>
    </row>
    <row r="501" spans="15:17" x14ac:dyDescent="0.25">
      <c r="O501" t="s">
        <v>479</v>
      </c>
      <c r="P501" s="57">
        <f>ROUND('C-Ratio'!I507,1)</f>
        <v>0</v>
      </c>
      <c r="Q501" s="58">
        <f>'C-Ratio'!B507</f>
        <v>0</v>
      </c>
    </row>
    <row r="503" spans="15:17" x14ac:dyDescent="0.25">
      <c r="O503" t="s">
        <v>477</v>
      </c>
      <c r="P503" s="57">
        <f>ROUND('C-Ratio-Op'!I10,1)</f>
        <v>3.5</v>
      </c>
      <c r="Q503" s="58">
        <f>'C-Ratio-Op'!B10</f>
        <v>10299391.8240705</v>
      </c>
    </row>
    <row r="504" spans="15:17" x14ac:dyDescent="0.25">
      <c r="O504" t="s">
        <v>477</v>
      </c>
      <c r="P504" s="57">
        <f>ROUND('C-Ratio-Op'!I11,1)</f>
        <v>2.2999999999999998</v>
      </c>
      <c r="Q504" s="58">
        <f>'C-Ratio-Op'!B11</f>
        <v>467576.26795964368</v>
      </c>
    </row>
    <row r="505" spans="15:17" x14ac:dyDescent="0.25">
      <c r="O505" t="s">
        <v>477</v>
      </c>
      <c r="P505" s="57">
        <f>ROUND('C-Ratio-Op'!I12,1)</f>
        <v>2.2999999999999998</v>
      </c>
      <c r="Q505" s="58">
        <f>'C-Ratio-Op'!B12</f>
        <v>456674.59212269448</v>
      </c>
    </row>
    <row r="506" spans="15:17" x14ac:dyDescent="0.25">
      <c r="O506" t="s">
        <v>477</v>
      </c>
      <c r="P506" s="57">
        <f>ROUND('C-Ratio-Op'!I13,1)</f>
        <v>3.7</v>
      </c>
      <c r="Q506" s="58">
        <f>'C-Ratio-Op'!B13</f>
        <v>440021.75904008228</v>
      </c>
    </row>
    <row r="507" spans="15:17" x14ac:dyDescent="0.25">
      <c r="O507" t="s">
        <v>477</v>
      </c>
      <c r="P507" s="57">
        <f>ROUND('C-Ratio-Op'!I14,1)</f>
        <v>2.2999999999999998</v>
      </c>
      <c r="Q507" s="58">
        <f>'C-Ratio-Op'!B14</f>
        <v>439677.3024298193</v>
      </c>
    </row>
    <row r="508" spans="15:17" x14ac:dyDescent="0.25">
      <c r="O508" t="s">
        <v>477</v>
      </c>
      <c r="P508" s="57">
        <f>ROUND('C-Ratio-Op'!I15,1)</f>
        <v>3</v>
      </c>
      <c r="Q508" s="58">
        <f>'C-Ratio-Op'!B15</f>
        <v>362925.78434088238</v>
      </c>
    </row>
    <row r="509" spans="15:17" x14ac:dyDescent="0.25">
      <c r="O509" t="s">
        <v>477</v>
      </c>
      <c r="P509" s="57">
        <f>ROUND('C-Ratio-Op'!I16,1)</f>
        <v>3.8</v>
      </c>
      <c r="Q509" s="58">
        <f>'C-Ratio-Op'!B16</f>
        <v>334229.96252202452</v>
      </c>
    </row>
    <row r="510" spans="15:17" x14ac:dyDescent="0.25">
      <c r="O510" t="s">
        <v>477</v>
      </c>
      <c r="P510" s="57">
        <f>ROUND('C-Ratio-Op'!I17,1)</f>
        <v>3.8</v>
      </c>
      <c r="Q510" s="58">
        <f>'C-Ratio-Op'!B17</f>
        <v>318687.25393683522</v>
      </c>
    </row>
    <row r="511" spans="15:17" x14ac:dyDescent="0.25">
      <c r="O511" t="s">
        <v>477</v>
      </c>
      <c r="P511" s="57">
        <f>ROUND('C-Ratio-Op'!I18,1)</f>
        <v>3.8</v>
      </c>
      <c r="Q511" s="58">
        <f>'C-Ratio-Op'!B18</f>
        <v>306614.70965213148</v>
      </c>
    </row>
    <row r="512" spans="15:17" x14ac:dyDescent="0.25">
      <c r="O512" t="s">
        <v>477</v>
      </c>
      <c r="P512" s="57">
        <f>ROUND('C-Ratio-Op'!I19,1)</f>
        <v>3.7</v>
      </c>
      <c r="Q512" s="58">
        <f>'C-Ratio-Op'!B19</f>
        <v>291274.37338198052</v>
      </c>
    </row>
    <row r="513" spans="15:17" x14ac:dyDescent="0.25">
      <c r="O513" t="s">
        <v>477</v>
      </c>
      <c r="P513" s="57">
        <f>ROUND('C-Ratio-Op'!I20,1)</f>
        <v>3.7</v>
      </c>
      <c r="Q513" s="58">
        <f>'C-Ratio-Op'!B20</f>
        <v>286871.25212723552</v>
      </c>
    </row>
    <row r="514" spans="15:17" x14ac:dyDescent="0.25">
      <c r="O514" t="s">
        <v>477</v>
      </c>
      <c r="P514" s="57">
        <f>ROUND('C-Ratio-Op'!I21,1)</f>
        <v>2.2999999999999998</v>
      </c>
      <c r="Q514" s="58">
        <f>'C-Ratio-Op'!B21</f>
        <v>281540.72039123211</v>
      </c>
    </row>
    <row r="515" spans="15:17" x14ac:dyDescent="0.25">
      <c r="O515" t="s">
        <v>477</v>
      </c>
      <c r="P515" s="57">
        <f>ROUND('C-Ratio-Op'!I22,1)</f>
        <v>3.5</v>
      </c>
      <c r="Q515" s="58">
        <f>'C-Ratio-Op'!B22</f>
        <v>268874.94394422311</v>
      </c>
    </row>
    <row r="516" spans="15:17" x14ac:dyDescent="0.25">
      <c r="O516" t="s">
        <v>477</v>
      </c>
      <c r="P516" s="57">
        <f>ROUND('C-Ratio-Op'!I23,1)</f>
        <v>3.8</v>
      </c>
      <c r="Q516" s="58">
        <f>'C-Ratio-Op'!B23</f>
        <v>209396.5553147567</v>
      </c>
    </row>
    <row r="517" spans="15:17" x14ac:dyDescent="0.25">
      <c r="O517" t="s">
        <v>477</v>
      </c>
      <c r="P517" s="57">
        <f>ROUND('C-Ratio-Op'!I24,1)</f>
        <v>3.9</v>
      </c>
      <c r="Q517" s="58">
        <f>'C-Ratio-Op'!B24</f>
        <v>202680.73736192839</v>
      </c>
    </row>
    <row r="518" spans="15:17" x14ac:dyDescent="0.25">
      <c r="O518" t="s">
        <v>477</v>
      </c>
      <c r="P518" s="57">
        <f>ROUND('C-Ratio-Op'!I25,1)</f>
        <v>3.8</v>
      </c>
      <c r="Q518" s="58">
        <f>'C-Ratio-Op'!B25</f>
        <v>202586.81658735909</v>
      </c>
    </row>
    <row r="519" spans="15:17" x14ac:dyDescent="0.25">
      <c r="O519" t="s">
        <v>477</v>
      </c>
      <c r="P519" s="57">
        <f>ROUND('C-Ratio-Op'!I26,1)</f>
        <v>4</v>
      </c>
      <c r="Q519" s="58">
        <f>'C-Ratio-Op'!B26</f>
        <v>192552.0512324023</v>
      </c>
    </row>
    <row r="520" spans="15:17" x14ac:dyDescent="0.25">
      <c r="O520" t="s">
        <v>477</v>
      </c>
      <c r="P520" s="57">
        <f>ROUND('C-Ratio-Op'!I27,1)</f>
        <v>3.7</v>
      </c>
      <c r="Q520" s="58">
        <f>'C-Ratio-Op'!B27</f>
        <v>187061.92439382471</v>
      </c>
    </row>
    <row r="521" spans="15:17" x14ac:dyDescent="0.25">
      <c r="O521" t="s">
        <v>477</v>
      </c>
      <c r="P521" s="57">
        <f>ROUND('C-Ratio-Op'!I28,1)</f>
        <v>3.8</v>
      </c>
      <c r="Q521" s="58">
        <f>'C-Ratio-Op'!B28</f>
        <v>180950.617008581</v>
      </c>
    </row>
    <row r="522" spans="15:17" x14ac:dyDescent="0.25">
      <c r="O522" t="s">
        <v>477</v>
      </c>
      <c r="P522" s="57">
        <f>ROUND('C-Ratio-Op'!I29,1)</f>
        <v>3.7</v>
      </c>
      <c r="Q522" s="58">
        <f>'C-Ratio-Op'!B29</f>
        <v>179114.40150984531</v>
      </c>
    </row>
    <row r="523" spans="15:17" x14ac:dyDescent="0.25">
      <c r="O523" t="s">
        <v>477</v>
      </c>
      <c r="P523" s="57">
        <f>ROUND('C-Ratio-Op'!I30,1)</f>
        <v>3.8</v>
      </c>
      <c r="Q523" s="58">
        <f>'C-Ratio-Op'!B30</f>
        <v>172259.0527072523</v>
      </c>
    </row>
    <row r="524" spans="15:17" x14ac:dyDescent="0.25">
      <c r="O524" t="s">
        <v>477</v>
      </c>
      <c r="P524" s="57">
        <f>ROUND('C-Ratio-Op'!I31,1)</f>
        <v>3.6</v>
      </c>
      <c r="Q524" s="58">
        <f>'C-Ratio-Op'!B31</f>
        <v>171033.84611009201</v>
      </c>
    </row>
    <row r="525" spans="15:17" x14ac:dyDescent="0.25">
      <c r="O525" t="s">
        <v>477</v>
      </c>
      <c r="P525" s="57">
        <f>ROUND('C-Ratio-Op'!I32,1)</f>
        <v>2.2999999999999998</v>
      </c>
      <c r="Q525" s="58">
        <f>'C-Ratio-Op'!B32</f>
        <v>165623.74413049701</v>
      </c>
    </row>
    <row r="526" spans="15:17" x14ac:dyDescent="0.25">
      <c r="O526" t="s">
        <v>477</v>
      </c>
      <c r="P526" s="57">
        <f>ROUND('C-Ratio-Op'!I33,1)</f>
        <v>3.8</v>
      </c>
      <c r="Q526" s="58">
        <f>'C-Ratio-Op'!B33</f>
        <v>164661.61921212159</v>
      </c>
    </row>
    <row r="527" spans="15:17" x14ac:dyDescent="0.25">
      <c r="O527" t="s">
        <v>477</v>
      </c>
      <c r="P527" s="57">
        <f>ROUND('C-Ratio-Op'!I34,1)</f>
        <v>3.4</v>
      </c>
      <c r="Q527" s="58">
        <f>'C-Ratio-Op'!B34</f>
        <v>154241.0735022123</v>
      </c>
    </row>
    <row r="528" spans="15:17" x14ac:dyDescent="0.25">
      <c r="O528" t="s">
        <v>477</v>
      </c>
      <c r="P528" s="57">
        <f>ROUND('C-Ratio-Op'!I35,1)</f>
        <v>2.2999999999999998</v>
      </c>
      <c r="Q528" s="58">
        <f>'C-Ratio-Op'!B35</f>
        <v>150051.64729359691</v>
      </c>
    </row>
    <row r="529" spans="15:17" x14ac:dyDescent="0.25">
      <c r="O529" t="s">
        <v>477</v>
      </c>
      <c r="P529" s="57">
        <f>ROUND('C-Ratio-Op'!I36,1)</f>
        <v>3.8</v>
      </c>
      <c r="Q529" s="58">
        <f>'C-Ratio-Op'!B36</f>
        <v>146640.3652397352</v>
      </c>
    </row>
    <row r="530" spans="15:17" x14ac:dyDescent="0.25">
      <c r="O530" t="s">
        <v>477</v>
      </c>
      <c r="P530" s="57">
        <f>ROUND('C-Ratio-Op'!I37,1)</f>
        <v>3.8</v>
      </c>
      <c r="Q530" s="58">
        <f>'C-Ratio-Op'!B37</f>
        <v>143844.47305247109</v>
      </c>
    </row>
    <row r="531" spans="15:17" x14ac:dyDescent="0.25">
      <c r="O531" t="s">
        <v>477</v>
      </c>
      <c r="P531" s="57">
        <f>ROUND('C-Ratio-Op'!I38,1)</f>
        <v>3.9</v>
      </c>
      <c r="Q531" s="58">
        <f>'C-Ratio-Op'!B38</f>
        <v>137613.518718609</v>
      </c>
    </row>
    <row r="532" spans="15:17" x14ac:dyDescent="0.25">
      <c r="O532" t="s">
        <v>477</v>
      </c>
      <c r="P532" s="57">
        <f>ROUND('C-Ratio-Op'!I39,1)</f>
        <v>3.3</v>
      </c>
      <c r="Q532" s="58">
        <f>'C-Ratio-Op'!B39</f>
        <v>136545.66062985681</v>
      </c>
    </row>
    <row r="533" spans="15:17" x14ac:dyDescent="0.25">
      <c r="O533" t="s">
        <v>477</v>
      </c>
      <c r="P533" s="57">
        <f>ROUND('C-Ratio-Op'!I40,1)</f>
        <v>3.3</v>
      </c>
      <c r="Q533" s="58">
        <f>'C-Ratio-Op'!B40</f>
        <v>132822.82198874859</v>
      </c>
    </row>
    <row r="534" spans="15:17" x14ac:dyDescent="0.25">
      <c r="O534" t="s">
        <v>477</v>
      </c>
      <c r="P534" s="57">
        <f>ROUND('C-Ratio-Op'!I41,1)</f>
        <v>3.7</v>
      </c>
      <c r="Q534" s="58">
        <f>'C-Ratio-Op'!B41</f>
        <v>129476.8620378521</v>
      </c>
    </row>
    <row r="535" spans="15:17" x14ac:dyDescent="0.25">
      <c r="O535" t="s">
        <v>477</v>
      </c>
      <c r="P535" s="57">
        <f>ROUND('C-Ratio-Op'!I42,1)</f>
        <v>3.8</v>
      </c>
      <c r="Q535" s="58">
        <f>'C-Ratio-Op'!B42</f>
        <v>127984.36406842151</v>
      </c>
    </row>
    <row r="536" spans="15:17" x14ac:dyDescent="0.25">
      <c r="O536" t="s">
        <v>477</v>
      </c>
      <c r="P536" s="57">
        <f>ROUND('C-Ratio-Op'!I43,1)</f>
        <v>3.7</v>
      </c>
      <c r="Q536" s="58">
        <f>'C-Ratio-Op'!B43</f>
        <v>124509.3044137379</v>
      </c>
    </row>
    <row r="537" spans="15:17" x14ac:dyDescent="0.25">
      <c r="O537" t="s">
        <v>477</v>
      </c>
      <c r="P537" s="57">
        <f>ROUND('C-Ratio-Op'!I44,1)</f>
        <v>2.5</v>
      </c>
      <c r="Q537" s="58">
        <f>'C-Ratio-Op'!B44</f>
        <v>124073.07198494081</v>
      </c>
    </row>
    <row r="538" spans="15:17" x14ac:dyDescent="0.25">
      <c r="O538" t="s">
        <v>477</v>
      </c>
      <c r="P538" s="57">
        <f>ROUND('C-Ratio-Op'!I45,1)</f>
        <v>3.9</v>
      </c>
      <c r="Q538" s="58">
        <f>'C-Ratio-Op'!B45</f>
        <v>115009.40197020709</v>
      </c>
    </row>
    <row r="539" spans="15:17" x14ac:dyDescent="0.25">
      <c r="O539" t="s">
        <v>477</v>
      </c>
      <c r="P539" s="57">
        <f>ROUND('C-Ratio-Op'!I46,1)</f>
        <v>3.8</v>
      </c>
      <c r="Q539" s="58">
        <f>'C-Ratio-Op'!B46</f>
        <v>112866.4536334203</v>
      </c>
    </row>
    <row r="540" spans="15:17" x14ac:dyDescent="0.25">
      <c r="O540" t="s">
        <v>477</v>
      </c>
      <c r="P540" s="57">
        <f>ROUND('C-Ratio-Op'!I47,1)</f>
        <v>4</v>
      </c>
      <c r="Q540" s="58">
        <f>'C-Ratio-Op'!B47</f>
        <v>100791.852138293</v>
      </c>
    </row>
    <row r="541" spans="15:17" x14ac:dyDescent="0.25">
      <c r="O541" t="s">
        <v>477</v>
      </c>
      <c r="P541" s="57">
        <f>ROUND('C-Ratio-Op'!I48,1)</f>
        <v>3.7</v>
      </c>
      <c r="Q541" s="58">
        <f>'C-Ratio-Op'!B48</f>
        <v>100408.36092608261</v>
      </c>
    </row>
    <row r="542" spans="15:17" x14ac:dyDescent="0.25">
      <c r="O542" t="s">
        <v>477</v>
      </c>
      <c r="P542" s="57">
        <f>ROUND('C-Ratio-Op'!I49,1)</f>
        <v>3.8</v>
      </c>
      <c r="Q542" s="58">
        <f>'C-Ratio-Op'!B49</f>
        <v>97299.136857223115</v>
      </c>
    </row>
    <row r="543" spans="15:17" x14ac:dyDescent="0.25">
      <c r="O543" t="s">
        <v>477</v>
      </c>
      <c r="P543" s="57">
        <f>ROUND('C-Ratio-Op'!I50,1)</f>
        <v>3.2</v>
      </c>
      <c r="Q543" s="58">
        <f>'C-Ratio-Op'!B50</f>
        <v>96654.518915430643</v>
      </c>
    </row>
    <row r="544" spans="15:17" x14ac:dyDescent="0.25">
      <c r="O544" t="s">
        <v>477</v>
      </c>
      <c r="P544" s="57">
        <f>ROUND('C-Ratio-Op'!I51,1)</f>
        <v>3.2</v>
      </c>
      <c r="Q544" s="58">
        <f>'C-Ratio-Op'!B51</f>
        <v>96553.995707872891</v>
      </c>
    </row>
    <row r="545" spans="15:17" x14ac:dyDescent="0.25">
      <c r="O545" t="s">
        <v>477</v>
      </c>
      <c r="P545" s="57">
        <f>ROUND('C-Ratio-Op'!I52,1)</f>
        <v>3.5</v>
      </c>
      <c r="Q545" s="58">
        <f>'C-Ratio-Op'!B52</f>
        <v>96209.923601182454</v>
      </c>
    </row>
    <row r="546" spans="15:17" x14ac:dyDescent="0.25">
      <c r="O546" t="s">
        <v>477</v>
      </c>
      <c r="P546" s="57">
        <f>ROUND('C-Ratio-Op'!I53,1)</f>
        <v>3.5</v>
      </c>
      <c r="Q546" s="58">
        <f>'C-Ratio-Op'!B53</f>
        <v>93711.585142485856</v>
      </c>
    </row>
    <row r="547" spans="15:17" x14ac:dyDescent="0.25">
      <c r="O547" t="s">
        <v>477</v>
      </c>
      <c r="P547" s="57">
        <f>ROUND('C-Ratio-Op'!I54,1)</f>
        <v>3.8</v>
      </c>
      <c r="Q547" s="58">
        <f>'C-Ratio-Op'!B54</f>
        <v>92695.854156703776</v>
      </c>
    </row>
    <row r="548" spans="15:17" x14ac:dyDescent="0.25">
      <c r="O548" t="s">
        <v>477</v>
      </c>
      <c r="P548" s="57">
        <f>ROUND('C-Ratio-Op'!I55,1)</f>
        <v>3.7</v>
      </c>
      <c r="Q548" s="58">
        <f>'C-Ratio-Op'!B55</f>
        <v>91184.99289577319</v>
      </c>
    </row>
    <row r="549" spans="15:17" x14ac:dyDescent="0.25">
      <c r="O549" t="s">
        <v>477</v>
      </c>
      <c r="P549" s="57">
        <f>ROUND('C-Ratio-Op'!I56,1)</f>
        <v>3.7</v>
      </c>
      <c r="Q549" s="58">
        <f>'C-Ratio-Op'!B56</f>
        <v>90802.433967739984</v>
      </c>
    </row>
    <row r="550" spans="15:17" x14ac:dyDescent="0.25">
      <c r="O550" t="s">
        <v>477</v>
      </c>
      <c r="P550" s="57">
        <f>ROUND('C-Ratio-Op'!I57,1)</f>
        <v>3.8</v>
      </c>
      <c r="Q550" s="58">
        <f>'C-Ratio-Op'!B57</f>
        <v>89563.176823236878</v>
      </c>
    </row>
    <row r="551" spans="15:17" x14ac:dyDescent="0.25">
      <c r="O551" t="s">
        <v>477</v>
      </c>
      <c r="P551" s="57">
        <f>ROUND('C-Ratio-Op'!I58,1)</f>
        <v>3.7</v>
      </c>
      <c r="Q551" s="58">
        <f>'C-Ratio-Op'!B58</f>
        <v>89157.333998583679</v>
      </c>
    </row>
    <row r="552" spans="15:17" x14ac:dyDescent="0.25">
      <c r="O552" t="s">
        <v>477</v>
      </c>
      <c r="P552" s="57">
        <f>ROUND('C-Ratio-Op'!I59,1)</f>
        <v>3.2</v>
      </c>
      <c r="Q552" s="58">
        <f>'C-Ratio-Op'!B59</f>
        <v>88707.820467706362</v>
      </c>
    </row>
    <row r="553" spans="15:17" x14ac:dyDescent="0.25">
      <c r="O553" t="s">
        <v>477</v>
      </c>
      <c r="P553" s="57">
        <f>ROUND('C-Ratio-Op'!I60,1)</f>
        <v>3.7</v>
      </c>
      <c r="Q553" s="58">
        <f>'C-Ratio-Op'!B60</f>
        <v>85760.769491799671</v>
      </c>
    </row>
    <row r="554" spans="15:17" x14ac:dyDescent="0.25">
      <c r="O554" t="s">
        <v>477</v>
      </c>
      <c r="P554" s="57">
        <f>ROUND('C-Ratio-Op'!I61,1)</f>
        <v>3.7</v>
      </c>
      <c r="Q554" s="58">
        <f>'C-Ratio-Op'!B61</f>
        <v>84840.436201154051</v>
      </c>
    </row>
    <row r="555" spans="15:17" x14ac:dyDescent="0.25">
      <c r="O555" t="s">
        <v>477</v>
      </c>
      <c r="P555" s="57">
        <f>ROUND('C-Ratio-Op'!I62,1)</f>
        <v>3.9</v>
      </c>
      <c r="Q555" s="58">
        <f>'C-Ratio-Op'!B62</f>
        <v>84370.445942663064</v>
      </c>
    </row>
    <row r="556" spans="15:17" x14ac:dyDescent="0.25">
      <c r="O556" t="s">
        <v>477</v>
      </c>
      <c r="P556" s="57">
        <f>ROUND('C-Ratio-Op'!I63,1)</f>
        <v>3</v>
      </c>
      <c r="Q556" s="58">
        <f>'C-Ratio-Op'!B63</f>
        <v>84297.860571709374</v>
      </c>
    </row>
    <row r="557" spans="15:17" x14ac:dyDescent="0.25">
      <c r="O557" t="s">
        <v>477</v>
      </c>
      <c r="P557" s="57">
        <f>ROUND('C-Ratio-Op'!I64,1)</f>
        <v>3.8</v>
      </c>
      <c r="Q557" s="58">
        <f>'C-Ratio-Op'!B64</f>
        <v>83190.448994131511</v>
      </c>
    </row>
    <row r="558" spans="15:17" x14ac:dyDescent="0.25">
      <c r="O558" t="s">
        <v>477</v>
      </c>
      <c r="P558" s="57">
        <f>ROUND('C-Ratio-Op'!I65,1)</f>
        <v>3.8</v>
      </c>
      <c r="Q558" s="58">
        <f>'C-Ratio-Op'!B65</f>
        <v>82176.329357498747</v>
      </c>
    </row>
    <row r="559" spans="15:17" x14ac:dyDescent="0.25">
      <c r="O559" t="s">
        <v>477</v>
      </c>
      <c r="P559" s="57">
        <f>ROUND('C-Ratio-Op'!I66,1)</f>
        <v>3.8</v>
      </c>
      <c r="Q559" s="58">
        <f>'C-Ratio-Op'!B66</f>
        <v>82137.422373963083</v>
      </c>
    </row>
    <row r="560" spans="15:17" x14ac:dyDescent="0.25">
      <c r="O560" t="s">
        <v>477</v>
      </c>
      <c r="P560" s="57">
        <f>ROUND('C-Ratio-Op'!I67,1)</f>
        <v>2.5</v>
      </c>
      <c r="Q560" s="58">
        <f>'C-Ratio-Op'!B67</f>
        <v>79367.378436600789</v>
      </c>
    </row>
    <row r="561" spans="15:17" x14ac:dyDescent="0.25">
      <c r="O561" t="s">
        <v>477</v>
      </c>
      <c r="P561" s="57">
        <f>ROUND('C-Ratio-Op'!I68,1)</f>
        <v>4</v>
      </c>
      <c r="Q561" s="58">
        <f>'C-Ratio-Op'!B68</f>
        <v>78989.958042079772</v>
      </c>
    </row>
    <row r="562" spans="15:17" x14ac:dyDescent="0.25">
      <c r="O562" t="s">
        <v>477</v>
      </c>
      <c r="P562" s="57">
        <f>ROUND('C-Ratio-Op'!I69,1)</f>
        <v>3.2</v>
      </c>
      <c r="Q562" s="58">
        <f>'C-Ratio-Op'!B69</f>
        <v>77543.531318011766</v>
      </c>
    </row>
    <row r="563" spans="15:17" x14ac:dyDescent="0.25">
      <c r="O563" t="s">
        <v>477</v>
      </c>
      <c r="P563" s="57">
        <f>ROUND('C-Ratio-Op'!I70,1)</f>
        <v>3.7</v>
      </c>
      <c r="Q563" s="58">
        <f>'C-Ratio-Op'!B70</f>
        <v>76739.397024878665</v>
      </c>
    </row>
    <row r="564" spans="15:17" x14ac:dyDescent="0.25">
      <c r="O564" t="s">
        <v>477</v>
      </c>
      <c r="P564" s="57">
        <f>ROUND('C-Ratio-Op'!I71,1)</f>
        <v>3.7</v>
      </c>
      <c r="Q564" s="58">
        <f>'C-Ratio-Op'!B71</f>
        <v>76569.180931847179</v>
      </c>
    </row>
    <row r="565" spans="15:17" x14ac:dyDescent="0.25">
      <c r="O565" t="s">
        <v>477</v>
      </c>
      <c r="P565" s="57">
        <f>ROUND('C-Ratio-Op'!I72,1)</f>
        <v>3.8</v>
      </c>
      <c r="Q565" s="58">
        <f>'C-Ratio-Op'!B72</f>
        <v>73520.627309886011</v>
      </c>
    </row>
    <row r="566" spans="15:17" x14ac:dyDescent="0.25">
      <c r="O566" t="s">
        <v>477</v>
      </c>
      <c r="P566" s="57">
        <f>ROUND('C-Ratio-Op'!I73,1)</f>
        <v>3.8</v>
      </c>
      <c r="Q566" s="58">
        <f>'C-Ratio-Op'!B73</f>
        <v>72716.137561299052</v>
      </c>
    </row>
    <row r="567" spans="15:17" x14ac:dyDescent="0.25">
      <c r="O567" t="s">
        <v>477</v>
      </c>
      <c r="P567" s="57">
        <f>ROUND('C-Ratio-Op'!I74,1)</f>
        <v>3.9</v>
      </c>
      <c r="Q567" s="58">
        <f>'C-Ratio-Op'!B74</f>
        <v>72682.265480778209</v>
      </c>
    </row>
    <row r="568" spans="15:17" x14ac:dyDescent="0.25">
      <c r="O568" t="s">
        <v>477</v>
      </c>
      <c r="P568" s="57">
        <f>ROUND('C-Ratio-Op'!I75,1)</f>
        <v>3.8</v>
      </c>
      <c r="Q568" s="58">
        <f>'C-Ratio-Op'!B75</f>
        <v>70172.886833911311</v>
      </c>
    </row>
    <row r="569" spans="15:17" x14ac:dyDescent="0.25">
      <c r="O569" t="s">
        <v>477</v>
      </c>
      <c r="P569" s="57">
        <f>ROUND('C-Ratio-Op'!I76,1)</f>
        <v>4</v>
      </c>
      <c r="Q569" s="58">
        <f>'C-Ratio-Op'!B76</f>
        <v>69928.345413845615</v>
      </c>
    </row>
    <row r="570" spans="15:17" x14ac:dyDescent="0.25">
      <c r="O570" t="s">
        <v>477</v>
      </c>
      <c r="P570" s="57">
        <f>ROUND('C-Ratio-Op'!I77,1)</f>
        <v>3.9</v>
      </c>
      <c r="Q570" s="58">
        <f>'C-Ratio-Op'!B77</f>
        <v>69335.05412809008</v>
      </c>
    </row>
    <row r="571" spans="15:17" x14ac:dyDescent="0.25">
      <c r="O571" t="s">
        <v>477</v>
      </c>
      <c r="P571" s="57">
        <f>ROUND('C-Ratio-Op'!I78,1)</f>
        <v>3</v>
      </c>
      <c r="Q571" s="58">
        <f>'C-Ratio-Op'!B78</f>
        <v>68484.295605784864</v>
      </c>
    </row>
    <row r="572" spans="15:17" x14ac:dyDescent="0.25">
      <c r="O572" t="s">
        <v>477</v>
      </c>
      <c r="P572" s="57">
        <f>ROUND('C-Ratio-Op'!I79,1)</f>
        <v>3.8</v>
      </c>
      <c r="Q572" s="58">
        <f>'C-Ratio-Op'!B79</f>
        <v>68134.572897784048</v>
      </c>
    </row>
    <row r="573" spans="15:17" x14ac:dyDescent="0.25">
      <c r="O573" t="s">
        <v>477</v>
      </c>
      <c r="P573" s="57">
        <f>ROUND('C-Ratio-Op'!I80,1)</f>
        <v>3.7</v>
      </c>
      <c r="Q573" s="58">
        <f>'C-Ratio-Op'!B80</f>
        <v>65185.388322835403</v>
      </c>
    </row>
    <row r="574" spans="15:17" x14ac:dyDescent="0.25">
      <c r="O574" t="s">
        <v>477</v>
      </c>
      <c r="P574" s="57">
        <f>ROUND('C-Ratio-Op'!I81,1)</f>
        <v>3.7</v>
      </c>
      <c r="Q574" s="58">
        <f>'C-Ratio-Op'!B81</f>
        <v>65130.442901833601</v>
      </c>
    </row>
    <row r="575" spans="15:17" x14ac:dyDescent="0.25">
      <c r="O575" t="s">
        <v>477</v>
      </c>
      <c r="P575" s="57">
        <f>ROUND('C-Ratio-Op'!I82,1)</f>
        <v>3.8</v>
      </c>
      <c r="Q575" s="58">
        <f>'C-Ratio-Op'!B82</f>
        <v>62312.06458364617</v>
      </c>
    </row>
    <row r="576" spans="15:17" x14ac:dyDescent="0.25">
      <c r="O576" t="s">
        <v>477</v>
      </c>
      <c r="P576" s="57">
        <f>ROUND('C-Ratio-Op'!I83,1)</f>
        <v>3.8</v>
      </c>
      <c r="Q576" s="58">
        <f>'C-Ratio-Op'!B83</f>
        <v>62310.473649770858</v>
      </c>
    </row>
    <row r="577" spans="15:17" x14ac:dyDescent="0.25">
      <c r="O577" t="s">
        <v>477</v>
      </c>
      <c r="P577" s="57">
        <f>ROUND('C-Ratio-Op'!I84,1)</f>
        <v>3.3</v>
      </c>
      <c r="Q577" s="58">
        <f>'C-Ratio-Op'!B84</f>
        <v>60427.866472438742</v>
      </c>
    </row>
    <row r="578" spans="15:17" x14ac:dyDescent="0.25">
      <c r="O578" t="s">
        <v>477</v>
      </c>
      <c r="P578" s="57">
        <f>ROUND('C-Ratio-Op'!I85,1)</f>
        <v>3.9</v>
      </c>
      <c r="Q578" s="58">
        <f>'C-Ratio-Op'!B85</f>
        <v>60380.677238180971</v>
      </c>
    </row>
    <row r="579" spans="15:17" x14ac:dyDescent="0.25">
      <c r="O579" t="s">
        <v>477</v>
      </c>
      <c r="P579" s="57">
        <f>ROUND('C-Ratio-Op'!I86,1)</f>
        <v>4.3</v>
      </c>
      <c r="Q579" s="58">
        <f>'C-Ratio-Op'!B86</f>
        <v>59788.544374506229</v>
      </c>
    </row>
    <row r="580" spans="15:17" x14ac:dyDescent="0.25">
      <c r="O580" t="s">
        <v>477</v>
      </c>
      <c r="P580" s="57">
        <f>ROUND('C-Ratio-Op'!I87,1)</f>
        <v>3.6</v>
      </c>
      <c r="Q580" s="58">
        <f>'C-Ratio-Op'!B87</f>
        <v>59373.583407019811</v>
      </c>
    </row>
    <row r="581" spans="15:17" x14ac:dyDescent="0.25">
      <c r="O581" t="s">
        <v>477</v>
      </c>
      <c r="P581" s="57">
        <f>ROUND('C-Ratio-Op'!I88,1)</f>
        <v>3.2</v>
      </c>
      <c r="Q581" s="58">
        <f>'C-Ratio-Op'!B88</f>
        <v>58169.898642759712</v>
      </c>
    </row>
    <row r="582" spans="15:17" x14ac:dyDescent="0.25">
      <c r="O582" t="s">
        <v>477</v>
      </c>
      <c r="P582" s="57">
        <f>ROUND('C-Ratio-Op'!I89,1)</f>
        <v>3.8</v>
      </c>
      <c r="Q582" s="58">
        <f>'C-Ratio-Op'!B89</f>
        <v>58131.293273574433</v>
      </c>
    </row>
    <row r="583" spans="15:17" x14ac:dyDescent="0.25">
      <c r="O583" t="s">
        <v>477</v>
      </c>
      <c r="P583" s="57">
        <f>ROUND('C-Ratio-Op'!I90,1)</f>
        <v>2.4</v>
      </c>
      <c r="Q583" s="58">
        <f>'C-Ratio-Op'!B90</f>
        <v>55668.768652576633</v>
      </c>
    </row>
    <row r="584" spans="15:17" x14ac:dyDescent="0.25">
      <c r="O584" t="s">
        <v>477</v>
      </c>
      <c r="P584" s="57">
        <f>ROUND('C-Ratio-Op'!I91,1)</f>
        <v>2.2999999999999998</v>
      </c>
      <c r="Q584" s="58">
        <f>'C-Ratio-Op'!B91</f>
        <v>53993.382702345029</v>
      </c>
    </row>
    <row r="585" spans="15:17" x14ac:dyDescent="0.25">
      <c r="O585" t="s">
        <v>477</v>
      </c>
      <c r="P585" s="57">
        <f>ROUND('C-Ratio-Op'!I92,1)</f>
        <v>3.9</v>
      </c>
      <c r="Q585" s="58">
        <f>'C-Ratio-Op'!B92</f>
        <v>53925.750307459733</v>
      </c>
    </row>
    <row r="586" spans="15:17" x14ac:dyDescent="0.25">
      <c r="O586" t="s">
        <v>477</v>
      </c>
      <c r="P586" s="57">
        <f>ROUND('C-Ratio-Op'!I93,1)</f>
        <v>3.7</v>
      </c>
      <c r="Q586" s="58">
        <f>'C-Ratio-Op'!B93</f>
        <v>53359.05087443949</v>
      </c>
    </row>
    <row r="587" spans="15:17" x14ac:dyDescent="0.25">
      <c r="O587" t="s">
        <v>477</v>
      </c>
      <c r="P587" s="57">
        <f>ROUND('C-Ratio-Op'!I94,1)</f>
        <v>3.8</v>
      </c>
      <c r="Q587" s="58">
        <f>'C-Ratio-Op'!B94</f>
        <v>52795.307213579777</v>
      </c>
    </row>
    <row r="588" spans="15:17" x14ac:dyDescent="0.25">
      <c r="O588" t="s">
        <v>477</v>
      </c>
      <c r="P588" s="57">
        <f>ROUND('C-Ratio-Op'!I95,1)</f>
        <v>3.8</v>
      </c>
      <c r="Q588" s="58">
        <f>'C-Ratio-Op'!B95</f>
        <v>52678.573497757017</v>
      </c>
    </row>
    <row r="589" spans="15:17" x14ac:dyDescent="0.25">
      <c r="O589" t="s">
        <v>477</v>
      </c>
      <c r="P589" s="57">
        <f>ROUND('C-Ratio-Op'!I96,1)</f>
        <v>3.8</v>
      </c>
      <c r="Q589" s="58">
        <f>'C-Ratio-Op'!B96</f>
        <v>52304.631023295333</v>
      </c>
    </row>
    <row r="590" spans="15:17" x14ac:dyDescent="0.25">
      <c r="O590" t="s">
        <v>477</v>
      </c>
      <c r="P590" s="57">
        <f>ROUND('C-Ratio-Op'!I97,1)</f>
        <v>3.5</v>
      </c>
      <c r="Q590" s="58">
        <f>'C-Ratio-Op'!B97</f>
        <v>51173.378305064252</v>
      </c>
    </row>
    <row r="591" spans="15:17" x14ac:dyDescent="0.25">
      <c r="O591" t="s">
        <v>477</v>
      </c>
      <c r="P591" s="57">
        <f>ROUND('C-Ratio-Op'!I98,1)</f>
        <v>3.8</v>
      </c>
      <c r="Q591" s="58">
        <f>'C-Ratio-Op'!B98</f>
        <v>51065.066312652598</v>
      </c>
    </row>
    <row r="592" spans="15:17" x14ac:dyDescent="0.25">
      <c r="O592" t="s">
        <v>477</v>
      </c>
      <c r="P592" s="57">
        <f>ROUND('C-Ratio-Op'!I99,1)</f>
        <v>3.2</v>
      </c>
      <c r="Q592" s="58">
        <f>'C-Ratio-Op'!B99</f>
        <v>51034.706769148986</v>
      </c>
    </row>
    <row r="593" spans="15:17" x14ac:dyDescent="0.25">
      <c r="O593" t="s">
        <v>477</v>
      </c>
      <c r="P593" s="57">
        <f>ROUND('C-Ratio-Op'!I100,1)</f>
        <v>4</v>
      </c>
      <c r="Q593" s="58">
        <f>'C-Ratio-Op'!B100</f>
        <v>49975.729122089142</v>
      </c>
    </row>
    <row r="594" spans="15:17" x14ac:dyDescent="0.25">
      <c r="O594" t="s">
        <v>477</v>
      </c>
      <c r="P594" s="57">
        <f>ROUND('C-Ratio-Op'!I101,1)</f>
        <v>3.7</v>
      </c>
      <c r="Q594" s="58">
        <f>'C-Ratio-Op'!B101</f>
        <v>49885.238141433212</v>
      </c>
    </row>
    <row r="595" spans="15:17" x14ac:dyDescent="0.25">
      <c r="O595" t="s">
        <v>477</v>
      </c>
      <c r="P595" s="57">
        <f>ROUND('C-Ratio-Op'!I102,1)</f>
        <v>4</v>
      </c>
      <c r="Q595" s="58">
        <f>'C-Ratio-Op'!B102</f>
        <v>48028.941183651958</v>
      </c>
    </row>
    <row r="596" spans="15:17" x14ac:dyDescent="0.25">
      <c r="O596" t="s">
        <v>477</v>
      </c>
      <c r="P596" s="57">
        <f>ROUND('C-Ratio-Op'!I103,1)</f>
        <v>2.2000000000000002</v>
      </c>
      <c r="Q596" s="58">
        <f>'C-Ratio-Op'!B103</f>
        <v>47044.016562759803</v>
      </c>
    </row>
    <row r="597" spans="15:17" x14ac:dyDescent="0.25">
      <c r="O597" t="s">
        <v>477</v>
      </c>
      <c r="P597" s="57">
        <f>ROUND('C-Ratio-Op'!I104,1)</f>
        <v>3.8</v>
      </c>
      <c r="Q597" s="58">
        <f>'C-Ratio-Op'!B104</f>
        <v>47016.692218779703</v>
      </c>
    </row>
    <row r="598" spans="15:17" x14ac:dyDescent="0.25">
      <c r="O598" t="s">
        <v>477</v>
      </c>
      <c r="P598" s="57">
        <f>ROUND('C-Ratio-Op'!I105,1)</f>
        <v>3.2</v>
      </c>
      <c r="Q598" s="58">
        <f>'C-Ratio-Op'!B105</f>
        <v>46982.897883991522</v>
      </c>
    </row>
    <row r="599" spans="15:17" x14ac:dyDescent="0.25">
      <c r="O599" t="s">
        <v>477</v>
      </c>
      <c r="P599" s="57">
        <f>ROUND('C-Ratio-Op'!I106,1)</f>
        <v>3.9</v>
      </c>
      <c r="Q599" s="58">
        <f>'C-Ratio-Op'!B106</f>
        <v>46814.980567114311</v>
      </c>
    </row>
    <row r="600" spans="15:17" x14ac:dyDescent="0.25">
      <c r="O600" t="s">
        <v>477</v>
      </c>
      <c r="P600" s="57">
        <f>ROUND('C-Ratio-Op'!I107,1)</f>
        <v>4.0999999999999996</v>
      </c>
      <c r="Q600" s="58">
        <f>'C-Ratio-Op'!B107</f>
        <v>46482.781438046914</v>
      </c>
    </row>
    <row r="601" spans="15:17" x14ac:dyDescent="0.25">
      <c r="O601" t="s">
        <v>477</v>
      </c>
      <c r="P601" s="57">
        <f>ROUND('C-Ratio-Op'!I108,1)</f>
        <v>3.7</v>
      </c>
      <c r="Q601" s="58">
        <f>'C-Ratio-Op'!B108</f>
        <v>46325.376774293363</v>
      </c>
    </row>
    <row r="602" spans="15:17" x14ac:dyDescent="0.25">
      <c r="O602" t="s">
        <v>477</v>
      </c>
      <c r="P602" s="57">
        <f>ROUND('C-Ratio-Op'!I109,1)</f>
        <v>5</v>
      </c>
      <c r="Q602" s="58">
        <f>'C-Ratio-Op'!B109</f>
        <v>45966.628058664603</v>
      </c>
    </row>
    <row r="603" spans="15:17" x14ac:dyDescent="0.25">
      <c r="O603" t="s">
        <v>477</v>
      </c>
      <c r="P603" s="57">
        <f>ROUND('C-Ratio-Op'!I110,1)</f>
        <v>3.6</v>
      </c>
      <c r="Q603" s="58">
        <f>'C-Ratio-Op'!B110</f>
        <v>45697.977443259981</v>
      </c>
    </row>
    <row r="604" spans="15:17" x14ac:dyDescent="0.25">
      <c r="O604" t="s">
        <v>477</v>
      </c>
      <c r="P604" s="57">
        <f>ROUND('C-Ratio-Op'!I111,1)</f>
        <v>3.7</v>
      </c>
      <c r="Q604" s="58">
        <f>'C-Ratio-Op'!B111</f>
        <v>45603.110949294598</v>
      </c>
    </row>
    <row r="605" spans="15:17" x14ac:dyDescent="0.25">
      <c r="O605" t="s">
        <v>477</v>
      </c>
      <c r="P605" s="57">
        <f>ROUND('C-Ratio-Op'!I112,1)</f>
        <v>3.8</v>
      </c>
      <c r="Q605" s="58">
        <f>'C-Ratio-Op'!B112</f>
        <v>44955.725255999307</v>
      </c>
    </row>
    <row r="606" spans="15:17" x14ac:dyDescent="0.25">
      <c r="O606" t="s">
        <v>477</v>
      </c>
      <c r="P606" s="57">
        <f>ROUND('C-Ratio-Op'!I113,1)</f>
        <v>3.8</v>
      </c>
      <c r="Q606" s="58">
        <f>'C-Ratio-Op'!B113</f>
        <v>44515.244646873492</v>
      </c>
    </row>
    <row r="607" spans="15:17" x14ac:dyDescent="0.25">
      <c r="O607" t="s">
        <v>477</v>
      </c>
      <c r="P607" s="57">
        <f>ROUND('C-Ratio-Op'!I114,1)</f>
        <v>3</v>
      </c>
      <c r="Q607" s="58">
        <f>'C-Ratio-Op'!B114</f>
        <v>43953.81184068328</v>
      </c>
    </row>
    <row r="608" spans="15:17" x14ac:dyDescent="0.25">
      <c r="O608" t="s">
        <v>477</v>
      </c>
      <c r="P608" s="57">
        <f>ROUND('C-Ratio-Op'!I115,1)</f>
        <v>5</v>
      </c>
      <c r="Q608" s="58">
        <f>'C-Ratio-Op'!B115</f>
        <v>43833.827122045979</v>
      </c>
    </row>
    <row r="609" spans="15:17" x14ac:dyDescent="0.25">
      <c r="O609" t="s">
        <v>477</v>
      </c>
      <c r="P609" s="57">
        <f>ROUND('C-Ratio-Op'!I116,1)</f>
        <v>3.4</v>
      </c>
      <c r="Q609" s="58">
        <f>'C-Ratio-Op'!B116</f>
        <v>43778.580197162388</v>
      </c>
    </row>
    <row r="610" spans="15:17" x14ac:dyDescent="0.25">
      <c r="O610" t="s">
        <v>477</v>
      </c>
      <c r="P610" s="57">
        <f>ROUND('C-Ratio-Op'!I117,1)</f>
        <v>4.0999999999999996</v>
      </c>
      <c r="Q610" s="58">
        <f>'C-Ratio-Op'!B117</f>
        <v>43677.584825798243</v>
      </c>
    </row>
    <row r="611" spans="15:17" x14ac:dyDescent="0.25">
      <c r="O611" t="s">
        <v>477</v>
      </c>
      <c r="P611" s="57">
        <f>ROUND('C-Ratio-Op'!I118,1)</f>
        <v>2.2000000000000002</v>
      </c>
      <c r="Q611" s="58">
        <f>'C-Ratio-Op'!B118</f>
        <v>42489.499220107587</v>
      </c>
    </row>
    <row r="612" spans="15:17" x14ac:dyDescent="0.25">
      <c r="O612" t="s">
        <v>477</v>
      </c>
      <c r="P612" s="57">
        <f>ROUND('C-Ratio-Op'!I119,1)</f>
        <v>3.8</v>
      </c>
      <c r="Q612" s="58">
        <f>'C-Ratio-Op'!B119</f>
        <v>41952.77637225033</v>
      </c>
    </row>
    <row r="613" spans="15:17" x14ac:dyDescent="0.25">
      <c r="O613" t="s">
        <v>477</v>
      </c>
      <c r="P613" s="57">
        <f>ROUND('C-Ratio-Op'!I120,1)</f>
        <v>3.7</v>
      </c>
      <c r="Q613" s="58">
        <f>'C-Ratio-Op'!B120</f>
        <v>41823.960265621477</v>
      </c>
    </row>
    <row r="614" spans="15:17" x14ac:dyDescent="0.25">
      <c r="O614" t="s">
        <v>477</v>
      </c>
      <c r="P614" s="57">
        <f>ROUND('C-Ratio-Op'!I121,1)</f>
        <v>2.2000000000000002</v>
      </c>
      <c r="Q614" s="58">
        <f>'C-Ratio-Op'!B121</f>
        <v>41592.751966584387</v>
      </c>
    </row>
    <row r="615" spans="15:17" x14ac:dyDescent="0.25">
      <c r="O615" t="s">
        <v>477</v>
      </c>
      <c r="P615" s="57">
        <f>ROUND('C-Ratio-Op'!I122,1)</f>
        <v>3.2</v>
      </c>
      <c r="Q615" s="58">
        <f>'C-Ratio-Op'!B122</f>
        <v>41544.150819038266</v>
      </c>
    </row>
    <row r="616" spans="15:17" x14ac:dyDescent="0.25">
      <c r="O616" t="s">
        <v>477</v>
      </c>
      <c r="P616" s="57">
        <f>ROUND('C-Ratio-Op'!I123,1)</f>
        <v>3.9</v>
      </c>
      <c r="Q616" s="58">
        <f>'C-Ratio-Op'!B123</f>
        <v>41482.373408232517</v>
      </c>
    </row>
    <row r="617" spans="15:17" x14ac:dyDescent="0.25">
      <c r="O617" t="s">
        <v>477</v>
      </c>
      <c r="P617" s="57">
        <f>ROUND('C-Ratio-Op'!I124,1)</f>
        <v>2.2999999999999998</v>
      </c>
      <c r="Q617" s="58">
        <f>'C-Ratio-Op'!B124</f>
        <v>41452.639257808463</v>
      </c>
    </row>
    <row r="618" spans="15:17" x14ac:dyDescent="0.25">
      <c r="O618" t="s">
        <v>477</v>
      </c>
      <c r="P618" s="57">
        <f>ROUND('C-Ratio-Op'!I125,1)</f>
        <v>3.7</v>
      </c>
      <c r="Q618" s="58">
        <f>'C-Ratio-Op'!B125</f>
        <v>41267.595795007481</v>
      </c>
    </row>
    <row r="619" spans="15:17" x14ac:dyDescent="0.25">
      <c r="O619" t="s">
        <v>477</v>
      </c>
      <c r="P619" s="57">
        <f>ROUND('C-Ratio-Op'!I126,1)</f>
        <v>3.8</v>
      </c>
      <c r="Q619" s="58">
        <f>'C-Ratio-Op'!B126</f>
        <v>41161.690891021302</v>
      </c>
    </row>
    <row r="620" spans="15:17" x14ac:dyDescent="0.25">
      <c r="O620" t="s">
        <v>477</v>
      </c>
      <c r="P620" s="57">
        <f>ROUND('C-Ratio-Op'!I127,1)</f>
        <v>3.8</v>
      </c>
      <c r="Q620" s="58">
        <f>'C-Ratio-Op'!B127</f>
        <v>41153.388194780091</v>
      </c>
    </row>
    <row r="621" spans="15:17" x14ac:dyDescent="0.25">
      <c r="O621" t="s">
        <v>477</v>
      </c>
      <c r="P621" s="57">
        <f>ROUND('C-Ratio-Op'!I128,1)</f>
        <v>4.2</v>
      </c>
      <c r="Q621" s="58">
        <f>'C-Ratio-Op'!B128</f>
        <v>41145.809026351599</v>
      </c>
    </row>
    <row r="622" spans="15:17" x14ac:dyDescent="0.25">
      <c r="O622" t="s">
        <v>477</v>
      </c>
      <c r="P622" s="57">
        <f>ROUND('C-Ratio-Op'!I129,1)</f>
        <v>3.8</v>
      </c>
      <c r="Q622" s="58">
        <f>'C-Ratio-Op'!B129</f>
        <v>40421.556364771983</v>
      </c>
    </row>
    <row r="623" spans="15:17" x14ac:dyDescent="0.25">
      <c r="O623" t="s">
        <v>477</v>
      </c>
      <c r="P623" s="57">
        <f>ROUND('C-Ratio-Op'!I130,1)</f>
        <v>3.7</v>
      </c>
      <c r="Q623" s="58">
        <f>'C-Ratio-Op'!B130</f>
        <v>40108.496557053928</v>
      </c>
    </row>
    <row r="624" spans="15:17" x14ac:dyDescent="0.25">
      <c r="O624" t="s">
        <v>477</v>
      </c>
      <c r="P624" s="57">
        <f>ROUND('C-Ratio-Op'!I131,1)</f>
        <v>3.8</v>
      </c>
      <c r="Q624" s="58">
        <f>'C-Ratio-Op'!B131</f>
        <v>39701.016234517192</v>
      </c>
    </row>
    <row r="625" spans="15:17" x14ac:dyDescent="0.25">
      <c r="O625" t="s">
        <v>477</v>
      </c>
      <c r="P625" s="57">
        <f>ROUND('C-Ratio-Op'!I132,1)</f>
        <v>3.8</v>
      </c>
      <c r="Q625" s="58">
        <f>'C-Ratio-Op'!B132</f>
        <v>39536.993921174573</v>
      </c>
    </row>
    <row r="626" spans="15:17" x14ac:dyDescent="0.25">
      <c r="O626" t="s">
        <v>477</v>
      </c>
      <c r="P626" s="57">
        <f>ROUND('C-Ratio-Op'!I133,1)</f>
        <v>3.8</v>
      </c>
      <c r="Q626" s="58">
        <f>'C-Ratio-Op'!B133</f>
        <v>39475.626490561823</v>
      </c>
    </row>
    <row r="627" spans="15:17" x14ac:dyDescent="0.25">
      <c r="O627" t="s">
        <v>477</v>
      </c>
      <c r="P627" s="57">
        <f>ROUND('C-Ratio-Op'!I134,1)</f>
        <v>4</v>
      </c>
      <c r="Q627" s="58">
        <f>'C-Ratio-Op'!B134</f>
        <v>39421.229486933538</v>
      </c>
    </row>
    <row r="628" spans="15:17" x14ac:dyDescent="0.25">
      <c r="O628" t="s">
        <v>477</v>
      </c>
      <c r="P628" s="57">
        <f>ROUND('C-Ratio-Op'!I135,1)</f>
        <v>4</v>
      </c>
      <c r="Q628" s="58">
        <f>'C-Ratio-Op'!B135</f>
        <v>38942.648469873529</v>
      </c>
    </row>
    <row r="629" spans="15:17" x14ac:dyDescent="0.25">
      <c r="O629" t="s">
        <v>477</v>
      </c>
      <c r="P629" s="57">
        <f>ROUND('C-Ratio-Op'!I136,1)</f>
        <v>3.8</v>
      </c>
      <c r="Q629" s="58">
        <f>'C-Ratio-Op'!B136</f>
        <v>37777.537315258727</v>
      </c>
    </row>
    <row r="630" spans="15:17" x14ac:dyDescent="0.25">
      <c r="O630" t="s">
        <v>477</v>
      </c>
      <c r="P630" s="57">
        <f>ROUND('C-Ratio-Op'!I137,1)</f>
        <v>3.1</v>
      </c>
      <c r="Q630" s="58">
        <f>'C-Ratio-Op'!B137</f>
        <v>37642.257257964156</v>
      </c>
    </row>
    <row r="631" spans="15:17" x14ac:dyDescent="0.25">
      <c r="O631" t="s">
        <v>477</v>
      </c>
      <c r="P631" s="57">
        <f>ROUND('C-Ratio-Op'!I138,1)</f>
        <v>3.8</v>
      </c>
      <c r="Q631" s="58">
        <f>'C-Ratio-Op'!B138</f>
        <v>37211.117458495457</v>
      </c>
    </row>
    <row r="632" spans="15:17" x14ac:dyDescent="0.25">
      <c r="O632" t="s">
        <v>477</v>
      </c>
      <c r="P632" s="57">
        <f>ROUND('C-Ratio-Op'!I139,1)</f>
        <v>3.4</v>
      </c>
      <c r="Q632" s="58">
        <f>'C-Ratio-Op'!B139</f>
        <v>37002.853917383763</v>
      </c>
    </row>
    <row r="633" spans="15:17" x14ac:dyDescent="0.25">
      <c r="O633" t="s">
        <v>477</v>
      </c>
      <c r="P633" s="57">
        <f>ROUND('C-Ratio-Op'!I140,1)</f>
        <v>3.8</v>
      </c>
      <c r="Q633" s="58">
        <f>'C-Ratio-Op'!B140</f>
        <v>36923.80940375186</v>
      </c>
    </row>
    <row r="634" spans="15:17" x14ac:dyDescent="0.25">
      <c r="O634" t="s">
        <v>477</v>
      </c>
      <c r="P634" s="57">
        <f>ROUND('C-Ratio-Op'!I141,1)</f>
        <v>4.0999999999999996</v>
      </c>
      <c r="Q634" s="58">
        <f>'C-Ratio-Op'!B141</f>
        <v>36843.478275027388</v>
      </c>
    </row>
    <row r="635" spans="15:17" x14ac:dyDescent="0.25">
      <c r="O635" t="s">
        <v>477</v>
      </c>
      <c r="P635" s="57">
        <f>ROUND('C-Ratio-Op'!I142,1)</f>
        <v>3.8</v>
      </c>
      <c r="Q635" s="58">
        <f>'C-Ratio-Op'!B142</f>
        <v>36560.247455620301</v>
      </c>
    </row>
    <row r="636" spans="15:17" x14ac:dyDescent="0.25">
      <c r="O636" t="s">
        <v>477</v>
      </c>
      <c r="P636" s="57">
        <f>ROUND('C-Ratio-Op'!I143,1)</f>
        <v>3.7</v>
      </c>
      <c r="Q636" s="58">
        <f>'C-Ratio-Op'!B143</f>
        <v>36008.376582201367</v>
      </c>
    </row>
    <row r="637" spans="15:17" x14ac:dyDescent="0.25">
      <c r="O637" t="s">
        <v>477</v>
      </c>
      <c r="P637" s="57">
        <f>ROUND('C-Ratio-Op'!I144,1)</f>
        <v>3.6</v>
      </c>
      <c r="Q637" s="58">
        <f>'C-Ratio-Op'!B144</f>
        <v>35048.936823219963</v>
      </c>
    </row>
    <row r="638" spans="15:17" x14ac:dyDescent="0.25">
      <c r="O638" t="s">
        <v>477</v>
      </c>
      <c r="P638" s="57">
        <f>ROUND('C-Ratio-Op'!I145,1)</f>
        <v>3.8</v>
      </c>
      <c r="Q638" s="58">
        <f>'C-Ratio-Op'!B145</f>
        <v>34955.525794906724</v>
      </c>
    </row>
    <row r="639" spans="15:17" x14ac:dyDescent="0.25">
      <c r="O639" t="s">
        <v>477</v>
      </c>
      <c r="P639" s="57">
        <f>ROUND('C-Ratio-Op'!I146,1)</f>
        <v>3.8</v>
      </c>
      <c r="Q639" s="58">
        <f>'C-Ratio-Op'!B146</f>
        <v>34445.139767232868</v>
      </c>
    </row>
    <row r="640" spans="15:17" x14ac:dyDescent="0.25">
      <c r="O640" t="s">
        <v>477</v>
      </c>
      <c r="P640" s="57">
        <f>ROUND('C-Ratio-Op'!I147,1)</f>
        <v>3.8</v>
      </c>
      <c r="Q640" s="58">
        <f>'C-Ratio-Op'!B147</f>
        <v>34171.2199009494</v>
      </c>
    </row>
    <row r="641" spans="15:17" x14ac:dyDescent="0.25">
      <c r="O641" t="s">
        <v>477</v>
      </c>
      <c r="P641" s="57">
        <f>ROUND('C-Ratio-Op'!I148,1)</f>
        <v>3.8</v>
      </c>
      <c r="Q641" s="58">
        <f>'C-Ratio-Op'!B148</f>
        <v>33594.677222406674</v>
      </c>
    </row>
    <row r="642" spans="15:17" x14ac:dyDescent="0.25">
      <c r="O642" t="s">
        <v>477</v>
      </c>
      <c r="P642" s="57">
        <f>ROUND('C-Ratio-Op'!I149,1)</f>
        <v>3.7</v>
      </c>
      <c r="Q642" s="58">
        <f>'C-Ratio-Op'!B149</f>
        <v>32995.198854696508</v>
      </c>
    </row>
    <row r="643" spans="15:17" x14ac:dyDescent="0.25">
      <c r="O643" t="s">
        <v>477</v>
      </c>
      <c r="P643" s="57">
        <f>ROUND('C-Ratio-Op'!I150,1)</f>
        <v>3.7</v>
      </c>
      <c r="Q643" s="58">
        <f>'C-Ratio-Op'!B150</f>
        <v>32904.789021230448</v>
      </c>
    </row>
    <row r="644" spans="15:17" x14ac:dyDescent="0.25">
      <c r="O644" t="s">
        <v>477</v>
      </c>
      <c r="P644" s="57">
        <f>ROUND('C-Ratio-Op'!I151,1)</f>
        <v>3.8</v>
      </c>
      <c r="Q644" s="58">
        <f>'C-Ratio-Op'!B151</f>
        <v>32809.147768925199</v>
      </c>
    </row>
    <row r="645" spans="15:17" x14ac:dyDescent="0.25">
      <c r="O645" t="s">
        <v>477</v>
      </c>
      <c r="P645" s="57">
        <f>ROUND('C-Ratio-Op'!I152,1)</f>
        <v>3.8</v>
      </c>
      <c r="Q645" s="58">
        <f>'C-Ratio-Op'!B152</f>
        <v>32509.10782958661</v>
      </c>
    </row>
    <row r="646" spans="15:17" x14ac:dyDescent="0.25">
      <c r="O646" t="s">
        <v>477</v>
      </c>
      <c r="P646" s="57">
        <f>ROUND('C-Ratio-Op'!I153,1)</f>
        <v>3.7</v>
      </c>
      <c r="Q646" s="58">
        <f>'C-Ratio-Op'!B153</f>
        <v>32378.788073384709</v>
      </c>
    </row>
    <row r="647" spans="15:17" x14ac:dyDescent="0.25">
      <c r="O647" t="s">
        <v>477</v>
      </c>
      <c r="P647" s="57">
        <f>ROUND('C-Ratio-Op'!I154,1)</f>
        <v>4</v>
      </c>
      <c r="Q647" s="58">
        <f>'C-Ratio-Op'!B154</f>
        <v>32202.019096253091</v>
      </c>
    </row>
    <row r="648" spans="15:17" x14ac:dyDescent="0.25">
      <c r="O648" t="s">
        <v>477</v>
      </c>
      <c r="P648" s="57">
        <f>ROUND('C-Ratio-Op'!I155,1)</f>
        <v>3.7</v>
      </c>
      <c r="Q648" s="58">
        <f>'C-Ratio-Op'!B155</f>
        <v>31654.448326389651</v>
      </c>
    </row>
    <row r="649" spans="15:17" x14ac:dyDescent="0.25">
      <c r="O649" t="s">
        <v>477</v>
      </c>
      <c r="P649" s="57">
        <f>ROUND('C-Ratio-Op'!I156,1)</f>
        <v>3.8</v>
      </c>
      <c r="Q649" s="58">
        <f>'C-Ratio-Op'!B156</f>
        <v>31534.70363337754</v>
      </c>
    </row>
    <row r="650" spans="15:17" x14ac:dyDescent="0.25">
      <c r="O650" t="s">
        <v>477</v>
      </c>
      <c r="P650" s="57">
        <f>ROUND('C-Ratio-Op'!I157,1)</f>
        <v>3.8</v>
      </c>
      <c r="Q650" s="58">
        <f>'C-Ratio-Op'!B157</f>
        <v>31406.729890816761</v>
      </c>
    </row>
    <row r="651" spans="15:17" x14ac:dyDescent="0.25">
      <c r="O651" t="s">
        <v>477</v>
      </c>
      <c r="P651" s="57">
        <f>ROUND('C-Ratio-Op'!I158,1)</f>
        <v>3.8</v>
      </c>
      <c r="Q651" s="58">
        <f>'C-Ratio-Op'!B158</f>
        <v>31267.802039600661</v>
      </c>
    </row>
    <row r="652" spans="15:17" x14ac:dyDescent="0.25">
      <c r="O652" t="s">
        <v>477</v>
      </c>
      <c r="P652" s="57">
        <f>ROUND('C-Ratio-Op'!I159,1)</f>
        <v>3.8</v>
      </c>
      <c r="Q652" s="58">
        <f>'C-Ratio-Op'!B159</f>
        <v>30305.99397664145</v>
      </c>
    </row>
    <row r="653" spans="15:17" x14ac:dyDescent="0.25">
      <c r="O653" t="s">
        <v>477</v>
      </c>
      <c r="P653" s="57">
        <f>ROUND('C-Ratio-Op'!I160,1)</f>
        <v>3.8</v>
      </c>
      <c r="Q653" s="58">
        <f>'C-Ratio-Op'!B160</f>
        <v>30176.087164978289</v>
      </c>
    </row>
    <row r="654" spans="15:17" x14ac:dyDescent="0.25">
      <c r="O654" t="s">
        <v>477</v>
      </c>
      <c r="P654" s="57">
        <f>ROUND('C-Ratio-Op'!I161,1)</f>
        <v>3.8</v>
      </c>
      <c r="Q654" s="58">
        <f>'C-Ratio-Op'!B161</f>
        <v>29310.782054317689</v>
      </c>
    </row>
    <row r="655" spans="15:17" x14ac:dyDescent="0.25">
      <c r="O655" t="s">
        <v>477</v>
      </c>
      <c r="P655" s="57">
        <f>ROUND('C-Ratio-Op'!I162,1)</f>
        <v>3.9</v>
      </c>
      <c r="Q655" s="58">
        <f>'C-Ratio-Op'!B162</f>
        <v>29308.56657788884</v>
      </c>
    </row>
    <row r="656" spans="15:17" x14ac:dyDescent="0.25">
      <c r="O656" t="s">
        <v>477</v>
      </c>
      <c r="P656" s="57">
        <f>ROUND('C-Ratio-Op'!I163,1)</f>
        <v>3.8</v>
      </c>
      <c r="Q656" s="58">
        <f>'C-Ratio-Op'!B163</f>
        <v>29185.46056149196</v>
      </c>
    </row>
    <row r="657" spans="15:17" x14ac:dyDescent="0.25">
      <c r="O657" t="s">
        <v>477</v>
      </c>
      <c r="P657" s="57">
        <f>ROUND('C-Ratio-Op'!I164,1)</f>
        <v>3</v>
      </c>
      <c r="Q657" s="58">
        <f>'C-Ratio-Op'!B164</f>
        <v>29080.54346738843</v>
      </c>
    </row>
    <row r="658" spans="15:17" x14ac:dyDescent="0.25">
      <c r="O658" t="s">
        <v>477</v>
      </c>
      <c r="P658" s="57">
        <f>ROUND('C-Ratio-Op'!I165,1)</f>
        <v>3.8</v>
      </c>
      <c r="Q658" s="58">
        <f>'C-Ratio-Op'!B165</f>
        <v>28725.882502922839</v>
      </c>
    </row>
    <row r="659" spans="15:17" x14ac:dyDescent="0.25">
      <c r="O659" t="s">
        <v>477</v>
      </c>
      <c r="P659" s="57">
        <f>ROUND('C-Ratio-Op'!I166,1)</f>
        <v>4</v>
      </c>
      <c r="Q659" s="58">
        <f>'C-Ratio-Op'!B166</f>
        <v>28714.412973595521</v>
      </c>
    </row>
    <row r="660" spans="15:17" x14ac:dyDescent="0.25">
      <c r="O660" t="s">
        <v>477</v>
      </c>
      <c r="P660" s="57">
        <f>ROUND('C-Ratio-Op'!I167,1)</f>
        <v>3.8</v>
      </c>
      <c r="Q660" s="58">
        <f>'C-Ratio-Op'!B167</f>
        <v>28652.67289152482</v>
      </c>
    </row>
    <row r="661" spans="15:17" x14ac:dyDescent="0.25">
      <c r="O661" t="s">
        <v>477</v>
      </c>
      <c r="P661" s="57">
        <f>ROUND('C-Ratio-Op'!I168,1)</f>
        <v>3.8</v>
      </c>
      <c r="Q661" s="58">
        <f>'C-Ratio-Op'!B168</f>
        <v>27997.380332988439</v>
      </c>
    </row>
    <row r="662" spans="15:17" x14ac:dyDescent="0.25">
      <c r="O662" t="s">
        <v>477</v>
      </c>
      <c r="P662" s="57">
        <f>ROUND('C-Ratio-Op'!I169,1)</f>
        <v>3.8</v>
      </c>
      <c r="Q662" s="58">
        <f>'C-Ratio-Op'!B169</f>
        <v>27980.0383532286</v>
      </c>
    </row>
    <row r="663" spans="15:17" x14ac:dyDescent="0.25">
      <c r="O663" t="s">
        <v>477</v>
      </c>
      <c r="P663" s="57">
        <f>ROUND('C-Ratio-Op'!I170,1)</f>
        <v>3.8</v>
      </c>
      <c r="Q663" s="58">
        <f>'C-Ratio-Op'!B170</f>
        <v>27872.19457234662</v>
      </c>
    </row>
    <row r="664" spans="15:17" x14ac:dyDescent="0.25">
      <c r="O664" t="s">
        <v>477</v>
      </c>
      <c r="P664" s="57">
        <f>ROUND('C-Ratio-Op'!I171,1)</f>
        <v>3.6</v>
      </c>
      <c r="Q664" s="58">
        <f>'C-Ratio-Op'!B171</f>
        <v>27753.47507545404</v>
      </c>
    </row>
    <row r="665" spans="15:17" x14ac:dyDescent="0.25">
      <c r="O665" t="s">
        <v>477</v>
      </c>
      <c r="P665" s="57">
        <f>ROUND('C-Ratio-Op'!I172,1)</f>
        <v>3.7</v>
      </c>
      <c r="Q665" s="58">
        <f>'C-Ratio-Op'!B172</f>
        <v>27559.6553998542</v>
      </c>
    </row>
    <row r="666" spans="15:17" x14ac:dyDescent="0.25">
      <c r="O666" t="s">
        <v>477</v>
      </c>
      <c r="P666" s="57">
        <f>ROUND('C-Ratio-Op'!I173,1)</f>
        <v>4</v>
      </c>
      <c r="Q666" s="58">
        <f>'C-Ratio-Op'!B173</f>
        <v>27433.374321649211</v>
      </c>
    </row>
    <row r="667" spans="15:17" x14ac:dyDescent="0.25">
      <c r="O667" t="s">
        <v>477</v>
      </c>
      <c r="P667" s="57">
        <f>ROUND('C-Ratio-Op'!I174,1)</f>
        <v>4</v>
      </c>
      <c r="Q667" s="58">
        <f>'C-Ratio-Op'!B174</f>
        <v>27351.318401276429</v>
      </c>
    </row>
    <row r="668" spans="15:17" x14ac:dyDescent="0.25">
      <c r="O668" t="s">
        <v>477</v>
      </c>
      <c r="P668" s="57">
        <f>ROUND('C-Ratio-Op'!I175,1)</f>
        <v>3.3</v>
      </c>
      <c r="Q668" s="58">
        <f>'C-Ratio-Op'!B175</f>
        <v>27065.165223793159</v>
      </c>
    </row>
    <row r="669" spans="15:17" x14ac:dyDescent="0.25">
      <c r="O669" t="s">
        <v>477</v>
      </c>
      <c r="P669" s="57">
        <f>ROUND('C-Ratio-Op'!I176,1)</f>
        <v>4</v>
      </c>
      <c r="Q669" s="58">
        <f>'C-Ratio-Op'!B176</f>
        <v>27013.85276113054</v>
      </c>
    </row>
    <row r="670" spans="15:17" x14ac:dyDescent="0.25">
      <c r="O670" t="s">
        <v>477</v>
      </c>
      <c r="P670" s="57">
        <f>ROUND('C-Ratio-Op'!I177,1)</f>
        <v>2.2000000000000002</v>
      </c>
      <c r="Q670" s="58">
        <f>'C-Ratio-Op'!B177</f>
        <v>27006.715818569701</v>
      </c>
    </row>
    <row r="671" spans="15:17" x14ac:dyDescent="0.25">
      <c r="O671" t="s">
        <v>477</v>
      </c>
      <c r="P671" s="57">
        <f>ROUND('C-Ratio-Op'!I178,1)</f>
        <v>3.7</v>
      </c>
      <c r="Q671" s="58">
        <f>'C-Ratio-Op'!B178</f>
        <v>27005.99023452375</v>
      </c>
    </row>
    <row r="672" spans="15:17" x14ac:dyDescent="0.25">
      <c r="O672" t="s">
        <v>477</v>
      </c>
      <c r="P672" s="57">
        <f>ROUND('C-Ratio-Op'!I179,1)</f>
        <v>3.8</v>
      </c>
      <c r="Q672" s="58">
        <f>'C-Ratio-Op'!B179</f>
        <v>26939.490964030589</v>
      </c>
    </row>
    <row r="673" spans="15:17" x14ac:dyDescent="0.25">
      <c r="O673" t="s">
        <v>477</v>
      </c>
      <c r="P673" s="57">
        <f>ROUND('C-Ratio-Op'!I180,1)</f>
        <v>2.2999999999999998</v>
      </c>
      <c r="Q673" s="58">
        <f>'C-Ratio-Op'!B180</f>
        <v>26868.147605779832</v>
      </c>
    </row>
    <row r="674" spans="15:17" x14ac:dyDescent="0.25">
      <c r="O674" t="s">
        <v>477</v>
      </c>
      <c r="P674" s="57">
        <f>ROUND('C-Ratio-Op'!I181,1)</f>
        <v>3.5</v>
      </c>
      <c r="Q674" s="58">
        <f>'C-Ratio-Op'!B181</f>
        <v>26834.42600342178</v>
      </c>
    </row>
    <row r="675" spans="15:17" x14ac:dyDescent="0.25">
      <c r="O675" t="s">
        <v>477</v>
      </c>
      <c r="P675" s="57">
        <f>ROUND('C-Ratio-Op'!I182,1)</f>
        <v>3.8</v>
      </c>
      <c r="Q675" s="58">
        <f>'C-Ratio-Op'!B182</f>
        <v>26628.48643036716</v>
      </c>
    </row>
    <row r="676" spans="15:17" x14ac:dyDescent="0.25">
      <c r="O676" t="s">
        <v>477</v>
      </c>
      <c r="P676" s="57">
        <f>ROUND('C-Ratio-Op'!I183,1)</f>
        <v>3.8</v>
      </c>
      <c r="Q676" s="58">
        <f>'C-Ratio-Op'!B183</f>
        <v>26505.31821692333</v>
      </c>
    </row>
    <row r="677" spans="15:17" x14ac:dyDescent="0.25">
      <c r="O677" t="s">
        <v>477</v>
      </c>
      <c r="P677" s="57">
        <f>ROUND('C-Ratio-Op'!I184,1)</f>
        <v>3.8</v>
      </c>
      <c r="Q677" s="58">
        <f>'C-Ratio-Op'!B184</f>
        <v>26474.256556453591</v>
      </c>
    </row>
    <row r="678" spans="15:17" x14ac:dyDescent="0.25">
      <c r="O678" t="s">
        <v>477</v>
      </c>
      <c r="P678" s="57">
        <f>ROUND('C-Ratio-Op'!I185,1)</f>
        <v>3</v>
      </c>
      <c r="Q678" s="58">
        <f>'C-Ratio-Op'!B185</f>
        <v>26420.13029528681</v>
      </c>
    </row>
    <row r="679" spans="15:17" x14ac:dyDescent="0.25">
      <c r="O679" t="s">
        <v>477</v>
      </c>
      <c r="P679" s="57">
        <f>ROUND('C-Ratio-Op'!I186,1)</f>
        <v>4.4000000000000004</v>
      </c>
      <c r="Q679" s="58">
        <f>'C-Ratio-Op'!B186</f>
        <v>26417.889875016928</v>
      </c>
    </row>
    <row r="680" spans="15:17" x14ac:dyDescent="0.25">
      <c r="O680" t="s">
        <v>477</v>
      </c>
      <c r="P680" s="57">
        <f>ROUND('C-Ratio-Op'!I187,1)</f>
        <v>2.6</v>
      </c>
      <c r="Q680" s="58">
        <f>'C-Ratio-Op'!B187</f>
        <v>26252.39060520806</v>
      </c>
    </row>
    <row r="681" spans="15:17" x14ac:dyDescent="0.25">
      <c r="O681" t="s">
        <v>477</v>
      </c>
      <c r="P681" s="57">
        <f>ROUND('C-Ratio-Op'!I188,1)</f>
        <v>3.4</v>
      </c>
      <c r="Q681" s="58">
        <f>'C-Ratio-Op'!B188</f>
        <v>25930.797746044591</v>
      </c>
    </row>
    <row r="682" spans="15:17" x14ac:dyDescent="0.25">
      <c r="O682" t="s">
        <v>477</v>
      </c>
      <c r="P682" s="57">
        <f>ROUND('C-Ratio-Op'!I189,1)</f>
        <v>3.8</v>
      </c>
      <c r="Q682" s="58">
        <f>'C-Ratio-Op'!B189</f>
        <v>25576.53053631556</v>
      </c>
    </row>
    <row r="683" spans="15:17" x14ac:dyDescent="0.25">
      <c r="O683" t="s">
        <v>477</v>
      </c>
      <c r="P683" s="57">
        <f>ROUND('C-Ratio-Op'!I190,1)</f>
        <v>3.4</v>
      </c>
      <c r="Q683" s="58">
        <f>'C-Ratio-Op'!B190</f>
        <v>25460.272136364922</v>
      </c>
    </row>
    <row r="684" spans="15:17" x14ac:dyDescent="0.25">
      <c r="O684" t="s">
        <v>477</v>
      </c>
      <c r="P684" s="57">
        <f>ROUND('C-Ratio-Op'!I191,1)</f>
        <v>3.8</v>
      </c>
      <c r="Q684" s="58">
        <f>'C-Ratio-Op'!B191</f>
        <v>25424.979751879931</v>
      </c>
    </row>
    <row r="685" spans="15:17" x14ac:dyDescent="0.25">
      <c r="O685" t="s">
        <v>477</v>
      </c>
      <c r="P685" s="57">
        <f>ROUND('C-Ratio-Op'!I192,1)</f>
        <v>3.2</v>
      </c>
      <c r="Q685" s="58">
        <f>'C-Ratio-Op'!B192</f>
        <v>25145.036479943141</v>
      </c>
    </row>
    <row r="686" spans="15:17" x14ac:dyDescent="0.25">
      <c r="O686" t="s">
        <v>477</v>
      </c>
      <c r="P686" s="57">
        <f>ROUND('C-Ratio-Op'!I193,1)</f>
        <v>4</v>
      </c>
      <c r="Q686" s="58">
        <f>'C-Ratio-Op'!B193</f>
        <v>25124.210978337029</v>
      </c>
    </row>
    <row r="687" spans="15:17" x14ac:dyDescent="0.25">
      <c r="O687" t="s">
        <v>477</v>
      </c>
      <c r="P687" s="57">
        <f>ROUND('C-Ratio-Op'!I194,1)</f>
        <v>3</v>
      </c>
      <c r="Q687" s="58">
        <f>'C-Ratio-Op'!B194</f>
        <v>25027.694224246741</v>
      </c>
    </row>
    <row r="688" spans="15:17" x14ac:dyDescent="0.25">
      <c r="O688" t="s">
        <v>477</v>
      </c>
      <c r="P688" s="57">
        <f>ROUND('C-Ratio-Op'!I195,1)</f>
        <v>3.8</v>
      </c>
      <c r="Q688" s="58">
        <f>'C-Ratio-Op'!B195</f>
        <v>24875.156855275829</v>
      </c>
    </row>
    <row r="689" spans="15:17" x14ac:dyDescent="0.25">
      <c r="O689" t="s">
        <v>477</v>
      </c>
      <c r="P689" s="57">
        <f>ROUND('C-Ratio-Op'!I196,1)</f>
        <v>3.1</v>
      </c>
      <c r="Q689" s="58">
        <f>'C-Ratio-Op'!B196</f>
        <v>24615.68355488445</v>
      </c>
    </row>
    <row r="690" spans="15:17" x14ac:dyDescent="0.25">
      <c r="O690" t="s">
        <v>477</v>
      </c>
      <c r="P690" s="57">
        <f>ROUND('C-Ratio-Op'!I197,1)</f>
        <v>3.8</v>
      </c>
      <c r="Q690" s="58">
        <f>'C-Ratio-Op'!B197</f>
        <v>24291.727504974981</v>
      </c>
    </row>
    <row r="691" spans="15:17" x14ac:dyDescent="0.25">
      <c r="O691" t="s">
        <v>477</v>
      </c>
      <c r="P691" s="57">
        <f>ROUND('C-Ratio-Op'!I198,1)</f>
        <v>3.2</v>
      </c>
      <c r="Q691" s="58">
        <f>'C-Ratio-Op'!B198</f>
        <v>24132.146708869739</v>
      </c>
    </row>
    <row r="692" spans="15:17" x14ac:dyDescent="0.25">
      <c r="O692" t="s">
        <v>477</v>
      </c>
      <c r="P692" s="57">
        <f>ROUND('C-Ratio-Op'!I199,1)</f>
        <v>3.8</v>
      </c>
      <c r="Q692" s="58">
        <f>'C-Ratio-Op'!B199</f>
        <v>24065.44278085394</v>
      </c>
    </row>
    <row r="693" spans="15:17" x14ac:dyDescent="0.25">
      <c r="O693" t="s">
        <v>477</v>
      </c>
      <c r="P693" s="57">
        <f>ROUND('C-Ratio-Op'!I200,1)</f>
        <v>3.3</v>
      </c>
      <c r="Q693" s="58">
        <f>'C-Ratio-Op'!B200</f>
        <v>23952.102165058419</v>
      </c>
    </row>
    <row r="694" spans="15:17" x14ac:dyDescent="0.25">
      <c r="O694" t="s">
        <v>477</v>
      </c>
      <c r="P694" s="57">
        <f>ROUND('C-Ratio-Op'!I201,1)</f>
        <v>3.5</v>
      </c>
      <c r="Q694" s="58">
        <f>'C-Ratio-Op'!B201</f>
        <v>23811.642513975519</v>
      </c>
    </row>
    <row r="695" spans="15:17" x14ac:dyDescent="0.25">
      <c r="O695" t="s">
        <v>477</v>
      </c>
      <c r="P695" s="57">
        <f>ROUND('C-Ratio-Op'!I202,1)</f>
        <v>3.8</v>
      </c>
      <c r="Q695" s="58">
        <f>'C-Ratio-Op'!B202</f>
        <v>23459.312440629179</v>
      </c>
    </row>
    <row r="696" spans="15:17" x14ac:dyDescent="0.25">
      <c r="O696" t="s">
        <v>477</v>
      </c>
      <c r="P696" s="57">
        <f>ROUND('C-Ratio-Op'!I203,1)</f>
        <v>1.8</v>
      </c>
      <c r="Q696" s="58">
        <f>'C-Ratio-Op'!B203</f>
        <v>23405.036865455801</v>
      </c>
    </row>
    <row r="697" spans="15:17" x14ac:dyDescent="0.25">
      <c r="O697" t="s">
        <v>477</v>
      </c>
      <c r="P697" s="57">
        <f>ROUND('C-Ratio-Op'!I204,1)</f>
        <v>4</v>
      </c>
      <c r="Q697" s="58">
        <f>'C-Ratio-Op'!B204</f>
        <v>23323.650040278819</v>
      </c>
    </row>
    <row r="698" spans="15:17" x14ac:dyDescent="0.25">
      <c r="O698" t="s">
        <v>477</v>
      </c>
      <c r="P698" s="57">
        <f>ROUND('C-Ratio-Op'!I205,1)</f>
        <v>3.5</v>
      </c>
      <c r="Q698" s="58">
        <f>'C-Ratio-Op'!B205</f>
        <v>23223.54474926844</v>
      </c>
    </row>
    <row r="699" spans="15:17" x14ac:dyDescent="0.25">
      <c r="O699" t="s">
        <v>477</v>
      </c>
      <c r="P699" s="57">
        <f>ROUND('C-Ratio-Op'!I206,1)</f>
        <v>2.2000000000000002</v>
      </c>
      <c r="Q699" s="58">
        <f>'C-Ratio-Op'!B206</f>
        <v>22999.917626567239</v>
      </c>
    </row>
    <row r="700" spans="15:17" x14ac:dyDescent="0.25">
      <c r="O700" t="s">
        <v>477</v>
      </c>
      <c r="P700" s="57">
        <f>ROUND('C-Ratio-Op'!I207,1)</f>
        <v>3.8</v>
      </c>
      <c r="Q700" s="58">
        <f>'C-Ratio-Op'!B207</f>
        <v>22689.730709294068</v>
      </c>
    </row>
    <row r="701" spans="15:17" x14ac:dyDescent="0.25">
      <c r="O701" t="s">
        <v>477</v>
      </c>
      <c r="P701" s="57">
        <f>ROUND('C-Ratio-Op'!I208,1)</f>
        <v>4</v>
      </c>
      <c r="Q701" s="58">
        <f>'C-Ratio-Op'!B208</f>
        <v>22607.92770731428</v>
      </c>
    </row>
    <row r="702" spans="15:17" x14ac:dyDescent="0.25">
      <c r="O702" t="s">
        <v>477</v>
      </c>
      <c r="P702" s="57">
        <f>ROUND('C-Ratio-Op'!I209,1)</f>
        <v>3.9</v>
      </c>
      <c r="Q702" s="58">
        <f>'C-Ratio-Op'!B209</f>
        <v>22554.804641717339</v>
      </c>
    </row>
    <row r="703" spans="15:17" x14ac:dyDescent="0.25">
      <c r="O703" t="s">
        <v>477</v>
      </c>
      <c r="P703" s="57">
        <f>ROUND('C-Ratio-Op'!I210,1)</f>
        <v>3.8</v>
      </c>
      <c r="Q703" s="58">
        <f>'C-Ratio-Op'!B210</f>
        <v>22281.488137751399</v>
      </c>
    </row>
    <row r="704" spans="15:17" x14ac:dyDescent="0.25">
      <c r="O704" t="s">
        <v>477</v>
      </c>
      <c r="P704" s="57">
        <f>ROUND('C-Ratio-Op'!I211,1)</f>
        <v>3.7</v>
      </c>
      <c r="Q704" s="58">
        <f>'C-Ratio-Op'!B211</f>
        <v>22265.47748210761</v>
      </c>
    </row>
    <row r="705" spans="15:17" x14ac:dyDescent="0.25">
      <c r="O705" t="s">
        <v>477</v>
      </c>
      <c r="P705" s="57">
        <f>ROUND('C-Ratio-Op'!I212,1)</f>
        <v>3.7</v>
      </c>
      <c r="Q705" s="58">
        <f>'C-Ratio-Op'!B212</f>
        <v>22176.712252224828</v>
      </c>
    </row>
    <row r="706" spans="15:17" x14ac:dyDescent="0.25">
      <c r="O706" t="s">
        <v>477</v>
      </c>
      <c r="P706" s="57">
        <f>ROUND('C-Ratio-Op'!I213,1)</f>
        <v>3.8</v>
      </c>
      <c r="Q706" s="58">
        <f>'C-Ratio-Op'!B213</f>
        <v>21843.497301967291</v>
      </c>
    </row>
    <row r="707" spans="15:17" x14ac:dyDescent="0.25">
      <c r="O707" t="s">
        <v>477</v>
      </c>
      <c r="P707" s="57">
        <f>ROUND('C-Ratio-Op'!I214,1)</f>
        <v>4</v>
      </c>
      <c r="Q707" s="58">
        <f>'C-Ratio-Op'!B214</f>
        <v>21546.481871369469</v>
      </c>
    </row>
    <row r="708" spans="15:17" x14ac:dyDescent="0.25">
      <c r="O708" t="s">
        <v>477</v>
      </c>
      <c r="P708" s="57">
        <f>ROUND('C-Ratio-Op'!I215,1)</f>
        <v>2.2999999999999998</v>
      </c>
      <c r="Q708" s="58">
        <f>'C-Ratio-Op'!B215</f>
        <v>21437.50839453287</v>
      </c>
    </row>
    <row r="709" spans="15:17" x14ac:dyDescent="0.25">
      <c r="O709" t="s">
        <v>477</v>
      </c>
      <c r="P709" s="57">
        <f>ROUND('C-Ratio-Op'!I216,1)</f>
        <v>4.5</v>
      </c>
      <c r="Q709" s="58">
        <f>'C-Ratio-Op'!B216</f>
        <v>21390.954419370719</v>
      </c>
    </row>
    <row r="710" spans="15:17" x14ac:dyDescent="0.25">
      <c r="O710" t="s">
        <v>477</v>
      </c>
      <c r="P710" s="57">
        <f>ROUND('C-Ratio-Op'!I217,1)</f>
        <v>1.9</v>
      </c>
      <c r="Q710" s="58">
        <f>'C-Ratio-Op'!B217</f>
        <v>21181.285404055481</v>
      </c>
    </row>
    <row r="711" spans="15:17" x14ac:dyDescent="0.25">
      <c r="O711" t="s">
        <v>477</v>
      </c>
      <c r="P711" s="57">
        <f>ROUND('C-Ratio-Op'!I218,1)</f>
        <v>3.9</v>
      </c>
      <c r="Q711" s="58">
        <f>'C-Ratio-Op'!B218</f>
        <v>21181.27963671703</v>
      </c>
    </row>
    <row r="712" spans="15:17" x14ac:dyDescent="0.25">
      <c r="O712" t="s">
        <v>477</v>
      </c>
      <c r="P712" s="57">
        <f>ROUND('C-Ratio-Op'!I219,1)</f>
        <v>3.2</v>
      </c>
      <c r="Q712" s="58">
        <f>'C-Ratio-Op'!B219</f>
        <v>21122.101118100949</v>
      </c>
    </row>
    <row r="713" spans="15:17" x14ac:dyDescent="0.25">
      <c r="O713" t="s">
        <v>477</v>
      </c>
      <c r="P713" s="57">
        <f>ROUND('C-Ratio-Op'!I220,1)</f>
        <v>3.7</v>
      </c>
      <c r="Q713" s="58">
        <f>'C-Ratio-Op'!B220</f>
        <v>21065.84195883535</v>
      </c>
    </row>
    <row r="714" spans="15:17" x14ac:dyDescent="0.25">
      <c r="O714" t="s">
        <v>477</v>
      </c>
      <c r="P714" s="57">
        <f>ROUND('C-Ratio-Op'!I221,1)</f>
        <v>3.8</v>
      </c>
      <c r="Q714" s="58">
        <f>'C-Ratio-Op'!B221</f>
        <v>21054.69026729761</v>
      </c>
    </row>
    <row r="715" spans="15:17" x14ac:dyDescent="0.25">
      <c r="O715" t="s">
        <v>477</v>
      </c>
      <c r="P715" s="57">
        <f>ROUND('C-Ratio-Op'!I222,1)</f>
        <v>3.9</v>
      </c>
      <c r="Q715" s="58">
        <f>'C-Ratio-Op'!B222</f>
        <v>21035.033143319459</v>
      </c>
    </row>
    <row r="716" spans="15:17" x14ac:dyDescent="0.25">
      <c r="O716" t="s">
        <v>477</v>
      </c>
      <c r="P716" s="57">
        <f>ROUND('C-Ratio-Op'!I223,1)</f>
        <v>3.8</v>
      </c>
      <c r="Q716" s="58">
        <f>'C-Ratio-Op'!B223</f>
        <v>21031.854661536439</v>
      </c>
    </row>
    <row r="717" spans="15:17" x14ac:dyDescent="0.25">
      <c r="O717" t="s">
        <v>477</v>
      </c>
      <c r="P717" s="57">
        <f>ROUND('C-Ratio-Op'!I224,1)</f>
        <v>3.8</v>
      </c>
      <c r="Q717" s="58">
        <f>'C-Ratio-Op'!B224</f>
        <v>20966.007854347379</v>
      </c>
    </row>
    <row r="718" spans="15:17" x14ac:dyDescent="0.25">
      <c r="O718" t="s">
        <v>477</v>
      </c>
      <c r="P718" s="57">
        <f>ROUND('C-Ratio-Op'!I225,1)</f>
        <v>2.2000000000000002</v>
      </c>
      <c r="Q718" s="58">
        <f>'C-Ratio-Op'!B225</f>
        <v>20943.10312188878</v>
      </c>
    </row>
    <row r="719" spans="15:17" x14ac:dyDescent="0.25">
      <c r="O719" t="s">
        <v>477</v>
      </c>
      <c r="P719" s="57">
        <f>ROUND('C-Ratio-Op'!I226,1)</f>
        <v>3.7</v>
      </c>
      <c r="Q719" s="58">
        <f>'C-Ratio-Op'!B226</f>
        <v>20860.868660894532</v>
      </c>
    </row>
    <row r="720" spans="15:17" x14ac:dyDescent="0.25">
      <c r="O720" t="s">
        <v>477</v>
      </c>
      <c r="P720" s="57">
        <f>ROUND('C-Ratio-Op'!I227,1)</f>
        <v>3.8</v>
      </c>
      <c r="Q720" s="58">
        <f>'C-Ratio-Op'!B227</f>
        <v>20772.057884064761</v>
      </c>
    </row>
    <row r="721" spans="15:17" x14ac:dyDescent="0.25">
      <c r="O721" t="s">
        <v>477</v>
      </c>
      <c r="P721" s="57">
        <f>ROUND('C-Ratio-Op'!I228,1)</f>
        <v>3.5</v>
      </c>
      <c r="Q721" s="58">
        <f>'C-Ratio-Op'!B228</f>
        <v>20538.162429939512</v>
      </c>
    </row>
    <row r="722" spans="15:17" x14ac:dyDescent="0.25">
      <c r="O722" t="s">
        <v>477</v>
      </c>
      <c r="P722" s="57">
        <f>ROUND('C-Ratio-Op'!I229,1)</f>
        <v>3.3</v>
      </c>
      <c r="Q722" s="58">
        <f>'C-Ratio-Op'!B229</f>
        <v>20405.739701865881</v>
      </c>
    </row>
    <row r="723" spans="15:17" x14ac:dyDescent="0.25">
      <c r="O723" t="s">
        <v>477</v>
      </c>
      <c r="P723" s="57">
        <f>ROUND('C-Ratio-Op'!I230,1)</f>
        <v>3.5</v>
      </c>
      <c r="Q723" s="58">
        <f>'C-Ratio-Op'!B230</f>
        <v>20203.862426389082</v>
      </c>
    </row>
    <row r="724" spans="15:17" x14ac:dyDescent="0.25">
      <c r="O724" t="s">
        <v>477</v>
      </c>
      <c r="P724" s="57">
        <f>ROUND('C-Ratio-Op'!I231,1)</f>
        <v>3.7</v>
      </c>
      <c r="Q724" s="58">
        <f>'C-Ratio-Op'!B231</f>
        <v>20164.949593049529</v>
      </c>
    </row>
    <row r="725" spans="15:17" x14ac:dyDescent="0.25">
      <c r="O725" t="s">
        <v>477</v>
      </c>
      <c r="P725" s="57">
        <f>ROUND('C-Ratio-Op'!I232,1)</f>
        <v>4.0999999999999996</v>
      </c>
      <c r="Q725" s="58">
        <f>'C-Ratio-Op'!B232</f>
        <v>20150.316713958851</v>
      </c>
    </row>
    <row r="726" spans="15:17" x14ac:dyDescent="0.25">
      <c r="O726" t="s">
        <v>477</v>
      </c>
      <c r="P726" s="57">
        <f>ROUND('C-Ratio-Op'!I233,1)</f>
        <v>3.6</v>
      </c>
      <c r="Q726" s="58">
        <f>'C-Ratio-Op'!B233</f>
        <v>19759.846096085301</v>
      </c>
    </row>
    <row r="727" spans="15:17" x14ac:dyDescent="0.25">
      <c r="O727" t="s">
        <v>477</v>
      </c>
      <c r="P727" s="57">
        <f>ROUND('C-Ratio-Op'!I234,1)</f>
        <v>3.8</v>
      </c>
      <c r="Q727" s="58">
        <f>'C-Ratio-Op'!B234</f>
        <v>19723.89023458922</v>
      </c>
    </row>
    <row r="728" spans="15:17" x14ac:dyDescent="0.25">
      <c r="O728" t="s">
        <v>477</v>
      </c>
      <c r="P728" s="57">
        <f>ROUND('C-Ratio-Op'!I235,1)</f>
        <v>3.8</v>
      </c>
      <c r="Q728" s="58">
        <f>'C-Ratio-Op'!B235</f>
        <v>19699.761602677281</v>
      </c>
    </row>
    <row r="729" spans="15:17" x14ac:dyDescent="0.25">
      <c r="O729" t="s">
        <v>477</v>
      </c>
      <c r="P729" s="57">
        <f>ROUND('C-Ratio-Op'!I236,1)</f>
        <v>2.2999999999999998</v>
      </c>
      <c r="Q729" s="58">
        <f>'C-Ratio-Op'!B236</f>
        <v>19694.91685558782</v>
      </c>
    </row>
    <row r="730" spans="15:17" x14ac:dyDescent="0.25">
      <c r="O730" t="s">
        <v>477</v>
      </c>
      <c r="P730" s="57">
        <f>ROUND('C-Ratio-Op'!I237,1)</f>
        <v>3.8</v>
      </c>
      <c r="Q730" s="58">
        <f>'C-Ratio-Op'!B237</f>
        <v>19561.320311795469</v>
      </c>
    </row>
    <row r="731" spans="15:17" x14ac:dyDescent="0.25">
      <c r="O731" t="s">
        <v>477</v>
      </c>
      <c r="P731" s="57">
        <f>ROUND('C-Ratio-Op'!I238,1)</f>
        <v>4</v>
      </c>
      <c r="Q731" s="58">
        <f>'C-Ratio-Op'!B238</f>
        <v>19212.4655358011</v>
      </c>
    </row>
    <row r="732" spans="15:17" x14ac:dyDescent="0.25">
      <c r="O732" t="s">
        <v>477</v>
      </c>
      <c r="P732" s="57">
        <f>ROUND('C-Ratio-Op'!I239,1)</f>
        <v>4</v>
      </c>
      <c r="Q732" s="58">
        <f>'C-Ratio-Op'!B239</f>
        <v>19134.73896858258</v>
      </c>
    </row>
    <row r="733" spans="15:17" x14ac:dyDescent="0.25">
      <c r="O733" t="s">
        <v>477</v>
      </c>
      <c r="P733" s="57">
        <f>ROUND('C-Ratio-Op'!I240,1)</f>
        <v>3.7</v>
      </c>
      <c r="Q733" s="58">
        <f>'C-Ratio-Op'!B240</f>
        <v>19089.714767717389</v>
      </c>
    </row>
    <row r="734" spans="15:17" x14ac:dyDescent="0.25">
      <c r="O734" t="s">
        <v>477</v>
      </c>
      <c r="P734" s="57">
        <f>ROUND('C-Ratio-Op'!I241,1)</f>
        <v>4</v>
      </c>
      <c r="Q734" s="58">
        <f>'C-Ratio-Op'!B241</f>
        <v>18857.226065806411</v>
      </c>
    </row>
    <row r="735" spans="15:17" x14ac:dyDescent="0.25">
      <c r="O735" t="s">
        <v>477</v>
      </c>
      <c r="P735" s="57">
        <f>ROUND('C-Ratio-Op'!I242,1)</f>
        <v>3</v>
      </c>
      <c r="Q735" s="58">
        <f>'C-Ratio-Op'!B242</f>
        <v>18601.57137999616</v>
      </c>
    </row>
    <row r="736" spans="15:17" x14ac:dyDescent="0.25">
      <c r="O736" t="s">
        <v>477</v>
      </c>
      <c r="P736" s="57">
        <f>ROUND('C-Ratio-Op'!I243,1)</f>
        <v>3.5</v>
      </c>
      <c r="Q736" s="58">
        <f>'C-Ratio-Op'!B243</f>
        <v>18502.138658328709</v>
      </c>
    </row>
    <row r="737" spans="15:17" x14ac:dyDescent="0.25">
      <c r="O737" t="s">
        <v>477</v>
      </c>
      <c r="P737" s="57">
        <f>ROUND('C-Ratio-Op'!I244,1)</f>
        <v>3.8</v>
      </c>
      <c r="Q737" s="58">
        <f>'C-Ratio-Op'!B244</f>
        <v>18497.337881355761</v>
      </c>
    </row>
    <row r="738" spans="15:17" x14ac:dyDescent="0.25">
      <c r="O738" t="s">
        <v>477</v>
      </c>
      <c r="P738" s="57">
        <f>ROUND('C-Ratio-Op'!I245,1)</f>
        <v>4</v>
      </c>
      <c r="Q738" s="58">
        <f>'C-Ratio-Op'!B245</f>
        <v>18392.677424504229</v>
      </c>
    </row>
    <row r="739" spans="15:17" x14ac:dyDescent="0.25">
      <c r="O739" t="s">
        <v>477</v>
      </c>
      <c r="P739" s="57">
        <f>ROUND('C-Ratio-Op'!I246,1)</f>
        <v>4.8</v>
      </c>
      <c r="Q739" s="58">
        <f>'C-Ratio-Op'!B246</f>
        <v>18318.999543473561</v>
      </c>
    </row>
    <row r="740" spans="15:17" x14ac:dyDescent="0.25">
      <c r="O740" t="s">
        <v>477</v>
      </c>
      <c r="P740" s="57">
        <f>ROUND('C-Ratio-Op'!I247,1)</f>
        <v>3.2</v>
      </c>
      <c r="Q740" s="58">
        <f>'C-Ratio-Op'!B247</f>
        <v>18299.050508240391</v>
      </c>
    </row>
    <row r="741" spans="15:17" x14ac:dyDescent="0.25">
      <c r="O741" t="s">
        <v>477</v>
      </c>
      <c r="P741" s="57">
        <f>ROUND('C-Ratio-Op'!I248,1)</f>
        <v>3.5</v>
      </c>
      <c r="Q741" s="58">
        <f>'C-Ratio-Op'!B248</f>
        <v>18242.581772056841</v>
      </c>
    </row>
    <row r="742" spans="15:17" x14ac:dyDescent="0.25">
      <c r="O742" t="s">
        <v>477</v>
      </c>
      <c r="P742" s="57">
        <f>ROUND('C-Ratio-Op'!I249,1)</f>
        <v>3</v>
      </c>
      <c r="Q742" s="58">
        <f>'C-Ratio-Op'!B249</f>
        <v>18091.015078110959</v>
      </c>
    </row>
    <row r="743" spans="15:17" x14ac:dyDescent="0.25">
      <c r="O743" t="s">
        <v>477</v>
      </c>
      <c r="P743" s="57">
        <f>ROUND('C-Ratio-Op'!I250,1)</f>
        <v>3.8</v>
      </c>
      <c r="Q743" s="58">
        <f>'C-Ratio-Op'!B250</f>
        <v>17813.325694777541</v>
      </c>
    </row>
    <row r="744" spans="15:17" x14ac:dyDescent="0.25">
      <c r="O744" t="s">
        <v>477</v>
      </c>
      <c r="P744" s="57">
        <f>ROUND('C-Ratio-Op'!I251,1)</f>
        <v>3.8</v>
      </c>
      <c r="Q744" s="58">
        <f>'C-Ratio-Op'!B251</f>
        <v>17702.658541624551</v>
      </c>
    </row>
    <row r="745" spans="15:17" x14ac:dyDescent="0.25">
      <c r="O745" t="s">
        <v>477</v>
      </c>
      <c r="P745" s="57">
        <f>ROUND('C-Ratio-Op'!I252,1)</f>
        <v>2.4</v>
      </c>
      <c r="Q745" s="58">
        <f>'C-Ratio-Op'!B252</f>
        <v>17670.614202515429</v>
      </c>
    </row>
    <row r="746" spans="15:17" x14ac:dyDescent="0.25">
      <c r="O746" t="s">
        <v>477</v>
      </c>
      <c r="P746" s="57">
        <f>ROUND('C-Ratio-Op'!I253,1)</f>
        <v>3.8</v>
      </c>
      <c r="Q746" s="58">
        <f>'C-Ratio-Op'!B253</f>
        <v>17601.086624882861</v>
      </c>
    </row>
    <row r="747" spans="15:17" x14ac:dyDescent="0.25">
      <c r="O747" t="s">
        <v>477</v>
      </c>
      <c r="P747" s="57">
        <f>ROUND('C-Ratio-Op'!I254,1)</f>
        <v>3.2</v>
      </c>
      <c r="Q747" s="58">
        <f>'C-Ratio-Op'!B254</f>
        <v>17423.193026200868</v>
      </c>
    </row>
    <row r="748" spans="15:17" x14ac:dyDescent="0.25">
      <c r="O748" t="s">
        <v>477</v>
      </c>
      <c r="P748" s="57">
        <f>ROUND('C-Ratio-Op'!I255,1)</f>
        <v>4.0999999999999996</v>
      </c>
      <c r="Q748" s="58">
        <f>'C-Ratio-Op'!B255</f>
        <v>17382.63045158227</v>
      </c>
    </row>
    <row r="749" spans="15:17" x14ac:dyDescent="0.25">
      <c r="O749" t="s">
        <v>477</v>
      </c>
      <c r="P749" s="57">
        <f>ROUND('C-Ratio-Op'!I256,1)</f>
        <v>3.2</v>
      </c>
      <c r="Q749" s="58">
        <f>'C-Ratio-Op'!B256</f>
        <v>17275.875487162859</v>
      </c>
    </row>
    <row r="750" spans="15:17" x14ac:dyDescent="0.25">
      <c r="O750" t="s">
        <v>477</v>
      </c>
      <c r="P750" s="57">
        <f>ROUND('C-Ratio-Op'!I257,1)</f>
        <v>3.1</v>
      </c>
      <c r="Q750" s="58">
        <f>'C-Ratio-Op'!B257</f>
        <v>17263.977099801421</v>
      </c>
    </row>
    <row r="751" spans="15:17" x14ac:dyDescent="0.25">
      <c r="O751" t="s">
        <v>477</v>
      </c>
      <c r="P751" s="57">
        <f>ROUND('C-Ratio-Op'!I258,1)</f>
        <v>3.8</v>
      </c>
      <c r="Q751" s="58">
        <f>'C-Ratio-Op'!B258</f>
        <v>17088.41318924892</v>
      </c>
    </row>
    <row r="752" spans="15:17" x14ac:dyDescent="0.25">
      <c r="O752" t="s">
        <v>477</v>
      </c>
      <c r="P752" s="57">
        <f>ROUND('C-Ratio-Op'!I259,1)</f>
        <v>3.5</v>
      </c>
      <c r="Q752" s="58">
        <f>'C-Ratio-Op'!B259</f>
        <v>17030.347486498991</v>
      </c>
    </row>
    <row r="753" spans="15:17" x14ac:dyDescent="0.25">
      <c r="O753" t="s">
        <v>477</v>
      </c>
      <c r="P753" s="57">
        <f>ROUND('C-Ratio-Op'!I260,1)</f>
        <v>3.9</v>
      </c>
      <c r="Q753" s="58">
        <f>'C-Ratio-Op'!B260</f>
        <v>17026.710262916298</v>
      </c>
    </row>
    <row r="754" spans="15:17" x14ac:dyDescent="0.25">
      <c r="O754" t="s">
        <v>477</v>
      </c>
      <c r="P754" s="57">
        <f>ROUND('C-Ratio-Op'!I261,1)</f>
        <v>3.7</v>
      </c>
      <c r="Q754" s="58">
        <f>'C-Ratio-Op'!B261</f>
        <v>16903.18376411188</v>
      </c>
    </row>
    <row r="755" spans="15:17" x14ac:dyDescent="0.25">
      <c r="O755" t="s">
        <v>477</v>
      </c>
      <c r="P755" s="57">
        <f>ROUND('C-Ratio-Op'!I262,1)</f>
        <v>3.3</v>
      </c>
      <c r="Q755" s="58">
        <f>'C-Ratio-Op'!B262</f>
        <v>16872.590772808238</v>
      </c>
    </row>
    <row r="756" spans="15:17" x14ac:dyDescent="0.25">
      <c r="O756" t="s">
        <v>477</v>
      </c>
      <c r="P756" s="57">
        <f>ROUND('C-Ratio-Op'!I263,1)</f>
        <v>3.5</v>
      </c>
      <c r="Q756" s="58">
        <f>'C-Ratio-Op'!B263</f>
        <v>16848.747559200801</v>
      </c>
    </row>
    <row r="757" spans="15:17" x14ac:dyDescent="0.25">
      <c r="O757" t="s">
        <v>477</v>
      </c>
      <c r="P757" s="57">
        <f>ROUND('C-Ratio-Op'!I264,1)</f>
        <v>3.8</v>
      </c>
      <c r="Q757" s="58">
        <f>'C-Ratio-Op'!B264</f>
        <v>16700.945078918499</v>
      </c>
    </row>
    <row r="758" spans="15:17" x14ac:dyDescent="0.25">
      <c r="O758" t="s">
        <v>477</v>
      </c>
      <c r="P758" s="57">
        <f>ROUND('C-Ratio-Op'!I265,1)</f>
        <v>3.2</v>
      </c>
      <c r="Q758" s="58">
        <f>'C-Ratio-Op'!B265</f>
        <v>16635.327203638732</v>
      </c>
    </row>
    <row r="759" spans="15:17" x14ac:dyDescent="0.25">
      <c r="O759" t="s">
        <v>477</v>
      </c>
      <c r="P759" s="57">
        <f>ROUND('C-Ratio-Op'!I266,1)</f>
        <v>1.9</v>
      </c>
      <c r="Q759" s="58">
        <f>'C-Ratio-Op'!B266</f>
        <v>16375.296560430639</v>
      </c>
    </row>
    <row r="760" spans="15:17" x14ac:dyDescent="0.25">
      <c r="O760" t="s">
        <v>477</v>
      </c>
      <c r="P760" s="57">
        <f>ROUND('C-Ratio-Op'!I267,1)</f>
        <v>4.0999999999999996</v>
      </c>
      <c r="Q760" s="58">
        <f>'C-Ratio-Op'!B267</f>
        <v>16281.79448881071</v>
      </c>
    </row>
    <row r="761" spans="15:17" x14ac:dyDescent="0.25">
      <c r="O761" t="s">
        <v>477</v>
      </c>
      <c r="P761" s="57">
        <f>ROUND('C-Ratio-Op'!I268,1)</f>
        <v>3.8</v>
      </c>
      <c r="Q761" s="58">
        <f>'C-Ratio-Op'!B268</f>
        <v>16204.78356002042</v>
      </c>
    </row>
    <row r="762" spans="15:17" x14ac:dyDescent="0.25">
      <c r="O762" t="s">
        <v>477</v>
      </c>
      <c r="P762" s="57">
        <f>ROUND('C-Ratio-Op'!I269,1)</f>
        <v>4</v>
      </c>
      <c r="Q762" s="58">
        <f>'C-Ratio-Op'!B269</f>
        <v>15937.34013637673</v>
      </c>
    </row>
    <row r="763" spans="15:17" x14ac:dyDescent="0.25">
      <c r="O763" t="s">
        <v>477</v>
      </c>
      <c r="P763" s="57">
        <f>ROUND('C-Ratio-Op'!I270,1)</f>
        <v>3.8</v>
      </c>
      <c r="Q763" s="58">
        <f>'C-Ratio-Op'!B270</f>
        <v>15777.900996843649</v>
      </c>
    </row>
    <row r="764" spans="15:17" x14ac:dyDescent="0.25">
      <c r="O764" t="s">
        <v>477</v>
      </c>
      <c r="P764" s="57">
        <f>ROUND('C-Ratio-Op'!I271,1)</f>
        <v>3.9</v>
      </c>
      <c r="Q764" s="58">
        <f>'C-Ratio-Op'!B271</f>
        <v>15716.36499024009</v>
      </c>
    </row>
    <row r="765" spans="15:17" x14ac:dyDescent="0.25">
      <c r="O765" t="s">
        <v>477</v>
      </c>
      <c r="P765" s="57">
        <f>ROUND('C-Ratio-Op'!I272,1)</f>
        <v>3.9</v>
      </c>
      <c r="Q765" s="58">
        <f>'C-Ratio-Op'!B272</f>
        <v>15703.09427525146</v>
      </c>
    </row>
    <row r="766" spans="15:17" x14ac:dyDescent="0.25">
      <c r="O766" t="s">
        <v>477</v>
      </c>
      <c r="P766" s="57">
        <f>ROUND('C-Ratio-Op'!I273,1)</f>
        <v>3.8</v>
      </c>
      <c r="Q766" s="58">
        <f>'C-Ratio-Op'!B273</f>
        <v>15693.37155746704</v>
      </c>
    </row>
    <row r="767" spans="15:17" x14ac:dyDescent="0.25">
      <c r="O767" t="s">
        <v>477</v>
      </c>
      <c r="P767" s="57">
        <f>ROUND('C-Ratio-Op'!I274,1)</f>
        <v>3.5</v>
      </c>
      <c r="Q767" s="58">
        <f>'C-Ratio-Op'!B274</f>
        <v>15624.28518952575</v>
      </c>
    </row>
    <row r="768" spans="15:17" x14ac:dyDescent="0.25">
      <c r="O768" t="s">
        <v>477</v>
      </c>
      <c r="P768" s="57">
        <f>ROUND('C-Ratio-Op'!I275,1)</f>
        <v>2.4</v>
      </c>
      <c r="Q768" s="58">
        <f>'C-Ratio-Op'!B275</f>
        <v>15580.872551089131</v>
      </c>
    </row>
    <row r="769" spans="15:17" x14ac:dyDescent="0.25">
      <c r="O769" t="s">
        <v>477</v>
      </c>
      <c r="P769" s="57">
        <f>ROUND('C-Ratio-Op'!I276,1)</f>
        <v>3.3</v>
      </c>
      <c r="Q769" s="58">
        <f>'C-Ratio-Op'!B276</f>
        <v>15516.04209588091</v>
      </c>
    </row>
    <row r="770" spans="15:17" x14ac:dyDescent="0.25">
      <c r="O770" t="s">
        <v>477</v>
      </c>
      <c r="P770" s="57">
        <f>ROUND('C-Ratio-Op'!I277,1)</f>
        <v>2.1</v>
      </c>
      <c r="Q770" s="58">
        <f>'C-Ratio-Op'!B277</f>
        <v>15485.825029506281</v>
      </c>
    </row>
    <row r="771" spans="15:17" x14ac:dyDescent="0.25">
      <c r="O771" t="s">
        <v>477</v>
      </c>
      <c r="P771" s="57">
        <f>ROUND('C-Ratio-Op'!I278,1)</f>
        <v>2.5</v>
      </c>
      <c r="Q771" s="58">
        <f>'C-Ratio-Op'!B278</f>
        <v>15481.24804485962</v>
      </c>
    </row>
    <row r="772" spans="15:17" x14ac:dyDescent="0.25">
      <c r="O772" t="s">
        <v>477</v>
      </c>
      <c r="P772" s="57">
        <f>ROUND('C-Ratio-Op'!I279,1)</f>
        <v>4.3</v>
      </c>
      <c r="Q772" s="58">
        <f>'C-Ratio-Op'!B279</f>
        <v>15289.905427451709</v>
      </c>
    </row>
    <row r="773" spans="15:17" x14ac:dyDescent="0.25">
      <c r="O773" t="s">
        <v>477</v>
      </c>
      <c r="P773" s="57">
        <f>ROUND('C-Ratio-Op'!I280,1)</f>
        <v>7.7</v>
      </c>
      <c r="Q773" s="58">
        <f>'C-Ratio-Op'!B280</f>
        <v>15027.855042178529</v>
      </c>
    </row>
    <row r="774" spans="15:17" x14ac:dyDescent="0.25">
      <c r="O774" t="s">
        <v>477</v>
      </c>
      <c r="P774" s="57">
        <f>ROUND('C-Ratio-Op'!I281,1)</f>
        <v>4</v>
      </c>
      <c r="Q774" s="58">
        <f>'C-Ratio-Op'!B281</f>
        <v>15000.646932415841</v>
      </c>
    </row>
    <row r="775" spans="15:17" x14ac:dyDescent="0.25">
      <c r="O775" t="s">
        <v>477</v>
      </c>
      <c r="P775" s="57">
        <f>ROUND('C-Ratio-Op'!I282,1)</f>
        <v>3.8</v>
      </c>
      <c r="Q775" s="58">
        <f>'C-Ratio-Op'!B282</f>
        <v>14993.652947258621</v>
      </c>
    </row>
    <row r="776" spans="15:17" x14ac:dyDescent="0.25">
      <c r="O776" t="s">
        <v>477</v>
      </c>
      <c r="P776" s="57">
        <f>ROUND('C-Ratio-Op'!I283,1)</f>
        <v>3.8</v>
      </c>
      <c r="Q776" s="58">
        <f>'C-Ratio-Op'!B283</f>
        <v>14911.3611343755</v>
      </c>
    </row>
    <row r="777" spans="15:17" x14ac:dyDescent="0.25">
      <c r="O777" t="s">
        <v>477</v>
      </c>
      <c r="P777" s="57">
        <f>ROUND('C-Ratio-Op'!I284,1)</f>
        <v>3.8</v>
      </c>
      <c r="Q777" s="58">
        <f>'C-Ratio-Op'!B284</f>
        <v>14896.124968260139</v>
      </c>
    </row>
    <row r="778" spans="15:17" x14ac:dyDescent="0.25">
      <c r="O778" t="s">
        <v>477</v>
      </c>
      <c r="P778" s="57">
        <f>ROUND('C-Ratio-Op'!I285,1)</f>
        <v>4</v>
      </c>
      <c r="Q778" s="58">
        <f>'C-Ratio-Op'!B285</f>
        <v>14798.11562374751</v>
      </c>
    </row>
    <row r="779" spans="15:17" x14ac:dyDescent="0.25">
      <c r="O779" t="s">
        <v>477</v>
      </c>
      <c r="P779" s="57">
        <f>ROUND('C-Ratio-Op'!I286,1)</f>
        <v>3.7</v>
      </c>
      <c r="Q779" s="58">
        <f>'C-Ratio-Op'!B286</f>
        <v>14792.737557784611</v>
      </c>
    </row>
    <row r="780" spans="15:17" x14ac:dyDescent="0.25">
      <c r="O780" t="s">
        <v>477</v>
      </c>
      <c r="P780" s="57">
        <f>ROUND('C-Ratio-Op'!I287,1)</f>
        <v>2.7</v>
      </c>
      <c r="Q780" s="58">
        <f>'C-Ratio-Op'!B287</f>
        <v>14727.566857003771</v>
      </c>
    </row>
    <row r="781" spans="15:17" x14ac:dyDescent="0.25">
      <c r="O781" t="s">
        <v>477</v>
      </c>
      <c r="P781" s="57">
        <f>ROUND('C-Ratio-Op'!I288,1)</f>
        <v>3.8</v>
      </c>
      <c r="Q781" s="58">
        <f>'C-Ratio-Op'!B288</f>
        <v>14526.51483590904</v>
      </c>
    </row>
    <row r="782" spans="15:17" x14ac:dyDescent="0.25">
      <c r="O782" t="s">
        <v>477</v>
      </c>
      <c r="P782" s="57">
        <f>ROUND('C-Ratio-Op'!I289,1)</f>
        <v>3.8</v>
      </c>
      <c r="Q782" s="58">
        <f>'C-Ratio-Op'!B289</f>
        <v>14484.202864724009</v>
      </c>
    </row>
    <row r="783" spans="15:17" x14ac:dyDescent="0.25">
      <c r="O783" t="s">
        <v>477</v>
      </c>
      <c r="P783" s="57">
        <f>ROUND('C-Ratio-Op'!I290,1)</f>
        <v>3.8</v>
      </c>
      <c r="Q783" s="58">
        <f>'C-Ratio-Op'!B290</f>
        <v>14406.842794262169</v>
      </c>
    </row>
    <row r="784" spans="15:17" x14ac:dyDescent="0.25">
      <c r="O784" t="s">
        <v>477</v>
      </c>
      <c r="P784" s="57">
        <f>ROUND('C-Ratio-Op'!I291,1)</f>
        <v>2.7</v>
      </c>
      <c r="Q784" s="58">
        <f>'C-Ratio-Op'!B291</f>
        <v>14403.181293482219</v>
      </c>
    </row>
    <row r="785" spans="15:17" x14ac:dyDescent="0.25">
      <c r="O785" t="s">
        <v>477</v>
      </c>
      <c r="P785" s="57">
        <f>ROUND('C-Ratio-Op'!I292,1)</f>
        <v>3.7</v>
      </c>
      <c r="Q785" s="58">
        <f>'C-Ratio-Op'!B292</f>
        <v>14351.603637152069</v>
      </c>
    </row>
    <row r="786" spans="15:17" x14ac:dyDescent="0.25">
      <c r="O786" t="s">
        <v>477</v>
      </c>
      <c r="P786" s="57">
        <f>ROUND('C-Ratio-Op'!I293,1)</f>
        <v>4</v>
      </c>
      <c r="Q786" s="58">
        <f>'C-Ratio-Op'!B293</f>
        <v>14219.073055051729</v>
      </c>
    </row>
    <row r="787" spans="15:17" x14ac:dyDescent="0.25">
      <c r="O787" t="s">
        <v>477</v>
      </c>
      <c r="P787" s="57">
        <f>ROUND('C-Ratio-Op'!I294,1)</f>
        <v>3.9</v>
      </c>
      <c r="Q787" s="58">
        <f>'C-Ratio-Op'!B294</f>
        <v>14160.694499973921</v>
      </c>
    </row>
    <row r="788" spans="15:17" x14ac:dyDescent="0.25">
      <c r="O788" t="s">
        <v>477</v>
      </c>
      <c r="P788" s="57">
        <f>ROUND('C-Ratio-Op'!I295,1)</f>
        <v>3.8</v>
      </c>
      <c r="Q788" s="58">
        <f>'C-Ratio-Op'!B295</f>
        <v>14146.36710982996</v>
      </c>
    </row>
    <row r="789" spans="15:17" x14ac:dyDescent="0.25">
      <c r="O789" t="s">
        <v>477</v>
      </c>
      <c r="P789" s="57">
        <f>ROUND('C-Ratio-Op'!I296,1)</f>
        <v>2.4</v>
      </c>
      <c r="Q789" s="58">
        <f>'C-Ratio-Op'!B296</f>
        <v>14117.790314237511</v>
      </c>
    </row>
    <row r="790" spans="15:17" x14ac:dyDescent="0.25">
      <c r="O790" t="s">
        <v>477</v>
      </c>
      <c r="P790" s="57">
        <f>ROUND('C-Ratio-Op'!I297,1)</f>
        <v>3.7</v>
      </c>
      <c r="Q790" s="58">
        <f>'C-Ratio-Op'!B297</f>
        <v>14033.62799043719</v>
      </c>
    </row>
    <row r="791" spans="15:17" x14ac:dyDescent="0.25">
      <c r="O791" t="s">
        <v>477</v>
      </c>
      <c r="P791" s="57">
        <f>ROUND('C-Ratio-Op'!I298,1)</f>
        <v>3.8</v>
      </c>
      <c r="Q791" s="58">
        <f>'C-Ratio-Op'!B298</f>
        <v>14024.075532818981</v>
      </c>
    </row>
    <row r="792" spans="15:17" x14ac:dyDescent="0.25">
      <c r="O792" t="s">
        <v>477</v>
      </c>
      <c r="P792" s="57">
        <f>ROUND('C-Ratio-Op'!I299,1)</f>
        <v>4</v>
      </c>
      <c r="Q792" s="58">
        <f>'C-Ratio-Op'!B299</f>
        <v>13913.643407825681</v>
      </c>
    </row>
    <row r="793" spans="15:17" x14ac:dyDescent="0.25">
      <c r="O793" t="s">
        <v>477</v>
      </c>
      <c r="P793" s="57">
        <f>ROUND('C-Ratio-Op'!I300,1)</f>
        <v>3.9</v>
      </c>
      <c r="Q793" s="58">
        <f>'C-Ratio-Op'!B300</f>
        <v>13867.968255066189</v>
      </c>
    </row>
    <row r="794" spans="15:17" x14ac:dyDescent="0.25">
      <c r="O794" t="s">
        <v>477</v>
      </c>
      <c r="P794" s="57">
        <f>ROUND('C-Ratio-Op'!I301,1)</f>
        <v>3.8</v>
      </c>
      <c r="Q794" s="58">
        <f>'C-Ratio-Op'!B301</f>
        <v>13857.92083928047</v>
      </c>
    </row>
    <row r="795" spans="15:17" x14ac:dyDescent="0.25">
      <c r="O795" t="s">
        <v>477</v>
      </c>
      <c r="P795" s="57">
        <f>ROUND('C-Ratio-Op'!I302,1)</f>
        <v>3.8</v>
      </c>
      <c r="Q795" s="58">
        <f>'C-Ratio-Op'!B302</f>
        <v>13842.11918600954</v>
      </c>
    </row>
    <row r="796" spans="15:17" x14ac:dyDescent="0.25">
      <c r="O796" t="s">
        <v>477</v>
      </c>
      <c r="P796" s="57">
        <f>ROUND('C-Ratio-Op'!I303,1)</f>
        <v>3.7</v>
      </c>
      <c r="Q796" s="58">
        <f>'C-Ratio-Op'!B303</f>
        <v>13685.10408789437</v>
      </c>
    </row>
    <row r="797" spans="15:17" x14ac:dyDescent="0.25">
      <c r="O797" t="s">
        <v>477</v>
      </c>
      <c r="P797" s="57">
        <f>ROUND('C-Ratio-Op'!I304,1)</f>
        <v>3.2</v>
      </c>
      <c r="Q797" s="58">
        <f>'C-Ratio-Op'!B304</f>
        <v>13551.71762059651</v>
      </c>
    </row>
    <row r="798" spans="15:17" x14ac:dyDescent="0.25">
      <c r="O798" t="s">
        <v>477</v>
      </c>
      <c r="P798" s="57">
        <f>ROUND('C-Ratio-Op'!I305,1)</f>
        <v>3</v>
      </c>
      <c r="Q798" s="58">
        <f>'C-Ratio-Op'!B305</f>
        <v>13524.229851340981</v>
      </c>
    </row>
    <row r="799" spans="15:17" x14ac:dyDescent="0.25">
      <c r="O799" t="s">
        <v>477</v>
      </c>
      <c r="P799" s="57">
        <f>ROUND('C-Ratio-Op'!I306,1)</f>
        <v>4</v>
      </c>
      <c r="Q799" s="58">
        <f>'C-Ratio-Op'!B306</f>
        <v>13432.28313240237</v>
      </c>
    </row>
    <row r="800" spans="15:17" x14ac:dyDescent="0.25">
      <c r="O800" t="s">
        <v>477</v>
      </c>
      <c r="P800" s="57">
        <f>ROUND('C-Ratio-Op'!I307,1)</f>
        <v>4</v>
      </c>
      <c r="Q800" s="58">
        <f>'C-Ratio-Op'!B307</f>
        <v>13423.542153420231</v>
      </c>
    </row>
    <row r="801" spans="15:17" x14ac:dyDescent="0.25">
      <c r="O801" t="s">
        <v>477</v>
      </c>
      <c r="P801" s="57">
        <f>ROUND('C-Ratio-Op'!I308,1)</f>
        <v>3.3</v>
      </c>
      <c r="Q801" s="58">
        <f>'C-Ratio-Op'!B308</f>
        <v>13304.766447255801</v>
      </c>
    </row>
    <row r="802" spans="15:17" x14ac:dyDescent="0.25">
      <c r="O802" t="s">
        <v>477</v>
      </c>
      <c r="P802" s="57">
        <f>ROUND('C-Ratio-Op'!I309,1)</f>
        <v>3.2</v>
      </c>
      <c r="Q802" s="58">
        <f>'C-Ratio-Op'!B309</f>
        <v>13251.83228867714</v>
      </c>
    </row>
    <row r="803" spans="15:17" x14ac:dyDescent="0.25">
      <c r="O803" t="s">
        <v>477</v>
      </c>
      <c r="P803" s="57">
        <f>ROUND('C-Ratio-Op'!I310,1)</f>
        <v>3.7</v>
      </c>
      <c r="Q803" s="58">
        <f>'C-Ratio-Op'!B310</f>
        <v>13191.554453349139</v>
      </c>
    </row>
    <row r="804" spans="15:17" x14ac:dyDescent="0.25">
      <c r="O804" t="s">
        <v>477</v>
      </c>
      <c r="P804" s="57">
        <f>ROUND('C-Ratio-Op'!I311,1)</f>
        <v>3.7</v>
      </c>
      <c r="Q804" s="58">
        <f>'C-Ratio-Op'!B311</f>
        <v>13089.615216578821</v>
      </c>
    </row>
    <row r="805" spans="15:17" x14ac:dyDescent="0.25">
      <c r="O805" t="s">
        <v>477</v>
      </c>
      <c r="P805" s="57">
        <f>ROUND('C-Ratio-Op'!I312,1)</f>
        <v>3.9</v>
      </c>
      <c r="Q805" s="58">
        <f>'C-Ratio-Op'!B312</f>
        <v>13081.633575714121</v>
      </c>
    </row>
    <row r="806" spans="15:17" x14ac:dyDescent="0.25">
      <c r="O806" t="s">
        <v>477</v>
      </c>
      <c r="P806" s="57">
        <f>ROUND('C-Ratio-Op'!I313,1)</f>
        <v>3.7</v>
      </c>
      <c r="Q806" s="58">
        <f>'C-Ratio-Op'!B313</f>
        <v>13043.079915475701</v>
      </c>
    </row>
    <row r="807" spans="15:17" x14ac:dyDescent="0.25">
      <c r="O807" t="s">
        <v>477</v>
      </c>
      <c r="P807" s="57">
        <f>ROUND('C-Ratio-Op'!I314,1)</f>
        <v>3.2</v>
      </c>
      <c r="Q807" s="58">
        <f>'C-Ratio-Op'!B314</f>
        <v>12922.48273795095</v>
      </c>
    </row>
    <row r="808" spans="15:17" x14ac:dyDescent="0.25">
      <c r="O808" t="s">
        <v>477</v>
      </c>
      <c r="P808" s="57">
        <f>ROUND('C-Ratio-Op'!I315,1)</f>
        <v>3.9</v>
      </c>
      <c r="Q808" s="58">
        <f>'C-Ratio-Op'!B315</f>
        <v>12891.96551983734</v>
      </c>
    </row>
    <row r="809" spans="15:17" x14ac:dyDescent="0.25">
      <c r="O809" t="s">
        <v>477</v>
      </c>
      <c r="P809" s="57">
        <f>ROUND('C-Ratio-Op'!I316,1)</f>
        <v>3.7</v>
      </c>
      <c r="Q809" s="58">
        <f>'C-Ratio-Op'!B316</f>
        <v>12864.45779002714</v>
      </c>
    </row>
    <row r="810" spans="15:17" x14ac:dyDescent="0.25">
      <c r="O810" t="s">
        <v>477</v>
      </c>
      <c r="P810" s="57">
        <f>ROUND('C-Ratio-Op'!I317,1)</f>
        <v>3.2</v>
      </c>
      <c r="Q810" s="58">
        <f>'C-Ratio-Op'!B317</f>
        <v>12826.87298711656</v>
      </c>
    </row>
    <row r="811" spans="15:17" x14ac:dyDescent="0.25">
      <c r="O811" t="s">
        <v>477</v>
      </c>
      <c r="P811" s="57">
        <f>ROUND('C-Ratio-Op'!I318,1)</f>
        <v>3.7</v>
      </c>
      <c r="Q811" s="58">
        <f>'C-Ratio-Op'!B318</f>
        <v>12686.744727151199</v>
      </c>
    </row>
    <row r="812" spans="15:17" x14ac:dyDescent="0.25">
      <c r="O812" t="s">
        <v>477</v>
      </c>
      <c r="P812" s="57">
        <f>ROUND('C-Ratio-Op'!I319,1)</f>
        <v>3.8</v>
      </c>
      <c r="Q812" s="58">
        <f>'C-Ratio-Op'!B319</f>
        <v>12654.18651664245</v>
      </c>
    </row>
    <row r="813" spans="15:17" x14ac:dyDescent="0.25">
      <c r="O813" t="s">
        <v>477</v>
      </c>
      <c r="P813" s="57">
        <f>ROUND('C-Ratio-Op'!I320,1)</f>
        <v>3.2</v>
      </c>
      <c r="Q813" s="58">
        <f>'C-Ratio-Op'!B320</f>
        <v>12531.07888809052</v>
      </c>
    </row>
    <row r="814" spans="15:17" x14ac:dyDescent="0.25">
      <c r="O814" t="s">
        <v>477</v>
      </c>
      <c r="P814" s="57">
        <f>ROUND('C-Ratio-Op'!I321,1)</f>
        <v>3.9</v>
      </c>
      <c r="Q814" s="58">
        <f>'C-Ratio-Op'!B321</f>
        <v>12329.788401735919</v>
      </c>
    </row>
    <row r="815" spans="15:17" x14ac:dyDescent="0.25">
      <c r="O815" t="s">
        <v>477</v>
      </c>
      <c r="P815" s="57">
        <f>ROUND('C-Ratio-Op'!I322,1)</f>
        <v>3.7</v>
      </c>
      <c r="Q815" s="58">
        <f>'C-Ratio-Op'!B322</f>
        <v>12210.902851364999</v>
      </c>
    </row>
    <row r="816" spans="15:17" x14ac:dyDescent="0.25">
      <c r="O816" t="s">
        <v>477</v>
      </c>
      <c r="P816" s="57">
        <f>ROUND('C-Ratio-Op'!I323,1)</f>
        <v>2.8</v>
      </c>
      <c r="Q816" s="58">
        <f>'C-Ratio-Op'!B323</f>
        <v>12054.897728996721</v>
      </c>
    </row>
    <row r="817" spans="15:17" x14ac:dyDescent="0.25">
      <c r="O817" t="s">
        <v>477</v>
      </c>
      <c r="P817" s="57">
        <f>ROUND('C-Ratio-Op'!I324,1)</f>
        <v>3.8</v>
      </c>
      <c r="Q817" s="58">
        <f>'C-Ratio-Op'!B324</f>
        <v>11963.56797876294</v>
      </c>
    </row>
    <row r="818" spans="15:17" x14ac:dyDescent="0.25">
      <c r="O818" t="s">
        <v>477</v>
      </c>
      <c r="P818" s="57">
        <f>ROUND('C-Ratio-Op'!I325,1)</f>
        <v>3.2</v>
      </c>
      <c r="Q818" s="58">
        <f>'C-Ratio-Op'!B325</f>
        <v>11918.17902726879</v>
      </c>
    </row>
    <row r="819" spans="15:17" x14ac:dyDescent="0.25">
      <c r="O819" t="s">
        <v>477</v>
      </c>
      <c r="P819" s="57">
        <f>ROUND('C-Ratio-Op'!I326,1)</f>
        <v>3.8</v>
      </c>
      <c r="Q819" s="58">
        <f>'C-Ratio-Op'!B326</f>
        <v>11912.041907366091</v>
      </c>
    </row>
    <row r="820" spans="15:17" x14ac:dyDescent="0.25">
      <c r="O820" t="s">
        <v>477</v>
      </c>
      <c r="P820" s="57">
        <f>ROUND('C-Ratio-Op'!I327,1)</f>
        <v>3.8</v>
      </c>
      <c r="Q820" s="58">
        <f>'C-Ratio-Op'!B327</f>
        <v>11761.715093391071</v>
      </c>
    </row>
    <row r="821" spans="15:17" x14ac:dyDescent="0.25">
      <c r="O821" t="s">
        <v>477</v>
      </c>
      <c r="P821" s="57">
        <f>ROUND('C-Ratio-Op'!I328,1)</f>
        <v>3.7</v>
      </c>
      <c r="Q821" s="58">
        <f>'C-Ratio-Op'!B328</f>
        <v>11760.520878096921</v>
      </c>
    </row>
    <row r="822" spans="15:17" x14ac:dyDescent="0.25">
      <c r="O822" t="s">
        <v>477</v>
      </c>
      <c r="P822" s="57">
        <f>ROUND('C-Ratio-Op'!I329,1)</f>
        <v>3.3</v>
      </c>
      <c r="Q822" s="58">
        <f>'C-Ratio-Op'!B329</f>
        <v>11692.08016272949</v>
      </c>
    </row>
    <row r="823" spans="15:17" x14ac:dyDescent="0.25">
      <c r="O823" t="s">
        <v>477</v>
      </c>
      <c r="P823" s="57">
        <f>ROUND('C-Ratio-Op'!I330,1)</f>
        <v>2.6</v>
      </c>
      <c r="Q823" s="58">
        <f>'C-Ratio-Op'!B330</f>
        <v>11670.833620363959</v>
      </c>
    </row>
    <row r="824" spans="15:17" x14ac:dyDescent="0.25">
      <c r="O824" t="s">
        <v>477</v>
      </c>
      <c r="P824" s="57">
        <f>ROUND('C-Ratio-Op'!I331,1)</f>
        <v>3.3</v>
      </c>
      <c r="Q824" s="58">
        <f>'C-Ratio-Op'!B331</f>
        <v>11507.038674488989</v>
      </c>
    </row>
    <row r="825" spans="15:17" x14ac:dyDescent="0.25">
      <c r="O825" t="s">
        <v>477</v>
      </c>
      <c r="P825" s="57">
        <f>ROUND('C-Ratio-Op'!I332,1)</f>
        <v>4.0999999999999996</v>
      </c>
      <c r="Q825" s="58">
        <f>'C-Ratio-Op'!B332</f>
        <v>11438.916154619959</v>
      </c>
    </row>
    <row r="826" spans="15:17" x14ac:dyDescent="0.25">
      <c r="O826" t="s">
        <v>477</v>
      </c>
      <c r="P826" s="57">
        <f>ROUND('C-Ratio-Op'!I333,1)</f>
        <v>2.6</v>
      </c>
      <c r="Q826" s="58">
        <f>'C-Ratio-Op'!B333</f>
        <v>11377.792323621839</v>
      </c>
    </row>
    <row r="827" spans="15:17" x14ac:dyDescent="0.25">
      <c r="O827" t="s">
        <v>477</v>
      </c>
      <c r="P827" s="57">
        <f>ROUND('C-Ratio-Op'!I334,1)</f>
        <v>3.7</v>
      </c>
      <c r="Q827" s="58">
        <f>'C-Ratio-Op'!B334</f>
        <v>11350.076204540799</v>
      </c>
    </row>
    <row r="828" spans="15:17" x14ac:dyDescent="0.25">
      <c r="O828" t="s">
        <v>477</v>
      </c>
      <c r="P828" s="57">
        <f>ROUND('C-Ratio-Op'!I335,1)</f>
        <v>3.3</v>
      </c>
      <c r="Q828" s="58">
        <f>'C-Ratio-Op'!B335</f>
        <v>11308.30751547814</v>
      </c>
    </row>
    <row r="829" spans="15:17" x14ac:dyDescent="0.25">
      <c r="O829" t="s">
        <v>477</v>
      </c>
      <c r="P829" s="57">
        <f>ROUND('C-Ratio-Op'!I336,1)</f>
        <v>4.0999999999999996</v>
      </c>
      <c r="Q829" s="58">
        <f>'C-Ratio-Op'!B336</f>
        <v>11299.74226193619</v>
      </c>
    </row>
    <row r="830" spans="15:17" x14ac:dyDescent="0.25">
      <c r="O830" t="s">
        <v>477</v>
      </c>
      <c r="P830" s="57">
        <f>ROUND('C-Ratio-Op'!I337,1)</f>
        <v>4.4000000000000004</v>
      </c>
      <c r="Q830" s="58">
        <f>'C-Ratio-Op'!B337</f>
        <v>11240.61910389926</v>
      </c>
    </row>
    <row r="831" spans="15:17" x14ac:dyDescent="0.25">
      <c r="O831" t="s">
        <v>477</v>
      </c>
      <c r="P831" s="57">
        <f>ROUND('C-Ratio-Op'!I338,1)</f>
        <v>3.2</v>
      </c>
      <c r="Q831" s="58">
        <f>'C-Ratio-Op'!B338</f>
        <v>11139.461539218541</v>
      </c>
    </row>
    <row r="832" spans="15:17" x14ac:dyDescent="0.25">
      <c r="O832" t="s">
        <v>477</v>
      </c>
      <c r="P832" s="57">
        <f>ROUND('C-Ratio-Op'!I339,1)</f>
        <v>3.8</v>
      </c>
      <c r="Q832" s="58">
        <f>'C-Ratio-Op'!B339</f>
        <v>11097.77917187952</v>
      </c>
    </row>
    <row r="833" spans="15:17" x14ac:dyDescent="0.25">
      <c r="O833" t="s">
        <v>477</v>
      </c>
      <c r="P833" s="57">
        <f>ROUND('C-Ratio-Op'!I340,1)</f>
        <v>4</v>
      </c>
      <c r="Q833" s="58">
        <f>'C-Ratio-Op'!B340</f>
        <v>11024.73610117968</v>
      </c>
    </row>
    <row r="834" spans="15:17" x14ac:dyDescent="0.25">
      <c r="O834" t="s">
        <v>477</v>
      </c>
      <c r="P834" s="57">
        <f>ROUND('C-Ratio-Op'!I341,1)</f>
        <v>3.7</v>
      </c>
      <c r="Q834" s="58">
        <f>'C-Ratio-Op'!B341</f>
        <v>10916.48451090361</v>
      </c>
    </row>
    <row r="835" spans="15:17" x14ac:dyDescent="0.25">
      <c r="O835" t="s">
        <v>477</v>
      </c>
      <c r="P835" s="57">
        <f>ROUND('C-Ratio-Op'!I342,1)</f>
        <v>3.8</v>
      </c>
      <c r="Q835" s="58">
        <f>'C-Ratio-Op'!B342</f>
        <v>10911.702629100841</v>
      </c>
    </row>
    <row r="836" spans="15:17" x14ac:dyDescent="0.25">
      <c r="O836" t="s">
        <v>477</v>
      </c>
      <c r="P836" s="57">
        <f>ROUND('C-Ratio-Op'!I343,1)</f>
        <v>3.8</v>
      </c>
      <c r="Q836" s="58">
        <f>'C-Ratio-Op'!B343</f>
        <v>10901.3689511804</v>
      </c>
    </row>
    <row r="837" spans="15:17" x14ac:dyDescent="0.25">
      <c r="O837" t="s">
        <v>477</v>
      </c>
      <c r="P837" s="57">
        <f>ROUND('C-Ratio-Op'!I344,1)</f>
        <v>3.8</v>
      </c>
      <c r="Q837" s="58">
        <f>'C-Ratio-Op'!B344</f>
        <v>10899.77985019211</v>
      </c>
    </row>
    <row r="838" spans="15:17" x14ac:dyDescent="0.25">
      <c r="O838" t="s">
        <v>477</v>
      </c>
      <c r="P838" s="57">
        <f>ROUND('C-Ratio-Op'!I345,1)</f>
        <v>3.2</v>
      </c>
      <c r="Q838" s="58">
        <f>'C-Ratio-Op'!B345</f>
        <v>10876.240014333051</v>
      </c>
    </row>
    <row r="839" spans="15:17" x14ac:dyDescent="0.25">
      <c r="O839" t="s">
        <v>477</v>
      </c>
      <c r="P839" s="57">
        <f>ROUND('C-Ratio-Op'!I346,1)</f>
        <v>3.8</v>
      </c>
      <c r="Q839" s="58">
        <f>'C-Ratio-Op'!B346</f>
        <v>10859.364828488729</v>
      </c>
    </row>
    <row r="840" spans="15:17" x14ac:dyDescent="0.25">
      <c r="O840" t="s">
        <v>477</v>
      </c>
      <c r="P840" s="57">
        <f>ROUND('C-Ratio-Op'!I347,1)</f>
        <v>3.8</v>
      </c>
      <c r="Q840" s="58">
        <f>'C-Ratio-Op'!B347</f>
        <v>10856.55069168141</v>
      </c>
    </row>
    <row r="841" spans="15:17" x14ac:dyDescent="0.25">
      <c r="O841" t="s">
        <v>477</v>
      </c>
      <c r="P841" s="57">
        <f>ROUND('C-Ratio-Op'!I348,1)</f>
        <v>3.9</v>
      </c>
      <c r="Q841" s="58">
        <f>'C-Ratio-Op'!B348</f>
        <v>10855.43687454577</v>
      </c>
    </row>
    <row r="842" spans="15:17" x14ac:dyDescent="0.25">
      <c r="O842" t="s">
        <v>477</v>
      </c>
      <c r="P842" s="57">
        <f>ROUND('C-Ratio-Op'!I349,1)</f>
        <v>3.7</v>
      </c>
      <c r="Q842" s="58">
        <f>'C-Ratio-Op'!B349</f>
        <v>10830.062805888259</v>
      </c>
    </row>
    <row r="843" spans="15:17" x14ac:dyDescent="0.25">
      <c r="O843" t="s">
        <v>477</v>
      </c>
      <c r="P843" s="57">
        <f>ROUND('C-Ratio-Op'!I350,1)</f>
        <v>4.2</v>
      </c>
      <c r="Q843" s="58">
        <f>'C-Ratio-Op'!B350</f>
        <v>10697.48568532838</v>
      </c>
    </row>
    <row r="844" spans="15:17" x14ac:dyDescent="0.25">
      <c r="O844" t="s">
        <v>477</v>
      </c>
      <c r="P844" s="57">
        <f>ROUND('C-Ratio-Op'!I351,1)</f>
        <v>3.8</v>
      </c>
      <c r="Q844" s="58">
        <f>'C-Ratio-Op'!B351</f>
        <v>10688.92417599385</v>
      </c>
    </row>
    <row r="845" spans="15:17" x14ac:dyDescent="0.25">
      <c r="O845" t="s">
        <v>477</v>
      </c>
      <c r="P845" s="57">
        <f>ROUND('C-Ratio-Op'!I352,1)</f>
        <v>4.3</v>
      </c>
      <c r="Q845" s="58">
        <f>'C-Ratio-Op'!B352</f>
        <v>10674.145925227071</v>
      </c>
    </row>
    <row r="846" spans="15:17" x14ac:dyDescent="0.25">
      <c r="O846" t="s">
        <v>477</v>
      </c>
      <c r="P846" s="57">
        <f>ROUND('C-Ratio-Op'!I353,1)</f>
        <v>3.7</v>
      </c>
      <c r="Q846" s="58">
        <f>'C-Ratio-Op'!B353</f>
        <v>10644.00205178165</v>
      </c>
    </row>
    <row r="847" spans="15:17" x14ac:dyDescent="0.25">
      <c r="O847" t="s">
        <v>477</v>
      </c>
      <c r="P847" s="57">
        <f>ROUND('C-Ratio-Op'!I354,1)</f>
        <v>3.8</v>
      </c>
      <c r="Q847" s="58">
        <f>'C-Ratio-Op'!B354</f>
        <v>10577.83032438424</v>
      </c>
    </row>
    <row r="848" spans="15:17" x14ac:dyDescent="0.25">
      <c r="O848" t="s">
        <v>477</v>
      </c>
      <c r="P848" s="57">
        <f>ROUND('C-Ratio-Op'!I355,1)</f>
        <v>4.3</v>
      </c>
      <c r="Q848" s="58">
        <f>'C-Ratio-Op'!B355</f>
        <v>10564.593689730391</v>
      </c>
    </row>
    <row r="849" spans="15:17" x14ac:dyDescent="0.25">
      <c r="O849" t="s">
        <v>477</v>
      </c>
      <c r="P849" s="57">
        <f>ROUND('C-Ratio-Op'!I356,1)</f>
        <v>3.8</v>
      </c>
      <c r="Q849" s="58">
        <f>'C-Ratio-Op'!B356</f>
        <v>10561.022136312749</v>
      </c>
    </row>
    <row r="850" spans="15:17" x14ac:dyDescent="0.25">
      <c r="O850" t="s">
        <v>477</v>
      </c>
      <c r="P850" s="57">
        <f>ROUND('C-Ratio-Op'!I357,1)</f>
        <v>3.8</v>
      </c>
      <c r="Q850" s="58">
        <f>'C-Ratio-Op'!B357</f>
        <v>10472.93395390401</v>
      </c>
    </row>
    <row r="851" spans="15:17" x14ac:dyDescent="0.25">
      <c r="O851" t="s">
        <v>477</v>
      </c>
      <c r="P851" s="57">
        <f>ROUND('C-Ratio-Op'!I358,1)</f>
        <v>3.8</v>
      </c>
      <c r="Q851" s="58">
        <f>'C-Ratio-Op'!B358</f>
        <v>10472.91012634003</v>
      </c>
    </row>
    <row r="852" spans="15:17" x14ac:dyDescent="0.25">
      <c r="O852" t="s">
        <v>477</v>
      </c>
      <c r="P852" s="57">
        <f>ROUND('C-Ratio-Op'!I359,1)</f>
        <v>3.8</v>
      </c>
      <c r="Q852" s="58">
        <f>'C-Ratio-Op'!B359</f>
        <v>10469.648487060291</v>
      </c>
    </row>
    <row r="853" spans="15:17" x14ac:dyDescent="0.25">
      <c r="O853" t="s">
        <v>477</v>
      </c>
      <c r="P853" s="57">
        <f>ROUND('C-Ratio-Op'!I360,1)</f>
        <v>3.9</v>
      </c>
      <c r="Q853" s="58">
        <f>'C-Ratio-Op'!B360</f>
        <v>10444.95851962847</v>
      </c>
    </row>
    <row r="854" spans="15:17" x14ac:dyDescent="0.25">
      <c r="O854" t="s">
        <v>477</v>
      </c>
      <c r="P854" s="57">
        <f>ROUND('C-Ratio-Op'!I361,1)</f>
        <v>86.6</v>
      </c>
      <c r="Q854" s="58">
        <f>'C-Ratio-Op'!B361</f>
        <v>10436.75367439916</v>
      </c>
    </row>
    <row r="855" spans="15:17" x14ac:dyDescent="0.25">
      <c r="O855" t="s">
        <v>477</v>
      </c>
      <c r="P855" s="57">
        <f>ROUND('C-Ratio-Op'!I362,1)</f>
        <v>3.8</v>
      </c>
      <c r="Q855" s="58">
        <f>'C-Ratio-Op'!B362</f>
        <v>10403.791221404361</v>
      </c>
    </row>
    <row r="856" spans="15:17" x14ac:dyDescent="0.25">
      <c r="O856" t="s">
        <v>477</v>
      </c>
      <c r="P856" s="57">
        <f>ROUND('C-Ratio-Op'!I363,1)</f>
        <v>3.8</v>
      </c>
      <c r="Q856" s="58">
        <f>'C-Ratio-Op'!B363</f>
        <v>10395.311324513699</v>
      </c>
    </row>
    <row r="857" spans="15:17" x14ac:dyDescent="0.25">
      <c r="O857" t="s">
        <v>477</v>
      </c>
      <c r="P857" s="57">
        <f>ROUND('C-Ratio-Op'!I364,1)</f>
        <v>4</v>
      </c>
      <c r="Q857" s="58">
        <f>'C-Ratio-Op'!B364</f>
        <v>10391.2563466834</v>
      </c>
    </row>
    <row r="858" spans="15:17" x14ac:dyDescent="0.25">
      <c r="O858" t="s">
        <v>477</v>
      </c>
      <c r="P858" s="57">
        <f>ROUND('C-Ratio-Op'!I365,1)</f>
        <v>3.6</v>
      </c>
      <c r="Q858" s="58">
        <f>'C-Ratio-Op'!B365</f>
        <v>10188.6938176023</v>
      </c>
    </row>
    <row r="859" spans="15:17" x14ac:dyDescent="0.25">
      <c r="O859" t="s">
        <v>477</v>
      </c>
      <c r="P859" s="57">
        <f>ROUND('C-Ratio-Op'!I366,1)</f>
        <v>3</v>
      </c>
      <c r="Q859" s="58">
        <f>'C-Ratio-Op'!B366</f>
        <v>10127.35747830083</v>
      </c>
    </row>
    <row r="860" spans="15:17" x14ac:dyDescent="0.25">
      <c r="O860" t="s">
        <v>477</v>
      </c>
      <c r="P860" s="57">
        <f>ROUND('C-Ratio-Op'!I367,1)</f>
        <v>3.9</v>
      </c>
      <c r="Q860" s="58">
        <f>'C-Ratio-Op'!B367</f>
        <v>10113.888843410859</v>
      </c>
    </row>
    <row r="861" spans="15:17" x14ac:dyDescent="0.25">
      <c r="O861" t="s">
        <v>477</v>
      </c>
      <c r="P861" s="57">
        <f>ROUND('C-Ratio-Op'!I368,1)</f>
        <v>3.7</v>
      </c>
      <c r="Q861" s="58">
        <f>'C-Ratio-Op'!B368</f>
        <v>10040.83540859088</v>
      </c>
    </row>
    <row r="862" spans="15:17" x14ac:dyDescent="0.25">
      <c r="O862" t="s">
        <v>477</v>
      </c>
      <c r="P862" s="57">
        <f>ROUND('C-Ratio-Op'!I369,1)</f>
        <v>2.8</v>
      </c>
      <c r="Q862" s="58">
        <f>'C-Ratio-Op'!B369</f>
        <v>9973.3378139837769</v>
      </c>
    </row>
    <row r="863" spans="15:17" x14ac:dyDescent="0.25">
      <c r="O863" t="s">
        <v>477</v>
      </c>
      <c r="P863" s="57">
        <f>ROUND('C-Ratio-Op'!I370,1)</f>
        <v>4.5999999999999996</v>
      </c>
      <c r="Q863" s="58">
        <f>'C-Ratio-Op'!B370</f>
        <v>9921.1604531734956</v>
      </c>
    </row>
    <row r="864" spans="15:17" x14ac:dyDescent="0.25">
      <c r="O864" t="s">
        <v>477</v>
      </c>
      <c r="P864" s="57">
        <f>ROUND('C-Ratio-Op'!I371,1)</f>
        <v>3.8</v>
      </c>
      <c r="Q864" s="58">
        <f>'C-Ratio-Op'!B371</f>
        <v>9908.8305868257394</v>
      </c>
    </row>
    <row r="865" spans="15:17" x14ac:dyDescent="0.25">
      <c r="O865" t="s">
        <v>477</v>
      </c>
      <c r="P865" s="57">
        <f>ROUND('C-Ratio-Op'!I372,1)</f>
        <v>3.8</v>
      </c>
      <c r="Q865" s="58">
        <f>'C-Ratio-Op'!B372</f>
        <v>9889.7798072227633</v>
      </c>
    </row>
    <row r="866" spans="15:17" x14ac:dyDescent="0.25">
      <c r="O866" t="s">
        <v>477</v>
      </c>
      <c r="P866" s="57">
        <f>ROUND('C-Ratio-Op'!I373,1)</f>
        <v>3.8</v>
      </c>
      <c r="Q866" s="58">
        <f>'C-Ratio-Op'!B373</f>
        <v>9879.9548614756441</v>
      </c>
    </row>
    <row r="867" spans="15:17" x14ac:dyDescent="0.25">
      <c r="O867" t="s">
        <v>477</v>
      </c>
      <c r="P867" s="57">
        <f>ROUND('C-Ratio-Op'!I374,1)</f>
        <v>3.8</v>
      </c>
      <c r="Q867" s="58">
        <f>'C-Ratio-Op'!B374</f>
        <v>9703.5069188661291</v>
      </c>
    </row>
    <row r="868" spans="15:17" x14ac:dyDescent="0.25">
      <c r="O868" t="s">
        <v>477</v>
      </c>
      <c r="P868" s="57">
        <f>ROUND('C-Ratio-Op'!I375,1)</f>
        <v>3.3</v>
      </c>
      <c r="Q868" s="58">
        <f>'C-Ratio-Op'!B375</f>
        <v>9703.3777608018208</v>
      </c>
    </row>
    <row r="869" spans="15:17" x14ac:dyDescent="0.25">
      <c r="O869" t="s">
        <v>477</v>
      </c>
      <c r="P869" s="57">
        <f>ROUND('C-Ratio-Op'!I376,1)</f>
        <v>4.0999999999999996</v>
      </c>
      <c r="Q869" s="58">
        <f>'C-Ratio-Op'!B376</f>
        <v>9670.4111332533757</v>
      </c>
    </row>
    <row r="870" spans="15:17" x14ac:dyDescent="0.25">
      <c r="O870" t="s">
        <v>477</v>
      </c>
      <c r="P870" s="57">
        <f>ROUND('C-Ratio-Op'!I377,1)</f>
        <v>4.0999999999999996</v>
      </c>
      <c r="Q870" s="58">
        <f>'C-Ratio-Op'!B377</f>
        <v>9627.9731628744648</v>
      </c>
    </row>
    <row r="871" spans="15:17" x14ac:dyDescent="0.25">
      <c r="O871" t="s">
        <v>477</v>
      </c>
      <c r="P871" s="57">
        <f>ROUND('C-Ratio-Op'!I378,1)</f>
        <v>3.7</v>
      </c>
      <c r="Q871" s="58">
        <f>'C-Ratio-Op'!B378</f>
        <v>9539.4678926726065</v>
      </c>
    </row>
    <row r="872" spans="15:17" x14ac:dyDescent="0.25">
      <c r="O872" t="s">
        <v>477</v>
      </c>
      <c r="P872" s="57">
        <f>ROUND('C-Ratio-Op'!I379,1)</f>
        <v>3.8</v>
      </c>
      <c r="Q872" s="58">
        <f>'C-Ratio-Op'!B379</f>
        <v>9539.4341197928916</v>
      </c>
    </row>
    <row r="873" spans="15:17" x14ac:dyDescent="0.25">
      <c r="O873" t="s">
        <v>477</v>
      </c>
      <c r="P873" s="57">
        <f>ROUND('C-Ratio-Op'!I380,1)</f>
        <v>3.2</v>
      </c>
      <c r="Q873" s="58">
        <f>'C-Ratio-Op'!B380</f>
        <v>9480.4522265412252</v>
      </c>
    </row>
    <row r="874" spans="15:17" x14ac:dyDescent="0.25">
      <c r="O874" t="s">
        <v>477</v>
      </c>
      <c r="P874" s="57">
        <f>ROUND('C-Ratio-Op'!I381,1)</f>
        <v>6.5</v>
      </c>
      <c r="Q874" s="58">
        <f>'C-Ratio-Op'!B381</f>
        <v>9474.188178768718</v>
      </c>
    </row>
    <row r="875" spans="15:17" x14ac:dyDescent="0.25">
      <c r="O875" t="s">
        <v>477</v>
      </c>
      <c r="P875" s="57">
        <f>ROUND('C-Ratio-Op'!I382,1)</f>
        <v>3.7</v>
      </c>
      <c r="Q875" s="58">
        <f>'C-Ratio-Op'!B382</f>
        <v>9372.9036631355593</v>
      </c>
    </row>
    <row r="876" spans="15:17" x14ac:dyDescent="0.25">
      <c r="O876" t="s">
        <v>477</v>
      </c>
      <c r="P876" s="57">
        <f>ROUND('C-Ratio-Op'!I383,1)</f>
        <v>3.8</v>
      </c>
      <c r="Q876" s="58">
        <f>'C-Ratio-Op'!B383</f>
        <v>9324.8311423710074</v>
      </c>
    </row>
    <row r="877" spans="15:17" x14ac:dyDescent="0.25">
      <c r="O877" t="s">
        <v>477</v>
      </c>
      <c r="P877" s="57">
        <f>ROUND('C-Ratio-Op'!I384,1)</f>
        <v>4.0999999999999996</v>
      </c>
      <c r="Q877" s="58">
        <f>'C-Ratio-Op'!B384</f>
        <v>9296.9745125254394</v>
      </c>
    </row>
    <row r="878" spans="15:17" x14ac:dyDescent="0.25">
      <c r="O878" t="s">
        <v>477</v>
      </c>
      <c r="P878" s="57">
        <f>ROUND('C-Ratio-Op'!I385,1)</f>
        <v>3.8</v>
      </c>
      <c r="Q878" s="58">
        <f>'C-Ratio-Op'!B385</f>
        <v>9293.6900450862486</v>
      </c>
    </row>
    <row r="879" spans="15:17" x14ac:dyDescent="0.25">
      <c r="O879" t="s">
        <v>477</v>
      </c>
      <c r="P879" s="57">
        <f>ROUND('C-Ratio-Op'!I386,1)</f>
        <v>3.7</v>
      </c>
      <c r="Q879" s="58">
        <f>'C-Ratio-Op'!B386</f>
        <v>9262.2603743760119</v>
      </c>
    </row>
    <row r="880" spans="15:17" x14ac:dyDescent="0.25">
      <c r="O880" t="s">
        <v>477</v>
      </c>
      <c r="P880" s="57">
        <f>ROUND('C-Ratio-Op'!I387,1)</f>
        <v>3.8</v>
      </c>
      <c r="Q880" s="58">
        <f>'C-Ratio-Op'!B387</f>
        <v>9259.6610241040144</v>
      </c>
    </row>
    <row r="881" spans="15:17" x14ac:dyDescent="0.25">
      <c r="O881" t="s">
        <v>477</v>
      </c>
      <c r="P881" s="57">
        <f>ROUND('C-Ratio-Op'!I388,1)</f>
        <v>3.9</v>
      </c>
      <c r="Q881" s="58">
        <f>'C-Ratio-Op'!B388</f>
        <v>9251.7336841636206</v>
      </c>
    </row>
    <row r="882" spans="15:17" x14ac:dyDescent="0.25">
      <c r="O882" t="s">
        <v>477</v>
      </c>
      <c r="P882" s="57">
        <f>ROUND('C-Ratio-Op'!I389,1)</f>
        <v>3.8</v>
      </c>
      <c r="Q882" s="58">
        <f>'C-Ratio-Op'!B389</f>
        <v>9222.7820176376008</v>
      </c>
    </row>
    <row r="883" spans="15:17" x14ac:dyDescent="0.25">
      <c r="O883" t="s">
        <v>477</v>
      </c>
      <c r="P883" s="57">
        <f>ROUND('C-Ratio-Op'!I390,1)</f>
        <v>3.9</v>
      </c>
      <c r="Q883" s="58">
        <f>'C-Ratio-Op'!B390</f>
        <v>9190.9069295615627</v>
      </c>
    </row>
    <row r="884" spans="15:17" x14ac:dyDescent="0.25">
      <c r="O884" t="s">
        <v>477</v>
      </c>
      <c r="P884" s="57">
        <f>ROUND('C-Ratio-Op'!I391,1)</f>
        <v>3.8</v>
      </c>
      <c r="Q884" s="58">
        <f>'C-Ratio-Op'!B391</f>
        <v>9148.9088468940572</v>
      </c>
    </row>
    <row r="885" spans="15:17" x14ac:dyDescent="0.25">
      <c r="O885" t="s">
        <v>477</v>
      </c>
      <c r="P885" s="57">
        <f>ROUND('C-Ratio-Op'!I392,1)</f>
        <v>3.8</v>
      </c>
      <c r="Q885" s="58">
        <f>'C-Ratio-Op'!B392</f>
        <v>9053.075293620459</v>
      </c>
    </row>
    <row r="886" spans="15:17" x14ac:dyDescent="0.25">
      <c r="O886" t="s">
        <v>477</v>
      </c>
      <c r="P886" s="57">
        <f>ROUND('C-Ratio-Op'!I393,1)</f>
        <v>4.2</v>
      </c>
      <c r="Q886" s="58">
        <f>'C-Ratio-Op'!B393</f>
        <v>9041.8074924634784</v>
      </c>
    </row>
    <row r="887" spans="15:17" x14ac:dyDescent="0.25">
      <c r="O887" t="s">
        <v>477</v>
      </c>
      <c r="P887" s="57">
        <f>ROUND('C-Ratio-Op'!I394,1)</f>
        <v>3.7</v>
      </c>
      <c r="Q887" s="58">
        <f>'C-Ratio-Op'!B394</f>
        <v>8975.616802178678</v>
      </c>
    </row>
    <row r="888" spans="15:17" x14ac:dyDescent="0.25">
      <c r="O888" t="s">
        <v>477</v>
      </c>
      <c r="P888" s="57">
        <f>ROUND('C-Ratio-Op'!I395,1)</f>
        <v>3.2</v>
      </c>
      <c r="Q888" s="58">
        <f>'C-Ratio-Op'!B395</f>
        <v>8947.9580943782148</v>
      </c>
    </row>
    <row r="889" spans="15:17" x14ac:dyDescent="0.25">
      <c r="O889" t="s">
        <v>477</v>
      </c>
      <c r="P889" s="57">
        <f>ROUND('C-Ratio-Op'!I396,1)</f>
        <v>3.8</v>
      </c>
      <c r="Q889" s="58">
        <f>'C-Ratio-Op'!B396</f>
        <v>8825.1961575787373</v>
      </c>
    </row>
    <row r="890" spans="15:17" x14ac:dyDescent="0.25">
      <c r="O890" t="s">
        <v>477</v>
      </c>
      <c r="P890" s="57">
        <f>ROUND('C-Ratio-Op'!I397,1)</f>
        <v>3.7</v>
      </c>
      <c r="Q890" s="58">
        <f>'C-Ratio-Op'!B397</f>
        <v>8736.8889349836063</v>
      </c>
    </row>
    <row r="891" spans="15:17" x14ac:dyDescent="0.25">
      <c r="O891" t="s">
        <v>477</v>
      </c>
      <c r="P891" s="57">
        <f>ROUND('C-Ratio-Op'!I398,1)</f>
        <v>3.8</v>
      </c>
      <c r="Q891" s="58">
        <f>'C-Ratio-Op'!B398</f>
        <v>8735.0174663108864</v>
      </c>
    </row>
    <row r="892" spans="15:17" x14ac:dyDescent="0.25">
      <c r="O892" t="s">
        <v>477</v>
      </c>
      <c r="P892" s="57">
        <f>ROUND('C-Ratio-Op'!I399,1)</f>
        <v>3.8</v>
      </c>
      <c r="Q892" s="58">
        <f>'C-Ratio-Op'!B399</f>
        <v>8721.037344498638</v>
      </c>
    </row>
    <row r="893" spans="15:17" x14ac:dyDescent="0.25">
      <c r="O893" t="s">
        <v>477</v>
      </c>
      <c r="P893" s="57">
        <f>ROUND('C-Ratio-Op'!I400,1)</f>
        <v>13.2</v>
      </c>
      <c r="Q893" s="58">
        <f>'C-Ratio-Op'!B400</f>
        <v>8611.488773981413</v>
      </c>
    </row>
    <row r="894" spans="15:17" x14ac:dyDescent="0.25">
      <c r="O894" t="s">
        <v>477</v>
      </c>
      <c r="P894" s="57">
        <f>ROUND('C-Ratio-Op'!I401,1)</f>
        <v>3.8</v>
      </c>
      <c r="Q894" s="58">
        <f>'C-Ratio-Op'!B401</f>
        <v>8570.0094526090197</v>
      </c>
    </row>
    <row r="895" spans="15:17" x14ac:dyDescent="0.25">
      <c r="O895" t="s">
        <v>477</v>
      </c>
      <c r="P895" s="57">
        <f>ROUND('C-Ratio-Op'!I402,1)</f>
        <v>3.8</v>
      </c>
      <c r="Q895" s="58">
        <f>'C-Ratio-Op'!B402</f>
        <v>8534.0101398072929</v>
      </c>
    </row>
    <row r="896" spans="15:17" x14ac:dyDescent="0.25">
      <c r="O896" t="s">
        <v>477</v>
      </c>
      <c r="P896" s="57">
        <f>ROUND('C-Ratio-Op'!I403,1)</f>
        <v>3.8</v>
      </c>
      <c r="Q896" s="58">
        <f>'C-Ratio-Op'!B403</f>
        <v>8481.3183873640792</v>
      </c>
    </row>
    <row r="897" spans="15:17" x14ac:dyDescent="0.25">
      <c r="O897" t="s">
        <v>477</v>
      </c>
      <c r="P897" s="57">
        <f>ROUND('C-Ratio-Op'!I404,1)</f>
        <v>3.8</v>
      </c>
      <c r="Q897" s="58">
        <f>'C-Ratio-Op'!B404</f>
        <v>8474.5080406784236</v>
      </c>
    </row>
    <row r="898" spans="15:17" x14ac:dyDescent="0.25">
      <c r="O898" t="s">
        <v>477</v>
      </c>
      <c r="P898" s="57">
        <f>ROUND('C-Ratio-Op'!I405,1)</f>
        <v>3.2</v>
      </c>
      <c r="Q898" s="58">
        <f>'C-Ratio-Op'!B405</f>
        <v>8459.1827647788323</v>
      </c>
    </row>
    <row r="899" spans="15:17" x14ac:dyDescent="0.25">
      <c r="O899" t="s">
        <v>477</v>
      </c>
      <c r="P899" s="57">
        <f>ROUND('C-Ratio-Op'!I406,1)</f>
        <v>3.7</v>
      </c>
      <c r="Q899" s="58">
        <f>'C-Ratio-Op'!B406</f>
        <v>8421.4100207057927</v>
      </c>
    </row>
    <row r="900" spans="15:17" x14ac:dyDescent="0.25">
      <c r="O900" t="s">
        <v>477</v>
      </c>
      <c r="P900" s="57">
        <f>ROUND('C-Ratio-Op'!I407,1)</f>
        <v>3.7</v>
      </c>
      <c r="Q900" s="58">
        <f>'C-Ratio-Op'!B407</f>
        <v>8400.4401982205436</v>
      </c>
    </row>
    <row r="901" spans="15:17" x14ac:dyDescent="0.25">
      <c r="O901" t="s">
        <v>477</v>
      </c>
      <c r="P901" s="57">
        <f>ROUND('C-Ratio-Op'!I408,1)</f>
        <v>3.8</v>
      </c>
      <c r="Q901" s="58">
        <f>'C-Ratio-Op'!B408</f>
        <v>8396.4185295437946</v>
      </c>
    </row>
    <row r="902" spans="15:17" x14ac:dyDescent="0.25">
      <c r="O902" t="s">
        <v>477</v>
      </c>
      <c r="P902" s="57">
        <f>ROUND('C-Ratio-Op'!I409,1)</f>
        <v>3.6</v>
      </c>
      <c r="Q902" s="58">
        <f>'C-Ratio-Op'!B409</f>
        <v>8365.0450420421421</v>
      </c>
    </row>
    <row r="903" spans="15:17" x14ac:dyDescent="0.25">
      <c r="O903" t="s">
        <v>477</v>
      </c>
      <c r="P903" s="57">
        <f>ROUND('C-Ratio-Op'!I410,1)</f>
        <v>3.7</v>
      </c>
      <c r="Q903" s="58">
        <f>'C-Ratio-Op'!B410</f>
        <v>8342.0228614701391</v>
      </c>
    </row>
    <row r="904" spans="15:17" x14ac:dyDescent="0.25">
      <c r="O904" t="s">
        <v>477</v>
      </c>
      <c r="P904" s="57">
        <f>ROUND('C-Ratio-Op'!I411,1)</f>
        <v>3.9</v>
      </c>
      <c r="Q904" s="58">
        <f>'C-Ratio-Op'!B411</f>
        <v>8340.9308488879451</v>
      </c>
    </row>
    <row r="905" spans="15:17" x14ac:dyDescent="0.25">
      <c r="O905" t="s">
        <v>477</v>
      </c>
      <c r="P905" s="57">
        <f>ROUND('C-Ratio-Op'!I412,1)</f>
        <v>3.9</v>
      </c>
      <c r="Q905" s="58">
        <f>'C-Ratio-Op'!B412</f>
        <v>8330.4215638584992</v>
      </c>
    </row>
    <row r="906" spans="15:17" x14ac:dyDescent="0.25">
      <c r="O906" t="s">
        <v>477</v>
      </c>
      <c r="P906" s="57">
        <f>ROUND('C-Ratio-Op'!I413,1)</f>
        <v>3.7</v>
      </c>
      <c r="Q906" s="58">
        <f>'C-Ratio-Op'!B413</f>
        <v>8302.3470313412799</v>
      </c>
    </row>
    <row r="907" spans="15:17" x14ac:dyDescent="0.25">
      <c r="O907" t="s">
        <v>477</v>
      </c>
      <c r="P907" s="57">
        <f>ROUND('C-Ratio-Op'!I414,1)</f>
        <v>3.8</v>
      </c>
      <c r="Q907" s="58">
        <f>'C-Ratio-Op'!B414</f>
        <v>8245.3179557449275</v>
      </c>
    </row>
    <row r="908" spans="15:17" x14ac:dyDescent="0.25">
      <c r="O908" t="s">
        <v>477</v>
      </c>
      <c r="P908" s="57">
        <f>ROUND('C-Ratio-Op'!I415,1)</f>
        <v>3.7</v>
      </c>
      <c r="Q908" s="58">
        <f>'C-Ratio-Op'!B415</f>
        <v>8244.2904625791543</v>
      </c>
    </row>
    <row r="909" spans="15:17" x14ac:dyDescent="0.25">
      <c r="O909" t="s">
        <v>477</v>
      </c>
      <c r="P909" s="57">
        <f>ROUND('C-Ratio-Op'!I416,1)</f>
        <v>3.8</v>
      </c>
      <c r="Q909" s="58">
        <f>'C-Ratio-Op'!B416</f>
        <v>8163.0000128759148</v>
      </c>
    </row>
    <row r="910" spans="15:17" x14ac:dyDescent="0.25">
      <c r="O910" t="s">
        <v>477</v>
      </c>
      <c r="P910" s="57">
        <f>ROUND('C-Ratio-Op'!I417,1)</f>
        <v>4</v>
      </c>
      <c r="Q910" s="58">
        <f>'C-Ratio-Op'!B417</f>
        <v>8157.2559474854997</v>
      </c>
    </row>
    <row r="911" spans="15:17" x14ac:dyDescent="0.25">
      <c r="O911" t="s">
        <v>477</v>
      </c>
      <c r="P911" s="57">
        <f>ROUND('C-Ratio-Op'!I418,1)</f>
        <v>3.7</v>
      </c>
      <c r="Q911" s="58">
        <f>'C-Ratio-Op'!B418</f>
        <v>8147.4091564613054</v>
      </c>
    </row>
    <row r="912" spans="15:17" x14ac:dyDescent="0.25">
      <c r="O912" t="s">
        <v>477</v>
      </c>
      <c r="P912" s="57">
        <f>ROUND('C-Ratio-Op'!I419,1)</f>
        <v>3.8</v>
      </c>
      <c r="Q912" s="58">
        <f>'C-Ratio-Op'!B419</f>
        <v>8064.5113808174601</v>
      </c>
    </row>
    <row r="913" spans="15:17" x14ac:dyDescent="0.25">
      <c r="O913" t="s">
        <v>477</v>
      </c>
      <c r="P913" s="57">
        <f>ROUND('C-Ratio-Op'!I420,1)</f>
        <v>3.8</v>
      </c>
      <c r="Q913" s="58">
        <f>'C-Ratio-Op'!B420</f>
        <v>8055.7974246672165</v>
      </c>
    </row>
    <row r="914" spans="15:17" x14ac:dyDescent="0.25">
      <c r="O914" t="s">
        <v>477</v>
      </c>
      <c r="P914" s="57">
        <f>ROUND('C-Ratio-Op'!I421,1)</f>
        <v>3.9</v>
      </c>
      <c r="Q914" s="58">
        <f>'C-Ratio-Op'!B421</f>
        <v>7914.1947967846536</v>
      </c>
    </row>
    <row r="915" spans="15:17" x14ac:dyDescent="0.25">
      <c r="O915" t="s">
        <v>477</v>
      </c>
      <c r="P915" s="57">
        <f>ROUND('C-Ratio-Op'!I422,1)</f>
        <v>3.8</v>
      </c>
      <c r="Q915" s="58">
        <f>'C-Ratio-Op'!B422</f>
        <v>7900.3019409281433</v>
      </c>
    </row>
    <row r="916" spans="15:17" x14ac:dyDescent="0.25">
      <c r="O916" t="s">
        <v>477</v>
      </c>
      <c r="P916" s="57">
        <f>ROUND('C-Ratio-Op'!I423,1)</f>
        <v>3.7</v>
      </c>
      <c r="Q916" s="58">
        <f>'C-Ratio-Op'!B423</f>
        <v>7851.8094277543132</v>
      </c>
    </row>
    <row r="917" spans="15:17" x14ac:dyDescent="0.25">
      <c r="O917" t="s">
        <v>477</v>
      </c>
      <c r="P917" s="57">
        <f>ROUND('C-Ratio-Op'!I424,1)</f>
        <v>3.8</v>
      </c>
      <c r="Q917" s="58">
        <f>'C-Ratio-Op'!B424</f>
        <v>7819.9373883557009</v>
      </c>
    </row>
    <row r="918" spans="15:17" x14ac:dyDescent="0.25">
      <c r="O918" t="s">
        <v>477</v>
      </c>
      <c r="P918" s="57">
        <f>ROUND('C-Ratio-Op'!I425,1)</f>
        <v>3.8</v>
      </c>
      <c r="Q918" s="58">
        <f>'C-Ratio-Op'!B425</f>
        <v>7804.8945408736927</v>
      </c>
    </row>
    <row r="919" spans="15:17" x14ac:dyDescent="0.25">
      <c r="O919" t="s">
        <v>477</v>
      </c>
      <c r="P919" s="57">
        <f>ROUND('C-Ratio-Op'!I426,1)</f>
        <v>3.9</v>
      </c>
      <c r="Q919" s="58">
        <f>'C-Ratio-Op'!B426</f>
        <v>7751.3621026123328</v>
      </c>
    </row>
    <row r="920" spans="15:17" x14ac:dyDescent="0.25">
      <c r="O920" t="s">
        <v>477</v>
      </c>
      <c r="P920" s="57">
        <f>ROUND('C-Ratio-Op'!I427,1)</f>
        <v>3.4</v>
      </c>
      <c r="Q920" s="58">
        <f>'C-Ratio-Op'!B427</f>
        <v>7733.774363278395</v>
      </c>
    </row>
    <row r="921" spans="15:17" x14ac:dyDescent="0.25">
      <c r="O921" t="s">
        <v>477</v>
      </c>
      <c r="P921" s="57">
        <f>ROUND('C-Ratio-Op'!I428,1)</f>
        <v>4</v>
      </c>
      <c r="Q921" s="58">
        <f>'C-Ratio-Op'!B428</f>
        <v>7682.9909859313766</v>
      </c>
    </row>
    <row r="922" spans="15:17" x14ac:dyDescent="0.25">
      <c r="O922" t="s">
        <v>477</v>
      </c>
      <c r="P922" s="57">
        <f>ROUND('C-Ratio-Op'!I429,1)</f>
        <v>4</v>
      </c>
      <c r="Q922" s="58">
        <f>'C-Ratio-Op'!B429</f>
        <v>7649.8819164819779</v>
      </c>
    </row>
    <row r="923" spans="15:17" x14ac:dyDescent="0.25">
      <c r="O923" t="s">
        <v>477</v>
      </c>
      <c r="P923" s="57">
        <f>ROUND('C-Ratio-Op'!I430,1)</f>
        <v>3.8</v>
      </c>
      <c r="Q923" s="58">
        <f>'C-Ratio-Op'!B430</f>
        <v>7592.3226635085266</v>
      </c>
    </row>
    <row r="924" spans="15:17" x14ac:dyDescent="0.25">
      <c r="O924" t="s">
        <v>477</v>
      </c>
      <c r="P924" s="57">
        <f>ROUND('C-Ratio-Op'!I431,1)</f>
        <v>3.8</v>
      </c>
      <c r="Q924" s="58">
        <f>'C-Ratio-Op'!B431</f>
        <v>7586.0969663749147</v>
      </c>
    </row>
    <row r="925" spans="15:17" x14ac:dyDescent="0.25">
      <c r="O925" t="s">
        <v>477</v>
      </c>
      <c r="P925" s="57">
        <f>ROUND('C-Ratio-Op'!I432,1)</f>
        <v>3.6</v>
      </c>
      <c r="Q925" s="58">
        <f>'C-Ratio-Op'!B432</f>
        <v>7524.5655574921411</v>
      </c>
    </row>
    <row r="926" spans="15:17" x14ac:dyDescent="0.25">
      <c r="O926" t="s">
        <v>477</v>
      </c>
      <c r="P926" s="57">
        <f>ROUND('C-Ratio-Op'!I433,1)</f>
        <v>3.8</v>
      </c>
      <c r="Q926" s="58">
        <f>'C-Ratio-Op'!B433</f>
        <v>7484.3913029975374</v>
      </c>
    </row>
    <row r="927" spans="15:17" x14ac:dyDescent="0.25">
      <c r="O927" t="s">
        <v>477</v>
      </c>
      <c r="P927" s="57">
        <f>ROUND('C-Ratio-Op'!I434,1)</f>
        <v>3.2</v>
      </c>
      <c r="Q927" s="58">
        <f>'C-Ratio-Op'!B434</f>
        <v>7450.6873743427786</v>
      </c>
    </row>
    <row r="928" spans="15:17" x14ac:dyDescent="0.25">
      <c r="O928" t="s">
        <v>477</v>
      </c>
      <c r="P928" s="57">
        <f>ROUND('C-Ratio-Op'!I435,1)</f>
        <v>3.8</v>
      </c>
      <c r="Q928" s="58">
        <f>'C-Ratio-Op'!B435</f>
        <v>7429.5420327609609</v>
      </c>
    </row>
    <row r="929" spans="15:17" x14ac:dyDescent="0.25">
      <c r="O929" t="s">
        <v>477</v>
      </c>
      <c r="P929" s="57">
        <f>ROUND('C-Ratio-Op'!I436,1)</f>
        <v>3.8</v>
      </c>
      <c r="Q929" s="58">
        <f>'C-Ratio-Op'!B436</f>
        <v>7401.4002255032756</v>
      </c>
    </row>
    <row r="930" spans="15:17" x14ac:dyDescent="0.25">
      <c r="O930" t="s">
        <v>477</v>
      </c>
      <c r="P930" s="57">
        <f>ROUND('C-Ratio-Op'!I437,1)</f>
        <v>4</v>
      </c>
      <c r="Q930" s="58">
        <f>'C-Ratio-Op'!B437</f>
        <v>7321.5493228097166</v>
      </c>
    </row>
    <row r="931" spans="15:17" x14ac:dyDescent="0.25">
      <c r="O931" t="s">
        <v>477</v>
      </c>
      <c r="P931" s="57">
        <f>ROUND('C-Ratio-Op'!I438,1)</f>
        <v>3.8</v>
      </c>
      <c r="Q931" s="58">
        <f>'C-Ratio-Op'!B438</f>
        <v>7319.8258670508903</v>
      </c>
    </row>
    <row r="932" spans="15:17" x14ac:dyDescent="0.25">
      <c r="O932" t="s">
        <v>477</v>
      </c>
      <c r="P932" s="57">
        <f>ROUND('C-Ratio-Op'!I439,1)</f>
        <v>4</v>
      </c>
      <c r="Q932" s="58">
        <f>'C-Ratio-Op'!B439</f>
        <v>7309.6689692582868</v>
      </c>
    </row>
    <row r="933" spans="15:17" x14ac:dyDescent="0.25">
      <c r="O933" t="s">
        <v>477</v>
      </c>
      <c r="P933" s="57">
        <f>ROUND('C-Ratio-Op'!I440,1)</f>
        <v>3.8</v>
      </c>
      <c r="Q933" s="58">
        <f>'C-Ratio-Op'!B440</f>
        <v>7303.3890072925624</v>
      </c>
    </row>
    <row r="934" spans="15:17" x14ac:dyDescent="0.25">
      <c r="O934" t="s">
        <v>477</v>
      </c>
      <c r="P934" s="57">
        <f>ROUND('C-Ratio-Op'!I441,1)</f>
        <v>3.8</v>
      </c>
      <c r="Q934" s="58">
        <f>'C-Ratio-Op'!B441</f>
        <v>7281.8217132264299</v>
      </c>
    </row>
    <row r="935" spans="15:17" x14ac:dyDescent="0.25">
      <c r="O935" t="s">
        <v>477</v>
      </c>
      <c r="P935" s="57">
        <f>ROUND('C-Ratio-Op'!I442,1)</f>
        <v>3.7</v>
      </c>
      <c r="Q935" s="58">
        <f>'C-Ratio-Op'!B442</f>
        <v>7258.0510991572946</v>
      </c>
    </row>
    <row r="936" spans="15:17" x14ac:dyDescent="0.25">
      <c r="O936" t="s">
        <v>477</v>
      </c>
      <c r="P936" s="57">
        <f>ROUND('C-Ratio-Op'!I443,1)</f>
        <v>3.9</v>
      </c>
      <c r="Q936" s="58">
        <f>'C-Ratio-Op'!B443</f>
        <v>7176.4062320840194</v>
      </c>
    </row>
    <row r="937" spans="15:17" x14ac:dyDescent="0.25">
      <c r="O937" t="s">
        <v>477</v>
      </c>
      <c r="P937" s="57">
        <f>ROUND('C-Ratio-Op'!I444,1)</f>
        <v>3.8</v>
      </c>
      <c r="Q937" s="58">
        <f>'C-Ratio-Op'!B444</f>
        <v>7167.07982951545</v>
      </c>
    </row>
    <row r="938" spans="15:17" x14ac:dyDescent="0.25">
      <c r="O938" t="s">
        <v>477</v>
      </c>
      <c r="P938" s="57">
        <f>ROUND('C-Ratio-Op'!I445,1)</f>
        <v>4</v>
      </c>
      <c r="Q938" s="58">
        <f>'C-Ratio-Op'!B445</f>
        <v>7161.4506711627982</v>
      </c>
    </row>
    <row r="939" spans="15:17" x14ac:dyDescent="0.25">
      <c r="O939" t="s">
        <v>477</v>
      </c>
      <c r="P939" s="57">
        <f>ROUND('C-Ratio-Op'!I446,1)</f>
        <v>3.8</v>
      </c>
      <c r="Q939" s="58">
        <f>'C-Ratio-Op'!B446</f>
        <v>7159.2852161392602</v>
      </c>
    </row>
    <row r="940" spans="15:17" x14ac:dyDescent="0.25">
      <c r="O940" t="s">
        <v>477</v>
      </c>
      <c r="P940" s="57">
        <f>ROUND('C-Ratio-Op'!I447,1)</f>
        <v>3.9</v>
      </c>
      <c r="Q940" s="58">
        <f>'C-Ratio-Op'!B447</f>
        <v>7153.069692935901</v>
      </c>
    </row>
    <row r="941" spans="15:17" x14ac:dyDescent="0.25">
      <c r="O941" t="s">
        <v>477</v>
      </c>
      <c r="P941" s="57">
        <f>ROUND('C-Ratio-Op'!I448,1)</f>
        <v>3.8</v>
      </c>
      <c r="Q941" s="58">
        <f>'C-Ratio-Op'!B448</f>
        <v>7125.9296012285904</v>
      </c>
    </row>
    <row r="942" spans="15:17" x14ac:dyDescent="0.25">
      <c r="O942" t="s">
        <v>477</v>
      </c>
      <c r="P942" s="57">
        <f>ROUND('C-Ratio-Op'!I449,1)</f>
        <v>3.8</v>
      </c>
      <c r="Q942" s="58">
        <f>'C-Ratio-Op'!B449</f>
        <v>7093.7827055912603</v>
      </c>
    </row>
    <row r="943" spans="15:17" x14ac:dyDescent="0.25">
      <c r="O943" t="s">
        <v>477</v>
      </c>
      <c r="P943" s="57">
        <f>ROUND('C-Ratio-Op'!I450,1)</f>
        <v>3.8</v>
      </c>
      <c r="Q943" s="58">
        <f>'C-Ratio-Op'!B450</f>
        <v>7058.1186795879667</v>
      </c>
    </row>
    <row r="944" spans="15:17" x14ac:dyDescent="0.25">
      <c r="O944" t="s">
        <v>477</v>
      </c>
      <c r="P944" s="57">
        <f>ROUND('C-Ratio-Op'!I451,1)</f>
        <v>3.7</v>
      </c>
      <c r="Q944" s="58">
        <f>'C-Ratio-Op'!B451</f>
        <v>7021.0553927499132</v>
      </c>
    </row>
    <row r="945" spans="15:17" x14ac:dyDescent="0.25">
      <c r="O945" t="s">
        <v>477</v>
      </c>
      <c r="P945" s="57">
        <f>ROUND('C-Ratio-Op'!I452,1)</f>
        <v>4</v>
      </c>
      <c r="Q945" s="58">
        <f>'C-Ratio-Op'!B452</f>
        <v>7019.2728350771686</v>
      </c>
    </row>
    <row r="946" spans="15:17" x14ac:dyDescent="0.25">
      <c r="O946" t="s">
        <v>477</v>
      </c>
      <c r="P946" s="57">
        <f>ROUND('C-Ratio-Op'!I453,1)</f>
        <v>4.2</v>
      </c>
      <c r="Q946" s="58">
        <f>'C-Ratio-Op'!B453</f>
        <v>6995.7467661759392</v>
      </c>
    </row>
    <row r="947" spans="15:17" x14ac:dyDescent="0.25">
      <c r="O947" t="s">
        <v>477</v>
      </c>
      <c r="P947" s="57">
        <f>ROUND('C-Ratio-Op'!I454,1)</f>
        <v>4.4000000000000004</v>
      </c>
      <c r="Q947" s="58">
        <f>'C-Ratio-Op'!B454</f>
        <v>6935.7155663973017</v>
      </c>
    </row>
    <row r="948" spans="15:17" x14ac:dyDescent="0.25">
      <c r="O948" t="s">
        <v>477</v>
      </c>
      <c r="P948" s="57">
        <f>ROUND('C-Ratio-Op'!I455,1)</f>
        <v>3.9</v>
      </c>
      <c r="Q948" s="58">
        <f>'C-Ratio-Op'!B455</f>
        <v>6844.5444784214169</v>
      </c>
    </row>
    <row r="949" spans="15:17" x14ac:dyDescent="0.25">
      <c r="O949" t="s">
        <v>477</v>
      </c>
      <c r="P949" s="57">
        <f>ROUND('C-Ratio-Op'!I456,1)</f>
        <v>4</v>
      </c>
      <c r="Q949" s="58">
        <f>'C-Ratio-Op'!B456</f>
        <v>6819.8814639140573</v>
      </c>
    </row>
    <row r="950" spans="15:17" x14ac:dyDescent="0.25">
      <c r="O950" t="s">
        <v>477</v>
      </c>
      <c r="P950" s="57">
        <f>ROUND('C-Ratio-Op'!I457,1)</f>
        <v>4.2</v>
      </c>
      <c r="Q950" s="58">
        <f>'C-Ratio-Op'!B457</f>
        <v>6583.9096911845681</v>
      </c>
    </row>
    <row r="951" spans="15:17" x14ac:dyDescent="0.25">
      <c r="O951" t="s">
        <v>477</v>
      </c>
      <c r="P951" s="57">
        <f>ROUND('C-Ratio-Op'!I458,1)</f>
        <v>3.8</v>
      </c>
      <c r="Q951" s="58">
        <f>'C-Ratio-Op'!B458</f>
        <v>6483.1342789200426</v>
      </c>
    </row>
    <row r="952" spans="15:17" x14ac:dyDescent="0.25">
      <c r="O952" t="s">
        <v>477</v>
      </c>
      <c r="P952" s="57">
        <f>ROUND('C-Ratio-Op'!I459,1)</f>
        <v>4.3</v>
      </c>
      <c r="Q952" s="58">
        <f>'C-Ratio-Op'!B459</f>
        <v>6341.8881509044659</v>
      </c>
    </row>
    <row r="953" spans="15:17" x14ac:dyDescent="0.25">
      <c r="O953" t="s">
        <v>477</v>
      </c>
      <c r="P953" s="57">
        <f>ROUND('C-Ratio-Op'!I460,1)</f>
        <v>2.2000000000000002</v>
      </c>
      <c r="Q953" s="58">
        <f>'C-Ratio-Op'!B460</f>
        <v>5599.2178944886873</v>
      </c>
    </row>
    <row r="954" spans="15:17" x14ac:dyDescent="0.25">
      <c r="O954" t="s">
        <v>477</v>
      </c>
      <c r="P954" s="57">
        <f>ROUND('C-Ratio-Op'!I461,1)</f>
        <v>8.5</v>
      </c>
      <c r="Q954" s="58">
        <f>'C-Ratio-Op'!B461</f>
        <v>5482.2875560442326</v>
      </c>
    </row>
    <row r="955" spans="15:17" x14ac:dyDescent="0.25">
      <c r="O955" t="s">
        <v>477</v>
      </c>
      <c r="P955" s="57">
        <f>ROUND('C-Ratio-Op'!I462,1)</f>
        <v>3.8</v>
      </c>
      <c r="Q955" s="58">
        <f>'C-Ratio-Op'!B462</f>
        <v>4295.0349217177099</v>
      </c>
    </row>
    <row r="956" spans="15:17" x14ac:dyDescent="0.25">
      <c r="O956" t="s">
        <v>477</v>
      </c>
      <c r="P956" s="57">
        <f>ROUND('C-Ratio-Op'!I463,1)</f>
        <v>11.4</v>
      </c>
      <c r="Q956" s="58">
        <f>'C-Ratio-Op'!B463</f>
        <v>3713.708201069931</v>
      </c>
    </row>
    <row r="957" spans="15:17" x14ac:dyDescent="0.25">
      <c r="O957" t="s">
        <v>477</v>
      </c>
      <c r="P957" s="57">
        <f>ROUND('C-Ratio-Op'!I464,1)</f>
        <v>3.3</v>
      </c>
      <c r="Q957" s="58">
        <f>'C-Ratio-Op'!B464</f>
        <v>3152.162878847535</v>
      </c>
    </row>
    <row r="958" spans="15:17" x14ac:dyDescent="0.25">
      <c r="O958" t="s">
        <v>477</v>
      </c>
      <c r="P958" s="57">
        <f>ROUND('C-Ratio-Op'!I465,1)</f>
        <v>3.8</v>
      </c>
      <c r="Q958" s="58">
        <f>'C-Ratio-Op'!B465</f>
        <v>1130.8251262789579</v>
      </c>
    </row>
    <row r="959" spans="15:17" x14ac:dyDescent="0.25">
      <c r="O959" t="s">
        <v>477</v>
      </c>
      <c r="P959" s="57">
        <f>ROUND('C-Ratio-Op'!I466,1)</f>
        <v>27.8</v>
      </c>
      <c r="Q959" s="58">
        <f>'C-Ratio-Op'!B466</f>
        <v>1016.2832617938381</v>
      </c>
    </row>
    <row r="960" spans="15:17" x14ac:dyDescent="0.25">
      <c r="O960" t="s">
        <v>477</v>
      </c>
      <c r="P960" s="57">
        <f>ROUND('C-Ratio-Op'!I467,1)</f>
        <v>4</v>
      </c>
      <c r="Q960" s="58">
        <f>'C-Ratio-Op'!B467</f>
        <v>804.58131975988158</v>
      </c>
    </row>
    <row r="961" spans="15:17" x14ac:dyDescent="0.25">
      <c r="O961" t="s">
        <v>477</v>
      </c>
      <c r="P961" s="57">
        <f>ROUND('C-Ratio-Op'!I468,1)</f>
        <v>2.1</v>
      </c>
      <c r="Q961" s="58">
        <f>'C-Ratio-Op'!B468</f>
        <v>287.52371114170921</v>
      </c>
    </row>
    <row r="962" spans="15:17" x14ac:dyDescent="0.25">
      <c r="O962" t="s">
        <v>477</v>
      </c>
      <c r="P962" s="57">
        <f>ROUND('C-Ratio-Op'!I469,1)</f>
        <v>3.8</v>
      </c>
      <c r="Q962" s="58">
        <f>'C-Ratio-Op'!B469</f>
        <v>206.52047637470741</v>
      </c>
    </row>
    <row r="963" spans="15:17" x14ac:dyDescent="0.25">
      <c r="O963" t="s">
        <v>477</v>
      </c>
      <c r="P963" s="57">
        <f>ROUND('C-Ratio-Op'!I470,1)</f>
        <v>526.9</v>
      </c>
      <c r="Q963" s="58">
        <f>'C-Ratio-Op'!B470</f>
        <v>132.16042304315701</v>
      </c>
    </row>
    <row r="964" spans="15:17" x14ac:dyDescent="0.25">
      <c r="O964" t="s">
        <v>477</v>
      </c>
      <c r="P964" s="57">
        <f>ROUND('C-Ratio-Op'!I471,1)</f>
        <v>3.8</v>
      </c>
      <c r="Q964" s="58">
        <f>'C-Ratio-Op'!B471</f>
        <v>129.22913524870481</v>
      </c>
    </row>
    <row r="965" spans="15:17" x14ac:dyDescent="0.25">
      <c r="O965" t="s">
        <v>477</v>
      </c>
      <c r="P965" s="57">
        <f>ROUND('C-Ratio-Op'!I472,1)</f>
        <v>4.0999999999999996</v>
      </c>
      <c r="Q965" s="58">
        <f>'C-Ratio-Op'!B472</f>
        <v>127.2179495382338</v>
      </c>
    </row>
    <row r="966" spans="15:17" x14ac:dyDescent="0.25">
      <c r="O966" t="s">
        <v>477</v>
      </c>
      <c r="P966" s="57">
        <f>ROUND('C-Ratio-Op'!I473,1)</f>
        <v>3.8</v>
      </c>
      <c r="Q966" s="58">
        <f>'C-Ratio-Op'!B473</f>
        <v>121.3139367230165</v>
      </c>
    </row>
    <row r="967" spans="15:17" x14ac:dyDescent="0.25">
      <c r="O967" t="s">
        <v>477</v>
      </c>
      <c r="P967" s="57">
        <f>ROUND('C-Ratio-Op'!I474,1)</f>
        <v>32</v>
      </c>
      <c r="Q967" s="58">
        <f>'C-Ratio-Op'!B474</f>
        <v>0.60751085483373823</v>
      </c>
    </row>
    <row r="968" spans="15:17" x14ac:dyDescent="0.25">
      <c r="O968" t="s">
        <v>477</v>
      </c>
      <c r="P968" s="57">
        <f>ROUND('C-Ratio-Op'!I475,1)</f>
        <v>0</v>
      </c>
      <c r="Q968" s="58">
        <f>'C-Ratio-Op'!B475</f>
        <v>0</v>
      </c>
    </row>
    <row r="969" spans="15:17" x14ac:dyDescent="0.25">
      <c r="O969" t="s">
        <v>477</v>
      </c>
      <c r="P969" s="57">
        <f>ROUND('C-Ratio-Op'!I476,1)</f>
        <v>0</v>
      </c>
      <c r="Q969" s="58">
        <f>'C-Ratio-Op'!B476</f>
        <v>0</v>
      </c>
    </row>
    <row r="970" spans="15:17" x14ac:dyDescent="0.25">
      <c r="O970" t="s">
        <v>477</v>
      </c>
      <c r="P970" s="57">
        <f>ROUND('C-Ratio-Op'!I477,1)</f>
        <v>0</v>
      </c>
      <c r="Q970" s="58">
        <f>'C-Ratio-Op'!B477</f>
        <v>0</v>
      </c>
    </row>
    <row r="971" spans="15:17" x14ac:dyDescent="0.25">
      <c r="O971" t="s">
        <v>477</v>
      </c>
      <c r="P971" s="57">
        <f>ROUND('C-Ratio-Op'!I478,1)</f>
        <v>0</v>
      </c>
      <c r="Q971" s="58">
        <f>'C-Ratio-Op'!B478</f>
        <v>0</v>
      </c>
    </row>
    <row r="972" spans="15:17" x14ac:dyDescent="0.25">
      <c r="O972" t="s">
        <v>477</v>
      </c>
      <c r="P972" s="57">
        <f>ROUND('C-Ratio-Op'!I479,1)</f>
        <v>0</v>
      </c>
      <c r="Q972" s="58">
        <f>'C-Ratio-Op'!B479</f>
        <v>0</v>
      </c>
    </row>
    <row r="973" spans="15:17" x14ac:dyDescent="0.25">
      <c r="O973" t="s">
        <v>477</v>
      </c>
      <c r="P973" s="57">
        <f>ROUND('C-Ratio-Op'!I480,1)</f>
        <v>0</v>
      </c>
      <c r="Q973" s="58">
        <f>'C-Ratio-Op'!B480</f>
        <v>0</v>
      </c>
    </row>
    <row r="974" spans="15:17" x14ac:dyDescent="0.25">
      <c r="O974" t="s">
        <v>477</v>
      </c>
      <c r="P974" s="57">
        <f>ROUND('C-Ratio-Op'!I481,1)</f>
        <v>0</v>
      </c>
      <c r="Q974" s="58">
        <f>'C-Ratio-Op'!B481</f>
        <v>0</v>
      </c>
    </row>
    <row r="975" spans="15:17" x14ac:dyDescent="0.25">
      <c r="O975" t="s">
        <v>477</v>
      </c>
      <c r="P975" s="57">
        <f>ROUND('C-Ratio-Op'!I482,1)</f>
        <v>0</v>
      </c>
      <c r="Q975" s="58">
        <f>'C-Ratio-Op'!B482</f>
        <v>0</v>
      </c>
    </row>
    <row r="976" spans="15:17" x14ac:dyDescent="0.25">
      <c r="O976" t="s">
        <v>477</v>
      </c>
      <c r="P976" s="57">
        <f>ROUND('C-Ratio-Op'!I483,1)</f>
        <v>0</v>
      </c>
      <c r="Q976" s="58">
        <f>'C-Ratio-Op'!B483</f>
        <v>0</v>
      </c>
    </row>
    <row r="977" spans="15:17" x14ac:dyDescent="0.25">
      <c r="O977" t="s">
        <v>477</v>
      </c>
      <c r="P977" s="57">
        <f>ROUND('C-Ratio-Op'!I484,1)</f>
        <v>0</v>
      </c>
      <c r="Q977" s="58">
        <f>'C-Ratio-Op'!B484</f>
        <v>0</v>
      </c>
    </row>
    <row r="978" spans="15:17" x14ac:dyDescent="0.25">
      <c r="O978" t="s">
        <v>477</v>
      </c>
      <c r="P978" s="57">
        <f>ROUND('C-Ratio-Op'!I485,1)</f>
        <v>0</v>
      </c>
      <c r="Q978" s="58">
        <f>'C-Ratio-Op'!B485</f>
        <v>0</v>
      </c>
    </row>
    <row r="979" spans="15:17" x14ac:dyDescent="0.25">
      <c r="O979" t="s">
        <v>477</v>
      </c>
      <c r="P979" s="57">
        <f>ROUND('C-Ratio-Op'!I486,1)</f>
        <v>0</v>
      </c>
      <c r="Q979" s="58">
        <f>'C-Ratio-Op'!B486</f>
        <v>0</v>
      </c>
    </row>
    <row r="980" spans="15:17" x14ac:dyDescent="0.25">
      <c r="O980" t="s">
        <v>477</v>
      </c>
      <c r="P980" s="57">
        <f>ROUND('C-Ratio-Op'!I487,1)</f>
        <v>0</v>
      </c>
      <c r="Q980" s="58">
        <f>'C-Ratio-Op'!B487</f>
        <v>0</v>
      </c>
    </row>
    <row r="981" spans="15:17" x14ac:dyDescent="0.25">
      <c r="O981" t="s">
        <v>477</v>
      </c>
      <c r="P981" s="57">
        <f>ROUND('C-Ratio-Op'!I488,1)</f>
        <v>0</v>
      </c>
      <c r="Q981" s="58">
        <f>'C-Ratio-Op'!B488</f>
        <v>0</v>
      </c>
    </row>
    <row r="982" spans="15:17" x14ac:dyDescent="0.25">
      <c r="O982" t="s">
        <v>477</v>
      </c>
      <c r="P982" s="57">
        <f>ROUND('C-Ratio-Op'!I489,1)</f>
        <v>0</v>
      </c>
      <c r="Q982" s="58">
        <f>'C-Ratio-Op'!B489</f>
        <v>0</v>
      </c>
    </row>
    <row r="983" spans="15:17" x14ac:dyDescent="0.25">
      <c r="O983" t="s">
        <v>477</v>
      </c>
      <c r="P983" s="57">
        <f>ROUND('C-Ratio-Op'!I490,1)</f>
        <v>0</v>
      </c>
      <c r="Q983" s="58">
        <f>'C-Ratio-Op'!B490</f>
        <v>0</v>
      </c>
    </row>
    <row r="984" spans="15:17" x14ac:dyDescent="0.25">
      <c r="O984" t="s">
        <v>477</v>
      </c>
      <c r="P984" s="57">
        <f>ROUND('C-Ratio-Op'!I491,1)</f>
        <v>0</v>
      </c>
      <c r="Q984" s="58">
        <f>'C-Ratio-Op'!B491</f>
        <v>0</v>
      </c>
    </row>
    <row r="985" spans="15:17" x14ac:dyDescent="0.25">
      <c r="O985" t="s">
        <v>477</v>
      </c>
      <c r="P985" s="57">
        <f>ROUND('C-Ratio-Op'!I492,1)</f>
        <v>0</v>
      </c>
      <c r="Q985" s="58">
        <f>'C-Ratio-Op'!B492</f>
        <v>0</v>
      </c>
    </row>
    <row r="986" spans="15:17" x14ac:dyDescent="0.25">
      <c r="O986" t="s">
        <v>477</v>
      </c>
      <c r="P986" s="57">
        <f>ROUND('C-Ratio-Op'!I493,1)</f>
        <v>0</v>
      </c>
      <c r="Q986" s="58">
        <f>'C-Ratio-Op'!B493</f>
        <v>0</v>
      </c>
    </row>
    <row r="987" spans="15:17" x14ac:dyDescent="0.25">
      <c r="O987" t="s">
        <v>477</v>
      </c>
      <c r="P987" s="57">
        <f>ROUND('C-Ratio-Op'!I494,1)</f>
        <v>0</v>
      </c>
      <c r="Q987" s="58">
        <f>'C-Ratio-Op'!B494</f>
        <v>0</v>
      </c>
    </row>
    <row r="988" spans="15:17" x14ac:dyDescent="0.25">
      <c r="O988" t="s">
        <v>477</v>
      </c>
      <c r="P988" s="57">
        <f>ROUND('C-Ratio-Op'!I495,1)</f>
        <v>0</v>
      </c>
      <c r="Q988" s="58">
        <f>'C-Ratio-Op'!B495</f>
        <v>0</v>
      </c>
    </row>
    <row r="989" spans="15:17" x14ac:dyDescent="0.25">
      <c r="O989" t="s">
        <v>477</v>
      </c>
      <c r="P989" s="57">
        <f>ROUND('C-Ratio-Op'!I496,1)</f>
        <v>0</v>
      </c>
      <c r="Q989" s="58">
        <f>'C-Ratio-Op'!B496</f>
        <v>0</v>
      </c>
    </row>
    <row r="990" spans="15:17" x14ac:dyDescent="0.25">
      <c r="O990" t="s">
        <v>477</v>
      </c>
      <c r="P990" s="57">
        <f>ROUND('C-Ratio-Op'!I497,1)</f>
        <v>0</v>
      </c>
      <c r="Q990" s="58">
        <f>'C-Ratio-Op'!B497</f>
        <v>0</v>
      </c>
    </row>
    <row r="991" spans="15:17" x14ac:dyDescent="0.25">
      <c r="O991" t="s">
        <v>477</v>
      </c>
      <c r="P991" s="57">
        <f>ROUND('C-Ratio-Op'!I498,1)</f>
        <v>0</v>
      </c>
      <c r="Q991" s="58">
        <f>'C-Ratio-Op'!B498</f>
        <v>0</v>
      </c>
    </row>
    <row r="992" spans="15:17" x14ac:dyDescent="0.25">
      <c r="O992" t="s">
        <v>477</v>
      </c>
      <c r="P992" s="57">
        <f>ROUND('C-Ratio-Op'!I499,1)</f>
        <v>0</v>
      </c>
      <c r="Q992" s="58">
        <f>'C-Ratio-Op'!B499</f>
        <v>0</v>
      </c>
    </row>
    <row r="993" spans="15:17" x14ac:dyDescent="0.25">
      <c r="O993" t="s">
        <v>477</v>
      </c>
      <c r="P993" s="57">
        <f>ROUND('C-Ratio-Op'!I500,1)</f>
        <v>0</v>
      </c>
      <c r="Q993" s="58">
        <f>'C-Ratio-Op'!B500</f>
        <v>0</v>
      </c>
    </row>
    <row r="994" spans="15:17" x14ac:dyDescent="0.25">
      <c r="O994" t="s">
        <v>477</v>
      </c>
      <c r="P994" s="57">
        <f>ROUND('C-Ratio-Op'!I501,1)</f>
        <v>0</v>
      </c>
      <c r="Q994" s="58">
        <f>'C-Ratio-Op'!B501</f>
        <v>0</v>
      </c>
    </row>
    <row r="995" spans="15:17" x14ac:dyDescent="0.25">
      <c r="O995" t="s">
        <v>477</v>
      </c>
      <c r="P995" s="57">
        <f>ROUND('C-Ratio-Op'!I502,1)</f>
        <v>0</v>
      </c>
      <c r="Q995" s="58">
        <f>'C-Ratio-Op'!B502</f>
        <v>0</v>
      </c>
    </row>
    <row r="996" spans="15:17" x14ac:dyDescent="0.25">
      <c r="O996" t="s">
        <v>477</v>
      </c>
      <c r="P996" s="57">
        <f>ROUND('C-Ratio-Op'!I503,1)</f>
        <v>0</v>
      </c>
      <c r="Q996" s="58">
        <f>'C-Ratio-Op'!B503</f>
        <v>0</v>
      </c>
    </row>
    <row r="997" spans="15:17" x14ac:dyDescent="0.25">
      <c r="O997" t="s">
        <v>477</v>
      </c>
      <c r="P997" s="57">
        <f>ROUND('C-Ratio-Op'!I504,1)</f>
        <v>0</v>
      </c>
      <c r="Q997" s="58">
        <f>'C-Ratio-Op'!B504</f>
        <v>0</v>
      </c>
    </row>
    <row r="998" spans="15:17" x14ac:dyDescent="0.25">
      <c r="O998" t="s">
        <v>477</v>
      </c>
      <c r="P998" s="57">
        <f>ROUND('C-Ratio-Op'!I505,1)</f>
        <v>0</v>
      </c>
      <c r="Q998" s="58">
        <f>'C-Ratio-Op'!B505</f>
        <v>0</v>
      </c>
    </row>
    <row r="999" spans="15:17" x14ac:dyDescent="0.25">
      <c r="O999" t="s">
        <v>477</v>
      </c>
      <c r="P999" s="57">
        <f>ROUND('C-Ratio-Op'!I506,1)</f>
        <v>0</v>
      </c>
      <c r="Q999" s="58">
        <f>'C-Ratio-Op'!B506</f>
        <v>0</v>
      </c>
    </row>
    <row r="1000" spans="15:17" x14ac:dyDescent="0.25">
      <c r="O1000" t="s">
        <v>477</v>
      </c>
      <c r="P1000" s="57">
        <f>ROUND('C-Ratio-Op'!I507,1)</f>
        <v>0</v>
      </c>
      <c r="Q1000" s="58">
        <f>'C-Ratio-Op'!B507</f>
        <v>0</v>
      </c>
    </row>
  </sheetData>
  <mergeCells count="2">
    <mergeCell ref="K2:L2"/>
    <mergeCell ref="A1:L1"/>
  </mergeCells>
  <pageMargins left="0.7" right="0.7" top="0.75" bottom="0.75" header="0.3" footer="0.3"/>
  <pageSetup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R179"/>
  <sheetViews>
    <sheetView workbookViewId="0"/>
  </sheetViews>
  <sheetFormatPr defaultRowHeight="15" x14ac:dyDescent="0.25"/>
  <cols>
    <col min="1" max="1" width="45.5703125" style="12" bestFit="1" customWidth="1"/>
    <col min="2" max="3" width="12.140625" customWidth="1"/>
    <col min="4" max="15" width="7.42578125" customWidth="1"/>
  </cols>
  <sheetData>
    <row r="1" spans="1:18" ht="21" x14ac:dyDescent="0.35">
      <c r="A1" s="38" t="s">
        <v>479</v>
      </c>
      <c r="B1" s="37"/>
      <c r="C1" s="37"/>
      <c r="D1" s="37"/>
      <c r="E1" s="77" t="s">
        <v>478</v>
      </c>
      <c r="F1" s="77"/>
      <c r="G1" s="77"/>
      <c r="H1" s="77"/>
      <c r="I1" s="77"/>
      <c r="J1" s="77"/>
      <c r="K1" s="77"/>
      <c r="L1" s="77"/>
      <c r="M1" s="77"/>
      <c r="N1" s="77"/>
      <c r="O1" s="77"/>
    </row>
    <row r="2" spans="1:18" x14ac:dyDescent="0.25">
      <c r="A2" s="51">
        <f>(MAX(addrPosLPs!G:G)/86400)+DATE(1970,1,1)</f>
        <v>44922.905127314814</v>
      </c>
    </row>
    <row r="3" spans="1:18" x14ac:dyDescent="0.25">
      <c r="A3" s="50"/>
    </row>
    <row r="4" spans="1:18" ht="15.75" thickBot="1" x14ac:dyDescent="0.3">
      <c r="A4" s="32" t="s">
        <v>438</v>
      </c>
      <c r="B4" s="30"/>
      <c r="C4" s="30"/>
      <c r="E4" s="31" t="s">
        <v>1234</v>
      </c>
      <c r="F4" s="31"/>
      <c r="G4" s="31"/>
      <c r="H4" s="31"/>
      <c r="I4" s="68">
        <f>mintBurn_tbl!D2</f>
        <v>1.4630000000000001</v>
      </c>
      <c r="K4" s="31" t="s">
        <v>1233</v>
      </c>
      <c r="L4" s="31"/>
      <c r="M4" s="31"/>
      <c r="N4" s="31"/>
      <c r="O4" s="68">
        <f>I4*0.8</f>
        <v>1.1704000000000001</v>
      </c>
    </row>
    <row r="5" spans="1:18" x14ac:dyDescent="0.25">
      <c r="E5" s="26"/>
    </row>
    <row r="6" spans="1:18" ht="15.75" thickBot="1" x14ac:dyDescent="0.3">
      <c r="A6" s="29" t="s">
        <v>1314</v>
      </c>
      <c r="B6" s="30"/>
      <c r="C6" s="30"/>
      <c r="E6" s="31">
        <v>-1</v>
      </c>
      <c r="F6" s="31">
        <v>-0.5</v>
      </c>
      <c r="G6" s="31">
        <v>0</v>
      </c>
      <c r="H6" s="31">
        <v>0.5</v>
      </c>
      <c r="I6" s="31">
        <v>1</v>
      </c>
      <c r="K6" s="31">
        <v>-1</v>
      </c>
      <c r="L6" s="31">
        <v>-0.5</v>
      </c>
      <c r="M6" s="31">
        <v>0</v>
      </c>
      <c r="N6" s="31">
        <v>0.5</v>
      </c>
      <c r="O6" s="31">
        <v>1</v>
      </c>
    </row>
    <row r="7" spans="1:18" ht="15.75" thickBot="1" x14ac:dyDescent="0.3">
      <c r="A7" s="82" t="s">
        <v>963</v>
      </c>
      <c r="B7" s="44"/>
      <c r="C7" s="44"/>
      <c r="E7" s="81">
        <f>E6+$G$7</f>
        <v>3</v>
      </c>
      <c r="F7" s="81">
        <f>F6+$G$7</f>
        <v>3.5</v>
      </c>
      <c r="G7" s="81">
        <v>4</v>
      </c>
      <c r="H7" s="81">
        <f t="shared" ref="H7:I7" si="0">H6+$G$7</f>
        <v>4.5</v>
      </c>
      <c r="I7" s="81">
        <f t="shared" si="0"/>
        <v>5</v>
      </c>
      <c r="J7" s="18"/>
      <c r="K7" s="81">
        <f t="shared" ref="K7" si="1">K6+$G$7</f>
        <v>3</v>
      </c>
      <c r="L7" s="81">
        <f t="shared" ref="L7" si="2">L6+$G$7</f>
        <v>3.5</v>
      </c>
      <c r="M7" s="81">
        <f t="shared" ref="M7" si="3">M6+$G$7</f>
        <v>4</v>
      </c>
      <c r="N7" s="81">
        <f t="shared" ref="N7" si="4">N6+$G$7</f>
        <v>4.5</v>
      </c>
      <c r="O7" s="81">
        <f t="shared" ref="O7" si="5">O6+$G$7</f>
        <v>5</v>
      </c>
    </row>
    <row r="9" spans="1:18" x14ac:dyDescent="0.25">
      <c r="B9" s="19" t="s">
        <v>469</v>
      </c>
      <c r="C9" s="19" t="s">
        <v>470</v>
      </c>
      <c r="E9" s="78" t="s">
        <v>476</v>
      </c>
      <c r="F9" s="79"/>
      <c r="G9" s="79"/>
      <c r="H9" s="79"/>
      <c r="I9" s="79"/>
      <c r="K9" s="78" t="s">
        <v>476</v>
      </c>
      <c r="L9" s="79"/>
      <c r="M9" s="79"/>
      <c r="N9" s="79"/>
      <c r="O9" s="79"/>
    </row>
    <row r="10" spans="1:18" x14ac:dyDescent="0.25">
      <c r="A10" s="20" t="s">
        <v>416</v>
      </c>
      <c r="B10" s="21">
        <f>GETPIVOTDATA("Sum of snx_asset_usd",mintBurn_tbl!$A$1)</f>
        <v>213488066.94488832</v>
      </c>
      <c r="C10" s="21">
        <f>GETPIVOTDATA("Sum of snx_debt_usd",mintBurn_tbl!$A$1)</f>
        <v>81681514.711053506</v>
      </c>
      <c r="D10" s="36"/>
      <c r="E10" s="22">
        <f>GETPIVOTDATA("Sum of sUSD_cr-100bps",mintBurn_tbl!$A$1)/$B$10</f>
        <v>-4.9271258482749672E-2</v>
      </c>
      <c r="F10" s="22">
        <f>GETPIVOTDATA("Sum of sUSD_cr-50bps",mintBurn_tbl!$A$1)/$B$10</f>
        <v>-9.6890306101797399E-2</v>
      </c>
      <c r="G10" s="22">
        <f>GETPIVOTDATA("Sum of sUSD_cr+0bps",mintBurn_tbl!$A$1)/$B$10</f>
        <v>-0.13260459181608297</v>
      </c>
      <c r="H10" s="22">
        <f>GETPIVOTDATA("Sum of sUSD_cr+50bps",mintBurn_tbl!$A$1)/$B$10</f>
        <v>-0.16038236959386074</v>
      </c>
      <c r="I10" s="22">
        <f>GETPIVOTDATA("Sum of sUSD_cr+100bps",mintBurn_tbl!$A$1)/$B$10</f>
        <v>-0.18260459181608271</v>
      </c>
      <c r="J10" s="36"/>
      <c r="K10" s="22">
        <f>GETPIVOTDATA("Sum of sUSD_cr-100bps_SNX-20pct",mintBurn_tbl!$A$1)/$B$10</f>
        <v>-0.11593792514941628</v>
      </c>
      <c r="L10" s="22">
        <f>GETPIVOTDATA("Sum of sUSD_cr-50bps_SNX-20pct",mintBurn_tbl!$A$1)/$B$10</f>
        <v>-0.15403316324465435</v>
      </c>
      <c r="M10" s="22">
        <f>GETPIVOTDATA("Sum of sUSD_cr+0bps_SNX-20pct",mintBurn_tbl!$A$1)/$B$10</f>
        <v>-0.18260459181608271</v>
      </c>
      <c r="N10" s="22">
        <f>GETPIVOTDATA("Sum of sUSD_cr+50bps_SNX-20pct",mintBurn_tbl!$A$1)/$B$10</f>
        <v>-0.20482681403830524</v>
      </c>
      <c r="O10" s="22">
        <f>GETPIVOTDATA("Sum of sUSD_cr+100bps_SNX-20pct",mintBurn_tbl!$A$1)/$B$10</f>
        <v>-0.22260459181608291</v>
      </c>
    </row>
    <row r="11" spans="1:18" x14ac:dyDescent="0.25">
      <c r="A11" s="16"/>
      <c r="B11" s="13"/>
      <c r="C11" s="13"/>
      <c r="E11" s="14"/>
      <c r="F11" s="14"/>
      <c r="G11" s="14"/>
      <c r="H11" s="14"/>
      <c r="I11" s="14"/>
      <c r="K11" s="14"/>
      <c r="L11" s="14"/>
      <c r="M11" s="14"/>
      <c r="N11" s="14"/>
      <c r="O11" s="14"/>
    </row>
    <row r="12" spans="1:18" x14ac:dyDescent="0.25">
      <c r="A12" s="12" t="str">
        <f>mintBurn_tbl!A2</f>
        <v>0x99f4176ee457afedffcb1839c7ab7a030a5e4a92</v>
      </c>
      <c r="B12" s="2">
        <f>mintBurn_tbl!B2</f>
        <v>67277945.099503919</v>
      </c>
      <c r="C12" s="2">
        <f>mintBurn_tbl!C2</f>
        <v>30611840.00870163</v>
      </c>
      <c r="D12" s="2"/>
      <c r="E12" s="11">
        <f>mintBurn_tbl!E2/$B12</f>
        <v>-0.1216722403866545</v>
      </c>
      <c r="F12" s="11">
        <f>mintBurn_tbl!F2/$B12</f>
        <v>-0.1692912880057022</v>
      </c>
      <c r="G12" s="11">
        <f>mintBurn_tbl!G2/$B12</f>
        <v>-0.2050055737199879</v>
      </c>
      <c r="H12" s="11">
        <f>mintBurn_tbl!H2/$B12</f>
        <v>-0.23278335149776563</v>
      </c>
      <c r="I12" s="11">
        <f>mintBurn_tbl!I2/$B12</f>
        <v>-0.25500557371998778</v>
      </c>
      <c r="K12" s="11">
        <f>mintBurn_tbl!J2/$B12</f>
        <v>-0.18833890705332126</v>
      </c>
      <c r="L12" s="11">
        <f>mintBurn_tbl!K2/$B12</f>
        <v>-0.22643414514855925</v>
      </c>
      <c r="M12" s="11">
        <f>mintBurn_tbl!L2/$B12</f>
        <v>-0.25500557371998778</v>
      </c>
      <c r="N12" s="11">
        <f>mintBurn_tbl!M2/$B12</f>
        <v>-0.27722779594221003</v>
      </c>
      <c r="O12" s="11">
        <f>mintBurn_tbl!N2/$B12</f>
        <v>-0.29500557371998787</v>
      </c>
      <c r="Q12" t="s">
        <v>199</v>
      </c>
      <c r="R12" t="s">
        <v>209</v>
      </c>
    </row>
    <row r="13" spans="1:18" x14ac:dyDescent="0.25">
      <c r="A13" s="12" t="str">
        <f>mintBurn_tbl!A3</f>
        <v>0x8ca24021e3ee3b5c241bbfcee0712554d7dc38a1</v>
      </c>
      <c r="B13" s="2">
        <f>mintBurn_tbl!B3</f>
        <v>41223078.336405464</v>
      </c>
      <c r="C13" s="2">
        <f>mintBurn_tbl!C3</f>
        <v>20254927.54004528</v>
      </c>
      <c r="D13" s="2"/>
      <c r="E13" s="11">
        <f>mintBurn_tbl!E3/$B13</f>
        <v>-0.15801589038918257</v>
      </c>
      <c r="F13" s="11">
        <f>mintBurn_tbl!F3/$B13</f>
        <v>-0.20563493800823018</v>
      </c>
      <c r="G13" s="11">
        <f>mintBurn_tbl!G3/$B13</f>
        <v>-0.24134922372251588</v>
      </c>
      <c r="H13" s="11">
        <f>mintBurn_tbl!H3/$B13</f>
        <v>-0.26912700150029373</v>
      </c>
      <c r="I13" s="11">
        <f>mintBurn_tbl!I3/$B13</f>
        <v>-0.29134922372251582</v>
      </c>
      <c r="K13" s="11">
        <f>mintBurn_tbl!J3/$B13</f>
        <v>-0.22468255705584919</v>
      </c>
      <c r="L13" s="11">
        <f>mintBurn_tbl!K3/$B13</f>
        <v>-0.26277779515108735</v>
      </c>
      <c r="M13" s="11">
        <f>mintBurn_tbl!L3/$B13</f>
        <v>-0.29134922372251582</v>
      </c>
      <c r="N13" s="11">
        <f>mintBurn_tbl!M3/$B13</f>
        <v>-0.31357144594473813</v>
      </c>
      <c r="O13" s="11">
        <f>mintBurn_tbl!N3/$B13</f>
        <v>-0.33134922372251585</v>
      </c>
    </row>
    <row r="14" spans="1:18" x14ac:dyDescent="0.25">
      <c r="A14" s="12" t="str">
        <f>mintBurn_tbl!A4</f>
        <v>0x27cc4d6bc95b55a3a981bf1f1c7261cda7bb0931</v>
      </c>
      <c r="B14" s="2">
        <f>mintBurn_tbl!B4</f>
        <v>18192022.463201161</v>
      </c>
      <c r="C14" s="2">
        <f>mintBurn_tbl!C4</f>
        <v>4749532.4901782116</v>
      </c>
      <c r="D14" s="2"/>
      <c r="E14" s="11">
        <f>mintBurn_tbl!E4/$B14</f>
        <v>7.225557247493665E-2</v>
      </c>
      <c r="F14" s="11">
        <f>mintBurn_tbl!F4/$B14</f>
        <v>2.4636524855889099E-2</v>
      </c>
      <c r="G14" s="11">
        <f>mintBurn_tbl!G4/$B14</f>
        <v>-1.1077760858396637E-2</v>
      </c>
      <c r="H14" s="11">
        <f>mintBurn_tbl!H4/$B14</f>
        <v>-3.88555386361744E-2</v>
      </c>
      <c r="I14" s="11">
        <f>mintBurn_tbl!I4/$B14</f>
        <v>-6.1077760858396626E-2</v>
      </c>
      <c r="K14" s="11">
        <f>mintBurn_tbl!J4/$B14</f>
        <v>5.5889058082700229E-3</v>
      </c>
      <c r="L14" s="11">
        <f>mintBurn_tbl!K4/$B14</f>
        <v>-3.2506332286968039E-2</v>
      </c>
      <c r="M14" s="11">
        <f>mintBurn_tbl!L4/$B14</f>
        <v>-6.1077760858396626E-2</v>
      </c>
      <c r="N14" s="11">
        <f>mintBurn_tbl!M4/$B14</f>
        <v>-8.3299983080618797E-2</v>
      </c>
      <c r="O14" s="11">
        <f>mintBurn_tbl!N4/$B14</f>
        <v>-0.10107776085839661</v>
      </c>
    </row>
    <row r="15" spans="1:18" x14ac:dyDescent="0.25">
      <c r="A15" s="12" t="str">
        <f>mintBurn_tbl!A5</f>
        <v>0xe7178db9e123f053aabfd2c28520bf6b63cb4a47</v>
      </c>
      <c r="B15" s="2">
        <f>mintBurn_tbl!B5</f>
        <v>7941754.5869508842</v>
      </c>
      <c r="C15" s="2">
        <f>mintBurn_tbl!C5</f>
        <v>3923950.3582769432</v>
      </c>
      <c r="D15" s="2"/>
      <c r="E15" s="11">
        <f>mintBurn_tbl!E5/$B15</f>
        <v>-0.16075777906699132</v>
      </c>
      <c r="F15" s="11">
        <f>mintBurn_tbl!F5/$B15</f>
        <v>-0.20837682668603891</v>
      </c>
      <c r="G15" s="11">
        <f>mintBurn_tbl!G5/$B15</f>
        <v>-0.24409111240032463</v>
      </c>
      <c r="H15" s="11">
        <f>mintBurn_tbl!H5/$B15</f>
        <v>-0.27186889017810245</v>
      </c>
      <c r="I15" s="11">
        <f>mintBurn_tbl!I5/$B15</f>
        <v>-0.29409111240032465</v>
      </c>
      <c r="K15" s="11">
        <f>mintBurn_tbl!J5/$B15</f>
        <v>-0.22742444573365789</v>
      </c>
      <c r="L15" s="11">
        <f>mintBurn_tbl!K5/$B15</f>
        <v>-0.26551968382889596</v>
      </c>
      <c r="M15" s="11">
        <f>mintBurn_tbl!L5/$B15</f>
        <v>-0.29409111240032465</v>
      </c>
      <c r="N15" s="11">
        <f>mintBurn_tbl!M5/$B15</f>
        <v>-0.31631333462254679</v>
      </c>
      <c r="O15" s="11">
        <f>mintBurn_tbl!N5/$B15</f>
        <v>-0.33409111240032457</v>
      </c>
    </row>
    <row r="16" spans="1:18" x14ac:dyDescent="0.25">
      <c r="A16" s="12" t="str">
        <f>mintBurn_tbl!A6</f>
        <v>0xcb68110c43c97b6051fed5e2bacc2814adad1688</v>
      </c>
      <c r="B16" s="2">
        <f>mintBurn_tbl!B6</f>
        <v>9882180.8156473264</v>
      </c>
      <c r="C16" s="2">
        <f>mintBurn_tbl!C6</f>
        <v>2850625.014892444</v>
      </c>
      <c r="D16" s="2"/>
      <c r="E16" s="11">
        <f>mintBurn_tbl!E6/$B16</f>
        <v>4.4872206374514848E-2</v>
      </c>
      <c r="F16" s="11">
        <f>mintBurn_tbl!F6/$B16</f>
        <v>-2.7468412445327693E-3</v>
      </c>
      <c r="G16" s="11">
        <f>mintBurn_tbl!G6/$B16</f>
        <v>-3.8461126958818502E-2</v>
      </c>
      <c r="H16" s="11">
        <f>mintBurn_tbl!H6/$B16</f>
        <v>-6.6238904736596271E-2</v>
      </c>
      <c r="I16" s="11">
        <f>mintBurn_tbl!I6/$B16</f>
        <v>-8.8461126958818512E-2</v>
      </c>
      <c r="K16" s="11">
        <f>mintBurn_tbl!J6/$B16</f>
        <v>-2.1794460292151836E-2</v>
      </c>
      <c r="L16" s="11">
        <f>mintBurn_tbl!K6/$B16</f>
        <v>-5.9889698387389917E-2</v>
      </c>
      <c r="M16" s="11">
        <f>mintBurn_tbl!L6/$B16</f>
        <v>-8.8461126958818484E-2</v>
      </c>
      <c r="N16" s="11">
        <f>mintBurn_tbl!M6/$B16</f>
        <v>-0.11068334918104072</v>
      </c>
      <c r="O16" s="11">
        <f>mintBurn_tbl!N6/$B16</f>
        <v>-0.12846112695881851</v>
      </c>
    </row>
    <row r="17" spans="1:15" x14ac:dyDescent="0.25">
      <c r="A17" s="12" t="str">
        <f>mintBurn_tbl!A7</f>
        <v>0x6db65261a4fc3f88e60b7470e9b38db0b22e785c</v>
      </c>
      <c r="B17" s="2">
        <f>mintBurn_tbl!B7</f>
        <v>8327366.1536098057</v>
      </c>
      <c r="C17" s="2">
        <f>mintBurn_tbl!C7</f>
        <v>2148895.0176809859</v>
      </c>
      <c r="D17" s="2"/>
      <c r="E17" s="11">
        <f>mintBurn_tbl!E7/$B17</f>
        <v>7.5281149960867086E-2</v>
      </c>
      <c r="F17" s="11">
        <f>mintBurn_tbl!F7/$B17</f>
        <v>2.7662102341819483E-2</v>
      </c>
      <c r="G17" s="11">
        <f>mintBurn_tbl!G7/$B17</f>
        <v>-8.052183372466222E-3</v>
      </c>
      <c r="H17" s="11">
        <f>mintBurn_tbl!H7/$B17</f>
        <v>-3.5829961150244019E-2</v>
      </c>
      <c r="I17" s="11">
        <f>mintBurn_tbl!I7/$B17</f>
        <v>-5.8052183372466211E-2</v>
      </c>
      <c r="K17" s="11">
        <f>mintBurn_tbl!J7/$B17</f>
        <v>8.614483294200441E-3</v>
      </c>
      <c r="L17" s="11">
        <f>mintBurn_tbl!K7/$B17</f>
        <v>-2.9480754801037651E-2</v>
      </c>
      <c r="M17" s="11">
        <f>mintBurn_tbl!L7/$B17</f>
        <v>-5.8052183372466211E-2</v>
      </c>
      <c r="N17" s="11">
        <f>mintBurn_tbl!M7/$B17</f>
        <v>-8.0274405594688444E-2</v>
      </c>
      <c r="O17" s="11">
        <f>mintBurn_tbl!N7/$B17</f>
        <v>-9.8052183372466212E-2</v>
      </c>
    </row>
    <row r="18" spans="1:15" x14ac:dyDescent="0.25">
      <c r="A18" s="12" t="str">
        <f>mintBurn_tbl!A8</f>
        <v>0xc34a7c65aa08cb36744bda8eeec7b8e9891e147c</v>
      </c>
      <c r="B18" s="2">
        <f>mintBurn_tbl!B8</f>
        <v>4560649.2804548685</v>
      </c>
      <c r="C18" s="2">
        <f>mintBurn_tbl!C8</f>
        <v>1305290.741234391</v>
      </c>
      <c r="D18" s="2"/>
      <c r="E18" s="11">
        <f>mintBurn_tbl!E8/$B18</f>
        <v>4.7126115683787335E-2</v>
      </c>
      <c r="F18" s="11">
        <f>mintBurn_tbl!F8/$B18</f>
        <v>-4.9293193526025721E-4</v>
      </c>
      <c r="G18" s="11">
        <f>mintBurn_tbl!G8/$B18</f>
        <v>-3.6207217649545965E-2</v>
      </c>
      <c r="H18" s="11">
        <f>mintBurn_tbl!H8/$B18</f>
        <v>-6.3984995427323749E-2</v>
      </c>
      <c r="I18" s="11">
        <f>mintBurn_tbl!I8/$B18</f>
        <v>-8.6207217649545947E-2</v>
      </c>
      <c r="K18" s="11">
        <f>mintBurn_tbl!J8/$B18</f>
        <v>-1.9540550982879268E-2</v>
      </c>
      <c r="L18" s="11">
        <f>mintBurn_tbl!K8/$B18</f>
        <v>-5.763578907811736E-2</v>
      </c>
      <c r="M18" s="11">
        <f>mintBurn_tbl!L8/$B18</f>
        <v>-8.6207217649545934E-2</v>
      </c>
      <c r="N18" s="11">
        <f>mintBurn_tbl!M8/$B18</f>
        <v>-0.10842943987176813</v>
      </c>
      <c r="O18" s="11">
        <f>mintBurn_tbl!N8/$B18</f>
        <v>-0.12620721764954593</v>
      </c>
    </row>
    <row r="19" spans="1:15" x14ac:dyDescent="0.25">
      <c r="A19" s="12" t="str">
        <f>mintBurn_tbl!A9</f>
        <v>0x722f0a6f970f8b144f5e92ab3f3beafa280b282f</v>
      </c>
      <c r="B19" s="2">
        <f>mintBurn_tbl!B9</f>
        <v>4353418.3188774874</v>
      </c>
      <c r="C19" s="2">
        <f>mintBurn_tbl!C9</f>
        <v>1297908.7597509371</v>
      </c>
      <c r="D19" s="2"/>
      <c r="E19" s="11">
        <f>mintBurn_tbl!E9/$B19</f>
        <v>3.5197784511184271E-2</v>
      </c>
      <c r="F19" s="11">
        <f>mintBurn_tbl!F9/$B19</f>
        <v>-1.2421263107863385E-2</v>
      </c>
      <c r="G19" s="11">
        <f>mintBurn_tbl!G9/$B19</f>
        <v>-4.8135548822149092E-2</v>
      </c>
      <c r="H19" s="11">
        <f>mintBurn_tbl!H9/$B19</f>
        <v>-7.5913326599926848E-2</v>
      </c>
      <c r="I19" s="11">
        <f>mintBurn_tbl!I9/$B19</f>
        <v>-9.8135548822149088E-2</v>
      </c>
      <c r="K19" s="11">
        <f>mintBurn_tbl!J9/$B19</f>
        <v>-3.1468882155482367E-2</v>
      </c>
      <c r="L19" s="11">
        <f>mintBurn_tbl!K9/$B19</f>
        <v>-6.9564120250720479E-2</v>
      </c>
      <c r="M19" s="11">
        <f>mintBurn_tbl!L9/$B19</f>
        <v>-9.8135548822149074E-2</v>
      </c>
      <c r="N19" s="11">
        <f>mintBurn_tbl!M9/$B19</f>
        <v>-0.12035777104437126</v>
      </c>
      <c r="O19" s="11">
        <f>mintBurn_tbl!N9/$B19</f>
        <v>-0.13813554882214907</v>
      </c>
    </row>
    <row r="20" spans="1:15" x14ac:dyDescent="0.25">
      <c r="A20" s="12" t="str">
        <f>mintBurn_tbl!A10</f>
        <v>0xccc2a5a7911e26be3861a806f7426475dd23e9e8</v>
      </c>
      <c r="B20" s="2">
        <f>mintBurn_tbl!B10</f>
        <v>4819977.7398772249</v>
      </c>
      <c r="C20" s="2">
        <f>mintBurn_tbl!C10</f>
        <v>1181329.2373384901</v>
      </c>
      <c r="D20" s="2"/>
      <c r="E20" s="11">
        <f>mintBurn_tbl!E10/$B20</f>
        <v>8.824314804783423E-2</v>
      </c>
      <c r="F20" s="11">
        <f>mintBurn_tbl!F10/$B20</f>
        <v>4.0624100428786572E-2</v>
      </c>
      <c r="G20" s="11">
        <f>mintBurn_tbl!G10/$B20</f>
        <v>4.9098147145008831E-3</v>
      </c>
      <c r="H20" s="11">
        <f>mintBurn_tbl!H10/$B20</f>
        <v>-2.2867963063276889E-2</v>
      </c>
      <c r="I20" s="11">
        <f>mintBurn_tbl!I10/$B20</f>
        <v>-4.5090185285499136E-2</v>
      </c>
      <c r="K20" s="11">
        <f>mintBurn_tbl!J10/$B20</f>
        <v>2.1576481381167554E-2</v>
      </c>
      <c r="L20" s="11">
        <f>mintBurn_tbl!K10/$B20</f>
        <v>-1.6518756714070545E-2</v>
      </c>
      <c r="M20" s="11">
        <f>mintBurn_tbl!L10/$B20</f>
        <v>-4.5090185285499108E-2</v>
      </c>
      <c r="N20" s="11">
        <f>mintBurn_tbl!M10/$B20</f>
        <v>-6.7312407507721328E-2</v>
      </c>
      <c r="O20" s="11">
        <f>mintBurn_tbl!N10/$B20</f>
        <v>-8.5090185285499109E-2</v>
      </c>
    </row>
    <row r="21" spans="1:15" x14ac:dyDescent="0.25">
      <c r="A21" s="12" t="str">
        <f>mintBurn_tbl!A11</f>
        <v>0x629b1166064abc68a4ea392e37cd4133103d7516</v>
      </c>
      <c r="B21" s="2">
        <f>mintBurn_tbl!B11</f>
        <v>3709062.102392829</v>
      </c>
      <c r="C21" s="2">
        <f>mintBurn_tbl!C11</f>
        <v>998629.53898662655</v>
      </c>
      <c r="D21" s="2"/>
      <c r="E21" s="11">
        <f>mintBurn_tbl!E11/$B21</f>
        <v>6.4092886174904801E-2</v>
      </c>
      <c r="F21" s="11">
        <f>mintBurn_tbl!F11/$B21</f>
        <v>1.6473838555857184E-2</v>
      </c>
      <c r="G21" s="11">
        <f>mintBurn_tbl!G11/$B21</f>
        <v>-1.9240447158428563E-2</v>
      </c>
      <c r="H21" s="11">
        <f>mintBurn_tbl!H11/$B21</f>
        <v>-4.701822493620636E-2</v>
      </c>
      <c r="I21" s="11">
        <f>mintBurn_tbl!I11/$B21</f>
        <v>-6.9240447158428586E-2</v>
      </c>
      <c r="K21" s="11">
        <f>mintBurn_tbl!J11/$B21</f>
        <v>-2.5737804917618577E-3</v>
      </c>
      <c r="L21" s="11">
        <f>mintBurn_tbl!K11/$B21</f>
        <v>-4.0669018586999985E-2</v>
      </c>
      <c r="M21" s="11">
        <f>mintBurn_tbl!L11/$B21</f>
        <v>-6.9240447158428559E-2</v>
      </c>
      <c r="N21" s="11">
        <f>mintBurn_tbl!M11/$B21</f>
        <v>-9.1462669380650785E-2</v>
      </c>
      <c r="O21" s="11">
        <f>mintBurn_tbl!N11/$B21</f>
        <v>-0.10924044715842857</v>
      </c>
    </row>
    <row r="22" spans="1:15" x14ac:dyDescent="0.25">
      <c r="A22" s="12" t="str">
        <f>mintBurn_tbl!A12</f>
        <v>0x5a95338f086d25130e2a27e14609d30f4ce155d6</v>
      </c>
      <c r="B22" s="2">
        <f>mintBurn_tbl!B12</f>
        <v>1747156.691349312</v>
      </c>
      <c r="C22" s="2">
        <f>mintBurn_tbl!C12</f>
        <v>918491.89621817472</v>
      </c>
      <c r="D22" s="2"/>
      <c r="E22" s="11">
        <f>mintBurn_tbl!E12/$B22</f>
        <v>-0.19237331951921222</v>
      </c>
      <c r="F22" s="11">
        <f>mintBurn_tbl!F12/$B22</f>
        <v>-0.23999236713825983</v>
      </c>
      <c r="G22" s="11">
        <f>mintBurn_tbl!G12/$B22</f>
        <v>-0.27570665285254553</v>
      </c>
      <c r="H22" s="11">
        <f>mintBurn_tbl!H12/$B22</f>
        <v>-0.30348443063032327</v>
      </c>
      <c r="I22" s="11">
        <f>mintBurn_tbl!I12/$B22</f>
        <v>-0.32570665285254552</v>
      </c>
      <c r="K22" s="11">
        <f>mintBurn_tbl!J12/$B22</f>
        <v>-0.25903998618587887</v>
      </c>
      <c r="L22" s="11">
        <f>mintBurn_tbl!K12/$B22</f>
        <v>-0.29713522428111694</v>
      </c>
      <c r="M22" s="11">
        <f>mintBurn_tbl!L12/$B22</f>
        <v>-0.32570665285254552</v>
      </c>
      <c r="N22" s="11">
        <f>mintBurn_tbl!M12/$B22</f>
        <v>-0.34792887507476777</v>
      </c>
      <c r="O22" s="11">
        <f>mintBurn_tbl!N12/$B22</f>
        <v>-0.36570665285254556</v>
      </c>
    </row>
    <row r="23" spans="1:15" x14ac:dyDescent="0.25">
      <c r="A23" s="12" t="str">
        <f>mintBurn_tbl!A13</f>
        <v>0x7113fbdc1c6ef083a72ba152b446b10654e4e05e</v>
      </c>
      <c r="B23" s="2">
        <f>mintBurn_tbl!B13</f>
        <v>2990699.1909860652</v>
      </c>
      <c r="C23" s="2">
        <f>mintBurn_tbl!C13</f>
        <v>861327.44132553996</v>
      </c>
      <c r="D23" s="2"/>
      <c r="E23" s="11">
        <f>mintBurn_tbl!E13/$B23</f>
        <v>4.5331302262615315E-2</v>
      </c>
      <c r="F23" s="11">
        <f>mintBurn_tbl!F13/$B23</f>
        <v>-2.287745356432282E-3</v>
      </c>
      <c r="G23" s="11">
        <f>mintBurn_tbl!G13/$B23</f>
        <v>-3.800203107071802E-2</v>
      </c>
      <c r="H23" s="11">
        <f>mintBurn_tbl!H13/$B23</f>
        <v>-6.5779808848495797E-2</v>
      </c>
      <c r="I23" s="11">
        <f>mintBurn_tbl!I13/$B23</f>
        <v>-8.8002031070717995E-2</v>
      </c>
      <c r="K23" s="11">
        <f>mintBurn_tbl!J13/$B23</f>
        <v>-2.1335364404051364E-2</v>
      </c>
      <c r="L23" s="11">
        <f>mintBurn_tbl!K13/$B23</f>
        <v>-5.9430602499289463E-2</v>
      </c>
      <c r="M23" s="11">
        <f>mintBurn_tbl!L13/$B23</f>
        <v>-8.8002031070717995E-2</v>
      </c>
      <c r="N23" s="11">
        <f>mintBurn_tbl!M13/$B23</f>
        <v>-0.11022425329294025</v>
      </c>
      <c r="O23" s="11">
        <f>mintBurn_tbl!N13/$B23</f>
        <v>-0.128002031070718</v>
      </c>
    </row>
    <row r="24" spans="1:15" x14ac:dyDescent="0.25">
      <c r="A24" s="12" t="str">
        <f>mintBurn_tbl!A14</f>
        <v>0x6e3aa85db95bba36276a37ed93b12b7ab0782afb</v>
      </c>
      <c r="B24" s="2">
        <f>mintBurn_tbl!B14</f>
        <v>1704073.510647139</v>
      </c>
      <c r="C24" s="2">
        <f>mintBurn_tbl!C14</f>
        <v>799779.40654427919</v>
      </c>
      <c r="D24" s="2"/>
      <c r="E24" s="11">
        <f>mintBurn_tbl!E14/$B24</f>
        <v>-0.13600053140150142</v>
      </c>
      <c r="F24" s="11">
        <f>mintBurn_tbl!F14/$B24</f>
        <v>-0.18361957902054901</v>
      </c>
      <c r="G24" s="11">
        <f>mintBurn_tbl!G14/$B24</f>
        <v>-0.21933386473483468</v>
      </c>
      <c r="H24" s="11">
        <f>mintBurn_tbl!H14/$B24</f>
        <v>-0.24711164251261253</v>
      </c>
      <c r="I24" s="11">
        <f>mintBurn_tbl!I14/$B24</f>
        <v>-0.26933386473483467</v>
      </c>
      <c r="K24" s="11">
        <f>mintBurn_tbl!J14/$B24</f>
        <v>-0.20266719806816799</v>
      </c>
      <c r="L24" s="11">
        <f>mintBurn_tbl!K14/$B24</f>
        <v>-0.24076243616340606</v>
      </c>
      <c r="M24" s="11">
        <f>mintBurn_tbl!L14/$B24</f>
        <v>-0.26933386473483467</v>
      </c>
      <c r="N24" s="11">
        <f>mintBurn_tbl!M14/$B24</f>
        <v>-0.29155608695705693</v>
      </c>
      <c r="O24" s="11">
        <f>mintBurn_tbl!N14/$B24</f>
        <v>-0.3093338647348346</v>
      </c>
    </row>
    <row r="25" spans="1:15" x14ac:dyDescent="0.25">
      <c r="A25" s="12" t="str">
        <f>mintBurn_tbl!A15</f>
        <v>0xd64813e230b945e501aa1969d21fb2072cb95930</v>
      </c>
      <c r="B25" s="2">
        <f>mintBurn_tbl!B15</f>
        <v>2326928.544879396</v>
      </c>
      <c r="C25" s="2">
        <f>mintBurn_tbl!C15</f>
        <v>721474.41225443932</v>
      </c>
      <c r="D25" s="2"/>
      <c r="E25" s="11">
        <f>mintBurn_tbl!E15/$B25</f>
        <v>2.3278942603499827E-2</v>
      </c>
      <c r="F25" s="11">
        <f>mintBurn_tbl!F15/$B25</f>
        <v>-2.4340105015547779E-2</v>
      </c>
      <c r="G25" s="11">
        <f>mintBurn_tbl!G15/$B25</f>
        <v>-6.0054390729833526E-2</v>
      </c>
      <c r="H25" s="11">
        <f>mintBurn_tbl!H15/$B25</f>
        <v>-8.7832168507611316E-2</v>
      </c>
      <c r="I25" s="11">
        <f>mintBurn_tbl!I15/$B25</f>
        <v>-0.11005439072983352</v>
      </c>
      <c r="K25" s="11">
        <f>mintBurn_tbl!J15/$B25</f>
        <v>-4.3387724063166849E-2</v>
      </c>
      <c r="L25" s="11">
        <f>mintBurn_tbl!K15/$B25</f>
        <v>-8.1482962158404934E-2</v>
      </c>
      <c r="M25" s="11">
        <f>mintBurn_tbl!L15/$B25</f>
        <v>-0.11005439072983352</v>
      </c>
      <c r="N25" s="11">
        <f>mintBurn_tbl!M15/$B25</f>
        <v>-0.13227661295205576</v>
      </c>
      <c r="O25" s="11">
        <f>mintBurn_tbl!N15/$B25</f>
        <v>-0.15005439072983356</v>
      </c>
    </row>
    <row r="26" spans="1:15" x14ac:dyDescent="0.25">
      <c r="A26" s="12" t="str">
        <f>mintBurn_tbl!A16</f>
        <v>0x542a0eaf1358480ec0703f07bc3120a6503ebbc1</v>
      </c>
      <c r="B26" s="2">
        <f>mintBurn_tbl!B16</f>
        <v>1675938.2134517671</v>
      </c>
      <c r="C26" s="2">
        <f>mintBurn_tbl!C16</f>
        <v>474883.17743683129</v>
      </c>
      <c r="D26" s="2"/>
      <c r="E26" s="11">
        <f>mintBurn_tbl!E16/$B26</f>
        <v>4.9979702736916105E-2</v>
      </c>
      <c r="F26" s="11">
        <f>mintBurn_tbl!F16/$B26</f>
        <v>2.3606551178684751E-3</v>
      </c>
      <c r="G26" s="11">
        <f>mintBurn_tbl!G16/$B26</f>
        <v>-3.335363059641723E-2</v>
      </c>
      <c r="H26" s="11">
        <f>mintBurn_tbl!H16/$B26</f>
        <v>-6.113140837419502E-2</v>
      </c>
      <c r="I26" s="11">
        <f>mintBurn_tbl!I16/$B26</f>
        <v>-8.3353630596417191E-2</v>
      </c>
      <c r="K26" s="11">
        <f>mintBurn_tbl!J16/$B26</f>
        <v>-1.6686963929750557E-2</v>
      </c>
      <c r="L26" s="11">
        <f>mintBurn_tbl!K16/$B26</f>
        <v>-5.4782202024988652E-2</v>
      </c>
      <c r="M26" s="11">
        <f>mintBurn_tbl!L16/$B26</f>
        <v>-8.3353630596417191E-2</v>
      </c>
      <c r="N26" s="11">
        <f>mintBurn_tbl!M16/$B26</f>
        <v>-0.10557585281863943</v>
      </c>
      <c r="O26" s="11">
        <f>mintBurn_tbl!N16/$B26</f>
        <v>-0.12335363059641721</v>
      </c>
    </row>
    <row r="27" spans="1:15" x14ac:dyDescent="0.25">
      <c r="A27" s="12" t="str">
        <f>mintBurn_tbl!A17</f>
        <v>0x042ed37d32b88ab6b1c2e7b8a400dcdc728050bc</v>
      </c>
      <c r="B27" s="2">
        <f>mintBurn_tbl!B17</f>
        <v>1457737.5646699229</v>
      </c>
      <c r="C27" s="2">
        <f>mintBurn_tbl!C17</f>
        <v>424722.75134063029</v>
      </c>
      <c r="D27" s="2"/>
      <c r="E27" s="11">
        <f>mintBurn_tbl!E17/$B27</f>
        <v>4.1975847847390758E-2</v>
      </c>
      <c r="F27" s="11">
        <f>mintBurn_tbl!F17/$B27</f>
        <v>-5.6431997716568519E-3</v>
      </c>
      <c r="G27" s="11">
        <f>mintBurn_tbl!G17/$B27</f>
        <v>-4.1357485485942577E-2</v>
      </c>
      <c r="H27" s="11">
        <f>mintBurn_tbl!H17/$B27</f>
        <v>-6.9135263263720353E-2</v>
      </c>
      <c r="I27" s="11">
        <f>mintBurn_tbl!I17/$B27</f>
        <v>-9.1357485485942608E-2</v>
      </c>
      <c r="K27" s="11">
        <f>mintBurn_tbl!J17/$B27</f>
        <v>-2.469081881927589E-2</v>
      </c>
      <c r="L27" s="11">
        <f>mintBurn_tbl!K17/$B27</f>
        <v>-6.2786056914513985E-2</v>
      </c>
      <c r="M27" s="11">
        <f>mintBurn_tbl!L17/$B27</f>
        <v>-9.1357485485942524E-2</v>
      </c>
      <c r="N27" s="11">
        <f>mintBurn_tbl!M17/$B27</f>
        <v>-0.11357970770816478</v>
      </c>
      <c r="O27" s="11">
        <f>mintBurn_tbl!N17/$B27</f>
        <v>-0.13135748548594253</v>
      </c>
    </row>
    <row r="28" spans="1:15" x14ac:dyDescent="0.25">
      <c r="A28" s="12" t="str">
        <f>mintBurn_tbl!A18</f>
        <v>0x9b7a6e6b894e243e994cfaa32ea07d8a60740981</v>
      </c>
      <c r="B28" s="2">
        <f>mintBurn_tbl!B18</f>
        <v>1364830.1725736631</v>
      </c>
      <c r="C28" s="2">
        <f>mintBurn_tbl!C18</f>
        <v>383989.33354430948</v>
      </c>
      <c r="D28" s="2"/>
      <c r="E28" s="11">
        <f>mintBurn_tbl!E18/$B28</f>
        <v>5.1987462425292029E-2</v>
      </c>
      <c r="F28" s="11">
        <f>mintBurn_tbl!F18/$B28</f>
        <v>4.3684148062443865E-3</v>
      </c>
      <c r="G28" s="11">
        <f>mintBurn_tbl!G18/$B28</f>
        <v>-3.1345870908041307E-2</v>
      </c>
      <c r="H28" s="11">
        <f>mintBurn_tbl!H18/$B28</f>
        <v>-5.9123648685819083E-2</v>
      </c>
      <c r="I28" s="11">
        <f>mintBurn_tbl!I18/$B28</f>
        <v>-8.1345870908041282E-2</v>
      </c>
      <c r="K28" s="11">
        <f>mintBurn_tbl!J18/$B28</f>
        <v>-1.4679204241374619E-2</v>
      </c>
      <c r="L28" s="11">
        <f>mintBurn_tbl!K18/$B28</f>
        <v>-5.2774442336612715E-2</v>
      </c>
      <c r="M28" s="11">
        <f>mintBurn_tbl!L18/$B28</f>
        <v>-8.1345870908041282E-2</v>
      </c>
      <c r="N28" s="11">
        <f>mintBurn_tbl!M18/$B28</f>
        <v>-0.10356809313026348</v>
      </c>
      <c r="O28" s="11">
        <f>mintBurn_tbl!N18/$B28</f>
        <v>-0.12134587090804126</v>
      </c>
    </row>
    <row r="29" spans="1:15" x14ac:dyDescent="0.25">
      <c r="A29" s="12" t="str">
        <f>mintBurn_tbl!A19</f>
        <v>0x4488a6d9dc7c1284d3b871908aa0c090d8a06e0d</v>
      </c>
      <c r="B29" s="2">
        <f>mintBurn_tbl!B19</f>
        <v>1380701.091225208</v>
      </c>
      <c r="C29" s="2">
        <f>mintBurn_tbl!C19</f>
        <v>365797.06356199068</v>
      </c>
      <c r="D29" s="2"/>
      <c r="E29" s="11">
        <f>mintBurn_tbl!E19/$B29</f>
        <v>6.8397594608458998E-2</v>
      </c>
      <c r="F29" s="11">
        <f>mintBurn_tbl!F19/$B29</f>
        <v>2.0778546989411357E-2</v>
      </c>
      <c r="G29" s="11">
        <f>mintBurn_tbl!G19/$B29</f>
        <v>-1.4935738724874355E-2</v>
      </c>
      <c r="H29" s="11">
        <f>mintBurn_tbl!H19/$B29</f>
        <v>-4.2713516502652135E-2</v>
      </c>
      <c r="I29" s="11">
        <f>mintBurn_tbl!I19/$B29</f>
        <v>-6.4935738724874389E-2</v>
      </c>
      <c r="K29" s="11">
        <f>mintBurn_tbl!J19/$B29</f>
        <v>1.7309279417923637E-3</v>
      </c>
      <c r="L29" s="11">
        <f>mintBurn_tbl!K19/$B29</f>
        <v>-3.6364310153445753E-2</v>
      </c>
      <c r="M29" s="11">
        <f>mintBurn_tbl!L19/$B29</f>
        <v>-6.4935738724874348E-2</v>
      </c>
      <c r="N29" s="11">
        <f>mintBurn_tbl!M19/$B29</f>
        <v>-8.7157960947096561E-2</v>
      </c>
      <c r="O29" s="11">
        <f>mintBurn_tbl!N19/$B29</f>
        <v>-0.1049357387248744</v>
      </c>
    </row>
    <row r="30" spans="1:15" x14ac:dyDescent="0.25">
      <c r="A30" s="12" t="str">
        <f>mintBurn_tbl!A20</f>
        <v>0xd120cf3e0408dd794f856e8ca2a23e3396a9b687</v>
      </c>
      <c r="B30" s="2">
        <f>mintBurn_tbl!B20</f>
        <v>1174085.0461764541</v>
      </c>
      <c r="C30" s="2">
        <f>mintBurn_tbl!C20</f>
        <v>313500.60465471412</v>
      </c>
      <c r="D30" s="2"/>
      <c r="E30" s="11">
        <f>mintBurn_tbl!E20/$B30</f>
        <v>6.6316386242774861E-2</v>
      </c>
      <c r="F30" s="11">
        <f>mintBurn_tbl!F20/$B30</f>
        <v>1.8697338623727262E-2</v>
      </c>
      <c r="G30" s="11">
        <f>mintBurn_tbl!G20/$B30</f>
        <v>-1.7016947090558454E-2</v>
      </c>
      <c r="H30" s="11">
        <f>mintBurn_tbl!H20/$B30</f>
        <v>-4.4794724868336244E-2</v>
      </c>
      <c r="I30" s="11">
        <f>mintBurn_tbl!I20/$B30</f>
        <v>-6.7016947090558457E-2</v>
      </c>
      <c r="K30" s="11">
        <f>mintBurn_tbl!J20/$B30</f>
        <v>-3.5028042389177494E-4</v>
      </c>
      <c r="L30" s="11">
        <f>mintBurn_tbl!K20/$B30</f>
        <v>-3.8445518519129904E-2</v>
      </c>
      <c r="M30" s="11">
        <f>mintBurn_tbl!L20/$B30</f>
        <v>-6.7016947090558457E-2</v>
      </c>
      <c r="N30" s="11">
        <f>mintBurn_tbl!M20/$B30</f>
        <v>-8.923916931278067E-2</v>
      </c>
      <c r="O30" s="11">
        <f>mintBurn_tbl!N20/$B30</f>
        <v>-0.10701694709055848</v>
      </c>
    </row>
    <row r="31" spans="1:15" x14ac:dyDescent="0.25">
      <c r="A31" s="12" t="str">
        <f>mintBurn_tbl!A21</f>
        <v>0x0a776abbaae0e2161d0e131f57e605efbea4b99b</v>
      </c>
      <c r="B31" s="2">
        <f>mintBurn_tbl!B21</f>
        <v>1195392.7411334291</v>
      </c>
      <c r="C31" s="2">
        <f>mintBurn_tbl!C21</f>
        <v>313306.11293128959</v>
      </c>
      <c r="D31" s="2"/>
      <c r="E31" s="11">
        <f>mintBurn_tbl!E21/$B31</f>
        <v>7.1238624079683524E-2</v>
      </c>
      <c r="F31" s="11">
        <f>mintBurn_tbl!F21/$B31</f>
        <v>2.3619576460635869E-2</v>
      </c>
      <c r="G31" s="11">
        <f>mintBurn_tbl!G21/$B31</f>
        <v>-1.2094709253649829E-2</v>
      </c>
      <c r="H31" s="11">
        <f>mintBurn_tbl!H21/$B31</f>
        <v>-3.9872487031427588E-2</v>
      </c>
      <c r="I31" s="11">
        <f>mintBurn_tbl!I21/$B31</f>
        <v>-6.2094709253649828E-2</v>
      </c>
      <c r="K31" s="11">
        <f>mintBurn_tbl!J21/$B31</f>
        <v>4.5719574130168826E-3</v>
      </c>
      <c r="L31" s="11">
        <f>mintBurn_tbl!K21/$B31</f>
        <v>-3.3523280682221233E-2</v>
      </c>
      <c r="M31" s="11">
        <f>mintBurn_tbl!L21/$B31</f>
        <v>-6.2094709253649807E-2</v>
      </c>
      <c r="N31" s="11">
        <f>mintBurn_tbl!M21/$B31</f>
        <v>-8.4316931475872062E-2</v>
      </c>
      <c r="O31" s="11">
        <f>mintBurn_tbl!N21/$B31</f>
        <v>-0.10209470925364979</v>
      </c>
    </row>
    <row r="32" spans="1:15" x14ac:dyDescent="0.25">
      <c r="A32" s="12" t="str">
        <f>mintBurn_tbl!A22</f>
        <v>0x86c38963e837b6c977d6e4a5a78b5836f985ff36</v>
      </c>
      <c r="B32" s="2">
        <f>mintBurn_tbl!B22</f>
        <v>1167482.029631427</v>
      </c>
      <c r="C32" s="2">
        <f>mintBurn_tbl!C22</f>
        <v>312571.2780173287</v>
      </c>
      <c r="D32" s="2"/>
      <c r="E32" s="11">
        <f>mintBurn_tbl!E22/$B32</f>
        <v>6.5602207642253441E-2</v>
      </c>
      <c r="F32" s="11">
        <f>mintBurn_tbl!F22/$B32</f>
        <v>1.7983160023205821E-2</v>
      </c>
      <c r="G32" s="11">
        <f>mintBurn_tbl!G22/$B32</f>
        <v>-1.7731125691079888E-2</v>
      </c>
      <c r="H32" s="11">
        <f>mintBurn_tbl!H22/$B32</f>
        <v>-4.5508903468857685E-2</v>
      </c>
      <c r="I32" s="11">
        <f>mintBurn_tbl!I22/$B32</f>
        <v>-6.7731125691079891E-2</v>
      </c>
      <c r="K32" s="11">
        <f>mintBurn_tbl!J22/$B32</f>
        <v>-1.0644590244132132E-3</v>
      </c>
      <c r="L32" s="11">
        <f>mintBurn_tbl!K22/$B32</f>
        <v>-3.9159697119651317E-2</v>
      </c>
      <c r="M32" s="11">
        <f>mintBurn_tbl!L22/$B32</f>
        <v>-6.7731125691079891E-2</v>
      </c>
      <c r="N32" s="11">
        <f>mintBurn_tbl!M22/$B32</f>
        <v>-8.9953347913302173E-2</v>
      </c>
      <c r="O32" s="11">
        <f>mintBurn_tbl!N22/$B32</f>
        <v>-0.10773112569107987</v>
      </c>
    </row>
    <row r="33" spans="1:15" x14ac:dyDescent="0.25">
      <c r="A33" s="12" t="str">
        <f>mintBurn_tbl!A23</f>
        <v>0x171839e4deda360c0aa85e95980d26cf176597d4</v>
      </c>
      <c r="B33" s="2">
        <f>mintBurn_tbl!B23</f>
        <v>1117116.3565669151</v>
      </c>
      <c r="C33" s="2">
        <f>mintBurn_tbl!C23</f>
        <v>302193.61074477679</v>
      </c>
      <c r="D33" s="2"/>
      <c r="E33" s="11">
        <f>mintBurn_tbl!E23/$B33</f>
        <v>6.2821126643004127E-2</v>
      </c>
      <c r="F33" s="11">
        <f>mintBurn_tbl!F23/$B33</f>
        <v>1.5202079023956511E-2</v>
      </c>
      <c r="G33" s="11">
        <f>mintBurn_tbl!G23/$B33</f>
        <v>-2.0512206690329222E-2</v>
      </c>
      <c r="H33" s="11">
        <f>mintBurn_tbl!H23/$B33</f>
        <v>-4.8289984468107006E-2</v>
      </c>
      <c r="I33" s="11">
        <f>mintBurn_tbl!I23/$B33</f>
        <v>-7.0512206690329218E-2</v>
      </c>
      <c r="K33" s="11">
        <f>mintBurn_tbl!J23/$B33</f>
        <v>-3.8455400236625734E-3</v>
      </c>
      <c r="L33" s="11">
        <f>mintBurn_tbl!K23/$B33</f>
        <v>-4.1940778118900644E-2</v>
      </c>
      <c r="M33" s="11">
        <f>mintBurn_tbl!L23/$B33</f>
        <v>-7.0512206690329218E-2</v>
      </c>
      <c r="N33" s="11">
        <f>mintBurn_tbl!M23/$B33</f>
        <v>-9.2734428912551473E-2</v>
      </c>
      <c r="O33" s="11">
        <f>mintBurn_tbl!N23/$B33</f>
        <v>-0.1105122066903292</v>
      </c>
    </row>
    <row r="34" spans="1:15" x14ac:dyDescent="0.25">
      <c r="A34" s="12" t="str">
        <f>mintBurn_tbl!A24</f>
        <v>0x78b037b39704e88a82dd23cfbe1f57f6aef8ebc5</v>
      </c>
      <c r="B34" s="2">
        <f>mintBurn_tbl!B24</f>
        <v>722110.65841844433</v>
      </c>
      <c r="C34" s="2">
        <f>mintBurn_tbl!C24</f>
        <v>264922.06049774733</v>
      </c>
      <c r="D34" s="2"/>
      <c r="E34" s="11">
        <f>mintBurn_tbl!E24/$B34</f>
        <v>-3.353849913341838E-2</v>
      </c>
      <c r="F34" s="11">
        <f>mintBurn_tbl!F24/$B34</f>
        <v>-8.1157546752466003E-2</v>
      </c>
      <c r="G34" s="11">
        <f>mintBurn_tbl!G24/$B34</f>
        <v>-0.11687183246675169</v>
      </c>
      <c r="H34" s="11">
        <f>mintBurn_tbl!H24/$B34</f>
        <v>-0.14464961024452944</v>
      </c>
      <c r="I34" s="11">
        <f>mintBurn_tbl!I24/$B34</f>
        <v>-0.16687183246675169</v>
      </c>
      <c r="K34" s="11">
        <f>mintBurn_tbl!J24/$B34</f>
        <v>-0.10020516580008502</v>
      </c>
      <c r="L34" s="11">
        <f>mintBurn_tbl!K24/$B34</f>
        <v>-0.13830040389532311</v>
      </c>
      <c r="M34" s="11">
        <f>mintBurn_tbl!L24/$B34</f>
        <v>-0.16687183246675169</v>
      </c>
      <c r="N34" s="11">
        <f>mintBurn_tbl!M24/$B34</f>
        <v>-0.18909405468897394</v>
      </c>
      <c r="O34" s="11">
        <f>mintBurn_tbl!N24/$B34</f>
        <v>-0.20687183246675175</v>
      </c>
    </row>
    <row r="35" spans="1:15" x14ac:dyDescent="0.25">
      <c r="A35" s="12" t="str">
        <f>mintBurn_tbl!A25</f>
        <v>0x564b1a055d9caaaff7435dce6b5f6e522b27de7d</v>
      </c>
      <c r="B35" s="2">
        <f>mintBurn_tbl!B25</f>
        <v>980080.95955754002</v>
      </c>
      <c r="C35" s="2">
        <f>mintBurn_tbl!C25</f>
        <v>262002.46451163749</v>
      </c>
      <c r="D35" s="2"/>
      <c r="E35" s="11">
        <f>mintBurn_tbl!E25/$B35</f>
        <v>6.6005964143425661E-2</v>
      </c>
      <c r="F35" s="11">
        <f>mintBurn_tbl!F25/$B35</f>
        <v>1.8386916524378009E-2</v>
      </c>
      <c r="G35" s="11">
        <f>mintBurn_tbl!G25/$B35</f>
        <v>-1.7327369189907686E-2</v>
      </c>
      <c r="H35" s="11">
        <f>mintBurn_tbl!H25/$B35</f>
        <v>-4.5105146967685472E-2</v>
      </c>
      <c r="I35" s="11">
        <f>mintBurn_tbl!I25/$B35</f>
        <v>-6.7327369189907685E-2</v>
      </c>
      <c r="K35" s="11">
        <f>mintBurn_tbl!J25/$B35</f>
        <v>-6.6070252324102624E-4</v>
      </c>
      <c r="L35" s="11">
        <f>mintBurn_tbl!K25/$B35</f>
        <v>-3.8755940618479118E-2</v>
      </c>
      <c r="M35" s="11">
        <f>mintBurn_tbl!L25/$B35</f>
        <v>-6.7327369189907685E-2</v>
      </c>
      <c r="N35" s="11">
        <f>mintBurn_tbl!M25/$B35</f>
        <v>-8.9549591412129897E-2</v>
      </c>
      <c r="O35" s="11">
        <f>mintBurn_tbl!N25/$B35</f>
        <v>-0.10732736918990769</v>
      </c>
    </row>
    <row r="36" spans="1:15" x14ac:dyDescent="0.25">
      <c r="A36" s="12" t="str">
        <f>mintBurn_tbl!A26</f>
        <v>0x6c63f89876112e6c7f68e46d9347476e29d5098b</v>
      </c>
      <c r="B36" s="2">
        <f>mintBurn_tbl!B26</f>
        <v>929660.8114322758</v>
      </c>
      <c r="C36" s="2">
        <f>mintBurn_tbl!C26</f>
        <v>250690.0118717743</v>
      </c>
      <c r="D36" s="2"/>
      <c r="E36" s="11">
        <f>mintBurn_tbl!E26/$B36</f>
        <v>6.3675831598318369E-2</v>
      </c>
      <c r="F36" s="11">
        <f>mintBurn_tbl!F26/$B36</f>
        <v>1.6056783979270725E-2</v>
      </c>
      <c r="G36" s="11">
        <f>mintBurn_tbl!G26/$B36</f>
        <v>-1.9657501735014963E-2</v>
      </c>
      <c r="H36" s="11">
        <f>mintBurn_tbl!H26/$B36</f>
        <v>-4.7435279512792743E-2</v>
      </c>
      <c r="I36" s="11">
        <f>mintBurn_tbl!I26/$B36</f>
        <v>-6.9657501735014962E-2</v>
      </c>
      <c r="K36" s="11">
        <f>mintBurn_tbl!J26/$B36</f>
        <v>-2.9908350683482974E-3</v>
      </c>
      <c r="L36" s="11">
        <f>mintBurn_tbl!K26/$B36</f>
        <v>-4.1086073163586395E-2</v>
      </c>
      <c r="M36" s="11">
        <f>mintBurn_tbl!L26/$B36</f>
        <v>-6.9657501735014962E-2</v>
      </c>
      <c r="N36" s="11">
        <f>mintBurn_tbl!M26/$B36</f>
        <v>-9.1879723957237189E-2</v>
      </c>
      <c r="O36" s="11">
        <f>mintBurn_tbl!N26/$B36</f>
        <v>-0.10965750173501496</v>
      </c>
    </row>
    <row r="37" spans="1:15" x14ac:dyDescent="0.25">
      <c r="A37" s="12" t="str">
        <f>mintBurn_tbl!A27</f>
        <v>0x47139cbec96ff8e2d06e0595f966827e400492c3</v>
      </c>
      <c r="B37" s="2">
        <f>mintBurn_tbl!B27</f>
        <v>959076.9806846698</v>
      </c>
      <c r="C37" s="2">
        <f>mintBurn_tbl!C27</f>
        <v>241838.40162925131</v>
      </c>
      <c r="D37" s="2"/>
      <c r="E37" s="11">
        <f>mintBurn_tbl!E27/$B37</f>
        <v>8.1175887685324216E-2</v>
      </c>
      <c r="F37" s="11">
        <f>mintBurn_tbl!F27/$B37</f>
        <v>3.35568400662766E-2</v>
      </c>
      <c r="G37" s="11">
        <f>mintBurn_tbl!G27/$B37</f>
        <v>-2.1574456480091117E-3</v>
      </c>
      <c r="H37" s="11">
        <f>mintBurn_tbl!H27/$B37</f>
        <v>-2.9935223425786903E-2</v>
      </c>
      <c r="I37" s="11">
        <f>mintBurn_tbl!I27/$B37</f>
        <v>-5.2157445648009101E-2</v>
      </c>
      <c r="K37" s="11">
        <f>mintBurn_tbl!J27/$B37</f>
        <v>1.450922101865757E-2</v>
      </c>
      <c r="L37" s="11">
        <f>mintBurn_tbl!K27/$B37</f>
        <v>-2.3586017076580545E-2</v>
      </c>
      <c r="M37" s="11">
        <f>mintBurn_tbl!L27/$B37</f>
        <v>-5.2157445648009101E-2</v>
      </c>
      <c r="N37" s="11">
        <f>mintBurn_tbl!M27/$B37</f>
        <v>-7.4379667870231342E-2</v>
      </c>
      <c r="O37" s="11">
        <f>mintBurn_tbl!N27/$B37</f>
        <v>-9.2157445648009109E-2</v>
      </c>
    </row>
    <row r="38" spans="1:15" x14ac:dyDescent="0.25">
      <c r="A38" s="12" t="str">
        <f>mintBurn_tbl!A28</f>
        <v>0xf671284d1f3f4b3bd4bec0959a23e7c5db4a62c3</v>
      </c>
      <c r="B38" s="2">
        <f>mintBurn_tbl!B28</f>
        <v>525599.40103933355</v>
      </c>
      <c r="C38" s="2">
        <f>mintBurn_tbl!C28</f>
        <v>234983.18085334919</v>
      </c>
      <c r="D38" s="2"/>
      <c r="E38" s="11">
        <f>mintBurn_tbl!E28/$B38</f>
        <v>-0.11374324321657814</v>
      </c>
      <c r="F38" s="11">
        <f>mintBurn_tbl!F28/$B38</f>
        <v>-0.16136229083562573</v>
      </c>
      <c r="G38" s="11">
        <f>mintBurn_tbl!G28/$B38</f>
        <v>-0.1970765765499114</v>
      </c>
      <c r="H38" s="11">
        <f>mintBurn_tbl!H28/$B38</f>
        <v>-0.22485435432768916</v>
      </c>
      <c r="I38" s="11">
        <f>mintBurn_tbl!I28/$B38</f>
        <v>-0.24707657654991144</v>
      </c>
      <c r="K38" s="11">
        <f>mintBurn_tbl!J28/$B38</f>
        <v>-0.18040990988324476</v>
      </c>
      <c r="L38" s="11">
        <f>mintBurn_tbl!K28/$B38</f>
        <v>-0.21850514797848278</v>
      </c>
      <c r="M38" s="11">
        <f>mintBurn_tbl!L28/$B38</f>
        <v>-0.24707657654991144</v>
      </c>
      <c r="N38" s="11">
        <f>mintBurn_tbl!M28/$B38</f>
        <v>-0.2692987987721337</v>
      </c>
      <c r="O38" s="11">
        <f>mintBurn_tbl!N28/$B38</f>
        <v>-0.28707657654991137</v>
      </c>
    </row>
    <row r="39" spans="1:15" x14ac:dyDescent="0.25">
      <c r="A39" s="12" t="str">
        <f>mintBurn_tbl!A29</f>
        <v>0x28a5ec068ae7500cbf21b989d62c7a81e2665b18</v>
      </c>
      <c r="B39" s="2">
        <f>mintBurn_tbl!B29</f>
        <v>694337.91200859484</v>
      </c>
      <c r="C39" s="2">
        <f>mintBurn_tbl!C29</f>
        <v>231537.31536395551</v>
      </c>
      <c r="D39" s="2"/>
      <c r="E39" s="11">
        <f>mintBurn_tbl!E29/$B39</f>
        <v>-1.3155654162628659E-4</v>
      </c>
      <c r="F39" s="11">
        <f>mintBurn_tbl!F29/$B39</f>
        <v>-4.7750604160673907E-2</v>
      </c>
      <c r="G39" s="11">
        <f>mintBurn_tbl!G29/$B39</f>
        <v>-8.3464889874959619E-2</v>
      </c>
      <c r="H39" s="11">
        <f>mintBurn_tbl!H29/$B39</f>
        <v>-0.1112426676527374</v>
      </c>
      <c r="I39" s="11">
        <f>mintBurn_tbl!I29/$B39</f>
        <v>-0.13346488987495961</v>
      </c>
      <c r="K39" s="11">
        <f>mintBurn_tbl!J29/$B39</f>
        <v>-6.6798223208292928E-2</v>
      </c>
      <c r="L39" s="11">
        <f>mintBurn_tbl!K29/$B39</f>
        <v>-0.10489346130353105</v>
      </c>
      <c r="M39" s="11">
        <f>mintBurn_tbl!L29/$B39</f>
        <v>-0.13346488987495961</v>
      </c>
      <c r="N39" s="11">
        <f>mintBurn_tbl!M29/$B39</f>
        <v>-0.15568711209718186</v>
      </c>
      <c r="O39" s="11">
        <f>mintBurn_tbl!N29/$B39</f>
        <v>-0.17346488987495962</v>
      </c>
    </row>
    <row r="40" spans="1:15" x14ac:dyDescent="0.25">
      <c r="A40" s="12" t="str">
        <f>mintBurn_tbl!A30</f>
        <v>0x1b45c8896778f8c675df37fe193213920db6c3b2</v>
      </c>
      <c r="B40" s="2">
        <f>mintBurn_tbl!B30</f>
        <v>768199.97961008549</v>
      </c>
      <c r="C40" s="2">
        <f>mintBurn_tbl!C30</f>
        <v>190602.20556896861</v>
      </c>
      <c r="D40" s="2"/>
      <c r="E40" s="11">
        <f>mintBurn_tbl!E30/$B40</f>
        <v>8.5217984950074571E-2</v>
      </c>
      <c r="F40" s="11">
        <f>mintBurn_tbl!F30/$B40</f>
        <v>3.7598937331026934E-2</v>
      </c>
      <c r="G40" s="11">
        <f>mintBurn_tbl!G30/$B40</f>
        <v>1.8846516167412373E-3</v>
      </c>
      <c r="H40" s="11">
        <f>mintBurn_tbl!H30/$B40</f>
        <v>-2.5893126161036541E-2</v>
      </c>
      <c r="I40" s="11">
        <f>mintBurn_tbl!I30/$B40</f>
        <v>-4.8115348383258781E-2</v>
      </c>
      <c r="K40" s="11">
        <f>mintBurn_tbl!J30/$B40</f>
        <v>1.8551318283407933E-2</v>
      </c>
      <c r="L40" s="11">
        <f>mintBurn_tbl!K30/$B40</f>
        <v>-1.9543919811830179E-2</v>
      </c>
      <c r="M40" s="11">
        <f>mintBurn_tbl!L30/$B40</f>
        <v>-4.8115348383258739E-2</v>
      </c>
      <c r="N40" s="11">
        <f>mintBurn_tbl!M30/$B40</f>
        <v>-7.0337570605480973E-2</v>
      </c>
      <c r="O40" s="11">
        <f>mintBurn_tbl!N30/$B40</f>
        <v>-8.811534838325874E-2</v>
      </c>
    </row>
    <row r="41" spans="1:15" x14ac:dyDescent="0.25">
      <c r="A41" s="12" t="str">
        <f>mintBurn_tbl!A31</f>
        <v>0x3f7a4968fa9992d77af365eb34918e6c0b8a4240</v>
      </c>
      <c r="B41" s="2">
        <f>mintBurn_tbl!B31</f>
        <v>370647.21224211011</v>
      </c>
      <c r="C41" s="2">
        <f>mintBurn_tbl!C31</f>
        <v>190069.76397061761</v>
      </c>
      <c r="D41" s="2"/>
      <c r="E41" s="11">
        <f>mintBurn_tbl!E31/$B41</f>
        <v>-0.17947172142710088</v>
      </c>
      <c r="F41" s="11">
        <f>mintBurn_tbl!F31/$B41</f>
        <v>-0.22709076904614847</v>
      </c>
      <c r="G41" s="11">
        <f>mintBurn_tbl!G31/$B41</f>
        <v>-0.2628050547604342</v>
      </c>
      <c r="H41" s="11">
        <f>mintBurn_tbl!H31/$B41</f>
        <v>-0.29058283253821199</v>
      </c>
      <c r="I41" s="11">
        <f>mintBurn_tbl!I31/$B41</f>
        <v>-0.31280505476043413</v>
      </c>
      <c r="K41" s="11">
        <f>mintBurn_tbl!J31/$B41</f>
        <v>-0.24613838809376754</v>
      </c>
      <c r="L41" s="11">
        <f>mintBurn_tbl!K31/$B41</f>
        <v>-0.28423362618900577</v>
      </c>
      <c r="M41" s="11">
        <f>mintBurn_tbl!L31/$B41</f>
        <v>-0.31280505476043413</v>
      </c>
      <c r="N41" s="11">
        <f>mintBurn_tbl!M31/$B41</f>
        <v>-0.3350272769826565</v>
      </c>
      <c r="O41" s="11">
        <f>mintBurn_tbl!N31/$B41</f>
        <v>-0.35280505476043411</v>
      </c>
    </row>
    <row r="42" spans="1:15" x14ac:dyDescent="0.25">
      <c r="A42" s="12" t="str">
        <f>mintBurn_tbl!A32</f>
        <v>0xf7ecae6f035ea4927fde97faa679b5e224afb169</v>
      </c>
      <c r="B42" s="2">
        <f>mintBurn_tbl!B32</f>
        <v>415012.4412113789</v>
      </c>
      <c r="C42" s="2">
        <f>mintBurn_tbl!C32</f>
        <v>188108.81762434781</v>
      </c>
      <c r="D42" s="2"/>
      <c r="E42" s="11">
        <f>mintBurn_tbl!E32/$B42</f>
        <v>-0.1199273377811936</v>
      </c>
      <c r="F42" s="11">
        <f>mintBurn_tbl!F32/$B42</f>
        <v>-0.16754638540024119</v>
      </c>
      <c r="G42" s="11">
        <f>mintBurn_tbl!G32/$B42</f>
        <v>-0.20326067111452692</v>
      </c>
      <c r="H42" s="11">
        <f>mintBurn_tbl!H32/$B42</f>
        <v>-0.23103844889230471</v>
      </c>
      <c r="I42" s="11">
        <f>mintBurn_tbl!I32/$B42</f>
        <v>-0.25326067111452699</v>
      </c>
      <c r="K42" s="11">
        <f>mintBurn_tbl!J32/$B42</f>
        <v>-0.18659400444786026</v>
      </c>
      <c r="L42" s="11">
        <f>mintBurn_tbl!K32/$B42</f>
        <v>-0.22468924254309833</v>
      </c>
      <c r="M42" s="11">
        <f>mintBurn_tbl!L32/$B42</f>
        <v>-0.25326067111452699</v>
      </c>
      <c r="N42" s="11">
        <f>mintBurn_tbl!M32/$B42</f>
        <v>-0.27548289333674919</v>
      </c>
      <c r="O42" s="11">
        <f>mintBurn_tbl!N32/$B42</f>
        <v>-0.29326067111452686</v>
      </c>
    </row>
    <row r="43" spans="1:15" x14ac:dyDescent="0.25">
      <c r="A43" s="12" t="str">
        <f>mintBurn_tbl!A33</f>
        <v>0x193991827e291599a262e7fa7d212ff1ae31d110</v>
      </c>
      <c r="B43" s="2">
        <f>mintBurn_tbl!B33</f>
        <v>427566.24362168863</v>
      </c>
      <c r="C43" s="2">
        <f>mintBurn_tbl!C33</f>
        <v>132588.58174322441</v>
      </c>
      <c r="D43" s="2"/>
      <c r="E43" s="11">
        <f>mintBurn_tbl!E33/$B43</f>
        <v>2.3232656020418494E-2</v>
      </c>
      <c r="F43" s="11">
        <f>mintBurn_tbl!F33/$B43</f>
        <v>-2.4386391598629143E-2</v>
      </c>
      <c r="G43" s="11">
        <f>mintBurn_tbl!G33/$B43</f>
        <v>-6.0100677312914866E-2</v>
      </c>
      <c r="H43" s="11">
        <f>mintBurn_tbl!H33/$B43</f>
        <v>-8.787845509069267E-2</v>
      </c>
      <c r="I43" s="11">
        <f>mintBurn_tbl!I33/$B43</f>
        <v>-0.11010067731291487</v>
      </c>
      <c r="K43" s="11">
        <f>mintBurn_tbl!J33/$B43</f>
        <v>-4.3434010646248182E-2</v>
      </c>
      <c r="L43" s="11">
        <f>mintBurn_tbl!K33/$B43</f>
        <v>-8.1529248741486288E-2</v>
      </c>
      <c r="M43" s="11">
        <f>mintBurn_tbl!L33/$B43</f>
        <v>-0.11010067731291487</v>
      </c>
      <c r="N43" s="11">
        <f>mintBurn_tbl!M33/$B43</f>
        <v>-0.13232289953513707</v>
      </c>
      <c r="O43" s="11">
        <f>mintBurn_tbl!N33/$B43</f>
        <v>-0.15010067731291488</v>
      </c>
    </row>
    <row r="44" spans="1:15" x14ac:dyDescent="0.25">
      <c r="A44" s="12" t="str">
        <f>mintBurn_tbl!A34</f>
        <v>0xaf0fdd39e5d92499b0ed9f68693da99c0ec1e92e</v>
      </c>
      <c r="B44" s="2">
        <f>mintBurn_tbl!B34</f>
        <v>483387.88047737209</v>
      </c>
      <c r="C44" s="2">
        <f>mintBurn_tbl!C34</f>
        <v>126661.59008673159</v>
      </c>
      <c r="D44" s="2"/>
      <c r="E44" s="11">
        <f>mintBurn_tbl!E34/$B44</f>
        <v>7.1304442659354733E-2</v>
      </c>
      <c r="F44" s="11">
        <f>mintBurn_tbl!F34/$B44</f>
        <v>2.3685395040307099E-2</v>
      </c>
      <c r="G44" s="11">
        <f>mintBurn_tbl!G34/$B44</f>
        <v>-1.2028890673978627E-2</v>
      </c>
      <c r="H44" s="11">
        <f>mintBurn_tbl!H34/$B44</f>
        <v>-3.9806668451756393E-2</v>
      </c>
      <c r="I44" s="11">
        <f>mintBurn_tbl!I34/$B44</f>
        <v>-6.2028890673978626E-2</v>
      </c>
      <c r="K44" s="11">
        <f>mintBurn_tbl!J34/$B44</f>
        <v>4.6377759926880379E-3</v>
      </c>
      <c r="L44" s="11">
        <f>mintBurn_tbl!K34/$B44</f>
        <v>-3.3457462102550024E-2</v>
      </c>
      <c r="M44" s="11">
        <f>mintBurn_tbl!L34/$B44</f>
        <v>-6.2028890673978626E-2</v>
      </c>
      <c r="N44" s="11">
        <f>mintBurn_tbl!M34/$B44</f>
        <v>-8.4251112896200839E-2</v>
      </c>
      <c r="O44" s="11">
        <f>mintBurn_tbl!N34/$B44</f>
        <v>-0.10202889067397863</v>
      </c>
    </row>
    <row r="45" spans="1:15" x14ac:dyDescent="0.25">
      <c r="A45" s="12" t="str">
        <f>mintBurn_tbl!A35</f>
        <v>0x930b01abb91d5776aabc750b46e5c34cfac92cd2</v>
      </c>
      <c r="B45" s="2">
        <f>mintBurn_tbl!B35</f>
        <v>512922.91238151758</v>
      </c>
      <c r="C45" s="2">
        <f>mintBurn_tbl!C35</f>
        <v>126071.2115676613</v>
      </c>
      <c r="D45" s="2"/>
      <c r="E45" s="11">
        <f>mintBurn_tbl!E35/$B45</f>
        <v>8.754354986994968E-2</v>
      </c>
      <c r="F45" s="11">
        <f>mintBurn_tbl!F35/$B45</f>
        <v>3.9924502250902043E-2</v>
      </c>
      <c r="G45" s="11">
        <f>mintBurn_tbl!G35/$B45</f>
        <v>4.2102165366163097E-3</v>
      </c>
      <c r="H45" s="11">
        <f>mintBurn_tbl!H35/$B45</f>
        <v>-2.356756124116146E-2</v>
      </c>
      <c r="I45" s="11">
        <f>mintBurn_tbl!I35/$B45</f>
        <v>-4.5789783463383679E-2</v>
      </c>
      <c r="K45" s="11">
        <f>mintBurn_tbl!J35/$B45</f>
        <v>2.0876883203282997E-2</v>
      </c>
      <c r="L45" s="11">
        <f>mintBurn_tbl!K35/$B45</f>
        <v>-1.7218354891955116E-2</v>
      </c>
      <c r="M45" s="11">
        <f>mintBurn_tbl!L35/$B45</f>
        <v>-4.5789783463383679E-2</v>
      </c>
      <c r="N45" s="11">
        <f>mintBurn_tbl!M35/$B45</f>
        <v>-6.8012005685605906E-2</v>
      </c>
      <c r="O45" s="11">
        <f>mintBurn_tbl!N35/$B45</f>
        <v>-8.5789783463383701E-2</v>
      </c>
    </row>
    <row r="46" spans="1:15" x14ac:dyDescent="0.25">
      <c r="A46" s="12" t="str">
        <f>mintBurn_tbl!A36</f>
        <v>0x1d4acbc9f70cadd4e6eb215731b8a20bb848d042</v>
      </c>
      <c r="B46" s="2">
        <f>mintBurn_tbl!B36</f>
        <v>287687.47157465428</v>
      </c>
      <c r="C46" s="2">
        <f>mintBurn_tbl!C36</f>
        <v>124360.3955179959</v>
      </c>
      <c r="D46" s="2"/>
      <c r="E46" s="11">
        <f>mintBurn_tbl!E36/$B46</f>
        <v>-9.8942687715865119E-2</v>
      </c>
      <c r="F46" s="11">
        <f>mintBurn_tbl!F36/$B46</f>
        <v>-0.14656173533491271</v>
      </c>
      <c r="G46" s="11">
        <f>mintBurn_tbl!G36/$B46</f>
        <v>-0.18227602104919843</v>
      </c>
      <c r="H46" s="11">
        <f>mintBurn_tbl!H36/$B46</f>
        <v>-0.21005379882697622</v>
      </c>
      <c r="I46" s="11">
        <f>mintBurn_tbl!I36/$B46</f>
        <v>-0.23227602104919845</v>
      </c>
      <c r="K46" s="11">
        <f>mintBurn_tbl!J36/$B46</f>
        <v>-0.16560935438253174</v>
      </c>
      <c r="L46" s="11">
        <f>mintBurn_tbl!K36/$B46</f>
        <v>-0.20370459247776984</v>
      </c>
      <c r="M46" s="11">
        <f>mintBurn_tbl!L36/$B46</f>
        <v>-0.23227602104919839</v>
      </c>
      <c r="N46" s="11">
        <f>mintBurn_tbl!M36/$B46</f>
        <v>-0.25449824327142068</v>
      </c>
      <c r="O46" s="11">
        <f>mintBurn_tbl!N36/$B46</f>
        <v>-0.2722760210491984</v>
      </c>
    </row>
    <row r="47" spans="1:15" x14ac:dyDescent="0.25">
      <c r="A47" s="12" t="str">
        <f>mintBurn_tbl!A37</f>
        <v>0xbc280becab2bf6ddc0c126e9179d27bb0ebe52a3</v>
      </c>
      <c r="B47" s="2">
        <f>mintBurn_tbl!B37</f>
        <v>303231.53870198218</v>
      </c>
      <c r="C47" s="2">
        <f>mintBurn_tbl!C37</f>
        <v>122451.20942589411</v>
      </c>
      <c r="D47" s="2"/>
      <c r="E47" s="11">
        <f>mintBurn_tbl!E37/$B47</f>
        <v>-7.0487489362289615E-2</v>
      </c>
      <c r="F47" s="11">
        <f>mintBurn_tbl!F37/$B47</f>
        <v>-0.11810653698133719</v>
      </c>
      <c r="G47" s="11">
        <f>mintBurn_tbl!G37/$B47</f>
        <v>-0.15382082269562292</v>
      </c>
      <c r="H47" s="11">
        <f>mintBurn_tbl!H37/$B47</f>
        <v>-0.18159860047340065</v>
      </c>
      <c r="I47" s="11">
        <f>mintBurn_tbl!I37/$B47</f>
        <v>-0.20382082269562293</v>
      </c>
      <c r="K47" s="11">
        <f>mintBurn_tbl!J37/$B47</f>
        <v>-0.13715415602895623</v>
      </c>
      <c r="L47" s="11">
        <f>mintBurn_tbl!K37/$B47</f>
        <v>-0.17524939412419432</v>
      </c>
      <c r="M47" s="11">
        <f>mintBurn_tbl!L37/$B47</f>
        <v>-0.20382082269562291</v>
      </c>
      <c r="N47" s="11">
        <f>mintBurn_tbl!M37/$B47</f>
        <v>-0.22604304491784513</v>
      </c>
      <c r="O47" s="11">
        <f>mintBurn_tbl!N37/$B47</f>
        <v>-0.24382082269562289</v>
      </c>
    </row>
    <row r="48" spans="1:15" x14ac:dyDescent="0.25">
      <c r="A48" s="12" t="str">
        <f>mintBurn_tbl!A38</f>
        <v>0xd3f0325f9ae1790dd83e76a3bf4379fb6760ddf3</v>
      </c>
      <c r="B48" s="2">
        <f>mintBurn_tbl!B38</f>
        <v>442835.82234667469</v>
      </c>
      <c r="C48" s="2">
        <f>mintBurn_tbl!C38</f>
        <v>118674.10381760199</v>
      </c>
      <c r="D48" s="2"/>
      <c r="E48" s="11">
        <f>mintBurn_tbl!E38/$B48</f>
        <v>6.5346648812816488E-2</v>
      </c>
      <c r="F48" s="11">
        <f>mintBurn_tbl!F38/$B48</f>
        <v>1.7727601193768837E-2</v>
      </c>
      <c r="G48" s="11">
        <f>mintBurn_tbl!G38/$B48</f>
        <v>-1.7986684520516872E-2</v>
      </c>
      <c r="H48" s="11">
        <f>mintBurn_tbl!H38/$B48</f>
        <v>-4.5764462298294624E-2</v>
      </c>
      <c r="I48" s="11">
        <f>mintBurn_tbl!I38/$B48</f>
        <v>-6.7986684520516885E-2</v>
      </c>
      <c r="K48" s="11">
        <f>mintBurn_tbl!J38/$B48</f>
        <v>-1.3200178538501947E-3</v>
      </c>
      <c r="L48" s="11">
        <f>mintBurn_tbl!K38/$B48</f>
        <v>-3.9415255949088297E-2</v>
      </c>
      <c r="M48" s="11">
        <f>mintBurn_tbl!L38/$B48</f>
        <v>-6.7986684520516885E-2</v>
      </c>
      <c r="N48" s="11">
        <f>mintBurn_tbl!M38/$B48</f>
        <v>-9.0208906742739112E-2</v>
      </c>
      <c r="O48" s="11">
        <f>mintBurn_tbl!N38/$B48</f>
        <v>-0.10798668452051688</v>
      </c>
    </row>
    <row r="49" spans="1:15" x14ac:dyDescent="0.25">
      <c r="A49" s="12" t="str">
        <f>mintBurn_tbl!A39</f>
        <v>0x510b0068c0756bbefcbaffb6567e467d661291fe</v>
      </c>
      <c r="B49" s="2">
        <f>mintBurn_tbl!B39</f>
        <v>335090.79908048332</v>
      </c>
      <c r="C49" s="2">
        <f>mintBurn_tbl!C39</f>
        <v>103564.395600848</v>
      </c>
      <c r="D49" s="2"/>
      <c r="E49" s="11">
        <f>mintBurn_tbl!E39/$B49</f>
        <v>2.4269653026272549E-2</v>
      </c>
      <c r="F49" s="11">
        <f>mintBurn_tbl!F39/$B49</f>
        <v>-2.3349394592775078E-2</v>
      </c>
      <c r="G49" s="11">
        <f>mintBurn_tbl!G39/$B49</f>
        <v>-5.9063680307060766E-2</v>
      </c>
      <c r="H49" s="11">
        <f>mintBurn_tbl!H39/$B49</f>
        <v>-8.6841458084838563E-2</v>
      </c>
      <c r="I49" s="11">
        <f>mintBurn_tbl!I39/$B49</f>
        <v>-0.10906368030706076</v>
      </c>
      <c r="K49" s="11">
        <f>mintBurn_tbl!J39/$B49</f>
        <v>-4.2397013640394103E-2</v>
      </c>
      <c r="L49" s="11">
        <f>mintBurn_tbl!K39/$B49</f>
        <v>-8.0492251735632195E-2</v>
      </c>
      <c r="M49" s="11">
        <f>mintBurn_tbl!L39/$B49</f>
        <v>-0.10906368030706076</v>
      </c>
      <c r="N49" s="11">
        <f>mintBurn_tbl!M39/$B49</f>
        <v>-0.13128590252928299</v>
      </c>
      <c r="O49" s="11">
        <f>mintBurn_tbl!N39/$B49</f>
        <v>-0.14906368030706077</v>
      </c>
    </row>
    <row r="50" spans="1:15" x14ac:dyDescent="0.25">
      <c r="A50" s="12" t="str">
        <f>mintBurn_tbl!A40</f>
        <v>0xb483f21dc981d2d1e483192a15fcac281669bf73</v>
      </c>
      <c r="B50" s="2">
        <f>mintBurn_tbl!B40</f>
        <v>390019.45805459807</v>
      </c>
      <c r="C50" s="2">
        <f>mintBurn_tbl!C40</f>
        <v>102312.64186379781</v>
      </c>
      <c r="D50" s="2"/>
      <c r="E50" s="11">
        <f>mintBurn_tbl!E40/$B50</f>
        <v>7.1006314127344719E-2</v>
      </c>
      <c r="F50" s="11">
        <f>mintBurn_tbl!F40/$B50</f>
        <v>2.3387266508297085E-2</v>
      </c>
      <c r="G50" s="11">
        <f>mintBurn_tbl!G40/$B50</f>
        <v>-1.232701920598862E-2</v>
      </c>
      <c r="H50" s="11">
        <f>mintBurn_tbl!H40/$B50</f>
        <v>-4.01047969837664E-2</v>
      </c>
      <c r="I50" s="11">
        <f>mintBurn_tbl!I40/$B50</f>
        <v>-6.2327019205988626E-2</v>
      </c>
      <c r="K50" s="11">
        <f>mintBurn_tbl!J40/$B50</f>
        <v>4.3396474606780481E-3</v>
      </c>
      <c r="L50" s="11">
        <f>mintBurn_tbl!K40/$B50</f>
        <v>-3.3755590634560032E-2</v>
      </c>
      <c r="M50" s="11">
        <f>mintBurn_tbl!L40/$B50</f>
        <v>-6.2327019205988626E-2</v>
      </c>
      <c r="N50" s="11">
        <f>mintBurn_tbl!M40/$B50</f>
        <v>-8.4549241428210839E-2</v>
      </c>
      <c r="O50" s="11">
        <f>mintBurn_tbl!N40/$B50</f>
        <v>-0.10232701920598863</v>
      </c>
    </row>
    <row r="51" spans="1:15" x14ac:dyDescent="0.25">
      <c r="A51" s="12" t="str">
        <f>mintBurn_tbl!A41</f>
        <v>0xceed474d02362da11951a17e352b15379132c077</v>
      </c>
      <c r="B51" s="2">
        <f>mintBurn_tbl!B41</f>
        <v>707008.21404899086</v>
      </c>
      <c r="C51" s="2">
        <f>mintBurn_tbl!C41</f>
        <v>95070.412421268353</v>
      </c>
      <c r="D51" s="2"/>
      <c r="E51" s="11">
        <f>mintBurn_tbl!E41/$B51</f>
        <v>0.19886472245708031</v>
      </c>
      <c r="F51" s="11">
        <f>mintBurn_tbl!F41/$B51</f>
        <v>0.1512456748380327</v>
      </c>
      <c r="G51" s="11">
        <f>mintBurn_tbl!G41/$B51</f>
        <v>0.11553138912374698</v>
      </c>
      <c r="H51" s="11">
        <f>mintBurn_tbl!H41/$B51</f>
        <v>8.7753611345969207E-2</v>
      </c>
      <c r="I51" s="11">
        <f>mintBurn_tbl!I41/$B51</f>
        <v>6.5531389123746994E-2</v>
      </c>
      <c r="K51" s="11">
        <f>mintBurn_tbl!J41/$B51</f>
        <v>0.13219805579041366</v>
      </c>
      <c r="L51" s="11">
        <f>mintBurn_tbl!K41/$B51</f>
        <v>9.4102817695175561E-2</v>
      </c>
      <c r="M51" s="11">
        <f>mintBurn_tbl!L41/$B51</f>
        <v>6.5531389123746994E-2</v>
      </c>
      <c r="N51" s="11">
        <f>mintBurn_tbl!M41/$B51</f>
        <v>4.3309166901524775E-2</v>
      </c>
      <c r="O51" s="11">
        <f>mintBurn_tbl!N41/$B51</f>
        <v>2.553138912374699E-2</v>
      </c>
    </row>
    <row r="52" spans="1:15" x14ac:dyDescent="0.25">
      <c r="A52" s="12" t="str">
        <f>mintBurn_tbl!A42</f>
        <v>0x79d64144f05b18534e45b069c5c867089e13a4c6</v>
      </c>
      <c r="B52" s="2">
        <f>mintBurn_tbl!B42</f>
        <v>208716.8671616631</v>
      </c>
      <c r="C52" s="2">
        <f>mintBurn_tbl!C42</f>
        <v>91970.858462155025</v>
      </c>
      <c r="D52" s="2"/>
      <c r="E52" s="11">
        <f>mintBurn_tbl!E42/$B52</f>
        <v>-0.10731556923436553</v>
      </c>
      <c r="F52" s="11">
        <f>mintBurn_tbl!F42/$B52</f>
        <v>-0.15493461685341314</v>
      </c>
      <c r="G52" s="11">
        <f>mintBurn_tbl!G42/$B52</f>
        <v>-0.19064890256769887</v>
      </c>
      <c r="H52" s="11">
        <f>mintBurn_tbl!H42/$B52</f>
        <v>-0.21842668034547666</v>
      </c>
      <c r="I52" s="11">
        <f>mintBurn_tbl!I42/$B52</f>
        <v>-0.24064890256769886</v>
      </c>
      <c r="K52" s="11">
        <f>mintBurn_tbl!J42/$B52</f>
        <v>-0.17398223590103218</v>
      </c>
      <c r="L52" s="11">
        <f>mintBurn_tbl!K42/$B52</f>
        <v>-0.21207747399627025</v>
      </c>
      <c r="M52" s="11">
        <f>mintBurn_tbl!L42/$B52</f>
        <v>-0.2406489025676988</v>
      </c>
      <c r="N52" s="11">
        <f>mintBurn_tbl!M42/$B52</f>
        <v>-0.26287112478992103</v>
      </c>
      <c r="O52" s="11">
        <f>mintBurn_tbl!N42/$B52</f>
        <v>-0.28064890256769887</v>
      </c>
    </row>
    <row r="53" spans="1:15" x14ac:dyDescent="0.25">
      <c r="A53" s="12" t="str">
        <f>mintBurn_tbl!A43</f>
        <v>0xa2e3475d13776c6e42ff37b47286827d959b2195</v>
      </c>
      <c r="B53" s="2">
        <f>mintBurn_tbl!B43</f>
        <v>171307.74326555399</v>
      </c>
      <c r="C53" s="2">
        <f>mintBurn_tbl!C43</f>
        <v>91240.007288547597</v>
      </c>
      <c r="D53" s="2"/>
      <c r="E53" s="11">
        <f>mintBurn_tbl!E43/$B53</f>
        <v>-0.19927544166588676</v>
      </c>
      <c r="F53" s="11">
        <f>mintBurn_tbl!F43/$B53</f>
        <v>-0.2468944892849344</v>
      </c>
      <c r="G53" s="11">
        <f>mintBurn_tbl!G43/$B53</f>
        <v>-0.2826087749992201</v>
      </c>
      <c r="H53" s="11">
        <f>mintBurn_tbl!H43/$B53</f>
        <v>-0.31038655277699789</v>
      </c>
      <c r="I53" s="11">
        <f>mintBurn_tbl!I43/$B53</f>
        <v>-0.33260877499922009</v>
      </c>
      <c r="K53" s="11">
        <f>mintBurn_tbl!J43/$B53</f>
        <v>-0.26594210833255338</v>
      </c>
      <c r="L53" s="11">
        <f>mintBurn_tbl!K43/$B53</f>
        <v>-0.30403734642779146</v>
      </c>
      <c r="M53" s="11">
        <f>mintBurn_tbl!L43/$B53</f>
        <v>-0.33260877499922004</v>
      </c>
      <c r="N53" s="11">
        <f>mintBurn_tbl!M43/$B53</f>
        <v>-0.35483099722144229</v>
      </c>
      <c r="O53" s="11">
        <f>mintBurn_tbl!N43/$B53</f>
        <v>-0.37260877499922007</v>
      </c>
    </row>
    <row r="54" spans="1:15" x14ac:dyDescent="0.25">
      <c r="A54" s="12" t="str">
        <f>mintBurn_tbl!A44</f>
        <v>0x498f119215f978b66886a4f905658e515f3724d5</v>
      </c>
      <c r="B54" s="2">
        <f>mintBurn_tbl!B44</f>
        <v>201591.11565212451</v>
      </c>
      <c r="C54" s="2">
        <f>mintBurn_tbl!C44</f>
        <v>79759.99002055639</v>
      </c>
      <c r="D54" s="2"/>
      <c r="E54" s="11">
        <f>mintBurn_tbl!E44/$B54</f>
        <v>-6.2318973875453335E-2</v>
      </c>
      <c r="F54" s="11">
        <f>mintBurn_tbl!F44/$B54</f>
        <v>-0.10993802149450094</v>
      </c>
      <c r="G54" s="11">
        <f>mintBurn_tbl!G44/$B54</f>
        <v>-0.14565230720878666</v>
      </c>
      <c r="H54" s="11">
        <f>mintBurn_tbl!H44/$B54</f>
        <v>-0.17343008498656443</v>
      </c>
      <c r="I54" s="11">
        <f>mintBurn_tbl!I44/$B54</f>
        <v>-0.19565230720878662</v>
      </c>
      <c r="K54" s="11">
        <f>mintBurn_tbl!J44/$B54</f>
        <v>-0.12898564054211994</v>
      </c>
      <c r="L54" s="11">
        <f>mintBurn_tbl!K44/$B54</f>
        <v>-0.16708087863735807</v>
      </c>
      <c r="M54" s="11">
        <f>mintBurn_tbl!L44/$B54</f>
        <v>-0.19565230720878662</v>
      </c>
      <c r="N54" s="11">
        <f>mintBurn_tbl!M44/$B54</f>
        <v>-0.21787452943100885</v>
      </c>
      <c r="O54" s="11">
        <f>mintBurn_tbl!N44/$B54</f>
        <v>-0.23565230720878655</v>
      </c>
    </row>
    <row r="55" spans="1:15" x14ac:dyDescent="0.25">
      <c r="A55" s="12" t="str">
        <f>mintBurn_tbl!A45</f>
        <v>0x6c11b7b9b5b4ee542943dc0d3970a867e8ee5197</v>
      </c>
      <c r="B55" s="2">
        <f>mintBurn_tbl!B45</f>
        <v>255001.09328692601</v>
      </c>
      <c r="C55" s="2">
        <f>mintBurn_tbl!C45</f>
        <v>68390.666247493093</v>
      </c>
      <c r="D55" s="2"/>
      <c r="E55" s="11">
        <f>mintBurn_tbl!E45/$B55</f>
        <v>6.5135792036754514E-2</v>
      </c>
      <c r="F55" s="11">
        <f>mintBurn_tbl!F45/$B55</f>
        <v>1.7516744417706849E-2</v>
      </c>
      <c r="G55" s="11">
        <f>mintBurn_tbl!G45/$B55</f>
        <v>-1.8197541296578839E-2</v>
      </c>
      <c r="H55" s="11">
        <f>mintBurn_tbl!H45/$B55</f>
        <v>-4.5975319074356612E-2</v>
      </c>
      <c r="I55" s="11">
        <f>mintBurn_tbl!I45/$B55</f>
        <v>-6.8197541296578845E-2</v>
      </c>
      <c r="K55" s="11">
        <f>mintBurn_tbl!J45/$B55</f>
        <v>-1.5308746299121231E-3</v>
      </c>
      <c r="L55" s="11">
        <f>mintBurn_tbl!K45/$B55</f>
        <v>-3.962611272515023E-2</v>
      </c>
      <c r="M55" s="11">
        <f>mintBurn_tbl!L45/$B55</f>
        <v>-6.8197541296578804E-2</v>
      </c>
      <c r="N55" s="11">
        <f>mintBurn_tbl!M45/$B55</f>
        <v>-9.041976351880103E-2</v>
      </c>
      <c r="O55" s="11">
        <f>mintBurn_tbl!N45/$B55</f>
        <v>-0.1081975412965788</v>
      </c>
    </row>
    <row r="56" spans="1:15" x14ac:dyDescent="0.25">
      <c r="A56" s="12" t="str">
        <f>mintBurn_tbl!A46</f>
        <v>0x16b8cc5b1558b365d9844385425b13bde0ceaa49</v>
      </c>
      <c r="B56" s="2">
        <f>mintBurn_tbl!B46</f>
        <v>259634.39906489689</v>
      </c>
      <c r="C56" s="2">
        <f>mintBurn_tbl!C46</f>
        <v>67320.285807045017</v>
      </c>
      <c r="D56" s="2"/>
      <c r="E56" s="11">
        <f>mintBurn_tbl!E46/$B56</f>
        <v>7.4044556308768203E-2</v>
      </c>
      <c r="F56" s="11">
        <f>mintBurn_tbl!F46/$B56</f>
        <v>2.6425508689720597E-2</v>
      </c>
      <c r="G56" s="11">
        <f>mintBurn_tbl!G46/$B56</f>
        <v>-9.2887770245651258E-3</v>
      </c>
      <c r="H56" s="11">
        <f>mintBurn_tbl!H46/$B56</f>
        <v>-3.7066554802342916E-2</v>
      </c>
      <c r="I56" s="11">
        <f>mintBurn_tbl!I46/$B56</f>
        <v>-5.9288777024565115E-2</v>
      </c>
      <c r="K56" s="11">
        <f>mintBurn_tbl!J46/$B56</f>
        <v>7.3778896421015415E-3</v>
      </c>
      <c r="L56" s="11">
        <f>mintBurn_tbl!K46/$B56</f>
        <v>-3.0717348453136537E-2</v>
      </c>
      <c r="M56" s="11">
        <f>mintBurn_tbl!L46/$B56</f>
        <v>-5.9288777024565115E-2</v>
      </c>
      <c r="N56" s="11">
        <f>mintBurn_tbl!M46/$B56</f>
        <v>-8.1510999246787355E-2</v>
      </c>
      <c r="O56" s="11">
        <f>mintBurn_tbl!N46/$B56</f>
        <v>-9.9288777024565136E-2</v>
      </c>
    </row>
    <row r="57" spans="1:15" x14ac:dyDescent="0.25">
      <c r="A57" s="12" t="str">
        <f>mintBurn_tbl!A47</f>
        <v>0xe402418ed93cda7def66c084c154cac4ecead2bf</v>
      </c>
      <c r="B57" s="2">
        <f>mintBurn_tbl!B47</f>
        <v>167114.7702045801</v>
      </c>
      <c r="C57" s="2">
        <f>mintBurn_tbl!C47</f>
        <v>66508.32838422936</v>
      </c>
      <c r="D57" s="2"/>
      <c r="E57" s="11">
        <f>mintBurn_tbl!E47/$B57</f>
        <v>-6.464661962241422E-2</v>
      </c>
      <c r="F57" s="11">
        <f>mintBurn_tbl!F47/$B57</f>
        <v>-0.11226566724146184</v>
      </c>
      <c r="G57" s="11">
        <f>mintBurn_tbl!G47/$B57</f>
        <v>-0.14797995295574756</v>
      </c>
      <c r="H57" s="11">
        <f>mintBurn_tbl!H47/$B57</f>
        <v>-0.17575773073352532</v>
      </c>
      <c r="I57" s="11">
        <f>mintBurn_tbl!I47/$B57</f>
        <v>-0.19797995295574752</v>
      </c>
      <c r="K57" s="11">
        <f>mintBurn_tbl!J47/$B57</f>
        <v>-0.1313132862890809</v>
      </c>
      <c r="L57" s="11">
        <f>mintBurn_tbl!K47/$B57</f>
        <v>-0.16940852438431897</v>
      </c>
      <c r="M57" s="11">
        <f>mintBurn_tbl!L47/$B57</f>
        <v>-0.19797995295574752</v>
      </c>
      <c r="N57" s="11">
        <f>mintBurn_tbl!M47/$B57</f>
        <v>-0.22020217517796983</v>
      </c>
      <c r="O57" s="11">
        <f>mintBurn_tbl!N47/$B57</f>
        <v>-0.23797995295574756</v>
      </c>
    </row>
    <row r="58" spans="1:15" x14ac:dyDescent="0.25">
      <c r="A58" s="12" t="str">
        <f>mintBurn_tbl!A48</f>
        <v>0x0be55326919f08af4d14a42aafb3b68f95738355</v>
      </c>
      <c r="B58" s="2">
        <f>mintBurn_tbl!B48</f>
        <v>247502.98227799771</v>
      </c>
      <c r="C58" s="2">
        <f>mintBurn_tbl!C48</f>
        <v>65630.805873725534</v>
      </c>
      <c r="D58" s="2"/>
      <c r="E58" s="11">
        <f>mintBurn_tbl!E48/$B58</f>
        <v>6.8161555322156175E-2</v>
      </c>
      <c r="F58" s="11">
        <f>mintBurn_tbl!F48/$B58</f>
        <v>2.0542507703108556E-2</v>
      </c>
      <c r="G58" s="11">
        <f>mintBurn_tbl!G48/$B58</f>
        <v>-1.5171778011177172E-2</v>
      </c>
      <c r="H58" s="11">
        <f>mintBurn_tbl!H48/$B58</f>
        <v>-4.294955578895495E-2</v>
      </c>
      <c r="I58" s="11">
        <f>mintBurn_tbl!I48/$B58</f>
        <v>-6.5171778011177198E-2</v>
      </c>
      <c r="K58" s="11">
        <f>mintBurn_tbl!J48/$B58</f>
        <v>1.4948886554894997E-3</v>
      </c>
      <c r="L58" s="11">
        <f>mintBurn_tbl!K48/$B58</f>
        <v>-3.6600349439748582E-2</v>
      </c>
      <c r="M58" s="11">
        <f>mintBurn_tbl!L48/$B58</f>
        <v>-6.5171778011177156E-2</v>
      </c>
      <c r="N58" s="11">
        <f>mintBurn_tbl!M48/$B58</f>
        <v>-8.7394000233399369E-2</v>
      </c>
      <c r="O58" s="11">
        <f>mintBurn_tbl!N48/$B58</f>
        <v>-0.10517177801117715</v>
      </c>
    </row>
    <row r="59" spans="1:15" x14ac:dyDescent="0.25">
      <c r="A59" s="12" t="str">
        <f>mintBurn_tbl!A49</f>
        <v>0x9c606f6ffcb2265a824522f096dc0ab3e81d5f39</v>
      </c>
      <c r="B59" s="2">
        <f>mintBurn_tbl!B49</f>
        <v>242069.72862030621</v>
      </c>
      <c r="C59" s="2">
        <f>mintBurn_tbl!C49</f>
        <v>65330.59341149604</v>
      </c>
      <c r="D59" s="2"/>
      <c r="E59" s="11">
        <f>mintBurn_tbl!E49/$B59</f>
        <v>6.3449966322297102E-2</v>
      </c>
      <c r="F59" s="11">
        <f>mintBurn_tbl!F49/$B59</f>
        <v>1.5830918703249475E-2</v>
      </c>
      <c r="G59" s="11">
        <f>mintBurn_tbl!G49/$B59</f>
        <v>-1.988336701103622E-2</v>
      </c>
      <c r="H59" s="11">
        <f>mintBurn_tbl!H49/$B59</f>
        <v>-4.766114478881401E-2</v>
      </c>
      <c r="I59" s="11">
        <f>mintBurn_tbl!I49/$B59</f>
        <v>-6.9883367011036229E-2</v>
      </c>
      <c r="K59" s="11">
        <f>mintBurn_tbl!J49/$B59</f>
        <v>-3.2167003443695219E-3</v>
      </c>
      <c r="L59" s="11">
        <f>mintBurn_tbl!K49/$B59</f>
        <v>-4.1311938439607648E-2</v>
      </c>
      <c r="M59" s="11">
        <f>mintBurn_tbl!L49/$B59</f>
        <v>-6.9883367011036188E-2</v>
      </c>
      <c r="N59" s="11">
        <f>mintBurn_tbl!M49/$B59</f>
        <v>-9.2105589233258442E-2</v>
      </c>
      <c r="O59" s="11">
        <f>mintBurn_tbl!N49/$B59</f>
        <v>-0.1098833670110362</v>
      </c>
    </row>
    <row r="60" spans="1:15" x14ac:dyDescent="0.25">
      <c r="A60" s="12" t="str">
        <f>mintBurn_tbl!A50</f>
        <v>0xb0399dac8f4d4100b49b2a7b3873481114229d18</v>
      </c>
      <c r="B60" s="2">
        <f>mintBurn_tbl!B50</f>
        <v>238322.5053707865</v>
      </c>
      <c r="C60" s="2">
        <f>mintBurn_tbl!C50</f>
        <v>63865.33105554006</v>
      </c>
      <c r="D60" s="2"/>
      <c r="E60" s="11">
        <f>mintBurn_tbl!E50/$B60</f>
        <v>6.5354734517509311E-2</v>
      </c>
      <c r="F60" s="11">
        <f>mintBurn_tbl!F50/$B60</f>
        <v>1.7735686898461705E-2</v>
      </c>
      <c r="G60" s="11">
        <f>mintBurn_tbl!G50/$B60</f>
        <v>-1.7978598815823987E-2</v>
      </c>
      <c r="H60" s="11">
        <f>mintBurn_tbl!H50/$B60</f>
        <v>-4.5756376593601787E-2</v>
      </c>
      <c r="I60" s="11">
        <f>mintBurn_tbl!I50/$B60</f>
        <v>-6.7978598815823979E-2</v>
      </c>
      <c r="K60" s="11">
        <f>mintBurn_tbl!J50/$B60</f>
        <v>-1.3119321491573282E-3</v>
      </c>
      <c r="L60" s="11">
        <f>mintBurn_tbl!K50/$B60</f>
        <v>-3.9407170244395426E-2</v>
      </c>
      <c r="M60" s="11">
        <f>mintBurn_tbl!L50/$B60</f>
        <v>-6.7978598815823979E-2</v>
      </c>
      <c r="N60" s="11">
        <f>mintBurn_tbl!M50/$B60</f>
        <v>-9.0200821038046206E-2</v>
      </c>
      <c r="O60" s="11">
        <f>mintBurn_tbl!N50/$B60</f>
        <v>-0.10797859881582401</v>
      </c>
    </row>
    <row r="61" spans="1:15" x14ac:dyDescent="0.25">
      <c r="A61" s="12" t="str">
        <f>mintBurn_tbl!A51</f>
        <v>0x993b16320d16bb35ca328ceaeb1b7e93ba8c596e</v>
      </c>
      <c r="B61" s="2">
        <f>mintBurn_tbl!B51</f>
        <v>226471.1640660339</v>
      </c>
      <c r="C61" s="2">
        <f>mintBurn_tbl!C51</f>
        <v>59371.223537835867</v>
      </c>
      <c r="D61" s="2"/>
      <c r="E61" s="11">
        <f>mintBurn_tbl!E51/$B61</f>
        <v>7.1175350516039404E-2</v>
      </c>
      <c r="F61" s="11">
        <f>mintBurn_tbl!F51/$B61</f>
        <v>2.3556302896991791E-2</v>
      </c>
      <c r="G61" s="11">
        <f>mintBurn_tbl!G51/$B61</f>
        <v>-1.2157982817293914E-2</v>
      </c>
      <c r="H61" s="11">
        <f>mintBurn_tbl!H51/$B61</f>
        <v>-3.9935760595071687E-2</v>
      </c>
      <c r="I61" s="11">
        <f>mintBurn_tbl!I51/$B61</f>
        <v>-6.2157982817293927E-2</v>
      </c>
      <c r="K61" s="11">
        <f>mintBurn_tbl!J51/$B61</f>
        <v>4.5086838493727877E-3</v>
      </c>
      <c r="L61" s="11">
        <f>mintBurn_tbl!K51/$B61</f>
        <v>-3.3586554245865312E-2</v>
      </c>
      <c r="M61" s="11">
        <f>mintBurn_tbl!L51/$B61</f>
        <v>-6.2157982817293886E-2</v>
      </c>
      <c r="N61" s="11">
        <f>mintBurn_tbl!M51/$B61</f>
        <v>-8.438020503951614E-2</v>
      </c>
      <c r="O61" s="11">
        <f>mintBurn_tbl!N51/$B61</f>
        <v>-0.10215798281729389</v>
      </c>
    </row>
    <row r="62" spans="1:15" x14ac:dyDescent="0.25">
      <c r="A62" s="12" t="str">
        <f>mintBurn_tbl!A52</f>
        <v>0xedea7950d9be5bdd630b3af6df016bc68cefce0b</v>
      </c>
      <c r="B62" s="2">
        <f>mintBurn_tbl!B52</f>
        <v>370730.31188199332</v>
      </c>
      <c r="C62" s="2">
        <f>mintBurn_tbl!C52</f>
        <v>59274.293556843848</v>
      </c>
      <c r="D62" s="2"/>
      <c r="E62" s="11">
        <f>mintBurn_tbl!E52/$B62</f>
        <v>0.17344812390456837</v>
      </c>
      <c r="F62" s="11">
        <f>mintBurn_tbl!F52/$B62</f>
        <v>0.12582907628552076</v>
      </c>
      <c r="G62" s="11">
        <f>mintBurn_tbl!G52/$B62</f>
        <v>9.0114790571235046E-2</v>
      </c>
      <c r="H62" s="11">
        <f>mintBurn_tbl!H52/$B62</f>
        <v>6.2337012793457262E-2</v>
      </c>
      <c r="I62" s="11">
        <f>mintBurn_tbl!I52/$B62</f>
        <v>4.0114790571235064E-2</v>
      </c>
      <c r="K62" s="11">
        <f>mintBurn_tbl!J52/$B62</f>
        <v>0.10678145723790172</v>
      </c>
      <c r="L62" s="11">
        <f>mintBurn_tbl!K52/$B62</f>
        <v>6.8686219142663638E-2</v>
      </c>
      <c r="M62" s="11">
        <f>mintBurn_tbl!L52/$B62</f>
        <v>4.0114790571235064E-2</v>
      </c>
      <c r="N62" s="11">
        <f>mintBurn_tbl!M52/$B62</f>
        <v>1.7892568349012844E-2</v>
      </c>
      <c r="O62" s="11">
        <f>mintBurn_tbl!N52/$B62</f>
        <v>1.1479057123506091E-4</v>
      </c>
    </row>
    <row r="63" spans="1:15" x14ac:dyDescent="0.25">
      <c r="A63" s="12" t="str">
        <f>mintBurn_tbl!A53</f>
        <v>0x7cf59c7488ef93c45bbaef98afae545f1b4fef6d</v>
      </c>
      <c r="B63" s="2">
        <f>mintBurn_tbl!B53</f>
        <v>238954.08035865839</v>
      </c>
      <c r="C63" s="2">
        <f>mintBurn_tbl!C53</f>
        <v>56012.914279380173</v>
      </c>
      <c r="D63" s="2"/>
      <c r="E63" s="11">
        <f>mintBurn_tbl!E53/$B63</f>
        <v>9.8924637757566172E-2</v>
      </c>
      <c r="F63" s="11">
        <f>mintBurn_tbl!F53/$B63</f>
        <v>5.1305590138518493E-2</v>
      </c>
      <c r="G63" s="11">
        <f>mintBurn_tbl!G53/$B63</f>
        <v>1.5591304424232811E-2</v>
      </c>
      <c r="H63" s="11">
        <f>mintBurn_tbl!H53/$B63</f>
        <v>-1.2186473353544957E-2</v>
      </c>
      <c r="I63" s="11">
        <f>mintBurn_tbl!I53/$B63</f>
        <v>-3.4408695575767194E-2</v>
      </c>
      <c r="K63" s="11">
        <f>mintBurn_tbl!J53/$B63</f>
        <v>3.2257971090899486E-2</v>
      </c>
      <c r="L63" s="11">
        <f>mintBurn_tbl!K53/$B63</f>
        <v>-5.8372670043386338E-3</v>
      </c>
      <c r="M63" s="11">
        <f>mintBurn_tbl!L53/$B63</f>
        <v>-3.4408695575767194E-2</v>
      </c>
      <c r="N63" s="11">
        <f>mintBurn_tbl!M53/$B63</f>
        <v>-5.6630917797989413E-2</v>
      </c>
      <c r="O63" s="11">
        <f>mintBurn_tbl!N53/$B63</f>
        <v>-7.4408695575767181E-2</v>
      </c>
    </row>
    <row r="64" spans="1:15" x14ac:dyDescent="0.25">
      <c r="A64" s="12" t="str">
        <f>mintBurn_tbl!A54</f>
        <v>0xbfce1907360c0b74542aadfa5a2d919e029d4266</v>
      </c>
      <c r="B64" s="2">
        <f>mintBurn_tbl!B54</f>
        <v>131736.7361350806</v>
      </c>
      <c r="C64" s="2">
        <f>mintBurn_tbl!C54</f>
        <v>55941.318130609427</v>
      </c>
      <c r="D64" s="2"/>
      <c r="E64" s="11">
        <f>mintBurn_tbl!E54/$B64</f>
        <v>-9.1311452713651667E-2</v>
      </c>
      <c r="F64" s="11">
        <f>mintBurn_tbl!F54/$B64</f>
        <v>-0.13893050033269935</v>
      </c>
      <c r="G64" s="11">
        <f>mintBurn_tbl!G54/$B64</f>
        <v>-0.17464478604698508</v>
      </c>
      <c r="H64" s="11">
        <f>mintBurn_tbl!H54/$B64</f>
        <v>-0.20242256382476281</v>
      </c>
      <c r="I64" s="11">
        <f>mintBurn_tbl!I54/$B64</f>
        <v>-0.22464478604698501</v>
      </c>
      <c r="K64" s="11">
        <f>mintBurn_tbl!J54/$B64</f>
        <v>-0.15797811938031833</v>
      </c>
      <c r="L64" s="11">
        <f>mintBurn_tbl!K54/$B64</f>
        <v>-0.19607335747555651</v>
      </c>
      <c r="M64" s="11">
        <f>mintBurn_tbl!L54/$B64</f>
        <v>-0.22464478604698501</v>
      </c>
      <c r="N64" s="11">
        <f>mintBurn_tbl!M54/$B64</f>
        <v>-0.24686700826920727</v>
      </c>
      <c r="O64" s="11">
        <f>mintBurn_tbl!N54/$B64</f>
        <v>-0.26464478604698505</v>
      </c>
    </row>
    <row r="65" spans="1:15" x14ac:dyDescent="0.25">
      <c r="A65" s="12" t="str">
        <f>mintBurn_tbl!A55</f>
        <v>0x349a01774f22f51ffd46270b48f1fdc85ac9131f</v>
      </c>
      <c r="B65" s="2">
        <f>mintBurn_tbl!B55</f>
        <v>214761.84122395539</v>
      </c>
      <c r="C65" s="2">
        <f>mintBurn_tbl!C55</f>
        <v>55276.260964009882</v>
      </c>
      <c r="D65" s="2"/>
      <c r="E65" s="11">
        <f>mintBurn_tbl!E55/$B65</f>
        <v>7.5949336953979679E-2</v>
      </c>
      <c r="F65" s="11">
        <f>mintBurn_tbl!F55/$B65</f>
        <v>2.8330289334932032E-2</v>
      </c>
      <c r="G65" s="11">
        <f>mintBurn_tbl!G55/$B65</f>
        <v>-7.3839963793536963E-3</v>
      </c>
      <c r="H65" s="11">
        <f>mintBurn_tbl!H55/$B65</f>
        <v>-3.5161774157131474E-2</v>
      </c>
      <c r="I65" s="11">
        <f>mintBurn_tbl!I55/$B65</f>
        <v>-5.7383996379353694E-2</v>
      </c>
      <c r="K65" s="11">
        <f>mintBurn_tbl!J55/$B65</f>
        <v>9.2826702873129909E-3</v>
      </c>
      <c r="L65" s="11">
        <f>mintBurn_tbl!K55/$B65</f>
        <v>-2.8812567807925123E-2</v>
      </c>
      <c r="M65" s="11">
        <f>mintBurn_tbl!L55/$B65</f>
        <v>-5.7383996379353694E-2</v>
      </c>
      <c r="N65" s="11">
        <f>mintBurn_tbl!M55/$B65</f>
        <v>-7.9606218601575948E-2</v>
      </c>
      <c r="O65" s="11">
        <f>mintBurn_tbl!N55/$B65</f>
        <v>-9.7383996379353716E-2</v>
      </c>
    </row>
    <row r="66" spans="1:15" x14ac:dyDescent="0.25">
      <c r="A66" s="12" t="str">
        <f>mintBurn_tbl!A56</f>
        <v>0x28ea4a0e9899bdce3ae67d7aad4792f9f0780efb</v>
      </c>
      <c r="B66" s="2">
        <f>mintBurn_tbl!B56</f>
        <v>122469.55861290039</v>
      </c>
      <c r="C66" s="2">
        <f>mintBurn_tbl!C56</f>
        <v>54201.678809788929</v>
      </c>
      <c r="D66" s="2"/>
      <c r="E66" s="11">
        <f>mintBurn_tbl!E56/$B66</f>
        <v>-0.10923933063052249</v>
      </c>
      <c r="F66" s="11">
        <f>mintBurn_tbl!F56/$B66</f>
        <v>-0.15685837824957022</v>
      </c>
      <c r="G66" s="11">
        <f>mintBurn_tbl!G56/$B66</f>
        <v>-0.19257266396385589</v>
      </c>
      <c r="H66" s="11">
        <f>mintBurn_tbl!H56/$B66</f>
        <v>-0.22035044174163368</v>
      </c>
      <c r="I66" s="11">
        <f>mintBurn_tbl!I56/$B66</f>
        <v>-0.24257266396385588</v>
      </c>
      <c r="K66" s="11">
        <f>mintBurn_tbl!J56/$B66</f>
        <v>-0.1759059972971892</v>
      </c>
      <c r="L66" s="11">
        <f>mintBurn_tbl!K56/$B66</f>
        <v>-0.2140012353924273</v>
      </c>
      <c r="M66" s="11">
        <f>mintBurn_tbl!L56/$B66</f>
        <v>-0.24257266396385588</v>
      </c>
      <c r="N66" s="11">
        <f>mintBurn_tbl!M56/$B66</f>
        <v>-0.26479488618607816</v>
      </c>
      <c r="O66" s="11">
        <f>mintBurn_tbl!N56/$B66</f>
        <v>-0.28257266396385594</v>
      </c>
    </row>
    <row r="67" spans="1:15" x14ac:dyDescent="0.25">
      <c r="A67" s="12" t="str">
        <f>mintBurn_tbl!A57</f>
        <v>0x1f7d1970b0e9f229df8d81f1f358f08ee52462fd</v>
      </c>
      <c r="B67" s="2">
        <f>mintBurn_tbl!B57</f>
        <v>193976.95335630889</v>
      </c>
      <c r="C67" s="2">
        <f>mintBurn_tbl!C57</f>
        <v>51289.811669274939</v>
      </c>
      <c r="D67" s="2"/>
      <c r="E67" s="11">
        <f>mintBurn_tbl!E57/$B67</f>
        <v>6.8921449437710808E-2</v>
      </c>
      <c r="F67" s="11">
        <f>mintBurn_tbl!F57/$B67</f>
        <v>2.1302401818663164E-2</v>
      </c>
      <c r="G67" s="11">
        <f>mintBurn_tbl!G57/$B67</f>
        <v>-1.4411883895622557E-2</v>
      </c>
      <c r="H67" s="11">
        <f>mintBurn_tbl!H57/$B67</f>
        <v>-4.2189661673400353E-2</v>
      </c>
      <c r="I67" s="11">
        <f>mintBurn_tbl!I57/$B67</f>
        <v>-6.4411883895622551E-2</v>
      </c>
      <c r="K67" s="11">
        <f>mintBurn_tbl!J57/$B67</f>
        <v>2.2547827710441269E-3</v>
      </c>
      <c r="L67" s="11">
        <f>mintBurn_tbl!K57/$B67</f>
        <v>-3.5840455324193943E-2</v>
      </c>
      <c r="M67" s="11">
        <f>mintBurn_tbl!L57/$B67</f>
        <v>-6.4411883895622551E-2</v>
      </c>
      <c r="N67" s="11">
        <f>mintBurn_tbl!M57/$B67</f>
        <v>-8.6634106117844778E-2</v>
      </c>
      <c r="O67" s="11">
        <f>mintBurn_tbl!N57/$B67</f>
        <v>-0.10441188389562253</v>
      </c>
    </row>
    <row r="68" spans="1:15" x14ac:dyDescent="0.25">
      <c r="A68" s="12" t="str">
        <f>mintBurn_tbl!A58</f>
        <v>0xf5b3df78f230ced991c9c2750bb160d9e1651e57</v>
      </c>
      <c r="B68" s="2">
        <f>mintBurn_tbl!B58</f>
        <v>187438.90041660221</v>
      </c>
      <c r="C68" s="2">
        <f>mintBurn_tbl!C58</f>
        <v>50261.609432992067</v>
      </c>
      <c r="D68" s="2"/>
      <c r="E68" s="11">
        <f>mintBurn_tbl!E58/$B68</f>
        <v>6.5184036035491333E-2</v>
      </c>
      <c r="F68" s="11">
        <f>mintBurn_tbl!F58/$B68</f>
        <v>1.756498841644371E-2</v>
      </c>
      <c r="G68" s="11">
        <f>mintBurn_tbl!G58/$B68</f>
        <v>-1.814929729784201E-2</v>
      </c>
      <c r="H68" s="11">
        <f>mintBurn_tbl!H58/$B68</f>
        <v>-4.59270750756198E-2</v>
      </c>
      <c r="I68" s="11">
        <f>mintBurn_tbl!I58/$B68</f>
        <v>-6.8149297297842026E-2</v>
      </c>
      <c r="K68" s="11">
        <f>mintBurn_tbl!J58/$B68</f>
        <v>-1.4826306311753611E-3</v>
      </c>
      <c r="L68" s="11">
        <f>mintBurn_tbl!K58/$B68</f>
        <v>-3.9577868726413432E-2</v>
      </c>
      <c r="M68" s="11">
        <f>mintBurn_tbl!L58/$B68</f>
        <v>-6.8149297297842026E-2</v>
      </c>
      <c r="N68" s="11">
        <f>mintBurn_tbl!M58/$B68</f>
        <v>-9.0371519520064225E-2</v>
      </c>
      <c r="O68" s="11">
        <f>mintBurn_tbl!N58/$B68</f>
        <v>-0.10814929729784203</v>
      </c>
    </row>
    <row r="69" spans="1:15" x14ac:dyDescent="0.25">
      <c r="A69" s="12" t="str">
        <f>mintBurn_tbl!A59</f>
        <v>0x9c5083dd4838e120dbeac44c052179692aa5dac5</v>
      </c>
      <c r="B69" s="2">
        <f>mintBurn_tbl!B59</f>
        <v>198273.39863222939</v>
      </c>
      <c r="C69" s="2">
        <f>mintBurn_tbl!C59</f>
        <v>49789.572567392148</v>
      </c>
      <c r="D69" s="2"/>
      <c r="E69" s="11">
        <f>mintBurn_tbl!E59/$B69</f>
        <v>8.2217586536935547E-2</v>
      </c>
      <c r="F69" s="11">
        <f>mintBurn_tbl!F59/$B69</f>
        <v>3.4598538917887937E-2</v>
      </c>
      <c r="G69" s="11">
        <f>mintBurn_tbl!G59/$B69</f>
        <v>-1.1157467963977647E-3</v>
      </c>
      <c r="H69" s="11">
        <f>mintBurn_tbl!H59/$B69</f>
        <v>-2.8893524574175534E-2</v>
      </c>
      <c r="I69" s="11">
        <f>mintBurn_tbl!I59/$B69</f>
        <v>-5.1115746796397785E-2</v>
      </c>
      <c r="K69" s="11">
        <f>mintBurn_tbl!J59/$B69</f>
        <v>1.5550919870268912E-2</v>
      </c>
      <c r="L69" s="11">
        <f>mintBurn_tbl!K59/$B69</f>
        <v>-2.2544318224969179E-2</v>
      </c>
      <c r="M69" s="11">
        <f>mintBurn_tbl!L59/$B69</f>
        <v>-5.1115746796397785E-2</v>
      </c>
      <c r="N69" s="11">
        <f>mintBurn_tbl!M59/$B69</f>
        <v>-7.3337969018619983E-2</v>
      </c>
      <c r="O69" s="11">
        <f>mintBurn_tbl!N59/$B69</f>
        <v>-9.1115746796397751E-2</v>
      </c>
    </row>
    <row r="70" spans="1:15" x14ac:dyDescent="0.25">
      <c r="A70" s="12" t="str">
        <f>mintBurn_tbl!A60</f>
        <v>0xa5758de121079d2fa868c64b02ef35c909635f16</v>
      </c>
      <c r="B70" s="2">
        <f>mintBurn_tbl!B60</f>
        <v>297828.16184057348</v>
      </c>
      <c r="C70" s="2">
        <f>mintBurn_tbl!C60</f>
        <v>49041.227690602253</v>
      </c>
      <c r="D70" s="2"/>
      <c r="E70" s="11">
        <f>mintBurn_tbl!E60/$B70</f>
        <v>0.16867050431297401</v>
      </c>
      <c r="F70" s="11">
        <f>mintBurn_tbl!F60/$B70</f>
        <v>0.12105145669392642</v>
      </c>
      <c r="G70" s="11">
        <f>mintBurn_tbl!G60/$B70</f>
        <v>8.5337170979640706E-2</v>
      </c>
      <c r="H70" s="11">
        <f>mintBurn_tbl!H60/$B70</f>
        <v>5.7559393201862902E-2</v>
      </c>
      <c r="I70" s="11">
        <f>mintBurn_tbl!I60/$B70</f>
        <v>3.5337170979640682E-2</v>
      </c>
      <c r="K70" s="11">
        <f>mintBurn_tbl!J60/$B70</f>
        <v>0.10200383764630735</v>
      </c>
      <c r="L70" s="11">
        <f>mintBurn_tbl!K60/$B70</f>
        <v>6.3908599551069242E-2</v>
      </c>
      <c r="M70" s="11">
        <f>mintBurn_tbl!L60/$B70</f>
        <v>3.5337170979640682E-2</v>
      </c>
      <c r="N70" s="11">
        <f>mintBurn_tbl!M60/$B70</f>
        <v>1.3114948757418469E-2</v>
      </c>
      <c r="O70" s="11">
        <f>mintBurn_tbl!N60/$B70</f>
        <v>-4.6628290203593187E-3</v>
      </c>
    </row>
    <row r="71" spans="1:15" x14ac:dyDescent="0.25">
      <c r="A71" s="12" t="str">
        <f>mintBurn_tbl!A61</f>
        <v>0x1ffb72ea08df1f3ef0057d3bc44065ba44905778</v>
      </c>
      <c r="B71" s="2">
        <f>mintBurn_tbl!B61</f>
        <v>179095.51446776229</v>
      </c>
      <c r="C71" s="2">
        <f>mintBurn_tbl!C61</f>
        <v>47719.31086170076</v>
      </c>
      <c r="D71" s="2"/>
      <c r="E71" s="11">
        <f>mintBurn_tbl!E61/$B71</f>
        <v>6.6887180265159468E-2</v>
      </c>
      <c r="F71" s="11">
        <f>mintBurn_tbl!F61/$B71</f>
        <v>1.9268132646111803E-2</v>
      </c>
      <c r="G71" s="11">
        <f>mintBurn_tbl!G61/$B71</f>
        <v>-1.6446153068173906E-2</v>
      </c>
      <c r="H71" s="11">
        <f>mintBurn_tbl!H61/$B71</f>
        <v>-4.4223930845951699E-2</v>
      </c>
      <c r="I71" s="11">
        <f>mintBurn_tbl!I61/$B71</f>
        <v>-6.6446153068173919E-2</v>
      </c>
      <c r="K71" s="11">
        <f>mintBurn_tbl!J61/$B71</f>
        <v>2.2051359849279542E-4</v>
      </c>
      <c r="L71" s="11">
        <f>mintBurn_tbl!K61/$B71</f>
        <v>-3.7874724496745331E-2</v>
      </c>
      <c r="M71" s="11">
        <f>mintBurn_tbl!L61/$B71</f>
        <v>-6.6446153068173919E-2</v>
      </c>
      <c r="N71" s="11">
        <f>mintBurn_tbl!M61/$B71</f>
        <v>-8.8668375290396145E-2</v>
      </c>
      <c r="O71" s="11">
        <f>mintBurn_tbl!N61/$B71</f>
        <v>-0.10644615306817391</v>
      </c>
    </row>
    <row r="72" spans="1:15" x14ac:dyDescent="0.25">
      <c r="A72" s="12" t="str">
        <f>mintBurn_tbl!A62</f>
        <v>0x4569c1ab9c4fc9b29cfbaddad569e89d5a202f3d</v>
      </c>
      <c r="B72" s="2">
        <f>mintBurn_tbl!B62</f>
        <v>118040.8056862955</v>
      </c>
      <c r="C72" s="2">
        <f>mintBurn_tbl!C62</f>
        <v>46720.681153273406</v>
      </c>
      <c r="D72" s="2"/>
      <c r="E72" s="11">
        <f>mintBurn_tbl!E62/$B72</f>
        <v>-6.2467770205708956E-2</v>
      </c>
      <c r="F72" s="11">
        <f>mintBurn_tbl!F62/$B72</f>
        <v>-0.11008681782475656</v>
      </c>
      <c r="G72" s="11">
        <f>mintBurn_tbl!G62/$B72</f>
        <v>-0.14580110353904227</v>
      </c>
      <c r="H72" s="11">
        <f>mintBurn_tbl!H62/$B72</f>
        <v>-0.17357888131682001</v>
      </c>
      <c r="I72" s="11">
        <f>mintBurn_tbl!I62/$B72</f>
        <v>-0.19580110353904223</v>
      </c>
      <c r="K72" s="11">
        <f>mintBurn_tbl!J62/$B72</f>
        <v>-0.12913443687237561</v>
      </c>
      <c r="L72" s="11">
        <f>mintBurn_tbl!K62/$B72</f>
        <v>-0.16722967496761368</v>
      </c>
      <c r="M72" s="11">
        <f>mintBurn_tbl!L62/$B72</f>
        <v>-0.19580110353904223</v>
      </c>
      <c r="N72" s="11">
        <f>mintBurn_tbl!M62/$B72</f>
        <v>-0.21802332576126443</v>
      </c>
      <c r="O72" s="11">
        <f>mintBurn_tbl!N62/$B72</f>
        <v>-0.23580110353904224</v>
      </c>
    </row>
    <row r="73" spans="1:15" x14ac:dyDescent="0.25">
      <c r="A73" s="12" t="str">
        <f>mintBurn_tbl!A63</f>
        <v>0x98c30c832f42222985430c5e95b240af5c2cfd36</v>
      </c>
      <c r="B73" s="2">
        <f>mintBurn_tbl!B63</f>
        <v>189167.72157496959</v>
      </c>
      <c r="C73" s="2">
        <f>mintBurn_tbl!C63</f>
        <v>46004.132326929182</v>
      </c>
      <c r="D73" s="2"/>
      <c r="E73" s="11">
        <f>mintBurn_tbl!E63/$B73</f>
        <v>9.0141038453907238E-2</v>
      </c>
      <c r="F73" s="11">
        <f>mintBurn_tbl!F63/$B73</f>
        <v>4.2521990834859594E-2</v>
      </c>
      <c r="G73" s="11">
        <f>mintBurn_tbl!G63/$B73</f>
        <v>6.8077051205738823E-3</v>
      </c>
      <c r="H73" s="11">
        <f>mintBurn_tbl!H63/$B73</f>
        <v>-2.0970072657203884E-2</v>
      </c>
      <c r="I73" s="11">
        <f>mintBurn_tbl!I63/$B73</f>
        <v>-4.3192294879426128E-2</v>
      </c>
      <c r="K73" s="11">
        <f>mintBurn_tbl!J63/$B73</f>
        <v>2.3474371787240565E-2</v>
      </c>
      <c r="L73" s="11">
        <f>mintBurn_tbl!K63/$B73</f>
        <v>-1.4620866307997528E-2</v>
      </c>
      <c r="M73" s="11">
        <f>mintBurn_tbl!L63/$B73</f>
        <v>-4.3192294879426087E-2</v>
      </c>
      <c r="N73" s="11">
        <f>mintBurn_tbl!M63/$B73</f>
        <v>-6.5414517101648292E-2</v>
      </c>
      <c r="O73" s="11">
        <f>mintBurn_tbl!N63/$B73</f>
        <v>-8.3192294879426074E-2</v>
      </c>
    </row>
    <row r="74" spans="1:15" x14ac:dyDescent="0.25">
      <c r="A74" s="12" t="str">
        <f>mintBurn_tbl!A64</f>
        <v>0x96a6505172a24e54a56147cf884bd4c2f315f741</v>
      </c>
      <c r="B74" s="2">
        <f>mintBurn_tbl!B64</f>
        <v>107666.1886428587</v>
      </c>
      <c r="C74" s="2">
        <f>mintBurn_tbl!C64</f>
        <v>45581.801094088529</v>
      </c>
      <c r="D74" s="2"/>
      <c r="E74" s="11">
        <f>mintBurn_tbl!E64/$B74</f>
        <v>-9.0028928010278245E-2</v>
      </c>
      <c r="F74" s="11">
        <f>mintBurn_tbl!F64/$B74</f>
        <v>-0.13764797562932579</v>
      </c>
      <c r="G74" s="11">
        <f>mintBurn_tbl!G64/$B74</f>
        <v>-0.17336226134361152</v>
      </c>
      <c r="H74" s="11">
        <f>mintBurn_tbl!H64/$B74</f>
        <v>-0.20114003912138931</v>
      </c>
      <c r="I74" s="11">
        <f>mintBurn_tbl!I64/$B74</f>
        <v>-0.22336226134361159</v>
      </c>
      <c r="K74" s="11">
        <f>mintBurn_tbl!J64/$B74</f>
        <v>-0.15669559467694485</v>
      </c>
      <c r="L74" s="11">
        <f>mintBurn_tbl!K64/$B74</f>
        <v>-0.19479083277218301</v>
      </c>
      <c r="M74" s="11">
        <f>mintBurn_tbl!L64/$B74</f>
        <v>-0.22336226134361159</v>
      </c>
      <c r="N74" s="11">
        <f>mintBurn_tbl!M64/$B74</f>
        <v>-0.24558448356583376</v>
      </c>
      <c r="O74" s="11">
        <f>mintBurn_tbl!N64/$B74</f>
        <v>-0.26336226134361163</v>
      </c>
    </row>
    <row r="75" spans="1:15" x14ac:dyDescent="0.25">
      <c r="A75" s="12" t="str">
        <f>mintBurn_tbl!A65</f>
        <v>0xc42c23c8287050c6d0cda3146b89efbb8ab7c748</v>
      </c>
      <c r="B75" s="2">
        <f>mintBurn_tbl!B65</f>
        <v>170011.75033157089</v>
      </c>
      <c r="C75" s="2">
        <f>mintBurn_tbl!C65</f>
        <v>44518.60426159393</v>
      </c>
      <c r="D75" s="2"/>
      <c r="E75" s="11">
        <f>mintBurn_tbl!E65/$B75</f>
        <v>7.1477290002386673E-2</v>
      </c>
      <c r="F75" s="11">
        <f>mintBurn_tbl!F65/$B75</f>
        <v>2.3858242383339053E-2</v>
      </c>
      <c r="G75" s="11">
        <f>mintBurn_tbl!G65/$B75</f>
        <v>-1.185604333094668E-2</v>
      </c>
      <c r="H75" s="11">
        <f>mintBurn_tbl!H65/$B75</f>
        <v>-3.963382110872448E-2</v>
      </c>
      <c r="I75" s="11">
        <f>mintBurn_tbl!I65/$B75</f>
        <v>-6.1856043330946693E-2</v>
      </c>
      <c r="K75" s="11">
        <f>mintBurn_tbl!J65/$B75</f>
        <v>4.8106233357200082E-3</v>
      </c>
      <c r="L75" s="11">
        <f>mintBurn_tbl!K65/$B75</f>
        <v>-3.3284614759518126E-2</v>
      </c>
      <c r="M75" s="11">
        <f>mintBurn_tbl!L65/$B75</f>
        <v>-6.1856043330946693E-2</v>
      </c>
      <c r="N75" s="11">
        <f>mintBurn_tbl!M65/$B75</f>
        <v>-8.4078265553168913E-2</v>
      </c>
      <c r="O75" s="11">
        <f>mintBurn_tbl!N65/$B75</f>
        <v>-0.10185604333094671</v>
      </c>
    </row>
    <row r="76" spans="1:15" x14ac:dyDescent="0.25">
      <c r="A76" s="12" t="str">
        <f>mintBurn_tbl!A66</f>
        <v>0x3d73ca37ca20a288eab1616d24e23998374a60c4</v>
      </c>
      <c r="B76" s="2">
        <f>mintBurn_tbl!B66</f>
        <v>259599.00821407</v>
      </c>
      <c r="C76" s="2">
        <f>mintBurn_tbl!C66</f>
        <v>43376.970028782816</v>
      </c>
      <c r="D76" s="2"/>
      <c r="E76" s="11">
        <f>mintBurn_tbl!E66/$B76</f>
        <v>0.16624113091238502</v>
      </c>
      <c r="F76" s="11">
        <f>mintBurn_tbl!F66/$B76</f>
        <v>0.1186220832933374</v>
      </c>
      <c r="G76" s="11">
        <f>mintBurn_tbl!G66/$B76</f>
        <v>8.2907797579051687E-2</v>
      </c>
      <c r="H76" s="11">
        <f>mintBurn_tbl!H66/$B76</f>
        <v>5.5130019801273883E-2</v>
      </c>
      <c r="I76" s="11">
        <f>mintBurn_tbl!I66/$B76</f>
        <v>3.290779757905167E-2</v>
      </c>
      <c r="K76" s="11">
        <f>mintBurn_tbl!J66/$B76</f>
        <v>9.9574464245718364E-2</v>
      </c>
      <c r="L76" s="11">
        <f>mintBurn_tbl!K66/$B76</f>
        <v>6.1479226150480251E-2</v>
      </c>
      <c r="M76" s="11">
        <f>mintBurn_tbl!L66/$B76</f>
        <v>3.2907797579051698E-2</v>
      </c>
      <c r="N76" s="11">
        <f>mintBurn_tbl!M66/$B76</f>
        <v>1.0685575356829473E-2</v>
      </c>
      <c r="O76" s="11">
        <f>mintBurn_tbl!N66/$B76</f>
        <v>-7.0922024209483158E-3</v>
      </c>
    </row>
    <row r="77" spans="1:15" x14ac:dyDescent="0.25">
      <c r="A77" s="12" t="str">
        <f>mintBurn_tbl!A67</f>
        <v>0x3e3cc1729d996a4a98e7f34dc7a7512c78aa4d74</v>
      </c>
      <c r="B77" s="2">
        <f>mintBurn_tbl!B67</f>
        <v>255724.9968009131</v>
      </c>
      <c r="C77" s="2">
        <f>mintBurn_tbl!C67</f>
        <v>42108.818679022137</v>
      </c>
      <c r="D77" s="2"/>
      <c r="E77" s="11">
        <f>mintBurn_tbl!E67/$B77</f>
        <v>0.16866887265957023</v>
      </c>
      <c r="F77" s="11">
        <f>mintBurn_tbl!F67/$B77</f>
        <v>0.12104982504052263</v>
      </c>
      <c r="G77" s="11">
        <f>mintBurn_tbl!G67/$B77</f>
        <v>8.5335539326236914E-2</v>
      </c>
      <c r="H77" s="11">
        <f>mintBurn_tbl!H67/$B77</f>
        <v>5.7557761548459173E-2</v>
      </c>
      <c r="I77" s="11">
        <f>mintBurn_tbl!I67/$B77</f>
        <v>3.5335539326236926E-2</v>
      </c>
      <c r="K77" s="11">
        <f>mintBurn_tbl!J67/$B77</f>
        <v>0.10200220599290355</v>
      </c>
      <c r="L77" s="11">
        <f>mintBurn_tbl!K67/$B77</f>
        <v>6.3906967897665479E-2</v>
      </c>
      <c r="M77" s="11">
        <f>mintBurn_tbl!L67/$B77</f>
        <v>3.5335539326236926E-2</v>
      </c>
      <c r="N77" s="11">
        <f>mintBurn_tbl!M67/$B77</f>
        <v>1.3113317104014692E-2</v>
      </c>
      <c r="O77" s="11">
        <f>mintBurn_tbl!N67/$B77</f>
        <v>-4.6644606737630823E-3</v>
      </c>
    </row>
    <row r="78" spans="1:15" x14ac:dyDescent="0.25">
      <c r="A78" s="12" t="str">
        <f>mintBurn_tbl!A68</f>
        <v>0xcb3593c7c0dfe13129ff2b6add9ba402f76c797e</v>
      </c>
      <c r="B78" s="2">
        <f>mintBurn_tbl!B68</f>
        <v>151472.14137564311</v>
      </c>
      <c r="C78" s="2">
        <f>mintBurn_tbl!C68</f>
        <v>40580.329502041342</v>
      </c>
      <c r="D78" s="2"/>
      <c r="E78" s="11">
        <f>mintBurn_tbl!E68/$B78</f>
        <v>6.5427108904880821E-2</v>
      </c>
      <c r="F78" s="11">
        <f>mintBurn_tbl!F68/$B78</f>
        <v>1.7808061285833187E-2</v>
      </c>
      <c r="G78" s="11">
        <f>mintBurn_tbl!G68/$B78</f>
        <v>-1.7906224428452539E-2</v>
      </c>
      <c r="H78" s="11">
        <f>mintBurn_tbl!H68/$B78</f>
        <v>-4.5684002206230319E-2</v>
      </c>
      <c r="I78" s="11">
        <f>mintBurn_tbl!I68/$B78</f>
        <v>-6.7906224428452525E-2</v>
      </c>
      <c r="K78" s="11">
        <f>mintBurn_tbl!J68/$B78</f>
        <v>-1.2395577617858849E-3</v>
      </c>
      <c r="L78" s="11">
        <f>mintBurn_tbl!K68/$B78</f>
        <v>-3.9334795857023978E-2</v>
      </c>
      <c r="M78" s="11">
        <f>mintBurn_tbl!L68/$B78</f>
        <v>-6.7906224428452525E-2</v>
      </c>
      <c r="N78" s="11">
        <f>mintBurn_tbl!M68/$B78</f>
        <v>-9.0128446650674723E-2</v>
      </c>
      <c r="O78" s="11">
        <f>mintBurn_tbl!N68/$B78</f>
        <v>-0.10790622442845256</v>
      </c>
    </row>
    <row r="79" spans="1:15" x14ac:dyDescent="0.25">
      <c r="A79" s="12" t="str">
        <f>mintBurn_tbl!A69</f>
        <v>0x583d03fe81b13d399426516de0badb93a428f1b1</v>
      </c>
      <c r="B79" s="2">
        <f>mintBurn_tbl!B69</f>
        <v>241674.24768209201</v>
      </c>
      <c r="C79" s="2">
        <f>mintBurn_tbl!C69</f>
        <v>39595.201543918149</v>
      </c>
      <c r="D79" s="2"/>
      <c r="E79" s="11">
        <f>mintBurn_tbl!E69/$B79</f>
        <v>0.16949625957112063</v>
      </c>
      <c r="F79" s="11">
        <f>mintBurn_tbl!F69/$B79</f>
        <v>0.12187721195207302</v>
      </c>
      <c r="G79" s="11">
        <f>mintBurn_tbl!G69/$B79</f>
        <v>8.6162926237787332E-2</v>
      </c>
      <c r="H79" s="11">
        <f>mintBurn_tbl!H69/$B79</f>
        <v>5.8385148460009549E-2</v>
      </c>
      <c r="I79" s="11">
        <f>mintBurn_tbl!I69/$B79</f>
        <v>3.6162926237787343E-2</v>
      </c>
      <c r="K79" s="11">
        <f>mintBurn_tbl!J69/$B79</f>
        <v>0.10282959290445401</v>
      </c>
      <c r="L79" s="11">
        <f>mintBurn_tbl!K69/$B79</f>
        <v>6.473435480921591E-2</v>
      </c>
      <c r="M79" s="11">
        <f>mintBurn_tbl!L69/$B79</f>
        <v>3.6162926237787343E-2</v>
      </c>
      <c r="N79" s="11">
        <f>mintBurn_tbl!M69/$B79</f>
        <v>1.3940704015565134E-2</v>
      </c>
      <c r="O79" s="11">
        <f>mintBurn_tbl!N69/$B79</f>
        <v>-3.8370737622126592E-3</v>
      </c>
    </row>
    <row r="80" spans="1:15" x14ac:dyDescent="0.25">
      <c r="A80" s="12" t="str">
        <f>mintBurn_tbl!A70</f>
        <v>0xca41a5fccf73d0793bdf8657ed4010ec40f10f2c</v>
      </c>
      <c r="B80" s="2">
        <f>mintBurn_tbl!B70</f>
        <v>148875.75609793331</v>
      </c>
      <c r="C80" s="2">
        <f>mintBurn_tbl!C70</f>
        <v>39473.5113329866</v>
      </c>
      <c r="D80" s="2"/>
      <c r="E80" s="11">
        <f>mintBurn_tbl!E70/$B80</f>
        <v>6.8189347720120544E-2</v>
      </c>
      <c r="F80" s="11">
        <f>mintBurn_tbl!F70/$B80</f>
        <v>2.05703001010729E-2</v>
      </c>
      <c r="G80" s="11">
        <f>mintBurn_tbl!G70/$B80</f>
        <v>-1.5143985613212807E-2</v>
      </c>
      <c r="H80" s="11">
        <f>mintBurn_tbl!H70/$B80</f>
        <v>-4.2921763390990582E-2</v>
      </c>
      <c r="I80" s="11">
        <f>mintBurn_tbl!I70/$B80</f>
        <v>-6.5143985613212788E-2</v>
      </c>
      <c r="K80" s="11">
        <f>mintBurn_tbl!J70/$B80</f>
        <v>1.5226810534538814E-3</v>
      </c>
      <c r="L80" s="11">
        <f>mintBurn_tbl!K70/$B80</f>
        <v>-3.6572557041784207E-2</v>
      </c>
      <c r="M80" s="11">
        <f>mintBurn_tbl!L70/$B80</f>
        <v>-6.5143985613212788E-2</v>
      </c>
      <c r="N80" s="11">
        <f>mintBurn_tbl!M70/$B80</f>
        <v>-8.7366207835435E-2</v>
      </c>
      <c r="O80" s="11">
        <f>mintBurn_tbl!N70/$B80</f>
        <v>-0.10514398561321281</v>
      </c>
    </row>
    <row r="81" spans="1:15" x14ac:dyDescent="0.25">
      <c r="A81" s="12" t="str">
        <f>mintBurn_tbl!A71</f>
        <v>0x4125533e8c48385320069793c463dc554c77a398</v>
      </c>
      <c r="B81" s="2">
        <f>mintBurn_tbl!B71</f>
        <v>156288.9432685542</v>
      </c>
      <c r="C81" s="2">
        <f>mintBurn_tbl!C71</f>
        <v>38723.774794735713</v>
      </c>
      <c r="D81" s="2"/>
      <c r="E81" s="11">
        <f>mintBurn_tbl!E71/$B81</f>
        <v>8.5562928179362036E-2</v>
      </c>
      <c r="F81" s="11">
        <f>mintBurn_tbl!F71/$B81</f>
        <v>3.7943880560314371E-2</v>
      </c>
      <c r="G81" s="11">
        <f>mintBurn_tbl!G71/$B81</f>
        <v>2.2295948460286752E-3</v>
      </c>
      <c r="H81" s="11">
        <f>mintBurn_tbl!H71/$B81</f>
        <v>-2.554818293174909E-2</v>
      </c>
      <c r="I81" s="11">
        <f>mintBurn_tbl!I71/$B81</f>
        <v>-4.7770405153971331E-2</v>
      </c>
      <c r="K81" s="11">
        <f>mintBurn_tbl!J71/$B81</f>
        <v>1.8896261512695352E-2</v>
      </c>
      <c r="L81" s="11">
        <f>mintBurn_tbl!K71/$B81</f>
        <v>-1.9198976582542736E-2</v>
      </c>
      <c r="M81" s="11">
        <f>mintBurn_tbl!L71/$B81</f>
        <v>-4.7770405153971303E-2</v>
      </c>
      <c r="N81" s="11">
        <f>mintBurn_tbl!M71/$B81</f>
        <v>-6.9992627376193495E-2</v>
      </c>
      <c r="O81" s="11">
        <f>mintBurn_tbl!N71/$B81</f>
        <v>-8.7770405153971318E-2</v>
      </c>
    </row>
    <row r="82" spans="1:15" x14ac:dyDescent="0.25">
      <c r="A82" s="12" t="str">
        <f>mintBurn_tbl!A72</f>
        <v>0x6de6e901bbefd26a9888798a25e4a49309d04ca9</v>
      </c>
      <c r="B82" s="2">
        <f>mintBurn_tbl!B72</f>
        <v>92583.732250276254</v>
      </c>
      <c r="C82" s="2">
        <f>mintBurn_tbl!C72</f>
        <v>38553.43557719636</v>
      </c>
      <c r="D82" s="2"/>
      <c r="E82" s="11">
        <f>mintBurn_tbl!E72/$B82</f>
        <v>-8.3083618545179011E-2</v>
      </c>
      <c r="F82" s="11">
        <f>mintBurn_tbl!F72/$B82</f>
        <v>-0.13070266616422663</v>
      </c>
      <c r="G82" s="11">
        <f>mintBurn_tbl!G72/$B82</f>
        <v>-0.16641695187851241</v>
      </c>
      <c r="H82" s="11">
        <f>mintBurn_tbl!H72/$B82</f>
        <v>-0.19419472965629014</v>
      </c>
      <c r="I82" s="11">
        <f>mintBurn_tbl!I72/$B82</f>
        <v>-0.2164169518785124</v>
      </c>
      <c r="K82" s="11">
        <f>mintBurn_tbl!J72/$B82</f>
        <v>-0.14975028521184564</v>
      </c>
      <c r="L82" s="11">
        <f>mintBurn_tbl!K72/$B82</f>
        <v>-0.18784552330708376</v>
      </c>
      <c r="M82" s="11">
        <f>mintBurn_tbl!L72/$B82</f>
        <v>-0.2164169518785124</v>
      </c>
      <c r="N82" s="11">
        <f>mintBurn_tbl!M72/$B82</f>
        <v>-0.23863917410073457</v>
      </c>
      <c r="O82" s="11">
        <f>mintBurn_tbl!N72/$B82</f>
        <v>-0.25641695187851232</v>
      </c>
    </row>
    <row r="83" spans="1:15" x14ac:dyDescent="0.25">
      <c r="A83" s="12" t="str">
        <f>mintBurn_tbl!A73</f>
        <v>0xb47d8f87c0113827d44ad0bc32d53823c477a89d</v>
      </c>
      <c r="B83" s="2">
        <f>mintBurn_tbl!B73</f>
        <v>148754.22495362099</v>
      </c>
      <c r="C83" s="2">
        <f>mintBurn_tbl!C73</f>
        <v>38142.244731646853</v>
      </c>
      <c r="D83" s="2"/>
      <c r="E83" s="11">
        <f>mintBurn_tbl!E73/$B83</f>
        <v>7.6922164215017852E-2</v>
      </c>
      <c r="F83" s="11">
        <f>mintBurn_tbl!F73/$B83</f>
        <v>2.9303116595970246E-2</v>
      </c>
      <c r="G83" s="11">
        <f>mintBurn_tbl!G73/$B83</f>
        <v>-6.4111691183154672E-3</v>
      </c>
      <c r="H83" s="11">
        <f>mintBurn_tbl!H73/$B83</f>
        <v>-3.4188946896093253E-2</v>
      </c>
      <c r="I83" s="11">
        <f>mintBurn_tbl!I73/$B83</f>
        <v>-5.6411169118315452E-2</v>
      </c>
      <c r="K83" s="11">
        <f>mintBurn_tbl!J73/$B83</f>
        <v>1.0255497548351202E-2</v>
      </c>
      <c r="L83" s="11">
        <f>mintBurn_tbl!K73/$B83</f>
        <v>-2.7839740546886871E-2</v>
      </c>
      <c r="M83" s="11">
        <f>mintBurn_tbl!L73/$B83</f>
        <v>-5.6411169118315452E-2</v>
      </c>
      <c r="N83" s="11">
        <f>mintBurn_tbl!M73/$B83</f>
        <v>-7.8633391340537651E-2</v>
      </c>
      <c r="O83" s="11">
        <f>mintBurn_tbl!N73/$B83</f>
        <v>-9.6411169118315432E-2</v>
      </c>
    </row>
    <row r="84" spans="1:15" x14ac:dyDescent="0.25">
      <c r="A84" s="12" t="str">
        <f>mintBurn_tbl!A74</f>
        <v>0x3b454077aaf52ff3baec9128194191b7796247ba</v>
      </c>
      <c r="B84" s="2">
        <f>mintBurn_tbl!B74</f>
        <v>165503.3601809208</v>
      </c>
      <c r="C84" s="2">
        <f>mintBurn_tbl!C74</f>
        <v>37323.385118940292</v>
      </c>
      <c r="D84" s="2"/>
      <c r="E84" s="11">
        <f>mintBurn_tbl!E74/$B84</f>
        <v>0.10781896868152178</v>
      </c>
      <c r="F84" s="11">
        <f>mintBurn_tbl!F74/$B84</f>
        <v>6.0199921062474147E-2</v>
      </c>
      <c r="G84" s="11">
        <f>mintBurn_tbl!G74/$B84</f>
        <v>2.4485635348188428E-2</v>
      </c>
      <c r="H84" s="11">
        <f>mintBurn_tbl!H74/$B84</f>
        <v>-3.2921424295893455E-3</v>
      </c>
      <c r="I84" s="11">
        <f>mintBurn_tbl!I74/$B84</f>
        <v>-2.5514364651811585E-2</v>
      </c>
      <c r="K84" s="11">
        <f>mintBurn_tbl!J74/$B84</f>
        <v>4.1152302014855091E-2</v>
      </c>
      <c r="L84" s="11">
        <f>mintBurn_tbl!K74/$B84</f>
        <v>3.0570639196169772E-3</v>
      </c>
      <c r="M84" s="11">
        <f>mintBurn_tbl!L74/$B84</f>
        <v>-2.5514364651811585E-2</v>
      </c>
      <c r="N84" s="11">
        <f>mintBurn_tbl!M74/$B84</f>
        <v>-4.7736586874033801E-2</v>
      </c>
      <c r="O84" s="11">
        <f>mintBurn_tbl!N74/$B84</f>
        <v>-6.5514364651811596E-2</v>
      </c>
    </row>
    <row r="85" spans="1:15" x14ac:dyDescent="0.25">
      <c r="A85" s="12" t="str">
        <f>mintBurn_tbl!A75</f>
        <v>0x888412fe22910ad8af968fef0ea9e9a92689b54b</v>
      </c>
      <c r="B85" s="2">
        <f>mintBurn_tbl!B75</f>
        <v>76261.199552216625</v>
      </c>
      <c r="C85" s="2">
        <f>mintBurn_tbl!C75</f>
        <v>37258.797662701603</v>
      </c>
      <c r="D85" s="2"/>
      <c r="E85" s="11">
        <f>mintBurn_tbl!E75/$B85</f>
        <v>-0.15523487542124065</v>
      </c>
      <c r="F85" s="11">
        <f>mintBurn_tbl!F75/$B85</f>
        <v>-0.20285392304028829</v>
      </c>
      <c r="G85" s="11">
        <f>mintBurn_tbl!G75/$B85</f>
        <v>-0.23856820875457399</v>
      </c>
      <c r="H85" s="11">
        <f>mintBurn_tbl!H75/$B85</f>
        <v>-0.26634598653235175</v>
      </c>
      <c r="I85" s="11">
        <f>mintBurn_tbl!I75/$B85</f>
        <v>-0.28856820875457401</v>
      </c>
      <c r="K85" s="11">
        <f>mintBurn_tbl!J75/$B85</f>
        <v>-0.22190154208790724</v>
      </c>
      <c r="L85" s="11">
        <f>mintBurn_tbl!K75/$B85</f>
        <v>-0.25999678018314537</v>
      </c>
      <c r="M85" s="11">
        <f>mintBurn_tbl!L75/$B85</f>
        <v>-0.28856820875457401</v>
      </c>
      <c r="N85" s="11">
        <f>mintBurn_tbl!M75/$B85</f>
        <v>-0.31079043097679615</v>
      </c>
      <c r="O85" s="11">
        <f>mintBurn_tbl!N75/$B85</f>
        <v>-0.32856820875457393</v>
      </c>
    </row>
    <row r="86" spans="1:15" x14ac:dyDescent="0.25">
      <c r="A86" s="12" t="str">
        <f>mintBurn_tbl!A76</f>
        <v>0x2a529ef7ca745335d2c17de65f590eecbadca152</v>
      </c>
      <c r="B86" s="2">
        <f>mintBurn_tbl!B76</f>
        <v>159326.6851282694</v>
      </c>
      <c r="C86" s="2">
        <f>mintBurn_tbl!C76</f>
        <v>35908.618633170932</v>
      </c>
      <c r="D86" s="2"/>
      <c r="E86" s="11">
        <f>mintBurn_tbl!E76/$B86</f>
        <v>0.1079560300632507</v>
      </c>
      <c r="F86" s="11">
        <f>mintBurn_tbl!F76/$B86</f>
        <v>6.0336982444203102E-2</v>
      </c>
      <c r="G86" s="11">
        <f>mintBurn_tbl!G76/$B86</f>
        <v>2.4622696729917393E-2</v>
      </c>
      <c r="H86" s="11">
        <f>mintBurn_tbl!H76/$B86</f>
        <v>-3.1550810478603647E-3</v>
      </c>
      <c r="I86" s="11">
        <f>mintBurn_tbl!I76/$B86</f>
        <v>-2.5377303270082602E-2</v>
      </c>
      <c r="K86" s="11">
        <f>mintBurn_tbl!J76/$B86</f>
        <v>4.1289363396584067E-2</v>
      </c>
      <c r="L86" s="11">
        <f>mintBurn_tbl!K76/$B86</f>
        <v>3.1941253013459498E-3</v>
      </c>
      <c r="M86" s="11">
        <f>mintBurn_tbl!L76/$B86</f>
        <v>-2.5377303270082602E-2</v>
      </c>
      <c r="N86" s="11">
        <f>mintBurn_tbl!M76/$B86</f>
        <v>-4.7599525492304819E-2</v>
      </c>
      <c r="O86" s="11">
        <f>mintBurn_tbl!N76/$B86</f>
        <v>-6.5377303270082621E-2</v>
      </c>
    </row>
    <row r="87" spans="1:15" x14ac:dyDescent="0.25">
      <c r="A87" s="12" t="str">
        <f>mintBurn_tbl!A77</f>
        <v>0x1c1b49aaa9b98d861f0db9af94543c4df4537269</v>
      </c>
      <c r="B87" s="2">
        <f>mintBurn_tbl!B77</f>
        <v>122751.9060671659</v>
      </c>
      <c r="C87" s="2">
        <f>mintBurn_tbl!C77</f>
        <v>35833.513620710837</v>
      </c>
      <c r="D87" s="2"/>
      <c r="E87" s="11">
        <f>mintBurn_tbl!E77/$B87</f>
        <v>4.1415148363530309E-2</v>
      </c>
      <c r="F87" s="11">
        <f>mintBurn_tbl!F77/$B87</f>
        <v>-6.2038992555173396E-3</v>
      </c>
      <c r="G87" s="11">
        <f>mintBurn_tbl!G77/$B87</f>
        <v>-4.1918184969803075E-2</v>
      </c>
      <c r="H87" s="11">
        <f>mintBurn_tbl!H77/$B87</f>
        <v>-6.9695962747580845E-2</v>
      </c>
      <c r="I87" s="11">
        <f>mintBurn_tbl!I77/$B87</f>
        <v>-9.1918184969803099E-2</v>
      </c>
      <c r="K87" s="11">
        <f>mintBurn_tbl!J77/$B87</f>
        <v>-2.5251518303136388E-2</v>
      </c>
      <c r="L87" s="11">
        <f>mintBurn_tbl!K77/$B87</f>
        <v>-6.3346756398374504E-2</v>
      </c>
      <c r="M87" s="11">
        <f>mintBurn_tbl!L77/$B87</f>
        <v>-9.1918184969803099E-2</v>
      </c>
      <c r="N87" s="11">
        <f>mintBurn_tbl!M77/$B87</f>
        <v>-0.11414040719202533</v>
      </c>
      <c r="O87" s="11">
        <f>mintBurn_tbl!N77/$B87</f>
        <v>-0.13191818496980312</v>
      </c>
    </row>
    <row r="88" spans="1:15" x14ac:dyDescent="0.25">
      <c r="A88" s="12" t="str">
        <f>mintBurn_tbl!A78</f>
        <v>0xbbccf6cab5b3aec26b0cbc6095b5b6ddbacfd59a</v>
      </c>
      <c r="B88" s="2">
        <f>mintBurn_tbl!B78</f>
        <v>143133.69505644229</v>
      </c>
      <c r="C88" s="2">
        <f>mintBurn_tbl!C78</f>
        <v>35181.316422390657</v>
      </c>
      <c r="D88" s="2"/>
      <c r="E88" s="11">
        <f>mintBurn_tbl!E78/$B88</f>
        <v>8.7539941298582183E-2</v>
      </c>
      <c r="F88" s="11">
        <f>mintBurn_tbl!F78/$B88</f>
        <v>3.9920893679534525E-2</v>
      </c>
      <c r="G88" s="11">
        <f>mintBurn_tbl!G78/$B88</f>
        <v>4.2066079652487952E-3</v>
      </c>
      <c r="H88" s="11">
        <f>mintBurn_tbl!H78/$B88</f>
        <v>-2.3571169812529009E-2</v>
      </c>
      <c r="I88" s="11">
        <f>mintBurn_tbl!I78/$B88</f>
        <v>-4.5793392034751232E-2</v>
      </c>
      <c r="K88" s="11">
        <f>mintBurn_tbl!J78/$B88</f>
        <v>2.087327463191551E-2</v>
      </c>
      <c r="L88" s="11">
        <f>mintBurn_tbl!K78/$B88</f>
        <v>-1.722196346332263E-2</v>
      </c>
      <c r="M88" s="11">
        <f>mintBurn_tbl!L78/$B88</f>
        <v>-4.5793392034751211E-2</v>
      </c>
      <c r="N88" s="11">
        <f>mintBurn_tbl!M78/$B88</f>
        <v>-6.8015614256973445E-2</v>
      </c>
      <c r="O88" s="11">
        <f>mintBurn_tbl!N78/$B88</f>
        <v>-8.579339203475124E-2</v>
      </c>
    </row>
    <row r="89" spans="1:15" x14ac:dyDescent="0.25">
      <c r="A89" s="12" t="str">
        <f>mintBurn_tbl!A79</f>
        <v>0x96cb2f6cdf6f301e59724092d03ad119782c093d</v>
      </c>
      <c r="B89" s="2">
        <f>mintBurn_tbl!B79</f>
        <v>126807.3330684903</v>
      </c>
      <c r="C89" s="2">
        <f>mintBurn_tbl!C79</f>
        <v>34368.746388449603</v>
      </c>
      <c r="D89" s="2"/>
      <c r="E89" s="11">
        <f>mintBurn_tbl!E79/$B89</f>
        <v>6.2302111740757109E-2</v>
      </c>
      <c r="F89" s="11">
        <f>mintBurn_tbl!F79/$B89</f>
        <v>1.4683064121709518E-2</v>
      </c>
      <c r="G89" s="11">
        <f>mintBurn_tbl!G79/$B89</f>
        <v>-2.1031221592576189E-2</v>
      </c>
      <c r="H89" s="11">
        <f>mintBurn_tbl!H79/$B89</f>
        <v>-4.8808999370353955E-2</v>
      </c>
      <c r="I89" s="11">
        <f>mintBurn_tbl!I79/$B89</f>
        <v>-7.1031221592576174E-2</v>
      </c>
      <c r="K89" s="11">
        <f>mintBurn_tbl!J79/$B89</f>
        <v>-4.364554925909518E-3</v>
      </c>
      <c r="L89" s="11">
        <f>mintBurn_tbl!K79/$B89</f>
        <v>-4.2459793021147621E-2</v>
      </c>
      <c r="M89" s="11">
        <f>mintBurn_tbl!L79/$B89</f>
        <v>-7.1031221592576174E-2</v>
      </c>
      <c r="N89" s="11">
        <f>mintBurn_tbl!M79/$B89</f>
        <v>-9.3253443814798415E-2</v>
      </c>
      <c r="O89" s="11">
        <f>mintBurn_tbl!N79/$B89</f>
        <v>-0.11103122159257618</v>
      </c>
    </row>
    <row r="90" spans="1:15" x14ac:dyDescent="0.25">
      <c r="A90" s="12" t="str">
        <f>mintBurn_tbl!A80</f>
        <v>0x4b479f5e351181689e8abfea3544a365c54c1ff7</v>
      </c>
      <c r="B90" s="2">
        <f>mintBurn_tbl!B80</f>
        <v>128757.6228770439</v>
      </c>
      <c r="C90" s="2">
        <f>mintBurn_tbl!C80</f>
        <v>34053.246890988798</v>
      </c>
      <c r="D90" s="2"/>
      <c r="E90" s="11">
        <f>mintBurn_tbl!E80/$B90</f>
        <v>6.8857754100966673E-2</v>
      </c>
      <c r="F90" s="11">
        <f>mintBurn_tbl!F80/$B90</f>
        <v>2.1238706481919053E-2</v>
      </c>
      <c r="G90" s="11">
        <f>mintBurn_tbl!G80/$B90</f>
        <v>-1.4475579232366666E-2</v>
      </c>
      <c r="H90" s="11">
        <f>mintBurn_tbl!H80/$B90</f>
        <v>-4.2253357010144446E-2</v>
      </c>
      <c r="I90" s="11">
        <f>mintBurn_tbl!I80/$B90</f>
        <v>-6.4475579232366673E-2</v>
      </c>
      <c r="K90" s="11">
        <f>mintBurn_tbl!J80/$B90</f>
        <v>2.1910874343000005E-3</v>
      </c>
      <c r="L90" s="11">
        <f>mintBurn_tbl!K80/$B90</f>
        <v>-3.5904150660938064E-2</v>
      </c>
      <c r="M90" s="11">
        <f>mintBurn_tbl!L80/$B90</f>
        <v>-6.4475579232366631E-2</v>
      </c>
      <c r="N90" s="11">
        <f>mintBurn_tbl!M80/$B90</f>
        <v>-8.6697801454588844E-2</v>
      </c>
      <c r="O90" s="11">
        <f>mintBurn_tbl!N80/$B90</f>
        <v>-0.10447557923236661</v>
      </c>
    </row>
    <row r="91" spans="1:15" x14ac:dyDescent="0.25">
      <c r="A91" s="12" t="str">
        <f>mintBurn_tbl!A81</f>
        <v>0x0587588011c1423b01110694a74c6ab6e4fcab0b</v>
      </c>
      <c r="B91" s="2">
        <f>mintBurn_tbl!B81</f>
        <v>69438.190178180812</v>
      </c>
      <c r="C91" s="2">
        <f>mintBurn_tbl!C81</f>
        <v>34009.99794526054</v>
      </c>
      <c r="D91" s="2"/>
      <c r="E91" s="11">
        <f>mintBurn_tbl!E81/$B91</f>
        <v>-0.15645474809548413</v>
      </c>
      <c r="F91" s="11">
        <f>mintBurn_tbl!F81/$B91</f>
        <v>-0.2040737957145318</v>
      </c>
      <c r="G91" s="11">
        <f>mintBurn_tbl!G81/$B91</f>
        <v>-0.23978808142881758</v>
      </c>
      <c r="H91" s="11">
        <f>mintBurn_tbl!H81/$B91</f>
        <v>-0.26756585920659537</v>
      </c>
      <c r="I91" s="11">
        <f>mintBurn_tbl!I81/$B91</f>
        <v>-0.28978808142881757</v>
      </c>
      <c r="K91" s="11">
        <f>mintBurn_tbl!J81/$B91</f>
        <v>-0.22312141476215086</v>
      </c>
      <c r="L91" s="11">
        <f>mintBurn_tbl!K81/$B91</f>
        <v>-0.26121665285738893</v>
      </c>
      <c r="M91" s="11">
        <f>mintBurn_tbl!L81/$B91</f>
        <v>-0.28978808142881757</v>
      </c>
      <c r="N91" s="11">
        <f>mintBurn_tbl!M81/$B91</f>
        <v>-0.31201030365103977</v>
      </c>
      <c r="O91" s="11">
        <f>mintBurn_tbl!N81/$B91</f>
        <v>-0.32978808142881749</v>
      </c>
    </row>
    <row r="92" spans="1:15" x14ac:dyDescent="0.25">
      <c r="A92" s="12" t="str">
        <f>mintBurn_tbl!A82</f>
        <v>0xd1675c2f004f92c26355938457fd7d8ca884cf06</v>
      </c>
      <c r="B92" s="2">
        <f>mintBurn_tbl!B82</f>
        <v>195813.20921385891</v>
      </c>
      <c r="C92" s="2">
        <f>mintBurn_tbl!C82</f>
        <v>32653.131542751151</v>
      </c>
      <c r="D92" s="2"/>
      <c r="E92" s="11">
        <f>mintBurn_tbl!E82/$B92</f>
        <v>0.16657680207660494</v>
      </c>
      <c r="F92" s="11">
        <f>mintBurn_tbl!F82/$B92</f>
        <v>0.11895775445755732</v>
      </c>
      <c r="G92" s="11">
        <f>mintBurn_tbl!G82/$B92</f>
        <v>8.3243468743271626E-2</v>
      </c>
      <c r="H92" s="11">
        <f>mintBurn_tbl!H82/$B92</f>
        <v>5.5465690965493843E-2</v>
      </c>
      <c r="I92" s="11">
        <f>mintBurn_tbl!I82/$B92</f>
        <v>3.3243468743271623E-2</v>
      </c>
      <c r="K92" s="11">
        <f>mintBurn_tbl!J82/$B92</f>
        <v>9.9910135409938289E-2</v>
      </c>
      <c r="L92" s="11">
        <f>mintBurn_tbl!K82/$B92</f>
        <v>6.1814897314700225E-2</v>
      </c>
      <c r="M92" s="11">
        <f>mintBurn_tbl!L82/$B92</f>
        <v>3.3243468743271623E-2</v>
      </c>
      <c r="N92" s="11">
        <f>mintBurn_tbl!M82/$B92</f>
        <v>1.102124652104941E-2</v>
      </c>
      <c r="O92" s="11">
        <f>mintBurn_tbl!N82/$B92</f>
        <v>-6.7565312567283682E-3</v>
      </c>
    </row>
    <row r="93" spans="1:15" x14ac:dyDescent="0.25">
      <c r="A93" s="12" t="str">
        <f>mintBurn_tbl!A83</f>
        <v>0xf858942f64da6bc7a92db94f6d8ca83c0c614355</v>
      </c>
      <c r="B93" s="2">
        <f>mintBurn_tbl!B83</f>
        <v>188408.3104685393</v>
      </c>
      <c r="C93" s="2">
        <f>mintBurn_tbl!C83</f>
        <v>31469.788148758769</v>
      </c>
      <c r="D93" s="2"/>
      <c r="E93" s="11">
        <f>mintBurn_tbl!E83/$B93</f>
        <v>0.16630360905790839</v>
      </c>
      <c r="F93" s="11">
        <f>mintBurn_tbl!F83/$B93</f>
        <v>0.11868456143886078</v>
      </c>
      <c r="G93" s="11">
        <f>mintBurn_tbl!G83/$B93</f>
        <v>8.2970275724575063E-2</v>
      </c>
      <c r="H93" s="11">
        <f>mintBurn_tbl!H83/$B93</f>
        <v>5.5192497946797286E-2</v>
      </c>
      <c r="I93" s="11">
        <f>mintBurn_tbl!I83/$B93</f>
        <v>3.2970275724575095E-2</v>
      </c>
      <c r="K93" s="11">
        <f>mintBurn_tbl!J83/$B93</f>
        <v>9.9636942391241753E-2</v>
      </c>
      <c r="L93" s="11">
        <f>mintBurn_tbl!K83/$B93</f>
        <v>6.1541704296003676E-2</v>
      </c>
      <c r="M93" s="11">
        <f>mintBurn_tbl!L83/$B93</f>
        <v>3.2970275724575095E-2</v>
      </c>
      <c r="N93" s="11">
        <f>mintBurn_tbl!M83/$B93</f>
        <v>1.0748053502352892E-2</v>
      </c>
      <c r="O93" s="11">
        <f>mintBurn_tbl!N83/$B93</f>
        <v>-7.0297242754248992E-3</v>
      </c>
    </row>
    <row r="94" spans="1:15" x14ac:dyDescent="0.25">
      <c r="A94" s="12" t="str">
        <f>mintBurn_tbl!A84</f>
        <v>0x5cfc1e580bd80336e1474a804dd5b56444c9eaa6</v>
      </c>
      <c r="B94" s="2">
        <f>mintBurn_tbl!B84</f>
        <v>114304.0190647891</v>
      </c>
      <c r="C94" s="2">
        <f>mintBurn_tbl!C84</f>
        <v>29954.28321374517</v>
      </c>
      <c r="D94" s="2"/>
      <c r="E94" s="11">
        <f>mintBurn_tbl!E84/$B94</f>
        <v>7.1275328209588179E-2</v>
      </c>
      <c r="F94" s="11">
        <f>mintBurn_tbl!F84/$B94</f>
        <v>2.3656280590540556E-2</v>
      </c>
      <c r="G94" s="11">
        <f>mintBurn_tbl!G84/$B94</f>
        <v>-1.2058005123745155E-2</v>
      </c>
      <c r="H94" s="11">
        <f>mintBurn_tbl!H84/$B94</f>
        <v>-3.9835782901522954E-2</v>
      </c>
      <c r="I94" s="11">
        <f>mintBurn_tbl!I84/$B94</f>
        <v>-6.2058005123745159E-2</v>
      </c>
      <c r="K94" s="11">
        <f>mintBurn_tbl!J84/$B94</f>
        <v>4.6086615429215411E-3</v>
      </c>
      <c r="L94" s="11">
        <f>mintBurn_tbl!K84/$B94</f>
        <v>-3.3486576552316578E-2</v>
      </c>
      <c r="M94" s="11">
        <f>mintBurn_tbl!L84/$B94</f>
        <v>-6.2058005123745159E-2</v>
      </c>
      <c r="N94" s="11">
        <f>mintBurn_tbl!M84/$B94</f>
        <v>-8.4280227345967393E-2</v>
      </c>
      <c r="O94" s="11">
        <f>mintBurn_tbl!N84/$B94</f>
        <v>-0.10205800512374516</v>
      </c>
    </row>
    <row r="95" spans="1:15" x14ac:dyDescent="0.25">
      <c r="A95" s="12" t="str">
        <f>mintBurn_tbl!A85</f>
        <v>0x1bc64307e6ddc620635b862fd2051be32bbf26a3</v>
      </c>
      <c r="B95" s="2">
        <f>mintBurn_tbl!B85</f>
        <v>70736.955114819531</v>
      </c>
      <c r="C95" s="2">
        <f>mintBurn_tbl!C85</f>
        <v>28238.356485892291</v>
      </c>
      <c r="D95" s="2"/>
      <c r="E95" s="11">
        <f>mintBurn_tbl!E85/$B95</f>
        <v>-6.5868985172687605E-2</v>
      </c>
      <c r="F95" s="11">
        <f>mintBurn_tbl!F85/$B95</f>
        <v>-0.11348803279173522</v>
      </c>
      <c r="G95" s="11">
        <f>mintBurn_tbl!G85/$B95</f>
        <v>-0.14920231850602092</v>
      </c>
      <c r="H95" s="11">
        <f>mintBurn_tbl!H85/$B95</f>
        <v>-0.17698009628379874</v>
      </c>
      <c r="I95" s="11">
        <f>mintBurn_tbl!I85/$B95</f>
        <v>-0.19920231850602099</v>
      </c>
      <c r="K95" s="11">
        <f>mintBurn_tbl!J85/$B95</f>
        <v>-0.13253565183935423</v>
      </c>
      <c r="L95" s="11">
        <f>mintBurn_tbl!K85/$B95</f>
        <v>-0.17063088993459233</v>
      </c>
      <c r="M95" s="11">
        <f>mintBurn_tbl!L85/$B95</f>
        <v>-0.19920231850602099</v>
      </c>
      <c r="N95" s="11">
        <f>mintBurn_tbl!M85/$B95</f>
        <v>-0.22142454072824308</v>
      </c>
      <c r="O95" s="11">
        <f>mintBurn_tbl!N85/$B95</f>
        <v>-0.23920231850602094</v>
      </c>
    </row>
    <row r="96" spans="1:15" x14ac:dyDescent="0.25">
      <c r="A96" s="12" t="str">
        <f>mintBurn_tbl!A86</f>
        <v>0x09bbe6493cb9ba42922183a1af57110c805d591b</v>
      </c>
      <c r="B96" s="2">
        <f>mintBurn_tbl!B86</f>
        <v>86030.088414090656</v>
      </c>
      <c r="C96" s="2">
        <f>mintBurn_tbl!C86</f>
        <v>27152.348243668192</v>
      </c>
      <c r="D96" s="2"/>
      <c r="E96" s="11">
        <f>mintBurn_tbl!E86/$B96</f>
        <v>1.7718776331192967E-2</v>
      </c>
      <c r="F96" s="11">
        <f>mintBurn_tbl!F86/$B96</f>
        <v>-2.9900271287854677E-2</v>
      </c>
      <c r="G96" s="11">
        <f>mintBurn_tbl!G86/$B96</f>
        <v>-6.5614557002140361E-2</v>
      </c>
      <c r="H96" s="11">
        <f>mintBurn_tbl!H86/$B96</f>
        <v>-9.3392334779918165E-2</v>
      </c>
      <c r="I96" s="11">
        <f>mintBurn_tbl!I86/$B96</f>
        <v>-0.11561455700214036</v>
      </c>
      <c r="K96" s="11">
        <f>mintBurn_tbl!J86/$B96</f>
        <v>-4.8947890335473698E-2</v>
      </c>
      <c r="L96" s="11">
        <f>mintBurn_tbl!K86/$B96</f>
        <v>-8.7043128430711769E-2</v>
      </c>
      <c r="M96" s="11">
        <f>mintBurn_tbl!L86/$B96</f>
        <v>-0.11561455700214036</v>
      </c>
      <c r="N96" s="11">
        <f>mintBurn_tbl!M86/$B96</f>
        <v>-0.13783677922436263</v>
      </c>
      <c r="O96" s="11">
        <f>mintBurn_tbl!N86/$B96</f>
        <v>-0.15561455700214041</v>
      </c>
    </row>
    <row r="97" spans="1:15" x14ac:dyDescent="0.25">
      <c r="A97" s="12" t="str">
        <f>mintBurn_tbl!A87</f>
        <v>0xa7fde321289a23e310c8804d41ef3128fa07fc23</v>
      </c>
      <c r="B97" s="2">
        <f>mintBurn_tbl!B87</f>
        <v>98933.244928515574</v>
      </c>
      <c r="C97" s="2">
        <f>mintBurn_tbl!C87</f>
        <v>26725.794576869401</v>
      </c>
      <c r="D97" s="2"/>
      <c r="E97" s="11">
        <f>mintBurn_tbl!E87/$B97</f>
        <v>6.3193658887395796E-2</v>
      </c>
      <c r="F97" s="11">
        <f>mintBurn_tbl!F87/$B97</f>
        <v>1.5574611268348169E-2</v>
      </c>
      <c r="G97" s="11">
        <f>mintBurn_tbl!G87/$B97</f>
        <v>-2.0139674445937561E-2</v>
      </c>
      <c r="H97" s="11">
        <f>mintBurn_tbl!H87/$B97</f>
        <v>-4.7917452223715337E-2</v>
      </c>
      <c r="I97" s="11">
        <f>mintBurn_tbl!I87/$B97</f>
        <v>-7.013967444593755E-2</v>
      </c>
      <c r="K97" s="11">
        <f>mintBurn_tbl!J87/$B97</f>
        <v>-3.4730077792708989E-3</v>
      </c>
      <c r="L97" s="11">
        <f>mintBurn_tbl!K87/$B97</f>
        <v>-4.1568245874508997E-2</v>
      </c>
      <c r="M97" s="11">
        <f>mintBurn_tbl!L87/$B97</f>
        <v>-7.013967444593755E-2</v>
      </c>
      <c r="N97" s="11">
        <f>mintBurn_tbl!M87/$B97</f>
        <v>-9.2361896668159776E-2</v>
      </c>
      <c r="O97" s="11">
        <f>mintBurn_tbl!N87/$B97</f>
        <v>-0.11013967444593757</v>
      </c>
    </row>
    <row r="98" spans="1:15" x14ac:dyDescent="0.25">
      <c r="A98" s="12" t="str">
        <f>mintBurn_tbl!A88</f>
        <v>0x93b753ee0b5302f91918c8251bcc091ca32f69ab</v>
      </c>
      <c r="B98" s="2">
        <f>mintBurn_tbl!B88</f>
        <v>83244.414011182846</v>
      </c>
      <c r="C98" s="2">
        <f>mintBurn_tbl!C88</f>
        <v>24727.118136960569</v>
      </c>
      <c r="D98" s="2"/>
      <c r="E98" s="11">
        <f>mintBurn_tbl!E88/$B98</f>
        <v>3.6290962014114352E-2</v>
      </c>
      <c r="F98" s="11">
        <f>mintBurn_tbl!F88/$B98</f>
        <v>-1.132808560493327E-2</v>
      </c>
      <c r="G98" s="11">
        <f>mintBurn_tbl!G88/$B98</f>
        <v>-4.704237131921897E-2</v>
      </c>
      <c r="H98" s="11">
        <f>mintBurn_tbl!H88/$B98</f>
        <v>-7.482014909699676E-2</v>
      </c>
      <c r="I98" s="11">
        <f>mintBurn_tbl!I88/$B98</f>
        <v>-9.7042371319218959E-2</v>
      </c>
      <c r="K98" s="11">
        <f>mintBurn_tbl!J88/$B98</f>
        <v>-3.0375704652552283E-2</v>
      </c>
      <c r="L98" s="11">
        <f>mintBurn_tbl!K88/$B98</f>
        <v>-6.8470942747790392E-2</v>
      </c>
      <c r="M98" s="11">
        <f>mintBurn_tbl!L88/$B98</f>
        <v>-9.7042371319218959E-2</v>
      </c>
      <c r="N98" s="11">
        <f>mintBurn_tbl!M88/$B98</f>
        <v>-0.11926459354144117</v>
      </c>
      <c r="O98" s="11">
        <f>mintBurn_tbl!N88/$B98</f>
        <v>-0.13704237131921893</v>
      </c>
    </row>
    <row r="99" spans="1:15" x14ac:dyDescent="0.25">
      <c r="A99" s="12" t="str">
        <f>mintBurn_tbl!A89</f>
        <v>0x1acdf40a98664569a41648b1b9c72f27407f9436</v>
      </c>
      <c r="B99" s="2">
        <f>mintBurn_tbl!B89</f>
        <v>148906.98429407229</v>
      </c>
      <c r="C99" s="2">
        <f>mintBurn_tbl!C89</f>
        <v>24544.911503025829</v>
      </c>
      <c r="D99" s="2"/>
      <c r="E99" s="11">
        <f>mintBurn_tbl!E89/$B99</f>
        <v>0.16849948340086288</v>
      </c>
      <c r="F99" s="11">
        <f>mintBurn_tbl!F89/$B99</f>
        <v>0.12088043578181534</v>
      </c>
      <c r="G99" s="11">
        <f>mintBurn_tbl!G89/$B99</f>
        <v>8.5166150067529575E-2</v>
      </c>
      <c r="H99" s="11">
        <f>mintBurn_tbl!H89/$B99</f>
        <v>5.7388372289751806E-2</v>
      </c>
      <c r="I99" s="11">
        <f>mintBurn_tbl!I89/$B99</f>
        <v>3.5166150067529607E-2</v>
      </c>
      <c r="K99" s="11">
        <f>mintBurn_tbl!J89/$B99</f>
        <v>0.10183281673419624</v>
      </c>
      <c r="L99" s="11">
        <f>mintBurn_tbl!K89/$B99</f>
        <v>6.3737578638958195E-2</v>
      </c>
      <c r="M99" s="11">
        <f>mintBurn_tbl!L89/$B99</f>
        <v>3.5166150067529607E-2</v>
      </c>
      <c r="N99" s="11">
        <f>mintBurn_tbl!M89/$B99</f>
        <v>1.2943927845307381E-2</v>
      </c>
      <c r="O99" s="11">
        <f>mintBurn_tbl!N89/$B99</f>
        <v>-4.8338499324703989E-3</v>
      </c>
    </row>
    <row r="100" spans="1:15" x14ac:dyDescent="0.25">
      <c r="A100" s="12" t="str">
        <f>mintBurn_tbl!A90</f>
        <v>0x9d825c29495290f4104b3d199f47f47a8a810642</v>
      </c>
      <c r="B100" s="2">
        <f>mintBurn_tbl!B90</f>
        <v>86206.123839642867</v>
      </c>
      <c r="C100" s="2">
        <f>mintBurn_tbl!C90</f>
        <v>24061.569359121251</v>
      </c>
      <c r="D100" s="2"/>
      <c r="E100" s="11">
        <f>mintBurn_tbl!E90/$B100</f>
        <v>5.4216626916053619E-2</v>
      </c>
      <c r="F100" s="11">
        <f>mintBurn_tbl!F90/$B100</f>
        <v>6.5975792970060015E-3</v>
      </c>
      <c r="G100" s="11">
        <f>mintBurn_tbl!G90/$B100</f>
        <v>-2.91167064172797E-2</v>
      </c>
      <c r="H100" s="11">
        <f>mintBurn_tbl!H90/$B100</f>
        <v>-5.6894484195057458E-2</v>
      </c>
      <c r="I100" s="11">
        <f>mintBurn_tbl!I90/$B100</f>
        <v>-7.911670641727972E-2</v>
      </c>
      <c r="K100" s="11">
        <f>mintBurn_tbl!J90/$B100</f>
        <v>-1.2450039750612981E-2</v>
      </c>
      <c r="L100" s="11">
        <f>mintBurn_tbl!K90/$B100</f>
        <v>-5.054527784585109E-2</v>
      </c>
      <c r="M100" s="11">
        <f>mintBurn_tbl!L90/$B100</f>
        <v>-7.9116706417279678E-2</v>
      </c>
      <c r="N100" s="11">
        <f>mintBurn_tbl!M90/$B100</f>
        <v>-0.10133892863950189</v>
      </c>
      <c r="O100" s="11">
        <f>mintBurn_tbl!N90/$B100</f>
        <v>-0.11911670641727976</v>
      </c>
    </row>
    <row r="101" spans="1:15" x14ac:dyDescent="0.25">
      <c r="A101" s="12" t="str">
        <f>mintBurn_tbl!A91</f>
        <v>0xcc54010fa56d52b48af98ad175e2dc68375dd694</v>
      </c>
      <c r="B101" s="2">
        <f>mintBurn_tbl!B91</f>
        <v>148842.3829210799</v>
      </c>
      <c r="C101" s="2">
        <f>mintBurn_tbl!C91</f>
        <v>23889.749592524331</v>
      </c>
      <c r="D101" s="2"/>
      <c r="E101" s="11">
        <f>mintBurn_tbl!E91/$B101</f>
        <v>0.1728296574066229</v>
      </c>
      <c r="F101" s="11">
        <f>mintBurn_tbl!F91/$B101</f>
        <v>0.12521060978757539</v>
      </c>
      <c r="G101" s="11">
        <f>mintBurn_tbl!G91/$B101</f>
        <v>8.9496324073289654E-2</v>
      </c>
      <c r="H101" s="11">
        <f>mintBurn_tbl!H91/$B101</f>
        <v>6.171854629551185E-2</v>
      </c>
      <c r="I101" s="11">
        <f>mintBurn_tbl!I91/$B101</f>
        <v>3.9496324073289651E-2</v>
      </c>
      <c r="K101" s="11">
        <f>mintBurn_tbl!J91/$B101</f>
        <v>0.10616299073995628</v>
      </c>
      <c r="L101" s="11">
        <f>mintBurn_tbl!K91/$B101</f>
        <v>6.8067752644718232E-2</v>
      </c>
      <c r="M101" s="11">
        <f>mintBurn_tbl!L91/$B101</f>
        <v>3.9496324073289651E-2</v>
      </c>
      <c r="N101" s="11">
        <f>mintBurn_tbl!M91/$B101</f>
        <v>1.7274101851067435E-2</v>
      </c>
      <c r="O101" s="11">
        <f>mintBurn_tbl!N91/$B101</f>
        <v>-5.0367592671033139E-4</v>
      </c>
    </row>
    <row r="102" spans="1:15" x14ac:dyDescent="0.25">
      <c r="A102" s="12" t="str">
        <f>mintBurn_tbl!A92</f>
        <v>0xa1194b1edb051ad5fb38fa908b28042454ca85b3</v>
      </c>
      <c r="B102" s="2">
        <f>mintBurn_tbl!B92</f>
        <v>87076.531416419864</v>
      </c>
      <c r="C102" s="2">
        <f>mintBurn_tbl!C92</f>
        <v>23349.109181393811</v>
      </c>
      <c r="D102" s="2"/>
      <c r="E102" s="11">
        <f>mintBurn_tbl!E92/$B102</f>
        <v>6.5188647255599752E-2</v>
      </c>
      <c r="F102" s="11">
        <f>mintBurn_tbl!F92/$B102</f>
        <v>1.7569599636552111E-2</v>
      </c>
      <c r="G102" s="11">
        <f>mintBurn_tbl!G92/$B102</f>
        <v>-1.8144686077733587E-2</v>
      </c>
      <c r="H102" s="11">
        <f>mintBurn_tbl!H92/$B102</f>
        <v>-4.5922463855511353E-2</v>
      </c>
      <c r="I102" s="11">
        <f>mintBurn_tbl!I92/$B102</f>
        <v>-6.8144686077733607E-2</v>
      </c>
      <c r="K102" s="11">
        <f>mintBurn_tbl!J92/$B102</f>
        <v>-1.4780194110668883E-3</v>
      </c>
      <c r="L102" s="11">
        <f>mintBurn_tbl!K92/$B102</f>
        <v>-3.9573257506305005E-2</v>
      </c>
      <c r="M102" s="11">
        <f>mintBurn_tbl!L92/$B102</f>
        <v>-6.8144686077733566E-2</v>
      </c>
      <c r="N102" s="11">
        <f>mintBurn_tbl!M92/$B102</f>
        <v>-9.0366908299955792E-2</v>
      </c>
      <c r="O102" s="11">
        <f>mintBurn_tbl!N92/$B102</f>
        <v>-0.10814468607773356</v>
      </c>
    </row>
    <row r="103" spans="1:15" x14ac:dyDescent="0.25">
      <c r="A103" s="12" t="str">
        <f>mintBurn_tbl!A93</f>
        <v>0x13e9f9d98ffe62badfa5b634f735493dd80aa0b6</v>
      </c>
      <c r="B103" s="2">
        <f>mintBurn_tbl!B93</f>
        <v>73098.216480628282</v>
      </c>
      <c r="C103" s="2">
        <f>mintBurn_tbl!C93</f>
        <v>23095.707082295019</v>
      </c>
      <c r="D103" s="2"/>
      <c r="E103" s="11">
        <f>mintBurn_tbl!E93/$B103</f>
        <v>1.7378879254202648E-2</v>
      </c>
      <c r="F103" s="11">
        <f>mintBurn_tbl!F93/$B103</f>
        <v>-3.0240168364844975E-2</v>
      </c>
      <c r="G103" s="11">
        <f>mintBurn_tbl!G93/$B103</f>
        <v>-6.5954454079130698E-2</v>
      </c>
      <c r="H103" s="11">
        <f>mintBurn_tbl!H93/$B103</f>
        <v>-9.373223185690846E-2</v>
      </c>
      <c r="I103" s="11">
        <f>mintBurn_tbl!I93/$B103</f>
        <v>-0.1159544540791307</v>
      </c>
      <c r="K103" s="11">
        <f>mintBurn_tbl!J93/$B103</f>
        <v>-4.9287787412464014E-2</v>
      </c>
      <c r="L103" s="11">
        <f>mintBurn_tbl!K93/$B103</f>
        <v>-8.7383025507702106E-2</v>
      </c>
      <c r="M103" s="11">
        <f>mintBurn_tbl!L93/$B103</f>
        <v>-0.11595445407913067</v>
      </c>
      <c r="N103" s="11">
        <f>mintBurn_tbl!M93/$B103</f>
        <v>-0.13817667630135286</v>
      </c>
      <c r="O103" s="11">
        <f>mintBurn_tbl!N93/$B103</f>
        <v>-0.15595445407913072</v>
      </c>
    </row>
    <row r="104" spans="1:15" x14ac:dyDescent="0.25">
      <c r="A104" s="12" t="str">
        <f>mintBurn_tbl!A94</f>
        <v>0xa293c49232c5f181944abf5db3222bd55116967a</v>
      </c>
      <c r="B104" s="2">
        <f>mintBurn_tbl!B94</f>
        <v>141398.84480174049</v>
      </c>
      <c r="C104" s="2">
        <f>mintBurn_tbl!C94</f>
        <v>22986.871555734659</v>
      </c>
      <c r="D104" s="2"/>
      <c r="E104" s="11">
        <f>mintBurn_tbl!E94/$B104</f>
        <v>0.17076572828701761</v>
      </c>
      <c r="F104" s="11">
        <f>mintBurn_tbl!F94/$B104</f>
        <v>0.12314668066796995</v>
      </c>
      <c r="G104" s="11">
        <f>mintBurn_tbl!G94/$B104</f>
        <v>8.7432394953684198E-2</v>
      </c>
      <c r="H104" s="11">
        <f>mintBurn_tbl!H94/$B104</f>
        <v>5.9654617175906442E-2</v>
      </c>
      <c r="I104" s="11">
        <f>mintBurn_tbl!I94/$B104</f>
        <v>3.7432394953684202E-2</v>
      </c>
      <c r="K104" s="11">
        <f>mintBurn_tbl!J94/$B104</f>
        <v>0.10409906162035092</v>
      </c>
      <c r="L104" s="11">
        <f>mintBurn_tbl!K94/$B104</f>
        <v>6.6003823525112817E-2</v>
      </c>
      <c r="M104" s="11">
        <f>mintBurn_tbl!L94/$B104</f>
        <v>3.743239495368423E-2</v>
      </c>
      <c r="N104" s="11">
        <f>mintBurn_tbl!M94/$B104</f>
        <v>1.5210172731461987E-2</v>
      </c>
      <c r="O104" s="11">
        <f>mintBurn_tbl!N94/$B104</f>
        <v>-2.5676050463158033E-3</v>
      </c>
    </row>
    <row r="105" spans="1:15" x14ac:dyDescent="0.25">
      <c r="A105" s="12" t="str">
        <f>mintBurn_tbl!A95</f>
        <v>0x4aab9e6eb125cdd378671188255f19325e3a804f</v>
      </c>
      <c r="B105" s="2">
        <f>mintBurn_tbl!B95</f>
        <v>82201.710367143038</v>
      </c>
      <c r="C105" s="2">
        <f>mintBurn_tbl!C95</f>
        <v>21579.86055732036</v>
      </c>
      <c r="D105" s="2"/>
      <c r="E105" s="11">
        <f>mintBurn_tbl!E95/$B105</f>
        <v>7.0810078513734359E-2</v>
      </c>
      <c r="F105" s="11">
        <f>mintBurn_tbl!F95/$B105</f>
        <v>2.3191030894686722E-2</v>
      </c>
      <c r="G105" s="11">
        <f>mintBurn_tbl!G95/$B105</f>
        <v>-1.2523254819598999E-2</v>
      </c>
      <c r="H105" s="11">
        <f>mintBurn_tbl!H95/$B105</f>
        <v>-4.0301032597376774E-2</v>
      </c>
      <c r="I105" s="11">
        <f>mintBurn_tbl!I95/$B105</f>
        <v>-6.2523254819598986E-2</v>
      </c>
      <c r="K105" s="11">
        <f>mintBurn_tbl!J95/$B105</f>
        <v>4.1434118470676847E-3</v>
      </c>
      <c r="L105" s="11">
        <f>mintBurn_tbl!K95/$B105</f>
        <v>-3.3951826248170398E-2</v>
      </c>
      <c r="M105" s="11">
        <f>mintBurn_tbl!L95/$B105</f>
        <v>-6.2523254819598986E-2</v>
      </c>
      <c r="N105" s="11">
        <f>mintBurn_tbl!M95/$B105</f>
        <v>-8.4745477041821213E-2</v>
      </c>
      <c r="O105" s="11">
        <f>mintBurn_tbl!N95/$B105</f>
        <v>-0.10252325481959899</v>
      </c>
    </row>
    <row r="106" spans="1:15" x14ac:dyDescent="0.25">
      <c r="A106" s="12" t="str">
        <f>mintBurn_tbl!A96</f>
        <v>0x66b0500ff4b3a2b9ca9d44aa39a91de1c267446c</v>
      </c>
      <c r="B106" s="2">
        <f>mintBurn_tbl!B96</f>
        <v>123329.9835987431</v>
      </c>
      <c r="C106" s="2">
        <f>mintBurn_tbl!C96</f>
        <v>20866.889508720938</v>
      </c>
      <c r="D106" s="2"/>
      <c r="E106" s="11">
        <f>mintBurn_tbl!E96/$B106</f>
        <v>0.1641377419626911</v>
      </c>
      <c r="F106" s="11">
        <f>mintBurn_tbl!F96/$B106</f>
        <v>0.11651869434364347</v>
      </c>
      <c r="G106" s="11">
        <f>mintBurn_tbl!G96/$B106</f>
        <v>8.0804408629357768E-2</v>
      </c>
      <c r="H106" s="11">
        <f>mintBurn_tbl!H96/$B106</f>
        <v>5.3026630851580013E-2</v>
      </c>
      <c r="I106" s="11">
        <f>mintBurn_tbl!I96/$B106</f>
        <v>3.0804408629357783E-2</v>
      </c>
      <c r="K106" s="11">
        <f>mintBurn_tbl!J96/$B106</f>
        <v>9.7471075296024459E-2</v>
      </c>
      <c r="L106" s="11">
        <f>mintBurn_tbl!K96/$B106</f>
        <v>5.9375837200786361E-2</v>
      </c>
      <c r="M106" s="11">
        <f>mintBurn_tbl!L96/$B106</f>
        <v>3.0804408629357783E-2</v>
      </c>
      <c r="N106" s="11">
        <f>mintBurn_tbl!M96/$B106</f>
        <v>8.5821864071355634E-3</v>
      </c>
      <c r="O106" s="11">
        <f>mintBurn_tbl!N96/$B106</f>
        <v>-9.1955913706422074E-3</v>
      </c>
    </row>
    <row r="107" spans="1:15" x14ac:dyDescent="0.25">
      <c r="A107" s="12" t="str">
        <f>mintBurn_tbl!A97</f>
        <v>0xcb3df0eaadb4c9c5ba0f1d90f8dbd3b70ff335f2</v>
      </c>
      <c r="B107" s="2">
        <f>mintBurn_tbl!B97</f>
        <v>41795.62025503812</v>
      </c>
      <c r="C107" s="2">
        <f>mintBurn_tbl!C97</f>
        <v>20452.337415773731</v>
      </c>
      <c r="D107" s="2"/>
      <c r="E107" s="11">
        <f>mintBurn_tbl!E97/$B107</f>
        <v>-0.15600830799111554</v>
      </c>
      <c r="F107" s="11">
        <f>mintBurn_tbl!F97/$B107</f>
        <v>-0.20362735561016315</v>
      </c>
      <c r="G107" s="11">
        <f>mintBurn_tbl!G97/$B107</f>
        <v>-0.2393416413244488</v>
      </c>
      <c r="H107" s="11">
        <f>mintBurn_tbl!H97/$B107</f>
        <v>-0.26711941910222664</v>
      </c>
      <c r="I107" s="11">
        <f>mintBurn_tbl!I97/$B107</f>
        <v>-0.28934164132444889</v>
      </c>
      <c r="K107" s="11">
        <f>mintBurn_tbl!J97/$B107</f>
        <v>-0.22267497465778222</v>
      </c>
      <c r="L107" s="11">
        <f>mintBurn_tbl!K97/$B107</f>
        <v>-0.26077021275302043</v>
      </c>
      <c r="M107" s="11">
        <f>mintBurn_tbl!L97/$B107</f>
        <v>-0.28934164132444889</v>
      </c>
      <c r="N107" s="11">
        <f>mintBurn_tbl!M97/$B107</f>
        <v>-0.31156386354667109</v>
      </c>
      <c r="O107" s="11">
        <f>mintBurn_tbl!N97/$B107</f>
        <v>-0.32934164132444876</v>
      </c>
    </row>
    <row r="108" spans="1:15" x14ac:dyDescent="0.25">
      <c r="A108" s="12" t="str">
        <f>mintBurn_tbl!A98</f>
        <v>0xcd917bf1dbae5dd0de7daae63926ec81b42faf77</v>
      </c>
      <c r="B108" s="2">
        <f>mintBurn_tbl!B98</f>
        <v>74259.57854993346</v>
      </c>
      <c r="C108" s="2">
        <f>mintBurn_tbl!C98</f>
        <v>19488.376015889491</v>
      </c>
      <c r="D108" s="2"/>
      <c r="E108" s="11">
        <f>mintBurn_tbl!E98/$B108</f>
        <v>7.0897477967076905E-2</v>
      </c>
      <c r="F108" s="11">
        <f>mintBurn_tbl!F98/$B108</f>
        <v>2.3278430348029278E-2</v>
      </c>
      <c r="G108" s="11">
        <f>mintBurn_tbl!G98/$B108</f>
        <v>-1.2435855366256415E-2</v>
      </c>
      <c r="H108" s="11">
        <f>mintBurn_tbl!H98/$B108</f>
        <v>-4.0213633144034172E-2</v>
      </c>
      <c r="I108" s="11">
        <f>mintBurn_tbl!I98/$B108</f>
        <v>-6.2435855366256419E-2</v>
      </c>
      <c r="K108" s="11">
        <f>mintBurn_tbl!J98/$B108</f>
        <v>4.2308113004102766E-3</v>
      </c>
      <c r="L108" s="11">
        <f>mintBurn_tbl!K98/$B108</f>
        <v>-3.3864426794827825E-2</v>
      </c>
      <c r="M108" s="11">
        <f>mintBurn_tbl!L98/$B108</f>
        <v>-6.2435855366256399E-2</v>
      </c>
      <c r="N108" s="11">
        <f>mintBurn_tbl!M98/$B108</f>
        <v>-8.4658077588478611E-2</v>
      </c>
      <c r="O108" s="11">
        <f>mintBurn_tbl!N98/$B108</f>
        <v>-0.10243585536625641</v>
      </c>
    </row>
    <row r="109" spans="1:15" x14ac:dyDescent="0.25">
      <c r="A109" s="12" t="str">
        <f>mintBurn_tbl!A99</f>
        <v>0x5d0ac389c669d6efe3ba96b9878d8156f180c539</v>
      </c>
      <c r="B109" s="2">
        <f>mintBurn_tbl!B99</f>
        <v>73037.876986789124</v>
      </c>
      <c r="C109" s="2">
        <f>mintBurn_tbl!C99</f>
        <v>19124.415538465149</v>
      </c>
      <c r="D109" s="2"/>
      <c r="E109" s="11">
        <f>mintBurn_tbl!E99/$B109</f>
        <v>7.1490898593283031E-2</v>
      </c>
      <c r="F109" s="11">
        <f>mintBurn_tbl!F99/$B109</f>
        <v>2.3871850974235408E-2</v>
      </c>
      <c r="G109" s="11">
        <f>mintBurn_tbl!G99/$B109</f>
        <v>-1.1842434740050303E-2</v>
      </c>
      <c r="H109" s="11">
        <f>mintBurn_tbl!H99/$B109</f>
        <v>-3.9620212517828067E-2</v>
      </c>
      <c r="I109" s="11">
        <f>mintBurn_tbl!I99/$B109</f>
        <v>-6.1842434740050301E-2</v>
      </c>
      <c r="K109" s="11">
        <f>mintBurn_tbl!J99/$B109</f>
        <v>4.8242319266163644E-3</v>
      </c>
      <c r="L109" s="11">
        <f>mintBurn_tbl!K99/$B109</f>
        <v>-3.3271006168621733E-2</v>
      </c>
      <c r="M109" s="11">
        <f>mintBurn_tbl!L99/$B109</f>
        <v>-6.1842434740050301E-2</v>
      </c>
      <c r="N109" s="11">
        <f>mintBurn_tbl!M99/$B109</f>
        <v>-8.4064656962272527E-2</v>
      </c>
      <c r="O109" s="11">
        <f>mintBurn_tbl!N99/$B109</f>
        <v>-0.10184243474005029</v>
      </c>
    </row>
    <row r="110" spans="1:15" x14ac:dyDescent="0.25">
      <c r="A110" s="12" t="str">
        <f>mintBurn_tbl!A100</f>
        <v>0xa8097c13dd8ad383d264fbef6e36b8923889fbcd</v>
      </c>
      <c r="B110" s="2">
        <f>mintBurn_tbl!B100</f>
        <v>35098.095805547171</v>
      </c>
      <c r="C110" s="2">
        <f>mintBurn_tbl!C100</f>
        <v>18842.576136895081</v>
      </c>
      <c r="D110" s="2"/>
      <c r="E110" s="11">
        <f>mintBurn_tbl!E100/$B110</f>
        <v>-0.20352132229493755</v>
      </c>
      <c r="F110" s="11">
        <f>mintBurn_tbl!F100/$B110</f>
        <v>-0.25114036991398514</v>
      </c>
      <c r="G110" s="11">
        <f>mintBurn_tbl!G100/$B110</f>
        <v>-0.28685465562827078</v>
      </c>
      <c r="H110" s="11">
        <f>mintBurn_tbl!H100/$B110</f>
        <v>-0.31463243340604879</v>
      </c>
      <c r="I110" s="11">
        <f>mintBurn_tbl!I100/$B110</f>
        <v>-0.33685465562827083</v>
      </c>
      <c r="K110" s="11">
        <f>mintBurn_tbl!J100/$B110</f>
        <v>-0.27018798896160418</v>
      </c>
      <c r="L110" s="11">
        <f>mintBurn_tbl!K100/$B110</f>
        <v>-0.30828322705684219</v>
      </c>
      <c r="M110" s="11">
        <f>mintBurn_tbl!L100/$B110</f>
        <v>-0.33685465562827083</v>
      </c>
      <c r="N110" s="11">
        <f>mintBurn_tbl!M100/$B110</f>
        <v>-0.35907687785049297</v>
      </c>
      <c r="O110" s="11">
        <f>mintBurn_tbl!N100/$B110</f>
        <v>-0.37685465562827092</v>
      </c>
    </row>
    <row r="111" spans="1:15" x14ac:dyDescent="0.25">
      <c r="A111" s="12" t="str">
        <f>mintBurn_tbl!A101</f>
        <v>0x67e5ab5b573f01030a1076dda7a79ef0f31a1bfa</v>
      </c>
      <c r="B111" s="2">
        <f>mintBurn_tbl!B101</f>
        <v>73892.755843763836</v>
      </c>
      <c r="C111" s="2">
        <f>mintBurn_tbl!C101</f>
        <v>18608.25709190479</v>
      </c>
      <c r="D111" s="2"/>
      <c r="E111" s="11">
        <f>mintBurn_tbl!E101/$B111</f>
        <v>8.1505439253304474E-2</v>
      </c>
      <c r="F111" s="11">
        <f>mintBurn_tbl!F101/$B111</f>
        <v>3.3886391634256829E-2</v>
      </c>
      <c r="G111" s="11">
        <f>mintBurn_tbl!G101/$B111</f>
        <v>-1.8278940800288725E-3</v>
      </c>
      <c r="H111" s="11">
        <f>mintBurn_tbl!H101/$B111</f>
        <v>-2.9605671857806642E-2</v>
      </c>
      <c r="I111" s="11">
        <f>mintBurn_tbl!I101/$B111</f>
        <v>-5.1827894080028879E-2</v>
      </c>
      <c r="K111" s="11">
        <f>mintBurn_tbl!J101/$B111</f>
        <v>1.4838772586637843E-2</v>
      </c>
      <c r="L111" s="11">
        <f>mintBurn_tbl!K101/$B111</f>
        <v>-2.3256465508600273E-2</v>
      </c>
      <c r="M111" s="11">
        <f>mintBurn_tbl!L101/$B111</f>
        <v>-5.1827894080028851E-2</v>
      </c>
      <c r="N111" s="11">
        <f>mintBurn_tbl!M101/$B111</f>
        <v>-7.4050116302251071E-2</v>
      </c>
      <c r="O111" s="11">
        <f>mintBurn_tbl!N101/$B111</f>
        <v>-9.1827894080028852E-2</v>
      </c>
    </row>
    <row r="112" spans="1:15" x14ac:dyDescent="0.25">
      <c r="A112" s="12" t="str">
        <f>mintBurn_tbl!A102</f>
        <v>0xac25c81d79247d94065335c9dd29673562d1b115</v>
      </c>
      <c r="B112" s="2">
        <f>mintBurn_tbl!B102</f>
        <v>70775.216019305473</v>
      </c>
      <c r="C112" s="2">
        <f>mintBurn_tbl!C102</f>
        <v>18416.530571227569</v>
      </c>
      <c r="D112" s="2"/>
      <c r="E112" s="11">
        <f>mintBurn_tbl!E102/$B112</f>
        <v>7.3121756356951284E-2</v>
      </c>
      <c r="F112" s="11">
        <f>mintBurn_tbl!F102/$B112</f>
        <v>2.5502708737903706E-2</v>
      </c>
      <c r="G112" s="11">
        <f>mintBurn_tbl!G102/$B112</f>
        <v>-1.0211576976382036E-2</v>
      </c>
      <c r="H112" s="11">
        <f>mintBurn_tbl!H102/$B112</f>
        <v>-3.7989354754159807E-2</v>
      </c>
      <c r="I112" s="11">
        <f>mintBurn_tbl!I102/$B112</f>
        <v>-6.021157697638204E-2</v>
      </c>
      <c r="K112" s="11">
        <f>mintBurn_tbl!J102/$B112</f>
        <v>6.4550896902846591E-3</v>
      </c>
      <c r="L112" s="11">
        <f>mintBurn_tbl!K102/$B112</f>
        <v>-3.1640148404953453E-2</v>
      </c>
      <c r="M112" s="11">
        <f>mintBurn_tbl!L102/$B112</f>
        <v>-6.0211576976382013E-2</v>
      </c>
      <c r="N112" s="11">
        <f>mintBurn_tbl!M102/$B112</f>
        <v>-8.2433799198604232E-2</v>
      </c>
      <c r="O112" s="11">
        <f>mintBurn_tbl!N102/$B112</f>
        <v>-0.10021157697638201</v>
      </c>
    </row>
    <row r="113" spans="1:15" x14ac:dyDescent="0.25">
      <c r="A113" s="12" t="str">
        <f>mintBurn_tbl!A103</f>
        <v>0xa64c1afe585e435709fe83c3b1c1a100d3a9ea0c</v>
      </c>
      <c r="B113" s="2">
        <f>mintBurn_tbl!B103</f>
        <v>33415.411257077307</v>
      </c>
      <c r="C113" s="2">
        <f>mintBurn_tbl!C103</f>
        <v>17925.805242597889</v>
      </c>
      <c r="D113" s="2"/>
      <c r="E113" s="11">
        <f>mintBurn_tbl!E103/$B113</f>
        <v>-0.20311989492975571</v>
      </c>
      <c r="F113" s="11">
        <f>mintBurn_tbl!F103/$B113</f>
        <v>-0.2507389425488033</v>
      </c>
      <c r="G113" s="11">
        <f>mintBurn_tbl!G103/$B113</f>
        <v>-0.28645322826308905</v>
      </c>
      <c r="H113" s="11">
        <f>mintBurn_tbl!H103/$B113</f>
        <v>-0.3142310060408669</v>
      </c>
      <c r="I113" s="11">
        <f>mintBurn_tbl!I103/$B113</f>
        <v>-0.33645322826308915</v>
      </c>
      <c r="K113" s="11">
        <f>mintBurn_tbl!J103/$B113</f>
        <v>-0.26978656159642234</v>
      </c>
      <c r="L113" s="11">
        <f>mintBurn_tbl!K103/$B113</f>
        <v>-0.30788179969166041</v>
      </c>
      <c r="M113" s="11">
        <f>mintBurn_tbl!L103/$B113</f>
        <v>-0.33645322826308915</v>
      </c>
      <c r="N113" s="11">
        <f>mintBurn_tbl!M103/$B113</f>
        <v>-0.35867545048531113</v>
      </c>
      <c r="O113" s="11">
        <f>mintBurn_tbl!N103/$B113</f>
        <v>-0.37645322826308908</v>
      </c>
    </row>
    <row r="114" spans="1:15" x14ac:dyDescent="0.25">
      <c r="A114" s="12" t="str">
        <f>mintBurn_tbl!A104</f>
        <v>0x464fbeb7d6a5d459f58251ed135d00a824e5b4f8</v>
      </c>
      <c r="B114" s="2">
        <f>mintBurn_tbl!B104</f>
        <v>54194.764288804923</v>
      </c>
      <c r="C114" s="2">
        <f>mintBurn_tbl!C104</f>
        <v>17143.226321048242</v>
      </c>
      <c r="D114" s="2"/>
      <c r="E114" s="11">
        <f>mintBurn_tbl!E104/$B114</f>
        <v>1.70070876891662E-2</v>
      </c>
      <c r="F114" s="11">
        <f>mintBurn_tbl!F104/$B114</f>
        <v>-3.0611959929881385E-2</v>
      </c>
      <c r="G114" s="11">
        <f>mintBurn_tbl!G104/$B114</f>
        <v>-6.6326245644167114E-2</v>
      </c>
      <c r="H114" s="11">
        <f>mintBurn_tbl!H104/$B114</f>
        <v>-9.4104023421944891E-2</v>
      </c>
      <c r="I114" s="11">
        <f>mintBurn_tbl!I104/$B114</f>
        <v>-0.11632624564416709</v>
      </c>
      <c r="K114" s="11">
        <f>mintBurn_tbl!J104/$B114</f>
        <v>-4.9659578977500417E-2</v>
      </c>
      <c r="L114" s="11">
        <f>mintBurn_tbl!K104/$B114</f>
        <v>-8.775481707273855E-2</v>
      </c>
      <c r="M114" s="11">
        <f>mintBurn_tbl!L104/$B114</f>
        <v>-0.11632624564416709</v>
      </c>
      <c r="N114" s="11">
        <f>mintBurn_tbl!M104/$B114</f>
        <v>-0.13854846786638933</v>
      </c>
      <c r="O114" s="11">
        <f>mintBurn_tbl!N104/$B114</f>
        <v>-0.15632624564416711</v>
      </c>
    </row>
    <row r="115" spans="1:15" x14ac:dyDescent="0.25">
      <c r="A115" s="12" t="str">
        <f>mintBurn_tbl!A105</f>
        <v>0x82e8936b187d83fd6eb2b7dab5b19556e9deff1c</v>
      </c>
      <c r="B115" s="2">
        <f>mintBurn_tbl!B105</f>
        <v>65593.791324992941</v>
      </c>
      <c r="C115" s="2">
        <f>mintBurn_tbl!C105</f>
        <v>16647.05630824497</v>
      </c>
      <c r="D115" s="2"/>
      <c r="E115" s="11">
        <f>mintBurn_tbl!E105/$B115</f>
        <v>7.9543211250513418E-2</v>
      </c>
      <c r="F115" s="11">
        <f>mintBurn_tbl!F105/$B115</f>
        <v>3.1924163631465767E-2</v>
      </c>
      <c r="G115" s="11">
        <f>mintBurn_tbl!G105/$B115</f>
        <v>-3.7901220828199327E-3</v>
      </c>
      <c r="H115" s="11">
        <f>mintBurn_tbl!H105/$B115</f>
        <v>-3.1567899860597701E-2</v>
      </c>
      <c r="I115" s="11">
        <f>mintBurn_tbl!I105/$B115</f>
        <v>-5.3790122082819927E-2</v>
      </c>
      <c r="K115" s="11">
        <f>mintBurn_tbl!J105/$B115</f>
        <v>1.2876544583846749E-2</v>
      </c>
      <c r="L115" s="11">
        <f>mintBurn_tbl!K105/$B115</f>
        <v>-2.5218693511391353E-2</v>
      </c>
      <c r="M115" s="11">
        <f>mintBurn_tbl!L105/$B115</f>
        <v>-5.3790122082819927E-2</v>
      </c>
      <c r="N115" s="11">
        <f>mintBurn_tbl!M105/$B115</f>
        <v>-7.601234430504214E-2</v>
      </c>
      <c r="O115" s="11">
        <f>mintBurn_tbl!N105/$B115</f>
        <v>-9.3790122082819921E-2</v>
      </c>
    </row>
    <row r="116" spans="1:15" x14ac:dyDescent="0.25">
      <c r="A116" s="12" t="str">
        <f>mintBurn_tbl!A106</f>
        <v>0x15f00c0a3fa0b3d54a3c075f5c572637a7ff8347</v>
      </c>
      <c r="B116" s="2">
        <f>mintBurn_tbl!B106</f>
        <v>63120.391959884168</v>
      </c>
      <c r="C116" s="2">
        <f>mintBurn_tbl!C106</f>
        <v>16601.762491371581</v>
      </c>
      <c r="D116" s="2"/>
      <c r="E116" s="11">
        <f>mintBurn_tbl!E106/$B116</f>
        <v>7.0315915730433373E-2</v>
      </c>
      <c r="F116" s="11">
        <f>mintBurn_tbl!F106/$B116</f>
        <v>2.2696868111385791E-2</v>
      </c>
      <c r="G116" s="11">
        <f>mintBurn_tbl!G106/$B116</f>
        <v>-1.3017417602899952E-2</v>
      </c>
      <c r="H116" s="11">
        <f>mintBurn_tbl!H106/$B116</f>
        <v>-4.0795195380677739E-2</v>
      </c>
      <c r="I116" s="11">
        <f>mintBurn_tbl!I106/$B116</f>
        <v>-6.3017417602899958E-2</v>
      </c>
      <c r="K116" s="11">
        <f>mintBurn_tbl!J106/$B116</f>
        <v>3.6492490637667469E-3</v>
      </c>
      <c r="L116" s="11">
        <f>mintBurn_tbl!K106/$B116</f>
        <v>-3.4445989031471377E-2</v>
      </c>
      <c r="M116" s="11">
        <f>mintBurn_tbl!L106/$B116</f>
        <v>-6.3017417602899931E-2</v>
      </c>
      <c r="N116" s="11">
        <f>mintBurn_tbl!M106/$B116</f>
        <v>-8.5239639825122157E-2</v>
      </c>
      <c r="O116" s="11">
        <f>mintBurn_tbl!N106/$B116</f>
        <v>-0.10301741760289994</v>
      </c>
    </row>
    <row r="117" spans="1:15" x14ac:dyDescent="0.25">
      <c r="A117" s="12" t="str">
        <f>mintBurn_tbl!A107</f>
        <v>0xe4b73f379705eac71bf2dc17e33e069a90a4041d</v>
      </c>
      <c r="B117" s="2">
        <f>mintBurn_tbl!B107</f>
        <v>52260.669864796168</v>
      </c>
      <c r="C117" s="2">
        <f>mintBurn_tbl!C107</f>
        <v>14991.36130961729</v>
      </c>
      <c r="D117" s="2"/>
      <c r="E117" s="11">
        <f>mintBurn_tbl!E107/$B117</f>
        <v>4.6475905971580918E-2</v>
      </c>
      <c r="F117" s="11">
        <f>mintBurn_tbl!F107/$B117</f>
        <v>-1.1431416474666665E-3</v>
      </c>
      <c r="G117" s="11">
        <f>mintBurn_tbl!G107/$B117</f>
        <v>-3.6857427361752397E-2</v>
      </c>
      <c r="H117" s="11">
        <f>mintBurn_tbl!H107/$B117</f>
        <v>-6.463520513953018E-2</v>
      </c>
      <c r="I117" s="11">
        <f>mintBurn_tbl!I107/$B117</f>
        <v>-8.6857427361752393E-2</v>
      </c>
      <c r="K117" s="11">
        <f>mintBurn_tbl!J107/$B117</f>
        <v>-2.0190760695085699E-2</v>
      </c>
      <c r="L117" s="11">
        <f>mintBurn_tbl!K107/$B117</f>
        <v>-5.8285998790323784E-2</v>
      </c>
      <c r="M117" s="11">
        <f>mintBurn_tbl!L107/$B117</f>
        <v>-8.6857427361752365E-2</v>
      </c>
      <c r="N117" s="11">
        <f>mintBurn_tbl!M107/$B117</f>
        <v>-0.10907964958397459</v>
      </c>
      <c r="O117" s="11">
        <f>mintBurn_tbl!N107/$B117</f>
        <v>-0.12685742736175237</v>
      </c>
    </row>
    <row r="118" spans="1:15" x14ac:dyDescent="0.25">
      <c r="A118" s="12" t="str">
        <f>mintBurn_tbl!A108</f>
        <v>0xca72fb5737de4e5ec8890839babbefacc5ce4d77</v>
      </c>
      <c r="B118" s="2">
        <f>mintBurn_tbl!B108</f>
        <v>29331.1773320129</v>
      </c>
      <c r="C118" s="2">
        <f>mintBurn_tbl!C108</f>
        <v>14546.220042404349</v>
      </c>
      <c r="D118" s="2"/>
      <c r="E118" s="11">
        <f>mintBurn_tbl!E108/$B118</f>
        <v>-0.16259698264918193</v>
      </c>
      <c r="F118" s="11">
        <f>mintBurn_tbl!F108/$B118</f>
        <v>-0.21021603026822952</v>
      </c>
      <c r="G118" s="11">
        <f>mintBurn_tbl!G108/$B118</f>
        <v>-0.24593031598251527</v>
      </c>
      <c r="H118" s="11">
        <f>mintBurn_tbl!H108/$B118</f>
        <v>-0.27370809376029309</v>
      </c>
      <c r="I118" s="11">
        <f>mintBurn_tbl!I108/$B118</f>
        <v>-0.29593031598251529</v>
      </c>
      <c r="K118" s="11">
        <f>mintBurn_tbl!J108/$B118</f>
        <v>-0.22926364931584861</v>
      </c>
      <c r="L118" s="11">
        <f>mintBurn_tbl!K108/$B118</f>
        <v>-0.26735888741108671</v>
      </c>
      <c r="M118" s="11">
        <f>mintBurn_tbl!L108/$B118</f>
        <v>-0.29593031598251529</v>
      </c>
      <c r="N118" s="11">
        <f>mintBurn_tbl!M108/$B118</f>
        <v>-0.31815253820473749</v>
      </c>
      <c r="O118" s="11">
        <f>mintBurn_tbl!N108/$B118</f>
        <v>-0.33593031598251527</v>
      </c>
    </row>
    <row r="119" spans="1:15" x14ac:dyDescent="0.25">
      <c r="A119" s="12" t="str">
        <f>mintBurn_tbl!A109</f>
        <v>0xfd9f6cecdf70588525d3270aa9d2e6f6ae5d8ff8</v>
      </c>
      <c r="B119" s="2">
        <f>mintBurn_tbl!B109</f>
        <v>27598.78349943319</v>
      </c>
      <c r="C119" s="2">
        <f>mintBurn_tbl!C109</f>
        <v>13861.95371042256</v>
      </c>
      <c r="D119" s="2"/>
      <c r="E119" s="11">
        <f>mintBurn_tbl!E109/$B119</f>
        <v>-0.1689335042867833</v>
      </c>
      <c r="F119" s="11">
        <f>mintBurn_tbl!F109/$B119</f>
        <v>-0.21655255190583095</v>
      </c>
      <c r="G119" s="11">
        <f>mintBurn_tbl!G109/$B119</f>
        <v>-0.25226683762011665</v>
      </c>
      <c r="H119" s="11">
        <f>mintBurn_tbl!H109/$B119</f>
        <v>-0.28004461539789444</v>
      </c>
      <c r="I119" s="11">
        <f>mintBurn_tbl!I109/$B119</f>
        <v>-0.30226683762011664</v>
      </c>
      <c r="K119" s="11">
        <f>mintBurn_tbl!J109/$B119</f>
        <v>-0.23560017095344996</v>
      </c>
      <c r="L119" s="11">
        <f>mintBurn_tbl!K109/$B119</f>
        <v>-0.27369540904868805</v>
      </c>
      <c r="M119" s="11">
        <f>mintBurn_tbl!L109/$B119</f>
        <v>-0.30226683762011658</v>
      </c>
      <c r="N119" s="11">
        <f>mintBurn_tbl!M109/$B119</f>
        <v>-0.32448905984233883</v>
      </c>
      <c r="O119" s="11">
        <f>mintBurn_tbl!N109/$B119</f>
        <v>-0.34226683762011662</v>
      </c>
    </row>
    <row r="120" spans="1:15" x14ac:dyDescent="0.25">
      <c r="A120" s="12" t="str">
        <f>mintBurn_tbl!A110</f>
        <v>0x71f9ccd68bf1f5f9b571f509e0765a04ca4ffad2</v>
      </c>
      <c r="B120" s="2">
        <f>mintBurn_tbl!B110</f>
        <v>51468.367644748883</v>
      </c>
      <c r="C120" s="2">
        <f>mintBurn_tbl!C110</f>
        <v>13505.273102429121</v>
      </c>
      <c r="D120" s="2"/>
      <c r="E120" s="11">
        <f>mintBurn_tbl!E110/$B120</f>
        <v>7.0933849525204304E-2</v>
      </c>
      <c r="F120" s="11">
        <f>mintBurn_tbl!F110/$B120</f>
        <v>2.3314801906156719E-2</v>
      </c>
      <c r="G120" s="11">
        <f>mintBurn_tbl!G110/$B120</f>
        <v>-1.2399483808129001E-2</v>
      </c>
      <c r="H120" s="11">
        <f>mintBurn_tbl!H110/$B120</f>
        <v>-4.017726158590678E-2</v>
      </c>
      <c r="I120" s="11">
        <f>mintBurn_tbl!I110/$B120</f>
        <v>-6.2399483808128986E-2</v>
      </c>
      <c r="K120" s="11">
        <f>mintBurn_tbl!J110/$B120</f>
        <v>4.2671828585376962E-3</v>
      </c>
      <c r="L120" s="11">
        <f>mintBurn_tbl!K110/$B120</f>
        <v>-3.3828055236700419E-2</v>
      </c>
      <c r="M120" s="11">
        <f>mintBurn_tbl!L110/$B120</f>
        <v>-6.2399483808128986E-2</v>
      </c>
      <c r="N120" s="11">
        <f>mintBurn_tbl!M110/$B120</f>
        <v>-8.462170603035124E-2</v>
      </c>
      <c r="O120" s="11">
        <f>mintBurn_tbl!N110/$B120</f>
        <v>-0.10239948380812898</v>
      </c>
    </row>
    <row r="121" spans="1:15" x14ac:dyDescent="0.25">
      <c r="A121" s="12" t="str">
        <f>mintBurn_tbl!A111</f>
        <v>0x6ec1ad5ff9e53362c9bd5b6e631724c970a73c15</v>
      </c>
      <c r="B121" s="2">
        <f>mintBurn_tbl!B111</f>
        <v>48224.889273347842</v>
      </c>
      <c r="C121" s="2">
        <f>mintBurn_tbl!C111</f>
        <v>13006.830582844679</v>
      </c>
      <c r="D121" s="2"/>
      <c r="E121" s="11">
        <f>mintBurn_tbl!E111/$B121</f>
        <v>6.3621348944535805E-2</v>
      </c>
      <c r="F121" s="11">
        <f>mintBurn_tbl!F111/$B121</f>
        <v>1.6002301325488182E-2</v>
      </c>
      <c r="G121" s="11">
        <f>mintBurn_tbl!G111/$B121</f>
        <v>-1.9711984388797531E-2</v>
      </c>
      <c r="H121" s="11">
        <f>mintBurn_tbl!H111/$B121</f>
        <v>-4.7489762166575307E-2</v>
      </c>
      <c r="I121" s="11">
        <f>mintBurn_tbl!I111/$B121</f>
        <v>-6.9711984388797527E-2</v>
      </c>
      <c r="K121" s="11">
        <f>mintBurn_tbl!J111/$B121</f>
        <v>-3.0453177221308413E-3</v>
      </c>
      <c r="L121" s="11">
        <f>mintBurn_tbl!K111/$B121</f>
        <v>-4.1140555817368966E-2</v>
      </c>
      <c r="M121" s="11">
        <f>mintBurn_tbl!L111/$B121</f>
        <v>-6.9711984388797527E-2</v>
      </c>
      <c r="N121" s="11">
        <f>mintBurn_tbl!M111/$B121</f>
        <v>-9.1934206611019739E-2</v>
      </c>
      <c r="O121" s="11">
        <f>mintBurn_tbl!N111/$B121</f>
        <v>-0.10971198438879752</v>
      </c>
    </row>
    <row r="122" spans="1:15" x14ac:dyDescent="0.25">
      <c r="A122" s="12" t="str">
        <f>mintBurn_tbl!A112</f>
        <v>0xb4a0cf48d469c081cdcf1d78fc9e619a6f0a8a13</v>
      </c>
      <c r="B122" s="2">
        <f>mintBurn_tbl!B112</f>
        <v>33396.760884399017</v>
      </c>
      <c r="C122" s="2">
        <f>mintBurn_tbl!C112</f>
        <v>12975.36764686762</v>
      </c>
      <c r="D122" s="2"/>
      <c r="E122" s="11">
        <f>mintBurn_tbl!E112/$B122</f>
        <v>-5.5188406597707067E-2</v>
      </c>
      <c r="F122" s="11">
        <f>mintBurn_tbl!F112/$B122</f>
        <v>-0.10280745421675466</v>
      </c>
      <c r="G122" s="11">
        <f>mintBurn_tbl!G112/$B122</f>
        <v>-0.13852173993104039</v>
      </c>
      <c r="H122" s="11">
        <f>mintBurn_tbl!H112/$B122</f>
        <v>-0.16629951770881818</v>
      </c>
      <c r="I122" s="11">
        <f>mintBurn_tbl!I112/$B122</f>
        <v>-0.18852173993104038</v>
      </c>
      <c r="K122" s="11">
        <f>mintBurn_tbl!J112/$B122</f>
        <v>-0.1218550732643737</v>
      </c>
      <c r="L122" s="11">
        <f>mintBurn_tbl!K112/$B122</f>
        <v>-0.1599503113596118</v>
      </c>
      <c r="M122" s="11">
        <f>mintBurn_tbl!L112/$B122</f>
        <v>-0.18852173993104038</v>
      </c>
      <c r="N122" s="11">
        <f>mintBurn_tbl!M112/$B122</f>
        <v>-0.21074396215326258</v>
      </c>
      <c r="O122" s="11">
        <f>mintBurn_tbl!N112/$B122</f>
        <v>-0.22852173993104036</v>
      </c>
    </row>
    <row r="123" spans="1:15" x14ac:dyDescent="0.25">
      <c r="A123" s="12" t="str">
        <f>mintBurn_tbl!A113</f>
        <v>0x0723c74793e6a30ee70de84f2abfa53b954f3b20</v>
      </c>
      <c r="B123" s="2">
        <f>mintBurn_tbl!B113</f>
        <v>49030.653929227527</v>
      </c>
      <c r="C123" s="2">
        <f>mintBurn_tbl!C113</f>
        <v>12841.527016588991</v>
      </c>
      <c r="D123" s="2"/>
      <c r="E123" s="11">
        <f>mintBurn_tbl!E113/$B123</f>
        <v>7.1425200614465736E-2</v>
      </c>
      <c r="F123" s="11">
        <f>mintBurn_tbl!F113/$B123</f>
        <v>2.3806152995418117E-2</v>
      </c>
      <c r="G123" s="11">
        <f>mintBurn_tbl!G113/$B123</f>
        <v>-1.1908132718867608E-2</v>
      </c>
      <c r="H123" s="11">
        <f>mintBurn_tbl!H113/$B123</f>
        <v>-3.9685910496645403E-2</v>
      </c>
      <c r="I123" s="11">
        <f>mintBurn_tbl!I113/$B123</f>
        <v>-6.1908132718867602E-2</v>
      </c>
      <c r="K123" s="11">
        <f>mintBurn_tbl!J113/$B123</f>
        <v>4.7585339477990941E-3</v>
      </c>
      <c r="L123" s="11">
        <f>mintBurn_tbl!K113/$B123</f>
        <v>-3.3336704147439028E-2</v>
      </c>
      <c r="M123" s="11">
        <f>mintBurn_tbl!L113/$B123</f>
        <v>-6.1908132718867602E-2</v>
      </c>
      <c r="N123" s="11">
        <f>mintBurn_tbl!M113/$B123</f>
        <v>-8.4130354941089835E-2</v>
      </c>
      <c r="O123" s="11">
        <f>mintBurn_tbl!N113/$B123</f>
        <v>-0.1019081327188676</v>
      </c>
    </row>
    <row r="124" spans="1:15" x14ac:dyDescent="0.25">
      <c r="A124" s="12" t="str">
        <f>mintBurn_tbl!A114</f>
        <v>0x9c0d1f4a029c46265831d120dee9cdc72f0ab3c3</v>
      </c>
      <c r="B124" s="2">
        <f>mintBurn_tbl!B114</f>
        <v>47505.090548354667</v>
      </c>
      <c r="C124" s="2">
        <f>mintBurn_tbl!C114</f>
        <v>12459.115137343289</v>
      </c>
      <c r="D124" s="2"/>
      <c r="E124" s="11">
        <f>mintBurn_tbl!E114/$B124</f>
        <v>7.1064279774507855E-2</v>
      </c>
      <c r="F124" s="11">
        <f>mintBurn_tbl!F114/$B124</f>
        <v>2.3445232155460238E-2</v>
      </c>
      <c r="G124" s="11">
        <f>mintBurn_tbl!G114/$B124</f>
        <v>-1.2269053558825476E-2</v>
      </c>
      <c r="H124" s="11">
        <f>mintBurn_tbl!H114/$B124</f>
        <v>-4.0046831336603257E-2</v>
      </c>
      <c r="I124" s="11">
        <f>mintBurn_tbl!I114/$B124</f>
        <v>-6.2269053558825484E-2</v>
      </c>
      <c r="K124" s="11">
        <f>mintBurn_tbl!J114/$B124</f>
        <v>4.3976131078412046E-3</v>
      </c>
      <c r="L124" s="11">
        <f>mintBurn_tbl!K114/$B124</f>
        <v>-3.3697624987396889E-2</v>
      </c>
      <c r="M124" s="11">
        <f>mintBurn_tbl!L114/$B124</f>
        <v>-6.2269053558825484E-2</v>
      </c>
      <c r="N124" s="11">
        <f>mintBurn_tbl!M114/$B124</f>
        <v>-8.4491275781047717E-2</v>
      </c>
      <c r="O124" s="11">
        <f>mintBurn_tbl!N114/$B124</f>
        <v>-0.1022690535588255</v>
      </c>
    </row>
    <row r="125" spans="1:15" x14ac:dyDescent="0.25">
      <c r="A125" s="12" t="str">
        <f>mintBurn_tbl!A115</f>
        <v>0x5ade40e345817b739b91c6b4615efce87f9d7c57</v>
      </c>
      <c r="B125" s="2">
        <f>mintBurn_tbl!B115</f>
        <v>45907.866559615839</v>
      </c>
      <c r="C125" s="2">
        <f>mintBurn_tbl!C115</f>
        <v>12244.642494543299</v>
      </c>
      <c r="D125" s="2"/>
      <c r="E125" s="11">
        <f>mintBurn_tbl!E115/$B125</f>
        <v>6.6611235092448276E-2</v>
      </c>
      <c r="F125" s="11">
        <f>mintBurn_tbl!F115/$B125</f>
        <v>1.8992187473400667E-2</v>
      </c>
      <c r="G125" s="11">
        <f>mintBurn_tbl!G115/$B125</f>
        <v>-1.6722098240885049E-2</v>
      </c>
      <c r="H125" s="11">
        <f>mintBurn_tbl!H115/$B125</f>
        <v>-4.4499876018662829E-2</v>
      </c>
      <c r="I125" s="11">
        <f>mintBurn_tbl!I115/$B125</f>
        <v>-6.6722098240885042E-2</v>
      </c>
      <c r="K125" s="11">
        <f>mintBurn_tbl!J115/$B125</f>
        <v>-5.5431574218384367E-5</v>
      </c>
      <c r="L125" s="11">
        <f>mintBurn_tbl!K115/$B125</f>
        <v>-3.8150669669456495E-2</v>
      </c>
      <c r="M125" s="11">
        <f>mintBurn_tbl!L115/$B125</f>
        <v>-6.6722098240885042E-2</v>
      </c>
      <c r="N125" s="11">
        <f>mintBurn_tbl!M115/$B125</f>
        <v>-8.8944320463107268E-2</v>
      </c>
      <c r="O125" s="11">
        <f>mintBurn_tbl!N115/$B125</f>
        <v>-0.10672209824088504</v>
      </c>
    </row>
    <row r="126" spans="1:15" x14ac:dyDescent="0.25">
      <c r="A126" s="12" t="str">
        <f>mintBurn_tbl!A116</f>
        <v>0xcf4d525f31bafdecfa27794f62e0c4dc3a14016f</v>
      </c>
      <c r="B126" s="2">
        <f>mintBurn_tbl!B116</f>
        <v>45169.527758749631</v>
      </c>
      <c r="C126" s="2">
        <f>mintBurn_tbl!C116</f>
        <v>12041.411543836641</v>
      </c>
      <c r="D126" s="2"/>
      <c r="E126" s="11">
        <f>mintBurn_tbl!E116/$B126</f>
        <v>6.6750702490925601E-2</v>
      </c>
      <c r="F126" s="11">
        <f>mintBurn_tbl!F116/$B126</f>
        <v>1.9131654871878009E-2</v>
      </c>
      <c r="G126" s="11">
        <f>mintBurn_tbl!G116/$B126</f>
        <v>-1.6582630842407711E-2</v>
      </c>
      <c r="H126" s="11">
        <f>mintBurn_tbl!H116/$B126</f>
        <v>-4.436040862018549E-2</v>
      </c>
      <c r="I126" s="11">
        <f>mintBurn_tbl!I116/$B126</f>
        <v>-6.6582630842407731E-2</v>
      </c>
      <c r="K126" s="11">
        <f>mintBurn_tbl!J116/$B126</f>
        <v>8.4035824259000698E-5</v>
      </c>
      <c r="L126" s="11">
        <f>mintBurn_tbl!K116/$B126</f>
        <v>-3.8011202270979087E-2</v>
      </c>
      <c r="M126" s="11">
        <f>mintBurn_tbl!L116/$B126</f>
        <v>-6.6582630842407675E-2</v>
      </c>
      <c r="N126" s="11">
        <f>mintBurn_tbl!M116/$B126</f>
        <v>-8.8804853064629902E-2</v>
      </c>
      <c r="O126" s="11">
        <f>mintBurn_tbl!N116/$B126</f>
        <v>-0.10658263084240768</v>
      </c>
    </row>
    <row r="127" spans="1:15" x14ac:dyDescent="0.25">
      <c r="A127" s="12" t="str">
        <f>mintBurn_tbl!A117</f>
        <v>0x66fb1cd65b97fa40457b90b7d1ca6b92cb64b32b</v>
      </c>
      <c r="B127" s="2">
        <f>mintBurn_tbl!B117</f>
        <v>26922.762127473139</v>
      </c>
      <c r="C127" s="2">
        <f>mintBurn_tbl!C117</f>
        <v>12027.640643870611</v>
      </c>
      <c r="D127" s="2"/>
      <c r="E127" s="11">
        <f>mintBurn_tbl!E117/$B127</f>
        <v>-0.11341282840603344</v>
      </c>
      <c r="F127" s="11">
        <f>mintBurn_tbl!F117/$B127</f>
        <v>-0.16103187602508104</v>
      </c>
      <c r="G127" s="11">
        <f>mintBurn_tbl!G117/$B127</f>
        <v>-0.19674616173936679</v>
      </c>
      <c r="H127" s="11">
        <f>mintBurn_tbl!H117/$B127</f>
        <v>-0.22452393951714456</v>
      </c>
      <c r="I127" s="11">
        <f>mintBurn_tbl!I117/$B127</f>
        <v>-0.24674616173936678</v>
      </c>
      <c r="K127" s="11">
        <f>mintBurn_tbl!J117/$B127</f>
        <v>-0.1800794950727001</v>
      </c>
      <c r="L127" s="11">
        <f>mintBurn_tbl!K117/$B127</f>
        <v>-0.21817473316793826</v>
      </c>
      <c r="M127" s="11">
        <f>mintBurn_tbl!L117/$B127</f>
        <v>-0.24674616173936678</v>
      </c>
      <c r="N127" s="11">
        <f>mintBurn_tbl!M117/$B127</f>
        <v>-0.26896838396158901</v>
      </c>
      <c r="O127" s="11">
        <f>mintBurn_tbl!N117/$B127</f>
        <v>-0.28674616173936679</v>
      </c>
    </row>
    <row r="128" spans="1:15" x14ac:dyDescent="0.25">
      <c r="A128" s="12" t="str">
        <f>mintBurn_tbl!A118</f>
        <v>0xece39f7ac7603f450ccdf1c257d4a3ed29c4fef3</v>
      </c>
      <c r="B128" s="2">
        <f>mintBurn_tbl!B118</f>
        <v>22907.549884911601</v>
      </c>
      <c r="C128" s="2">
        <f>mintBurn_tbl!C118</f>
        <v>11851.55545662998</v>
      </c>
      <c r="D128" s="2"/>
      <c r="E128" s="11">
        <f>mintBurn_tbl!E118/$B128</f>
        <v>-0.18403126987271193</v>
      </c>
      <c r="F128" s="11">
        <f>mintBurn_tbl!F118/$B128</f>
        <v>-0.23165031749175954</v>
      </c>
      <c r="G128" s="11">
        <f>mintBurn_tbl!G118/$B128</f>
        <v>-0.26736460320604527</v>
      </c>
      <c r="H128" s="11">
        <f>mintBurn_tbl!H118/$B128</f>
        <v>-0.29514238098382306</v>
      </c>
      <c r="I128" s="11">
        <f>mintBurn_tbl!I118/$B128</f>
        <v>-0.31736460320604531</v>
      </c>
      <c r="K128" s="11">
        <f>mintBurn_tbl!J118/$B128</f>
        <v>-0.25069793653937861</v>
      </c>
      <c r="L128" s="11">
        <f>mintBurn_tbl!K118/$B128</f>
        <v>-0.28879317463461673</v>
      </c>
      <c r="M128" s="11">
        <f>mintBurn_tbl!L118/$B128</f>
        <v>-0.31736460320604531</v>
      </c>
      <c r="N128" s="11">
        <f>mintBurn_tbl!M118/$B128</f>
        <v>-0.33958682542826751</v>
      </c>
      <c r="O128" s="11">
        <f>mintBurn_tbl!N118/$B128</f>
        <v>-0.35736460320604529</v>
      </c>
    </row>
    <row r="129" spans="1:15" x14ac:dyDescent="0.25">
      <c r="A129" s="12" t="str">
        <f>mintBurn_tbl!A119</f>
        <v>0x357dfdc34f93388059d2eb09996d80f233037cba</v>
      </c>
      <c r="B129" s="2">
        <f>mintBurn_tbl!B119</f>
        <v>46456.45085099453</v>
      </c>
      <c r="C129" s="2">
        <f>mintBurn_tbl!C119</f>
        <v>11748.098668070679</v>
      </c>
      <c r="D129" s="2"/>
      <c r="E129" s="11">
        <f>mintBurn_tbl!E119/$B129</f>
        <v>8.0449213843624565E-2</v>
      </c>
      <c r="F129" s="11">
        <f>mintBurn_tbl!F119/$B129</f>
        <v>3.2830166224576914E-2</v>
      </c>
      <c r="G129" s="11">
        <f>mintBurn_tbl!G119/$B129</f>
        <v>-2.8841194897087983E-3</v>
      </c>
      <c r="H129" s="11">
        <f>mintBurn_tbl!H119/$B129</f>
        <v>-3.0661897267486561E-2</v>
      </c>
      <c r="I129" s="11">
        <f>mintBurn_tbl!I119/$B129</f>
        <v>-5.2884119489708781E-2</v>
      </c>
      <c r="K129" s="11">
        <f>mintBurn_tbl!J119/$B129</f>
        <v>1.3782547176957902E-2</v>
      </c>
      <c r="L129" s="11">
        <f>mintBurn_tbl!K119/$B129</f>
        <v>-2.4312690918280221E-2</v>
      </c>
      <c r="M129" s="11">
        <f>mintBurn_tbl!L119/$B129</f>
        <v>-5.2884119489708781E-2</v>
      </c>
      <c r="N129" s="11">
        <f>mintBurn_tbl!M119/$B129</f>
        <v>-7.5106341711931007E-2</v>
      </c>
      <c r="O129" s="11">
        <f>mintBurn_tbl!N119/$B129</f>
        <v>-9.2884119489708789E-2</v>
      </c>
    </row>
    <row r="130" spans="1:15" x14ac:dyDescent="0.25">
      <c r="A130" s="12" t="str">
        <f>mintBurn_tbl!A120</f>
        <v>0x863cdda455914408fc078f116cac40d492c53546</v>
      </c>
      <c r="B130" s="2">
        <f>mintBurn_tbl!B120</f>
        <v>45382.492266305228</v>
      </c>
      <c r="C130" s="2">
        <f>mintBurn_tbl!C120</f>
        <v>11628.03297973346</v>
      </c>
      <c r="D130" s="2"/>
      <c r="E130" s="11">
        <f>mintBurn_tbl!E120/$B130</f>
        <v>7.7110450916475975E-2</v>
      </c>
      <c r="F130" s="11">
        <f>mintBurn_tbl!F120/$B130</f>
        <v>2.949140329742838E-2</v>
      </c>
      <c r="G130" s="11">
        <f>mintBurn_tbl!G120/$B130</f>
        <v>-6.2228824168573324E-3</v>
      </c>
      <c r="H130" s="11">
        <f>mintBurn_tbl!H120/$B130</f>
        <v>-3.4000660194635116E-2</v>
      </c>
      <c r="I130" s="11">
        <f>mintBurn_tbl!I120/$B130</f>
        <v>-5.6222882416857335E-2</v>
      </c>
      <c r="K130" s="11">
        <f>mintBurn_tbl!J120/$B130</f>
        <v>1.0443784249809322E-2</v>
      </c>
      <c r="L130" s="11">
        <f>mintBurn_tbl!K120/$B130</f>
        <v>-2.7651453845428765E-2</v>
      </c>
      <c r="M130" s="11">
        <f>mintBurn_tbl!L120/$B130</f>
        <v>-5.6222882416857335E-2</v>
      </c>
      <c r="N130" s="11">
        <f>mintBurn_tbl!M120/$B130</f>
        <v>-7.8445104639079541E-2</v>
      </c>
      <c r="O130" s="11">
        <f>mintBurn_tbl!N120/$B130</f>
        <v>-9.622288241685735E-2</v>
      </c>
    </row>
    <row r="131" spans="1:15" x14ac:dyDescent="0.25">
      <c r="A131" s="12" t="str">
        <f>mintBurn_tbl!A121</f>
        <v>0xc01cde3a7c982f69fa452fb41852933d146ec71b</v>
      </c>
      <c r="B131" s="2">
        <f>mintBurn_tbl!B121</f>
        <v>43953.697814593317</v>
      </c>
      <c r="C131" s="2">
        <f>mintBurn_tbl!C121</f>
        <v>11520.81649705193</v>
      </c>
      <c r="D131" s="2"/>
      <c r="E131" s="11">
        <f>mintBurn_tbl!E121/$B131</f>
        <v>7.1220767841133986E-2</v>
      </c>
      <c r="F131" s="11">
        <f>mintBurn_tbl!F121/$B131</f>
        <v>2.360172022208638E-2</v>
      </c>
      <c r="G131" s="11">
        <f>mintBurn_tbl!G121/$B131</f>
        <v>-1.2112565492199346E-2</v>
      </c>
      <c r="H131" s="11">
        <f>mintBurn_tbl!H121/$B131</f>
        <v>-3.9890343269977105E-2</v>
      </c>
      <c r="I131" s="11">
        <f>mintBurn_tbl!I121/$B131</f>
        <v>-6.2112565492199352E-2</v>
      </c>
      <c r="K131" s="11">
        <f>mintBurn_tbl!J121/$B131</f>
        <v>4.5541011744672944E-3</v>
      </c>
      <c r="L131" s="11">
        <f>mintBurn_tbl!K121/$B131</f>
        <v>-3.3541136920770785E-2</v>
      </c>
      <c r="M131" s="11">
        <f>mintBurn_tbl!L121/$B131</f>
        <v>-6.2112565492199352E-2</v>
      </c>
      <c r="N131" s="11">
        <f>mintBurn_tbl!M121/$B131</f>
        <v>-8.4334787714421572E-2</v>
      </c>
      <c r="O131" s="11">
        <f>mintBurn_tbl!N121/$B131</f>
        <v>-0.10211256549219934</v>
      </c>
    </row>
    <row r="132" spans="1:15" x14ac:dyDescent="0.25">
      <c r="A132" s="12" t="str">
        <f>mintBurn_tbl!A122</f>
        <v>0x69cfafca9c889d6efc1acc5651ce7a5ec6cdc231</v>
      </c>
      <c r="B132" s="2">
        <f>mintBurn_tbl!B122</f>
        <v>45283.051309908929</v>
      </c>
      <c r="C132" s="2">
        <f>mintBurn_tbl!C122</f>
        <v>11406.57924472261</v>
      </c>
      <c r="D132" s="2"/>
      <c r="E132" s="11">
        <f>mintBurn_tbl!E122/$B132</f>
        <v>8.1438222143540406E-2</v>
      </c>
      <c r="F132" s="11">
        <f>mintBurn_tbl!F122/$B132</f>
        <v>3.381917452449279E-2</v>
      </c>
      <c r="G132" s="11">
        <f>mintBurn_tbl!G122/$B132</f>
        <v>-1.8951111897929391E-3</v>
      </c>
      <c r="H132" s="11">
        <f>mintBurn_tbl!H122/$B132</f>
        <v>-2.967288896757073E-2</v>
      </c>
      <c r="I132" s="11">
        <f>mintBurn_tbl!I122/$B132</f>
        <v>-5.1895111189792925E-2</v>
      </c>
      <c r="K132" s="11">
        <f>mintBurn_tbl!J122/$B132</f>
        <v>1.4771555476873763E-2</v>
      </c>
      <c r="L132" s="11">
        <f>mintBurn_tbl!K122/$B132</f>
        <v>-2.3323682618364351E-2</v>
      </c>
      <c r="M132" s="11">
        <f>mintBurn_tbl!L122/$B132</f>
        <v>-5.1895111189792925E-2</v>
      </c>
      <c r="N132" s="11">
        <f>mintBurn_tbl!M122/$B132</f>
        <v>-7.4117333412015138E-2</v>
      </c>
      <c r="O132" s="11">
        <f>mintBurn_tbl!N122/$B132</f>
        <v>-9.1895111189792933E-2</v>
      </c>
    </row>
    <row r="133" spans="1:15" x14ac:dyDescent="0.25">
      <c r="A133" s="12" t="str">
        <f>mintBurn_tbl!A123</f>
        <v>0x7476d1e9659a49b92c3f65f0a6de00a18fc3d6fa</v>
      </c>
      <c r="B133" s="2">
        <f>mintBurn_tbl!B123</f>
        <v>38149.686088648748</v>
      </c>
      <c r="C133" s="2">
        <f>mintBurn_tbl!C123</f>
        <v>11248.05294821938</v>
      </c>
      <c r="D133" s="2"/>
      <c r="E133" s="11">
        <f>mintBurn_tbl!E123/$B133</f>
        <v>3.8493346391312841E-2</v>
      </c>
      <c r="F133" s="11">
        <f>mintBurn_tbl!F123/$B133</f>
        <v>-9.1257012277347581E-3</v>
      </c>
      <c r="G133" s="11">
        <f>mintBurn_tbl!G123/$B133</f>
        <v>-4.4839986942020502E-2</v>
      </c>
      <c r="H133" s="11">
        <f>mintBurn_tbl!H123/$B133</f>
        <v>-7.2617764719798306E-2</v>
      </c>
      <c r="I133" s="11">
        <f>mintBurn_tbl!I123/$B133</f>
        <v>-9.4839986942020491E-2</v>
      </c>
      <c r="K133" s="11">
        <f>mintBurn_tbl!J123/$B133</f>
        <v>-2.8173320275353811E-2</v>
      </c>
      <c r="L133" s="11">
        <f>mintBurn_tbl!K123/$B133</f>
        <v>-6.626855837059191E-2</v>
      </c>
      <c r="M133" s="11">
        <f>mintBurn_tbl!L123/$B133</f>
        <v>-9.4839986942020491E-2</v>
      </c>
      <c r="N133" s="11">
        <f>mintBurn_tbl!M123/$B133</f>
        <v>-0.1170622091642427</v>
      </c>
      <c r="O133" s="11">
        <f>mintBurn_tbl!N123/$B133</f>
        <v>-0.13483998694202046</v>
      </c>
    </row>
    <row r="134" spans="1:15" x14ac:dyDescent="0.25">
      <c r="A134" s="12" t="str">
        <f>mintBurn_tbl!A124</f>
        <v>0x7b86b623bceeabff09f5d48e84f8d1a5cbacdfc6</v>
      </c>
      <c r="B134" s="2">
        <f>mintBurn_tbl!B124</f>
        <v>29291.45846320608</v>
      </c>
      <c r="C134" s="2">
        <f>mintBurn_tbl!C124</f>
        <v>11043.080816170779</v>
      </c>
      <c r="D134" s="2"/>
      <c r="E134" s="11">
        <f>mintBurn_tbl!E124/$B134</f>
        <v>-4.3673527900372024E-2</v>
      </c>
      <c r="F134" s="11">
        <f>mintBurn_tbl!F124/$B134</f>
        <v>-9.1292575519419703E-2</v>
      </c>
      <c r="G134" s="11">
        <f>mintBurn_tbl!G124/$B134</f>
        <v>-0.12700686123370539</v>
      </c>
      <c r="H134" s="11">
        <f>mintBurn_tbl!H124/$B134</f>
        <v>-0.15478463901148318</v>
      </c>
      <c r="I134" s="11">
        <f>mintBurn_tbl!I124/$B134</f>
        <v>-0.1770068612337054</v>
      </c>
      <c r="K134" s="11">
        <f>mintBurn_tbl!J124/$B134</f>
        <v>-0.1103401945670387</v>
      </c>
      <c r="L134" s="11">
        <f>mintBurn_tbl!K124/$B134</f>
        <v>-0.14843543266227682</v>
      </c>
      <c r="M134" s="11">
        <f>mintBurn_tbl!L124/$B134</f>
        <v>-0.17700686123370538</v>
      </c>
      <c r="N134" s="11">
        <f>mintBurn_tbl!M124/$B134</f>
        <v>-0.19922908345592763</v>
      </c>
      <c r="O134" s="11">
        <f>mintBurn_tbl!N124/$B134</f>
        <v>-0.21700686123370541</v>
      </c>
    </row>
    <row r="135" spans="1:15" x14ac:dyDescent="0.25">
      <c r="A135" s="12" t="str">
        <f>mintBurn_tbl!A125</f>
        <v>0xc912f332b817e6f62d4991610ded7df4cde212f0</v>
      </c>
      <c r="B135" s="2">
        <f>mintBurn_tbl!B125</f>
        <v>22822.812659916959</v>
      </c>
      <c r="C135" s="2">
        <f>mintBurn_tbl!C125</f>
        <v>10931.953983628009</v>
      </c>
      <c r="D135" s="2"/>
      <c r="E135" s="11">
        <f>mintBurn_tbl!E125/$B135</f>
        <v>-0.14565907424259519</v>
      </c>
      <c r="F135" s="11">
        <f>mintBurn_tbl!F125/$B135</f>
        <v>-0.19327812186164278</v>
      </c>
      <c r="G135" s="11">
        <f>mintBurn_tbl!G125/$B135</f>
        <v>-0.22899240757592854</v>
      </c>
      <c r="H135" s="11">
        <f>mintBurn_tbl!H125/$B135</f>
        <v>-0.25677018535370627</v>
      </c>
      <c r="I135" s="11">
        <f>mintBurn_tbl!I125/$B135</f>
        <v>-0.27899240757592852</v>
      </c>
      <c r="K135" s="11">
        <f>mintBurn_tbl!J125/$B135</f>
        <v>-0.21232574090926187</v>
      </c>
      <c r="L135" s="11">
        <f>mintBurn_tbl!K125/$B135</f>
        <v>-0.2504209790045</v>
      </c>
      <c r="M135" s="11">
        <f>mintBurn_tbl!L125/$B135</f>
        <v>-0.27899240757592852</v>
      </c>
      <c r="N135" s="11">
        <f>mintBurn_tbl!M125/$B135</f>
        <v>-0.30121462979815072</v>
      </c>
      <c r="O135" s="11">
        <f>mintBurn_tbl!N125/$B135</f>
        <v>-0.31899240757592856</v>
      </c>
    </row>
    <row r="136" spans="1:15" x14ac:dyDescent="0.25">
      <c r="A136" s="12" t="str">
        <f>mintBurn_tbl!A126</f>
        <v>0x8a93d3871ec740a365d67802523f2e3c5db37b98</v>
      </c>
      <c r="B136" s="2">
        <f>mintBurn_tbl!B126</f>
        <v>43413.020742483503</v>
      </c>
      <c r="C136" s="2">
        <f>mintBurn_tbl!C126</f>
        <v>10914.97299816506</v>
      </c>
      <c r="D136" s="2"/>
      <c r="E136" s="11">
        <f>mintBurn_tbl!E126/$B136</f>
        <v>8.1911690437063048E-2</v>
      </c>
      <c r="F136" s="11">
        <f>mintBurn_tbl!F126/$B136</f>
        <v>3.4292642818015431E-2</v>
      </c>
      <c r="G136" s="11">
        <f>mintBurn_tbl!G126/$B136</f>
        <v>-1.4216428962702807E-3</v>
      </c>
      <c r="H136" s="11">
        <f>mintBurn_tbl!H126/$B136</f>
        <v>-2.9199420674048081E-2</v>
      </c>
      <c r="I136" s="11">
        <f>mintBurn_tbl!I126/$B136</f>
        <v>-5.142164289627027E-2</v>
      </c>
      <c r="K136" s="11">
        <f>mintBurn_tbl!J126/$B136</f>
        <v>1.5245023770396412E-2</v>
      </c>
      <c r="L136" s="11">
        <f>mintBurn_tbl!K126/$B136</f>
        <v>-2.2850214324841706E-2</v>
      </c>
      <c r="M136" s="11">
        <f>mintBurn_tbl!L126/$B136</f>
        <v>-5.142164289627027E-2</v>
      </c>
      <c r="N136" s="11">
        <f>mintBurn_tbl!M126/$B136</f>
        <v>-7.3643865118492496E-2</v>
      </c>
      <c r="O136" s="11">
        <f>mintBurn_tbl!N126/$B136</f>
        <v>-9.1421642896270278E-2</v>
      </c>
    </row>
    <row r="137" spans="1:15" x14ac:dyDescent="0.25">
      <c r="A137" s="12" t="str">
        <f>mintBurn_tbl!A127</f>
        <v>0x76c2cd1b8a249f465f8445c455cb78e0eed36f1e</v>
      </c>
      <c r="B137" s="2">
        <f>mintBurn_tbl!B127</f>
        <v>40518.415490211693</v>
      </c>
      <c r="C137" s="2">
        <f>mintBurn_tbl!C127</f>
        <v>10810.005607598619</v>
      </c>
      <c r="D137" s="2"/>
      <c r="E137" s="11">
        <f>mintBurn_tbl!E127/$B137</f>
        <v>6.6540926058422351E-2</v>
      </c>
      <c r="F137" s="11">
        <f>mintBurn_tbl!F127/$B137</f>
        <v>1.8921878439374745E-2</v>
      </c>
      <c r="G137" s="11">
        <f>mintBurn_tbl!G127/$B137</f>
        <v>-1.6792407274910968E-2</v>
      </c>
      <c r="H137" s="11">
        <f>mintBurn_tbl!H127/$B137</f>
        <v>-4.4570185052688761E-2</v>
      </c>
      <c r="I137" s="11">
        <f>mintBurn_tbl!I127/$B137</f>
        <v>-6.6792407274910981E-2</v>
      </c>
      <c r="K137" s="11">
        <f>mintBurn_tbl!J127/$B137</f>
        <v>-1.2574060824426886E-4</v>
      </c>
      <c r="L137" s="11">
        <f>mintBurn_tbl!K127/$B137</f>
        <v>-3.8220978703482386E-2</v>
      </c>
      <c r="M137" s="11">
        <f>mintBurn_tbl!L127/$B137</f>
        <v>-6.6792407274910939E-2</v>
      </c>
      <c r="N137" s="11">
        <f>mintBurn_tbl!M127/$B137</f>
        <v>-8.9014629497133194E-2</v>
      </c>
      <c r="O137" s="11">
        <f>mintBurn_tbl!N127/$B137</f>
        <v>-0.10679240727491095</v>
      </c>
    </row>
    <row r="138" spans="1:15" x14ac:dyDescent="0.25">
      <c r="A138" s="12" t="str">
        <f>mintBurn_tbl!A128</f>
        <v>0xe3534f90e367f5bd62af306d9f36804a82ba6cac</v>
      </c>
      <c r="B138" s="2">
        <f>mintBurn_tbl!B128</f>
        <v>48906.229030883929</v>
      </c>
      <c r="C138" s="2">
        <f>mintBurn_tbl!C128</f>
        <v>10563.098747141539</v>
      </c>
      <c r="D138" s="2"/>
      <c r="E138" s="11">
        <f>mintBurn_tbl!E128/$B138</f>
        <v>0.11734655707890125</v>
      </c>
      <c r="F138" s="11">
        <f>mintBurn_tbl!F128/$B138</f>
        <v>6.9727509459853662E-2</v>
      </c>
      <c r="G138" s="11">
        <f>mintBurn_tbl!G128/$B138</f>
        <v>3.4013223745567929E-2</v>
      </c>
      <c r="H138" s="11">
        <f>mintBurn_tbl!H128/$B138</f>
        <v>6.2354459677901692E-3</v>
      </c>
      <c r="I138" s="11">
        <f>mintBurn_tbl!I128/$B138</f>
        <v>-1.5986776254432056E-2</v>
      </c>
      <c r="K138" s="11">
        <f>mintBurn_tbl!J128/$B138</f>
        <v>5.0679890412234627E-2</v>
      </c>
      <c r="L138" s="11">
        <f>mintBurn_tbl!K128/$B138</f>
        <v>1.258465231699653E-2</v>
      </c>
      <c r="M138" s="11">
        <f>mintBurn_tbl!L128/$B138</f>
        <v>-1.5986776254432056E-2</v>
      </c>
      <c r="N138" s="11">
        <f>mintBurn_tbl!M128/$B138</f>
        <v>-3.8208998476654273E-2</v>
      </c>
      <c r="O138" s="11">
        <f>mintBurn_tbl!N128/$B138</f>
        <v>-5.5986776254432061E-2</v>
      </c>
    </row>
    <row r="139" spans="1:15" x14ac:dyDescent="0.25">
      <c r="A139" s="12" t="str">
        <f>mintBurn_tbl!A129</f>
        <v>0x0f2f9599c19cddd869d0bbf7bc3bfe354dd5b40a</v>
      </c>
      <c r="B139" s="2">
        <f>mintBurn_tbl!B129</f>
        <v>21772.80710876219</v>
      </c>
      <c r="C139" s="2">
        <f>mintBurn_tbl!C129</f>
        <v>10420.125870674319</v>
      </c>
      <c r="D139" s="2"/>
      <c r="E139" s="11">
        <f>mintBurn_tbl!E129/$B139</f>
        <v>-0.14525106869725601</v>
      </c>
      <c r="F139" s="11">
        <f>mintBurn_tbl!F129/$B139</f>
        <v>-0.1928701163163036</v>
      </c>
      <c r="G139" s="11">
        <f>mintBurn_tbl!G129/$B139</f>
        <v>-0.22858440203058933</v>
      </c>
      <c r="H139" s="11">
        <f>mintBurn_tbl!H129/$B139</f>
        <v>-0.25636217980836712</v>
      </c>
      <c r="I139" s="11">
        <f>mintBurn_tbl!I129/$B139</f>
        <v>-0.27858440203058932</v>
      </c>
      <c r="K139" s="11">
        <f>mintBurn_tbl!J129/$B139</f>
        <v>-0.21191773536392267</v>
      </c>
      <c r="L139" s="11">
        <f>mintBurn_tbl!K129/$B139</f>
        <v>-0.25001297345916074</v>
      </c>
      <c r="M139" s="11">
        <f>mintBurn_tbl!L129/$B139</f>
        <v>-0.27858440203058932</v>
      </c>
      <c r="N139" s="11">
        <f>mintBurn_tbl!M129/$B139</f>
        <v>-0.30080662425281157</v>
      </c>
      <c r="O139" s="11">
        <f>mintBurn_tbl!N129/$B139</f>
        <v>-0.3185844020305893</v>
      </c>
    </row>
    <row r="140" spans="1:15" x14ac:dyDescent="0.25">
      <c r="A140" s="12" t="str">
        <f>mintBurn_tbl!A130</f>
        <v>0xbf717f47933780e557bcd1aee1c8859bfc4b47ce</v>
      </c>
      <c r="B140" s="2">
        <f>mintBurn_tbl!B130</f>
        <v>37432.219177777239</v>
      </c>
      <c r="C140" s="2">
        <f>mintBurn_tbl!C130</f>
        <v>10136.064126636849</v>
      </c>
      <c r="D140" s="2"/>
      <c r="E140" s="11">
        <f>mintBurn_tbl!E130/$B140</f>
        <v>6.2548850091836666E-2</v>
      </c>
      <c r="F140" s="11">
        <f>mintBurn_tbl!F130/$B140</f>
        <v>1.4929802472789019E-2</v>
      </c>
      <c r="G140" s="11">
        <f>mintBurn_tbl!G130/$B140</f>
        <v>-2.0784483241496676E-2</v>
      </c>
      <c r="H140" s="11">
        <f>mintBurn_tbl!H130/$B140</f>
        <v>-4.8562261019274452E-2</v>
      </c>
      <c r="I140" s="11">
        <f>mintBurn_tbl!I130/$B140</f>
        <v>-7.0784483241496693E-2</v>
      </c>
      <c r="K140" s="11">
        <f>mintBurn_tbl!J130/$B140</f>
        <v>-4.1178165748299994E-3</v>
      </c>
      <c r="L140" s="11">
        <f>mintBurn_tbl!K130/$B140</f>
        <v>-4.221305467006807E-2</v>
      </c>
      <c r="M140" s="11">
        <f>mintBurn_tbl!L130/$B140</f>
        <v>-7.0784483241496665E-2</v>
      </c>
      <c r="N140" s="11">
        <f>mintBurn_tbl!M130/$B140</f>
        <v>-9.3006705463718892E-2</v>
      </c>
      <c r="O140" s="11">
        <f>mintBurn_tbl!N130/$B140</f>
        <v>-0.11078448324149665</v>
      </c>
    </row>
    <row r="141" spans="1:15" x14ac:dyDescent="0.25">
      <c r="A141" s="12" t="str">
        <f>mintBurn_tbl!A131</f>
        <v>0x1239eaecdf3a755970f413d8b7fcd1e7495ea97c</v>
      </c>
      <c r="B141" s="2">
        <f>mintBurn_tbl!B131</f>
        <v>26740.180020757482</v>
      </c>
      <c r="C141" s="2">
        <f>mintBurn_tbl!C131</f>
        <v>10120.096440681649</v>
      </c>
      <c r="D141" s="2"/>
      <c r="E141" s="11">
        <f>mintBurn_tbl!E131/$B141</f>
        <v>-4.5126962477157445E-2</v>
      </c>
      <c r="F141" s="11">
        <f>mintBurn_tbl!F131/$B141</f>
        <v>-9.2746010096205089E-2</v>
      </c>
      <c r="G141" s="11">
        <f>mintBurn_tbl!G131/$B141</f>
        <v>-0.12846029581049079</v>
      </c>
      <c r="H141" s="11">
        <f>mintBurn_tbl!H131/$B141</f>
        <v>-0.15623807358826855</v>
      </c>
      <c r="I141" s="11">
        <f>mintBurn_tbl!I131/$B141</f>
        <v>-0.17846029581049075</v>
      </c>
      <c r="K141" s="11">
        <f>mintBurn_tbl!J131/$B141</f>
        <v>-0.11179362914382411</v>
      </c>
      <c r="L141" s="11">
        <f>mintBurn_tbl!K131/$B141</f>
        <v>-0.14988886723906217</v>
      </c>
      <c r="M141" s="11">
        <f>mintBurn_tbl!L131/$B141</f>
        <v>-0.17846029581049075</v>
      </c>
      <c r="N141" s="11">
        <f>mintBurn_tbl!M131/$B141</f>
        <v>-0.20068251803271298</v>
      </c>
      <c r="O141" s="11">
        <f>mintBurn_tbl!N131/$B141</f>
        <v>-0.21846029581049076</v>
      </c>
    </row>
    <row r="142" spans="1:15" x14ac:dyDescent="0.25">
      <c r="A142" s="12" t="str">
        <f>mintBurn_tbl!A132</f>
        <v>0x9265f86d58b348060e43216f968bda8a6bb63572</v>
      </c>
      <c r="B142" s="2">
        <f>mintBurn_tbl!B132</f>
        <v>30820.109955942851</v>
      </c>
      <c r="C142" s="2">
        <f>mintBurn_tbl!C132</f>
        <v>9529.4856287719103</v>
      </c>
      <c r="D142" s="2"/>
      <c r="E142" s="11">
        <f>mintBurn_tbl!E132/$B142</f>
        <v>2.4136330389662852E-2</v>
      </c>
      <c r="F142" s="11">
        <f>mintBurn_tbl!F132/$B142</f>
        <v>-2.3482717229384806E-2</v>
      </c>
      <c r="G142" s="11">
        <f>mintBurn_tbl!G132/$B142</f>
        <v>-5.9197002943670515E-2</v>
      </c>
      <c r="H142" s="11">
        <f>mintBurn_tbl!H132/$B142</f>
        <v>-8.6974780721448264E-2</v>
      </c>
      <c r="I142" s="11">
        <f>mintBurn_tbl!I132/$B142</f>
        <v>-0.1091970029436705</v>
      </c>
      <c r="K142" s="11">
        <f>mintBurn_tbl!J132/$B142</f>
        <v>-4.2530336277003825E-2</v>
      </c>
      <c r="L142" s="11">
        <f>mintBurn_tbl!K132/$B142</f>
        <v>-8.0625574372241923E-2</v>
      </c>
      <c r="M142" s="11">
        <f>mintBurn_tbl!L132/$B142</f>
        <v>-0.1091970029436705</v>
      </c>
      <c r="N142" s="11">
        <f>mintBurn_tbl!M132/$B142</f>
        <v>-0.13141922516589269</v>
      </c>
      <c r="O142" s="11">
        <f>mintBurn_tbl!N132/$B142</f>
        <v>-0.1491970029436705</v>
      </c>
    </row>
    <row r="143" spans="1:15" x14ac:dyDescent="0.25">
      <c r="A143" s="12" t="str">
        <f>mintBurn_tbl!A133</f>
        <v>0xf04a6e38c6cfe0acfbeb472888ed990787e69072</v>
      </c>
      <c r="B143" s="2">
        <f>mintBurn_tbl!B133</f>
        <v>34698.50835208378</v>
      </c>
      <c r="C143" s="2">
        <f>mintBurn_tbl!C133</f>
        <v>9436.3628572692505</v>
      </c>
      <c r="D143" s="2"/>
      <c r="E143" s="11">
        <f>mintBurn_tbl!E133/$B143</f>
        <v>6.1380350181463636E-2</v>
      </c>
      <c r="F143" s="11">
        <f>mintBurn_tbl!F133/$B143</f>
        <v>1.3761302562415983E-2</v>
      </c>
      <c r="G143" s="11">
        <f>mintBurn_tbl!G133/$B143</f>
        <v>-2.195298315186971E-2</v>
      </c>
      <c r="H143" s="11">
        <f>mintBurn_tbl!H133/$B143</f>
        <v>-4.973076092964749E-2</v>
      </c>
      <c r="I143" s="11">
        <f>mintBurn_tbl!I133/$B143</f>
        <v>-7.1952983151869696E-2</v>
      </c>
      <c r="K143" s="11">
        <f>mintBurn_tbl!J133/$B143</f>
        <v>-5.2863164852030098E-3</v>
      </c>
      <c r="L143" s="11">
        <f>mintBurn_tbl!K133/$B143</f>
        <v>-4.3381554580441135E-2</v>
      </c>
      <c r="M143" s="11">
        <f>mintBurn_tbl!L133/$B143</f>
        <v>-7.1952983151869696E-2</v>
      </c>
      <c r="N143" s="11">
        <f>mintBurn_tbl!M133/$B143</f>
        <v>-9.4175205374091894E-2</v>
      </c>
      <c r="O143" s="11">
        <f>mintBurn_tbl!N133/$B143</f>
        <v>-0.11195298315186972</v>
      </c>
    </row>
    <row r="144" spans="1:15" x14ac:dyDescent="0.25">
      <c r="A144" s="12" t="str">
        <f>mintBurn_tbl!A134</f>
        <v>0x57043401dccba0482781e8632faa7e328a726ef5</v>
      </c>
      <c r="B144" s="2">
        <f>mintBurn_tbl!B134</f>
        <v>38228.387094802143</v>
      </c>
      <c r="C144" s="2">
        <f>mintBurn_tbl!C134</f>
        <v>9275.5134013473544</v>
      </c>
      <c r="D144" s="2"/>
      <c r="E144" s="11">
        <f>mintBurn_tbl!E134/$B144</f>
        <v>9.0699152133244657E-2</v>
      </c>
      <c r="F144" s="11">
        <f>mintBurn_tbl!F134/$B144</f>
        <v>4.3080104514197047E-2</v>
      </c>
      <c r="G144" s="11">
        <f>mintBurn_tbl!G134/$B144</f>
        <v>7.365818799911333E-3</v>
      </c>
      <c r="H144" s="11">
        <f>mintBurn_tbl!H134/$B144</f>
        <v>-2.0411958977866424E-2</v>
      </c>
      <c r="I144" s="11">
        <f>mintBurn_tbl!I134/$B144</f>
        <v>-4.2634181200088675E-2</v>
      </c>
      <c r="K144" s="11">
        <f>mintBurn_tbl!J134/$B144</f>
        <v>2.4032485466578025E-2</v>
      </c>
      <c r="L144" s="11">
        <f>mintBurn_tbl!K134/$B144</f>
        <v>-1.406275262866008E-2</v>
      </c>
      <c r="M144" s="11">
        <f>mintBurn_tbl!L134/$B144</f>
        <v>-4.2634181200088647E-2</v>
      </c>
      <c r="N144" s="11">
        <f>mintBurn_tbl!M134/$B144</f>
        <v>-6.4856403422310888E-2</v>
      </c>
      <c r="O144" s="11">
        <f>mintBurn_tbl!N134/$B144</f>
        <v>-8.2634181200088655E-2</v>
      </c>
    </row>
    <row r="145" spans="1:15" x14ac:dyDescent="0.25">
      <c r="A145" s="12" t="str">
        <f>mintBurn_tbl!A135</f>
        <v>0xb71d05cf5cdf7a9b15b20b9aab5e91332c271c96</v>
      </c>
      <c r="B145" s="2">
        <f>mintBurn_tbl!B135</f>
        <v>35621.282311095769</v>
      </c>
      <c r="C145" s="2">
        <f>mintBurn_tbl!C135</f>
        <v>8973.9240812525422</v>
      </c>
      <c r="D145" s="2"/>
      <c r="E145" s="11">
        <f>mintBurn_tbl!E135/$B145</f>
        <v>8.1407419974025896E-2</v>
      </c>
      <c r="F145" s="11">
        <f>mintBurn_tbl!F135/$B145</f>
        <v>3.378837235497828E-2</v>
      </c>
      <c r="G145" s="11">
        <f>mintBurn_tbl!G135/$B145</f>
        <v>-1.9259133593074089E-3</v>
      </c>
      <c r="H145" s="11">
        <f>mintBurn_tbl!H135/$B145</f>
        <v>-2.9703691137085191E-2</v>
      </c>
      <c r="I145" s="11">
        <f>mintBurn_tbl!I135/$B145</f>
        <v>-5.19259133593074E-2</v>
      </c>
      <c r="K145" s="11">
        <f>mintBurn_tbl!J135/$B145</f>
        <v>1.4740753307359265E-2</v>
      </c>
      <c r="L145" s="11">
        <f>mintBurn_tbl!K135/$B145</f>
        <v>-2.3354484787878823E-2</v>
      </c>
      <c r="M145" s="11">
        <f>mintBurn_tbl!L135/$B145</f>
        <v>-5.19259133593074E-2</v>
      </c>
      <c r="N145" s="11">
        <f>mintBurn_tbl!M135/$B145</f>
        <v>-7.414813558152962E-2</v>
      </c>
      <c r="O145" s="11">
        <f>mintBurn_tbl!N135/$B145</f>
        <v>-9.1925913359307401E-2</v>
      </c>
    </row>
    <row r="146" spans="1:15" x14ac:dyDescent="0.25">
      <c r="A146" s="12" t="str">
        <f>mintBurn_tbl!A136</f>
        <v>0x02715877f8e489c6361296ab820e55f2fc1e8ba9</v>
      </c>
      <c r="B146" s="2">
        <f>mintBurn_tbl!B136</f>
        <v>31101.909763198961</v>
      </c>
      <c r="C146" s="2">
        <f>mintBurn_tbl!C136</f>
        <v>8392.707085324786</v>
      </c>
      <c r="D146" s="2"/>
      <c r="E146" s="11">
        <f>mintBurn_tbl!E136/$B146</f>
        <v>6.3487939618784767E-2</v>
      </c>
      <c r="F146" s="11">
        <f>mintBurn_tbl!F136/$B146</f>
        <v>1.5868891999737192E-2</v>
      </c>
      <c r="G146" s="11">
        <f>mintBurn_tbl!G136/$B146</f>
        <v>-1.9845393714548552E-2</v>
      </c>
      <c r="H146" s="11">
        <f>mintBurn_tbl!H136/$B146</f>
        <v>-4.7623171492326338E-2</v>
      </c>
      <c r="I146" s="11">
        <f>mintBurn_tbl!I136/$B146</f>
        <v>-6.9845393714548565E-2</v>
      </c>
      <c r="K146" s="11">
        <f>mintBurn_tbl!J136/$B146</f>
        <v>-3.1787270478818648E-3</v>
      </c>
      <c r="L146" s="11">
        <f>mintBurn_tbl!K136/$B146</f>
        <v>-4.1273965143119984E-2</v>
      </c>
      <c r="M146" s="11">
        <f>mintBurn_tbl!L136/$B146</f>
        <v>-6.9845393714548565E-2</v>
      </c>
      <c r="N146" s="11">
        <f>mintBurn_tbl!M136/$B146</f>
        <v>-9.2067615936770764E-2</v>
      </c>
      <c r="O146" s="11">
        <f>mintBurn_tbl!N136/$B146</f>
        <v>-0.10984539371454853</v>
      </c>
    </row>
    <row r="147" spans="1:15" x14ac:dyDescent="0.25">
      <c r="A147" s="12" t="str">
        <f>mintBurn_tbl!A137</f>
        <v>0xf92aae42cb0d6635840ae3ad825283089ac78c67</v>
      </c>
      <c r="B147" s="2">
        <f>mintBurn_tbl!B137</f>
        <v>26183.607036918649</v>
      </c>
      <c r="C147" s="2">
        <f>mintBurn_tbl!C137</f>
        <v>7534.3311522088798</v>
      </c>
      <c r="D147" s="2"/>
      <c r="E147" s="11">
        <f>mintBurn_tbl!E137/$B147</f>
        <v>4.5583401034641917E-2</v>
      </c>
      <c r="F147" s="11">
        <f>mintBurn_tbl!F137/$B147</f>
        <v>-2.0356465844056926E-3</v>
      </c>
      <c r="G147" s="11">
        <f>mintBurn_tbl!G137/$B147</f>
        <v>-3.7749932298691384E-2</v>
      </c>
      <c r="H147" s="11">
        <f>mintBurn_tbl!H137/$B147</f>
        <v>-6.5527710076469167E-2</v>
      </c>
      <c r="I147" s="11">
        <f>mintBurn_tbl!I137/$B147</f>
        <v>-8.7749932298691352E-2</v>
      </c>
      <c r="K147" s="11">
        <f>mintBurn_tbl!J137/$B147</f>
        <v>-2.1083265632024714E-2</v>
      </c>
      <c r="L147" s="11">
        <f>mintBurn_tbl!K137/$B147</f>
        <v>-5.9178503727262806E-2</v>
      </c>
      <c r="M147" s="11">
        <f>mintBurn_tbl!L137/$B147</f>
        <v>-8.7749932298691352E-2</v>
      </c>
      <c r="N147" s="11">
        <f>mintBurn_tbl!M137/$B147</f>
        <v>-0.10997215452091359</v>
      </c>
      <c r="O147" s="11">
        <f>mintBurn_tbl!N137/$B147</f>
        <v>-0.12774993229869136</v>
      </c>
    </row>
    <row r="148" spans="1:15" x14ac:dyDescent="0.25">
      <c r="A148" s="12" t="str">
        <f>mintBurn_tbl!A138</f>
        <v>0x8577b84527ced5d2d9f299dc6027a9e049c17d6c</v>
      </c>
      <c r="B148" s="2">
        <f>mintBurn_tbl!B138</f>
        <v>30277.38756420989</v>
      </c>
      <c r="C148" s="2">
        <f>mintBurn_tbl!C138</f>
        <v>7433.9164560480413</v>
      </c>
      <c r="D148" s="2"/>
      <c r="E148" s="11">
        <f>mintBurn_tbl!E138/$B148</f>
        <v>8.7806322778582607E-2</v>
      </c>
      <c r="F148" s="11">
        <f>mintBurn_tbl!F138/$B148</f>
        <v>4.0187275159534998E-2</v>
      </c>
      <c r="G148" s="11">
        <f>mintBurn_tbl!G138/$B148</f>
        <v>4.4729894452492655E-3</v>
      </c>
      <c r="H148" s="11">
        <f>mintBurn_tbl!H138/$B148</f>
        <v>-2.3304788332528522E-2</v>
      </c>
      <c r="I148" s="11">
        <f>mintBurn_tbl!I138/$B148</f>
        <v>-4.5527010554750759E-2</v>
      </c>
      <c r="K148" s="11">
        <f>mintBurn_tbl!J138/$B148</f>
        <v>2.1139656111915945E-2</v>
      </c>
      <c r="L148" s="11">
        <f>mintBurn_tbl!K138/$B148</f>
        <v>-1.6955581983322154E-2</v>
      </c>
      <c r="M148" s="11">
        <f>mintBurn_tbl!L138/$B148</f>
        <v>-4.5527010554750759E-2</v>
      </c>
      <c r="N148" s="11">
        <f>mintBurn_tbl!M138/$B148</f>
        <v>-6.7749232776972965E-2</v>
      </c>
      <c r="O148" s="11">
        <f>mintBurn_tbl!N138/$B148</f>
        <v>-8.5527010554750774E-2</v>
      </c>
    </row>
    <row r="149" spans="1:15" x14ac:dyDescent="0.25">
      <c r="A149" s="12" t="str">
        <f>mintBurn_tbl!A139</f>
        <v>0xd2976a56cd84a91a2e83685a6dc5308315e29f15</v>
      </c>
      <c r="B149" s="2">
        <f>mintBurn_tbl!B139</f>
        <v>27683.58308895685</v>
      </c>
      <c r="C149" s="2">
        <f>mintBurn_tbl!C139</f>
        <v>7238.7998304392186</v>
      </c>
      <c r="D149" s="2"/>
      <c r="E149" s="11">
        <f>mintBurn_tbl!E139/$B149</f>
        <v>7.1849846633708109E-2</v>
      </c>
      <c r="F149" s="11">
        <f>mintBurn_tbl!F139/$B149</f>
        <v>2.4230799014660513E-2</v>
      </c>
      <c r="G149" s="11">
        <f>mintBurn_tbl!G139/$B149</f>
        <v>-1.1483486699625203E-2</v>
      </c>
      <c r="H149" s="11">
        <f>mintBurn_tbl!H139/$B149</f>
        <v>-3.9261264477402996E-2</v>
      </c>
      <c r="I149" s="11">
        <f>mintBurn_tbl!I139/$B149</f>
        <v>-6.1483486699625216E-2</v>
      </c>
      <c r="K149" s="11">
        <f>mintBurn_tbl!J139/$B149</f>
        <v>5.1831799670415011E-3</v>
      </c>
      <c r="L149" s="11">
        <f>mintBurn_tbl!K139/$B149</f>
        <v>-3.29120581281966E-2</v>
      </c>
      <c r="M149" s="11">
        <f>mintBurn_tbl!L139/$B149</f>
        <v>-6.1483486699625174E-2</v>
      </c>
      <c r="N149" s="11">
        <f>mintBurn_tbl!M139/$B149</f>
        <v>-8.3705708921847435E-2</v>
      </c>
      <c r="O149" s="11">
        <f>mintBurn_tbl!N139/$B149</f>
        <v>-0.10148348669962517</v>
      </c>
    </row>
    <row r="150" spans="1:15" x14ac:dyDescent="0.25">
      <c r="A150" s="12" t="str">
        <f>mintBurn_tbl!A140</f>
        <v>0x815612815d7fb01b1e8a97fe4a0996e77245a3aa</v>
      </c>
      <c r="B150" s="2">
        <f>mintBurn_tbl!B140</f>
        <v>27099.480746680762</v>
      </c>
      <c r="C150" s="2">
        <f>mintBurn_tbl!C140</f>
        <v>7208.24707861555</v>
      </c>
      <c r="D150" s="2"/>
      <c r="E150" s="11">
        <f>mintBurn_tbl!E140/$B150</f>
        <v>6.7341259684525867E-2</v>
      </c>
      <c r="F150" s="11">
        <f>mintBurn_tbl!F140/$B150</f>
        <v>1.972221206547823E-2</v>
      </c>
      <c r="G150" s="11">
        <f>mintBurn_tbl!G140/$B150</f>
        <v>-1.59920736488075E-2</v>
      </c>
      <c r="H150" s="11">
        <f>mintBurn_tbl!H140/$B150</f>
        <v>-4.3769851426585273E-2</v>
      </c>
      <c r="I150" s="11">
        <f>mintBurn_tbl!I140/$B150</f>
        <v>-6.599207364880752E-2</v>
      </c>
      <c r="K150" s="11">
        <f>mintBurn_tbl!J140/$B150</f>
        <v>6.7459301785919104E-4</v>
      </c>
      <c r="L150" s="11">
        <f>mintBurn_tbl!K140/$B150</f>
        <v>-3.7420645077378877E-2</v>
      </c>
      <c r="M150" s="11">
        <f>mintBurn_tbl!L140/$B150</f>
        <v>-6.5992073648807478E-2</v>
      </c>
      <c r="N150" s="11">
        <f>mintBurn_tbl!M140/$B150</f>
        <v>-8.8214295871029719E-2</v>
      </c>
      <c r="O150" s="11">
        <f>mintBurn_tbl!N140/$B150</f>
        <v>-0.10599207364880749</v>
      </c>
    </row>
    <row r="151" spans="1:15" x14ac:dyDescent="0.25">
      <c r="A151" s="12" t="str">
        <f>mintBurn_tbl!A141</f>
        <v>0x7336f733657fe7ffc92e27fb19fd5a6ae4c0e0c2</v>
      </c>
      <c r="B151" s="2">
        <f>mintBurn_tbl!B141</f>
        <v>38191.391907073419</v>
      </c>
      <c r="C151" s="2">
        <f>mintBurn_tbl!C141</f>
        <v>7164.2474185749761</v>
      </c>
      <c r="D151" s="2"/>
      <c r="E151" s="11">
        <f>mintBurn_tbl!E141/$B151</f>
        <v>0.14574531779289718</v>
      </c>
      <c r="F151" s="11">
        <f>mintBurn_tbl!F141/$B151</f>
        <v>9.8126270173849561E-2</v>
      </c>
      <c r="G151" s="11">
        <f>mintBurn_tbl!G141/$B151</f>
        <v>6.2411984459563856E-2</v>
      </c>
      <c r="H151" s="11">
        <f>mintBurn_tbl!H141/$B151</f>
        <v>3.463420668178608E-2</v>
      </c>
      <c r="I151" s="11">
        <f>mintBurn_tbl!I141/$B151</f>
        <v>1.2411984459563855E-2</v>
      </c>
      <c r="K151" s="11">
        <f>mintBurn_tbl!J141/$B151</f>
        <v>7.9078651126230526E-2</v>
      </c>
      <c r="L151" s="11">
        <f>mintBurn_tbl!K141/$B151</f>
        <v>4.0983413030992413E-2</v>
      </c>
      <c r="M151" s="11">
        <f>mintBurn_tbl!L141/$B151</f>
        <v>1.2411984459563855E-2</v>
      </c>
      <c r="N151" s="11">
        <f>mintBurn_tbl!M141/$B151</f>
        <v>-9.8102377626583578E-3</v>
      </c>
      <c r="O151" s="11">
        <f>mintBurn_tbl!N141/$B151</f>
        <v>-2.7588015540436151E-2</v>
      </c>
    </row>
    <row r="152" spans="1:15" x14ac:dyDescent="0.25">
      <c r="A152" s="12" t="str">
        <f>mintBurn_tbl!A142</f>
        <v>0x76774a6bf17c93f855493e2e5d5e9291047c3dcc</v>
      </c>
      <c r="B152" s="2">
        <f>mintBurn_tbl!B142</f>
        <v>26574.839749906951</v>
      </c>
      <c r="C152" s="2">
        <f>mintBurn_tbl!C142</f>
        <v>6940.7392531730584</v>
      </c>
      <c r="D152" s="2"/>
      <c r="E152" s="11">
        <f>mintBurn_tbl!E142/$B152</f>
        <v>7.2156245588246876E-2</v>
      </c>
      <c r="F152" s="11">
        <f>mintBurn_tbl!F142/$B152</f>
        <v>2.4537197969199235E-2</v>
      </c>
      <c r="G152" s="11">
        <f>mintBurn_tbl!G142/$B152</f>
        <v>-1.1177087745086463E-2</v>
      </c>
      <c r="H152" s="11">
        <f>mintBurn_tbl!H142/$B152</f>
        <v>-3.8954865522864222E-2</v>
      </c>
      <c r="I152" s="11">
        <f>mintBurn_tbl!I142/$B152</f>
        <v>-6.1177087745086456E-2</v>
      </c>
      <c r="K152" s="11">
        <f>mintBurn_tbl!J142/$B152</f>
        <v>5.489578921580248E-3</v>
      </c>
      <c r="L152" s="11">
        <f>mintBurn_tbl!K142/$B152</f>
        <v>-3.2605659173657868E-2</v>
      </c>
      <c r="M152" s="11">
        <f>mintBurn_tbl!L142/$B152</f>
        <v>-6.1177087745086421E-2</v>
      </c>
      <c r="N152" s="11">
        <f>mintBurn_tbl!M142/$B152</f>
        <v>-8.3399309967308655E-2</v>
      </c>
      <c r="O152" s="11">
        <f>mintBurn_tbl!N142/$B152</f>
        <v>-0.10117708774508646</v>
      </c>
    </row>
    <row r="153" spans="1:15" x14ac:dyDescent="0.25">
      <c r="A153" s="12" t="str">
        <f>mintBurn_tbl!A143</f>
        <v>0x94b3040fedc4a0656fa621f6c4119ed5f16ef450</v>
      </c>
      <c r="B153" s="2">
        <f>mintBurn_tbl!B143</f>
        <v>25652.01675750966</v>
      </c>
      <c r="C153" s="2">
        <f>mintBurn_tbl!C143</f>
        <v>6709.5256097464408</v>
      </c>
      <c r="D153" s="2"/>
      <c r="E153" s="11">
        <f>mintBurn_tbl!E143/$B153</f>
        <v>7.1773952908313968E-2</v>
      </c>
      <c r="F153" s="11">
        <f>mintBurn_tbl!F143/$B153</f>
        <v>2.4154905289266369E-2</v>
      </c>
      <c r="G153" s="11">
        <f>mintBurn_tbl!G143/$B153</f>
        <v>-1.1559380425019358E-2</v>
      </c>
      <c r="H153" s="11">
        <f>mintBurn_tbl!H143/$B153</f>
        <v>-3.9337158202797144E-2</v>
      </c>
      <c r="I153" s="11">
        <f>mintBurn_tbl!I143/$B153</f>
        <v>-6.1559380425019371E-2</v>
      </c>
      <c r="K153" s="11">
        <f>mintBurn_tbl!J143/$B153</f>
        <v>5.1072862416473592E-3</v>
      </c>
      <c r="L153" s="11">
        <f>mintBurn_tbl!K143/$B153</f>
        <v>-3.2987951853590762E-2</v>
      </c>
      <c r="M153" s="11">
        <f>mintBurn_tbl!L143/$B153</f>
        <v>-6.1559380425019329E-2</v>
      </c>
      <c r="N153" s="11">
        <f>mintBurn_tbl!M143/$B153</f>
        <v>-8.3781602647241549E-2</v>
      </c>
      <c r="O153" s="11">
        <f>mintBurn_tbl!N143/$B153</f>
        <v>-0.10155938042501932</v>
      </c>
    </row>
    <row r="154" spans="1:15" x14ac:dyDescent="0.25">
      <c r="A154" s="12" t="str">
        <f>mintBurn_tbl!A144</f>
        <v>0xef80c44d996ebac95aa62589986fb3fcdfe3f7d9</v>
      </c>
      <c r="B154" s="2">
        <f>mintBurn_tbl!B144</f>
        <v>24622.040072805969</v>
      </c>
      <c r="C154" s="2">
        <f>mintBurn_tbl!C144</f>
        <v>6466.3390143610022</v>
      </c>
      <c r="D154" s="2"/>
      <c r="E154" s="11">
        <f>mintBurn_tbl!E144/$B154</f>
        <v>7.0709318619670086E-2</v>
      </c>
      <c r="F154" s="11">
        <f>mintBurn_tbl!F144/$B154</f>
        <v>2.3090271000622439E-2</v>
      </c>
      <c r="G154" s="11">
        <f>mintBurn_tbl!G144/$B154</f>
        <v>-1.262401471366327E-2</v>
      </c>
      <c r="H154" s="11">
        <f>mintBurn_tbl!H144/$B154</f>
        <v>-4.040179249144106E-2</v>
      </c>
      <c r="I154" s="11">
        <f>mintBurn_tbl!I144/$B154</f>
        <v>-6.2624014713663287E-2</v>
      </c>
      <c r="K154" s="11">
        <f>mintBurn_tbl!J144/$B154</f>
        <v>4.0426519530034266E-3</v>
      </c>
      <c r="L154" s="11">
        <f>mintBurn_tbl!K144/$B154</f>
        <v>-3.4052586142234671E-2</v>
      </c>
      <c r="M154" s="11">
        <f>mintBurn_tbl!L144/$B154</f>
        <v>-6.2624014713663245E-2</v>
      </c>
      <c r="N154" s="11">
        <f>mintBurn_tbl!M144/$B154</f>
        <v>-8.4846236935885472E-2</v>
      </c>
      <c r="O154" s="11">
        <f>mintBurn_tbl!N144/$B154</f>
        <v>-0.10262401471366325</v>
      </c>
    </row>
    <row r="155" spans="1:15" x14ac:dyDescent="0.25">
      <c r="A155" s="12" t="str">
        <f>mintBurn_tbl!A145</f>
        <v>0x4c447e2fb114b85cc893cfebeda9fde3a9aed85e</v>
      </c>
      <c r="B155" s="2">
        <f>mintBurn_tbl!B145</f>
        <v>23729.757068674571</v>
      </c>
      <c r="C155" s="2">
        <f>mintBurn_tbl!C145</f>
        <v>6430.1027133889511</v>
      </c>
      <c r="D155" s="2"/>
      <c r="E155" s="11">
        <f>mintBurn_tbl!E145/$B155</f>
        <v>6.2361207711479801E-2</v>
      </c>
      <c r="F155" s="11">
        <f>mintBurn_tbl!F145/$B155</f>
        <v>1.4742160092432195E-2</v>
      </c>
      <c r="G155" s="11">
        <f>mintBurn_tbl!G145/$B155</f>
        <v>-2.09721256218535E-2</v>
      </c>
      <c r="H155" s="11">
        <f>mintBurn_tbl!H145/$B155</f>
        <v>-4.8749903399631291E-2</v>
      </c>
      <c r="I155" s="11">
        <f>mintBurn_tbl!I145/$B155</f>
        <v>-7.097212562185351E-2</v>
      </c>
      <c r="K155" s="11">
        <f>mintBurn_tbl!J145/$B155</f>
        <v>-4.3054589551868461E-3</v>
      </c>
      <c r="L155" s="11">
        <f>mintBurn_tbl!K145/$B155</f>
        <v>-4.2400697050424929E-2</v>
      </c>
      <c r="M155" s="11">
        <f>mintBurn_tbl!L145/$B155</f>
        <v>-7.097212562185351E-2</v>
      </c>
      <c r="N155" s="11">
        <f>mintBurn_tbl!M145/$B155</f>
        <v>-9.3194347844075737E-2</v>
      </c>
      <c r="O155" s="11">
        <f>mintBurn_tbl!N145/$B155</f>
        <v>-0.11097212562185348</v>
      </c>
    </row>
    <row r="156" spans="1:15" x14ac:dyDescent="0.25">
      <c r="A156" s="12" t="str">
        <f>mintBurn_tbl!A146</f>
        <v>0xa0d86993bf9593a9186c7f022e31bd0d32808bf1</v>
      </c>
      <c r="B156" s="2">
        <f>mintBurn_tbl!B146</f>
        <v>18651.426787363249</v>
      </c>
      <c r="C156" s="2">
        <f>mintBurn_tbl!C146</f>
        <v>6183.4431474570238</v>
      </c>
      <c r="D156" s="2"/>
      <c r="E156" s="11">
        <f>mintBurn_tbl!E146/$B156</f>
        <v>1.8067848310792355E-3</v>
      </c>
      <c r="F156" s="11">
        <f>mintBurn_tbl!F146/$B156</f>
        <v>-4.5812262787968419E-2</v>
      </c>
      <c r="G156" s="11">
        <f>mintBurn_tbl!G146/$B156</f>
        <v>-8.1526548502254145E-2</v>
      </c>
      <c r="H156" s="11">
        <f>mintBurn_tbl!H146/$B156</f>
        <v>-0.10930432628003191</v>
      </c>
      <c r="I156" s="11">
        <f>mintBurn_tbl!I146/$B156</f>
        <v>-0.13152654850225412</v>
      </c>
      <c r="K156" s="11">
        <f>mintBurn_tbl!J146/$B156</f>
        <v>-6.4859881835587455E-2</v>
      </c>
      <c r="L156" s="11">
        <f>mintBurn_tbl!K146/$B156</f>
        <v>-0.10295511993082551</v>
      </c>
      <c r="M156" s="11">
        <f>mintBurn_tbl!L146/$B156</f>
        <v>-0.13152654850225412</v>
      </c>
      <c r="N156" s="11">
        <f>mintBurn_tbl!M146/$B156</f>
        <v>-0.15374877072447632</v>
      </c>
      <c r="O156" s="11">
        <f>mintBurn_tbl!N146/$B156</f>
        <v>-0.1715265485022541</v>
      </c>
    </row>
    <row r="157" spans="1:15" x14ac:dyDescent="0.25">
      <c r="A157" s="12" t="str">
        <f>mintBurn_tbl!A147</f>
        <v>0x8f1fc7aca5fc7d7e52094251d912270cb7dbb592</v>
      </c>
      <c r="B157" s="2">
        <f>mintBurn_tbl!B147</f>
        <v>28151.715157732131</v>
      </c>
      <c r="C157" s="2">
        <f>mintBurn_tbl!C147</f>
        <v>6129.2424732514728</v>
      </c>
      <c r="D157" s="2"/>
      <c r="E157" s="11">
        <f>mintBurn_tbl!E147/$B157</f>
        <v>0.11561151997632306</v>
      </c>
      <c r="F157" s="11">
        <f>mintBurn_tbl!F147/$B157</f>
        <v>6.7992472357275444E-2</v>
      </c>
      <c r="G157" s="11">
        <f>mintBurn_tbl!G147/$B157</f>
        <v>3.2278186642989731E-2</v>
      </c>
      <c r="H157" s="11">
        <f>mintBurn_tbl!H147/$B157</f>
        <v>4.5004088652119533E-3</v>
      </c>
      <c r="I157" s="11">
        <f>mintBurn_tbl!I147/$B157</f>
        <v>-1.7721813357010285E-2</v>
      </c>
      <c r="K157" s="11">
        <f>mintBurn_tbl!J147/$B157</f>
        <v>4.8944853309656443E-2</v>
      </c>
      <c r="L157" s="11">
        <f>mintBurn_tbl!K147/$B157</f>
        <v>1.0849615214418309E-2</v>
      </c>
      <c r="M157" s="11">
        <f>mintBurn_tbl!L147/$B157</f>
        <v>-1.7721813357010254E-2</v>
      </c>
      <c r="N157" s="11">
        <f>mintBurn_tbl!M147/$B157</f>
        <v>-3.9944035579232491E-2</v>
      </c>
      <c r="O157" s="11">
        <f>mintBurn_tbl!N147/$B157</f>
        <v>-5.7721813357010272E-2</v>
      </c>
    </row>
    <row r="158" spans="1:15" x14ac:dyDescent="0.25">
      <c r="A158" s="12" t="str">
        <f>mintBurn_tbl!A148</f>
        <v>0x88c429f2dc923e625837baed07c29f3d990b0fd4</v>
      </c>
      <c r="B158" s="2">
        <f>mintBurn_tbl!B148</f>
        <v>20815.926631133541</v>
      </c>
      <c r="C158" s="2">
        <f>mintBurn_tbl!C148</f>
        <v>5965.5303090833604</v>
      </c>
      <c r="D158" s="2"/>
      <c r="E158" s="11">
        <f>mintBurn_tbl!E148/$B158</f>
        <v>4.6748430590596017E-2</v>
      </c>
      <c r="F158" s="11">
        <f>mintBurn_tbl!F148/$B158</f>
        <v>-8.7061702845161397E-4</v>
      </c>
      <c r="G158" s="11">
        <f>mintBurn_tbl!G148/$B158</f>
        <v>-3.6584902742737305E-2</v>
      </c>
      <c r="H158" s="11">
        <f>mintBurn_tbl!H148/$B158</f>
        <v>-6.4362680520515095E-2</v>
      </c>
      <c r="I158" s="11">
        <f>mintBurn_tbl!I148/$B158</f>
        <v>-8.6584902742737294E-2</v>
      </c>
      <c r="K158" s="11">
        <f>mintBurn_tbl!J148/$B158</f>
        <v>-1.9918236076070611E-2</v>
      </c>
      <c r="L158" s="11">
        <f>mintBurn_tbl!K148/$B158</f>
        <v>-5.801347417130872E-2</v>
      </c>
      <c r="M158" s="11">
        <f>mintBurn_tbl!L148/$B158</f>
        <v>-8.6584902742737294E-2</v>
      </c>
      <c r="N158" s="11">
        <f>mintBurn_tbl!M148/$B158</f>
        <v>-0.10880712496495952</v>
      </c>
      <c r="O158" s="11">
        <f>mintBurn_tbl!N148/$B158</f>
        <v>-0.12658490274273729</v>
      </c>
    </row>
    <row r="159" spans="1:15" x14ac:dyDescent="0.25">
      <c r="A159" s="12" t="str">
        <f>mintBurn_tbl!A149</f>
        <v>0x16224283be3f7c0245d9d259ea82ead7fcb8343d</v>
      </c>
      <c r="B159" s="2">
        <f>mintBurn_tbl!B149</f>
        <v>22484.933812029249</v>
      </c>
      <c r="C159" s="2">
        <f>mintBurn_tbl!C149</f>
        <v>5947.1706568902046</v>
      </c>
      <c r="D159" s="2"/>
      <c r="E159" s="11">
        <f>mintBurn_tbl!E149/$B159</f>
        <v>6.8837528871213097E-2</v>
      </c>
      <c r="F159" s="11">
        <f>mintBurn_tbl!F149/$B159</f>
        <v>2.1218481252165484E-2</v>
      </c>
      <c r="G159" s="11">
        <f>mintBurn_tbl!G149/$B159</f>
        <v>-1.4495804462120223E-2</v>
      </c>
      <c r="H159" s="11">
        <f>mintBurn_tbl!H149/$B159</f>
        <v>-4.2273582239898001E-2</v>
      </c>
      <c r="I159" s="11">
        <f>mintBurn_tbl!I149/$B159</f>
        <v>-6.4495804462120221E-2</v>
      </c>
      <c r="K159" s="11">
        <f>mintBurn_tbl!J149/$B159</f>
        <v>2.1708622045464427E-3</v>
      </c>
      <c r="L159" s="11">
        <f>mintBurn_tbl!K149/$B159</f>
        <v>-3.592437589069164E-2</v>
      </c>
      <c r="M159" s="11">
        <f>mintBurn_tbl!L149/$B159</f>
        <v>-6.4495804462120221E-2</v>
      </c>
      <c r="N159" s="11">
        <f>mintBurn_tbl!M149/$B159</f>
        <v>-8.6718026684342447E-2</v>
      </c>
      <c r="O159" s="11">
        <f>mintBurn_tbl!N149/$B159</f>
        <v>-0.10449580446212023</v>
      </c>
    </row>
    <row r="160" spans="1:15" x14ac:dyDescent="0.25">
      <c r="A160" s="12" t="str">
        <f>mintBurn_tbl!A150</f>
        <v>0xcbdc76e52895b5de79c315b8ab3f0a7a5ac04ab3</v>
      </c>
      <c r="B160" s="2">
        <f>mintBurn_tbl!B150</f>
        <v>24405.965704907121</v>
      </c>
      <c r="C160" s="2">
        <f>mintBurn_tbl!C150</f>
        <v>5873.0122851351543</v>
      </c>
      <c r="D160" s="2"/>
      <c r="E160" s="11">
        <f>mintBurn_tbl!E150/$B160</f>
        <v>9.2694943681154413E-2</v>
      </c>
      <c r="F160" s="11">
        <f>mintBurn_tbl!F150/$B160</f>
        <v>4.5075896062106782E-2</v>
      </c>
      <c r="G160" s="11">
        <f>mintBurn_tbl!G150/$B160</f>
        <v>9.3616103478210838E-3</v>
      </c>
      <c r="H160" s="11">
        <f>mintBurn_tbl!H150/$B160</f>
        <v>-1.8416167429956696E-2</v>
      </c>
      <c r="I160" s="11">
        <f>mintBurn_tbl!I150/$B160</f>
        <v>-4.0638389652178912E-2</v>
      </c>
      <c r="K160" s="11">
        <f>mintBurn_tbl!J150/$B160</f>
        <v>2.602827701448775E-2</v>
      </c>
      <c r="L160" s="11">
        <f>mintBurn_tbl!K150/$B160</f>
        <v>-1.2066961080750348E-2</v>
      </c>
      <c r="M160" s="11">
        <f>mintBurn_tbl!L150/$B160</f>
        <v>-4.0638389652178912E-2</v>
      </c>
      <c r="N160" s="11">
        <f>mintBurn_tbl!M150/$B160</f>
        <v>-6.2860611874401159E-2</v>
      </c>
      <c r="O160" s="11">
        <f>mintBurn_tbl!N150/$B160</f>
        <v>-8.0638389652178913E-2</v>
      </c>
    </row>
    <row r="161" spans="2:15" x14ac:dyDescent="0.25">
      <c r="B161" s="2"/>
      <c r="C161" s="2"/>
      <c r="D161" s="2"/>
      <c r="E161" s="11"/>
      <c r="F161" s="11"/>
      <c r="G161" s="11"/>
      <c r="H161" s="11"/>
      <c r="I161" s="11"/>
      <c r="K161" s="11"/>
      <c r="L161" s="11"/>
      <c r="M161" s="11"/>
      <c r="N161" s="11"/>
      <c r="O161" s="11"/>
    </row>
    <row r="162" spans="2:15" x14ac:dyDescent="0.25">
      <c r="B162" s="2"/>
      <c r="C162" s="2"/>
      <c r="D162" s="2"/>
      <c r="E162" s="11"/>
      <c r="F162" s="11"/>
      <c r="G162" s="11"/>
      <c r="H162" s="11"/>
      <c r="I162" s="11"/>
      <c r="K162" s="11"/>
      <c r="L162" s="11"/>
      <c r="M162" s="11"/>
      <c r="N162" s="11"/>
      <c r="O162" s="11"/>
    </row>
    <row r="163" spans="2:15" x14ac:dyDescent="0.25">
      <c r="B163" s="2"/>
      <c r="C163" s="2"/>
      <c r="D163" s="2"/>
      <c r="E163" s="11"/>
      <c r="F163" s="11"/>
      <c r="G163" s="11"/>
      <c r="H163" s="11"/>
      <c r="I163" s="11"/>
      <c r="K163" s="11"/>
      <c r="L163" s="11"/>
      <c r="M163" s="11"/>
      <c r="N163" s="11"/>
      <c r="O163" s="11"/>
    </row>
    <row r="164" spans="2:15" x14ac:dyDescent="0.25">
      <c r="B164" s="2"/>
      <c r="C164" s="2"/>
      <c r="D164" s="2"/>
      <c r="E164" s="11"/>
      <c r="F164" s="11"/>
      <c r="G164" s="11"/>
      <c r="H164" s="11"/>
      <c r="I164" s="11"/>
      <c r="K164" s="11"/>
      <c r="L164" s="11"/>
      <c r="M164" s="11"/>
      <c r="N164" s="11"/>
      <c r="O164" s="11"/>
    </row>
    <row r="165" spans="2:15" x14ac:dyDescent="0.25">
      <c r="B165" s="2"/>
      <c r="C165" s="2"/>
      <c r="D165" s="2"/>
      <c r="E165" s="11"/>
      <c r="F165" s="11"/>
      <c r="G165" s="11"/>
      <c r="H165" s="11"/>
      <c r="I165" s="11"/>
      <c r="K165" s="11"/>
      <c r="L165" s="11"/>
      <c r="M165" s="11"/>
      <c r="N165" s="11"/>
      <c r="O165" s="11"/>
    </row>
    <row r="166" spans="2:15" x14ac:dyDescent="0.25">
      <c r="B166" s="2"/>
      <c r="C166" s="2"/>
      <c r="D166" s="2"/>
      <c r="E166" s="11"/>
      <c r="F166" s="11"/>
      <c r="G166" s="11"/>
      <c r="H166" s="11"/>
      <c r="I166" s="11"/>
      <c r="K166" s="11"/>
      <c r="L166" s="11"/>
      <c r="M166" s="11"/>
      <c r="N166" s="11"/>
      <c r="O166" s="11"/>
    </row>
    <row r="167" spans="2:15" x14ac:dyDescent="0.25">
      <c r="B167" s="2"/>
      <c r="C167" s="2"/>
      <c r="D167" s="2"/>
      <c r="E167" s="11"/>
      <c r="F167" s="11"/>
      <c r="G167" s="11"/>
      <c r="H167" s="11"/>
      <c r="I167" s="11"/>
      <c r="K167" s="11"/>
      <c r="L167" s="11"/>
      <c r="M167" s="11"/>
      <c r="N167" s="11"/>
      <c r="O167" s="11"/>
    </row>
    <row r="168" spans="2:15" x14ac:dyDescent="0.25">
      <c r="B168" s="2"/>
      <c r="C168" s="2"/>
      <c r="D168" s="2"/>
      <c r="E168" s="11"/>
      <c r="F168" s="11"/>
      <c r="G168" s="11"/>
      <c r="H168" s="11"/>
      <c r="I168" s="11"/>
      <c r="K168" s="11"/>
      <c r="L168" s="11"/>
      <c r="M168" s="11"/>
      <c r="N168" s="11"/>
      <c r="O168" s="11"/>
    </row>
    <row r="169" spans="2:15" x14ac:dyDescent="0.25">
      <c r="B169" s="2"/>
      <c r="C169" s="2"/>
      <c r="D169" s="2"/>
      <c r="E169" s="11"/>
      <c r="F169" s="11"/>
      <c r="G169" s="11"/>
      <c r="H169" s="11"/>
      <c r="I169" s="11"/>
      <c r="K169" s="11"/>
      <c r="L169" s="11"/>
      <c r="M169" s="11"/>
      <c r="N169" s="11"/>
      <c r="O169" s="11"/>
    </row>
    <row r="170" spans="2:15" x14ac:dyDescent="0.25">
      <c r="B170" s="2"/>
      <c r="C170" s="2"/>
      <c r="D170" s="2"/>
      <c r="E170" s="11"/>
      <c r="F170" s="11"/>
      <c r="G170" s="11"/>
      <c r="H170" s="11"/>
      <c r="I170" s="11"/>
      <c r="K170" s="11"/>
      <c r="L170" s="11"/>
      <c r="M170" s="11"/>
      <c r="N170" s="11"/>
      <c r="O170" s="11"/>
    </row>
    <row r="171" spans="2:15" x14ac:dyDescent="0.25">
      <c r="B171" s="2"/>
      <c r="C171" s="2"/>
      <c r="D171" s="2"/>
      <c r="E171" s="11"/>
      <c r="F171" s="11"/>
      <c r="G171" s="11"/>
      <c r="H171" s="11"/>
      <c r="I171" s="11"/>
      <c r="K171" s="11"/>
      <c r="L171" s="11"/>
      <c r="M171" s="11"/>
      <c r="N171" s="11"/>
      <c r="O171" s="11"/>
    </row>
    <row r="172" spans="2:15" x14ac:dyDescent="0.25">
      <c r="B172" s="2"/>
      <c r="C172" s="2"/>
      <c r="D172" s="2"/>
      <c r="E172" s="11"/>
      <c r="F172" s="11"/>
      <c r="G172" s="11"/>
      <c r="H172" s="11"/>
      <c r="I172" s="11"/>
      <c r="K172" s="11"/>
      <c r="L172" s="11"/>
      <c r="M172" s="11"/>
      <c r="N172" s="11"/>
      <c r="O172" s="11"/>
    </row>
    <row r="173" spans="2:15" x14ac:dyDescent="0.25">
      <c r="B173" s="2"/>
      <c r="C173" s="2"/>
      <c r="D173" s="2"/>
      <c r="E173" s="11"/>
      <c r="F173" s="11"/>
      <c r="G173" s="11"/>
      <c r="H173" s="11"/>
      <c r="I173" s="11"/>
      <c r="K173" s="11"/>
      <c r="L173" s="11"/>
      <c r="M173" s="11"/>
      <c r="N173" s="11"/>
      <c r="O173" s="11"/>
    </row>
    <row r="174" spans="2:15" x14ac:dyDescent="0.25">
      <c r="B174" s="2"/>
      <c r="C174" s="2"/>
      <c r="D174" s="2"/>
      <c r="E174" s="11"/>
      <c r="F174" s="11"/>
      <c r="G174" s="11"/>
      <c r="H174" s="11"/>
      <c r="I174" s="11"/>
      <c r="K174" s="11"/>
      <c r="L174" s="11"/>
      <c r="M174" s="11"/>
      <c r="N174" s="11"/>
      <c r="O174" s="11"/>
    </row>
    <row r="175" spans="2:15" x14ac:dyDescent="0.25">
      <c r="B175" s="2"/>
      <c r="C175" s="2"/>
      <c r="D175" s="2"/>
      <c r="E175" s="11"/>
      <c r="F175" s="11"/>
      <c r="G175" s="11"/>
      <c r="H175" s="11"/>
      <c r="I175" s="11"/>
      <c r="K175" s="11"/>
      <c r="L175" s="11"/>
      <c r="M175" s="11"/>
      <c r="N175" s="11"/>
      <c r="O175" s="11"/>
    </row>
    <row r="176" spans="2:15" x14ac:dyDescent="0.25">
      <c r="B176" s="2"/>
      <c r="C176" s="2"/>
      <c r="D176" s="2"/>
      <c r="E176" s="11"/>
      <c r="F176" s="11"/>
      <c r="G176" s="11"/>
      <c r="H176" s="11"/>
      <c r="I176" s="11"/>
      <c r="K176" s="11"/>
      <c r="L176" s="11"/>
      <c r="M176" s="11"/>
      <c r="N176" s="11"/>
      <c r="O176" s="11"/>
    </row>
    <row r="177" spans="2:15" x14ac:dyDescent="0.25">
      <c r="B177" s="2"/>
      <c r="C177" s="2"/>
      <c r="D177" s="2"/>
      <c r="E177" s="11"/>
      <c r="F177" s="11"/>
      <c r="G177" s="11"/>
      <c r="H177" s="11"/>
      <c r="I177" s="11"/>
      <c r="K177" s="11"/>
      <c r="L177" s="11"/>
      <c r="M177" s="11"/>
      <c r="N177" s="11"/>
      <c r="O177" s="11"/>
    </row>
    <row r="178" spans="2:15" x14ac:dyDescent="0.25">
      <c r="B178" s="2"/>
      <c r="C178" s="2"/>
      <c r="D178" s="2"/>
      <c r="E178" s="11"/>
      <c r="F178" s="11"/>
      <c r="G178" s="11"/>
      <c r="H178" s="11"/>
      <c r="I178" s="11"/>
      <c r="K178" s="11"/>
      <c r="L178" s="11"/>
      <c r="M178" s="11"/>
      <c r="N178" s="11"/>
      <c r="O178" s="11"/>
    </row>
    <row r="179" spans="2:15" x14ac:dyDescent="0.25">
      <c r="B179" s="2"/>
      <c r="C179" s="2"/>
      <c r="D179" s="2"/>
      <c r="E179" s="11"/>
      <c r="F179" s="11"/>
      <c r="G179" s="11"/>
      <c r="H179" s="11"/>
      <c r="I179" s="11"/>
      <c r="K179" s="11"/>
      <c r="L179" s="11"/>
      <c r="M179" s="11"/>
      <c r="N179" s="11"/>
      <c r="O179" s="11"/>
    </row>
  </sheetData>
  <mergeCells count="3">
    <mergeCell ref="E1:O1"/>
    <mergeCell ref="E9:I9"/>
    <mergeCell ref="K9:O9"/>
  </mergeCells>
  <conditionalFormatting sqref="E12:I179 K12:O179">
    <cfRule type="colorScale" priority="2">
      <colorScale>
        <cfvo type="num" val="-0.4"/>
        <cfvo type="num" val="0"/>
        <cfvo type="num" val="0.4"/>
        <color rgb="FFFFC000"/>
        <color theme="0"/>
        <color rgb="FF00B0F0"/>
      </colorScale>
    </cfRule>
  </conditionalFormatting>
  <conditionalFormatting sqref="E10:I10 K10:O10">
    <cfRule type="colorScale" priority="1">
      <colorScale>
        <cfvo type="num" val="-0.4"/>
        <cfvo type="num" val="0"/>
        <cfvo type="num" val="0.4"/>
        <color rgb="FFFFC000"/>
        <color theme="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O496"/>
  <sheetViews>
    <sheetView workbookViewId="0"/>
  </sheetViews>
  <sheetFormatPr defaultRowHeight="15" x14ac:dyDescent="0.25"/>
  <cols>
    <col min="1" max="1" width="45.5703125" style="12" bestFit="1" customWidth="1"/>
    <col min="2" max="3" width="12.140625" customWidth="1"/>
    <col min="4" max="15" width="7.42578125" customWidth="1"/>
  </cols>
  <sheetData>
    <row r="1" spans="1:15" ht="21" x14ac:dyDescent="0.35">
      <c r="A1" s="38" t="s">
        <v>477</v>
      </c>
      <c r="B1" s="37"/>
      <c r="C1" s="37"/>
      <c r="D1" s="37"/>
      <c r="E1" s="77" t="s">
        <v>478</v>
      </c>
      <c r="F1" s="77"/>
      <c r="G1" s="77"/>
      <c r="H1" s="77"/>
      <c r="I1" s="77"/>
      <c r="J1" s="77"/>
      <c r="K1" s="77"/>
      <c r="L1" s="77"/>
      <c r="M1" s="77"/>
      <c r="N1" s="77"/>
      <c r="O1" s="77"/>
    </row>
    <row r="2" spans="1:15" x14ac:dyDescent="0.25">
      <c r="A2" s="51">
        <f>(MAX(addrPosLPs!G:G)/86400)+DATE(1970,1,1)</f>
        <v>44922.905127314814</v>
      </c>
    </row>
    <row r="3" spans="1:15" x14ac:dyDescent="0.25">
      <c r="A3" s="50"/>
    </row>
    <row r="4" spans="1:15" ht="15.75" thickBot="1" x14ac:dyDescent="0.3">
      <c r="A4" s="32" t="s">
        <v>438</v>
      </c>
      <c r="B4" s="30"/>
      <c r="C4" s="30"/>
      <c r="E4" s="31" t="s">
        <v>1234</v>
      </c>
      <c r="F4" s="31"/>
      <c r="G4" s="31"/>
      <c r="H4" s="31"/>
      <c r="I4" s="68">
        <f>mintBurn_tbl_op!D2</f>
        <v>1.4630000000000001</v>
      </c>
      <c r="K4" s="31" t="s">
        <v>1233</v>
      </c>
      <c r="L4" s="31"/>
      <c r="M4" s="31"/>
      <c r="N4" s="31"/>
      <c r="O4" s="68">
        <f>I4*0.8</f>
        <v>1.1704000000000001</v>
      </c>
    </row>
    <row r="5" spans="1:15" x14ac:dyDescent="0.25">
      <c r="E5" s="26"/>
    </row>
    <row r="6" spans="1:15" ht="15.75" thickBot="1" x14ac:dyDescent="0.3">
      <c r="A6" s="29" t="s">
        <v>1314</v>
      </c>
      <c r="B6" s="30"/>
      <c r="C6" s="30"/>
      <c r="E6" s="31">
        <v>-1</v>
      </c>
      <c r="F6" s="31">
        <v>-0.5</v>
      </c>
      <c r="G6" s="31">
        <v>0</v>
      </c>
      <c r="H6" s="31">
        <v>0.5</v>
      </c>
      <c r="I6" s="31">
        <v>1</v>
      </c>
      <c r="K6" s="31">
        <v>-1</v>
      </c>
      <c r="L6" s="31">
        <v>-0.5</v>
      </c>
      <c r="M6" s="31">
        <v>0</v>
      </c>
      <c r="N6" s="31">
        <v>0.5</v>
      </c>
      <c r="O6" s="31">
        <v>1</v>
      </c>
    </row>
    <row r="7" spans="1:15" ht="15.75" thickBot="1" x14ac:dyDescent="0.3">
      <c r="A7" s="82" t="s">
        <v>963</v>
      </c>
      <c r="B7" s="44"/>
      <c r="C7" s="44"/>
      <c r="E7" s="81">
        <f>E6+$G$7</f>
        <v>3</v>
      </c>
      <c r="F7" s="81">
        <f>F6+$G$7</f>
        <v>3.5</v>
      </c>
      <c r="G7" s="81">
        <v>4</v>
      </c>
      <c r="H7" s="81">
        <f t="shared" ref="H7:I7" si="0">H6+$G$7</f>
        <v>4.5</v>
      </c>
      <c r="I7" s="81">
        <f t="shared" si="0"/>
        <v>5</v>
      </c>
      <c r="J7" s="18"/>
      <c r="K7" s="81">
        <f t="shared" ref="K7:O7" si="1">K6+$G$7</f>
        <v>3</v>
      </c>
      <c r="L7" s="81">
        <f t="shared" si="1"/>
        <v>3.5</v>
      </c>
      <c r="M7" s="81">
        <f t="shared" si="1"/>
        <v>4</v>
      </c>
      <c r="N7" s="81">
        <f t="shared" si="1"/>
        <v>4.5</v>
      </c>
      <c r="O7" s="81">
        <f t="shared" si="1"/>
        <v>5</v>
      </c>
    </row>
    <row r="9" spans="1:15" x14ac:dyDescent="0.25">
      <c r="B9" s="19" t="s">
        <v>469</v>
      </c>
      <c r="C9" s="19" t="s">
        <v>470</v>
      </c>
      <c r="E9" s="78" t="s">
        <v>476</v>
      </c>
      <c r="F9" s="79"/>
      <c r="G9" s="79"/>
      <c r="H9" s="79"/>
      <c r="I9" s="79"/>
      <c r="K9" s="78" t="s">
        <v>476</v>
      </c>
      <c r="L9" s="79"/>
      <c r="M9" s="79"/>
      <c r="N9" s="79"/>
      <c r="O9" s="79"/>
    </row>
    <row r="10" spans="1:15" x14ac:dyDescent="0.25">
      <c r="A10" s="20" t="s">
        <v>416</v>
      </c>
      <c r="B10" s="21">
        <f>GETPIVOTDATA("Sum of snx_op_asset_usd",mintBurn_tbl_op!$A$1)</f>
        <v>104316127.97269614</v>
      </c>
      <c r="C10" s="21">
        <f>GETPIVOTDATA("Sum of snx_op_debt_usd",mintBurn_tbl_op!$A$1)</f>
        <v>29088258.124644697</v>
      </c>
      <c r="D10" s="36"/>
      <c r="E10" s="22">
        <f>GETPIVOTDATA("Sum of sUSD_cr_op-100bps",mintBurn_tbl_op!$A$1)/'MintBurn-Op'!$B$10</f>
        <v>5.4486153228466672E-2</v>
      </c>
      <c r="F10" s="22">
        <f>GETPIVOTDATA("Sum of sUSD_cr_op-50bps",mintBurn_tbl_op!$A$1)/'MintBurn-Op'!$B$10</f>
        <v>6.8671056094189937E-3</v>
      </c>
      <c r="G10" s="22">
        <f>GETPIVOTDATA("Sum of sUSD_cr_op+0bps",mintBurn_tbl_op!$A$1)/'MintBurn-Op'!$B$10</f>
        <v>-2.8847180104866685E-2</v>
      </c>
      <c r="H10" s="22">
        <f>GETPIVOTDATA("Sum of sUSD_cr_op+50bps",mintBurn_tbl_op!$A$1)/'MintBurn-Op'!$B$10</f>
        <v>-5.6624957882644343E-2</v>
      </c>
      <c r="I10" s="22">
        <f>GETPIVOTDATA("Sum of sUSD_cr_op+100bps",mintBurn_tbl_op!$A$1)/'MintBurn-Op'!$B$10</f>
        <v>-7.8847180104866715E-2</v>
      </c>
      <c r="J10" s="36"/>
      <c r="K10" s="22">
        <f>GETPIVOTDATA("Sum of sUSD_cr_op-100bps_SNX-20pct",mintBurn_tbl_op!$A$1)/$B$10</f>
        <v>-1.2180513438200027E-2</v>
      </c>
      <c r="L10" s="22">
        <f>GETPIVOTDATA("Sum of sUSD_cr_op-50bps_SNX-20pct",mintBurn_tbl_op!$A$1)/$B$10</f>
        <v>-5.0275751533438093E-2</v>
      </c>
      <c r="M10" s="22">
        <f>GETPIVOTDATA("Sum of sUSD_cr_op+0bps_SNX-20pct",mintBurn_tbl_op!$A$1)/$B$10</f>
        <v>-7.8847180104866688E-2</v>
      </c>
      <c r="N10" s="22">
        <f>GETPIVOTDATA("Sum of sUSD_cr_op+50bps_SNX-20pct",mintBurn_tbl_op!$A$1)/$B$10</f>
        <v>-0.10106940232708886</v>
      </c>
      <c r="O10" s="22">
        <f>GETPIVOTDATA("Sum of sUSD_cr_op+100bps_SNX-20pct",mintBurn_tbl_op!$A$1)/$B$10</f>
        <v>-0.11884718010486665</v>
      </c>
    </row>
    <row r="11" spans="1:15" x14ac:dyDescent="0.25">
      <c r="A11" s="16"/>
      <c r="B11" s="13"/>
      <c r="C11" s="13"/>
      <c r="E11" s="14"/>
      <c r="F11" s="14"/>
      <c r="G11" s="14"/>
      <c r="H11" s="14"/>
      <c r="I11" s="14"/>
      <c r="K11" s="14"/>
      <c r="L11" s="14"/>
      <c r="M11" s="14"/>
      <c r="N11" s="14"/>
      <c r="O11" s="14"/>
    </row>
    <row r="12" spans="1:15" x14ac:dyDescent="0.25">
      <c r="A12" s="12" t="str">
        <f>mintBurn_tbl_op!A2</f>
        <v>0xa5f7a39e55d7878bc5bd754ee5d6bd7a7662355b</v>
      </c>
      <c r="B12" s="2">
        <f>mintBurn_tbl_op!B2</f>
        <v>36523110.122658119</v>
      </c>
      <c r="C12" s="2">
        <f>mintBurn_tbl_op!C2</f>
        <v>10299391.8240705</v>
      </c>
      <c r="E12" s="11">
        <f>mintBurn_tbl_op!E2/$B12</f>
        <v>5.1336762135499044E-2</v>
      </c>
      <c r="F12" s="11">
        <f>mintBurn_tbl_op!F2/$B12</f>
        <v>3.7177145164514255E-3</v>
      </c>
      <c r="G12" s="11">
        <f>mintBurn_tbl_op!G2/$B12</f>
        <v>-3.1996571197834271E-2</v>
      </c>
      <c r="H12" s="11">
        <f>mintBurn_tbl_op!H2/$B12</f>
        <v>-5.9774348975612068E-2</v>
      </c>
      <c r="I12" s="11">
        <f>mintBurn_tbl_op!I2/$B12</f>
        <v>-8.1996571197834309E-2</v>
      </c>
      <c r="K12" s="11">
        <f>mintBurn_tbl_op!J2/$B12</f>
        <v>-1.5329904531167577E-2</v>
      </c>
      <c r="L12" s="11">
        <f>mintBurn_tbl_op!K2/$B12</f>
        <v>-5.3425142626405679E-2</v>
      </c>
      <c r="M12" s="11">
        <f>mintBurn_tbl_op!L2/$B12</f>
        <v>-8.1996571197834267E-2</v>
      </c>
      <c r="N12" s="11">
        <f>mintBurn_tbl_op!M2/$B12</f>
        <v>-0.10421879342005648</v>
      </c>
      <c r="O12" s="11">
        <f>mintBurn_tbl_op!N2/$B12</f>
        <v>-0.12199657119783427</v>
      </c>
    </row>
    <row r="13" spans="1:15" x14ac:dyDescent="0.25">
      <c r="A13" s="12" t="str">
        <f>mintBurn_tbl_op!A3</f>
        <v>0xdcb7e8f1b586c94dde9b430557e4df6727779aca</v>
      </c>
      <c r="B13" s="2">
        <f>mintBurn_tbl_op!B3</f>
        <v>1058847.7228042569</v>
      </c>
      <c r="C13" s="2">
        <f>mintBurn_tbl_op!C3</f>
        <v>467576.26795964368</v>
      </c>
      <c r="E13" s="11">
        <f>mintBurn_tbl_op!E3/$B13</f>
        <v>-0.10825638527257979</v>
      </c>
      <c r="F13" s="11">
        <f>mintBurn_tbl_op!F3/$B13</f>
        <v>-0.15587543289162745</v>
      </c>
      <c r="G13" s="11">
        <f>mintBurn_tbl_op!G3/$B13</f>
        <v>-0.19158971860591315</v>
      </c>
      <c r="H13" s="11">
        <f>mintBurn_tbl_op!H3/$B13</f>
        <v>-0.21936749638369091</v>
      </c>
      <c r="I13" s="11">
        <f>mintBurn_tbl_op!I3/$B13</f>
        <v>-0.24158971860591319</v>
      </c>
      <c r="K13" s="11">
        <f>mintBurn_tbl_op!J3/$B13</f>
        <v>-0.1749230519392464</v>
      </c>
      <c r="L13" s="11">
        <f>mintBurn_tbl_op!K3/$B13</f>
        <v>-0.21301829003448453</v>
      </c>
      <c r="M13" s="11">
        <f>mintBurn_tbl_op!L3/$B13</f>
        <v>-0.24158971860591308</v>
      </c>
      <c r="N13" s="11">
        <f>mintBurn_tbl_op!M3/$B13</f>
        <v>-0.26381194082813536</v>
      </c>
      <c r="O13" s="11">
        <f>mintBurn_tbl_op!N3/$B13</f>
        <v>-0.28158971860591309</v>
      </c>
    </row>
    <row r="14" spans="1:15" x14ac:dyDescent="0.25">
      <c r="A14" s="12" t="str">
        <f>mintBurn_tbl_op!A4</f>
        <v>0x759a159d78342340ebacffb027c05910c093f430</v>
      </c>
      <c r="B14" s="2">
        <f>mintBurn_tbl_op!B4</f>
        <v>1029892.137525511</v>
      </c>
      <c r="C14" s="2">
        <f>mintBurn_tbl_op!C4</f>
        <v>456674.59212269448</v>
      </c>
      <c r="E14" s="11">
        <f>mintBurn_tbl_op!E4/$B14</f>
        <v>-0.11008649237766978</v>
      </c>
      <c r="F14" s="11">
        <f>mintBurn_tbl_op!F4/$B14</f>
        <v>-0.15770553999671746</v>
      </c>
      <c r="G14" s="11">
        <f>mintBurn_tbl_op!G4/$B14</f>
        <v>-0.19341982571100313</v>
      </c>
      <c r="H14" s="11">
        <f>mintBurn_tbl_op!H4/$B14</f>
        <v>-0.2211976034887809</v>
      </c>
      <c r="I14" s="11">
        <f>mintBurn_tbl_op!I4/$B14</f>
        <v>-0.24341982571100318</v>
      </c>
      <c r="K14" s="11">
        <f>mintBurn_tbl_op!J4/$B14</f>
        <v>-0.1767531590443365</v>
      </c>
      <c r="L14" s="11">
        <f>mintBurn_tbl_op!K4/$B14</f>
        <v>-0.21484839713957454</v>
      </c>
      <c r="M14" s="11">
        <f>mintBurn_tbl_op!L4/$B14</f>
        <v>-0.24341982571100307</v>
      </c>
      <c r="N14" s="11">
        <f>mintBurn_tbl_op!M4/$B14</f>
        <v>-0.26564204793322538</v>
      </c>
      <c r="O14" s="11">
        <f>mintBurn_tbl_op!N4/$B14</f>
        <v>-0.28341982571100316</v>
      </c>
    </row>
    <row r="15" spans="1:15" x14ac:dyDescent="0.25">
      <c r="A15" s="12" t="str">
        <f>mintBurn_tbl_op!A5</f>
        <v>0xb5a9621b0397bfc5b45896cae5998b6111bcdce6</v>
      </c>
      <c r="B15" s="2">
        <f>mintBurn_tbl_op!B5</f>
        <v>1649876.618495066</v>
      </c>
      <c r="C15" s="2">
        <f>mintBurn_tbl_op!C5</f>
        <v>440021.75904008228</v>
      </c>
      <c r="D15" s="2"/>
      <c r="E15" s="11">
        <f>mintBurn_tbl_op!E5/$B15</f>
        <v>6.6633536447037706E-2</v>
      </c>
      <c r="F15" s="11">
        <f>mintBurn_tbl_op!F5/$B15</f>
        <v>1.9014488827990061E-2</v>
      </c>
      <c r="G15" s="11">
        <f>mintBurn_tbl_op!G5/$B15</f>
        <v>-1.6699796886295658E-2</v>
      </c>
      <c r="H15" s="11">
        <f>mintBurn_tbl_op!H5/$B15</f>
        <v>-4.4477574664073413E-2</v>
      </c>
      <c r="I15" s="11">
        <f>mintBurn_tbl_op!I5/$B15</f>
        <v>-6.6699796886295654E-2</v>
      </c>
      <c r="K15" s="11">
        <f>mintBurn_tbl_op!J5/$B15</f>
        <v>-3.3130219628994742E-5</v>
      </c>
      <c r="L15" s="11">
        <f>mintBurn_tbl_op!K5/$B15</f>
        <v>-3.8128368314867073E-2</v>
      </c>
      <c r="M15" s="11">
        <f>mintBurn_tbl_op!L5/$B15</f>
        <v>-6.6699796886295654E-2</v>
      </c>
      <c r="N15" s="11">
        <f>mintBurn_tbl_op!M5/$B15</f>
        <v>-8.8922019108517866E-2</v>
      </c>
      <c r="O15" s="11">
        <f>mintBurn_tbl_op!N5/$B15</f>
        <v>-0.10669979688629563</v>
      </c>
    </row>
    <row r="16" spans="1:15" x14ac:dyDescent="0.25">
      <c r="A16" s="12" t="str">
        <f>mintBurn_tbl_op!A6</f>
        <v>0x55179ffefc2d49dab14ba15d25fb023408450409</v>
      </c>
      <c r="B16" s="2">
        <f>mintBurn_tbl_op!B6</f>
        <v>996892.0311174345</v>
      </c>
      <c r="C16" s="2">
        <f>mintBurn_tbl_op!C6</f>
        <v>439677.3024298193</v>
      </c>
      <c r="D16" s="2"/>
      <c r="E16" s="11">
        <f>mintBurn_tbl_op!E6/$B16</f>
        <v>-0.10771473276162478</v>
      </c>
      <c r="F16" s="11">
        <f>mintBurn_tbl_op!F6/$B16</f>
        <v>-0.15533378038067239</v>
      </c>
      <c r="G16" s="11">
        <f>mintBurn_tbl_op!G6/$B16</f>
        <v>-0.19104806609495817</v>
      </c>
      <c r="H16" s="11">
        <f>mintBurn_tbl_op!H6/$B16</f>
        <v>-0.2188258438727359</v>
      </c>
      <c r="I16" s="11">
        <f>mintBurn_tbl_op!I6/$B16</f>
        <v>-0.24104806609495813</v>
      </c>
      <c r="K16" s="11">
        <f>mintBurn_tbl_op!J6/$B16</f>
        <v>-0.17438139942829145</v>
      </c>
      <c r="L16" s="11">
        <f>mintBurn_tbl_op!K6/$B16</f>
        <v>-0.21247663752352958</v>
      </c>
      <c r="M16" s="11">
        <f>mintBurn_tbl_op!L6/$B16</f>
        <v>-0.24104806609495813</v>
      </c>
      <c r="N16" s="11">
        <f>mintBurn_tbl_op!M6/$B16</f>
        <v>-0.2632702883171803</v>
      </c>
      <c r="O16" s="11">
        <f>mintBurn_tbl_op!N6/$B16</f>
        <v>-0.28104806609495814</v>
      </c>
    </row>
    <row r="17" spans="1:15" x14ac:dyDescent="0.25">
      <c r="A17" s="12" t="str">
        <f>mintBurn_tbl_op!A7</f>
        <v>0x22866c5c7f2b5475cff41465c53aa813b4c22b13</v>
      </c>
      <c r="B17" s="2">
        <f>mintBurn_tbl_op!B7</f>
        <v>1081809.01842823</v>
      </c>
      <c r="C17" s="2">
        <f>mintBurn_tbl_op!C7</f>
        <v>362925.78434088238</v>
      </c>
      <c r="D17" s="2"/>
      <c r="E17" s="11">
        <f>mintBurn_tbl_op!E7/$B17</f>
        <v>-2.1471240843545058E-3</v>
      </c>
      <c r="F17" s="11">
        <f>mintBurn_tbl_op!F7/$B17</f>
        <v>-4.9766171703402085E-2</v>
      </c>
      <c r="G17" s="11">
        <f>mintBurn_tbl_op!G7/$B17</f>
        <v>-8.5480457417687797E-2</v>
      </c>
      <c r="H17" s="11">
        <f>mintBurn_tbl_op!H7/$B17</f>
        <v>-0.11325823519546556</v>
      </c>
      <c r="I17" s="11">
        <f>mintBurn_tbl_op!I7/$B17</f>
        <v>-0.13548045741768777</v>
      </c>
      <c r="K17" s="11">
        <f>mintBurn_tbl_op!J7/$B17</f>
        <v>-6.8813790751021134E-2</v>
      </c>
      <c r="L17" s="11">
        <f>mintBurn_tbl_op!K7/$B17</f>
        <v>-0.1069090288462592</v>
      </c>
      <c r="M17" s="11">
        <f>mintBurn_tbl_op!L7/$B17</f>
        <v>-0.13548045741768777</v>
      </c>
      <c r="N17" s="11">
        <f>mintBurn_tbl_op!M7/$B17</f>
        <v>-0.15770267963991005</v>
      </c>
      <c r="O17" s="11">
        <f>mintBurn_tbl_op!N7/$B17</f>
        <v>-0.17548045741768775</v>
      </c>
    </row>
    <row r="18" spans="1:15" x14ac:dyDescent="0.25">
      <c r="A18" s="12" t="str">
        <f>mintBurn_tbl_op!A8</f>
        <v>0x89808c49f858b86e80b892506cf11606fb25fcdc</v>
      </c>
      <c r="B18" s="2">
        <f>mintBurn_tbl_op!B8</f>
        <v>1263877.3820505431</v>
      </c>
      <c r="C18" s="2">
        <f>mintBurn_tbl_op!C8</f>
        <v>334229.96252202452</v>
      </c>
      <c r="D18" s="2"/>
      <c r="E18" s="11">
        <f>mintBurn_tbl_op!E8/$B18</f>
        <v>6.8885241082673312E-2</v>
      </c>
      <c r="F18" s="11">
        <f>mintBurn_tbl_op!F8/$B18</f>
        <v>2.1266193463625738E-2</v>
      </c>
      <c r="G18" s="11">
        <f>mintBurn_tbl_op!G8/$B18</f>
        <v>-1.4448092250659969E-2</v>
      </c>
      <c r="H18" s="11">
        <f>mintBurn_tbl_op!H8/$B18</f>
        <v>-4.2225870028437758E-2</v>
      </c>
      <c r="I18" s="11">
        <f>mintBurn_tbl_op!I8/$B18</f>
        <v>-6.444809225065995E-2</v>
      </c>
      <c r="K18" s="11">
        <f>mintBurn_tbl_op!J8/$B18</f>
        <v>2.218574416006694E-3</v>
      </c>
      <c r="L18" s="11">
        <f>mintBurn_tbl_op!K8/$B18</f>
        <v>-3.5876663679231403E-2</v>
      </c>
      <c r="M18" s="11">
        <f>mintBurn_tbl_op!L8/$B18</f>
        <v>-6.444809225065995E-2</v>
      </c>
      <c r="N18" s="11">
        <f>mintBurn_tbl_op!M8/$B18</f>
        <v>-8.6670314472882162E-2</v>
      </c>
      <c r="O18" s="11">
        <f>mintBurn_tbl_op!N8/$B18</f>
        <v>-0.10444809225065993</v>
      </c>
    </row>
    <row r="19" spans="1:15" x14ac:dyDescent="0.25">
      <c r="A19" s="12" t="str">
        <f>mintBurn_tbl_op!A9</f>
        <v>0x5d396a2106694308a40608ef14a1c0892b6b7faa</v>
      </c>
      <c r="B19" s="2">
        <f>mintBurn_tbl_op!B9</f>
        <v>1197162.1849746541</v>
      </c>
      <c r="C19" s="2">
        <f>mintBurn_tbl_op!C9</f>
        <v>318687.25393683522</v>
      </c>
      <c r="D19" s="2"/>
      <c r="E19" s="11">
        <f>mintBurn_tbl_op!E9/$B19</f>
        <v>6.7131094458253493E-2</v>
      </c>
      <c r="F19" s="11">
        <f>mintBurn_tbl_op!F9/$B19</f>
        <v>1.9512046839205918E-2</v>
      </c>
      <c r="G19" s="11">
        <f>mintBurn_tbl_op!G9/$B19</f>
        <v>-1.6202238875079787E-2</v>
      </c>
      <c r="H19" s="11">
        <f>mintBurn_tbl_op!H9/$B19</f>
        <v>-4.398001665285755E-2</v>
      </c>
      <c r="I19" s="11">
        <f>mintBurn_tbl_op!I9/$B19</f>
        <v>-6.6202238875079769E-2</v>
      </c>
      <c r="K19" s="11">
        <f>mintBurn_tbl_op!J9/$B19</f>
        <v>4.6442779158688594E-4</v>
      </c>
      <c r="L19" s="11">
        <f>mintBurn_tbl_op!K9/$B19</f>
        <v>-3.7630810303651223E-2</v>
      </c>
      <c r="M19" s="11">
        <f>mintBurn_tbl_op!L9/$B19</f>
        <v>-6.6202238875079769E-2</v>
      </c>
      <c r="N19" s="11">
        <f>mintBurn_tbl_op!M9/$B19</f>
        <v>-8.8424461097302023E-2</v>
      </c>
      <c r="O19" s="11">
        <f>mintBurn_tbl_op!N9/$B19</f>
        <v>-0.10620223887507972</v>
      </c>
    </row>
    <row r="20" spans="1:15" x14ac:dyDescent="0.25">
      <c r="A20" s="12" t="str">
        <f>mintBurn_tbl_op!A10</f>
        <v>0xbbb33d2e7bd7ddc722e53da9ca8ee97df41cfabf</v>
      </c>
      <c r="B20" s="2">
        <f>mintBurn_tbl_op!B10</f>
        <v>1153572.512153327</v>
      </c>
      <c r="C20" s="2">
        <f>mintBurn_tbl_op!C10</f>
        <v>306614.70965213148</v>
      </c>
      <c r="D20" s="2"/>
      <c r="E20" s="11">
        <f>mintBurn_tbl_op!E10/$B20</f>
        <v>6.7537549867769955E-2</v>
      </c>
      <c r="F20" s="11">
        <f>mintBurn_tbl_op!F10/$B20</f>
        <v>1.9918502248722318E-2</v>
      </c>
      <c r="G20" s="11">
        <f>mintBurn_tbl_op!G10/$B20</f>
        <v>-1.5795783465563359E-2</v>
      </c>
      <c r="H20" s="11">
        <f>mintBurn_tbl_op!H10/$B20</f>
        <v>-4.3573561243341115E-2</v>
      </c>
      <c r="I20" s="11">
        <f>mintBurn_tbl_op!I10/$B20</f>
        <v>-6.5795783465563334E-2</v>
      </c>
      <c r="K20" s="11">
        <f>mintBurn_tbl_op!J10/$B20</f>
        <v>8.7088320110328716E-4</v>
      </c>
      <c r="L20" s="11">
        <f>mintBurn_tbl_op!K10/$B20</f>
        <v>-3.7224354894134774E-2</v>
      </c>
      <c r="M20" s="11">
        <f>mintBurn_tbl_op!L10/$B20</f>
        <v>-6.5795783465563334E-2</v>
      </c>
      <c r="N20" s="11">
        <f>mintBurn_tbl_op!M10/$B20</f>
        <v>-8.8018005687785547E-2</v>
      </c>
      <c r="O20" s="11">
        <f>mintBurn_tbl_op!N10/$B20</f>
        <v>-0.10579578346556331</v>
      </c>
    </row>
    <row r="21" spans="1:15" x14ac:dyDescent="0.25">
      <c r="A21" s="12" t="str">
        <f>mintBurn_tbl_op!A11</f>
        <v>0xe3ea0fa2c310ceb55dc1978ca08380f21d81249e</v>
      </c>
      <c r="B21" s="2">
        <f>mintBurn_tbl_op!B11</f>
        <v>1091976.548945891</v>
      </c>
      <c r="C21" s="2">
        <f>mintBurn_tbl_op!C11</f>
        <v>291274.37338198052</v>
      </c>
      <c r="D21" s="2"/>
      <c r="E21" s="11">
        <f>mintBurn_tbl_op!E11/$B21</f>
        <v>6.6592830835222092E-2</v>
      </c>
      <c r="F21" s="11">
        <f>mintBurn_tbl_op!F11/$B21</f>
        <v>1.8973783216174444E-2</v>
      </c>
      <c r="G21" s="11">
        <f>mintBurn_tbl_op!G11/$B21</f>
        <v>-1.6740502498111258E-2</v>
      </c>
      <c r="H21" s="11">
        <f>mintBurn_tbl_op!H11/$B21</f>
        <v>-4.4518280275889048E-2</v>
      </c>
      <c r="I21" s="11">
        <f>mintBurn_tbl_op!I11/$B21</f>
        <v>-6.6740502498111295E-2</v>
      </c>
      <c r="K21" s="11">
        <f>mintBurn_tbl_op!J11/$B21</f>
        <v>-7.3835831444559713E-5</v>
      </c>
      <c r="L21" s="11">
        <f>mintBurn_tbl_op!K11/$B21</f>
        <v>-3.816907392668268E-2</v>
      </c>
      <c r="M21" s="11">
        <f>mintBurn_tbl_op!L11/$B21</f>
        <v>-6.6740502498111268E-2</v>
      </c>
      <c r="N21" s="11">
        <f>mintBurn_tbl_op!M11/$B21</f>
        <v>-8.8962724720333508E-2</v>
      </c>
      <c r="O21" s="11">
        <f>mintBurn_tbl_op!N11/$B21</f>
        <v>-0.10674050249811126</v>
      </c>
    </row>
    <row r="22" spans="1:15" x14ac:dyDescent="0.25">
      <c r="A22" s="12" t="str">
        <f>mintBurn_tbl_op!A12</f>
        <v>0xa24727b0b849732db0258b6fe1b7f3e325d40f76</v>
      </c>
      <c r="B22" s="2">
        <f>mintBurn_tbl_op!B12</f>
        <v>1070523.6642284</v>
      </c>
      <c r="C22" s="2">
        <f>mintBurn_tbl_op!C12</f>
        <v>286871.25212723552</v>
      </c>
      <c r="D22" s="2"/>
      <c r="E22" s="11">
        <f>mintBurn_tbl_op!E12/$B22</f>
        <v>6.5360506843782237E-2</v>
      </c>
      <c r="F22" s="11">
        <f>mintBurn_tbl_op!F12/$B22</f>
        <v>1.7741459224734614E-2</v>
      </c>
      <c r="G22" s="11">
        <f>mintBurn_tbl_op!G12/$B22</f>
        <v>-1.7972826489551074E-2</v>
      </c>
      <c r="H22" s="11">
        <f>mintBurn_tbl_op!H12/$B22</f>
        <v>-4.5750604267328854E-2</v>
      </c>
      <c r="I22" s="11">
        <f>mintBurn_tbl_op!I12/$B22</f>
        <v>-6.7972826489551066E-2</v>
      </c>
      <c r="K22" s="11">
        <f>mintBurn_tbl_op!J12/$B22</f>
        <v>-1.306159822884402E-3</v>
      </c>
      <c r="L22" s="11">
        <f>mintBurn_tbl_op!K12/$B22</f>
        <v>-3.9401397918122492E-2</v>
      </c>
      <c r="M22" s="11">
        <f>mintBurn_tbl_op!L12/$B22</f>
        <v>-6.7972826489551066E-2</v>
      </c>
      <c r="N22" s="11">
        <f>mintBurn_tbl_op!M12/$B22</f>
        <v>-9.0195048711773279E-2</v>
      </c>
      <c r="O22" s="11">
        <f>mintBurn_tbl_op!N12/$B22</f>
        <v>-0.1079728264895511</v>
      </c>
    </row>
    <row r="23" spans="1:15" x14ac:dyDescent="0.25">
      <c r="A23" s="12" t="str">
        <f>mintBurn_tbl_op!A13</f>
        <v>0xccc020e1cca71c096ea0316850c1671846eaf5ba</v>
      </c>
      <c r="B23" s="2">
        <f>mintBurn_tbl_op!B13</f>
        <v>636852.35520971438</v>
      </c>
      <c r="C23" s="2">
        <f>mintBurn_tbl_op!C13</f>
        <v>281540.72039123211</v>
      </c>
      <c r="D23" s="2"/>
      <c r="E23" s="11">
        <f>mintBurn_tbl_op!E13/$B23</f>
        <v>-0.10874828588046583</v>
      </c>
      <c r="F23" s="11">
        <f>mintBurn_tbl_op!F13/$B23</f>
        <v>-0.15636733349951343</v>
      </c>
      <c r="G23" s="11">
        <f>mintBurn_tbl_op!G13/$B23</f>
        <v>-0.19208161921379913</v>
      </c>
      <c r="H23" s="11">
        <f>mintBurn_tbl_op!H13/$B23</f>
        <v>-0.219859396991577</v>
      </c>
      <c r="I23" s="11">
        <f>mintBurn_tbl_op!I13/$B23</f>
        <v>-0.24208161921379909</v>
      </c>
      <c r="K23" s="11">
        <f>mintBurn_tbl_op!J13/$B23</f>
        <v>-0.17541495254713246</v>
      </c>
      <c r="L23" s="11">
        <f>mintBurn_tbl_op!K13/$B23</f>
        <v>-0.21351019064237053</v>
      </c>
      <c r="M23" s="11">
        <f>mintBurn_tbl_op!L13/$B23</f>
        <v>-0.24208161921379909</v>
      </c>
      <c r="N23" s="11">
        <f>mintBurn_tbl_op!M13/$B23</f>
        <v>-0.26430384143602137</v>
      </c>
      <c r="O23" s="11">
        <f>mintBurn_tbl_op!N13/$B23</f>
        <v>-0.28208161921379915</v>
      </c>
    </row>
    <row r="24" spans="1:15" x14ac:dyDescent="0.25">
      <c r="A24" s="12" t="str">
        <f>mintBurn_tbl_op!A14</f>
        <v>0xc6a21511ebd02525cf94bd1dd379fde007550dea</v>
      </c>
      <c r="B24" s="2">
        <f>mintBurn_tbl_op!B14</f>
        <v>940764.30657646351</v>
      </c>
      <c r="C24" s="2">
        <f>mintBurn_tbl_op!C14</f>
        <v>268874.94394422311</v>
      </c>
      <c r="D24" s="2"/>
      <c r="E24" s="11">
        <f>mintBurn_tbl_op!E14/$B24</f>
        <v>4.7528544541243382E-2</v>
      </c>
      <c r="F24" s="11">
        <f>mintBurn_tbl_op!F14/$B24</f>
        <v>-9.0503077804249992E-5</v>
      </c>
      <c r="G24" s="11">
        <f>mintBurn_tbl_op!G14/$B24</f>
        <v>-3.5804788792089946E-2</v>
      </c>
      <c r="H24" s="11">
        <f>mintBurn_tbl_op!H14/$B24</f>
        <v>-6.3582566569867729E-2</v>
      </c>
      <c r="I24" s="11">
        <f>mintBurn_tbl_op!I14/$B24</f>
        <v>-8.5804788792089928E-2</v>
      </c>
      <c r="K24" s="11">
        <f>mintBurn_tbl_op!J14/$B24</f>
        <v>-1.9138122125423273E-2</v>
      </c>
      <c r="L24" s="11">
        <f>mintBurn_tbl_op!K14/$B24</f>
        <v>-5.7233360220661354E-2</v>
      </c>
      <c r="M24" s="11">
        <f>mintBurn_tbl_op!L14/$B24</f>
        <v>-8.5804788792089928E-2</v>
      </c>
      <c r="N24" s="11">
        <f>mintBurn_tbl_op!M14/$B24</f>
        <v>-0.1080270110143122</v>
      </c>
      <c r="O24" s="11">
        <f>mintBurn_tbl_op!N14/$B24</f>
        <v>-0.12580478879208989</v>
      </c>
    </row>
    <row r="25" spans="1:15" x14ac:dyDescent="0.25">
      <c r="A25" s="12" t="str">
        <f>mintBurn_tbl_op!A15</f>
        <v>0x49ec0bb2272e77be9c3295c9fc12ef989696f590</v>
      </c>
      <c r="B25" s="2">
        <f>mintBurn_tbl_op!B15</f>
        <v>786059.00989543006</v>
      </c>
      <c r="C25" s="2">
        <f>mintBurn_tbl_op!C15</f>
        <v>209396.5553147567</v>
      </c>
      <c r="D25" s="2"/>
      <c r="E25" s="11">
        <f>mintBurn_tbl_op!E15/$B25</f>
        <v>6.6945501530969231E-2</v>
      </c>
      <c r="F25" s="11">
        <f>mintBurn_tbl_op!F15/$B25</f>
        <v>1.9326453911921632E-2</v>
      </c>
      <c r="G25" s="11">
        <f>mintBurn_tbl_op!G15/$B25</f>
        <v>-1.638783180236408E-2</v>
      </c>
      <c r="H25" s="11">
        <f>mintBurn_tbl_op!H15/$B25</f>
        <v>-4.4165609580141846E-2</v>
      </c>
      <c r="I25" s="11">
        <f>mintBurn_tbl_op!I15/$B25</f>
        <v>-6.6387831802364086E-2</v>
      </c>
      <c r="K25" s="11">
        <f>mintBurn_tbl_op!J15/$B25</f>
        <v>2.7883486430259601E-4</v>
      </c>
      <c r="L25" s="11">
        <f>mintBurn_tbl_op!K15/$B25</f>
        <v>-3.7816403230935512E-2</v>
      </c>
      <c r="M25" s="11">
        <f>mintBurn_tbl_op!L15/$B25</f>
        <v>-6.6387831802364086E-2</v>
      </c>
      <c r="N25" s="11">
        <f>mintBurn_tbl_op!M15/$B25</f>
        <v>-8.8610054024586327E-2</v>
      </c>
      <c r="O25" s="11">
        <f>mintBurn_tbl_op!N15/$B25</f>
        <v>-0.10638783180236408</v>
      </c>
    </row>
    <row r="26" spans="1:15" x14ac:dyDescent="0.25">
      <c r="A26" s="12" t="str">
        <f>mintBurn_tbl_op!A16</f>
        <v>0xeb89fd3aadf7056c73bea7a347f96c68404eeea7</v>
      </c>
      <c r="B26" s="2">
        <f>mintBurn_tbl_op!B16</f>
        <v>780378.87306778389</v>
      </c>
      <c r="C26" s="2">
        <f>mintBurn_tbl_op!C16</f>
        <v>202680.73736192839</v>
      </c>
      <c r="D26" s="2"/>
      <c r="E26" s="11">
        <f>mintBurn_tbl_op!E16/$B26</f>
        <v>7.3612389626642988E-2</v>
      </c>
      <c r="F26" s="11">
        <f>mintBurn_tbl_op!F16/$B26</f>
        <v>2.599334200759534E-2</v>
      </c>
      <c r="G26" s="11">
        <f>mintBurn_tbl_op!G16/$B26</f>
        <v>-9.7209437066903583E-3</v>
      </c>
      <c r="H26" s="11">
        <f>mintBurn_tbl_op!H16/$B26</f>
        <v>-3.7498721484468124E-2</v>
      </c>
      <c r="I26" s="11">
        <f>mintBurn_tbl_op!I16/$B26</f>
        <v>-5.9720943706690365E-2</v>
      </c>
      <c r="K26" s="11">
        <f>mintBurn_tbl_op!J16/$B26</f>
        <v>6.9457229599763099E-3</v>
      </c>
      <c r="L26" s="11">
        <f>mintBurn_tbl_op!K16/$B26</f>
        <v>-3.1149515135261787E-2</v>
      </c>
      <c r="M26" s="11">
        <f>mintBurn_tbl_op!L16/$B26</f>
        <v>-5.9720943706690365E-2</v>
      </c>
      <c r="N26" s="11">
        <f>mintBurn_tbl_op!M16/$B26</f>
        <v>-8.1943165928912598E-2</v>
      </c>
      <c r="O26" s="11">
        <f>mintBurn_tbl_op!N16/$B26</f>
        <v>-9.9720943706690365E-2</v>
      </c>
    </row>
    <row r="27" spans="1:15" x14ac:dyDescent="0.25">
      <c r="A27" s="12" t="str">
        <f>mintBurn_tbl_op!A17</f>
        <v>0x85257f61bcf59f7498007d8e08d6efb7ac1eef4c</v>
      </c>
      <c r="B27" s="2">
        <f>mintBurn_tbl_op!B17</f>
        <v>765517.41952811414</v>
      </c>
      <c r="C27" s="2">
        <f>mintBurn_tbl_op!C17</f>
        <v>202586.81658735909</v>
      </c>
      <c r="D27" s="2"/>
      <c r="E27" s="11">
        <f>mintBurn_tbl_op!E17/$B27</f>
        <v>6.8692958837036244E-2</v>
      </c>
      <c r="F27" s="11">
        <f>mintBurn_tbl_op!F17/$B27</f>
        <v>2.1073911217988624E-2</v>
      </c>
      <c r="G27" s="11">
        <f>mintBurn_tbl_op!G17/$B27</f>
        <v>-1.4640374496297086E-2</v>
      </c>
      <c r="H27" s="11">
        <f>mintBurn_tbl_op!H17/$B27</f>
        <v>-4.241815227407484E-2</v>
      </c>
      <c r="I27" s="11">
        <f>mintBurn_tbl_op!I17/$B27</f>
        <v>-6.4640374496297087E-2</v>
      </c>
      <c r="K27" s="11">
        <f>mintBurn_tbl_op!J17/$B27</f>
        <v>2.0262921703695751E-3</v>
      </c>
      <c r="L27" s="11">
        <f>mintBurn_tbl_op!K17/$B27</f>
        <v>-3.6068945924868534E-2</v>
      </c>
      <c r="M27" s="11">
        <f>mintBurn_tbl_op!L17/$B27</f>
        <v>-6.4640374496297087E-2</v>
      </c>
      <c r="N27" s="11">
        <f>mintBurn_tbl_op!M17/$B27</f>
        <v>-8.68625967185193E-2</v>
      </c>
      <c r="O27" s="11">
        <f>mintBurn_tbl_op!N17/$B27</f>
        <v>-0.10464037449629709</v>
      </c>
    </row>
    <row r="28" spans="1:15" x14ac:dyDescent="0.25">
      <c r="A28" s="12" t="str">
        <f>mintBurn_tbl_op!A18</f>
        <v>0xe2e4f2a725e42d0f0ef6291f46c430f963482001</v>
      </c>
      <c r="B28" s="2">
        <f>mintBurn_tbl_op!B18</f>
        <v>769796.88197710726</v>
      </c>
      <c r="C28" s="2">
        <f>mintBurn_tbl_op!C18</f>
        <v>192552.0512324023</v>
      </c>
      <c r="D28" s="2"/>
      <c r="E28" s="11">
        <f>mintBurn_tbl_op!E18/$B28</f>
        <v>8.3199751682727793E-2</v>
      </c>
      <c r="F28" s="11">
        <f>mintBurn_tbl_op!F18/$B28</f>
        <v>3.5580704063680191E-2</v>
      </c>
      <c r="G28" s="11">
        <f>mintBurn_tbl_op!G18/$B28</f>
        <v>-1.3358165060552095E-4</v>
      </c>
      <c r="H28" s="11">
        <f>mintBurn_tbl_op!H18/$B28</f>
        <v>-2.7911359428383287E-2</v>
      </c>
      <c r="I28" s="11">
        <f>mintBurn_tbl_op!I18/$B28</f>
        <v>-5.0133581650605524E-2</v>
      </c>
      <c r="K28" s="11">
        <f>mintBurn_tbl_op!J18/$B28</f>
        <v>1.6533085016061155E-2</v>
      </c>
      <c r="L28" s="11">
        <f>mintBurn_tbl_op!K18/$B28</f>
        <v>-2.1562153079176954E-2</v>
      </c>
      <c r="M28" s="11">
        <f>mintBurn_tbl_op!L18/$B28</f>
        <v>-5.0133581650605524E-2</v>
      </c>
      <c r="N28" s="11">
        <f>mintBurn_tbl_op!M18/$B28</f>
        <v>-7.2355803872827765E-2</v>
      </c>
      <c r="O28" s="11">
        <f>mintBurn_tbl_op!N18/$B28</f>
        <v>-9.0133581650605518E-2</v>
      </c>
    </row>
    <row r="29" spans="1:15" x14ac:dyDescent="0.25">
      <c r="A29" s="12" t="str">
        <f>mintBurn_tbl_op!A19</f>
        <v>0x0a653bd08e2b0a80d1d212d33032953db8298efd</v>
      </c>
      <c r="B29" s="2">
        <f>mintBurn_tbl_op!B19</f>
        <v>699763.91678600933</v>
      </c>
      <c r="C29" s="2">
        <f>mintBurn_tbl_op!C19</f>
        <v>187061.92439382471</v>
      </c>
      <c r="D29" s="2"/>
      <c r="E29" s="11">
        <f>mintBurn_tbl_op!E19/$B29</f>
        <v>6.6011855465492625E-2</v>
      </c>
      <c r="F29" s="11">
        <f>mintBurn_tbl_op!F19/$B29</f>
        <v>1.8392807846445043E-2</v>
      </c>
      <c r="G29" s="11">
        <f>mintBurn_tbl_op!G19/$B29</f>
        <v>-1.7321477867840697E-2</v>
      </c>
      <c r="H29" s="11">
        <f>mintBurn_tbl_op!H19/$B29</f>
        <v>-4.5099255645618466E-2</v>
      </c>
      <c r="I29" s="11">
        <f>mintBurn_tbl_op!I19/$B29</f>
        <v>-6.7321477867840679E-2</v>
      </c>
      <c r="K29" s="11">
        <f>mintBurn_tbl_op!J19/$B29</f>
        <v>-6.5481120117402876E-4</v>
      </c>
      <c r="L29" s="11">
        <f>mintBurn_tbl_op!K19/$B29</f>
        <v>-3.8750049296412119E-2</v>
      </c>
      <c r="M29" s="11">
        <f>mintBurn_tbl_op!L19/$B29</f>
        <v>-6.7321477867840679E-2</v>
      </c>
      <c r="N29" s="11">
        <f>mintBurn_tbl_op!M19/$B29</f>
        <v>-8.9543700090062905E-2</v>
      </c>
      <c r="O29" s="11">
        <f>mintBurn_tbl_op!N19/$B29</f>
        <v>-0.10732147786784067</v>
      </c>
    </row>
    <row r="30" spans="1:15" x14ac:dyDescent="0.25">
      <c r="A30" s="12" t="str">
        <f>mintBurn_tbl_op!A20</f>
        <v>0xf4ca35df279677654515d41aca6bc75e79731a4b</v>
      </c>
      <c r="B30" s="2">
        <f>mintBurn_tbl_op!B20</f>
        <v>683246.87114812608</v>
      </c>
      <c r="C30" s="2">
        <f>mintBurn_tbl_op!C20</f>
        <v>180950.617008581</v>
      </c>
      <c r="D30" s="2"/>
      <c r="E30" s="11">
        <f>mintBurn_tbl_op!E20/$B30</f>
        <v>6.8494042222476043E-2</v>
      </c>
      <c r="F30" s="11">
        <f>mintBurn_tbl_op!F20/$B30</f>
        <v>2.0874994603428412E-2</v>
      </c>
      <c r="G30" s="11">
        <f>mintBurn_tbl_op!G20/$B30</f>
        <v>-1.48392911108573E-2</v>
      </c>
      <c r="H30" s="11">
        <f>mintBurn_tbl_op!H20/$B30</f>
        <v>-4.261706888863509E-2</v>
      </c>
      <c r="I30" s="11">
        <f>mintBurn_tbl_op!I20/$B30</f>
        <v>-6.4839291110857317E-2</v>
      </c>
      <c r="K30" s="11">
        <f>mintBurn_tbl_op!J20/$B30</f>
        <v>1.827375555809351E-3</v>
      </c>
      <c r="L30" s="11">
        <f>mintBurn_tbl_op!K20/$B30</f>
        <v>-3.6267862539428729E-2</v>
      </c>
      <c r="M30" s="11">
        <f>mintBurn_tbl_op!L20/$B30</f>
        <v>-6.4839291110857317E-2</v>
      </c>
      <c r="N30" s="11">
        <f>mintBurn_tbl_op!M20/$B30</f>
        <v>-8.7061513333079515E-2</v>
      </c>
      <c r="O30" s="11">
        <f>mintBurn_tbl_op!N20/$B30</f>
        <v>-0.10483929111085731</v>
      </c>
    </row>
    <row r="31" spans="1:15" x14ac:dyDescent="0.25">
      <c r="A31" s="12" t="str">
        <f>mintBurn_tbl_op!A21</f>
        <v>0x0404bba9218774da40106de4fb8a8970bcaf4dae</v>
      </c>
      <c r="B31" s="2">
        <f>mintBurn_tbl_op!B21</f>
        <v>664817.1691913188</v>
      </c>
      <c r="C31" s="2">
        <f>mintBurn_tbl_op!C21</f>
        <v>179114.40150984531</v>
      </c>
      <c r="D31" s="2"/>
      <c r="E31" s="11">
        <f>mintBurn_tbl_op!E21/$B31</f>
        <v>6.3914296325430289E-2</v>
      </c>
      <c r="F31" s="11">
        <f>mintBurn_tbl_op!F21/$B31</f>
        <v>1.6295248706382673E-2</v>
      </c>
      <c r="G31" s="11">
        <f>mintBurn_tbl_op!G21/$B31</f>
        <v>-1.9419037007903029E-2</v>
      </c>
      <c r="H31" s="11">
        <f>mintBurn_tbl_op!H21/$B31</f>
        <v>-4.7196814785680802E-2</v>
      </c>
      <c r="I31" s="11">
        <f>mintBurn_tbl_op!I21/$B31</f>
        <v>-6.9419037007903028E-2</v>
      </c>
      <c r="K31" s="11">
        <f>mintBurn_tbl_op!J21/$B31</f>
        <v>-2.7523703412363691E-3</v>
      </c>
      <c r="L31" s="11">
        <f>mintBurn_tbl_op!K21/$B31</f>
        <v>-4.084760843647444E-2</v>
      </c>
      <c r="M31" s="11">
        <f>mintBurn_tbl_op!L21/$B31</f>
        <v>-6.9419037007903028E-2</v>
      </c>
      <c r="N31" s="11">
        <f>mintBurn_tbl_op!M21/$B31</f>
        <v>-9.1641259230125241E-2</v>
      </c>
      <c r="O31" s="11">
        <f>mintBurn_tbl_op!N21/$B31</f>
        <v>-0.10941903700790302</v>
      </c>
    </row>
    <row r="32" spans="1:15" x14ac:dyDescent="0.25">
      <c r="A32" s="12" t="str">
        <f>mintBurn_tbl_op!A22</f>
        <v>0xd3e0d660d8fab05b34ccb7fe7681628d9a46c675</v>
      </c>
      <c r="B32" s="2">
        <f>mintBurn_tbl_op!B22</f>
        <v>651362.3951651844</v>
      </c>
      <c r="C32" s="2">
        <f>mintBurn_tbl_op!C22</f>
        <v>172259.0527072523</v>
      </c>
      <c r="D32" s="2"/>
      <c r="E32" s="11">
        <f>mintBurn_tbl_op!E22/$B32</f>
        <v>6.8873711491689055E-2</v>
      </c>
      <c r="F32" s="11">
        <f>mintBurn_tbl_op!F22/$B32</f>
        <v>2.1254663872641452E-2</v>
      </c>
      <c r="G32" s="11">
        <f>mintBurn_tbl_op!G22/$B32</f>
        <v>-1.4459621841644271E-2</v>
      </c>
      <c r="H32" s="11">
        <f>mintBurn_tbl_op!H22/$B32</f>
        <v>-4.2237399619422029E-2</v>
      </c>
      <c r="I32" s="11">
        <f>mintBurn_tbl_op!I22/$B32</f>
        <v>-6.4459621841644263E-2</v>
      </c>
      <c r="K32" s="11">
        <f>mintBurn_tbl_op!J22/$B32</f>
        <v>2.2070448250223942E-3</v>
      </c>
      <c r="L32" s="11">
        <f>mintBurn_tbl_op!K22/$B32</f>
        <v>-3.5888193270215682E-2</v>
      </c>
      <c r="M32" s="11">
        <f>mintBurn_tbl_op!L22/$B32</f>
        <v>-6.4459621841644263E-2</v>
      </c>
      <c r="N32" s="11">
        <f>mintBurn_tbl_op!M22/$B32</f>
        <v>-8.6681844063866489E-2</v>
      </c>
      <c r="O32" s="11">
        <f>mintBurn_tbl_op!N22/$B32</f>
        <v>-0.10445962184164426</v>
      </c>
    </row>
    <row r="33" spans="1:15" x14ac:dyDescent="0.25">
      <c r="A33" s="12" t="str">
        <f>mintBurn_tbl_op!A23</f>
        <v>0x88a26a07ac1d80bb6544d85da1c1d6089bc7d39f</v>
      </c>
      <c r="B33" s="2">
        <f>mintBurn_tbl_op!B23</f>
        <v>623506.58714645449</v>
      </c>
      <c r="C33" s="2">
        <f>mintBurn_tbl_op!C23</f>
        <v>171033.84611009201</v>
      </c>
      <c r="D33" s="2"/>
      <c r="E33" s="11">
        <f>mintBurn_tbl_op!E23/$B33</f>
        <v>5.9023727571432739E-2</v>
      </c>
      <c r="F33" s="11">
        <f>mintBurn_tbl_op!F23/$B33</f>
        <v>1.1404679952385147E-2</v>
      </c>
      <c r="G33" s="11">
        <f>mintBurn_tbl_op!G23/$B33</f>
        <v>-2.4309605761900586E-2</v>
      </c>
      <c r="H33" s="11">
        <f>mintBurn_tbl_op!H23/$B33</f>
        <v>-5.2087383539678352E-2</v>
      </c>
      <c r="I33" s="11">
        <f>mintBurn_tbl_op!I23/$B33</f>
        <v>-7.4309605761900571E-2</v>
      </c>
      <c r="K33" s="11">
        <f>mintBurn_tbl_op!J23/$B33</f>
        <v>-7.6429390952339046E-3</v>
      </c>
      <c r="L33" s="11">
        <f>mintBurn_tbl_op!K23/$B33</f>
        <v>-4.5738177190472004E-2</v>
      </c>
      <c r="M33" s="11">
        <f>mintBurn_tbl_op!L23/$B33</f>
        <v>-7.4309605761900557E-2</v>
      </c>
      <c r="N33" s="11">
        <f>mintBurn_tbl_op!M23/$B33</f>
        <v>-9.6531827984122784E-2</v>
      </c>
      <c r="O33" s="11">
        <f>mintBurn_tbl_op!N23/$B33</f>
        <v>-0.11430960576190058</v>
      </c>
    </row>
    <row r="34" spans="1:15" x14ac:dyDescent="0.25">
      <c r="A34" s="12" t="str">
        <f>mintBurn_tbl_op!A24</f>
        <v>0x7a7c5a94495c9c9c60d88a85f7e43b657c3b6b5c</v>
      </c>
      <c r="B34" s="2">
        <f>mintBurn_tbl_op!B24</f>
        <v>385152.52186011529</v>
      </c>
      <c r="C34" s="2">
        <f>mintBurn_tbl_op!C24</f>
        <v>165623.74413049701</v>
      </c>
      <c r="D34" s="2"/>
      <c r="E34" s="11">
        <f>mintBurn_tbl_op!E24/$B34</f>
        <v>-9.6687852379298181E-2</v>
      </c>
      <c r="F34" s="11">
        <f>mintBurn_tbl_op!F24/$B34</f>
        <v>-0.14430689999834578</v>
      </c>
      <c r="G34" s="11">
        <f>mintBurn_tbl_op!G24/$B34</f>
        <v>-0.18002118571263148</v>
      </c>
      <c r="H34" s="11">
        <f>mintBurn_tbl_op!H24/$B34</f>
        <v>-0.20779896349040927</v>
      </c>
      <c r="I34" s="11">
        <f>mintBurn_tbl_op!I24/$B34</f>
        <v>-0.2300211857126315</v>
      </c>
      <c r="K34" s="11">
        <f>mintBurn_tbl_op!J24/$B34</f>
        <v>-0.16335451904596482</v>
      </c>
      <c r="L34" s="11">
        <f>mintBurn_tbl_op!K24/$B34</f>
        <v>-0.20144975714120292</v>
      </c>
      <c r="M34" s="11">
        <f>mintBurn_tbl_op!L24/$B34</f>
        <v>-0.2300211857126315</v>
      </c>
      <c r="N34" s="11">
        <f>mintBurn_tbl_op!M24/$B34</f>
        <v>-0.25224340793485373</v>
      </c>
      <c r="O34" s="11">
        <f>mintBurn_tbl_op!N24/$B34</f>
        <v>-0.2700211857126314</v>
      </c>
    </row>
    <row r="35" spans="1:15" x14ac:dyDescent="0.25">
      <c r="A35" s="12" t="str">
        <f>mintBurn_tbl_op!A25</f>
        <v>0x7c363e4650ca88e4676f1ce2ac6f2dd50c102198</v>
      </c>
      <c r="B35" s="2">
        <f>mintBurn_tbl_op!B25</f>
        <v>619794.84153616987</v>
      </c>
      <c r="C35" s="2">
        <f>mintBurn_tbl_op!C25</f>
        <v>164661.61921212159</v>
      </c>
      <c r="D35" s="2"/>
      <c r="E35" s="11">
        <f>mintBurn_tbl_op!E25/$B35</f>
        <v>6.7662165751483982E-2</v>
      </c>
      <c r="F35" s="11">
        <f>mintBurn_tbl_op!F25/$B35</f>
        <v>2.0043118132436363E-2</v>
      </c>
      <c r="G35" s="11">
        <f>mintBurn_tbl_op!G25/$B35</f>
        <v>-1.5671167581849364E-2</v>
      </c>
      <c r="H35" s="11">
        <f>mintBurn_tbl_op!H25/$B35</f>
        <v>-4.3448945359627129E-2</v>
      </c>
      <c r="I35" s="11">
        <f>mintBurn_tbl_op!I25/$B35</f>
        <v>-6.5671167581849377E-2</v>
      </c>
      <c r="K35" s="11">
        <f>mintBurn_tbl_op!J25/$B35</f>
        <v>9.9549908481730526E-4</v>
      </c>
      <c r="L35" s="11">
        <f>mintBurn_tbl_op!K25/$B35</f>
        <v>-3.7099739010420782E-2</v>
      </c>
      <c r="M35" s="11">
        <f>mintBurn_tbl_op!L25/$B35</f>
        <v>-6.5671167581849335E-2</v>
      </c>
      <c r="N35" s="11">
        <f>mintBurn_tbl_op!M25/$B35</f>
        <v>-8.7893389804071576E-2</v>
      </c>
      <c r="O35" s="11">
        <f>mintBurn_tbl_op!N25/$B35</f>
        <v>-0.10567116758184933</v>
      </c>
    </row>
    <row r="36" spans="1:15" x14ac:dyDescent="0.25">
      <c r="A36" s="12" t="str">
        <f>mintBurn_tbl_op!A26</f>
        <v>0x7e935fac4448102c16fa83abc01ac57d38123dca</v>
      </c>
      <c r="B36" s="2">
        <f>mintBurn_tbl_op!B26</f>
        <v>530654.21888890502</v>
      </c>
      <c r="C36" s="2">
        <f>mintBurn_tbl_op!C26</f>
        <v>154241.0735022123</v>
      </c>
      <c r="D36" s="2"/>
      <c r="E36" s="11">
        <f>mintBurn_tbl_op!E26/$B36</f>
        <v>4.2671226047791465E-2</v>
      </c>
      <c r="F36" s="11">
        <f>mintBurn_tbl_op!F26/$B36</f>
        <v>-4.9478215712561351E-3</v>
      </c>
      <c r="G36" s="11">
        <f>mintBurn_tbl_op!G26/$B36</f>
        <v>-4.0662107285541857E-2</v>
      </c>
      <c r="H36" s="11">
        <f>mintBurn_tbl_op!H26/$B36</f>
        <v>-6.8439885063319647E-2</v>
      </c>
      <c r="I36" s="11">
        <f>mintBurn_tbl_op!I26/$B36</f>
        <v>-9.066210728554186E-2</v>
      </c>
      <c r="K36" s="11">
        <f>mintBurn_tbl_op!J26/$B36</f>
        <v>-2.3995440618875194E-2</v>
      </c>
      <c r="L36" s="11">
        <f>mintBurn_tbl_op!K26/$B36</f>
        <v>-6.20906787141133E-2</v>
      </c>
      <c r="M36" s="11">
        <f>mintBurn_tbl_op!L26/$B36</f>
        <v>-9.066210728554186E-2</v>
      </c>
      <c r="N36" s="11">
        <f>mintBurn_tbl_op!M26/$B36</f>
        <v>-0.11288432950776409</v>
      </c>
      <c r="O36" s="11">
        <f>mintBurn_tbl_op!N26/$B36</f>
        <v>-0.13066210728554187</v>
      </c>
    </row>
    <row r="37" spans="1:15" x14ac:dyDescent="0.25">
      <c r="A37" s="12" t="str">
        <f>mintBurn_tbl_op!A27</f>
        <v>0xa982bbdaf783eb7c3914d988b7e2a0be865ccb53</v>
      </c>
      <c r="B37" s="2">
        <f>mintBurn_tbl_op!B27</f>
        <v>338567.7341091056</v>
      </c>
      <c r="C37" s="2">
        <f>mintBurn_tbl_op!C27</f>
        <v>150051.64729359691</v>
      </c>
      <c r="D37" s="2"/>
      <c r="E37" s="11">
        <f>mintBurn_tbl_op!E27/$B37</f>
        <v>-0.10986202220885144</v>
      </c>
      <c r="F37" s="11">
        <f>mintBurn_tbl_op!F27/$B37</f>
        <v>-0.15748106982789906</v>
      </c>
      <c r="G37" s="11">
        <f>mintBurn_tbl_op!G27/$B37</f>
        <v>-0.19319535554218478</v>
      </c>
      <c r="H37" s="11">
        <f>mintBurn_tbl_op!H27/$B37</f>
        <v>-0.22097313331996254</v>
      </c>
      <c r="I37" s="11">
        <f>mintBurn_tbl_op!I27/$B37</f>
        <v>-0.24319535554218477</v>
      </c>
      <c r="K37" s="11">
        <f>mintBurn_tbl_op!J27/$B37</f>
        <v>-0.17652868887551815</v>
      </c>
      <c r="L37" s="11">
        <f>mintBurn_tbl_op!K27/$B37</f>
        <v>-0.21462392697075619</v>
      </c>
      <c r="M37" s="11">
        <f>mintBurn_tbl_op!L27/$B37</f>
        <v>-0.24319535554218477</v>
      </c>
      <c r="N37" s="11">
        <f>mintBurn_tbl_op!M27/$B37</f>
        <v>-0.26541757776440705</v>
      </c>
      <c r="O37" s="11">
        <f>mintBurn_tbl_op!N27/$B37</f>
        <v>-0.28319535554218478</v>
      </c>
    </row>
    <row r="38" spans="1:15" x14ac:dyDescent="0.25">
      <c r="A38" s="12" t="str">
        <f>mintBurn_tbl_op!A28</f>
        <v>0xd1c4bbc87fa736e9514d03adff789395ed123baa</v>
      </c>
      <c r="B38" s="2">
        <f>mintBurn_tbl_op!B28</f>
        <v>552752.44476620783</v>
      </c>
      <c r="C38" s="2">
        <f>mintBurn_tbl_op!C28</f>
        <v>146640.3652397352</v>
      </c>
      <c r="D38" s="2"/>
      <c r="E38" s="11">
        <f>mintBurn_tbl_op!E28/$B38</f>
        <v>6.8042122723205381E-2</v>
      </c>
      <c r="F38" s="11">
        <f>mintBurn_tbl_op!F28/$B38</f>
        <v>2.0423075104157768E-2</v>
      </c>
      <c r="G38" s="11">
        <f>mintBurn_tbl_op!G28/$B38</f>
        <v>-1.5291210610127969E-2</v>
      </c>
      <c r="H38" s="11">
        <f>mintBurn_tbl_op!H28/$B38</f>
        <v>-4.3068988387905752E-2</v>
      </c>
      <c r="I38" s="11">
        <f>mintBurn_tbl_op!I28/$B38</f>
        <v>-6.5291210610127964E-2</v>
      </c>
      <c r="K38" s="11">
        <f>mintBurn_tbl_op!J28/$B38</f>
        <v>1.3754560565387226E-3</v>
      </c>
      <c r="L38" s="11">
        <f>mintBurn_tbl_op!K28/$B38</f>
        <v>-3.6719782038699376E-2</v>
      </c>
      <c r="M38" s="11">
        <f>mintBurn_tbl_op!L28/$B38</f>
        <v>-6.5291210610127964E-2</v>
      </c>
      <c r="N38" s="11">
        <f>mintBurn_tbl_op!M28/$B38</f>
        <v>-8.7513432832350177E-2</v>
      </c>
      <c r="O38" s="11">
        <f>mintBurn_tbl_op!N28/$B38</f>
        <v>-0.10529121061012797</v>
      </c>
    </row>
    <row r="39" spans="1:15" x14ac:dyDescent="0.25">
      <c r="A39" s="12" t="str">
        <f>mintBurn_tbl_op!A29</f>
        <v>0xf1010ee787ee588766b441d7cc397b40ddfb17a3</v>
      </c>
      <c r="B39" s="2">
        <f>mintBurn_tbl_op!B29</f>
        <v>543336.04081113054</v>
      </c>
      <c r="C39" s="2">
        <f>mintBurn_tbl_op!C29</f>
        <v>143844.47305247109</v>
      </c>
      <c r="D39" s="2"/>
      <c r="E39" s="11">
        <f>mintBurn_tbl_op!E29/$B39</f>
        <v>6.8590223640609987E-2</v>
      </c>
      <c r="F39" s="11">
        <f>mintBurn_tbl_op!F29/$B39</f>
        <v>2.0971176021562326E-2</v>
      </c>
      <c r="G39" s="11">
        <f>mintBurn_tbl_op!G29/$B39</f>
        <v>-1.4743109692723359E-2</v>
      </c>
      <c r="H39" s="11">
        <f>mintBurn_tbl_op!H29/$B39</f>
        <v>-4.2520887470501124E-2</v>
      </c>
      <c r="I39" s="11">
        <f>mintBurn_tbl_op!I29/$B39</f>
        <v>-6.4743109692723386E-2</v>
      </c>
      <c r="K39" s="11">
        <f>mintBurn_tbl_op!J29/$B39</f>
        <v>1.9235569739433135E-3</v>
      </c>
      <c r="L39" s="11">
        <f>mintBurn_tbl_op!K29/$B39</f>
        <v>-3.6171681121294763E-2</v>
      </c>
      <c r="M39" s="11">
        <f>mintBurn_tbl_op!L29/$B39</f>
        <v>-6.4743109692723344E-2</v>
      </c>
      <c r="N39" s="11">
        <f>mintBurn_tbl_op!M29/$B39</f>
        <v>-8.6965331914945571E-2</v>
      </c>
      <c r="O39" s="11">
        <f>mintBurn_tbl_op!N29/$B39</f>
        <v>-0.10474310969272334</v>
      </c>
    </row>
    <row r="40" spans="1:15" x14ac:dyDescent="0.25">
      <c r="A40" s="12" t="str">
        <f>mintBurn_tbl_op!A30</f>
        <v>0x5db5286cec9a28d76feb4ee22e0722e6a6912b22</v>
      </c>
      <c r="B40" s="2">
        <f>mintBurn_tbl_op!B30</f>
        <v>536029.33263686532</v>
      </c>
      <c r="C40" s="2">
        <f>mintBurn_tbl_op!C30</f>
        <v>137613.518718609</v>
      </c>
      <c r="D40" s="2"/>
      <c r="E40" s="11">
        <f>mintBurn_tbl_op!E30/$B40</f>
        <v>7.6605743367961707E-2</v>
      </c>
      <c r="F40" s="11">
        <f>mintBurn_tbl_op!F30/$B40</f>
        <v>2.8986695748914069E-2</v>
      </c>
      <c r="G40" s="11">
        <f>mintBurn_tbl_op!G30/$B40</f>
        <v>-6.7275899653716636E-3</v>
      </c>
      <c r="H40" s="11">
        <f>mintBurn_tbl_op!H30/$B40</f>
        <v>-3.4505367743149454E-2</v>
      </c>
      <c r="I40" s="11">
        <f>mintBurn_tbl_op!I30/$B40</f>
        <v>-5.672758996537168E-2</v>
      </c>
      <c r="K40" s="11">
        <f>mintBurn_tbl_op!J30/$B40</f>
        <v>9.9390767012950063E-3</v>
      </c>
      <c r="L40" s="11">
        <f>mintBurn_tbl_op!K30/$B40</f>
        <v>-2.8156161393943079E-2</v>
      </c>
      <c r="M40" s="11">
        <f>mintBurn_tbl_op!L30/$B40</f>
        <v>-5.6727589965371639E-2</v>
      </c>
      <c r="N40" s="11">
        <f>mintBurn_tbl_op!M30/$B40</f>
        <v>-7.8949812187593879E-2</v>
      </c>
      <c r="O40" s="11">
        <f>mintBurn_tbl_op!N30/$B40</f>
        <v>-9.6727589965371646E-2</v>
      </c>
    </row>
    <row r="41" spans="1:15" x14ac:dyDescent="0.25">
      <c r="A41" s="12" t="str">
        <f>mintBurn_tbl_op!A31</f>
        <v>0xb8b9977a5b8920ad74ff3eea8d0267d09cb86926</v>
      </c>
      <c r="B41" s="2">
        <f>mintBurn_tbl_op!B31</f>
        <v>449260.49145491899</v>
      </c>
      <c r="C41" s="2">
        <f>mintBurn_tbl_op!C31</f>
        <v>136545.66062985681</v>
      </c>
      <c r="D41" s="2"/>
      <c r="E41" s="11">
        <f>mintBurn_tbl_op!E31/$B41</f>
        <v>2.9399060841093835E-2</v>
      </c>
      <c r="F41" s="11">
        <f>mintBurn_tbl_op!F31/$B41</f>
        <v>-1.8219986777953796E-2</v>
      </c>
      <c r="G41" s="11">
        <f>mintBurn_tbl_op!G31/$B41</f>
        <v>-5.3934272492239532E-2</v>
      </c>
      <c r="H41" s="11">
        <f>mintBurn_tbl_op!H31/$B41</f>
        <v>-8.1712050270017281E-2</v>
      </c>
      <c r="I41" s="11">
        <f>mintBurn_tbl_op!I31/$B41</f>
        <v>-0.10393427249223954</v>
      </c>
      <c r="K41" s="11">
        <f>mintBurn_tbl_op!J31/$B41</f>
        <v>-3.7267605825572821E-2</v>
      </c>
      <c r="L41" s="11">
        <f>mintBurn_tbl_op!K31/$B41</f>
        <v>-7.5362843920810912E-2</v>
      </c>
      <c r="M41" s="11">
        <f>mintBurn_tbl_op!L31/$B41</f>
        <v>-0.10393427249223951</v>
      </c>
      <c r="N41" s="11">
        <f>mintBurn_tbl_op!M31/$B41</f>
        <v>-0.12615649471446172</v>
      </c>
      <c r="O41" s="11">
        <f>mintBurn_tbl_op!N31/$B41</f>
        <v>-0.14393427249223953</v>
      </c>
    </row>
    <row r="42" spans="1:15" x14ac:dyDescent="0.25">
      <c r="A42" s="12" t="str">
        <f>mintBurn_tbl_op!A32</f>
        <v>0xfea2133278a3b35ad142f91b15b45501b5089fa6</v>
      </c>
      <c r="B42" s="2">
        <f>mintBurn_tbl_op!B32</f>
        <v>436620.55364743428</v>
      </c>
      <c r="C42" s="2">
        <f>mintBurn_tbl_op!C32</f>
        <v>132822.82198874859</v>
      </c>
      <c r="D42" s="2"/>
      <c r="E42" s="11">
        <f>mintBurn_tbl_op!E32/$B42</f>
        <v>2.9126806913137796E-2</v>
      </c>
      <c r="F42" s="11">
        <f>mintBurn_tbl_op!F32/$B42</f>
        <v>-1.8492240705909817E-2</v>
      </c>
      <c r="G42" s="11">
        <f>mintBurn_tbl_op!G32/$B42</f>
        <v>-5.4206526420195536E-2</v>
      </c>
      <c r="H42" s="11">
        <f>mintBurn_tbl_op!H32/$B42</f>
        <v>-8.1984304197973312E-2</v>
      </c>
      <c r="I42" s="11">
        <f>mintBurn_tbl_op!I32/$B42</f>
        <v>-0.10420652642019554</v>
      </c>
      <c r="K42" s="11">
        <f>mintBurn_tbl_op!J32/$B42</f>
        <v>-3.7539859753528873E-2</v>
      </c>
      <c r="L42" s="11">
        <f>mintBurn_tbl_op!K32/$B42</f>
        <v>-7.5635097848766958E-2</v>
      </c>
      <c r="M42" s="11">
        <f>mintBurn_tbl_op!L32/$B42</f>
        <v>-0.10420652642019554</v>
      </c>
      <c r="N42" s="11">
        <f>mintBurn_tbl_op!M32/$B42</f>
        <v>-0.12642874864241774</v>
      </c>
      <c r="O42" s="11">
        <f>mintBurn_tbl_op!N32/$B42</f>
        <v>-0.14420652642019552</v>
      </c>
    </row>
    <row r="43" spans="1:15" x14ac:dyDescent="0.25">
      <c r="A43" s="12" t="str">
        <f>mintBurn_tbl_op!A33</f>
        <v>0xb0a6f90f11c5ae94e30476a7534191194492a91b</v>
      </c>
      <c r="B43" s="2">
        <f>mintBurn_tbl_op!B33</f>
        <v>473048.65150107152</v>
      </c>
      <c r="C43" s="2">
        <f>mintBurn_tbl_op!C33</f>
        <v>129476.8620378521</v>
      </c>
      <c r="D43" s="2"/>
      <c r="E43" s="11">
        <f>mintBurn_tbl_op!E33/$B43</f>
        <v>5.9626048412431527E-2</v>
      </c>
      <c r="F43" s="11">
        <f>mintBurn_tbl_op!F33/$B43</f>
        <v>1.2007000793383894E-2</v>
      </c>
      <c r="G43" s="11">
        <f>mintBurn_tbl_op!G33/$B43</f>
        <v>-2.3707284920901794E-2</v>
      </c>
      <c r="H43" s="11">
        <f>mintBurn_tbl_op!H33/$B43</f>
        <v>-5.1485062698679571E-2</v>
      </c>
      <c r="I43" s="11">
        <f>mintBurn_tbl_op!I33/$B43</f>
        <v>-7.3707284920901797E-2</v>
      </c>
      <c r="K43" s="11">
        <f>mintBurn_tbl_op!J33/$B43</f>
        <v>-7.0406182542350985E-3</v>
      </c>
      <c r="L43" s="11">
        <f>mintBurn_tbl_op!K33/$B43</f>
        <v>-4.5135856349473175E-2</v>
      </c>
      <c r="M43" s="11">
        <f>mintBurn_tbl_op!L33/$B43</f>
        <v>-7.3707284920901769E-2</v>
      </c>
      <c r="N43" s="11">
        <f>mintBurn_tbl_op!M33/$B43</f>
        <v>-9.5929507143123982E-2</v>
      </c>
      <c r="O43" s="11">
        <f>mintBurn_tbl_op!N33/$B43</f>
        <v>-0.11370728492090176</v>
      </c>
    </row>
    <row r="44" spans="1:15" x14ac:dyDescent="0.25">
      <c r="A44" s="12" t="str">
        <f>mintBurn_tbl_op!A34</f>
        <v>0x4f76ff660dc5e37b098de28e6ec32978e4b5beb6</v>
      </c>
      <c r="B44" s="2">
        <f>mintBurn_tbl_op!B34</f>
        <v>485047.17887416721</v>
      </c>
      <c r="C44" s="2">
        <f>mintBurn_tbl_op!C34</f>
        <v>127984.36406842151</v>
      </c>
      <c r="D44" s="2"/>
      <c r="E44" s="11">
        <f>mintBurn_tbl_op!E34/$B44</f>
        <v>6.9473713810376106E-2</v>
      </c>
      <c r="F44" s="11">
        <f>mintBurn_tbl_op!F34/$B44</f>
        <v>2.1854666191328462E-2</v>
      </c>
      <c r="G44" s="11">
        <f>mintBurn_tbl_op!G34/$B44</f>
        <v>-1.3859619522957256E-2</v>
      </c>
      <c r="H44" s="11">
        <f>mintBurn_tbl_op!H34/$B44</f>
        <v>-4.1637397300735034E-2</v>
      </c>
      <c r="I44" s="11">
        <f>mintBurn_tbl_op!I34/$B44</f>
        <v>-6.3859619522957253E-2</v>
      </c>
      <c r="K44" s="11">
        <f>mintBurn_tbl_op!J34/$B44</f>
        <v>2.8070471437094094E-3</v>
      </c>
      <c r="L44" s="11">
        <f>mintBurn_tbl_op!K34/$B44</f>
        <v>-3.5288190951528679E-2</v>
      </c>
      <c r="M44" s="11">
        <f>mintBurn_tbl_op!L34/$B44</f>
        <v>-6.3859619522957253E-2</v>
      </c>
      <c r="N44" s="11">
        <f>mintBurn_tbl_op!M34/$B44</f>
        <v>-8.6081841745179466E-2</v>
      </c>
      <c r="O44" s="11">
        <f>mintBurn_tbl_op!N34/$B44</f>
        <v>-0.10385961952295726</v>
      </c>
    </row>
    <row r="45" spans="1:15" x14ac:dyDescent="0.25">
      <c r="A45" s="12" t="str">
        <f>mintBurn_tbl_op!A35</f>
        <v>0xd34f3e85bb7c8020c7959b80a4b87a369d639dc0</v>
      </c>
      <c r="B45" s="2">
        <f>mintBurn_tbl_op!B35</f>
        <v>464767.49806408089</v>
      </c>
      <c r="C45" s="2">
        <f>mintBurn_tbl_op!C35</f>
        <v>124509.3044137379</v>
      </c>
      <c r="D45" s="2"/>
      <c r="E45" s="11">
        <f>mintBurn_tbl_op!E35/$B45</f>
        <v>6.5437439295211744E-2</v>
      </c>
      <c r="F45" s="11">
        <f>mintBurn_tbl_op!F35/$B45</f>
        <v>1.7818391676164131E-2</v>
      </c>
      <c r="G45" s="11">
        <f>mintBurn_tbl_op!G35/$B45</f>
        <v>-1.7895894038121574E-2</v>
      </c>
      <c r="H45" s="11">
        <f>mintBurn_tbl_op!H35/$B45</f>
        <v>-4.5673671815899354E-2</v>
      </c>
      <c r="I45" s="11">
        <f>mintBurn_tbl_op!I35/$B45</f>
        <v>-6.7895894038121601E-2</v>
      </c>
      <c r="K45" s="11">
        <f>mintBurn_tbl_op!J35/$B45</f>
        <v>-1.2292273714548832E-3</v>
      </c>
      <c r="L45" s="11">
        <f>mintBurn_tbl_op!K35/$B45</f>
        <v>-3.9324465466692965E-2</v>
      </c>
      <c r="M45" s="11">
        <f>mintBurn_tbl_op!L35/$B45</f>
        <v>-6.7895894038121546E-2</v>
      </c>
      <c r="N45" s="11">
        <f>mintBurn_tbl_op!M35/$B45</f>
        <v>-9.0118116260343786E-2</v>
      </c>
      <c r="O45" s="11">
        <f>mintBurn_tbl_op!N35/$B45</f>
        <v>-0.10789589403812155</v>
      </c>
    </row>
    <row r="46" spans="1:15" x14ac:dyDescent="0.25">
      <c r="A46" s="12" t="str">
        <f>mintBurn_tbl_op!A36</f>
        <v>0x85e78b9c7128c95869d691e40ac6106f3190d9fd</v>
      </c>
      <c r="B46" s="2">
        <f>mintBurn_tbl_op!B36</f>
        <v>312817.23591277318</v>
      </c>
      <c r="C46" s="2">
        <f>mintBurn_tbl_op!C36</f>
        <v>124073.07198494081</v>
      </c>
      <c r="D46" s="2"/>
      <c r="E46" s="11">
        <f>mintBurn_tbl_op!E36/$B46</f>
        <v>-6.3297854915953702E-2</v>
      </c>
      <c r="F46" s="11">
        <f>mintBurn_tbl_op!F36/$B46</f>
        <v>-0.11091690253500132</v>
      </c>
      <c r="G46" s="11">
        <f>mintBurn_tbl_op!G36/$B46</f>
        <v>-0.14663118824928706</v>
      </c>
      <c r="H46" s="11">
        <f>mintBurn_tbl_op!H36/$B46</f>
        <v>-0.17440896602706485</v>
      </c>
      <c r="I46" s="11">
        <f>mintBurn_tbl_op!I36/$B46</f>
        <v>-0.19663118824928705</v>
      </c>
      <c r="K46" s="11">
        <f>mintBurn_tbl_op!J36/$B46</f>
        <v>-0.12996452158262037</v>
      </c>
      <c r="L46" s="11">
        <f>mintBurn_tbl_op!K36/$B46</f>
        <v>-0.16805975967785847</v>
      </c>
      <c r="M46" s="11">
        <f>mintBurn_tbl_op!L36/$B46</f>
        <v>-0.19663118824928705</v>
      </c>
      <c r="N46" s="11">
        <f>mintBurn_tbl_op!M36/$B46</f>
        <v>-0.2188534104715093</v>
      </c>
      <c r="O46" s="11">
        <f>mintBurn_tbl_op!N36/$B46</f>
        <v>-0.23663118824928708</v>
      </c>
    </row>
    <row r="47" spans="1:15" x14ac:dyDescent="0.25">
      <c r="A47" s="12" t="str">
        <f>mintBurn_tbl_op!A37</f>
        <v>0xb115aff9ce430fef6fcde91099a377795a4319bf</v>
      </c>
      <c r="B47" s="2">
        <f>mintBurn_tbl_op!B37</f>
        <v>442922.49206952512</v>
      </c>
      <c r="C47" s="2">
        <f>mintBurn_tbl_op!C37</f>
        <v>115009.40197020709</v>
      </c>
      <c r="D47" s="2"/>
      <c r="E47" s="11">
        <f>mintBurn_tbl_op!E37/$B47</f>
        <v>7.367299991284354E-2</v>
      </c>
      <c r="F47" s="11">
        <f>mintBurn_tbl_op!F37/$B47</f>
        <v>2.6053952293795923E-2</v>
      </c>
      <c r="G47" s="11">
        <f>mintBurn_tbl_op!G37/$B47</f>
        <v>-9.6603334204897907E-3</v>
      </c>
      <c r="H47" s="11">
        <f>mintBurn_tbl_op!H37/$B47</f>
        <v>-3.7438111198267572E-2</v>
      </c>
      <c r="I47" s="11">
        <f>mintBurn_tbl_op!I37/$B47</f>
        <v>-5.9660333420489806E-2</v>
      </c>
      <c r="K47" s="11">
        <f>mintBurn_tbl_op!J37/$B47</f>
        <v>7.0063332461769226E-3</v>
      </c>
      <c r="L47" s="11">
        <f>mintBurn_tbl_op!K37/$B47</f>
        <v>-3.10889048490612E-2</v>
      </c>
      <c r="M47" s="11">
        <f>mintBurn_tbl_op!L37/$B47</f>
        <v>-5.9660333420489757E-2</v>
      </c>
      <c r="N47" s="11">
        <f>mintBurn_tbl_op!M37/$B47</f>
        <v>-8.1882555642711977E-2</v>
      </c>
      <c r="O47" s="11">
        <f>mintBurn_tbl_op!N37/$B47</f>
        <v>-9.9660333420489758E-2</v>
      </c>
    </row>
    <row r="48" spans="1:15" x14ac:dyDescent="0.25">
      <c r="A48" s="12" t="str">
        <f>mintBurn_tbl_op!A38</f>
        <v>0xf59b2359a33d9777f381d5044daf47f3e309f018</v>
      </c>
      <c r="B48" s="2">
        <f>mintBurn_tbl_op!B38</f>
        <v>426343.94322589831</v>
      </c>
      <c r="C48" s="2">
        <f>mintBurn_tbl_op!C38</f>
        <v>112866.4536334203</v>
      </c>
      <c r="D48" s="2"/>
      <c r="E48" s="11">
        <f>mintBurn_tbl_op!E38/$B48</f>
        <v>6.8602344593526071E-2</v>
      </c>
      <c r="F48" s="11">
        <f>mintBurn_tbl_op!F38/$B48</f>
        <v>2.0983296974478486E-2</v>
      </c>
      <c r="G48" s="11">
        <f>mintBurn_tbl_op!G38/$B48</f>
        <v>-1.4730988739807232E-2</v>
      </c>
      <c r="H48" s="11">
        <f>mintBurn_tbl_op!H38/$B48</f>
        <v>-4.2508766517585013E-2</v>
      </c>
      <c r="I48" s="11">
        <f>mintBurn_tbl_op!I38/$B48</f>
        <v>-6.4730988739807219E-2</v>
      </c>
      <c r="K48" s="11">
        <f>mintBurn_tbl_op!J38/$B48</f>
        <v>1.935677926859444E-3</v>
      </c>
      <c r="L48" s="11">
        <f>mintBurn_tbl_op!K38/$B48</f>
        <v>-3.6159560168378645E-2</v>
      </c>
      <c r="M48" s="11">
        <f>mintBurn_tbl_op!L38/$B48</f>
        <v>-6.4730988739807219E-2</v>
      </c>
      <c r="N48" s="11">
        <f>mintBurn_tbl_op!M38/$B48</f>
        <v>-8.6953210962029445E-2</v>
      </c>
      <c r="O48" s="11">
        <f>mintBurn_tbl_op!N38/$B48</f>
        <v>-0.10473098873980723</v>
      </c>
    </row>
    <row r="49" spans="1:15" x14ac:dyDescent="0.25">
      <c r="A49" s="12" t="str">
        <f>mintBurn_tbl_op!A39</f>
        <v>0x49a2dcc237a65cc1f412ed47e0594602f6141936</v>
      </c>
      <c r="B49" s="2">
        <f>mintBurn_tbl_op!B39</f>
        <v>400853.19635613961</v>
      </c>
      <c r="C49" s="2">
        <f>mintBurn_tbl_op!C39</f>
        <v>100791.852138293</v>
      </c>
      <c r="D49" s="2"/>
      <c r="E49" s="11">
        <f>mintBurn_tbl_op!E39/$B49</f>
        <v>8.1890029264618594E-2</v>
      </c>
      <c r="F49" s="11">
        <f>mintBurn_tbl_op!F39/$B49</f>
        <v>3.4270981645571033E-2</v>
      </c>
      <c r="G49" s="11">
        <f>mintBurn_tbl_op!G39/$B49</f>
        <v>-1.4433040687146829E-3</v>
      </c>
      <c r="H49" s="11">
        <f>mintBurn_tbl_op!H39/$B49</f>
        <v>-2.9221081846492462E-2</v>
      </c>
      <c r="I49" s="11">
        <f>mintBurn_tbl_op!I39/$B49</f>
        <v>-5.1443304068714696E-2</v>
      </c>
      <c r="K49" s="11">
        <f>mintBurn_tbl_op!J39/$B49</f>
        <v>1.5223362597951998E-2</v>
      </c>
      <c r="L49" s="11">
        <f>mintBurn_tbl_op!K39/$B49</f>
        <v>-2.2871875497286084E-2</v>
      </c>
      <c r="M49" s="11">
        <f>mintBurn_tbl_op!L39/$B49</f>
        <v>-5.1443304068714654E-2</v>
      </c>
      <c r="N49" s="11">
        <f>mintBurn_tbl_op!M39/$B49</f>
        <v>-7.3665526290936867E-2</v>
      </c>
      <c r="O49" s="11">
        <f>mintBurn_tbl_op!N39/$B49</f>
        <v>-9.1443304068714634E-2</v>
      </c>
    </row>
    <row r="50" spans="1:15" x14ac:dyDescent="0.25">
      <c r="A50" s="12" t="str">
        <f>mintBurn_tbl_op!A40</f>
        <v>0x6e0d41232da164ad7a91d4ae5d4277a42e1e3fc2</v>
      </c>
      <c r="B50" s="2">
        <f>mintBurn_tbl_op!B40</f>
        <v>370962.24083172862</v>
      </c>
      <c r="C50" s="2">
        <f>mintBurn_tbl_op!C40</f>
        <v>100408.36092608261</v>
      </c>
      <c r="D50" s="2"/>
      <c r="E50" s="11">
        <f>mintBurn_tbl_op!E40/$B50</f>
        <v>6.2663303141153717E-2</v>
      </c>
      <c r="F50" s="11">
        <f>mintBurn_tbl_op!F40/$B50</f>
        <v>1.5044255522106115E-2</v>
      </c>
      <c r="G50" s="11">
        <f>mintBurn_tbl_op!G40/$B50</f>
        <v>-2.0670030192179615E-2</v>
      </c>
      <c r="H50" s="11">
        <f>mintBurn_tbl_op!H40/$B50</f>
        <v>-4.8447807969957381E-2</v>
      </c>
      <c r="I50" s="11">
        <f>mintBurn_tbl_op!I40/$B50</f>
        <v>-7.06700301921796E-2</v>
      </c>
      <c r="K50" s="11">
        <f>mintBurn_tbl_op!J40/$B50</f>
        <v>-4.0033635255129251E-3</v>
      </c>
      <c r="L50" s="11">
        <f>mintBurn_tbl_op!K40/$B50</f>
        <v>-4.2098601620751047E-2</v>
      </c>
      <c r="M50" s="11">
        <f>mintBurn_tbl_op!L40/$B50</f>
        <v>-7.06700301921796E-2</v>
      </c>
      <c r="N50" s="11">
        <f>mintBurn_tbl_op!M40/$B50</f>
        <v>-9.2892252414401841E-2</v>
      </c>
      <c r="O50" s="11">
        <f>mintBurn_tbl_op!N40/$B50</f>
        <v>-0.11067003019217961</v>
      </c>
    </row>
    <row r="51" spans="1:15" x14ac:dyDescent="0.25">
      <c r="A51" s="12" t="str">
        <f>mintBurn_tbl_op!A41</f>
        <v>0x1ebf9d426f4f04a255c84ed9abd2cc8047c8c343</v>
      </c>
      <c r="B51" s="2">
        <f>mintBurn_tbl_op!B41</f>
        <v>369178.01296067401</v>
      </c>
      <c r="C51" s="2">
        <f>mintBurn_tbl_op!C41</f>
        <v>97299.136857223115</v>
      </c>
      <c r="D51" s="2"/>
      <c r="E51" s="11">
        <f>mintBurn_tbl_op!E41/$B51</f>
        <v>6.9777180362794108E-2</v>
      </c>
      <c r="F51" s="11">
        <f>mintBurn_tbl_op!F41/$B51</f>
        <v>2.2158132743746468E-2</v>
      </c>
      <c r="G51" s="11">
        <f>mintBurn_tbl_op!G41/$B51</f>
        <v>-1.3556152970539234E-2</v>
      </c>
      <c r="H51" s="11">
        <f>mintBurn_tbl_op!H41/$B51</f>
        <v>-4.133393074831701E-2</v>
      </c>
      <c r="I51" s="11">
        <f>mintBurn_tbl_op!I41/$B51</f>
        <v>-6.3556152970539223E-2</v>
      </c>
      <c r="K51" s="11">
        <f>mintBurn_tbl_op!J41/$B51</f>
        <v>3.1105136961274561E-3</v>
      </c>
      <c r="L51" s="11">
        <f>mintBurn_tbl_op!K41/$B51</f>
        <v>-3.4984724399110656E-2</v>
      </c>
      <c r="M51" s="11">
        <f>mintBurn_tbl_op!L41/$B51</f>
        <v>-6.3556152970539223E-2</v>
      </c>
      <c r="N51" s="11">
        <f>mintBurn_tbl_op!M41/$B51</f>
        <v>-8.5778375192761463E-2</v>
      </c>
      <c r="O51" s="11">
        <f>mintBurn_tbl_op!N41/$B51</f>
        <v>-0.10355615297053922</v>
      </c>
    </row>
    <row r="52" spans="1:15" x14ac:dyDescent="0.25">
      <c r="A52" s="12" t="str">
        <f>mintBurn_tbl_op!A42</f>
        <v>0xcc15f837dbf16d9d7f311a7ce19f495893497dd1</v>
      </c>
      <c r="B52" s="2">
        <f>mintBurn_tbl_op!B42</f>
        <v>308172.58881081792</v>
      </c>
      <c r="C52" s="2">
        <f>mintBurn_tbl_op!C42</f>
        <v>96654.518915430643</v>
      </c>
      <c r="D52" s="2"/>
      <c r="E52" s="11">
        <f>mintBurn_tbl_op!E42/$B52</f>
        <v>1.9695708103903028E-2</v>
      </c>
      <c r="F52" s="11">
        <f>mintBurn_tbl_op!F42/$B52</f>
        <v>-2.792333951514462E-2</v>
      </c>
      <c r="G52" s="11">
        <f>mintBurn_tbl_op!G42/$B52</f>
        <v>-6.3637625229430311E-2</v>
      </c>
      <c r="H52" s="11">
        <f>mintBurn_tbl_op!H42/$B52</f>
        <v>-9.1415403007208101E-2</v>
      </c>
      <c r="I52" s="11">
        <f>mintBurn_tbl_op!I42/$B52</f>
        <v>-0.11363762522943033</v>
      </c>
      <c r="K52" s="11">
        <f>mintBurn_tbl_op!J42/$B52</f>
        <v>-4.6970958562763648E-2</v>
      </c>
      <c r="L52" s="11">
        <f>mintBurn_tbl_op!K42/$B52</f>
        <v>-8.5066196658001719E-2</v>
      </c>
      <c r="M52" s="11">
        <f>mintBurn_tbl_op!L42/$B52</f>
        <v>-0.11363762522943029</v>
      </c>
      <c r="N52" s="11">
        <f>mintBurn_tbl_op!M42/$B52</f>
        <v>-0.1358598474516525</v>
      </c>
      <c r="O52" s="11">
        <f>mintBurn_tbl_op!N42/$B52</f>
        <v>-0.15363762522943031</v>
      </c>
    </row>
    <row r="53" spans="1:15" x14ac:dyDescent="0.25">
      <c r="A53" s="12" t="str">
        <f>mintBurn_tbl_op!A43</f>
        <v>0xe0041ea9c685fd159e7cb45adf6119ae791f3c93</v>
      </c>
      <c r="B53" s="2">
        <f>mintBurn_tbl_op!B43</f>
        <v>310538.99054357712</v>
      </c>
      <c r="C53" s="2">
        <f>mintBurn_tbl_op!C43</f>
        <v>96553.995707872891</v>
      </c>
      <c r="D53" s="2"/>
      <c r="E53" s="11">
        <f>mintBurn_tbl_op!E43/$B53</f>
        <v>2.2409427968465092E-2</v>
      </c>
      <c r="F53" s="11">
        <f>mintBurn_tbl_op!F43/$B53</f>
        <v>-2.5209619650582521E-2</v>
      </c>
      <c r="G53" s="11">
        <f>mintBurn_tbl_op!G43/$B53</f>
        <v>-6.0923905364868254E-2</v>
      </c>
      <c r="H53" s="11">
        <f>mintBurn_tbl_op!H43/$B53</f>
        <v>-8.8701683142646037E-2</v>
      </c>
      <c r="I53" s="11">
        <f>mintBurn_tbl_op!I43/$B53</f>
        <v>-0.11092390536486828</v>
      </c>
      <c r="K53" s="11">
        <f>mintBurn_tbl_op!J43/$B53</f>
        <v>-4.4257238698201563E-2</v>
      </c>
      <c r="L53" s="11">
        <f>mintBurn_tbl_op!K43/$B53</f>
        <v>-8.2352476793439641E-2</v>
      </c>
      <c r="M53" s="11">
        <f>mintBurn_tbl_op!L43/$B53</f>
        <v>-0.11092390536486828</v>
      </c>
      <c r="N53" s="11">
        <f>mintBurn_tbl_op!M43/$B53</f>
        <v>-0.13314612758709049</v>
      </c>
      <c r="O53" s="11">
        <f>mintBurn_tbl_op!N43/$B53</f>
        <v>-0.15092390536486824</v>
      </c>
    </row>
    <row r="54" spans="1:15" x14ac:dyDescent="0.25">
      <c r="A54" s="12" t="str">
        <f>mintBurn_tbl_op!A44</f>
        <v>0x1d3666a6b38a3b7eb22a98f62b2e52a44890450f</v>
      </c>
      <c r="B54" s="2">
        <f>mintBurn_tbl_op!B44</f>
        <v>340170.05502978747</v>
      </c>
      <c r="C54" s="2">
        <f>mintBurn_tbl_op!C44</f>
        <v>96209.923601182454</v>
      </c>
      <c r="D54" s="2"/>
      <c r="E54" s="11">
        <f>mintBurn_tbl_op!E44/$B54</f>
        <v>5.0504430028609229E-2</v>
      </c>
      <c r="F54" s="11">
        <f>mintBurn_tbl_op!F44/$B54</f>
        <v>2.8853824095615944E-3</v>
      </c>
      <c r="G54" s="11">
        <f>mintBurn_tbl_op!G44/$B54</f>
        <v>-3.28289033047241E-2</v>
      </c>
      <c r="H54" s="11">
        <f>mintBurn_tbl_op!H44/$B54</f>
        <v>-6.0606681082501897E-2</v>
      </c>
      <c r="I54" s="11">
        <f>mintBurn_tbl_op!I44/$B54</f>
        <v>-8.2828903304724116E-2</v>
      </c>
      <c r="K54" s="11">
        <f>mintBurn_tbl_op!J44/$B54</f>
        <v>-1.616223663805744E-2</v>
      </c>
      <c r="L54" s="11">
        <f>mintBurn_tbl_op!K44/$B54</f>
        <v>-5.4257474733295522E-2</v>
      </c>
      <c r="M54" s="11">
        <f>mintBurn_tbl_op!L44/$B54</f>
        <v>-8.2828903304724116E-2</v>
      </c>
      <c r="N54" s="11">
        <f>mintBurn_tbl_op!M44/$B54</f>
        <v>-0.10505112552694634</v>
      </c>
      <c r="O54" s="11">
        <f>mintBurn_tbl_op!N44/$B54</f>
        <v>-0.12282890330472411</v>
      </c>
    </row>
    <row r="55" spans="1:15" x14ac:dyDescent="0.25">
      <c r="A55" s="12" t="str">
        <f>mintBurn_tbl_op!A45</f>
        <v>0xb08dd71c47cb8c00e2155c1f12877f0e7d17b449</v>
      </c>
      <c r="B55" s="2">
        <f>mintBurn_tbl_op!B45</f>
        <v>327108.43041930982</v>
      </c>
      <c r="C55" s="2">
        <f>mintBurn_tbl_op!C45</f>
        <v>93711.585142485856</v>
      </c>
      <c r="D55" s="2"/>
      <c r="E55" s="11">
        <f>mintBurn_tbl_op!E45/$B55</f>
        <v>4.6848558170675576E-2</v>
      </c>
      <c r="F55" s="11">
        <f>mintBurn_tbl_op!F45/$B55</f>
        <v>-7.7048944837204941E-4</v>
      </c>
      <c r="G55" s="11">
        <f>mintBurn_tbl_op!G45/$B55</f>
        <v>-3.6484775162657766E-2</v>
      </c>
      <c r="H55" s="11">
        <f>mintBurn_tbl_op!H45/$B55</f>
        <v>-6.4262552940435536E-2</v>
      </c>
      <c r="I55" s="11">
        <f>mintBurn_tbl_op!I45/$B55</f>
        <v>-8.6484775162657762E-2</v>
      </c>
      <c r="K55" s="11">
        <f>mintBurn_tbl_op!J45/$B55</f>
        <v>-1.9818108495991093E-2</v>
      </c>
      <c r="L55" s="11">
        <f>mintBurn_tbl_op!K45/$B55</f>
        <v>-5.7913346591229174E-2</v>
      </c>
      <c r="M55" s="11">
        <f>mintBurn_tbl_op!L45/$B55</f>
        <v>-8.6484775162657762E-2</v>
      </c>
      <c r="N55" s="11">
        <f>mintBurn_tbl_op!M45/$B55</f>
        <v>-0.10870699738487995</v>
      </c>
      <c r="O55" s="11">
        <f>mintBurn_tbl_op!N45/$B55</f>
        <v>-0.12648477516265774</v>
      </c>
    </row>
    <row r="56" spans="1:15" x14ac:dyDescent="0.25">
      <c r="A56" s="12" t="str">
        <f>mintBurn_tbl_op!A46</f>
        <v>0xaf0fdd39e5d92499b0ed9f68693da99c0ec1e92e</v>
      </c>
      <c r="B56" s="2">
        <f>mintBurn_tbl_op!B46</f>
        <v>353449.03482034942</v>
      </c>
      <c r="C56" s="2">
        <f>mintBurn_tbl_op!C46</f>
        <v>92695.854156703776</v>
      </c>
      <c r="D56" s="2"/>
      <c r="E56" s="11">
        <f>mintBurn_tbl_op!E46/$B56</f>
        <v>7.1072455456501343E-2</v>
      </c>
      <c r="F56" s="11">
        <f>mintBurn_tbl_op!F46/$B56</f>
        <v>2.3453407837453751E-2</v>
      </c>
      <c r="G56" s="11">
        <f>mintBurn_tbl_op!G46/$B56</f>
        <v>-1.226087787683197E-2</v>
      </c>
      <c r="H56" s="11">
        <f>mintBurn_tbl_op!H46/$B56</f>
        <v>-4.0038655654609748E-2</v>
      </c>
      <c r="I56" s="11">
        <f>mintBurn_tbl_op!I46/$B56</f>
        <v>-6.2260877876831981E-2</v>
      </c>
      <c r="K56" s="11">
        <f>mintBurn_tbl_op!J46/$B56</f>
        <v>4.4057887898347288E-3</v>
      </c>
      <c r="L56" s="11">
        <f>mintBurn_tbl_op!K46/$B56</f>
        <v>-3.3689449305403366E-2</v>
      </c>
      <c r="M56" s="11">
        <f>mintBurn_tbl_op!L46/$B56</f>
        <v>-6.2260877876831926E-2</v>
      </c>
      <c r="N56" s="11">
        <f>mintBurn_tbl_op!M46/$B56</f>
        <v>-8.4483100099054159E-2</v>
      </c>
      <c r="O56" s="11">
        <f>mintBurn_tbl_op!N46/$B56</f>
        <v>-0.10226087787683193</v>
      </c>
    </row>
    <row r="57" spans="1:15" x14ac:dyDescent="0.25">
      <c r="A57" s="12" t="str">
        <f>mintBurn_tbl_op!A47</f>
        <v>0x2ab7249404146652fbd5baec337b66bcf8070ce3</v>
      </c>
      <c r="B57" s="2">
        <f>mintBurn_tbl_op!B47</f>
        <v>338399.76062244951</v>
      </c>
      <c r="C57" s="2">
        <f>mintBurn_tbl_op!C47</f>
        <v>91184.99289577319</v>
      </c>
      <c r="D57" s="2"/>
      <c r="E57" s="11">
        <f>mintBurn_tbl_op!E47/$B57</f>
        <v>6.3873943858446192E-2</v>
      </c>
      <c r="F57" s="11">
        <f>mintBurn_tbl_op!F47/$B57</f>
        <v>1.6254896239398572E-2</v>
      </c>
      <c r="G57" s="11">
        <f>mintBurn_tbl_op!G47/$B57</f>
        <v>-1.9459389474887154E-2</v>
      </c>
      <c r="H57" s="11">
        <f>mintBurn_tbl_op!H47/$B57</f>
        <v>-4.723716725266492E-2</v>
      </c>
      <c r="I57" s="11">
        <f>mintBurn_tbl_op!I47/$B57</f>
        <v>-6.9459389474887154E-2</v>
      </c>
      <c r="K57" s="11">
        <f>mintBurn_tbl_op!J47/$B57</f>
        <v>-2.7927228082204802E-3</v>
      </c>
      <c r="L57" s="11">
        <f>mintBurn_tbl_op!K47/$B57</f>
        <v>-4.0887960903458587E-2</v>
      </c>
      <c r="M57" s="11">
        <f>mintBurn_tbl_op!L47/$B57</f>
        <v>-6.9459389474887154E-2</v>
      </c>
      <c r="N57" s="11">
        <f>mintBurn_tbl_op!M47/$B57</f>
        <v>-9.168161169710938E-2</v>
      </c>
      <c r="O57" s="11">
        <f>mintBurn_tbl_op!N47/$B57</f>
        <v>-0.10945938947488713</v>
      </c>
    </row>
    <row r="58" spans="1:15" x14ac:dyDescent="0.25">
      <c r="A58" s="12" t="str">
        <f>mintBurn_tbl_op!A48</f>
        <v>0x639cec09a3ad0dedc2951adb00c43a43160273c3</v>
      </c>
      <c r="B58" s="2">
        <f>mintBurn_tbl_op!B48</f>
        <v>338441.08212731307</v>
      </c>
      <c r="C58" s="2">
        <f>mintBurn_tbl_op!C48</f>
        <v>90802.433967739984</v>
      </c>
      <c r="D58" s="2"/>
      <c r="E58" s="11">
        <f>mintBurn_tbl_op!E48/$B58</f>
        <v>6.503719919680917E-2</v>
      </c>
      <c r="F58" s="11">
        <f>mintBurn_tbl_op!F48/$B58</f>
        <v>1.741815157776154E-2</v>
      </c>
      <c r="G58" s="11">
        <f>mintBurn_tbl_op!G48/$B58</f>
        <v>-1.8296134136524179E-2</v>
      </c>
      <c r="H58" s="11">
        <f>mintBurn_tbl_op!H48/$B58</f>
        <v>-4.6073911914301963E-2</v>
      </c>
      <c r="I58" s="11">
        <f>mintBurn_tbl_op!I48/$B58</f>
        <v>-6.8296134136524175E-2</v>
      </c>
      <c r="K58" s="11">
        <f>mintBurn_tbl_op!J48/$B58</f>
        <v>-1.62946746985751E-3</v>
      </c>
      <c r="L58" s="11">
        <f>mintBurn_tbl_op!K48/$B58</f>
        <v>-3.9724705565095594E-2</v>
      </c>
      <c r="M58" s="11">
        <f>mintBurn_tbl_op!L48/$B58</f>
        <v>-6.8296134136524175E-2</v>
      </c>
      <c r="N58" s="11">
        <f>mintBurn_tbl_op!M48/$B58</f>
        <v>-9.0518356358746402E-2</v>
      </c>
      <c r="O58" s="11">
        <f>mintBurn_tbl_op!N48/$B58</f>
        <v>-0.10829613413652418</v>
      </c>
    </row>
    <row r="59" spans="1:15" x14ac:dyDescent="0.25">
      <c r="A59" s="12" t="str">
        <f>mintBurn_tbl_op!A49</f>
        <v>0x9fa23d27bc93533cd29e6038275611c829813147</v>
      </c>
      <c r="B59" s="2">
        <f>mintBurn_tbl_op!B49</f>
        <v>339649.45483146259</v>
      </c>
      <c r="C59" s="2">
        <f>mintBurn_tbl_op!C49</f>
        <v>89563.176823236878</v>
      </c>
      <c r="D59" s="2"/>
      <c r="E59" s="11">
        <f>mintBurn_tbl_op!E49/$B59</f>
        <v>6.9640353558998017E-2</v>
      </c>
      <c r="F59" s="11">
        <f>mintBurn_tbl_op!F49/$B59</f>
        <v>2.2021305939950418E-2</v>
      </c>
      <c r="G59" s="11">
        <f>mintBurn_tbl_op!G49/$B59</f>
        <v>-1.3692979774335309E-2</v>
      </c>
      <c r="H59" s="11">
        <f>mintBurn_tbl_op!H49/$B59</f>
        <v>-4.1470757552113088E-2</v>
      </c>
      <c r="I59" s="11">
        <f>mintBurn_tbl_op!I49/$B59</f>
        <v>-6.3692979774335301E-2</v>
      </c>
      <c r="K59" s="11">
        <f>mintBurn_tbl_op!J49/$B59</f>
        <v>2.9736868923313318E-3</v>
      </c>
      <c r="L59" s="11">
        <f>mintBurn_tbl_op!K49/$B59</f>
        <v>-3.5121551202906762E-2</v>
      </c>
      <c r="M59" s="11">
        <f>mintBurn_tbl_op!L49/$B59</f>
        <v>-6.3692979774335301E-2</v>
      </c>
      <c r="N59" s="11">
        <f>mintBurn_tbl_op!M49/$B59</f>
        <v>-8.5915201996557528E-2</v>
      </c>
      <c r="O59" s="11">
        <f>mintBurn_tbl_op!N49/$B59</f>
        <v>-0.10369297977433534</v>
      </c>
    </row>
    <row r="60" spans="1:15" x14ac:dyDescent="0.25">
      <c r="A60" s="12" t="str">
        <f>mintBurn_tbl_op!A50</f>
        <v>0xf88d3412764873872ab1fded5f168a6c1a3bf7bb</v>
      </c>
      <c r="B60" s="2">
        <f>mintBurn_tbl_op!B50</f>
        <v>334042.06636154902</v>
      </c>
      <c r="C60" s="2">
        <f>mintBurn_tbl_op!C50</f>
        <v>89157.333998583679</v>
      </c>
      <c r="D60" s="2"/>
      <c r="E60" s="11">
        <f>mintBurn_tbl_op!E50/$B60</f>
        <v>6.642882346215849E-2</v>
      </c>
      <c r="F60" s="11">
        <f>mintBurn_tbl_op!F50/$B60</f>
        <v>1.8809775843110891E-2</v>
      </c>
      <c r="G60" s="11">
        <f>mintBurn_tbl_op!G50/$B60</f>
        <v>-1.6904509871174818E-2</v>
      </c>
      <c r="H60" s="11">
        <f>mintBurn_tbl_op!H50/$B60</f>
        <v>-4.468228764895258E-2</v>
      </c>
      <c r="I60" s="11">
        <f>mintBurn_tbl_op!I50/$B60</f>
        <v>-6.6904509871174814E-2</v>
      </c>
      <c r="K60" s="11">
        <f>mintBurn_tbl_op!J50/$B60</f>
        <v>-2.3784320450811908E-4</v>
      </c>
      <c r="L60" s="11">
        <f>mintBurn_tbl_op!K50/$B60</f>
        <v>-3.8333081299746219E-2</v>
      </c>
      <c r="M60" s="11">
        <f>mintBurn_tbl_op!L50/$B60</f>
        <v>-6.6904509871174786E-2</v>
      </c>
      <c r="N60" s="11">
        <f>mintBurn_tbl_op!M50/$B60</f>
        <v>-8.9126732093397026E-2</v>
      </c>
      <c r="O60" s="11">
        <f>mintBurn_tbl_op!N50/$B60</f>
        <v>-0.10690450987117478</v>
      </c>
    </row>
    <row r="61" spans="1:15" x14ac:dyDescent="0.25">
      <c r="A61" s="12" t="str">
        <f>mintBurn_tbl_op!A51</f>
        <v>0xeaaede30d1fedf6023645c71cc89551a347c7e5a</v>
      </c>
      <c r="B61" s="2">
        <f>mintBurn_tbl_op!B51</f>
        <v>282637.41162699391</v>
      </c>
      <c r="C61" s="2">
        <f>mintBurn_tbl_op!C51</f>
        <v>88707.820467706362</v>
      </c>
      <c r="D61" s="2"/>
      <c r="E61" s="11">
        <f>mintBurn_tbl_op!E51/$B61</f>
        <v>1.9476013606753547E-2</v>
      </c>
      <c r="F61" s="11">
        <f>mintBurn_tbl_op!F51/$B61</f>
        <v>-2.8143034012294042E-2</v>
      </c>
      <c r="G61" s="11">
        <f>mintBurn_tbl_op!G51/$B61</f>
        <v>-6.385731972657975E-2</v>
      </c>
      <c r="H61" s="11">
        <f>mintBurn_tbl_op!H51/$B61</f>
        <v>-9.1635097504357554E-2</v>
      </c>
      <c r="I61" s="11">
        <f>mintBurn_tbl_op!I51/$B61</f>
        <v>-0.11385731972657977</v>
      </c>
      <c r="K61" s="11">
        <f>mintBurn_tbl_op!J51/$B61</f>
        <v>-4.7190653059913108E-2</v>
      </c>
      <c r="L61" s="11">
        <f>mintBurn_tbl_op!K51/$B61</f>
        <v>-8.5285891155151172E-2</v>
      </c>
      <c r="M61" s="11">
        <f>mintBurn_tbl_op!L51/$B61</f>
        <v>-0.11385731972657977</v>
      </c>
      <c r="N61" s="11">
        <f>mintBurn_tbl_op!M51/$B61</f>
        <v>-0.13607954194880198</v>
      </c>
      <c r="O61" s="11">
        <f>mintBurn_tbl_op!N51/$B61</f>
        <v>-0.15385731972657976</v>
      </c>
    </row>
    <row r="62" spans="1:15" x14ac:dyDescent="0.25">
      <c r="A62" s="12" t="str">
        <f>mintBurn_tbl_op!A52</f>
        <v>0xcf27ec0ae6f3c4aff868b2a19f8dad58cdc8730c</v>
      </c>
      <c r="B62" s="2">
        <f>mintBurn_tbl_op!B52</f>
        <v>314252.78745474637</v>
      </c>
      <c r="C62" s="2">
        <f>mintBurn_tbl_op!C52</f>
        <v>85760.769491799671</v>
      </c>
      <c r="D62" s="2"/>
      <c r="E62" s="11">
        <f>mintBurn_tbl_op!E52/$B62</f>
        <v>6.0429566316948284E-2</v>
      </c>
      <c r="F62" s="11">
        <f>mintBurn_tbl_op!F52/$B62</f>
        <v>1.2810518697900678E-2</v>
      </c>
      <c r="G62" s="11">
        <f>mintBurn_tbl_op!G52/$B62</f>
        <v>-2.2903767016385038E-2</v>
      </c>
      <c r="H62" s="11">
        <f>mintBurn_tbl_op!H52/$B62</f>
        <v>-5.06815447941628E-2</v>
      </c>
      <c r="I62" s="11">
        <f>mintBurn_tbl_op!I52/$B62</f>
        <v>-7.290376701638504E-2</v>
      </c>
      <c r="K62" s="11">
        <f>mintBurn_tbl_op!J52/$B62</f>
        <v>-6.2371003497183495E-3</v>
      </c>
      <c r="L62" s="11">
        <f>mintBurn_tbl_op!K52/$B62</f>
        <v>-4.4332338444956453E-2</v>
      </c>
      <c r="M62" s="11">
        <f>mintBurn_tbl_op!L52/$B62</f>
        <v>-7.2903767016385027E-2</v>
      </c>
      <c r="N62" s="11">
        <f>mintBurn_tbl_op!M52/$B62</f>
        <v>-9.5125989238607239E-2</v>
      </c>
      <c r="O62" s="11">
        <f>mintBurn_tbl_op!N52/$B62</f>
        <v>-0.11290376701638503</v>
      </c>
    </row>
    <row r="63" spans="1:15" x14ac:dyDescent="0.25">
      <c r="A63" s="12" t="str">
        <f>mintBurn_tbl_op!A53</f>
        <v>0xe3e752b04aded62e3f0d51f7425e558b15e6aa67</v>
      </c>
      <c r="B63" s="2">
        <f>mintBurn_tbl_op!B53</f>
        <v>317515.10986317549</v>
      </c>
      <c r="C63" s="2">
        <f>mintBurn_tbl_op!C53</f>
        <v>84840.436201154051</v>
      </c>
      <c r="D63" s="2"/>
      <c r="E63" s="11">
        <f>mintBurn_tbl_op!E53/$B63</f>
        <v>6.6132077186141752E-2</v>
      </c>
      <c r="F63" s="11">
        <f>mintBurn_tbl_op!F53/$B63</f>
        <v>1.8513029567094132E-2</v>
      </c>
      <c r="G63" s="11">
        <f>mintBurn_tbl_op!G53/$B63</f>
        <v>-1.7201256147191604E-2</v>
      </c>
      <c r="H63" s="11">
        <f>mintBurn_tbl_op!H53/$B63</f>
        <v>-4.497903392496938E-2</v>
      </c>
      <c r="I63" s="11">
        <f>mintBurn_tbl_op!I53/$B63</f>
        <v>-6.7201256147191607E-2</v>
      </c>
      <c r="K63" s="11">
        <f>mintBurn_tbl_op!J53/$B63</f>
        <v>-5.345894805249147E-4</v>
      </c>
      <c r="L63" s="11">
        <f>mintBurn_tbl_op!K53/$B63</f>
        <v>-3.8629827575763019E-2</v>
      </c>
      <c r="M63" s="11">
        <f>mintBurn_tbl_op!L53/$B63</f>
        <v>-6.7201256147191607E-2</v>
      </c>
      <c r="N63" s="11">
        <f>mintBurn_tbl_op!M53/$B63</f>
        <v>-8.9423478369413834E-2</v>
      </c>
      <c r="O63" s="11">
        <f>mintBurn_tbl_op!N53/$B63</f>
        <v>-0.1072012561471916</v>
      </c>
    </row>
    <row r="64" spans="1:15" x14ac:dyDescent="0.25">
      <c r="A64" s="12" t="str">
        <f>mintBurn_tbl_op!A54</f>
        <v>0x526c7665c5dd9cd7102c6d42d407a0d9dc1e431d</v>
      </c>
      <c r="B64" s="2">
        <f>mintBurn_tbl_op!B54</f>
        <v>328127.65013267333</v>
      </c>
      <c r="C64" s="2">
        <f>mintBurn_tbl_op!C54</f>
        <v>84370.445942663064</v>
      </c>
      <c r="D64" s="2"/>
      <c r="E64" s="11">
        <f>mintBurn_tbl_op!E54/$B64</f>
        <v>7.6206431932158508E-2</v>
      </c>
      <c r="F64" s="11">
        <f>mintBurn_tbl_op!F54/$B64</f>
        <v>2.8587384313110888E-2</v>
      </c>
      <c r="G64" s="11">
        <f>mintBurn_tbl_op!G54/$B64</f>
        <v>-7.1269014011748092E-3</v>
      </c>
      <c r="H64" s="11">
        <f>mintBurn_tbl_op!H54/$B64</f>
        <v>-3.4904679178952548E-2</v>
      </c>
      <c r="I64" s="11">
        <f>mintBurn_tbl_op!I54/$B64</f>
        <v>-5.7126901401174768E-2</v>
      </c>
      <c r="K64" s="11">
        <f>mintBurn_tbl_op!J54/$B64</f>
        <v>9.5397652654918789E-3</v>
      </c>
      <c r="L64" s="11">
        <f>mintBurn_tbl_op!K54/$B64</f>
        <v>-2.8555472829746225E-2</v>
      </c>
      <c r="M64" s="11">
        <f>mintBurn_tbl_op!L54/$B64</f>
        <v>-5.7126901401174768E-2</v>
      </c>
      <c r="N64" s="11">
        <f>mintBurn_tbl_op!M54/$B64</f>
        <v>-7.9349123623397008E-2</v>
      </c>
      <c r="O64" s="11">
        <f>mintBurn_tbl_op!N54/$B64</f>
        <v>-9.7126901401174762E-2</v>
      </c>
    </row>
    <row r="65" spans="1:15" x14ac:dyDescent="0.25">
      <c r="A65" s="12" t="str">
        <f>mintBurn_tbl_op!A55</f>
        <v>0xbb1e599e15f2bf248732ef060cadffeb6363cc4c</v>
      </c>
      <c r="B65" s="2">
        <f>mintBurn_tbl_op!B55</f>
        <v>255197.81895714489</v>
      </c>
      <c r="C65" s="2">
        <f>mintBurn_tbl_op!C55</f>
        <v>84297.860571709374</v>
      </c>
      <c r="D65" s="2"/>
      <c r="E65" s="11">
        <f>mintBurn_tbl_op!E55/$B65</f>
        <v>3.0097399884175657E-3</v>
      </c>
      <c r="F65" s="11">
        <f>mintBurn_tbl_op!F55/$B65</f>
        <v>-4.4609307630630056E-2</v>
      </c>
      <c r="G65" s="11">
        <f>mintBurn_tbl_op!G55/$B65</f>
        <v>-8.0323593344915761E-2</v>
      </c>
      <c r="H65" s="11">
        <f>mintBurn_tbl_op!H55/$B65</f>
        <v>-0.10810137112269355</v>
      </c>
      <c r="I65" s="11">
        <f>mintBurn_tbl_op!I55/$B65</f>
        <v>-0.13032359334491578</v>
      </c>
      <c r="K65" s="11">
        <f>mintBurn_tbl_op!J55/$B65</f>
        <v>-6.3656926678249098E-2</v>
      </c>
      <c r="L65" s="11">
        <f>mintBurn_tbl_op!K55/$B65</f>
        <v>-0.10175216477348724</v>
      </c>
      <c r="M65" s="11">
        <f>mintBurn_tbl_op!L55/$B65</f>
        <v>-0.13032359334491578</v>
      </c>
      <c r="N65" s="11">
        <f>mintBurn_tbl_op!M55/$B65</f>
        <v>-0.152545815567138</v>
      </c>
      <c r="O65" s="11">
        <f>mintBurn_tbl_op!N55/$B65</f>
        <v>-0.17032359334491579</v>
      </c>
    </row>
    <row r="66" spans="1:15" x14ac:dyDescent="0.25">
      <c r="A66" s="12" t="str">
        <f>mintBurn_tbl_op!A56</f>
        <v>0x99ef16bc9c9cc666d304cb03c896b4cf3497360d</v>
      </c>
      <c r="B66" s="2">
        <f>mintBurn_tbl_op!B56</f>
        <v>318391.10167647869</v>
      </c>
      <c r="C66" s="2">
        <f>mintBurn_tbl_op!C56</f>
        <v>83190.448994131511</v>
      </c>
      <c r="D66" s="2"/>
      <c r="E66" s="11">
        <f>mintBurn_tbl_op!E56/$B66</f>
        <v>7.2049495449376402E-2</v>
      </c>
      <c r="F66" s="11">
        <f>mintBurn_tbl_op!F56/$B66</f>
        <v>2.4430447830328772E-2</v>
      </c>
      <c r="G66" s="11">
        <f>mintBurn_tbl_op!G56/$B66</f>
        <v>-1.1283837883956949E-2</v>
      </c>
      <c r="H66" s="11">
        <f>mintBurn_tbl_op!H56/$B66</f>
        <v>-3.9061615661734717E-2</v>
      </c>
      <c r="I66" s="11">
        <f>mintBurn_tbl_op!I56/$B66</f>
        <v>-6.1283837883956943E-2</v>
      </c>
      <c r="K66" s="11">
        <f>mintBurn_tbl_op!J56/$B66</f>
        <v>5.3828287827097279E-3</v>
      </c>
      <c r="L66" s="11">
        <f>mintBurn_tbl_op!K56/$B66</f>
        <v>-3.2712409312528376E-2</v>
      </c>
      <c r="M66" s="11">
        <f>mintBurn_tbl_op!L56/$B66</f>
        <v>-6.1283837883956943E-2</v>
      </c>
      <c r="N66" s="11">
        <f>mintBurn_tbl_op!M56/$B66</f>
        <v>-8.3506060106179156E-2</v>
      </c>
      <c r="O66" s="11">
        <f>mintBurn_tbl_op!N56/$B66</f>
        <v>-0.10128383788395692</v>
      </c>
    </row>
    <row r="67" spans="1:15" x14ac:dyDescent="0.25">
      <c r="A67" s="12" t="str">
        <f>mintBurn_tbl_op!A57</f>
        <v>0xd0c417aab37c6b3acf93da6036bfe29963c5b3d9</v>
      </c>
      <c r="B67" s="2">
        <f>mintBurn_tbl_op!B57</f>
        <v>314530.58761166577</v>
      </c>
      <c r="C67" s="2">
        <f>mintBurn_tbl_op!C57</f>
        <v>82176.329357498747</v>
      </c>
      <c r="D67" s="2"/>
      <c r="E67" s="11">
        <f>mintBurn_tbl_op!E57/$B67</f>
        <v>7.2066758335045736E-2</v>
      </c>
      <c r="F67" s="11">
        <f>mintBurn_tbl_op!F57/$B67</f>
        <v>2.4447710715998092E-2</v>
      </c>
      <c r="G67" s="11">
        <f>mintBurn_tbl_op!G57/$B67</f>
        <v>-1.126657499828761E-2</v>
      </c>
      <c r="H67" s="11">
        <f>mintBurn_tbl_op!H57/$B67</f>
        <v>-3.904435277606539E-2</v>
      </c>
      <c r="I67" s="11">
        <f>mintBurn_tbl_op!I57/$B67</f>
        <v>-6.126657499828763E-2</v>
      </c>
      <c r="K67" s="11">
        <f>mintBurn_tbl_op!J57/$B67</f>
        <v>5.4000916683790623E-3</v>
      </c>
      <c r="L67" s="11">
        <f>mintBurn_tbl_op!K57/$B67</f>
        <v>-3.2695146426859015E-2</v>
      </c>
      <c r="M67" s="11">
        <f>mintBurn_tbl_op!L57/$B67</f>
        <v>-6.1266574998287603E-2</v>
      </c>
      <c r="N67" s="11">
        <f>mintBurn_tbl_op!M57/$B67</f>
        <v>-8.3488797220509808E-2</v>
      </c>
      <c r="O67" s="11">
        <f>mintBurn_tbl_op!N57/$B67</f>
        <v>-0.10126657499828759</v>
      </c>
    </row>
    <row r="68" spans="1:15" x14ac:dyDescent="0.25">
      <c r="A68" s="12" t="str">
        <f>mintBurn_tbl_op!A58</f>
        <v>0x1740702d34ba431a4025b9a1e60936090134324b</v>
      </c>
      <c r="B68" s="2">
        <f>mintBurn_tbl_op!B58</f>
        <v>310204.95161156071</v>
      </c>
      <c r="C68" s="2">
        <f>mintBurn_tbl_op!C58</f>
        <v>82137.422373963083</v>
      </c>
      <c r="D68" s="2"/>
      <c r="E68" s="11">
        <f>mintBurn_tbl_op!E58/$B68</f>
        <v>6.8548964330688411E-2</v>
      </c>
      <c r="F68" s="11">
        <f>mintBurn_tbl_op!F58/$B68</f>
        <v>2.0929916711640812E-2</v>
      </c>
      <c r="G68" s="11">
        <f>mintBurn_tbl_op!G58/$B68</f>
        <v>-1.4784369002644902E-2</v>
      </c>
      <c r="H68" s="11">
        <f>mintBurn_tbl_op!H58/$B68</f>
        <v>-4.2562146780422708E-2</v>
      </c>
      <c r="I68" s="11">
        <f>mintBurn_tbl_op!I58/$B68</f>
        <v>-6.4784369002644893E-2</v>
      </c>
      <c r="K68" s="11">
        <f>mintBurn_tbl_op!J58/$B68</f>
        <v>1.8822976640217703E-3</v>
      </c>
      <c r="L68" s="11">
        <f>mintBurn_tbl_op!K58/$B68</f>
        <v>-3.6212940431216326E-2</v>
      </c>
      <c r="M68" s="11">
        <f>mintBurn_tbl_op!L58/$B68</f>
        <v>-6.4784369002644893E-2</v>
      </c>
      <c r="N68" s="11">
        <f>mintBurn_tbl_op!M58/$B68</f>
        <v>-8.7006591224867091E-2</v>
      </c>
      <c r="O68" s="11">
        <f>mintBurn_tbl_op!N58/$B68</f>
        <v>-0.10478436900264486</v>
      </c>
    </row>
    <row r="69" spans="1:15" x14ac:dyDescent="0.25">
      <c r="A69" s="12" t="str">
        <f>mintBurn_tbl_op!A59</f>
        <v>0xf658269ca1b33e2557f0e0b5088748cbe71b627b</v>
      </c>
      <c r="B69" s="2">
        <f>mintBurn_tbl_op!B59</f>
        <v>197122.14012780599</v>
      </c>
      <c r="C69" s="2">
        <f>mintBurn_tbl_op!C59</f>
        <v>79367.378436600789</v>
      </c>
      <c r="D69" s="2"/>
      <c r="E69" s="11">
        <f>mintBurn_tbl_op!E59/$B69</f>
        <v>-6.9297129105549499E-2</v>
      </c>
      <c r="F69" s="11">
        <f>mintBurn_tbl_op!F59/$B69</f>
        <v>-0.11691617672459705</v>
      </c>
      <c r="G69" s="11">
        <f>mintBurn_tbl_op!G59/$B69</f>
        <v>-0.15263046243888279</v>
      </c>
      <c r="H69" s="11">
        <f>mintBurn_tbl_op!H59/$B69</f>
        <v>-0.18040824021666055</v>
      </c>
      <c r="I69" s="11">
        <f>mintBurn_tbl_op!I59/$B69</f>
        <v>-0.2026304624388828</v>
      </c>
      <c r="K69" s="11">
        <f>mintBurn_tbl_op!J59/$B69</f>
        <v>-0.1359637957722161</v>
      </c>
      <c r="L69" s="11">
        <f>mintBurn_tbl_op!K59/$B69</f>
        <v>-0.17405903386745419</v>
      </c>
      <c r="M69" s="11">
        <f>mintBurn_tbl_op!L59/$B69</f>
        <v>-0.20263046243888277</v>
      </c>
      <c r="N69" s="11">
        <f>mintBurn_tbl_op!M59/$B69</f>
        <v>-0.224852684661105</v>
      </c>
      <c r="O69" s="11">
        <f>mintBurn_tbl_op!N59/$B69</f>
        <v>-0.24263046243888278</v>
      </c>
    </row>
    <row r="70" spans="1:15" x14ac:dyDescent="0.25">
      <c r="A70" s="12" t="str">
        <f>mintBurn_tbl_op!A60</f>
        <v>0x4125533e8c48385320069793c463dc554c77a398</v>
      </c>
      <c r="B70" s="2">
        <f>mintBurn_tbl_op!B60</f>
        <v>317540.79965095402</v>
      </c>
      <c r="C70" s="2">
        <f>mintBurn_tbl_op!C60</f>
        <v>78989.958042079772</v>
      </c>
      <c r="D70" s="2"/>
      <c r="E70" s="11">
        <f>mintBurn_tbl_op!E60/$B70</f>
        <v>8.4578029671861094E-2</v>
      </c>
      <c r="F70" s="11">
        <f>mintBurn_tbl_op!F60/$B70</f>
        <v>3.6958982052813477E-2</v>
      </c>
      <c r="G70" s="11">
        <f>mintBurn_tbl_op!G60/$B70</f>
        <v>1.2446963385277605E-3</v>
      </c>
      <c r="H70" s="11">
        <f>mintBurn_tbl_op!H60/$B70</f>
        <v>-2.6533081439250032E-2</v>
      </c>
      <c r="I70" s="11">
        <f>mintBurn_tbl_op!I60/$B70</f>
        <v>-4.8755303661472238E-2</v>
      </c>
      <c r="K70" s="11">
        <f>mintBurn_tbl_op!J60/$B70</f>
        <v>1.7911363005194463E-2</v>
      </c>
      <c r="L70" s="11">
        <f>mintBurn_tbl_op!K60/$B70</f>
        <v>-2.0183875090043629E-2</v>
      </c>
      <c r="M70" s="11">
        <f>mintBurn_tbl_op!L60/$B70</f>
        <v>-4.8755303661472203E-2</v>
      </c>
      <c r="N70" s="11">
        <f>mintBurn_tbl_op!M60/$B70</f>
        <v>-7.0977525883694437E-2</v>
      </c>
      <c r="O70" s="11">
        <f>mintBurn_tbl_op!N60/$B70</f>
        <v>-8.8755303661472232E-2</v>
      </c>
    </row>
    <row r="71" spans="1:15" x14ac:dyDescent="0.25">
      <c r="A71" s="12" t="str">
        <f>mintBurn_tbl_op!A61</f>
        <v>0x6d844e6954698ed251cb90b30ec681d92335b157</v>
      </c>
      <c r="B71" s="2">
        <f>mintBurn_tbl_op!B61</f>
        <v>246611.23695199631</v>
      </c>
      <c r="C71" s="2">
        <f>mintBurn_tbl_op!C61</f>
        <v>77543.531318011766</v>
      </c>
      <c r="D71" s="2"/>
      <c r="E71" s="11">
        <f>mintBurn_tbl_op!E61/$B71</f>
        <v>1.889700725016355E-2</v>
      </c>
      <c r="F71" s="11">
        <f>mintBurn_tbl_op!F61/$B71</f>
        <v>-2.8722040368884039E-2</v>
      </c>
      <c r="G71" s="11">
        <f>mintBurn_tbl_op!G61/$B71</f>
        <v>-6.4436326083169765E-2</v>
      </c>
      <c r="H71" s="11">
        <f>mintBurn_tbl_op!H61/$B71</f>
        <v>-9.2214103860947569E-2</v>
      </c>
      <c r="I71" s="11">
        <f>mintBurn_tbl_op!I61/$B71</f>
        <v>-0.1144363260831698</v>
      </c>
      <c r="K71" s="11">
        <f>mintBurn_tbl_op!J61/$B71</f>
        <v>-4.7769659416503067E-2</v>
      </c>
      <c r="L71" s="11">
        <f>mintBurn_tbl_op!K61/$B71</f>
        <v>-8.5864897511741214E-2</v>
      </c>
      <c r="M71" s="11">
        <f>mintBurn_tbl_op!L61/$B71</f>
        <v>-0.11443632608316975</v>
      </c>
      <c r="N71" s="11">
        <f>mintBurn_tbl_op!M61/$B71</f>
        <v>-0.13665854830539201</v>
      </c>
      <c r="O71" s="11">
        <f>mintBurn_tbl_op!N61/$B71</f>
        <v>-0.15443632608316979</v>
      </c>
    </row>
    <row r="72" spans="1:15" x14ac:dyDescent="0.25">
      <c r="A72" s="12" t="str">
        <f>mintBurn_tbl_op!A62</f>
        <v>0x4a8b9e2c2940fdd39aceb384654dc59acb58c337</v>
      </c>
      <c r="B72" s="2">
        <f>mintBurn_tbl_op!B62</f>
        <v>287581.75000142038</v>
      </c>
      <c r="C72" s="2">
        <f>mintBurn_tbl_op!C62</f>
        <v>76739.397024878665</v>
      </c>
      <c r="D72" s="2"/>
      <c r="E72" s="11">
        <f>mintBurn_tbl_op!E62/$B72</f>
        <v>6.6489567953577328E-2</v>
      </c>
      <c r="F72" s="11">
        <f>mintBurn_tbl_op!F62/$B72</f>
        <v>1.8870520334529732E-2</v>
      </c>
      <c r="G72" s="11">
        <f>mintBurn_tbl_op!G62/$B72</f>
        <v>-1.6843765379755998E-2</v>
      </c>
      <c r="H72" s="11">
        <f>mintBurn_tbl_op!H62/$B72</f>
        <v>-4.4621543157533777E-2</v>
      </c>
      <c r="I72" s="11">
        <f>mintBurn_tbl_op!I62/$B72</f>
        <v>-6.6843765379756004E-2</v>
      </c>
      <c r="K72" s="11">
        <f>mintBurn_tbl_op!J62/$B72</f>
        <v>-1.7709871308929287E-4</v>
      </c>
      <c r="L72" s="11">
        <f>mintBurn_tbl_op!K62/$B72</f>
        <v>-3.8272336808327402E-2</v>
      </c>
      <c r="M72" s="11">
        <f>mintBurn_tbl_op!L62/$B72</f>
        <v>-6.6843765379755962E-2</v>
      </c>
      <c r="N72" s="11">
        <f>mintBurn_tbl_op!M62/$B72</f>
        <v>-8.9065987601978189E-2</v>
      </c>
      <c r="O72" s="11">
        <f>mintBurn_tbl_op!N62/$B72</f>
        <v>-0.10684376537975598</v>
      </c>
    </row>
    <row r="73" spans="1:15" x14ac:dyDescent="0.25">
      <c r="A73" s="12" t="str">
        <f>mintBurn_tbl_op!A63</f>
        <v>0x0b0e3ebe78b965bd0ae25a7c5c1cc8cff23a07e7</v>
      </c>
      <c r="B73" s="2">
        <f>mintBurn_tbl_op!B63</f>
        <v>286292.76452806452</v>
      </c>
      <c r="C73" s="2">
        <f>mintBurn_tbl_op!C63</f>
        <v>76569.180931847179</v>
      </c>
      <c r="D73" s="2"/>
      <c r="E73" s="11">
        <f>mintBurn_tbl_op!E63/$B73</f>
        <v>6.5882700907932634E-2</v>
      </c>
      <c r="F73" s="11">
        <f>mintBurn_tbl_op!F63/$B73</f>
        <v>1.8263653288885014E-2</v>
      </c>
      <c r="G73" s="11">
        <f>mintBurn_tbl_op!G63/$B73</f>
        <v>-1.7450632425400691E-2</v>
      </c>
      <c r="H73" s="11">
        <f>mintBurn_tbl_op!H63/$B73</f>
        <v>-4.5228410203178457E-2</v>
      </c>
      <c r="I73" s="11">
        <f>mintBurn_tbl_op!I63/$B73</f>
        <v>-6.7450632425400711E-2</v>
      </c>
      <c r="K73" s="11">
        <f>mintBurn_tbl_op!J63/$B73</f>
        <v>-7.839657587340056E-4</v>
      </c>
      <c r="L73" s="11">
        <f>mintBurn_tbl_op!K63/$B73</f>
        <v>-3.8879203853972089E-2</v>
      </c>
      <c r="M73" s="11">
        <f>mintBurn_tbl_op!L63/$B73</f>
        <v>-6.7450632425400683E-2</v>
      </c>
      <c r="N73" s="11">
        <f>mintBurn_tbl_op!M63/$B73</f>
        <v>-8.967285464762291E-2</v>
      </c>
      <c r="O73" s="11">
        <f>mintBurn_tbl_op!N63/$B73</f>
        <v>-0.10745063242540068</v>
      </c>
    </row>
    <row r="74" spans="1:15" x14ac:dyDescent="0.25">
      <c r="A74" s="12" t="str">
        <f>mintBurn_tbl_op!A64</f>
        <v>0x41574c34bfebd8e87daef8bfb825966ef75132b6</v>
      </c>
      <c r="B74" s="2">
        <f>mintBurn_tbl_op!B64</f>
        <v>276813.90800290869</v>
      </c>
      <c r="C74" s="2">
        <f>mintBurn_tbl_op!C64</f>
        <v>73520.627309886011</v>
      </c>
      <c r="D74" s="2"/>
      <c r="E74" s="11">
        <f>mintBurn_tbl_op!E64/$B74</f>
        <v>6.7737475667419181E-2</v>
      </c>
      <c r="F74" s="11">
        <f>mintBurn_tbl_op!F64/$B74</f>
        <v>2.0118428048371544E-2</v>
      </c>
      <c r="G74" s="11">
        <f>mintBurn_tbl_op!G64/$B74</f>
        <v>-1.5595857665914172E-2</v>
      </c>
      <c r="H74" s="11">
        <f>mintBurn_tbl_op!H64/$B74</f>
        <v>-4.3373635443691938E-2</v>
      </c>
      <c r="I74" s="11">
        <f>mintBurn_tbl_op!I64/$B74</f>
        <v>-6.5595857665914178E-2</v>
      </c>
      <c r="K74" s="11">
        <f>mintBurn_tbl_op!J64/$B74</f>
        <v>1.0708090007524882E-3</v>
      </c>
      <c r="L74" s="11">
        <f>mintBurn_tbl_op!K64/$B74</f>
        <v>-3.7024429094485591E-2</v>
      </c>
      <c r="M74" s="11">
        <f>mintBurn_tbl_op!L64/$B74</f>
        <v>-6.5595857665914178E-2</v>
      </c>
      <c r="N74" s="11">
        <f>mintBurn_tbl_op!M64/$B74</f>
        <v>-8.7818079888136419E-2</v>
      </c>
      <c r="O74" s="11">
        <f>mintBurn_tbl_op!N64/$B74</f>
        <v>-0.10559585766591419</v>
      </c>
    </row>
    <row r="75" spans="1:15" x14ac:dyDescent="0.25">
      <c r="A75" s="12" t="str">
        <f>mintBurn_tbl_op!A65</f>
        <v>0xc72aed14386158960d0e93fecb83642e68482e4b</v>
      </c>
      <c r="B75" s="2">
        <f>mintBurn_tbl_op!B65</f>
        <v>274565.95659564482</v>
      </c>
      <c r="C75" s="2">
        <f>mintBurn_tbl_op!C65</f>
        <v>72716.137561299052</v>
      </c>
      <c r="D75" s="2"/>
      <c r="E75" s="11">
        <f>mintBurn_tbl_op!E65/$B75</f>
        <v>6.8493006939960993E-2</v>
      </c>
      <c r="F75" s="11">
        <f>mintBurn_tbl_op!F65/$B75</f>
        <v>2.0873959320913429E-2</v>
      </c>
      <c r="G75" s="11">
        <f>mintBurn_tbl_op!G65/$B75</f>
        <v>-1.4840326393372304E-2</v>
      </c>
      <c r="H75" s="11">
        <f>mintBurn_tbl_op!H65/$B75</f>
        <v>-4.261810417115007E-2</v>
      </c>
      <c r="I75" s="11">
        <f>mintBurn_tbl_op!I65/$B75</f>
        <v>-6.4840326393372283E-2</v>
      </c>
      <c r="K75" s="11">
        <f>mintBurn_tbl_op!J65/$B75</f>
        <v>1.8263402732943998E-3</v>
      </c>
      <c r="L75" s="11">
        <f>mintBurn_tbl_op!K65/$B75</f>
        <v>-3.6268897821943709E-2</v>
      </c>
      <c r="M75" s="11">
        <f>mintBurn_tbl_op!L65/$B75</f>
        <v>-6.4840326393372283E-2</v>
      </c>
      <c r="N75" s="11">
        <f>mintBurn_tbl_op!M65/$B75</f>
        <v>-8.7062548615594482E-2</v>
      </c>
      <c r="O75" s="11">
        <f>mintBurn_tbl_op!N65/$B75</f>
        <v>-0.10484032639337228</v>
      </c>
    </row>
    <row r="76" spans="1:15" x14ac:dyDescent="0.25">
      <c r="A76" s="12" t="str">
        <f>mintBurn_tbl_op!A66</f>
        <v>0xd68c599a549e8518b2e0dab9cd437c930ac2f12b</v>
      </c>
      <c r="B76" s="2">
        <f>mintBurn_tbl_op!B66</f>
        <v>284576.13210784091</v>
      </c>
      <c r="C76" s="2">
        <f>mintBurn_tbl_op!C66</f>
        <v>72682.265480778209</v>
      </c>
      <c r="D76" s="2"/>
      <c r="E76" s="11">
        <f>mintBurn_tbl_op!E66/$B76</f>
        <v>7.7927987345866395E-2</v>
      </c>
      <c r="F76" s="11">
        <f>mintBurn_tbl_op!F66/$B76</f>
        <v>3.0308939726818751E-2</v>
      </c>
      <c r="G76" s="11">
        <f>mintBurn_tbl_op!G66/$B76</f>
        <v>-5.4053459874669483E-3</v>
      </c>
      <c r="H76" s="11">
        <f>mintBurn_tbl_op!H66/$B76</f>
        <v>-3.3183123765244731E-2</v>
      </c>
      <c r="I76" s="11">
        <f>mintBurn_tbl_op!I66/$B76</f>
        <v>-5.5405345987466957E-2</v>
      </c>
      <c r="K76" s="11">
        <f>mintBurn_tbl_op!J66/$B76</f>
        <v>1.1261320679199742E-2</v>
      </c>
      <c r="L76" s="11">
        <f>mintBurn_tbl_op!K66/$B76</f>
        <v>-2.6833917416038362E-2</v>
      </c>
      <c r="M76" s="11">
        <f>mintBurn_tbl_op!L66/$B76</f>
        <v>-5.5405345987466922E-2</v>
      </c>
      <c r="N76" s="11">
        <f>mintBurn_tbl_op!M66/$B76</f>
        <v>-7.7627568209689149E-2</v>
      </c>
      <c r="O76" s="11">
        <f>mintBurn_tbl_op!N66/$B76</f>
        <v>-9.540534598746693E-2</v>
      </c>
    </row>
    <row r="77" spans="1:15" x14ac:dyDescent="0.25">
      <c r="A77" s="12" t="str">
        <f>mintBurn_tbl_op!A67</f>
        <v>0x449295e140ea4a35ebdeacfb47c52a7df41a7d81</v>
      </c>
      <c r="B77" s="2">
        <f>mintBurn_tbl_op!B67</f>
        <v>265015.90080432041</v>
      </c>
      <c r="C77" s="2">
        <f>mintBurn_tbl_op!C67</f>
        <v>70172.886833911311</v>
      </c>
      <c r="D77" s="2"/>
      <c r="E77" s="11">
        <f>mintBurn_tbl_op!E67/$B77</f>
        <v>6.8545874841456592E-2</v>
      </c>
      <c r="F77" s="11">
        <f>mintBurn_tbl_op!F67/$B77</f>
        <v>2.0926827222408972E-2</v>
      </c>
      <c r="G77" s="11">
        <f>mintBurn_tbl_op!G67/$B77</f>
        <v>-1.4787458491876727E-2</v>
      </c>
      <c r="H77" s="11">
        <f>mintBurn_tbl_op!H67/$B77</f>
        <v>-4.2565236269654506E-2</v>
      </c>
      <c r="I77" s="11">
        <f>mintBurn_tbl_op!I67/$B77</f>
        <v>-6.4787458491876726E-2</v>
      </c>
      <c r="K77" s="11">
        <f>mintBurn_tbl_op!J67/$B77</f>
        <v>1.8792081747899573E-3</v>
      </c>
      <c r="L77" s="11">
        <f>mintBurn_tbl_op!K67/$B77</f>
        <v>-3.6216029920448152E-2</v>
      </c>
      <c r="M77" s="11">
        <f>mintBurn_tbl_op!L67/$B77</f>
        <v>-6.4787458491876726E-2</v>
      </c>
      <c r="N77" s="11">
        <f>mintBurn_tbl_op!M67/$B77</f>
        <v>-8.7009680714098925E-2</v>
      </c>
      <c r="O77" s="11">
        <f>mintBurn_tbl_op!N67/$B77</f>
        <v>-0.10478745849187671</v>
      </c>
    </row>
    <row r="78" spans="1:15" x14ac:dyDescent="0.25">
      <c r="A78" s="12" t="str">
        <f>mintBurn_tbl_op!A68</f>
        <v>0x215b67d707ced250c3803a19348e9c565e42d7a3</v>
      </c>
      <c r="B78" s="2">
        <f>mintBurn_tbl_op!B68</f>
        <v>277014.88344216888</v>
      </c>
      <c r="C78" s="2">
        <f>mintBurn_tbl_op!C68</f>
        <v>69928.345413845615</v>
      </c>
      <c r="D78" s="2"/>
      <c r="E78" s="11">
        <f>mintBurn_tbl_op!E68/$B78</f>
        <v>8.0897996484567122E-2</v>
      </c>
      <c r="F78" s="11">
        <f>mintBurn_tbl_op!F68/$B78</f>
        <v>3.3278948865519513E-2</v>
      </c>
      <c r="G78" s="11">
        <f>mintBurn_tbl_op!G68/$B78</f>
        <v>-2.4353368487662237E-3</v>
      </c>
      <c r="H78" s="11">
        <f>mintBurn_tbl_op!H68/$B78</f>
        <v>-3.0213114626544E-2</v>
      </c>
      <c r="I78" s="11">
        <f>mintBurn_tbl_op!I68/$B78</f>
        <v>-5.243533684876623E-2</v>
      </c>
      <c r="K78" s="11">
        <f>mintBurn_tbl_op!J68/$B78</f>
        <v>1.4231329817900448E-2</v>
      </c>
      <c r="L78" s="11">
        <f>mintBurn_tbl_op!K68/$B78</f>
        <v>-2.3863908277337635E-2</v>
      </c>
      <c r="M78" s="11">
        <f>mintBurn_tbl_op!L68/$B78</f>
        <v>-5.2435336848766195E-2</v>
      </c>
      <c r="N78" s="11">
        <f>mintBurn_tbl_op!M68/$B78</f>
        <v>-7.465755907098845E-2</v>
      </c>
      <c r="O78" s="11">
        <f>mintBurn_tbl_op!N68/$B78</f>
        <v>-9.2435336848766203E-2</v>
      </c>
    </row>
    <row r="79" spans="1:15" x14ac:dyDescent="0.25">
      <c r="A79" s="12" t="str">
        <f>mintBurn_tbl_op!A69</f>
        <v>0x09cf50574504d9dcf127e848a6058e8e0bb814aa</v>
      </c>
      <c r="B79" s="2">
        <f>mintBurn_tbl_op!B69</f>
        <v>269841.41793866619</v>
      </c>
      <c r="C79" s="2">
        <f>mintBurn_tbl_op!C69</f>
        <v>69335.05412809008</v>
      </c>
      <c r="D79" s="2"/>
      <c r="E79" s="11">
        <f>mintBurn_tbl_op!E69/$B79</f>
        <v>7.6385920820663963E-2</v>
      </c>
      <c r="F79" s="11">
        <f>mintBurn_tbl_op!F69/$B79</f>
        <v>2.8766873201616357E-2</v>
      </c>
      <c r="G79" s="11">
        <f>mintBurn_tbl_op!G69/$B79</f>
        <v>-6.9474125126693645E-3</v>
      </c>
      <c r="H79" s="11">
        <f>mintBurn_tbl_op!H69/$B79</f>
        <v>-3.4725190290447135E-2</v>
      </c>
      <c r="I79" s="11">
        <f>mintBurn_tbl_op!I69/$B79</f>
        <v>-5.6947412512669354E-2</v>
      </c>
      <c r="K79" s="11">
        <f>mintBurn_tbl_op!J69/$B79</f>
        <v>9.7192541539973341E-3</v>
      </c>
      <c r="L79" s="11">
        <f>mintBurn_tbl_op!K69/$B79</f>
        <v>-2.8375983941240794E-2</v>
      </c>
      <c r="M79" s="11">
        <f>mintBurn_tbl_op!L69/$B79</f>
        <v>-5.6947412512669354E-2</v>
      </c>
      <c r="N79" s="11">
        <f>mintBurn_tbl_op!M69/$B79</f>
        <v>-7.9169634734891581E-2</v>
      </c>
      <c r="O79" s="11">
        <f>mintBurn_tbl_op!N69/$B79</f>
        <v>-9.6947412512669376E-2</v>
      </c>
    </row>
    <row r="80" spans="1:15" x14ac:dyDescent="0.25">
      <c r="A80" s="12" t="str">
        <f>mintBurn_tbl_op!A70</f>
        <v>0x6ff60e1cf749ae639fbe124ddbc2178c4c988203</v>
      </c>
      <c r="B80" s="2">
        <f>mintBurn_tbl_op!B70</f>
        <v>204032.90820407181</v>
      </c>
      <c r="C80" s="2">
        <f>mintBurn_tbl_op!C70</f>
        <v>68484.295605784864</v>
      </c>
      <c r="D80" s="2"/>
      <c r="E80" s="11">
        <f>mintBurn_tbl_op!E70/$B80</f>
        <v>-2.3198522659599054E-3</v>
      </c>
      <c r="F80" s="11">
        <f>mintBurn_tbl_op!F70/$B80</f>
        <v>-4.9938899885007514E-2</v>
      </c>
      <c r="G80" s="11">
        <f>mintBurn_tbl_op!G70/$B80</f>
        <v>-8.5653185599293233E-2</v>
      </c>
      <c r="H80" s="11">
        <f>mintBurn_tbl_op!H70/$B80</f>
        <v>-0.11343096337707101</v>
      </c>
      <c r="I80" s="11">
        <f>mintBurn_tbl_op!I70/$B80</f>
        <v>-0.13565318559929324</v>
      </c>
      <c r="K80" s="11">
        <f>mintBurn_tbl_op!J70/$B80</f>
        <v>-6.898651893262657E-2</v>
      </c>
      <c r="L80" s="11">
        <f>mintBurn_tbl_op!K70/$B80</f>
        <v>-0.10708175702786465</v>
      </c>
      <c r="M80" s="11">
        <f>mintBurn_tbl_op!L70/$B80</f>
        <v>-0.13565318559929324</v>
      </c>
      <c r="N80" s="11">
        <f>mintBurn_tbl_op!M70/$B80</f>
        <v>-0.15787540782151543</v>
      </c>
      <c r="O80" s="11">
        <f>mintBurn_tbl_op!N70/$B80</f>
        <v>-0.17565318559929322</v>
      </c>
    </row>
    <row r="81" spans="1:15" x14ac:dyDescent="0.25">
      <c r="A81" s="12" t="str">
        <f>mintBurn_tbl_op!A71</f>
        <v>0xcda16a18d3f942571e7ba81b7d2219a6802c45a1</v>
      </c>
      <c r="B81" s="2">
        <f>mintBurn_tbl_op!B71</f>
        <v>256850.86494472221</v>
      </c>
      <c r="C81" s="2">
        <f>mintBurn_tbl_op!C71</f>
        <v>68134.572897784048</v>
      </c>
      <c r="D81" s="2"/>
      <c r="E81" s="11">
        <f>mintBurn_tbl_op!E71/$B81</f>
        <v>6.8064330200143394E-2</v>
      </c>
      <c r="F81" s="11">
        <f>mintBurn_tbl_op!F71/$B81</f>
        <v>2.0445282581095774E-2</v>
      </c>
      <c r="G81" s="11">
        <f>mintBurn_tbl_op!G71/$B81</f>
        <v>-1.526900313318991E-2</v>
      </c>
      <c r="H81" s="11">
        <f>mintBurn_tbl_op!H71/$B81</f>
        <v>-4.3046780910967697E-2</v>
      </c>
      <c r="I81" s="11">
        <f>mintBurn_tbl_op!I71/$B81</f>
        <v>-6.5269003133189896E-2</v>
      </c>
      <c r="K81" s="11">
        <f>mintBurn_tbl_op!J71/$B81</f>
        <v>1.3976635334767872E-3</v>
      </c>
      <c r="L81" s="11">
        <f>mintBurn_tbl_op!K71/$B81</f>
        <v>-3.6697574561761329E-2</v>
      </c>
      <c r="M81" s="11">
        <f>mintBurn_tbl_op!L71/$B81</f>
        <v>-6.5269003133189896E-2</v>
      </c>
      <c r="N81" s="11">
        <f>mintBurn_tbl_op!M71/$B81</f>
        <v>-8.7491225355412108E-2</v>
      </c>
      <c r="O81" s="11">
        <f>mintBurn_tbl_op!N71/$B81</f>
        <v>-0.1052690031331899</v>
      </c>
    </row>
    <row r="82" spans="1:15" x14ac:dyDescent="0.25">
      <c r="A82" s="12" t="str">
        <f>mintBurn_tbl_op!A72</f>
        <v>0x7093f8979a945bcdc52284027929defa99977671</v>
      </c>
      <c r="B82" s="2">
        <f>mintBurn_tbl_op!B72</f>
        <v>239725.37942891609</v>
      </c>
      <c r="C82" s="2">
        <f>mintBurn_tbl_op!C72</f>
        <v>65185.388322835403</v>
      </c>
      <c r="D82" s="2"/>
      <c r="E82" s="11">
        <f>mintBurn_tbl_op!E72/$B82</f>
        <v>6.1416407064939144E-2</v>
      </c>
      <c r="F82" s="11">
        <f>mintBurn_tbl_op!F72/$B82</f>
        <v>1.3797359445891506E-2</v>
      </c>
      <c r="G82" s="11">
        <f>mintBurn_tbl_op!G72/$B82</f>
        <v>-2.1916926268394213E-2</v>
      </c>
      <c r="H82" s="11">
        <f>mintBurn_tbl_op!H72/$B82</f>
        <v>-4.9694704046171982E-2</v>
      </c>
      <c r="I82" s="11">
        <f>mintBurn_tbl_op!I72/$B82</f>
        <v>-7.1916926268394188E-2</v>
      </c>
      <c r="K82" s="11">
        <f>mintBurn_tbl_op!J72/$B82</f>
        <v>-5.2502596017275386E-3</v>
      </c>
      <c r="L82" s="11">
        <f>mintBurn_tbl_op!K72/$B82</f>
        <v>-4.3345497696965614E-2</v>
      </c>
      <c r="M82" s="11">
        <f>mintBurn_tbl_op!L72/$B82</f>
        <v>-7.1916926268394188E-2</v>
      </c>
      <c r="N82" s="11">
        <f>mintBurn_tbl_op!M72/$B82</f>
        <v>-9.4139148490616442E-2</v>
      </c>
      <c r="O82" s="11">
        <f>mintBurn_tbl_op!N72/$B82</f>
        <v>-0.11191692626839421</v>
      </c>
    </row>
    <row r="83" spans="1:15" x14ac:dyDescent="0.25">
      <c r="A83" s="12" t="str">
        <f>mintBurn_tbl_op!A73</f>
        <v>0xb483f21dc981d2d1e483192a15fcac281669bf73</v>
      </c>
      <c r="B83" s="2">
        <f>mintBurn_tbl_op!B73</f>
        <v>243193.80896655249</v>
      </c>
      <c r="C83" s="2">
        <f>mintBurn_tbl_op!C73</f>
        <v>65130.442901833601</v>
      </c>
      <c r="D83" s="2"/>
      <c r="E83" s="11">
        <f>mintBurn_tbl_op!E73/$B83</f>
        <v>6.5520418281736423E-2</v>
      </c>
      <c r="F83" s="11">
        <f>mintBurn_tbl_op!F73/$B83</f>
        <v>1.7901370662688782E-2</v>
      </c>
      <c r="G83" s="11">
        <f>mintBurn_tbl_op!G73/$B83</f>
        <v>-1.7812915051596909E-2</v>
      </c>
      <c r="H83" s="11">
        <f>mintBurn_tbl_op!H73/$B83</f>
        <v>-4.5590692829374682E-2</v>
      </c>
      <c r="I83" s="11">
        <f>mintBurn_tbl_op!I73/$B83</f>
        <v>-6.7812915051596909E-2</v>
      </c>
      <c r="K83" s="11">
        <f>mintBurn_tbl_op!J73/$B83</f>
        <v>-1.1462483849302449E-3</v>
      </c>
      <c r="L83" s="11">
        <f>mintBurn_tbl_op!K73/$B83</f>
        <v>-3.9241486480168328E-2</v>
      </c>
      <c r="M83" s="11">
        <f>mintBurn_tbl_op!L73/$B83</f>
        <v>-6.7812915051596909E-2</v>
      </c>
      <c r="N83" s="11">
        <f>mintBurn_tbl_op!M73/$B83</f>
        <v>-9.0035137273819135E-2</v>
      </c>
      <c r="O83" s="11">
        <f>mintBurn_tbl_op!N73/$B83</f>
        <v>-0.10781291505159687</v>
      </c>
    </row>
    <row r="84" spans="1:15" x14ac:dyDescent="0.25">
      <c r="A84" s="12" t="str">
        <f>mintBurn_tbl_op!A74</f>
        <v>0xe51231daa306acf16eac34a864564ca36b262a1f</v>
      </c>
      <c r="B84" s="2">
        <f>mintBurn_tbl_op!B74</f>
        <v>237857.5813657853</v>
      </c>
      <c r="C84" s="2">
        <f>mintBurn_tbl_op!C74</f>
        <v>62312.06458364617</v>
      </c>
      <c r="D84" s="2"/>
      <c r="E84" s="11">
        <f>mintBurn_tbl_op!E74/$B84</f>
        <v>7.1361172404728793E-2</v>
      </c>
      <c r="F84" s="11">
        <f>mintBurn_tbl_op!F74/$B84</f>
        <v>2.3742124785681128E-2</v>
      </c>
      <c r="G84" s="11">
        <f>mintBurn_tbl_op!G74/$B84</f>
        <v>-1.1972160928604574E-2</v>
      </c>
      <c r="H84" s="11">
        <f>mintBurn_tbl_op!H74/$B84</f>
        <v>-3.974993870638234E-2</v>
      </c>
      <c r="I84" s="11">
        <f>mintBurn_tbl_op!I74/$B84</f>
        <v>-6.197216092860456E-2</v>
      </c>
      <c r="K84" s="11">
        <f>mintBurn_tbl_op!J74/$B84</f>
        <v>4.694505738062113E-3</v>
      </c>
      <c r="L84" s="11">
        <f>mintBurn_tbl_op!K74/$B84</f>
        <v>-3.3400732357176E-2</v>
      </c>
      <c r="M84" s="11">
        <f>mintBurn_tbl_op!L74/$B84</f>
        <v>-6.197216092860456E-2</v>
      </c>
      <c r="N84" s="11">
        <f>mintBurn_tbl_op!M74/$B84</f>
        <v>-8.4194383150826807E-2</v>
      </c>
      <c r="O84" s="11">
        <f>mintBurn_tbl_op!N74/$B84</f>
        <v>-0.10197216092860459</v>
      </c>
    </row>
    <row r="85" spans="1:15" x14ac:dyDescent="0.25">
      <c r="A85" s="12" t="str">
        <f>mintBurn_tbl_op!A75</f>
        <v>0x12478d1a60a910c9cbffb90648766a2bdd5918f5</v>
      </c>
      <c r="B85" s="2">
        <f>mintBurn_tbl_op!B75</f>
        <v>235062.7919381129</v>
      </c>
      <c r="C85" s="2">
        <f>mintBurn_tbl_op!C75</f>
        <v>62310.473649770858</v>
      </c>
      <c r="D85" s="2"/>
      <c r="E85" s="11">
        <f>mintBurn_tbl_op!E75/$B85</f>
        <v>6.8253210971067318E-2</v>
      </c>
      <c r="F85" s="11">
        <f>mintBurn_tbl_op!F75/$B85</f>
        <v>2.0634163352019681E-2</v>
      </c>
      <c r="G85" s="11">
        <f>mintBurn_tbl_op!G75/$B85</f>
        <v>-1.5080122362266036E-2</v>
      </c>
      <c r="H85" s="11">
        <f>mintBurn_tbl_op!H75/$B85</f>
        <v>-4.2857900140043821E-2</v>
      </c>
      <c r="I85" s="11">
        <f>mintBurn_tbl_op!I75/$B85</f>
        <v>-6.5080122362266041E-2</v>
      </c>
      <c r="K85" s="11">
        <f>mintBurn_tbl_op!J75/$B85</f>
        <v>1.5865443044006421E-3</v>
      </c>
      <c r="L85" s="11">
        <f>mintBurn_tbl_op!K75/$B85</f>
        <v>-3.6508693790837467E-2</v>
      </c>
      <c r="M85" s="11">
        <f>mintBurn_tbl_op!L75/$B85</f>
        <v>-6.5080122362266041E-2</v>
      </c>
      <c r="N85" s="11">
        <f>mintBurn_tbl_op!M75/$B85</f>
        <v>-8.7302344584488253E-2</v>
      </c>
      <c r="O85" s="11">
        <f>mintBurn_tbl_op!N75/$B85</f>
        <v>-0.10508012236226605</v>
      </c>
    </row>
    <row r="86" spans="1:15" x14ac:dyDescent="0.25">
      <c r="A86" s="12" t="str">
        <f>mintBurn_tbl_op!A76</f>
        <v>0x0d0db6402196fb090cd251a1503b5688a30a6116</v>
      </c>
      <c r="B86" s="2">
        <f>mintBurn_tbl_op!B76</f>
        <v>198033.93781034069</v>
      </c>
      <c r="C86" s="2">
        <f>mintBurn_tbl_op!C76</f>
        <v>60427.866472438742</v>
      </c>
      <c r="D86" s="2"/>
      <c r="E86" s="11">
        <f>mintBurn_tbl_op!E76/$B86</f>
        <v>2.8194390278475777E-2</v>
      </c>
      <c r="F86" s="11">
        <f>mintBurn_tbl_op!F76/$B86</f>
        <v>-1.9424657340571829E-2</v>
      </c>
      <c r="G86" s="11">
        <f>mintBurn_tbl_op!G76/$B86</f>
        <v>-5.5138943054857566E-2</v>
      </c>
      <c r="H86" s="11">
        <f>mintBurn_tbl_op!H76/$B86</f>
        <v>-8.2916720832635307E-2</v>
      </c>
      <c r="I86" s="11">
        <f>mintBurn_tbl_op!I76/$B86</f>
        <v>-0.10513894305485753</v>
      </c>
      <c r="K86" s="11">
        <f>mintBurn_tbl_op!J76/$B86</f>
        <v>-3.8472276388190854E-2</v>
      </c>
      <c r="L86" s="11">
        <f>mintBurn_tbl_op!K76/$B86</f>
        <v>-7.6567514483428953E-2</v>
      </c>
      <c r="M86" s="11">
        <f>mintBurn_tbl_op!L76/$B86</f>
        <v>-0.10513894305485749</v>
      </c>
      <c r="N86" s="11">
        <f>mintBurn_tbl_op!M76/$B86</f>
        <v>-0.12736116527707972</v>
      </c>
      <c r="O86" s="11">
        <f>mintBurn_tbl_op!N76/$B86</f>
        <v>-0.1451389430548575</v>
      </c>
    </row>
    <row r="87" spans="1:15" x14ac:dyDescent="0.25">
      <c r="A87" s="12" t="str">
        <f>mintBurn_tbl_op!A77</f>
        <v>0x48fe56b756ef2717d1db4050ef648ad4b72f55b9</v>
      </c>
      <c r="B87" s="2">
        <f>mintBurn_tbl_op!B77</f>
        <v>232791.537722062</v>
      </c>
      <c r="C87" s="2">
        <f>mintBurn_tbl_op!C77</f>
        <v>60380.677238180971</v>
      </c>
      <c r="D87" s="2"/>
      <c r="E87" s="11">
        <f>mintBurn_tbl_op!E77/$B87</f>
        <v>7.3956734729171067E-2</v>
      </c>
      <c r="F87" s="11">
        <f>mintBurn_tbl_op!F77/$B87</f>
        <v>2.633768711012344E-2</v>
      </c>
      <c r="G87" s="11">
        <f>mintBurn_tbl_op!G77/$B87</f>
        <v>-9.376598604162286E-3</v>
      </c>
      <c r="H87" s="11">
        <f>mintBurn_tbl_op!H77/$B87</f>
        <v>-3.7154376381940045E-2</v>
      </c>
      <c r="I87" s="11">
        <f>mintBurn_tbl_op!I77/$B87</f>
        <v>-5.9376598604162251E-2</v>
      </c>
      <c r="K87" s="11">
        <f>mintBurn_tbl_op!J77/$B87</f>
        <v>7.2900680625043934E-3</v>
      </c>
      <c r="L87" s="11">
        <f>mintBurn_tbl_op!K77/$B87</f>
        <v>-3.0805170032733697E-2</v>
      </c>
      <c r="M87" s="11">
        <f>mintBurn_tbl_op!L77/$B87</f>
        <v>-5.9376598604162251E-2</v>
      </c>
      <c r="N87" s="11">
        <f>mintBurn_tbl_op!M77/$B87</f>
        <v>-8.1598820826384477E-2</v>
      </c>
      <c r="O87" s="11">
        <f>mintBurn_tbl_op!N77/$B87</f>
        <v>-9.9376598604162258E-2</v>
      </c>
    </row>
    <row r="88" spans="1:15" x14ac:dyDescent="0.25">
      <c r="A88" s="12" t="str">
        <f>mintBurn_tbl_op!A78</f>
        <v>0xfbea0772cef0dbe743a18b132bfbb8f9eb0bf0aa</v>
      </c>
      <c r="B88" s="2">
        <f>mintBurn_tbl_op!B78</f>
        <v>258075.59784873319</v>
      </c>
      <c r="C88" s="2">
        <f>mintBurn_tbl_op!C78</f>
        <v>59788.544374506229</v>
      </c>
      <c r="D88" s="2"/>
      <c r="E88" s="11">
        <f>mintBurn_tbl_op!E78/$B88</f>
        <v>0.10166267220577374</v>
      </c>
      <c r="F88" s="11">
        <f>mintBurn_tbl_op!F78/$B88</f>
        <v>5.4043624586726083E-2</v>
      </c>
      <c r="G88" s="11">
        <f>mintBurn_tbl_op!G78/$B88</f>
        <v>1.8329338872440405E-2</v>
      </c>
      <c r="H88" s="11">
        <f>mintBurn_tbl_op!H78/$B88</f>
        <v>-9.4484389053373901E-3</v>
      </c>
      <c r="I88" s="11">
        <f>mintBurn_tbl_op!I78/$B88</f>
        <v>-3.1670661127559618E-2</v>
      </c>
      <c r="K88" s="11">
        <f>mintBurn_tbl_op!J78/$B88</f>
        <v>3.4996005539107096E-2</v>
      </c>
      <c r="L88" s="11">
        <f>mintBurn_tbl_op!K78/$B88</f>
        <v>-3.099232556130998E-3</v>
      </c>
      <c r="M88" s="11">
        <f>mintBurn_tbl_op!L78/$B88</f>
        <v>-3.1670661127559591E-2</v>
      </c>
      <c r="N88" s="11">
        <f>mintBurn_tbl_op!M78/$B88</f>
        <v>-5.389288334978181E-2</v>
      </c>
      <c r="O88" s="11">
        <f>mintBurn_tbl_op!N78/$B88</f>
        <v>-7.1670661127559571E-2</v>
      </c>
    </row>
    <row r="89" spans="1:15" x14ac:dyDescent="0.25">
      <c r="A89" s="12" t="str">
        <f>mintBurn_tbl_op!A79</f>
        <v>0x34bf2e2339e0cdf3954820177125b1e60a79e36b</v>
      </c>
      <c r="B89" s="2">
        <f>mintBurn_tbl_op!B79</f>
        <v>210947.8317238054</v>
      </c>
      <c r="C89" s="2">
        <f>mintBurn_tbl_op!C79</f>
        <v>59373.583407019811</v>
      </c>
      <c r="D89" s="2"/>
      <c r="E89" s="11">
        <f>mintBurn_tbl_op!E79/$B89</f>
        <v>5.1872353517443043E-2</v>
      </c>
      <c r="F89" s="11">
        <f>mintBurn_tbl_op!F79/$B89</f>
        <v>4.2533058983953917E-3</v>
      </c>
      <c r="G89" s="11">
        <f>mintBurn_tbl_op!G79/$B89</f>
        <v>-3.1460979815890314E-2</v>
      </c>
      <c r="H89" s="11">
        <f>mintBurn_tbl_op!H79/$B89</f>
        <v>-5.9238757593668111E-2</v>
      </c>
      <c r="I89" s="11">
        <f>mintBurn_tbl_op!I79/$B89</f>
        <v>-8.1460979815890316E-2</v>
      </c>
      <c r="K89" s="11">
        <f>mintBurn_tbl_op!J79/$B89</f>
        <v>-1.4794313149223607E-2</v>
      </c>
      <c r="L89" s="11">
        <f>mintBurn_tbl_op!K79/$B89</f>
        <v>-5.2889551244461708E-2</v>
      </c>
      <c r="M89" s="11">
        <f>mintBurn_tbl_op!L79/$B89</f>
        <v>-8.1460979815890261E-2</v>
      </c>
      <c r="N89" s="11">
        <f>mintBurn_tbl_op!M79/$B89</f>
        <v>-0.10368320203811249</v>
      </c>
      <c r="O89" s="11">
        <f>mintBurn_tbl_op!N79/$B89</f>
        <v>-0.1214609798158903</v>
      </c>
    </row>
    <row r="90" spans="1:15" x14ac:dyDescent="0.25">
      <c r="A90" s="12" t="str">
        <f>mintBurn_tbl_op!A80</f>
        <v>0x764f4909251f81976a0a2dcebce95333e4c27517</v>
      </c>
      <c r="B90" s="2">
        <f>mintBurn_tbl_op!B80</f>
        <v>187205.32728020329</v>
      </c>
      <c r="C90" s="2">
        <f>mintBurn_tbl_op!C80</f>
        <v>58169.898642759712</v>
      </c>
      <c r="D90" s="2"/>
      <c r="E90" s="11">
        <f>mintBurn_tbl_op!E80/$B90</f>
        <v>2.2605537880735129E-2</v>
      </c>
      <c r="F90" s="11">
        <f>mintBurn_tbl_op!F80/$B90</f>
        <v>-2.5013509738312498E-2</v>
      </c>
      <c r="G90" s="11">
        <f>mintBurn_tbl_op!G80/$B90</f>
        <v>-6.0727795452598217E-2</v>
      </c>
      <c r="H90" s="11">
        <f>mintBurn_tbl_op!H80/$B90</f>
        <v>-8.8505573230376014E-2</v>
      </c>
      <c r="I90" s="11">
        <f>mintBurn_tbl_op!I80/$B90</f>
        <v>-0.11072779545259825</v>
      </c>
      <c r="K90" s="11">
        <f>mintBurn_tbl_op!J80/$B90</f>
        <v>-4.4061128785931533E-2</v>
      </c>
      <c r="L90" s="11">
        <f>mintBurn_tbl_op!K80/$B90</f>
        <v>-8.2156366881169604E-2</v>
      </c>
      <c r="M90" s="11">
        <f>mintBurn_tbl_op!L80/$B90</f>
        <v>-0.1107277954525982</v>
      </c>
      <c r="N90" s="11">
        <f>mintBurn_tbl_op!M80/$B90</f>
        <v>-0.13295001767482043</v>
      </c>
      <c r="O90" s="11">
        <f>mintBurn_tbl_op!N80/$B90</f>
        <v>-0.15072779545259818</v>
      </c>
    </row>
    <row r="91" spans="1:15" x14ac:dyDescent="0.25">
      <c r="A91" s="12" t="str">
        <f>mintBurn_tbl_op!A81</f>
        <v>0x2be5236a81164db698463109974be017dec9b7d8</v>
      </c>
      <c r="B91" s="2">
        <f>mintBurn_tbl_op!B81</f>
        <v>218374.68050930559</v>
      </c>
      <c r="C91" s="2">
        <f>mintBurn_tbl_op!C81</f>
        <v>58131.293273574433</v>
      </c>
      <c r="D91" s="2"/>
      <c r="E91" s="11">
        <f>mintBurn_tbl_op!E81/$B91</f>
        <v>6.7133547085232725E-2</v>
      </c>
      <c r="F91" s="11">
        <f>mintBurn_tbl_op!F81/$B91</f>
        <v>1.9514499466185078E-2</v>
      </c>
      <c r="G91" s="11">
        <f>mintBurn_tbl_op!G81/$B91</f>
        <v>-1.6199786248100645E-2</v>
      </c>
      <c r="H91" s="11">
        <f>mintBurn_tbl_op!H81/$B91</f>
        <v>-4.3977564025878435E-2</v>
      </c>
      <c r="I91" s="11">
        <f>mintBurn_tbl_op!I81/$B91</f>
        <v>-6.6199786248100648E-2</v>
      </c>
      <c r="K91" s="11">
        <f>mintBurn_tbl_op!J81/$B91</f>
        <v>4.6688041856604481E-4</v>
      </c>
      <c r="L91" s="11">
        <f>mintBurn_tbl_op!K81/$B91</f>
        <v>-3.7628357676672088E-2</v>
      </c>
      <c r="M91" s="11">
        <f>mintBurn_tbl_op!L81/$B91</f>
        <v>-6.6199786248100648E-2</v>
      </c>
      <c r="N91" s="11">
        <f>mintBurn_tbl_op!M81/$B91</f>
        <v>-8.8422008470322874E-2</v>
      </c>
      <c r="O91" s="11">
        <f>mintBurn_tbl_op!N81/$B91</f>
        <v>-0.10619978624810068</v>
      </c>
    </row>
    <row r="92" spans="1:15" x14ac:dyDescent="0.25">
      <c r="A92" s="12" t="str">
        <f>mintBurn_tbl_op!A82</f>
        <v>0x5cb322e1596daff9bcce29986e708966265fdc7d</v>
      </c>
      <c r="B92" s="2">
        <f>mintBurn_tbl_op!B82</f>
        <v>136283.20515046889</v>
      </c>
      <c r="C92" s="2">
        <f>mintBurn_tbl_op!C82</f>
        <v>55668.768652576633</v>
      </c>
      <c r="D92" s="2"/>
      <c r="E92" s="11">
        <f>mintBurn_tbl_op!E82/$B92</f>
        <v>-7.5145235915997935E-2</v>
      </c>
      <c r="F92" s="11">
        <f>mintBurn_tbl_op!F82/$B92</f>
        <v>-0.12276428353504554</v>
      </c>
      <c r="G92" s="11">
        <f>mintBurn_tbl_op!G82/$B92</f>
        <v>-0.15847856924933124</v>
      </c>
      <c r="H92" s="11">
        <f>mintBurn_tbl_op!H82/$B92</f>
        <v>-0.18625634702710908</v>
      </c>
      <c r="I92" s="11">
        <f>mintBurn_tbl_op!I82/$B92</f>
        <v>-0.20847856924933128</v>
      </c>
      <c r="K92" s="11">
        <f>mintBurn_tbl_op!J82/$B92</f>
        <v>-0.14181190258266463</v>
      </c>
      <c r="L92" s="11">
        <f>mintBurn_tbl_op!K82/$B92</f>
        <v>-0.1799071406779027</v>
      </c>
      <c r="M92" s="11">
        <f>mintBurn_tbl_op!L82/$B92</f>
        <v>-0.20847856924933128</v>
      </c>
      <c r="N92" s="11">
        <f>mintBurn_tbl_op!M82/$B92</f>
        <v>-0.23070079147155351</v>
      </c>
      <c r="O92" s="11">
        <f>mintBurn_tbl_op!N82/$B92</f>
        <v>-0.24847856924933126</v>
      </c>
    </row>
    <row r="93" spans="1:15" x14ac:dyDescent="0.25">
      <c r="A93" s="12" t="str">
        <f>mintBurn_tbl_op!A83</f>
        <v>0x1d4acbc9f70cadd4e6eb215731b8a20bb848d042</v>
      </c>
      <c r="B93" s="2">
        <f>mintBurn_tbl_op!B83</f>
        <v>123760.3705319549</v>
      </c>
      <c r="C93" s="2">
        <f>mintBurn_tbl_op!C83</f>
        <v>53993.382702345029</v>
      </c>
      <c r="D93" s="2"/>
      <c r="E93" s="11">
        <f>mintBurn_tbl_op!E83/$B93</f>
        <v>-0.10294026919603157</v>
      </c>
      <c r="F93" s="11">
        <f>mintBurn_tbl_op!F83/$B93</f>
        <v>-0.1505593168150792</v>
      </c>
      <c r="G93" s="11">
        <f>mintBurn_tbl_op!G83/$B93</f>
        <v>-0.1862736025293649</v>
      </c>
      <c r="H93" s="11">
        <f>mintBurn_tbl_op!H83/$B93</f>
        <v>-0.21405138030714263</v>
      </c>
      <c r="I93" s="11">
        <f>mintBurn_tbl_op!I83/$B93</f>
        <v>-0.23627360252936491</v>
      </c>
      <c r="K93" s="11">
        <f>mintBurn_tbl_op!J83/$B93</f>
        <v>-0.1696069358626982</v>
      </c>
      <c r="L93" s="11">
        <f>mintBurn_tbl_op!K83/$B93</f>
        <v>-0.2077021739579363</v>
      </c>
      <c r="M93" s="11">
        <f>mintBurn_tbl_op!L83/$B93</f>
        <v>-0.23627360252936491</v>
      </c>
      <c r="N93" s="11">
        <f>mintBurn_tbl_op!M83/$B93</f>
        <v>-0.25849582475158711</v>
      </c>
      <c r="O93" s="11">
        <f>mintBurn_tbl_op!N83/$B93</f>
        <v>-0.27627360252936495</v>
      </c>
    </row>
    <row r="94" spans="1:15" x14ac:dyDescent="0.25">
      <c r="A94" s="12" t="str">
        <f>mintBurn_tbl_op!A84</f>
        <v>0xdfab977372a039e78839687b8c359465f0f17532</v>
      </c>
      <c r="B94" s="2">
        <f>mintBurn_tbl_op!B84</f>
        <v>212621.88931674519</v>
      </c>
      <c r="C94" s="2">
        <f>mintBurn_tbl_op!C84</f>
        <v>53925.750307459733</v>
      </c>
      <c r="D94" s="2"/>
      <c r="E94" s="11">
        <f>mintBurn_tbl_op!E84/$B94</f>
        <v>7.9710573791741873E-2</v>
      </c>
      <c r="F94" s="11">
        <f>mintBurn_tbl_op!F84/$B94</f>
        <v>3.2091526172694285E-2</v>
      </c>
      <c r="G94" s="11">
        <f>mintBurn_tbl_op!G84/$B94</f>
        <v>-3.622759541591432E-3</v>
      </c>
      <c r="H94" s="11">
        <f>mintBurn_tbl_op!H84/$B94</f>
        <v>-3.1400537319369197E-2</v>
      </c>
      <c r="I94" s="11">
        <f>mintBurn_tbl_op!I84/$B94</f>
        <v>-5.3622759541591458E-2</v>
      </c>
      <c r="K94" s="11">
        <f>mintBurn_tbl_op!J84/$B94</f>
        <v>1.3043907125075246E-2</v>
      </c>
      <c r="L94" s="11">
        <f>mintBurn_tbl_op!K84/$B94</f>
        <v>-2.5051330970162818E-2</v>
      </c>
      <c r="M94" s="11">
        <f>mintBurn_tbl_op!L84/$B94</f>
        <v>-5.3622759541591403E-2</v>
      </c>
      <c r="N94" s="11">
        <f>mintBurn_tbl_op!M84/$B94</f>
        <v>-7.5844981763813588E-2</v>
      </c>
      <c r="O94" s="11">
        <f>mintBurn_tbl_op!N84/$B94</f>
        <v>-9.3622759541591424E-2</v>
      </c>
    </row>
    <row r="95" spans="1:15" x14ac:dyDescent="0.25">
      <c r="A95" s="12" t="str">
        <f>mintBurn_tbl_op!A85</f>
        <v>0xd21a227d7a5c9d475de1a293cfb07dd9fa0fceb0</v>
      </c>
      <c r="B95" s="2">
        <f>mintBurn_tbl_op!B85</f>
        <v>198036.73560248781</v>
      </c>
      <c r="C95" s="2">
        <f>mintBurn_tbl_op!C85</f>
        <v>53359.05087443949</v>
      </c>
      <c r="D95" s="2"/>
      <c r="E95" s="11">
        <f>mintBurn_tbl_op!E85/$B95</f>
        <v>6.3893167537300205E-2</v>
      </c>
      <c r="F95" s="11">
        <f>mintBurn_tbl_op!F85/$B95</f>
        <v>1.6274119918252634E-2</v>
      </c>
      <c r="G95" s="11">
        <f>mintBurn_tbl_op!G85/$B95</f>
        <v>-1.9440165796033079E-2</v>
      </c>
      <c r="H95" s="11">
        <f>mintBurn_tbl_op!H85/$B95</f>
        <v>-4.7217943573810858E-2</v>
      </c>
      <c r="I95" s="11">
        <f>mintBurn_tbl_op!I85/$B95</f>
        <v>-6.9440165796033126E-2</v>
      </c>
      <c r="K95" s="11">
        <f>mintBurn_tbl_op!J85/$B95</f>
        <v>-2.7734991293663957E-3</v>
      </c>
      <c r="L95" s="11">
        <f>mintBurn_tbl_op!K85/$B95</f>
        <v>-4.086873722460449E-2</v>
      </c>
      <c r="M95" s="11">
        <f>mintBurn_tbl_op!L85/$B95</f>
        <v>-6.9440165796033071E-2</v>
      </c>
      <c r="N95" s="11">
        <f>mintBurn_tbl_op!M85/$B95</f>
        <v>-9.1662388018255297E-2</v>
      </c>
      <c r="O95" s="11">
        <f>mintBurn_tbl_op!N85/$B95</f>
        <v>-0.10944016579603306</v>
      </c>
    </row>
    <row r="96" spans="1:15" x14ac:dyDescent="0.25">
      <c r="A96" s="12" t="str">
        <f>mintBurn_tbl_op!A86</f>
        <v>0xe4bc96b24e0bdf87b4b92ed39c1aef8839b090dd</v>
      </c>
      <c r="B96" s="2">
        <f>mintBurn_tbl_op!B86</f>
        <v>198382.96133256709</v>
      </c>
      <c r="C96" s="2">
        <f>mintBurn_tbl_op!C86</f>
        <v>52795.307213579777</v>
      </c>
      <c r="D96" s="2"/>
      <c r="E96" s="11">
        <f>mintBurn_tbl_op!E86/$B96</f>
        <v>6.7205099038683908E-2</v>
      </c>
      <c r="F96" s="11">
        <f>mintBurn_tbl_op!F86/$B96</f>
        <v>1.9586051419636277E-2</v>
      </c>
      <c r="G96" s="11">
        <f>mintBurn_tbl_op!G86/$B96</f>
        <v>-1.6128234294649418E-2</v>
      </c>
      <c r="H96" s="11">
        <f>mintBurn_tbl_op!H86/$B96</f>
        <v>-4.3906012072427204E-2</v>
      </c>
      <c r="I96" s="11">
        <f>mintBurn_tbl_op!I86/$B96</f>
        <v>-6.612823429464941E-2</v>
      </c>
      <c r="K96" s="11">
        <f>mintBurn_tbl_op!J86/$B96</f>
        <v>5.3843237201724398E-4</v>
      </c>
      <c r="L96" s="11">
        <f>mintBurn_tbl_op!K86/$B96</f>
        <v>-3.755680572322085E-2</v>
      </c>
      <c r="M96" s="11">
        <f>mintBurn_tbl_op!L86/$B96</f>
        <v>-6.612823429464941E-2</v>
      </c>
      <c r="N96" s="11">
        <f>mintBurn_tbl_op!M86/$B96</f>
        <v>-8.8350456516871595E-2</v>
      </c>
      <c r="O96" s="11">
        <f>mintBurn_tbl_op!N86/$B96</f>
        <v>-0.10612823429464943</v>
      </c>
    </row>
    <row r="97" spans="1:15" x14ac:dyDescent="0.25">
      <c r="A97" s="12" t="str">
        <f>mintBurn_tbl_op!A87</f>
        <v>0xd53c9fedcc95187307908d659846a443cb1e7350</v>
      </c>
      <c r="B97" s="2">
        <f>mintBurn_tbl_op!B87</f>
        <v>198741.26698878</v>
      </c>
      <c r="C97" s="2">
        <f>mintBurn_tbl_op!C87</f>
        <v>52678.573497757017</v>
      </c>
      <c r="D97" s="2"/>
      <c r="E97" s="11">
        <f>mintBurn_tbl_op!E87/$B97</f>
        <v>6.8272260231031917E-2</v>
      </c>
      <c r="F97" s="11">
        <f>mintBurn_tbl_op!F87/$B97</f>
        <v>2.0653212611984322E-2</v>
      </c>
      <c r="G97" s="11">
        <f>mintBurn_tbl_op!G87/$B97</f>
        <v>-1.5061073102301406E-2</v>
      </c>
      <c r="H97" s="11">
        <f>mintBurn_tbl_op!H87/$B97</f>
        <v>-4.2838850880079209E-2</v>
      </c>
      <c r="I97" s="11">
        <f>mintBurn_tbl_op!I87/$B97</f>
        <v>-6.5061073102301414E-2</v>
      </c>
      <c r="K97" s="11">
        <f>mintBurn_tbl_op!J87/$B97</f>
        <v>1.6055935643652923E-3</v>
      </c>
      <c r="L97" s="11">
        <f>mintBurn_tbl_op!K87/$B97</f>
        <v>-3.648964453087284E-2</v>
      </c>
      <c r="M97" s="11">
        <f>mintBurn_tbl_op!L87/$B97</f>
        <v>-6.5061073102301414E-2</v>
      </c>
      <c r="N97" s="11">
        <f>mintBurn_tbl_op!M87/$B97</f>
        <v>-8.7283295324523613E-2</v>
      </c>
      <c r="O97" s="11">
        <f>mintBurn_tbl_op!N87/$B97</f>
        <v>-0.10506107310230142</v>
      </c>
    </row>
    <row r="98" spans="1:15" x14ac:dyDescent="0.25">
      <c r="A98" s="12" t="str">
        <f>mintBurn_tbl_op!A88</f>
        <v>0xd0e72c1b2eb87e3dc0445b7f689cadcfc872b293</v>
      </c>
      <c r="B98" s="2">
        <f>mintBurn_tbl_op!B88</f>
        <v>200604.13675365091</v>
      </c>
      <c r="C98" s="2">
        <f>mintBurn_tbl_op!C88</f>
        <v>52304.631023295333</v>
      </c>
      <c r="D98" s="2"/>
      <c r="E98" s="11">
        <f>mintBurn_tbl_op!E88/$B98</f>
        <v>7.2597777877030353E-2</v>
      </c>
      <c r="F98" s="11">
        <f>mintBurn_tbl_op!F88/$B98</f>
        <v>2.4978730257982727E-2</v>
      </c>
      <c r="G98" s="11">
        <f>mintBurn_tbl_op!G88/$B98</f>
        <v>-1.0735555456302979E-2</v>
      </c>
      <c r="H98" s="11">
        <f>mintBurn_tbl_op!H88/$B98</f>
        <v>-3.8513333234080772E-2</v>
      </c>
      <c r="I98" s="11">
        <f>mintBurn_tbl_op!I88/$B98</f>
        <v>-6.0735555456302971E-2</v>
      </c>
      <c r="K98" s="11">
        <f>mintBurn_tbl_op!J88/$B98</f>
        <v>5.9311112103637171E-3</v>
      </c>
      <c r="L98" s="11">
        <f>mintBurn_tbl_op!K88/$B98</f>
        <v>-3.2164126884874383E-2</v>
      </c>
      <c r="M98" s="11">
        <f>mintBurn_tbl_op!L88/$B98</f>
        <v>-6.0735555456302971E-2</v>
      </c>
      <c r="N98" s="11">
        <f>mintBurn_tbl_op!M88/$B98</f>
        <v>-8.2957777678525163E-2</v>
      </c>
      <c r="O98" s="11">
        <f>mintBurn_tbl_op!N88/$B98</f>
        <v>-0.10073555545630294</v>
      </c>
    </row>
    <row r="99" spans="1:15" x14ac:dyDescent="0.25">
      <c r="A99" s="12" t="str">
        <f>mintBurn_tbl_op!A89</f>
        <v>0x044a9c43e95aa9fd28eea25131a62b602d304f1f</v>
      </c>
      <c r="B99" s="2">
        <f>mintBurn_tbl_op!B89</f>
        <v>177734.30662232669</v>
      </c>
      <c r="C99" s="2">
        <f>mintBurn_tbl_op!C89</f>
        <v>51173.378305064252</v>
      </c>
      <c r="D99" s="2"/>
      <c r="E99" s="11">
        <f>mintBurn_tbl_op!E89/$B99</f>
        <v>4.5412676496922953E-2</v>
      </c>
      <c r="F99" s="11">
        <f>mintBurn_tbl_op!F89/$B99</f>
        <v>-2.2063711221246411E-3</v>
      </c>
      <c r="G99" s="11">
        <f>mintBurn_tbl_op!G89/$B99</f>
        <v>-3.7920656836410348E-2</v>
      </c>
      <c r="H99" s="11">
        <f>mintBurn_tbl_op!H89/$B99</f>
        <v>-6.5698434614188103E-2</v>
      </c>
      <c r="I99" s="11">
        <f>mintBurn_tbl_op!I89/$B99</f>
        <v>-8.7920656836410344E-2</v>
      </c>
      <c r="K99" s="11">
        <f>mintBurn_tbl_op!J89/$B99</f>
        <v>-2.1253990169743699E-2</v>
      </c>
      <c r="L99" s="11">
        <f>mintBurn_tbl_op!K89/$B99</f>
        <v>-5.9349228264981777E-2</v>
      </c>
      <c r="M99" s="11">
        <f>mintBurn_tbl_op!L89/$B99</f>
        <v>-8.7920656836410344E-2</v>
      </c>
      <c r="N99" s="11">
        <f>mintBurn_tbl_op!M89/$B99</f>
        <v>-0.1101428790586326</v>
      </c>
      <c r="O99" s="11">
        <f>mintBurn_tbl_op!N89/$B99</f>
        <v>-0.12792065683641038</v>
      </c>
    </row>
    <row r="100" spans="1:15" x14ac:dyDescent="0.25">
      <c r="A100" s="12" t="str">
        <f>mintBurn_tbl_op!A90</f>
        <v>0x489863b61c625a15c74fb4c21486bacb4a3937ab</v>
      </c>
      <c r="B100" s="2">
        <f>mintBurn_tbl_op!B90</f>
        <v>192425.07272346219</v>
      </c>
      <c r="C100" s="2">
        <f>mintBurn_tbl_op!C90</f>
        <v>51065.066312652598</v>
      </c>
      <c r="D100" s="2"/>
      <c r="E100" s="11">
        <f>mintBurn_tbl_op!E90/$B100</f>
        <v>6.7956968445379309E-2</v>
      </c>
      <c r="F100" s="11">
        <f>mintBurn_tbl_op!F90/$B100</f>
        <v>2.03379208263317E-2</v>
      </c>
      <c r="G100" s="11">
        <f>mintBurn_tbl_op!G90/$B100</f>
        <v>-1.5376364887954026E-2</v>
      </c>
      <c r="H100" s="11">
        <f>mintBurn_tbl_op!H90/$B100</f>
        <v>-4.3154142665731816E-2</v>
      </c>
      <c r="I100" s="11">
        <f>mintBurn_tbl_op!I90/$B100</f>
        <v>-6.5376364887954008E-2</v>
      </c>
      <c r="K100" s="11">
        <f>mintBurn_tbl_op!J90/$B100</f>
        <v>1.2903017787126454E-3</v>
      </c>
      <c r="L100" s="11">
        <f>mintBurn_tbl_op!K90/$B100</f>
        <v>-3.6804936316525469E-2</v>
      </c>
      <c r="M100" s="11">
        <f>mintBurn_tbl_op!L90/$B100</f>
        <v>-6.5376364887954008E-2</v>
      </c>
      <c r="N100" s="11">
        <f>mintBurn_tbl_op!M90/$B100</f>
        <v>-8.7598587110176249E-2</v>
      </c>
      <c r="O100" s="11">
        <f>mintBurn_tbl_op!N90/$B100</f>
        <v>-0.10537636488795402</v>
      </c>
    </row>
    <row r="101" spans="1:15" x14ac:dyDescent="0.25">
      <c r="A101" s="12" t="str">
        <f>mintBurn_tbl_op!A91</f>
        <v>0x7173ce51d1b494320229e06bbdbe0da258b9b547</v>
      </c>
      <c r="B101" s="2">
        <f>mintBurn_tbl_op!B91</f>
        <v>162951.26887423551</v>
      </c>
      <c r="C101" s="2">
        <f>mintBurn_tbl_op!C91</f>
        <v>51034.706769148986</v>
      </c>
      <c r="D101" s="2"/>
      <c r="E101" s="11">
        <f>mintBurn_tbl_op!E91/$B101</f>
        <v>2.0143340265300364E-2</v>
      </c>
      <c r="F101" s="11">
        <f>mintBurn_tbl_op!F91/$B101</f>
        <v>-2.7475707353747231E-2</v>
      </c>
      <c r="G101" s="11">
        <f>mintBurn_tbl_op!G91/$B101</f>
        <v>-6.3189993068032982E-2</v>
      </c>
      <c r="H101" s="11">
        <f>mintBurn_tbl_op!H91/$B101</f>
        <v>-9.0967770845810689E-2</v>
      </c>
      <c r="I101" s="11">
        <f>mintBurn_tbl_op!I91/$B101</f>
        <v>-0.11318999306803294</v>
      </c>
      <c r="K101" s="11">
        <f>mintBurn_tbl_op!J91/$B101</f>
        <v>-4.6523326401366256E-2</v>
      </c>
      <c r="L101" s="11">
        <f>mintBurn_tbl_op!K91/$B101</f>
        <v>-8.4618564496604376E-2</v>
      </c>
      <c r="M101" s="11">
        <f>mintBurn_tbl_op!L91/$B101</f>
        <v>-0.11318999306803294</v>
      </c>
      <c r="N101" s="11">
        <f>mintBurn_tbl_op!M91/$B101</f>
        <v>-0.13541221529025518</v>
      </c>
      <c r="O101" s="11">
        <f>mintBurn_tbl_op!N91/$B101</f>
        <v>-0.15318999306803294</v>
      </c>
    </row>
    <row r="102" spans="1:15" x14ac:dyDescent="0.25">
      <c r="A102" s="12" t="str">
        <f>mintBurn_tbl_op!A92</f>
        <v>0xa7bad11c4f94c41000f737c5cc4293ae7708c78c</v>
      </c>
      <c r="B102" s="2">
        <f>mintBurn_tbl_op!B92</f>
        <v>201297.7155443955</v>
      </c>
      <c r="C102" s="2">
        <f>mintBurn_tbl_op!C92</f>
        <v>49975.729122089142</v>
      </c>
      <c r="D102" s="2"/>
      <c r="E102" s="11">
        <f>mintBurn_tbl_op!E92/$B102</f>
        <v>8.5065592256722999E-2</v>
      </c>
      <c r="F102" s="11">
        <f>mintBurn_tbl_op!F92/$B102</f>
        <v>3.7446544637675362E-2</v>
      </c>
      <c r="G102" s="11">
        <f>mintBurn_tbl_op!G92/$B102</f>
        <v>1.7322589233896596E-3</v>
      </c>
      <c r="H102" s="11">
        <f>mintBurn_tbl_op!H92/$B102</f>
        <v>-2.6045518854388126E-2</v>
      </c>
      <c r="I102" s="11">
        <f>mintBurn_tbl_op!I92/$B102</f>
        <v>-4.8267741076610332E-2</v>
      </c>
      <c r="K102" s="11">
        <f>mintBurn_tbl_op!J92/$B102</f>
        <v>1.8398925590056323E-2</v>
      </c>
      <c r="L102" s="11">
        <f>mintBurn_tbl_op!K92/$B102</f>
        <v>-1.9696312505181755E-2</v>
      </c>
      <c r="M102" s="11">
        <f>mintBurn_tbl_op!L92/$B102</f>
        <v>-4.8267741076610332E-2</v>
      </c>
      <c r="N102" s="11">
        <f>mintBurn_tbl_op!M92/$B102</f>
        <v>-7.0489963298832531E-2</v>
      </c>
      <c r="O102" s="11">
        <f>mintBurn_tbl_op!N92/$B102</f>
        <v>-8.8267741076610326E-2</v>
      </c>
    </row>
    <row r="103" spans="1:15" x14ac:dyDescent="0.25">
      <c r="A103" s="12" t="str">
        <f>mintBurn_tbl_op!A93</f>
        <v>0x1d5e65a087ebc3d03a294412e46ce5d6882969f4</v>
      </c>
      <c r="B103" s="2">
        <f>mintBurn_tbl_op!B93</f>
        <v>185469.799424803</v>
      </c>
      <c r="C103" s="2">
        <f>mintBurn_tbl_op!C93</f>
        <v>49885.238141433212</v>
      </c>
      <c r="D103" s="2"/>
      <c r="E103" s="11">
        <f>mintBurn_tbl_op!E93/$B103</f>
        <v>6.4366427151614475E-2</v>
      </c>
      <c r="F103" s="11">
        <f>mintBurn_tbl_op!F93/$B103</f>
        <v>1.6747379532566834E-2</v>
      </c>
      <c r="G103" s="11">
        <f>mintBurn_tbl_op!G93/$B103</f>
        <v>-1.8966906181718871E-2</v>
      </c>
      <c r="H103" s="11">
        <f>mintBurn_tbl_op!H93/$B103</f>
        <v>-4.6744683959496658E-2</v>
      </c>
      <c r="I103" s="11">
        <f>mintBurn_tbl_op!I93/$B103</f>
        <v>-6.8966906181718898E-2</v>
      </c>
      <c r="K103" s="11">
        <f>mintBurn_tbl_op!J93/$B103</f>
        <v>-2.3002395150521966E-3</v>
      </c>
      <c r="L103" s="11">
        <f>mintBurn_tbl_op!K93/$B103</f>
        <v>-4.0395477610290297E-2</v>
      </c>
      <c r="M103" s="11">
        <f>mintBurn_tbl_op!L93/$B103</f>
        <v>-6.8966906181718898E-2</v>
      </c>
      <c r="N103" s="11">
        <f>mintBurn_tbl_op!M93/$B103</f>
        <v>-9.1189128403941097E-2</v>
      </c>
      <c r="O103" s="11">
        <f>mintBurn_tbl_op!N93/$B103</f>
        <v>-0.10896690618171889</v>
      </c>
    </row>
    <row r="104" spans="1:15" x14ac:dyDescent="0.25">
      <c r="A104" s="12" t="str">
        <f>mintBurn_tbl_op!A94</f>
        <v>0x9c5083dd4838e120dbeac44c052179692aa5dac5</v>
      </c>
      <c r="B104" s="2">
        <f>mintBurn_tbl_op!B94</f>
        <v>192517.06299495319</v>
      </c>
      <c r="C104" s="2">
        <f>mintBurn_tbl_op!C94</f>
        <v>48028.941183651958</v>
      </c>
      <c r="D104" s="2"/>
      <c r="E104" s="11">
        <f>mintBurn_tbl_op!E94/$B104</f>
        <v>8.3854453713654922E-2</v>
      </c>
      <c r="F104" s="11">
        <f>mintBurn_tbl_op!F94/$B104</f>
        <v>3.6235406094607278E-2</v>
      </c>
      <c r="G104" s="11">
        <f>mintBurn_tbl_op!G94/$B104</f>
        <v>5.2112038032158523E-4</v>
      </c>
      <c r="H104" s="11">
        <f>mintBurn_tbl_op!H94/$B104</f>
        <v>-2.7256657397456193E-2</v>
      </c>
      <c r="I104" s="11">
        <f>mintBurn_tbl_op!I94/$B104</f>
        <v>-4.9478879619678409E-2</v>
      </c>
      <c r="K104" s="11">
        <f>mintBurn_tbl_op!J94/$B104</f>
        <v>1.7187787046988236E-2</v>
      </c>
      <c r="L104" s="11">
        <f>mintBurn_tbl_op!K94/$B104</f>
        <v>-2.0907451048249849E-2</v>
      </c>
      <c r="M104" s="11">
        <f>mintBurn_tbl_op!L94/$B104</f>
        <v>-4.9478879619678409E-2</v>
      </c>
      <c r="N104" s="11">
        <f>mintBurn_tbl_op!M94/$B104</f>
        <v>-7.1701101841900636E-2</v>
      </c>
      <c r="O104" s="11">
        <f>mintBurn_tbl_op!N94/$B104</f>
        <v>-8.9478879619678403E-2</v>
      </c>
    </row>
    <row r="105" spans="1:15" x14ac:dyDescent="0.25">
      <c r="A105" s="12" t="str">
        <f>mintBurn_tbl_op!A95</f>
        <v>0x597568694fe6ee1b701ec8578bd57102c9a29abd</v>
      </c>
      <c r="B105" s="2">
        <f>mintBurn_tbl_op!B95</f>
        <v>105393.6738605673</v>
      </c>
      <c r="C105" s="2">
        <f>mintBurn_tbl_op!C95</f>
        <v>47044.016562759803</v>
      </c>
      <c r="D105" s="2"/>
      <c r="E105" s="11">
        <f>mintBurn_tbl_op!E95/$B105</f>
        <v>-0.11303137566236651</v>
      </c>
      <c r="F105" s="11">
        <f>mintBurn_tbl_op!F95/$B105</f>
        <v>-0.16065042328141405</v>
      </c>
      <c r="G105" s="11">
        <f>mintBurn_tbl_op!G95/$B105</f>
        <v>-0.19636470899569977</v>
      </c>
      <c r="H105" s="11">
        <f>mintBurn_tbl_op!H95/$B105</f>
        <v>-0.22414248677347753</v>
      </c>
      <c r="I105" s="11">
        <f>mintBurn_tbl_op!I95/$B105</f>
        <v>-0.24636470899569973</v>
      </c>
      <c r="K105" s="11">
        <f>mintBurn_tbl_op!J95/$B105</f>
        <v>-0.17969804232903308</v>
      </c>
      <c r="L105" s="11">
        <f>mintBurn_tbl_op!K95/$B105</f>
        <v>-0.21779328042427112</v>
      </c>
      <c r="M105" s="11">
        <f>mintBurn_tbl_op!L95/$B105</f>
        <v>-0.24636470899569973</v>
      </c>
      <c r="N105" s="11">
        <f>mintBurn_tbl_op!M95/$B105</f>
        <v>-0.26858693121792199</v>
      </c>
      <c r="O105" s="11">
        <f>mintBurn_tbl_op!N95/$B105</f>
        <v>-0.28636470899569971</v>
      </c>
    </row>
    <row r="106" spans="1:15" x14ac:dyDescent="0.25">
      <c r="A106" s="12" t="str">
        <f>mintBurn_tbl_op!A96</f>
        <v>0xf1a2e8c37540b1b5eda94454c65dea21ad831f8e</v>
      </c>
      <c r="B106" s="2">
        <f>mintBurn_tbl_op!B96</f>
        <v>176577.1990601946</v>
      </c>
      <c r="C106" s="2">
        <f>mintBurn_tbl_op!C96</f>
        <v>47016.692218779703</v>
      </c>
      <c r="D106" s="2"/>
      <c r="E106" s="11">
        <f>mintBurn_tbl_op!E96/$B106</f>
        <v>6.7066270150663576E-2</v>
      </c>
      <c r="F106" s="11">
        <f>mintBurn_tbl_op!F96/$B106</f>
        <v>1.9447222531615939E-2</v>
      </c>
      <c r="G106" s="11">
        <f>mintBurn_tbl_op!G96/$B106</f>
        <v>-1.6267063182669784E-2</v>
      </c>
      <c r="H106" s="11">
        <f>mintBurn_tbl_op!H96/$B106</f>
        <v>-4.4044840960447564E-2</v>
      </c>
      <c r="I106" s="11">
        <f>mintBurn_tbl_op!I96/$B106</f>
        <v>-6.6267063182669755E-2</v>
      </c>
      <c r="K106" s="11">
        <f>mintBurn_tbl_op!J96/$B106</f>
        <v>3.9960348399689226E-4</v>
      </c>
      <c r="L106" s="11">
        <f>mintBurn_tbl_op!K96/$B106</f>
        <v>-3.7695634611241195E-2</v>
      </c>
      <c r="M106" s="11">
        <f>mintBurn_tbl_op!L96/$B106</f>
        <v>-6.6267063182669755E-2</v>
      </c>
      <c r="N106" s="11">
        <f>mintBurn_tbl_op!M96/$B106</f>
        <v>-8.848928540489201E-2</v>
      </c>
      <c r="O106" s="11">
        <f>mintBurn_tbl_op!N96/$B106</f>
        <v>-0.10626706318266978</v>
      </c>
    </row>
    <row r="107" spans="1:15" x14ac:dyDescent="0.25">
      <c r="A107" s="12" t="str">
        <f>mintBurn_tbl_op!A97</f>
        <v>0x30cf8aa72c4e69e35e0e48e785176704d6d70c7d</v>
      </c>
      <c r="B107" s="2">
        <f>mintBurn_tbl_op!B97</f>
        <v>149830.62459000721</v>
      </c>
      <c r="C107" s="2">
        <f>mintBurn_tbl_op!C97</f>
        <v>46982.897883991522</v>
      </c>
      <c r="D107" s="2"/>
      <c r="E107" s="11">
        <f>mintBurn_tbl_op!E97/$B107</f>
        <v>1.9759936622518296E-2</v>
      </c>
      <c r="F107" s="11">
        <f>mintBurn_tbl_op!F97/$B107</f>
        <v>-2.7859110996529341E-2</v>
      </c>
      <c r="G107" s="11">
        <f>mintBurn_tbl_op!G97/$B107</f>
        <v>-6.3573396710815036E-2</v>
      </c>
      <c r="H107" s="11">
        <f>mintBurn_tbl_op!H97/$B107</f>
        <v>-9.1351174488592854E-2</v>
      </c>
      <c r="I107" s="11">
        <f>mintBurn_tbl_op!I97/$B107</f>
        <v>-0.11357339671081505</v>
      </c>
      <c r="K107" s="11">
        <f>mintBurn_tbl_op!J97/$B107</f>
        <v>-4.6906730044148366E-2</v>
      </c>
      <c r="L107" s="11">
        <f>mintBurn_tbl_op!K97/$B107</f>
        <v>-8.5001968139386416E-2</v>
      </c>
      <c r="M107" s="11">
        <f>mintBurn_tbl_op!L97/$B107</f>
        <v>-0.11357339671081498</v>
      </c>
      <c r="N107" s="11">
        <f>mintBurn_tbl_op!M97/$B107</f>
        <v>-0.13579561893303727</v>
      </c>
      <c r="O107" s="11">
        <f>mintBurn_tbl_op!N97/$B107</f>
        <v>-0.15357339671081502</v>
      </c>
    </row>
    <row r="108" spans="1:15" x14ac:dyDescent="0.25">
      <c r="A108" s="12" t="str">
        <f>mintBurn_tbl_op!A98</f>
        <v>0x1ddb367720ed4b2d79d6eaab82c14b70ae1253bc</v>
      </c>
      <c r="B108" s="2">
        <f>mintBurn_tbl_op!B98</f>
        <v>180328.37579966779</v>
      </c>
      <c r="C108" s="2">
        <f>mintBurn_tbl_op!C98</f>
        <v>46814.980567114311</v>
      </c>
      <c r="D108" s="2"/>
      <c r="E108" s="11">
        <f>mintBurn_tbl_op!E98/$B108</f>
        <v>7.3723716380300605E-2</v>
      </c>
      <c r="F108" s="11">
        <f>mintBurn_tbl_op!F98/$B108</f>
        <v>2.6104668761252968E-2</v>
      </c>
      <c r="G108" s="11">
        <f>mintBurn_tbl_op!G98/$B108</f>
        <v>-9.60961695303276E-3</v>
      </c>
      <c r="H108" s="11">
        <f>mintBurn_tbl_op!H98/$B108</f>
        <v>-3.7387394730810528E-2</v>
      </c>
      <c r="I108" s="11">
        <f>mintBurn_tbl_op!I98/$B108</f>
        <v>-5.9609616953032761E-2</v>
      </c>
      <c r="K108" s="11">
        <f>mintBurn_tbl_op!J98/$B108</f>
        <v>7.0570497136339281E-3</v>
      </c>
      <c r="L108" s="11">
        <f>mintBurn_tbl_op!K98/$B108</f>
        <v>-3.103818838160418E-2</v>
      </c>
      <c r="M108" s="11">
        <f>mintBurn_tbl_op!L98/$B108</f>
        <v>-5.9609616953032761E-2</v>
      </c>
      <c r="N108" s="11">
        <f>mintBurn_tbl_op!M98/$B108</f>
        <v>-8.1831839175254995E-2</v>
      </c>
      <c r="O108" s="11">
        <f>mintBurn_tbl_op!N98/$B108</f>
        <v>-9.9609616953032762E-2</v>
      </c>
    </row>
    <row r="109" spans="1:15" x14ac:dyDescent="0.25">
      <c r="A109" s="12" t="str">
        <f>mintBurn_tbl_op!A99</f>
        <v>0x7a0dff2a955b72159650300a9acef97146dd12e6</v>
      </c>
      <c r="B109" s="2">
        <f>mintBurn_tbl_op!B99</f>
        <v>188444.1461337322</v>
      </c>
      <c r="C109" s="2">
        <f>mintBurn_tbl_op!C99</f>
        <v>46482.781438046914</v>
      </c>
      <c r="D109" s="2"/>
      <c r="E109" s="11">
        <f>mintBurn_tbl_op!E99/$B109</f>
        <v>8.6667239470912663E-2</v>
      </c>
      <c r="F109" s="11">
        <f>mintBurn_tbl_op!F99/$B109</f>
        <v>3.9048191851865068E-2</v>
      </c>
      <c r="G109" s="11">
        <f>mintBurn_tbl_op!G99/$B109</f>
        <v>3.3339061375793518E-3</v>
      </c>
      <c r="H109" s="11">
        <f>mintBurn_tbl_op!H99/$B109</f>
        <v>-2.4443871640198414E-2</v>
      </c>
      <c r="I109" s="11">
        <f>mintBurn_tbl_op!I99/$B109</f>
        <v>-4.6666093862420668E-2</v>
      </c>
      <c r="K109" s="11">
        <f>mintBurn_tbl_op!J99/$B109</f>
        <v>2.0000572804246063E-2</v>
      </c>
      <c r="L109" s="11">
        <f>mintBurn_tbl_op!K99/$B109</f>
        <v>-1.8094665290992053E-2</v>
      </c>
      <c r="M109" s="11">
        <f>mintBurn_tbl_op!L99/$B109</f>
        <v>-4.6666093862420634E-2</v>
      </c>
      <c r="N109" s="11">
        <f>mintBurn_tbl_op!M99/$B109</f>
        <v>-6.8888316084642839E-2</v>
      </c>
      <c r="O109" s="11">
        <f>mintBurn_tbl_op!N99/$B109</f>
        <v>-8.6666093862420662E-2</v>
      </c>
    </row>
    <row r="110" spans="1:15" x14ac:dyDescent="0.25">
      <c r="A110" s="12" t="str">
        <f>mintBurn_tbl_op!A100</f>
        <v>0x39de56518e136d472ef9645e7d6e1f7c6c8ed37b</v>
      </c>
      <c r="B110" s="2">
        <f>mintBurn_tbl_op!B100</f>
        <v>171746.42046978619</v>
      </c>
      <c r="C110" s="2">
        <f>mintBurn_tbl_op!C100</f>
        <v>46325.376774293363</v>
      </c>
      <c r="D110" s="2"/>
      <c r="E110" s="11">
        <f>mintBurn_tbl_op!E100/$B110</f>
        <v>6.3602082763002055E-2</v>
      </c>
      <c r="F110" s="11">
        <f>mintBurn_tbl_op!F100/$B110</f>
        <v>1.5983035143954428E-2</v>
      </c>
      <c r="G110" s="11">
        <f>mintBurn_tbl_op!G100/$B110</f>
        <v>-1.9731250570331278E-2</v>
      </c>
      <c r="H110" s="11">
        <f>mintBurn_tbl_op!H100/$B110</f>
        <v>-4.7509028348109043E-2</v>
      </c>
      <c r="I110" s="11">
        <f>mintBurn_tbl_op!I100/$B110</f>
        <v>-6.9731250570331263E-2</v>
      </c>
      <c r="K110" s="11">
        <f>mintBurn_tbl_op!J100/$B110</f>
        <v>-3.0645839036645907E-3</v>
      </c>
      <c r="L110" s="11">
        <f>mintBurn_tbl_op!K100/$B110</f>
        <v>-4.1159821998902668E-2</v>
      </c>
      <c r="M110" s="11">
        <f>mintBurn_tbl_op!L100/$B110</f>
        <v>-6.9731250570331263E-2</v>
      </c>
      <c r="N110" s="11">
        <f>mintBurn_tbl_op!M100/$B110</f>
        <v>-9.1953472792553462E-2</v>
      </c>
      <c r="O110" s="11">
        <f>mintBurn_tbl_op!N100/$B110</f>
        <v>-0.10973125057033127</v>
      </c>
    </row>
    <row r="111" spans="1:15" x14ac:dyDescent="0.25">
      <c r="A111" s="12" t="str">
        <f>mintBurn_tbl_op!A101</f>
        <v>0x82f0d518c6a7735dfe2371cf0c25b9a80d9d554b</v>
      </c>
      <c r="B111" s="2">
        <f>mintBurn_tbl_op!B101</f>
        <v>228456.028016917</v>
      </c>
      <c r="C111" s="2">
        <f>mintBurn_tbl_op!C101</f>
        <v>45966.628058664603</v>
      </c>
      <c r="D111" s="2"/>
      <c r="E111" s="11">
        <f>mintBurn_tbl_op!E101/$B111</f>
        <v>0.13212775142038505</v>
      </c>
      <c r="F111" s="11">
        <f>mintBurn_tbl_op!F101/$B111</f>
        <v>8.4508703801337418E-2</v>
      </c>
      <c r="G111" s="11">
        <f>mintBurn_tbl_op!G101/$B111</f>
        <v>4.8794418087051719E-2</v>
      </c>
      <c r="H111" s="11">
        <f>mintBurn_tbl_op!H101/$B111</f>
        <v>2.1016640309273922E-2</v>
      </c>
      <c r="I111" s="11">
        <f>mintBurn_tbl_op!I101/$B111</f>
        <v>-1.2055819129482819E-3</v>
      </c>
      <c r="K111" s="11">
        <f>mintBurn_tbl_op!J101/$B111</f>
        <v>6.546108475371841E-2</v>
      </c>
      <c r="L111" s="11">
        <f>mintBurn_tbl_op!K101/$B111</f>
        <v>2.7365846658480304E-2</v>
      </c>
      <c r="M111" s="11">
        <f>mintBurn_tbl_op!L101/$B111</f>
        <v>-1.2055819129482819E-3</v>
      </c>
      <c r="N111" s="11">
        <f>mintBurn_tbl_op!M101/$B111</f>
        <v>-2.3427804135170521E-2</v>
      </c>
      <c r="O111" s="11">
        <f>mintBurn_tbl_op!N101/$B111</f>
        <v>-4.1205581912948271E-2</v>
      </c>
    </row>
    <row r="112" spans="1:15" x14ac:dyDescent="0.25">
      <c r="A112" s="12" t="str">
        <f>mintBurn_tbl_op!A102</f>
        <v>0x023b26c83b7cbfec9f895fad79ad87f22f9dff57</v>
      </c>
      <c r="B112" s="2">
        <f>mintBurn_tbl_op!B102</f>
        <v>163042.28291079809</v>
      </c>
      <c r="C112" s="2">
        <f>mintBurn_tbl_op!C102</f>
        <v>45697.977443259981</v>
      </c>
      <c r="D112" s="2"/>
      <c r="E112" s="11">
        <f>mintBurn_tbl_op!E102/$B112</f>
        <v>5.3050350125463573E-2</v>
      </c>
      <c r="F112" s="11">
        <f>mintBurn_tbl_op!F102/$B112</f>
        <v>5.4313025064159455E-3</v>
      </c>
      <c r="G112" s="11">
        <f>mintBurn_tbl_op!G102/$B112</f>
        <v>-3.0282983207869762E-2</v>
      </c>
      <c r="H112" s="11">
        <f>mintBurn_tbl_op!H102/$B112</f>
        <v>-5.8060760985647553E-2</v>
      </c>
      <c r="I112" s="11">
        <f>mintBurn_tbl_op!I102/$B112</f>
        <v>-8.0282983207869738E-2</v>
      </c>
      <c r="K112" s="11">
        <f>mintBurn_tbl_op!J102/$B112</f>
        <v>-1.3616316541203096E-2</v>
      </c>
      <c r="L112" s="11">
        <f>mintBurn_tbl_op!K102/$B112</f>
        <v>-5.1711554636441177E-2</v>
      </c>
      <c r="M112" s="11">
        <f>mintBurn_tbl_op!L102/$B112</f>
        <v>-8.0282983207869738E-2</v>
      </c>
      <c r="N112" s="11">
        <f>mintBurn_tbl_op!M102/$B112</f>
        <v>-0.10250520543009202</v>
      </c>
      <c r="O112" s="11">
        <f>mintBurn_tbl_op!N102/$B112</f>
        <v>-0.12028298320786979</v>
      </c>
    </row>
    <row r="113" spans="1:15" x14ac:dyDescent="0.25">
      <c r="A113" s="12" t="str">
        <f>mintBurn_tbl_op!A103</f>
        <v>0xc814d2ef6d893568c74cd969eb6f72a62fc261f7</v>
      </c>
      <c r="B113" s="2">
        <f>mintBurn_tbl_op!B103</f>
        <v>168736.32917953041</v>
      </c>
      <c r="C113" s="2">
        <f>mintBurn_tbl_op!C103</f>
        <v>45603.110949294598</v>
      </c>
      <c r="D113" s="2"/>
      <c r="E113" s="11">
        <f>mintBurn_tbl_op!E103/$B113</f>
        <v>6.3070781273342369E-2</v>
      </c>
      <c r="F113" s="11">
        <f>mintBurn_tbl_op!F103/$B113</f>
        <v>1.5451733654294779E-2</v>
      </c>
      <c r="G113" s="11">
        <f>mintBurn_tbl_op!G103/$B113</f>
        <v>-2.0262552059990939E-2</v>
      </c>
      <c r="H113" s="11">
        <f>mintBurn_tbl_op!H103/$B113</f>
        <v>-4.8040329837768708E-2</v>
      </c>
      <c r="I113" s="11">
        <f>mintBurn_tbl_op!I103/$B113</f>
        <v>-7.0262552059990907E-2</v>
      </c>
      <c r="K113" s="11">
        <f>mintBurn_tbl_op!J103/$B113</f>
        <v>-3.5958853933242526E-3</v>
      </c>
      <c r="L113" s="11">
        <f>mintBurn_tbl_op!K103/$B113</f>
        <v>-4.1691123488562312E-2</v>
      </c>
      <c r="M113" s="11">
        <f>mintBurn_tbl_op!L103/$B113</f>
        <v>-7.0262552059990907E-2</v>
      </c>
      <c r="N113" s="11">
        <f>mintBurn_tbl_op!M103/$B113</f>
        <v>-9.2484774282213106E-2</v>
      </c>
      <c r="O113" s="11">
        <f>mintBurn_tbl_op!N103/$B113</f>
        <v>-0.11026255205999087</v>
      </c>
    </row>
    <row r="114" spans="1:15" x14ac:dyDescent="0.25">
      <c r="A114" s="12" t="str">
        <f>mintBurn_tbl_op!A104</f>
        <v>0x0a776abbaae0e2161d0e131f57e605efbea4b99b</v>
      </c>
      <c r="B114" s="2">
        <f>mintBurn_tbl_op!B104</f>
        <v>168864.1714762047</v>
      </c>
      <c r="C114" s="2">
        <f>mintBurn_tbl_op!C104</f>
        <v>44955.725255999307</v>
      </c>
      <c r="D114" s="2"/>
      <c r="E114" s="11">
        <f>mintBurn_tbl_op!E104/$B114</f>
        <v>6.7109155267625745E-2</v>
      </c>
      <c r="F114" s="11">
        <f>mintBurn_tbl_op!F104/$B114</f>
        <v>1.9490107648578111E-2</v>
      </c>
      <c r="G114" s="11">
        <f>mintBurn_tbl_op!G104/$B114</f>
        <v>-1.6224178065707615E-2</v>
      </c>
      <c r="H114" s="11">
        <f>mintBurn_tbl_op!H104/$B114</f>
        <v>-4.4001955843485388E-2</v>
      </c>
      <c r="I114" s="11">
        <f>mintBurn_tbl_op!I104/$B114</f>
        <v>-6.6224178065707642E-2</v>
      </c>
      <c r="K114" s="11">
        <f>mintBurn_tbl_op!J104/$B114</f>
        <v>4.424886009590856E-4</v>
      </c>
      <c r="L114" s="11">
        <f>mintBurn_tbl_op!K104/$B114</f>
        <v>-3.7652749494278999E-2</v>
      </c>
      <c r="M114" s="11">
        <f>mintBurn_tbl_op!L104/$B114</f>
        <v>-6.6224178065707573E-2</v>
      </c>
      <c r="N114" s="11">
        <f>mintBurn_tbl_op!M104/$B114</f>
        <v>-8.8446400287929869E-2</v>
      </c>
      <c r="O114" s="11">
        <f>mintBurn_tbl_op!N104/$B114</f>
        <v>-0.10622417806570759</v>
      </c>
    </row>
    <row r="115" spans="1:15" x14ac:dyDescent="0.25">
      <c r="A115" s="12" t="str">
        <f>mintBurn_tbl_op!A105</f>
        <v>0xc05320f54075452ff1a5ce420d64c9d025a452bb</v>
      </c>
      <c r="B115" s="2">
        <f>mintBurn_tbl_op!B105</f>
        <v>167567.53991802791</v>
      </c>
      <c r="C115" s="2">
        <f>mintBurn_tbl_op!C105</f>
        <v>44515.244646873492</v>
      </c>
      <c r="D115" s="2"/>
      <c r="E115" s="11">
        <f>mintBurn_tbl_op!E105/$B115</f>
        <v>6.7677797251286448E-2</v>
      </c>
      <c r="F115" s="11">
        <f>mintBurn_tbl_op!F105/$B115</f>
        <v>2.0058749632238831E-2</v>
      </c>
      <c r="G115" s="11">
        <f>mintBurn_tbl_op!G105/$B115</f>
        <v>-1.5655536082046877E-2</v>
      </c>
      <c r="H115" s="11">
        <f>mintBurn_tbl_op!H105/$B115</f>
        <v>-4.3433313859824657E-2</v>
      </c>
      <c r="I115" s="11">
        <f>mintBurn_tbl_op!I105/$B115</f>
        <v>-6.565553608204687E-2</v>
      </c>
      <c r="K115" s="11">
        <f>mintBurn_tbl_op!J105/$B115</f>
        <v>1.011130584619791E-3</v>
      </c>
      <c r="L115" s="11">
        <f>mintBurn_tbl_op!K105/$B115</f>
        <v>-3.7084107510618289E-2</v>
      </c>
      <c r="M115" s="11">
        <f>mintBurn_tbl_op!L105/$B115</f>
        <v>-6.565553608204687E-2</v>
      </c>
      <c r="N115" s="11">
        <f>mintBurn_tbl_op!M105/$B115</f>
        <v>-8.7877758304269096E-2</v>
      </c>
      <c r="O115" s="11">
        <f>mintBurn_tbl_op!N105/$B115</f>
        <v>-0.10565553608204689</v>
      </c>
    </row>
    <row r="116" spans="1:15" x14ac:dyDescent="0.25">
      <c r="A116" s="12" t="str">
        <f>mintBurn_tbl_op!A106</f>
        <v>0xaadb7cc8587ca5ae3e5c98b9e78f6024953c0bd0</v>
      </c>
      <c r="B116" s="2">
        <f>mintBurn_tbl_op!B106</f>
        <v>130563.07830327839</v>
      </c>
      <c r="C116" s="2">
        <f>mintBurn_tbl_op!C106</f>
        <v>43953.81184068328</v>
      </c>
      <c r="D116" s="2"/>
      <c r="E116" s="11">
        <f>mintBurn_tbl_op!E106/$B116</f>
        <v>-3.314763600971461E-3</v>
      </c>
      <c r="F116" s="11">
        <f>mintBurn_tbl_op!F106/$B116</f>
        <v>-5.0933811220019089E-2</v>
      </c>
      <c r="G116" s="11">
        <f>mintBurn_tbl_op!G106/$B116</f>
        <v>-8.6648096934304766E-2</v>
      </c>
      <c r="H116" s="11">
        <f>mintBurn_tbl_op!H106/$B116</f>
        <v>-0.11442587471208257</v>
      </c>
      <c r="I116" s="11">
        <f>mintBurn_tbl_op!I106/$B116</f>
        <v>-0.13664809693430477</v>
      </c>
      <c r="K116" s="11">
        <f>mintBurn_tbl_op!J106/$B116</f>
        <v>-6.9981430267638117E-2</v>
      </c>
      <c r="L116" s="11">
        <f>mintBurn_tbl_op!K106/$B116</f>
        <v>-0.10807666836287615</v>
      </c>
      <c r="M116" s="11">
        <f>mintBurn_tbl_op!L106/$B116</f>
        <v>-0.13664809693430477</v>
      </c>
      <c r="N116" s="11">
        <f>mintBurn_tbl_op!M106/$B116</f>
        <v>-0.15887031915652697</v>
      </c>
      <c r="O116" s="11">
        <f>mintBurn_tbl_op!N106/$B116</f>
        <v>-0.17664809693430472</v>
      </c>
    </row>
    <row r="117" spans="1:15" x14ac:dyDescent="0.25">
      <c r="A117" s="12" t="str">
        <f>mintBurn_tbl_op!A107</f>
        <v>0xaa7f1ec5b693f86bb496b1337b2cc367afea07eb</v>
      </c>
      <c r="B117" s="2">
        <f>mintBurn_tbl_op!B107</f>
        <v>220959.31035213469</v>
      </c>
      <c r="C117" s="2">
        <f>mintBurn_tbl_op!C107</f>
        <v>43833.827122045979</v>
      </c>
      <c r="D117" s="2"/>
      <c r="E117" s="11">
        <f>mintBurn_tbl_op!E107/$B117</f>
        <v>0.13495369930845508</v>
      </c>
      <c r="F117" s="11">
        <f>mintBurn_tbl_op!F107/$B117</f>
        <v>8.7334651689407475E-2</v>
      </c>
      <c r="G117" s="11">
        <f>mintBurn_tbl_op!G107/$B117</f>
        <v>5.1620365975121742E-2</v>
      </c>
      <c r="H117" s="11">
        <f>mintBurn_tbl_op!H107/$B117</f>
        <v>2.3842588197343979E-2</v>
      </c>
      <c r="I117" s="11">
        <f>mintBurn_tbl_op!I107/$B117</f>
        <v>1.6203659751217326E-3</v>
      </c>
      <c r="K117" s="11">
        <f>mintBurn_tbl_op!J107/$B117</f>
        <v>6.8287032641788425E-2</v>
      </c>
      <c r="L117" s="11">
        <f>mintBurn_tbl_op!K107/$B117</f>
        <v>3.0191794546550358E-2</v>
      </c>
      <c r="M117" s="11">
        <f>mintBurn_tbl_op!L107/$B117</f>
        <v>1.6203659751217656E-3</v>
      </c>
      <c r="N117" s="11">
        <f>mintBurn_tbl_op!M107/$B117</f>
        <v>-2.0601856247100446E-2</v>
      </c>
      <c r="O117" s="11">
        <f>mintBurn_tbl_op!N107/$B117</f>
        <v>-3.8379634024878234E-2</v>
      </c>
    </row>
    <row r="118" spans="1:15" x14ac:dyDescent="0.25">
      <c r="A118" s="12" t="str">
        <f>mintBurn_tbl_op!A108</f>
        <v>0x7476d1e9659a49b92c3f65f0a6de00a18fc3d6fa</v>
      </c>
      <c r="B118" s="2">
        <f>mintBurn_tbl_op!B108</f>
        <v>149599.09456468039</v>
      </c>
      <c r="C118" s="2">
        <f>mintBurn_tbl_op!C108</f>
        <v>43778.580197162388</v>
      </c>
      <c r="D118" s="2"/>
      <c r="E118" s="11">
        <f>mintBurn_tbl_op!E108/$B118</f>
        <v>4.0693994007423545E-2</v>
      </c>
      <c r="F118" s="11">
        <f>mintBurn_tbl_op!F108/$B118</f>
        <v>-6.9250536116240912E-3</v>
      </c>
      <c r="G118" s="11">
        <f>mintBurn_tbl_op!G108/$B118</f>
        <v>-4.2639339325909804E-2</v>
      </c>
      <c r="H118" s="11">
        <f>mintBurn_tbl_op!H108/$B118</f>
        <v>-7.0417117103687574E-2</v>
      </c>
      <c r="I118" s="11">
        <f>mintBurn_tbl_op!I108/$B118</f>
        <v>-9.2639339325909842E-2</v>
      </c>
      <c r="K118" s="11">
        <f>mintBurn_tbl_op!J108/$B118</f>
        <v>-2.5972672659243131E-2</v>
      </c>
      <c r="L118" s="11">
        <f>mintBurn_tbl_op!K108/$B118</f>
        <v>-6.4067910754481219E-2</v>
      </c>
      <c r="M118" s="11">
        <f>mintBurn_tbl_op!L108/$B118</f>
        <v>-9.2639339325909842E-2</v>
      </c>
      <c r="N118" s="11">
        <f>mintBurn_tbl_op!M108/$B118</f>
        <v>-0.11486156154813201</v>
      </c>
      <c r="O118" s="11">
        <f>mintBurn_tbl_op!N108/$B118</f>
        <v>-0.13263933932590988</v>
      </c>
    </row>
    <row r="119" spans="1:15" x14ac:dyDescent="0.25">
      <c r="A119" s="12" t="str">
        <f>mintBurn_tbl_op!A109</f>
        <v>0x5ef0f3c15b2371e7355f5b6594f706ab7417655e</v>
      </c>
      <c r="B119" s="2">
        <f>mintBurn_tbl_op!B109</f>
        <v>176990.88923163831</v>
      </c>
      <c r="C119" s="2">
        <f>mintBurn_tbl_op!C109</f>
        <v>43677.584825798243</v>
      </c>
      <c r="D119" s="2"/>
      <c r="E119" s="11">
        <f>mintBurn_tbl_op!E109/$B119</f>
        <v>8.6554614861362414E-2</v>
      </c>
      <c r="F119" s="11">
        <f>mintBurn_tbl_op!F109/$B119</f>
        <v>3.8935567242314832E-2</v>
      </c>
      <c r="G119" s="11">
        <f>mintBurn_tbl_op!G109/$B119</f>
        <v>3.2212815280291377E-3</v>
      </c>
      <c r="H119" s="11">
        <f>mintBurn_tbl_op!H109/$B119</f>
        <v>-2.4556496249748611E-2</v>
      </c>
      <c r="I119" s="11">
        <f>mintBurn_tbl_op!I109/$B119</f>
        <v>-4.6778718471970855E-2</v>
      </c>
      <c r="K119" s="11">
        <f>mintBurn_tbl_op!J109/$B119</f>
        <v>1.9887948194695786E-2</v>
      </c>
      <c r="L119" s="11">
        <f>mintBurn_tbl_op!K109/$B119</f>
        <v>-1.8207289900542305E-2</v>
      </c>
      <c r="M119" s="11">
        <f>mintBurn_tbl_op!L109/$B119</f>
        <v>-4.6778718471970855E-2</v>
      </c>
      <c r="N119" s="11">
        <f>mintBurn_tbl_op!M109/$B119</f>
        <v>-6.9000940694193061E-2</v>
      </c>
      <c r="O119" s="11">
        <f>mintBurn_tbl_op!N109/$B119</f>
        <v>-8.677871847197087E-2</v>
      </c>
    </row>
    <row r="120" spans="1:15" x14ac:dyDescent="0.25">
      <c r="A120" s="12" t="str">
        <f>mintBurn_tbl_op!A110</f>
        <v>0x774cfda705dd179c43c6523496afd27a45d26c7a</v>
      </c>
      <c r="B120" s="2">
        <f>mintBurn_tbl_op!B110</f>
        <v>94640.335367983294</v>
      </c>
      <c r="C120" s="2">
        <f>mintBurn_tbl_op!C110</f>
        <v>42489.499220107587</v>
      </c>
      <c r="D120" s="2"/>
      <c r="E120" s="11">
        <f>mintBurn_tbl_op!E110/$B120</f>
        <v>-0.11562428135493558</v>
      </c>
      <c r="F120" s="11">
        <f>mintBurn_tbl_op!F110/$B120</f>
        <v>-0.16324332897398316</v>
      </c>
      <c r="G120" s="11">
        <f>mintBurn_tbl_op!G110/$B120</f>
        <v>-0.19895761468826881</v>
      </c>
      <c r="H120" s="11">
        <f>mintBurn_tbl_op!H110/$B120</f>
        <v>-0.22673539246604668</v>
      </c>
      <c r="I120" s="11">
        <f>mintBurn_tbl_op!I110/$B120</f>
        <v>-0.24895761468826888</v>
      </c>
      <c r="K120" s="11">
        <f>mintBurn_tbl_op!J110/$B120</f>
        <v>-0.18229094802160214</v>
      </c>
      <c r="L120" s="11">
        <f>mintBurn_tbl_op!K110/$B120</f>
        <v>-0.2203861861168403</v>
      </c>
      <c r="M120" s="11">
        <f>mintBurn_tbl_op!L110/$B120</f>
        <v>-0.24895761468826888</v>
      </c>
      <c r="N120" s="11">
        <f>mintBurn_tbl_op!M110/$B120</f>
        <v>-0.27117983691049108</v>
      </c>
      <c r="O120" s="11">
        <f>mintBurn_tbl_op!N110/$B120</f>
        <v>-0.28895761468826886</v>
      </c>
    </row>
    <row r="121" spans="1:15" x14ac:dyDescent="0.25">
      <c r="A121" s="12" t="str">
        <f>mintBurn_tbl_op!A111</f>
        <v>0x16c3eef32be1ec7171f982bdd6fc155d896a5c6a</v>
      </c>
      <c r="B121" s="2">
        <f>mintBurn_tbl_op!B111</f>
        <v>161193.59290761579</v>
      </c>
      <c r="C121" s="2">
        <f>mintBurn_tbl_op!C111</f>
        <v>41952.77637225033</v>
      </c>
      <c r="D121" s="2"/>
      <c r="E121" s="11">
        <f>mintBurn_tbl_op!E111/$B121</f>
        <v>7.3070033685347022E-2</v>
      </c>
      <c r="F121" s="11">
        <f>mintBurn_tbl_op!F111/$B121</f>
        <v>2.5450986066299384E-2</v>
      </c>
      <c r="G121" s="11">
        <f>mintBurn_tbl_op!G111/$B121</f>
        <v>-1.0263299647986312E-2</v>
      </c>
      <c r="H121" s="11">
        <f>mintBurn_tbl_op!H111/$B121</f>
        <v>-3.8041077425764104E-2</v>
      </c>
      <c r="I121" s="11">
        <f>mintBurn_tbl_op!I111/$B121</f>
        <v>-6.0263299647986317E-2</v>
      </c>
      <c r="K121" s="11">
        <f>mintBurn_tbl_op!J111/$B121</f>
        <v>6.4033670186803577E-3</v>
      </c>
      <c r="L121" s="11">
        <f>mintBurn_tbl_op!K111/$B121</f>
        <v>-3.1691871076557736E-2</v>
      </c>
      <c r="M121" s="11">
        <f>mintBurn_tbl_op!L111/$B121</f>
        <v>-6.0263299647986296E-2</v>
      </c>
      <c r="N121" s="11">
        <f>mintBurn_tbl_op!M111/$B121</f>
        <v>-8.2485521870208509E-2</v>
      </c>
      <c r="O121" s="11">
        <f>mintBurn_tbl_op!N111/$B121</f>
        <v>-0.10026329964798629</v>
      </c>
    </row>
    <row r="122" spans="1:15" x14ac:dyDescent="0.25">
      <c r="A122" s="12" t="str">
        <f>mintBurn_tbl_op!A112</f>
        <v>0xee0922a6b0768e32fa66a8aa51e8c0f085a2ed4c</v>
      </c>
      <c r="B122" s="2">
        <f>mintBurn_tbl_op!B112</f>
        <v>152661.185219437</v>
      </c>
      <c r="C122" s="2">
        <f>mintBurn_tbl_op!C112</f>
        <v>41823.960265621477</v>
      </c>
      <c r="D122" s="2"/>
      <c r="E122" s="11">
        <f>mintBurn_tbl_op!E112/$B122</f>
        <v>5.9367425067239153E-2</v>
      </c>
      <c r="F122" s="11">
        <f>mintBurn_tbl_op!F112/$B122</f>
        <v>1.1748377448191544E-2</v>
      </c>
      <c r="G122" s="11">
        <f>mintBurn_tbl_op!G112/$B122</f>
        <v>-2.3965908266094148E-2</v>
      </c>
      <c r="H122" s="11">
        <f>mintBurn_tbl_op!H112/$B122</f>
        <v>-5.1743686043871931E-2</v>
      </c>
      <c r="I122" s="11">
        <f>mintBurn_tbl_op!I112/$B122</f>
        <v>-7.3965908266094116E-2</v>
      </c>
      <c r="K122" s="11">
        <f>mintBurn_tbl_op!J112/$B122</f>
        <v>-7.2992415994274727E-3</v>
      </c>
      <c r="L122" s="11">
        <f>mintBurn_tbl_op!K112/$B122</f>
        <v>-4.5394479694665556E-2</v>
      </c>
      <c r="M122" s="11">
        <f>mintBurn_tbl_op!L112/$B122</f>
        <v>-7.3965908266094116E-2</v>
      </c>
      <c r="N122" s="11">
        <f>mintBurn_tbl_op!M112/$B122</f>
        <v>-9.618813048831637E-2</v>
      </c>
      <c r="O122" s="11">
        <f>mintBurn_tbl_op!N112/$B122</f>
        <v>-0.11396590826609411</v>
      </c>
    </row>
    <row r="123" spans="1:15" x14ac:dyDescent="0.25">
      <c r="A123" s="12" t="str">
        <f>mintBurn_tbl_op!A113</f>
        <v>0xa0d86993bf9593a9186c7f022e31bd0d32808bf1</v>
      </c>
      <c r="B123" s="2">
        <f>mintBurn_tbl_op!B113</f>
        <v>90728.772614328249</v>
      </c>
      <c r="C123" s="2">
        <f>mintBurn_tbl_op!C113</f>
        <v>41592.751966584387</v>
      </c>
      <c r="D123" s="2"/>
      <c r="E123" s="11">
        <f>mintBurn_tbl_op!E113/$B123</f>
        <v>-0.12509623391528046</v>
      </c>
      <c r="F123" s="11">
        <f>mintBurn_tbl_op!F113/$B123</f>
        <v>-0.17271528153432811</v>
      </c>
      <c r="G123" s="11">
        <f>mintBurn_tbl_op!G113/$B123</f>
        <v>-0.20842956724861381</v>
      </c>
      <c r="H123" s="11">
        <f>mintBurn_tbl_op!H113/$B123</f>
        <v>-0.2362073450263916</v>
      </c>
      <c r="I123" s="11">
        <f>mintBurn_tbl_op!I113/$B123</f>
        <v>-0.25842956724861388</v>
      </c>
      <c r="K123" s="11">
        <f>mintBurn_tbl_op!J113/$B123</f>
        <v>-0.1917629005819472</v>
      </c>
      <c r="L123" s="11">
        <f>mintBurn_tbl_op!K113/$B123</f>
        <v>-0.22985813867718527</v>
      </c>
      <c r="M123" s="11">
        <f>mintBurn_tbl_op!L113/$B123</f>
        <v>-0.25842956724861388</v>
      </c>
      <c r="N123" s="11">
        <f>mintBurn_tbl_op!M113/$B123</f>
        <v>-0.28065178947083608</v>
      </c>
      <c r="O123" s="11">
        <f>mintBurn_tbl_op!N113/$B123</f>
        <v>-0.29842956724861391</v>
      </c>
    </row>
    <row r="124" spans="1:15" x14ac:dyDescent="0.25">
      <c r="A124" s="12" t="str">
        <f>mintBurn_tbl_op!A114</f>
        <v>0xe6945ed413f233e248bcdf2a5af249b6af7cd58c</v>
      </c>
      <c r="B124" s="2">
        <f>mintBurn_tbl_op!B114</f>
        <v>131534.6176804181</v>
      </c>
      <c r="C124" s="2">
        <f>mintBurn_tbl_op!C114</f>
        <v>41544.150819038266</v>
      </c>
      <c r="D124" s="2"/>
      <c r="E124" s="11">
        <f>mintBurn_tbl_op!E114/$B124</f>
        <v>1.7491378176131708E-2</v>
      </c>
      <c r="F124" s="11">
        <f>mintBurn_tbl_op!F114/$B124</f>
        <v>-3.0127669442915919E-2</v>
      </c>
      <c r="G124" s="11">
        <f>mintBurn_tbl_op!G114/$B124</f>
        <v>-6.584195515720162E-2</v>
      </c>
      <c r="H124" s="11">
        <f>mintBurn_tbl_op!H114/$B124</f>
        <v>-9.3619732934979383E-2</v>
      </c>
      <c r="I124" s="11">
        <f>mintBurn_tbl_op!I114/$B124</f>
        <v>-0.1158419551572016</v>
      </c>
      <c r="K124" s="11">
        <f>mintBurn_tbl_op!J114/$B124</f>
        <v>-4.9175288490534909E-2</v>
      </c>
      <c r="L124" s="11">
        <f>mintBurn_tbl_op!K114/$B124</f>
        <v>-8.7270526585773042E-2</v>
      </c>
      <c r="M124" s="11">
        <f>mintBurn_tbl_op!L114/$B124</f>
        <v>-0.1158419551572016</v>
      </c>
      <c r="N124" s="11">
        <f>mintBurn_tbl_op!M114/$B124</f>
        <v>-0.13806417737942381</v>
      </c>
      <c r="O124" s="11">
        <f>mintBurn_tbl_op!N114/$B124</f>
        <v>-0.15584195515720156</v>
      </c>
    </row>
    <row r="125" spans="1:15" x14ac:dyDescent="0.25">
      <c r="A125" s="12" t="str">
        <f>mintBurn_tbl_op!A115</f>
        <v>0xa2dcb52f5cf34a84a2ebfb7d937f7051ae4c697b</v>
      </c>
      <c r="B125" s="2">
        <f>mintBurn_tbl_op!B115</f>
        <v>160143.602665774</v>
      </c>
      <c r="C125" s="2">
        <f>mintBurn_tbl_op!C115</f>
        <v>41482.373408232517</v>
      </c>
      <c r="D125" s="2"/>
      <c r="E125" s="11">
        <f>mintBurn_tbl_op!E115/$B125</f>
        <v>7.4300985379928852E-2</v>
      </c>
      <c r="F125" s="11">
        <f>mintBurn_tbl_op!F115/$B125</f>
        <v>2.6681937760881212E-2</v>
      </c>
      <c r="G125" s="11">
        <f>mintBurn_tbl_op!G115/$B125</f>
        <v>-9.03234795340448E-3</v>
      </c>
      <c r="H125" s="11">
        <f>mintBurn_tbl_op!H115/$B125</f>
        <v>-3.6810125731182253E-2</v>
      </c>
      <c r="I125" s="11">
        <f>mintBurn_tbl_op!I115/$B125</f>
        <v>-5.9032347953404465E-2</v>
      </c>
      <c r="K125" s="11">
        <f>mintBurn_tbl_op!J115/$B125</f>
        <v>7.6343187132622082E-3</v>
      </c>
      <c r="L125" s="11">
        <f>mintBurn_tbl_op!K115/$B125</f>
        <v>-3.0460919381975902E-2</v>
      </c>
      <c r="M125" s="11">
        <f>mintBurn_tbl_op!L115/$B125</f>
        <v>-5.9032347953404465E-2</v>
      </c>
      <c r="N125" s="11">
        <f>mintBurn_tbl_op!M115/$B125</f>
        <v>-8.1254570175626678E-2</v>
      </c>
      <c r="O125" s="11">
        <f>mintBurn_tbl_op!N115/$B125</f>
        <v>-9.9032347953404459E-2</v>
      </c>
    </row>
    <row r="126" spans="1:15" x14ac:dyDescent="0.25">
      <c r="A126" s="12" t="str">
        <f>mintBurn_tbl_op!A116</f>
        <v>0xd69fd6e04e92094397258c2387ec76cb1276ecb5</v>
      </c>
      <c r="B126" s="2">
        <f>mintBurn_tbl_op!B116</f>
        <v>94003.968594605758</v>
      </c>
      <c r="C126" s="2">
        <f>mintBurn_tbl_op!C116</f>
        <v>41452.639257808463</v>
      </c>
      <c r="D126" s="2"/>
      <c r="E126" s="11">
        <f>mintBurn_tbl_op!E116/$B126</f>
        <v>-0.10763357346369674</v>
      </c>
      <c r="F126" s="11">
        <f>mintBurn_tbl_op!F116/$B126</f>
        <v>-0.15525262108274437</v>
      </c>
      <c r="G126" s="11">
        <f>mintBurn_tbl_op!G116/$B126</f>
        <v>-0.19096690679703007</v>
      </c>
      <c r="H126" s="11">
        <f>mintBurn_tbl_op!H116/$B126</f>
        <v>-0.21874468457480784</v>
      </c>
      <c r="I126" s="11">
        <f>mintBurn_tbl_op!I116/$B126</f>
        <v>-0.24096690679703001</v>
      </c>
      <c r="K126" s="11">
        <f>mintBurn_tbl_op!J116/$B126</f>
        <v>-0.17430024013036338</v>
      </c>
      <c r="L126" s="11">
        <f>mintBurn_tbl_op!K116/$B126</f>
        <v>-0.21239547822560145</v>
      </c>
      <c r="M126" s="11">
        <f>mintBurn_tbl_op!L116/$B126</f>
        <v>-0.24096690679703001</v>
      </c>
      <c r="N126" s="11">
        <f>mintBurn_tbl_op!M116/$B126</f>
        <v>-0.26318912901925223</v>
      </c>
      <c r="O126" s="11">
        <f>mintBurn_tbl_op!N116/$B126</f>
        <v>-0.28096690679703007</v>
      </c>
    </row>
    <row r="127" spans="1:15" x14ac:dyDescent="0.25">
      <c r="A127" s="12" t="str">
        <f>mintBurn_tbl_op!A117</f>
        <v>0x391da6221fde9c73472f0cf6cbdb280359cfb32f</v>
      </c>
      <c r="B127" s="2">
        <f>mintBurn_tbl_op!B117</f>
        <v>154636.70547544479</v>
      </c>
      <c r="C127" s="2">
        <f>mintBurn_tbl_op!C117</f>
        <v>41267.595795007481</v>
      </c>
      <c r="D127" s="2"/>
      <c r="E127" s="11">
        <f>mintBurn_tbl_op!E117/$B127</f>
        <v>6.6465284973621863E-2</v>
      </c>
      <c r="F127" s="11">
        <f>mintBurn_tbl_op!F117/$B127</f>
        <v>1.8846237354574229E-2</v>
      </c>
      <c r="G127" s="11">
        <f>mintBurn_tbl_op!G117/$B127</f>
        <v>-1.6868048359711514E-2</v>
      </c>
      <c r="H127" s="11">
        <f>mintBurn_tbl_op!H117/$B127</f>
        <v>-4.4645826137489311E-2</v>
      </c>
      <c r="I127" s="11">
        <f>mintBurn_tbl_op!I117/$B127</f>
        <v>-6.6868048359711524E-2</v>
      </c>
      <c r="K127" s="11">
        <f>mintBurn_tbl_op!J117/$B127</f>
        <v>-2.0138169304485039E-4</v>
      </c>
      <c r="L127" s="11">
        <f>mintBurn_tbl_op!K117/$B127</f>
        <v>-3.8296619788282957E-2</v>
      </c>
      <c r="M127" s="11">
        <f>mintBurn_tbl_op!L117/$B127</f>
        <v>-6.6868048359711524E-2</v>
      </c>
      <c r="N127" s="11">
        <f>mintBurn_tbl_op!M117/$B127</f>
        <v>-8.9090270581933736E-2</v>
      </c>
      <c r="O127" s="11">
        <f>mintBurn_tbl_op!N117/$B127</f>
        <v>-0.10686804835971157</v>
      </c>
    </row>
    <row r="128" spans="1:15" x14ac:dyDescent="0.25">
      <c r="A128" s="12" t="str">
        <f>mintBurn_tbl_op!A118</f>
        <v>0xdb611d682cb1ad72fcbacd944a8a6e2606a6d158</v>
      </c>
      <c r="B128" s="2">
        <f>mintBurn_tbl_op!B118</f>
        <v>155446.7850273597</v>
      </c>
      <c r="C128" s="2">
        <f>mintBurn_tbl_op!C118</f>
        <v>41161.690891021302</v>
      </c>
      <c r="D128" s="2"/>
      <c r="E128" s="11">
        <f>mintBurn_tbl_op!E118/$B128</f>
        <v>6.8537307582292165E-2</v>
      </c>
      <c r="F128" s="11">
        <f>mintBurn_tbl_op!F118/$B128</f>
        <v>2.0918259963244552E-2</v>
      </c>
      <c r="G128" s="11">
        <f>mintBurn_tbl_op!G118/$B128</f>
        <v>-1.4796025751041183E-2</v>
      </c>
      <c r="H128" s="11">
        <f>mintBurn_tbl_op!H118/$B128</f>
        <v>-4.2573803528818975E-2</v>
      </c>
      <c r="I128" s="11">
        <f>mintBurn_tbl_op!I118/$B128</f>
        <v>-6.4796025751041167E-2</v>
      </c>
      <c r="K128" s="11">
        <f>mintBurn_tbl_op!J118/$B128</f>
        <v>1.870640915625516E-3</v>
      </c>
      <c r="L128" s="11">
        <f>mintBurn_tbl_op!K118/$B128</f>
        <v>-3.62245971796126E-2</v>
      </c>
      <c r="M128" s="11">
        <f>mintBurn_tbl_op!L118/$B128</f>
        <v>-6.4796025751041167E-2</v>
      </c>
      <c r="N128" s="11">
        <f>mintBurn_tbl_op!M118/$B128</f>
        <v>-8.7018247973263366E-2</v>
      </c>
      <c r="O128" s="11">
        <f>mintBurn_tbl_op!N118/$B128</f>
        <v>-0.10479602575104117</v>
      </c>
    </row>
    <row r="129" spans="1:15" x14ac:dyDescent="0.25">
      <c r="A129" s="12" t="str">
        <f>mintBurn_tbl_op!A119</f>
        <v>0xe21658615163c9a74e9b9c2f1d8acafa25a99be4</v>
      </c>
      <c r="B129" s="2">
        <f>mintBurn_tbl_op!B119</f>
        <v>155692.13028845671</v>
      </c>
      <c r="C129" s="2">
        <f>mintBurn_tbl_op!C119</f>
        <v>41153.388194780091</v>
      </c>
      <c r="D129" s="2"/>
      <c r="E129" s="11">
        <f>mintBurn_tbl_op!E119/$B129</f>
        <v>6.9007910342886336E-2</v>
      </c>
      <c r="F129" s="11">
        <f>mintBurn_tbl_op!F119/$B129</f>
        <v>2.1388862723838744E-2</v>
      </c>
      <c r="G129" s="11">
        <f>mintBurn_tbl_op!G119/$B129</f>
        <v>-1.4325422990446951E-2</v>
      </c>
      <c r="H129" s="11">
        <f>mintBurn_tbl_op!H119/$B129</f>
        <v>-4.2103200768224741E-2</v>
      </c>
      <c r="I129" s="11">
        <f>mintBurn_tbl_op!I119/$B129</f>
        <v>-6.4325422990446926E-2</v>
      </c>
      <c r="K129" s="11">
        <f>mintBurn_tbl_op!J119/$B129</f>
        <v>2.3412436762197102E-3</v>
      </c>
      <c r="L129" s="11">
        <f>mintBurn_tbl_op!K119/$B129</f>
        <v>-3.5753994419018366E-2</v>
      </c>
      <c r="M129" s="11">
        <f>mintBurn_tbl_op!L119/$B129</f>
        <v>-6.4325422990446926E-2</v>
      </c>
      <c r="N129" s="11">
        <f>mintBurn_tbl_op!M119/$B129</f>
        <v>-8.6547645212669208E-2</v>
      </c>
      <c r="O129" s="11">
        <f>mintBurn_tbl_op!N119/$B129</f>
        <v>-0.10432542299044693</v>
      </c>
    </row>
    <row r="130" spans="1:15" x14ac:dyDescent="0.25">
      <c r="A130" s="12" t="str">
        <f>mintBurn_tbl_op!A120</f>
        <v>0x2db6f5e838ed2bad993e9ff2d3d7a5c1cc35704c</v>
      </c>
      <c r="B130" s="2">
        <f>mintBurn_tbl_op!B120</f>
        <v>170861.11571256339</v>
      </c>
      <c r="C130" s="2">
        <f>mintBurn_tbl_op!C120</f>
        <v>41145.809026351599</v>
      </c>
      <c r="D130" s="2"/>
      <c r="E130" s="11">
        <f>mintBurn_tbl_op!E120/$B130</f>
        <v>9.2518980373292717E-2</v>
      </c>
      <c r="F130" s="11">
        <f>mintBurn_tbl_op!F120/$B130</f>
        <v>4.48999327542451E-2</v>
      </c>
      <c r="G130" s="11">
        <f>mintBurn_tbl_op!G120/$B130</f>
        <v>9.1856470399593743E-3</v>
      </c>
      <c r="H130" s="11">
        <f>mintBurn_tbl_op!H120/$B130</f>
        <v>-1.8592130737818405E-2</v>
      </c>
      <c r="I130" s="11">
        <f>mintBurn_tbl_op!I120/$B130</f>
        <v>-4.0814352960040656E-2</v>
      </c>
      <c r="K130" s="11">
        <f>mintBurn_tbl_op!J120/$B130</f>
        <v>2.5852313706626016E-2</v>
      </c>
      <c r="L130" s="11">
        <f>mintBurn_tbl_op!K120/$B130</f>
        <v>-1.2242924388612068E-2</v>
      </c>
      <c r="M130" s="11">
        <f>mintBurn_tbl_op!L120/$B130</f>
        <v>-4.0814352960040656E-2</v>
      </c>
      <c r="N130" s="11">
        <f>mintBurn_tbl_op!M120/$B130</f>
        <v>-6.3036575182262883E-2</v>
      </c>
      <c r="O130" s="11">
        <f>mintBurn_tbl_op!N120/$B130</f>
        <v>-8.0814352960040678E-2</v>
      </c>
    </row>
    <row r="131" spans="1:15" x14ac:dyDescent="0.25">
      <c r="A131" s="12" t="str">
        <f>mintBurn_tbl_op!A121</f>
        <v>0x1ba6b82641c77ab1fc7bc734c5c3628199a8967d</v>
      </c>
      <c r="B131" s="2">
        <f>mintBurn_tbl_op!B121</f>
        <v>151964.77645435609</v>
      </c>
      <c r="C131" s="2">
        <f>mintBurn_tbl_op!C121</f>
        <v>40421.556364771983</v>
      </c>
      <c r="D131" s="2"/>
      <c r="E131" s="11">
        <f>mintBurn_tbl_op!E121/$B131</f>
        <v>6.7340401892981294E-2</v>
      </c>
      <c r="F131" s="11">
        <f>mintBurn_tbl_op!F121/$B131</f>
        <v>1.972135427393366E-2</v>
      </c>
      <c r="G131" s="11">
        <f>mintBurn_tbl_op!G121/$B131</f>
        <v>-1.5992931440352066E-2</v>
      </c>
      <c r="H131" s="11">
        <f>mintBurn_tbl_op!H121/$B131</f>
        <v>-4.3770709218129845E-2</v>
      </c>
      <c r="I131" s="11">
        <f>mintBurn_tbl_op!I121/$B131</f>
        <v>-6.5992931440352079E-2</v>
      </c>
      <c r="K131" s="11">
        <f>mintBurn_tbl_op!J121/$B131</f>
        <v>6.7373522631463951E-4</v>
      </c>
      <c r="L131" s="11">
        <f>mintBurn_tbl_op!K121/$B131</f>
        <v>-3.7421502868923498E-2</v>
      </c>
      <c r="M131" s="11">
        <f>mintBurn_tbl_op!L121/$B131</f>
        <v>-6.5992931440352079E-2</v>
      </c>
      <c r="N131" s="11">
        <f>mintBurn_tbl_op!M121/$B131</f>
        <v>-8.8215153662574264E-2</v>
      </c>
      <c r="O131" s="11">
        <f>mintBurn_tbl_op!N121/$B131</f>
        <v>-0.10599293144035211</v>
      </c>
    </row>
    <row r="132" spans="1:15" x14ac:dyDescent="0.25">
      <c r="A132" s="12" t="str">
        <f>mintBurn_tbl_op!A122</f>
        <v>0xd3f0325f9ae1790dd83e76a3bf4379fb6760ddf3</v>
      </c>
      <c r="B132" s="2">
        <f>mintBurn_tbl_op!B122</f>
        <v>150355.19704858321</v>
      </c>
      <c r="C132" s="2">
        <f>mintBurn_tbl_op!C122</f>
        <v>40108.496557053928</v>
      </c>
      <c r="D132" s="2"/>
      <c r="E132" s="11">
        <f>mintBurn_tbl_op!E122/$B132</f>
        <v>6.6575034688731521E-2</v>
      </c>
      <c r="F132" s="11">
        <f>mintBurn_tbl_op!F122/$B132</f>
        <v>1.8955987069683867E-2</v>
      </c>
      <c r="G132" s="11">
        <f>mintBurn_tbl_op!G122/$B132</f>
        <v>-1.6758298644601856E-2</v>
      </c>
      <c r="H132" s="11">
        <f>mintBurn_tbl_op!H122/$B132</f>
        <v>-4.453607642237966E-2</v>
      </c>
      <c r="I132" s="11">
        <f>mintBurn_tbl_op!I122/$B132</f>
        <v>-6.6758298644601866E-2</v>
      </c>
      <c r="K132" s="11">
        <f>mintBurn_tbl_op!J122/$B132</f>
        <v>-9.1631977935175091E-5</v>
      </c>
      <c r="L132" s="11">
        <f>mintBurn_tbl_op!K122/$B132</f>
        <v>-3.8186870073173299E-2</v>
      </c>
      <c r="M132" s="11">
        <f>mintBurn_tbl_op!L122/$B132</f>
        <v>-6.6758298644601866E-2</v>
      </c>
      <c r="N132" s="11">
        <f>mintBurn_tbl_op!M122/$B132</f>
        <v>-8.8980520866824037E-2</v>
      </c>
      <c r="O132" s="11">
        <f>mintBurn_tbl_op!N122/$B132</f>
        <v>-0.10675829864460187</v>
      </c>
    </row>
    <row r="133" spans="1:15" x14ac:dyDescent="0.25">
      <c r="A133" s="12" t="str">
        <f>mintBurn_tbl_op!A123</f>
        <v>0xd76b04bc7ce6f63379de6595e4b68f08f524916c</v>
      </c>
      <c r="B133" s="2">
        <f>mintBurn_tbl_op!B123</f>
        <v>149624.50764975001</v>
      </c>
      <c r="C133" s="2">
        <f>mintBurn_tbl_op!C123</f>
        <v>39701.016234517192</v>
      </c>
      <c r="D133" s="2"/>
      <c r="E133" s="11">
        <f>mintBurn_tbl_op!E123/$B133</f>
        <v>6.7995676701227886E-2</v>
      </c>
      <c r="F133" s="11">
        <f>mintBurn_tbl_op!F123/$B133</f>
        <v>2.0376629082180287E-2</v>
      </c>
      <c r="G133" s="11">
        <f>mintBurn_tbl_op!G123/$B133</f>
        <v>-1.5337656632105416E-2</v>
      </c>
      <c r="H133" s="11">
        <f>mintBurn_tbl_op!H123/$B133</f>
        <v>-4.3115434409883177E-2</v>
      </c>
      <c r="I133" s="11">
        <f>mintBurn_tbl_op!I123/$B133</f>
        <v>-6.5337656632105418E-2</v>
      </c>
      <c r="K133" s="11">
        <f>mintBurn_tbl_op!J123/$B133</f>
        <v>1.3290100345612634E-3</v>
      </c>
      <c r="L133" s="11">
        <f>mintBurn_tbl_op!K123/$B133</f>
        <v>-3.676622806067683E-2</v>
      </c>
      <c r="M133" s="11">
        <f>mintBurn_tbl_op!L123/$B133</f>
        <v>-6.533765663210539E-2</v>
      </c>
      <c r="N133" s="11">
        <f>mintBurn_tbl_op!M123/$B133</f>
        <v>-8.7559878854327644E-2</v>
      </c>
      <c r="O133" s="11">
        <f>mintBurn_tbl_op!N123/$B133</f>
        <v>-0.10533765663210537</v>
      </c>
    </row>
    <row r="134" spans="1:15" x14ac:dyDescent="0.25">
      <c r="A134" s="12" t="str">
        <f>mintBurn_tbl_op!A124</f>
        <v>0x220abd48f2b444e1a352b6927c885c4579738081</v>
      </c>
      <c r="B134" s="2">
        <f>mintBurn_tbl_op!B124</f>
        <v>148897.87105996831</v>
      </c>
      <c r="C134" s="2">
        <f>mintBurn_tbl_op!C124</f>
        <v>39536.993921174573</v>
      </c>
      <c r="D134" s="2"/>
      <c r="E134" s="11">
        <f>mintBurn_tbl_op!E124/$B134</f>
        <v>6.7802378191260684E-2</v>
      </c>
      <c r="F134" s="11">
        <f>mintBurn_tbl_op!F124/$B134</f>
        <v>2.0183330572213026E-2</v>
      </c>
      <c r="G134" s="11">
        <f>mintBurn_tbl_op!G124/$B134</f>
        <v>-1.553095514207267E-2</v>
      </c>
      <c r="H134" s="11">
        <f>mintBurn_tbl_op!H124/$B134</f>
        <v>-4.3308732919850455E-2</v>
      </c>
      <c r="I134" s="11">
        <f>mintBurn_tbl_op!I124/$B134</f>
        <v>-6.5530955142072675E-2</v>
      </c>
      <c r="K134" s="11">
        <f>mintBurn_tbl_op!J124/$B134</f>
        <v>1.1357115245940132E-3</v>
      </c>
      <c r="L134" s="11">
        <f>mintBurn_tbl_op!K124/$B134</f>
        <v>-3.6959526570644122E-2</v>
      </c>
      <c r="M134" s="11">
        <f>mintBurn_tbl_op!L124/$B134</f>
        <v>-6.5530955142072675E-2</v>
      </c>
      <c r="N134" s="11">
        <f>mintBurn_tbl_op!M124/$B134</f>
        <v>-8.7753177364294888E-2</v>
      </c>
      <c r="O134" s="11">
        <f>mintBurn_tbl_op!N124/$B134</f>
        <v>-0.1055309551420727</v>
      </c>
    </row>
    <row r="135" spans="1:15" x14ac:dyDescent="0.25">
      <c r="A135" s="12" t="str">
        <f>mintBurn_tbl_op!A125</f>
        <v>0xd2976a56cd84a91a2e83685a6dc5308315e29f15</v>
      </c>
      <c r="B135" s="2">
        <f>mintBurn_tbl_op!B125</f>
        <v>151812.22576609621</v>
      </c>
      <c r="C135" s="2">
        <f>mintBurn_tbl_op!C125</f>
        <v>39475.626490561823</v>
      </c>
      <c r="D135" s="2"/>
      <c r="E135" s="11">
        <f>mintBurn_tbl_op!E125/$B135</f>
        <v>7.3304035354502223E-2</v>
      </c>
      <c r="F135" s="11">
        <f>mintBurn_tbl_op!F125/$B135</f>
        <v>2.5684987735454589E-2</v>
      </c>
      <c r="G135" s="11">
        <f>mintBurn_tbl_op!G125/$B135</f>
        <v>-1.002929797883113E-2</v>
      </c>
      <c r="H135" s="11">
        <f>mintBurn_tbl_op!H125/$B135</f>
        <v>-3.780707575660891E-2</v>
      </c>
      <c r="I135" s="11">
        <f>mintBurn_tbl_op!I125/$B135</f>
        <v>-6.0029297978831143E-2</v>
      </c>
      <c r="K135" s="11">
        <f>mintBurn_tbl_op!J125/$B135</f>
        <v>6.6373686878355553E-3</v>
      </c>
      <c r="L135" s="11">
        <f>mintBurn_tbl_op!K125/$B135</f>
        <v>-3.1457869407402562E-2</v>
      </c>
      <c r="M135" s="11">
        <f>mintBurn_tbl_op!L125/$B135</f>
        <v>-6.0029297978831116E-2</v>
      </c>
      <c r="N135" s="11">
        <f>mintBurn_tbl_op!M125/$B135</f>
        <v>-8.2251520201053321E-2</v>
      </c>
      <c r="O135" s="11">
        <f>mintBurn_tbl_op!N125/$B135</f>
        <v>-0.10002929797883112</v>
      </c>
    </row>
    <row r="136" spans="1:15" x14ac:dyDescent="0.25">
      <c r="A136" s="12" t="str">
        <f>mintBurn_tbl_op!A126</f>
        <v>0xcb926f497763ea5cf993912a442431e6a91d5a64</v>
      </c>
      <c r="B136" s="2">
        <f>mintBurn_tbl_op!B126</f>
        <v>156261.55312985601</v>
      </c>
      <c r="C136" s="2">
        <f>mintBurn_tbl_op!C126</f>
        <v>39421.229486933538</v>
      </c>
      <c r="D136" s="2"/>
      <c r="E136" s="11">
        <f>mintBurn_tbl_op!E126/$B136</f>
        <v>8.1056118002100525E-2</v>
      </c>
      <c r="F136" s="11">
        <f>mintBurn_tbl_op!F126/$B136</f>
        <v>3.3437070383052922E-2</v>
      </c>
      <c r="G136" s="11">
        <f>mintBurn_tbl_op!G126/$B136</f>
        <v>-2.2772153312327599E-3</v>
      </c>
      <c r="H136" s="11">
        <f>mintBurn_tbl_op!H126/$B136</f>
        <v>-3.0054993109010511E-2</v>
      </c>
      <c r="I136" s="11">
        <f>mintBurn_tbl_op!I126/$B136</f>
        <v>-5.2277215331232744E-2</v>
      </c>
      <c r="K136" s="11">
        <f>mintBurn_tbl_op!J126/$B136</f>
        <v>1.4389451335433907E-2</v>
      </c>
      <c r="L136" s="11">
        <f>mintBurn_tbl_op!K126/$B136</f>
        <v>-2.3705786759804164E-2</v>
      </c>
      <c r="M136" s="11">
        <f>mintBurn_tbl_op!L126/$B136</f>
        <v>-5.2277215331232724E-2</v>
      </c>
      <c r="N136" s="11">
        <f>mintBurn_tbl_op!M126/$B136</f>
        <v>-7.449943755345495E-2</v>
      </c>
      <c r="O136" s="11">
        <f>mintBurn_tbl_op!N126/$B136</f>
        <v>-9.227721533123269E-2</v>
      </c>
    </row>
    <row r="137" spans="1:15" x14ac:dyDescent="0.25">
      <c r="A137" s="12" t="str">
        <f>mintBurn_tbl_op!A127</f>
        <v>0x6710073666e7b9e8c1ba1d9d4cded9d1513d1d1f</v>
      </c>
      <c r="B137" s="2">
        <f>mintBurn_tbl_op!B127</f>
        <v>154451.77673677611</v>
      </c>
      <c r="C137" s="2">
        <f>mintBurn_tbl_op!C127</f>
        <v>38942.648469873529</v>
      </c>
      <c r="D137" s="2"/>
      <c r="E137" s="11">
        <f>mintBurn_tbl_op!E127/$B137</f>
        <v>8.119865872715247E-2</v>
      </c>
      <c r="F137" s="11">
        <f>mintBurn_tbl_op!F127/$B137</f>
        <v>3.3579611108104868E-2</v>
      </c>
      <c r="G137" s="11">
        <f>mintBurn_tbl_op!G127/$B137</f>
        <v>-2.1346746061808417E-3</v>
      </c>
      <c r="H137" s="11">
        <f>mintBurn_tbl_op!H127/$B137</f>
        <v>-2.9912452383958607E-2</v>
      </c>
      <c r="I137" s="11">
        <f>mintBurn_tbl_op!I127/$B137</f>
        <v>-5.2134674606180834E-2</v>
      </c>
      <c r="K137" s="11">
        <f>mintBurn_tbl_op!J127/$B137</f>
        <v>1.4531992060485841E-2</v>
      </c>
      <c r="L137" s="11">
        <f>mintBurn_tbl_op!K127/$B137</f>
        <v>-2.3563246034752267E-2</v>
      </c>
      <c r="M137" s="11">
        <f>mintBurn_tbl_op!L127/$B137</f>
        <v>-5.2134674606180834E-2</v>
      </c>
      <c r="N137" s="11">
        <f>mintBurn_tbl_op!M127/$B137</f>
        <v>-7.4356896828403032E-2</v>
      </c>
      <c r="O137" s="11">
        <f>mintBurn_tbl_op!N127/$B137</f>
        <v>-9.2134674606180841E-2</v>
      </c>
    </row>
    <row r="138" spans="1:15" x14ac:dyDescent="0.25">
      <c r="A138" s="12" t="str">
        <f>mintBurn_tbl_op!A128</f>
        <v>0x4e6a82ac98e87c5acf7738fa57b5fd9ea14af932</v>
      </c>
      <c r="B138" s="2">
        <f>mintBurn_tbl_op!B128</f>
        <v>142122.0248564932</v>
      </c>
      <c r="C138" s="2">
        <f>mintBurn_tbl_op!C128</f>
        <v>37777.537315258727</v>
      </c>
      <c r="D138" s="2"/>
      <c r="E138" s="11">
        <f>mintBurn_tbl_op!E128/$B138</f>
        <v>6.7522757151320945E-2</v>
      </c>
      <c r="F138" s="11">
        <f>mintBurn_tbl_op!F128/$B138</f>
        <v>1.9903709532273346E-2</v>
      </c>
      <c r="G138" s="11">
        <f>mintBurn_tbl_op!G128/$B138</f>
        <v>-1.5810576182012374E-2</v>
      </c>
      <c r="H138" s="11">
        <f>mintBurn_tbl_op!H128/$B138</f>
        <v>-4.3588353959790167E-2</v>
      </c>
      <c r="I138" s="11">
        <f>mintBurn_tbl_op!I128/$B138</f>
        <v>-6.5810576182012359E-2</v>
      </c>
      <c r="K138" s="11">
        <f>mintBurn_tbl_op!J128/$B138</f>
        <v>8.5609048465427515E-4</v>
      </c>
      <c r="L138" s="11">
        <f>mintBurn_tbl_op!K128/$B138</f>
        <v>-3.7239147610583785E-2</v>
      </c>
      <c r="M138" s="11">
        <f>mintBurn_tbl_op!L128/$B138</f>
        <v>-6.5810576182012359E-2</v>
      </c>
      <c r="N138" s="11">
        <f>mintBurn_tbl_op!M128/$B138</f>
        <v>-8.8032798404234572E-2</v>
      </c>
      <c r="O138" s="11">
        <f>mintBurn_tbl_op!N128/$B138</f>
        <v>-0.10581057618201237</v>
      </c>
    </row>
    <row r="139" spans="1:15" x14ac:dyDescent="0.25">
      <c r="A139" s="12" t="str">
        <f>mintBurn_tbl_op!A129</f>
        <v>0x57478b221022952c825668f105d2ee29c8b87ba4</v>
      </c>
      <c r="B139" s="2">
        <f>mintBurn_tbl_op!B129</f>
        <v>117079.1160644551</v>
      </c>
      <c r="C139" s="2">
        <f>mintBurn_tbl_op!C129</f>
        <v>37642.257257964156</v>
      </c>
      <c r="D139" s="2"/>
      <c r="E139" s="11">
        <f>mintBurn_tbl_op!E129/$B139</f>
        <v>1.1822046578818359E-2</v>
      </c>
      <c r="F139" s="11">
        <f>mintBurn_tbl_op!F129/$B139</f>
        <v>-3.579700104022928E-2</v>
      </c>
      <c r="G139" s="11">
        <f>mintBurn_tbl_op!G129/$B139</f>
        <v>-7.1511286754514972E-2</v>
      </c>
      <c r="H139" s="11">
        <f>mintBurn_tbl_op!H129/$B139</f>
        <v>-9.928906453229279E-2</v>
      </c>
      <c r="I139" s="11">
        <f>mintBurn_tbl_op!I129/$B139</f>
        <v>-0.12151128675451493</v>
      </c>
      <c r="K139" s="11">
        <f>mintBurn_tbl_op!J129/$B139</f>
        <v>-5.4844620087848288E-2</v>
      </c>
      <c r="L139" s="11">
        <f>mintBurn_tbl_op!K129/$B139</f>
        <v>-9.2939858183086407E-2</v>
      </c>
      <c r="M139" s="11">
        <f>mintBurn_tbl_op!L129/$B139</f>
        <v>-0.12151128675451493</v>
      </c>
      <c r="N139" s="11">
        <f>mintBurn_tbl_op!M129/$B139</f>
        <v>-0.14373350897673717</v>
      </c>
      <c r="O139" s="11">
        <f>mintBurn_tbl_op!N129/$B139</f>
        <v>-0.16151128675451498</v>
      </c>
    </row>
    <row r="140" spans="1:15" x14ac:dyDescent="0.25">
      <c r="A140" s="12" t="str">
        <f>mintBurn_tbl_op!A130</f>
        <v>0x96ba4d04d889426b4b1eb051bf5daf00ec331004</v>
      </c>
      <c r="B140" s="2">
        <f>mintBurn_tbl_op!B130</f>
        <v>142663.16242564289</v>
      </c>
      <c r="C140" s="2">
        <f>mintBurn_tbl_op!C130</f>
        <v>37211.117458495457</v>
      </c>
      <c r="D140" s="2"/>
      <c r="E140" s="11">
        <f>mintBurn_tbl_op!E130/$B140</f>
        <v>7.2501337001482924E-2</v>
      </c>
      <c r="F140" s="11">
        <f>mintBurn_tbl_op!F130/$B140</f>
        <v>2.4882289382435321E-2</v>
      </c>
      <c r="G140" s="11">
        <f>mintBurn_tbl_op!G130/$B140</f>
        <v>-1.0831996331850396E-2</v>
      </c>
      <c r="H140" s="11">
        <f>mintBurn_tbl_op!H130/$B140</f>
        <v>-3.8609774109628181E-2</v>
      </c>
      <c r="I140" s="11">
        <f>mintBurn_tbl_op!I130/$B140</f>
        <v>-6.0831996331850394E-2</v>
      </c>
      <c r="K140" s="11">
        <f>mintBurn_tbl_op!J130/$B140</f>
        <v>5.8346703348162747E-3</v>
      </c>
      <c r="L140" s="11">
        <f>mintBurn_tbl_op!K130/$B140</f>
        <v>-3.226056776042182E-2</v>
      </c>
      <c r="M140" s="11">
        <f>mintBurn_tbl_op!L130/$B140</f>
        <v>-6.0831996331850394E-2</v>
      </c>
      <c r="N140" s="11">
        <f>mintBurn_tbl_op!M130/$B140</f>
        <v>-8.3054218554072579E-2</v>
      </c>
      <c r="O140" s="11">
        <f>mintBurn_tbl_op!N130/$B140</f>
        <v>-0.10083199633185039</v>
      </c>
    </row>
    <row r="141" spans="1:15" x14ac:dyDescent="0.25">
      <c r="A141" s="12" t="str">
        <f>mintBurn_tbl_op!A131</f>
        <v>0xb7e830319570f977989860b71e4121179ccee957</v>
      </c>
      <c r="B141" s="2">
        <f>mintBurn_tbl_op!B131</f>
        <v>127201.8320906071</v>
      </c>
      <c r="C141" s="2">
        <f>mintBurn_tbl_op!C131</f>
        <v>37002.853917383763</v>
      </c>
      <c r="D141" s="2"/>
      <c r="E141" s="11">
        <f>mintBurn_tbl_op!E131/$B141</f>
        <v>4.2434583612289412E-2</v>
      </c>
      <c r="F141" s="11">
        <f>mintBurn_tbl_op!F131/$B141</f>
        <v>-5.1844640067582005E-3</v>
      </c>
      <c r="G141" s="11">
        <f>mintBurn_tbl_op!G131/$B141</f>
        <v>-4.089874972104391E-2</v>
      </c>
      <c r="H141" s="11">
        <f>mintBurn_tbl_op!H131/$B141</f>
        <v>-6.867652749882168E-2</v>
      </c>
      <c r="I141" s="11">
        <f>mintBurn_tbl_op!I131/$B141</f>
        <v>-9.0898749721043864E-2</v>
      </c>
      <c r="K141" s="11">
        <f>mintBurn_tbl_op!J131/$B141</f>
        <v>-2.4232083054377216E-2</v>
      </c>
      <c r="L141" s="11">
        <f>mintBurn_tbl_op!K131/$B141</f>
        <v>-6.2327321149615318E-2</v>
      </c>
      <c r="M141" s="11">
        <f>mintBurn_tbl_op!L131/$B141</f>
        <v>-9.0898749721043864E-2</v>
      </c>
      <c r="N141" s="11">
        <f>mintBurn_tbl_op!M131/$B141</f>
        <v>-0.11312097194326609</v>
      </c>
      <c r="O141" s="11">
        <f>mintBurn_tbl_op!N131/$B141</f>
        <v>-0.1308987497210439</v>
      </c>
    </row>
    <row r="142" spans="1:15" x14ac:dyDescent="0.25">
      <c r="A142" s="12" t="str">
        <f>mintBurn_tbl_op!A132</f>
        <v>0xc53351fc5762e6eafb8ddac98851d59c4ea7b7d4</v>
      </c>
      <c r="B142" s="2">
        <f>mintBurn_tbl_op!B132</f>
        <v>138561.7354620909</v>
      </c>
      <c r="C142" s="2">
        <f>mintBurn_tbl_op!C132</f>
        <v>36923.80940375186</v>
      </c>
      <c r="D142" s="2"/>
      <c r="E142" s="11">
        <f>mintBurn_tbl_op!E132/$B142</f>
        <v>6.6854212812691161E-2</v>
      </c>
      <c r="F142" s="11">
        <f>mintBurn_tbl_op!F132/$B142</f>
        <v>1.9235165193643527E-2</v>
      </c>
      <c r="G142" s="11">
        <f>mintBurn_tbl_op!G132/$B142</f>
        <v>-1.6479120520642179E-2</v>
      </c>
      <c r="H142" s="11">
        <f>mintBurn_tbl_op!H132/$B142</f>
        <v>-4.4256898298419958E-2</v>
      </c>
      <c r="I142" s="11">
        <f>mintBurn_tbl_op!I132/$B142</f>
        <v>-6.6479120520642171E-2</v>
      </c>
      <c r="K142" s="11">
        <f>mintBurn_tbl_op!J132/$B142</f>
        <v>1.8754614602452366E-4</v>
      </c>
      <c r="L142" s="11">
        <f>mintBurn_tbl_op!K132/$B142</f>
        <v>-3.7907691949213583E-2</v>
      </c>
      <c r="M142" s="11">
        <f>mintBurn_tbl_op!L132/$B142</f>
        <v>-6.6479120520642171E-2</v>
      </c>
      <c r="N142" s="11">
        <f>mintBurn_tbl_op!M132/$B142</f>
        <v>-8.870134274286437E-2</v>
      </c>
      <c r="O142" s="11">
        <f>mintBurn_tbl_op!N132/$B142</f>
        <v>-0.10647912052064219</v>
      </c>
    </row>
    <row r="143" spans="1:15" x14ac:dyDescent="0.25">
      <c r="A143" s="12" t="str">
        <f>mintBurn_tbl_op!A133</f>
        <v>0x19a09dea46f29c17d8725e8daeac873b27e52fff</v>
      </c>
      <c r="B143" s="2">
        <f>mintBurn_tbl_op!B133</f>
        <v>152141.988541853</v>
      </c>
      <c r="C143" s="2">
        <f>mintBurn_tbl_op!C133</f>
        <v>36843.478275027388</v>
      </c>
      <c r="D143" s="2"/>
      <c r="E143" s="11">
        <f>mintBurn_tbl_op!E133/$B143</f>
        <v>9.1168243813078698E-2</v>
      </c>
      <c r="F143" s="11">
        <f>mintBurn_tbl_op!F133/$B143</f>
        <v>4.3549196194031095E-2</v>
      </c>
      <c r="G143" s="11">
        <f>mintBurn_tbl_op!G133/$B143</f>
        <v>7.834910479745362E-3</v>
      </c>
      <c r="H143" s="11">
        <f>mintBurn_tbl_op!H133/$B143</f>
        <v>-1.9942867298032397E-2</v>
      </c>
      <c r="I143" s="11">
        <f>mintBurn_tbl_op!I133/$B143</f>
        <v>-4.2165089520254634E-2</v>
      </c>
      <c r="K143" s="11">
        <f>mintBurn_tbl_op!J133/$B143</f>
        <v>2.4501577146412035E-2</v>
      </c>
      <c r="L143" s="11">
        <f>mintBurn_tbl_op!K133/$B143</f>
        <v>-1.3593660948826039E-2</v>
      </c>
      <c r="M143" s="11">
        <f>mintBurn_tbl_op!L133/$B143</f>
        <v>-4.2165089520254634E-2</v>
      </c>
      <c r="N143" s="11">
        <f>mintBurn_tbl_op!M133/$B143</f>
        <v>-6.4387311742476847E-2</v>
      </c>
      <c r="O143" s="11">
        <f>mintBurn_tbl_op!N133/$B143</f>
        <v>-8.2165089520254656E-2</v>
      </c>
    </row>
    <row r="144" spans="1:15" x14ac:dyDescent="0.25">
      <c r="A144" s="12" t="str">
        <f>mintBurn_tbl_op!A134</f>
        <v>0xec0b8a38d1f217984a5a22f4d1938d474902f984</v>
      </c>
      <c r="B144" s="2">
        <f>mintBurn_tbl_op!B134</f>
        <v>138266.53052848461</v>
      </c>
      <c r="C144" s="2">
        <f>mintBurn_tbl_op!C134</f>
        <v>36560.247455620301</v>
      </c>
      <c r="D144" s="2"/>
      <c r="E144" s="11">
        <f>mintBurn_tbl_op!E134/$B144</f>
        <v>6.8914696980203485E-2</v>
      </c>
      <c r="F144" s="11">
        <f>mintBurn_tbl_op!F134/$B144</f>
        <v>2.1295649361155862E-2</v>
      </c>
      <c r="G144" s="11">
        <f>mintBurn_tbl_op!G134/$B144</f>
        <v>-1.4418636353129869E-2</v>
      </c>
      <c r="H144" s="11">
        <f>mintBurn_tbl_op!H134/$B144</f>
        <v>-4.2196414130907647E-2</v>
      </c>
      <c r="I144" s="11">
        <f>mintBurn_tbl_op!I134/$B144</f>
        <v>-6.441863635312986E-2</v>
      </c>
      <c r="K144" s="11">
        <f>mintBurn_tbl_op!J134/$B144</f>
        <v>2.2480303135368135E-3</v>
      </c>
      <c r="L144" s="11">
        <f>mintBurn_tbl_op!K134/$B144</f>
        <v>-3.5847207781701286E-2</v>
      </c>
      <c r="M144" s="11">
        <f>mintBurn_tbl_op!L134/$B144</f>
        <v>-6.441863635312986E-2</v>
      </c>
      <c r="N144" s="11">
        <f>mintBurn_tbl_op!M134/$B144</f>
        <v>-8.6640858575352114E-2</v>
      </c>
      <c r="O144" s="11">
        <f>mintBurn_tbl_op!N134/$B144</f>
        <v>-0.10441863635312984</v>
      </c>
    </row>
    <row r="145" spans="1:15" x14ac:dyDescent="0.25">
      <c r="A145" s="12" t="str">
        <f>mintBurn_tbl_op!A135</f>
        <v>0xab7ab9b6495072c1136f96e301bd8f8de900f119</v>
      </c>
      <c r="B145" s="2">
        <f>mintBurn_tbl_op!B135</f>
        <v>134688.71185494881</v>
      </c>
      <c r="C145" s="2">
        <f>mintBurn_tbl_op!C135</f>
        <v>36008.376582201367</v>
      </c>
      <c r="D145" s="2"/>
      <c r="E145" s="11">
        <f>mintBurn_tbl_op!E135/$B145</f>
        <v>6.598816322746652E-2</v>
      </c>
      <c r="F145" s="11">
        <f>mintBurn_tbl_op!F135/$B145</f>
        <v>1.83691156084189E-2</v>
      </c>
      <c r="G145" s="11">
        <f>mintBurn_tbl_op!G135/$B145</f>
        <v>-1.7345170105866798E-2</v>
      </c>
      <c r="H145" s="11">
        <f>mintBurn_tbl_op!H135/$B145</f>
        <v>-4.5122947883644578E-2</v>
      </c>
      <c r="I145" s="11">
        <f>mintBurn_tbl_op!I135/$B145</f>
        <v>-6.7345170105866783E-2</v>
      </c>
      <c r="K145" s="11">
        <f>mintBurn_tbl_op!J135/$B145</f>
        <v>-6.7850343920013156E-4</v>
      </c>
      <c r="L145" s="11">
        <f>mintBurn_tbl_op!K135/$B145</f>
        <v>-3.8773741534438202E-2</v>
      </c>
      <c r="M145" s="11">
        <f>mintBurn_tbl_op!L135/$B145</f>
        <v>-6.7345170105866783E-2</v>
      </c>
      <c r="N145" s="11">
        <f>mintBurn_tbl_op!M135/$B145</f>
        <v>-8.9567392328088996E-2</v>
      </c>
      <c r="O145" s="11">
        <f>mintBurn_tbl_op!N135/$B145</f>
        <v>-0.10734517010586682</v>
      </c>
    </row>
    <row r="146" spans="1:15" x14ac:dyDescent="0.25">
      <c r="A146" s="12" t="str">
        <f>mintBurn_tbl_op!A136</f>
        <v>0x9f431a46149bab70373b9c6867d2db8c2f45aa11</v>
      </c>
      <c r="B146" s="2">
        <f>mintBurn_tbl_op!B136</f>
        <v>125662.1753336508</v>
      </c>
      <c r="C146" s="2">
        <f>mintBurn_tbl_op!C136</f>
        <v>35048.936823219963</v>
      </c>
      <c r="D146" s="2"/>
      <c r="E146" s="11">
        <f>mintBurn_tbl_op!E136/$B146</f>
        <v>5.4419358382954766E-2</v>
      </c>
      <c r="F146" s="11">
        <f>mintBurn_tbl_op!F136/$B146</f>
        <v>6.8003107639071142E-3</v>
      </c>
      <c r="G146" s="11">
        <f>mintBurn_tbl_op!G136/$B146</f>
        <v>-2.891397495037858E-2</v>
      </c>
      <c r="H146" s="11">
        <f>mintBurn_tbl_op!H136/$B146</f>
        <v>-5.6691752728156353E-2</v>
      </c>
      <c r="I146" s="11">
        <f>mintBurn_tbl_op!I136/$B146</f>
        <v>-7.8913974950378579E-2</v>
      </c>
      <c r="K146" s="11">
        <f>mintBurn_tbl_op!J136/$B146</f>
        <v>-1.224730828371191E-2</v>
      </c>
      <c r="L146" s="11">
        <f>mintBurn_tbl_op!K136/$B146</f>
        <v>-5.0342546378949991E-2</v>
      </c>
      <c r="M146" s="11">
        <f>mintBurn_tbl_op!L136/$B146</f>
        <v>-7.8913974950378551E-2</v>
      </c>
      <c r="N146" s="11">
        <f>mintBurn_tbl_op!M136/$B146</f>
        <v>-0.10113619717260079</v>
      </c>
      <c r="O146" s="11">
        <f>mintBurn_tbl_op!N136/$B146</f>
        <v>-0.11891397495037857</v>
      </c>
    </row>
    <row r="147" spans="1:15" x14ac:dyDescent="0.25">
      <c r="A147" s="12" t="str">
        <f>mintBurn_tbl_op!A137</f>
        <v>0x56446712b219fcc34a5604f5e7af5d50d65b6647</v>
      </c>
      <c r="B147" s="2">
        <f>mintBurn_tbl_op!B137</f>
        <v>134269.0264188578</v>
      </c>
      <c r="C147" s="2">
        <f>mintBurn_tbl_op!C137</f>
        <v>34955.525794906724</v>
      </c>
      <c r="D147" s="2"/>
      <c r="E147" s="11">
        <f>mintBurn_tbl_op!E137/$B147</f>
        <v>7.2993873614146026E-2</v>
      </c>
      <c r="F147" s="11">
        <f>mintBurn_tbl_op!F137/$B147</f>
        <v>2.5374825995098417E-2</v>
      </c>
      <c r="G147" s="11">
        <f>mintBurn_tbl_op!G137/$B147</f>
        <v>-1.0339459719187288E-2</v>
      </c>
      <c r="H147" s="11">
        <f>mintBurn_tbl_op!H137/$B147</f>
        <v>-3.8117237496965058E-2</v>
      </c>
      <c r="I147" s="11">
        <f>mintBurn_tbl_op!I137/$B147</f>
        <v>-6.0339459719187298E-2</v>
      </c>
      <c r="K147" s="11">
        <f>mintBurn_tbl_op!J137/$B147</f>
        <v>6.3272069474794223E-3</v>
      </c>
      <c r="L147" s="11">
        <f>mintBurn_tbl_op!K137/$B147</f>
        <v>-3.1768031147758696E-2</v>
      </c>
      <c r="M147" s="11">
        <f>mintBurn_tbl_op!L137/$B147</f>
        <v>-6.033945971918727E-2</v>
      </c>
      <c r="N147" s="11">
        <f>mintBurn_tbl_op!M137/$B147</f>
        <v>-8.2561681941409448E-2</v>
      </c>
      <c r="O147" s="11">
        <f>mintBurn_tbl_op!N137/$B147</f>
        <v>-0.10033945971918724</v>
      </c>
    </row>
    <row r="148" spans="1:15" x14ac:dyDescent="0.25">
      <c r="A148" s="12" t="str">
        <f>mintBurn_tbl_op!A138</f>
        <v>0x3ce623b0573d2b0677cb3b13343b3978c6c6ce86</v>
      </c>
      <c r="B148" s="2">
        <f>mintBurn_tbl_op!B138</f>
        <v>131268.97142839001</v>
      </c>
      <c r="C148" s="2">
        <f>mintBurn_tbl_op!C138</f>
        <v>34445.139767232868</v>
      </c>
      <c r="D148" s="2"/>
      <c r="E148" s="11">
        <f>mintBurn_tbl_op!E138/$B148</f>
        <v>7.0932101782407234E-2</v>
      </c>
      <c r="F148" s="11">
        <f>mintBurn_tbl_op!F138/$B148</f>
        <v>2.3313054163359614E-2</v>
      </c>
      <c r="G148" s="11">
        <f>mintBurn_tbl_op!G138/$B148</f>
        <v>-1.2401231550926085E-2</v>
      </c>
      <c r="H148" s="11">
        <f>mintBurn_tbl_op!H138/$B148</f>
        <v>-4.0179009328703857E-2</v>
      </c>
      <c r="I148" s="11">
        <f>mintBurn_tbl_op!I138/$B148</f>
        <v>-6.2401231550926077E-2</v>
      </c>
      <c r="K148" s="11">
        <f>mintBurn_tbl_op!J138/$B148</f>
        <v>4.2654351157405887E-3</v>
      </c>
      <c r="L148" s="11">
        <f>mintBurn_tbl_op!K138/$B148</f>
        <v>-3.3829802979497517E-2</v>
      </c>
      <c r="M148" s="11">
        <f>mintBurn_tbl_op!L138/$B148</f>
        <v>-6.2401231550926077E-2</v>
      </c>
      <c r="N148" s="11">
        <f>mintBurn_tbl_op!M138/$B148</f>
        <v>-8.4623453773148311E-2</v>
      </c>
      <c r="O148" s="11">
        <f>mintBurn_tbl_op!N138/$B148</f>
        <v>-0.10240123155092604</v>
      </c>
    </row>
    <row r="149" spans="1:15" x14ac:dyDescent="0.25">
      <c r="A149" s="12" t="str">
        <f>mintBurn_tbl_op!A139</f>
        <v>0xecb6a3e0e99700b32bb03ba14727d99fe8e538cf</v>
      </c>
      <c r="B149" s="2">
        <f>mintBurn_tbl_op!B139</f>
        <v>131032.25989940359</v>
      </c>
      <c r="C149" s="2">
        <f>mintBurn_tbl_op!C139</f>
        <v>34171.2199009494</v>
      </c>
      <c r="D149" s="2"/>
      <c r="E149" s="11">
        <f>mintBurn_tbl_op!E139/$B149</f>
        <v>7.2548546997636992E-2</v>
      </c>
      <c r="F149" s="11">
        <f>mintBurn_tbl_op!F139/$B149</f>
        <v>2.4929499378589379E-2</v>
      </c>
      <c r="G149" s="11">
        <f>mintBurn_tbl_op!G139/$B149</f>
        <v>-1.0784786335696352E-2</v>
      </c>
      <c r="H149" s="11">
        <f>mintBurn_tbl_op!H139/$B149</f>
        <v>-3.856256411347412E-2</v>
      </c>
      <c r="I149" s="11">
        <f>mintBurn_tbl_op!I139/$B149</f>
        <v>-6.0784786335696346E-2</v>
      </c>
      <c r="K149" s="11">
        <f>mintBurn_tbl_op!J139/$B149</f>
        <v>5.8818803309703387E-3</v>
      </c>
      <c r="L149" s="11">
        <f>mintBurn_tbl_op!K139/$B149</f>
        <v>-3.2213357764267765E-2</v>
      </c>
      <c r="M149" s="11">
        <f>mintBurn_tbl_op!L139/$B149</f>
        <v>-6.0784786335696346E-2</v>
      </c>
      <c r="N149" s="11">
        <f>mintBurn_tbl_op!M139/$B149</f>
        <v>-8.3007008557918621E-2</v>
      </c>
      <c r="O149" s="11">
        <f>mintBurn_tbl_op!N139/$B149</f>
        <v>-0.10078478633569632</v>
      </c>
    </row>
    <row r="150" spans="1:15" x14ac:dyDescent="0.25">
      <c r="A150" s="12" t="str">
        <f>mintBurn_tbl_op!A140</f>
        <v>0x1b89a08d82079337740e1cef68c571069725306e</v>
      </c>
      <c r="B150" s="2">
        <f>mintBurn_tbl_op!B140</f>
        <v>126121.92382341649</v>
      </c>
      <c r="C150" s="2">
        <f>mintBurn_tbl_op!C140</f>
        <v>33594.677222406674</v>
      </c>
      <c r="D150" s="2"/>
      <c r="E150" s="11">
        <f>mintBurn_tbl_op!E140/$B150</f>
        <v>6.6966660482365589E-2</v>
      </c>
      <c r="F150" s="11">
        <f>mintBurn_tbl_op!F140/$B150</f>
        <v>1.934761286331798E-2</v>
      </c>
      <c r="G150" s="11">
        <f>mintBurn_tbl_op!G140/$B150</f>
        <v>-1.636667285096776E-2</v>
      </c>
      <c r="H150" s="11">
        <f>mintBurn_tbl_op!H140/$B150</f>
        <v>-4.4144450628745537E-2</v>
      </c>
      <c r="I150" s="11">
        <f>mintBurn_tbl_op!I140/$B150</f>
        <v>-6.636667285096777E-2</v>
      </c>
      <c r="K150" s="11">
        <f>mintBurn_tbl_op!J140/$B150</f>
        <v>2.9999381569889463E-4</v>
      </c>
      <c r="L150" s="11">
        <f>mintBurn_tbl_op!K140/$B150</f>
        <v>-3.7795244279539182E-2</v>
      </c>
      <c r="M150" s="11">
        <f>mintBurn_tbl_op!L140/$B150</f>
        <v>-6.636667285096777E-2</v>
      </c>
      <c r="N150" s="11">
        <f>mintBurn_tbl_op!M140/$B150</f>
        <v>-8.8588895073190024E-2</v>
      </c>
      <c r="O150" s="11">
        <f>mintBurn_tbl_op!N140/$B150</f>
        <v>-0.10636667285096778</v>
      </c>
    </row>
    <row r="151" spans="1:15" x14ac:dyDescent="0.25">
      <c r="A151" s="12" t="str">
        <f>mintBurn_tbl_op!A141</f>
        <v>0x3a20d6cde0f85303f0fd623d3dc5755d41f7ab41</v>
      </c>
      <c r="B151" s="2">
        <f>mintBurn_tbl_op!B141</f>
        <v>122467.956314938</v>
      </c>
      <c r="C151" s="2">
        <f>mintBurn_tbl_op!C141</f>
        <v>32995.198854696508</v>
      </c>
      <c r="D151" s="2"/>
      <c r="E151" s="11">
        <f>mintBurn_tbl_op!E141/$B151</f>
        <v>6.3914296325430359E-2</v>
      </c>
      <c r="F151" s="11">
        <f>mintBurn_tbl_op!F141/$B151</f>
        <v>1.6295248706382746E-2</v>
      </c>
      <c r="G151" s="11">
        <f>mintBurn_tbl_op!G141/$B151</f>
        <v>-1.9419037007902949E-2</v>
      </c>
      <c r="H151" s="11">
        <f>mintBurn_tbl_op!H141/$B151</f>
        <v>-4.7196814785680712E-2</v>
      </c>
      <c r="I151" s="11">
        <f>mintBurn_tbl_op!I141/$B151</f>
        <v>-6.9419037007902945E-2</v>
      </c>
      <c r="K151" s="11">
        <f>mintBurn_tbl_op!J141/$B151</f>
        <v>-2.7523703412362464E-3</v>
      </c>
      <c r="L151" s="11">
        <f>mintBurn_tbl_op!K141/$B151</f>
        <v>-4.084760843647435E-2</v>
      </c>
      <c r="M151" s="11">
        <f>mintBurn_tbl_op!L141/$B151</f>
        <v>-6.9419037007902917E-2</v>
      </c>
      <c r="N151" s="11">
        <f>mintBurn_tbl_op!M141/$B151</f>
        <v>-9.1641259230125185E-2</v>
      </c>
      <c r="O151" s="11">
        <f>mintBurn_tbl_op!N141/$B151</f>
        <v>-0.10941903700790294</v>
      </c>
    </row>
    <row r="152" spans="1:15" x14ac:dyDescent="0.25">
      <c r="A152" s="12" t="str">
        <f>mintBurn_tbl_op!A142</f>
        <v>0xe404a2bf9809dbbc4ad6bbf847e6e7dfd769a371</v>
      </c>
      <c r="B152" s="2">
        <f>mintBurn_tbl_op!B142</f>
        <v>122363.7304669959</v>
      </c>
      <c r="C152" s="2">
        <f>mintBurn_tbl_op!C142</f>
        <v>32904.789021230448</v>
      </c>
      <c r="D152" s="2"/>
      <c r="E152" s="11">
        <f>mintBurn_tbl_op!E142/$B152</f>
        <v>6.442367443644674E-2</v>
      </c>
      <c r="F152" s="11">
        <f>mintBurn_tbl_op!F142/$B152</f>
        <v>1.6804626817399151E-2</v>
      </c>
      <c r="G152" s="11">
        <f>mintBurn_tbl_op!G142/$B152</f>
        <v>-1.8909658896886599E-2</v>
      </c>
      <c r="H152" s="11">
        <f>mintBurn_tbl_op!H142/$B152</f>
        <v>-4.6687436674664379E-2</v>
      </c>
      <c r="I152" s="11">
        <f>mintBurn_tbl_op!I142/$B152</f>
        <v>-6.8909658896886605E-2</v>
      </c>
      <c r="K152" s="11">
        <f>mintBurn_tbl_op!J142/$B152</f>
        <v>-2.2429922302199022E-3</v>
      </c>
      <c r="L152" s="11">
        <f>mintBurn_tbl_op!K142/$B152</f>
        <v>-4.033823032545801E-2</v>
      </c>
      <c r="M152" s="11">
        <f>mintBurn_tbl_op!L142/$B152</f>
        <v>-6.8909658896886605E-2</v>
      </c>
      <c r="N152" s="11">
        <f>mintBurn_tbl_op!M142/$B152</f>
        <v>-9.113188111910886E-2</v>
      </c>
      <c r="O152" s="11">
        <f>mintBurn_tbl_op!N142/$B152</f>
        <v>-0.10890965889688665</v>
      </c>
    </row>
    <row r="153" spans="1:15" x14ac:dyDescent="0.25">
      <c r="A153" s="12" t="str">
        <f>mintBurn_tbl_op!A143</f>
        <v>0xcd8973714c2b67f67145e3556436ef6b2c49a33f</v>
      </c>
      <c r="B153" s="2">
        <f>mintBurn_tbl_op!B143</f>
        <v>124676.33707818481</v>
      </c>
      <c r="C153" s="2">
        <f>mintBurn_tbl_op!C143</f>
        <v>32809.147768925199</v>
      </c>
      <c r="D153" s="2"/>
      <c r="E153" s="11">
        <f>mintBurn_tbl_op!E143/$B153</f>
        <v>7.0178764167971169E-2</v>
      </c>
      <c r="F153" s="11">
        <f>mintBurn_tbl_op!F143/$B153</f>
        <v>2.2559716548923522E-2</v>
      </c>
      <c r="G153" s="11">
        <f>mintBurn_tbl_op!G143/$B153</f>
        <v>-1.3154569165362201E-2</v>
      </c>
      <c r="H153" s="11">
        <f>mintBurn_tbl_op!H143/$B153</f>
        <v>-4.0932346943139984E-2</v>
      </c>
      <c r="I153" s="11">
        <f>mintBurn_tbl_op!I143/$B153</f>
        <v>-6.3154569165362204E-2</v>
      </c>
      <c r="K153" s="11">
        <f>mintBurn_tbl_op!J143/$B153</f>
        <v>3.512097501304498E-3</v>
      </c>
      <c r="L153" s="11">
        <f>mintBurn_tbl_op!K143/$B153</f>
        <v>-3.4583140593933637E-2</v>
      </c>
      <c r="M153" s="11">
        <f>mintBurn_tbl_op!L143/$B153</f>
        <v>-6.3154569165362204E-2</v>
      </c>
      <c r="N153" s="11">
        <f>mintBurn_tbl_op!M143/$B153</f>
        <v>-8.5376791387584416E-2</v>
      </c>
      <c r="O153" s="11">
        <f>mintBurn_tbl_op!N143/$B153</f>
        <v>-0.10315456916536223</v>
      </c>
    </row>
    <row r="154" spans="1:15" x14ac:dyDescent="0.25">
      <c r="A154" s="12" t="str">
        <f>mintBurn_tbl_op!A144</f>
        <v>0x6d9148e201304aa9cca58a759a134a3fb58fe718</v>
      </c>
      <c r="B154" s="2">
        <f>mintBurn_tbl_op!B144</f>
        <v>122439.54514015569</v>
      </c>
      <c r="C154" s="2">
        <f>mintBurn_tbl_op!C144</f>
        <v>32509.10782958661</v>
      </c>
      <c r="D154" s="2"/>
      <c r="E154" s="11">
        <f>mintBurn_tbl_op!E144/$B154</f>
        <v>6.7821828922126376E-2</v>
      </c>
      <c r="F154" s="11">
        <f>mintBurn_tbl_op!F144/$B154</f>
        <v>2.0202781303078749E-2</v>
      </c>
      <c r="G154" s="11">
        <f>mintBurn_tbl_op!G144/$B154</f>
        <v>-1.5511504411206953E-2</v>
      </c>
      <c r="H154" s="11">
        <f>mintBurn_tbl_op!H144/$B154</f>
        <v>-4.3289282188984729E-2</v>
      </c>
      <c r="I154" s="11">
        <f>mintBurn_tbl_op!I144/$B154</f>
        <v>-6.5511504411206942E-2</v>
      </c>
      <c r="K154" s="11">
        <f>mintBurn_tbl_op!J144/$B154</f>
        <v>1.1551622554597327E-3</v>
      </c>
      <c r="L154" s="11">
        <f>mintBurn_tbl_op!K144/$B154</f>
        <v>-3.6940075839778354E-2</v>
      </c>
      <c r="M154" s="11">
        <f>mintBurn_tbl_op!L144/$B154</f>
        <v>-6.5511504411206914E-2</v>
      </c>
      <c r="N154" s="11">
        <f>mintBurn_tbl_op!M144/$B154</f>
        <v>-8.7733726633429168E-2</v>
      </c>
      <c r="O154" s="11">
        <f>mintBurn_tbl_op!N144/$B154</f>
        <v>-0.10551150441120695</v>
      </c>
    </row>
    <row r="155" spans="1:15" x14ac:dyDescent="0.25">
      <c r="A155" s="12" t="str">
        <f>mintBurn_tbl_op!A145</f>
        <v>0x5d06eb6fa0746e55c539ffabf6031b4c0e55833e</v>
      </c>
      <c r="B155" s="2">
        <f>mintBurn_tbl_op!B145</f>
        <v>119887.3184277471</v>
      </c>
      <c r="C155" s="2">
        <f>mintBurn_tbl_op!C145</f>
        <v>32378.788073384709</v>
      </c>
      <c r="D155" s="2"/>
      <c r="E155" s="11">
        <f>mintBurn_tbl_op!E145/$B155</f>
        <v>6.3256493697466804E-2</v>
      </c>
      <c r="F155" s="11">
        <f>mintBurn_tbl_op!F145/$B155</f>
        <v>1.563744607841917E-2</v>
      </c>
      <c r="G155" s="11">
        <f>mintBurn_tbl_op!G145/$B155</f>
        <v>-2.0076839635866522E-2</v>
      </c>
      <c r="H155" s="11">
        <f>mintBurn_tbl_op!H145/$B155</f>
        <v>-4.7854617413644281E-2</v>
      </c>
      <c r="I155" s="11">
        <f>mintBurn_tbl_op!I145/$B155</f>
        <v>-7.0076839635866514E-2</v>
      </c>
      <c r="K155" s="11">
        <f>mintBurn_tbl_op!J145/$B155</f>
        <v>-3.4101729691998414E-3</v>
      </c>
      <c r="L155" s="11">
        <f>mintBurn_tbl_op!K145/$B155</f>
        <v>-4.1505411064437926E-2</v>
      </c>
      <c r="M155" s="11">
        <f>mintBurn_tbl_op!L145/$B155</f>
        <v>-7.0076839635866486E-2</v>
      </c>
      <c r="N155" s="11">
        <f>mintBurn_tbl_op!M145/$B155</f>
        <v>-9.2299061858088727E-2</v>
      </c>
      <c r="O155" s="11">
        <f>mintBurn_tbl_op!N145/$B155</f>
        <v>-0.11007683963586651</v>
      </c>
    </row>
    <row r="156" spans="1:15" x14ac:dyDescent="0.25">
      <c r="A156" s="12" t="str">
        <f>mintBurn_tbl_op!A146</f>
        <v>0x9a027b64d6fc4a77e34ae40f5e6f9310c457737f</v>
      </c>
      <c r="B156" s="2">
        <f>mintBurn_tbl_op!B146</f>
        <v>127941.8191264396</v>
      </c>
      <c r="C156" s="2">
        <f>mintBurn_tbl_op!C146</f>
        <v>32202.019096253091</v>
      </c>
      <c r="D156" s="2"/>
      <c r="E156" s="11">
        <f>mintBurn_tbl_op!E146/$B156</f>
        <v>8.1640655238541263E-2</v>
      </c>
      <c r="F156" s="11">
        <f>mintBurn_tbl_op!F146/$B156</f>
        <v>3.4021607619493563E-2</v>
      </c>
      <c r="G156" s="11">
        <f>mintBurn_tbl_op!G146/$B156</f>
        <v>-1.692678094792145E-3</v>
      </c>
      <c r="H156" s="11">
        <f>mintBurn_tbl_op!H146/$B156</f>
        <v>-2.9470455872569922E-2</v>
      </c>
      <c r="I156" s="11">
        <f>mintBurn_tbl_op!I146/$B156</f>
        <v>-5.1692678094792166E-2</v>
      </c>
      <c r="K156" s="11">
        <f>mintBurn_tbl_op!J146/$B156</f>
        <v>1.4973988571874533E-2</v>
      </c>
      <c r="L156" s="11">
        <f>mintBurn_tbl_op!K146/$B156</f>
        <v>-2.312124952336355E-2</v>
      </c>
      <c r="M156" s="11">
        <f>mintBurn_tbl_op!L146/$B156</f>
        <v>-5.1692678094792138E-2</v>
      </c>
      <c r="N156" s="11">
        <f>mintBurn_tbl_op!M146/$B156</f>
        <v>-7.3914900317014379E-2</v>
      </c>
      <c r="O156" s="11">
        <f>mintBurn_tbl_op!N146/$B156</f>
        <v>-9.1692678094792174E-2</v>
      </c>
    </row>
    <row r="157" spans="1:15" x14ac:dyDescent="0.25">
      <c r="A157" s="12" t="str">
        <f>mintBurn_tbl_op!A147</f>
        <v>0xd4df1d3d96b574a2bb2128b4291e18e4fed82822</v>
      </c>
      <c r="B157" s="2">
        <f>mintBurn_tbl_op!B147</f>
        <v>117890.4739100693</v>
      </c>
      <c r="C157" s="2">
        <f>mintBurn_tbl_op!C147</f>
        <v>31654.448326389651</v>
      </c>
      <c r="D157" s="2"/>
      <c r="E157" s="11">
        <f>mintBurn_tbl_op!E147/$B157</f>
        <v>6.4826071664874127E-2</v>
      </c>
      <c r="F157" s="11">
        <f>mintBurn_tbl_op!F147/$B157</f>
        <v>1.7207024045826524E-2</v>
      </c>
      <c r="G157" s="11">
        <f>mintBurn_tbl_op!G147/$B157</f>
        <v>-1.8507261668459209E-2</v>
      </c>
      <c r="H157" s="11">
        <f>mintBurn_tbl_op!H147/$B157</f>
        <v>-4.6285039446236985E-2</v>
      </c>
      <c r="I157" s="11">
        <f>mintBurn_tbl_op!I147/$B157</f>
        <v>-6.8507261668459232E-2</v>
      </c>
      <c r="K157" s="11">
        <f>mintBurn_tbl_op!J147/$B157</f>
        <v>-1.8405950017925036E-3</v>
      </c>
      <c r="L157" s="11">
        <f>mintBurn_tbl_op!K147/$B157</f>
        <v>-3.9935833097030617E-2</v>
      </c>
      <c r="M157" s="11">
        <f>mintBurn_tbl_op!L147/$B157</f>
        <v>-6.8507261668459191E-2</v>
      </c>
      <c r="N157" s="11">
        <f>mintBurn_tbl_op!M147/$B157</f>
        <v>-9.0729483890681417E-2</v>
      </c>
      <c r="O157" s="11">
        <f>mintBurn_tbl_op!N147/$B157</f>
        <v>-0.10850726166845918</v>
      </c>
    </row>
    <row r="158" spans="1:15" x14ac:dyDescent="0.25">
      <c r="A158" s="12" t="str">
        <f>mintBurn_tbl_op!A148</f>
        <v>0xf60595b5bb6fa8135c0feef89543521ff38ba83e</v>
      </c>
      <c r="B158" s="2">
        <f>mintBurn_tbl_op!B148</f>
        <v>120597.45753514289</v>
      </c>
      <c r="C158" s="2">
        <f>mintBurn_tbl_op!C148</f>
        <v>31534.70363337754</v>
      </c>
      <c r="D158" s="2"/>
      <c r="E158" s="11">
        <f>mintBurn_tbl_op!E148/$B158</f>
        <v>7.184603270605322E-2</v>
      </c>
      <c r="F158" s="11">
        <f>mintBurn_tbl_op!F148/$B158</f>
        <v>2.4226985087005642E-2</v>
      </c>
      <c r="G158" s="11">
        <f>mintBurn_tbl_op!G148/$B158</f>
        <v>-1.1487300627280057E-2</v>
      </c>
      <c r="H158" s="11">
        <f>mintBurn_tbl_op!H148/$B158</f>
        <v>-3.9265078405057816E-2</v>
      </c>
      <c r="I158" s="11">
        <f>mintBurn_tbl_op!I148/$B158</f>
        <v>-6.1487300627280028E-2</v>
      </c>
      <c r="K158" s="11">
        <f>mintBurn_tbl_op!J148/$B158</f>
        <v>5.1793660393866297E-3</v>
      </c>
      <c r="L158" s="11">
        <f>mintBurn_tbl_op!K148/$B158</f>
        <v>-3.2915872055851461E-2</v>
      </c>
      <c r="M158" s="11">
        <f>mintBurn_tbl_op!L148/$B158</f>
        <v>-6.1487300627280028E-2</v>
      </c>
      <c r="N158" s="11">
        <f>mintBurn_tbl_op!M148/$B158</f>
        <v>-8.3709522849502241E-2</v>
      </c>
      <c r="O158" s="11">
        <f>mintBurn_tbl_op!N148/$B158</f>
        <v>-0.10148730062727999</v>
      </c>
    </row>
    <row r="159" spans="1:15" x14ac:dyDescent="0.25">
      <c r="A159" s="12" t="str">
        <f>mintBurn_tbl_op!A149</f>
        <v>0x6fbd0505147fb7bf06d21b9379d6afccfa282ad4</v>
      </c>
      <c r="B159" s="2">
        <f>mintBurn_tbl_op!B149</f>
        <v>118110.4490701445</v>
      </c>
      <c r="C159" s="2">
        <f>mintBurn_tbl_op!C149</f>
        <v>31406.729890816761</v>
      </c>
      <c r="D159" s="2"/>
      <c r="E159" s="11">
        <f>mintBurn_tbl_op!E149/$B159</f>
        <v>6.7423499461102099E-2</v>
      </c>
      <c r="F159" s="11">
        <f>mintBurn_tbl_op!F149/$B159</f>
        <v>1.9804451842054451E-2</v>
      </c>
      <c r="G159" s="11">
        <f>mintBurn_tbl_op!G149/$B159</f>
        <v>-1.5909833872231244E-2</v>
      </c>
      <c r="H159" s="11">
        <f>mintBurn_tbl_op!H149/$B159</f>
        <v>-4.3687611650009027E-2</v>
      </c>
      <c r="I159" s="11">
        <f>mintBurn_tbl_op!I149/$B159</f>
        <v>-6.590983387223126E-2</v>
      </c>
      <c r="K159" s="11">
        <f>mintBurn_tbl_op!J149/$B159</f>
        <v>7.5683279443543641E-4</v>
      </c>
      <c r="L159" s="11">
        <f>mintBurn_tbl_op!K149/$B159</f>
        <v>-3.7338405300802666E-2</v>
      </c>
      <c r="M159" s="11">
        <f>mintBurn_tbl_op!L149/$B159</f>
        <v>-6.590983387223126E-2</v>
      </c>
      <c r="N159" s="11">
        <f>mintBurn_tbl_op!M149/$B159</f>
        <v>-8.8132056094453515E-2</v>
      </c>
      <c r="O159" s="11">
        <f>mintBurn_tbl_op!N149/$B159</f>
        <v>-0.1059098338722313</v>
      </c>
    </row>
    <row r="160" spans="1:15" x14ac:dyDescent="0.25">
      <c r="A160" s="12" t="str">
        <f>mintBurn_tbl_op!A150</f>
        <v>0xae69719767e23d7e7e32912eb720eab9d52aab6d</v>
      </c>
      <c r="B160" s="2">
        <f>mintBurn_tbl_op!B150</f>
        <v>117625.3438396623</v>
      </c>
      <c r="C160" s="2">
        <f>mintBurn_tbl_op!C150</f>
        <v>31267.802039600661</v>
      </c>
      <c r="D160" s="2"/>
      <c r="E160" s="11">
        <f>mintBurn_tbl_op!E150/$B160</f>
        <v>6.7507950648607803E-2</v>
      </c>
      <c r="F160" s="11">
        <f>mintBurn_tbl_op!F150/$B160</f>
        <v>1.9888903029560152E-2</v>
      </c>
      <c r="G160" s="11">
        <f>mintBurn_tbl_op!G150/$B160</f>
        <v>-1.5825382684725543E-2</v>
      </c>
      <c r="H160" s="11">
        <f>mintBurn_tbl_op!H150/$B160</f>
        <v>-4.3603160462503315E-2</v>
      </c>
      <c r="I160" s="11">
        <f>mintBurn_tbl_op!I150/$B160</f>
        <v>-6.5825382684725556E-2</v>
      </c>
      <c r="K160" s="11">
        <f>mintBurn_tbl_op!J150/$B160</f>
        <v>8.4128398194114359E-4</v>
      </c>
      <c r="L160" s="11">
        <f>mintBurn_tbl_op!K150/$B160</f>
        <v>-3.7253954113296961E-2</v>
      </c>
      <c r="M160" s="11">
        <f>mintBurn_tbl_op!L150/$B160</f>
        <v>-6.5825382684725556E-2</v>
      </c>
      <c r="N160" s="11">
        <f>mintBurn_tbl_op!M150/$B160</f>
        <v>-8.8047604906947782E-2</v>
      </c>
      <c r="O160" s="11">
        <f>mintBurn_tbl_op!N150/$B160</f>
        <v>-0.10582538268472558</v>
      </c>
    </row>
    <row r="161" spans="1:15" x14ac:dyDescent="0.25">
      <c r="A161" s="12" t="str">
        <f>mintBurn_tbl_op!A151</f>
        <v>0x0be55326919f08af4d14a42aafb3b68f95738355</v>
      </c>
      <c r="B161" s="2">
        <f>mintBurn_tbl_op!B151</f>
        <v>114842.1152138508</v>
      </c>
      <c r="C161" s="2">
        <f>mintBurn_tbl_op!C151</f>
        <v>30305.99397664145</v>
      </c>
      <c r="D161" s="2"/>
      <c r="E161" s="11">
        <f>mintBurn_tbl_op!E151/$B161</f>
        <v>6.9440649711059482E-2</v>
      </c>
      <c r="F161" s="11">
        <f>mintBurn_tbl_op!F151/$B161</f>
        <v>2.1821602092011887E-2</v>
      </c>
      <c r="G161" s="11">
        <f>mintBurn_tbl_op!G151/$B161</f>
        <v>-1.3892683622273827E-2</v>
      </c>
      <c r="H161" s="11">
        <f>mintBurn_tbl_op!H151/$B161</f>
        <v>-4.1670461400051595E-2</v>
      </c>
      <c r="I161" s="11">
        <f>mintBurn_tbl_op!I151/$B161</f>
        <v>-6.3892683622273808E-2</v>
      </c>
      <c r="K161" s="11">
        <f>mintBurn_tbl_op!J151/$B161</f>
        <v>2.7739830443928677E-3</v>
      </c>
      <c r="L161" s="11">
        <f>mintBurn_tbl_op!K151/$B161</f>
        <v>-3.5321255050845234E-2</v>
      </c>
      <c r="M161" s="11">
        <f>mintBurn_tbl_op!L151/$B161</f>
        <v>-6.3892683622273808E-2</v>
      </c>
      <c r="N161" s="11">
        <f>mintBurn_tbl_op!M151/$B161</f>
        <v>-8.6114905844496034E-2</v>
      </c>
      <c r="O161" s="11">
        <f>mintBurn_tbl_op!N151/$B161</f>
        <v>-0.10389268362227382</v>
      </c>
    </row>
    <row r="162" spans="1:15" x14ac:dyDescent="0.25">
      <c r="A162" s="12" t="str">
        <f>mintBurn_tbl_op!A152</f>
        <v>0xda57009d183ff7e2a4da0f552a801ffd440a3e23</v>
      </c>
      <c r="B162" s="2">
        <f>mintBurn_tbl_op!B152</f>
        <v>113879.41065908151</v>
      </c>
      <c r="C162" s="2">
        <f>mintBurn_tbl_op!C152</f>
        <v>30176.087164978289</v>
      </c>
      <c r="D162" s="2"/>
      <c r="E162" s="11">
        <f>mintBurn_tbl_op!E152/$B162</f>
        <v>6.8350515189711067E-2</v>
      </c>
      <c r="F162" s="11">
        <f>mintBurn_tbl_op!F152/$B162</f>
        <v>2.073146757066345E-2</v>
      </c>
      <c r="G162" s="11">
        <f>mintBurn_tbl_op!G152/$B162</f>
        <v>-1.4982818143622272E-2</v>
      </c>
      <c r="H162" s="11">
        <f>mintBurn_tbl_op!H152/$B162</f>
        <v>-4.2760595921400066E-2</v>
      </c>
      <c r="I162" s="11">
        <f>mintBurn_tbl_op!I152/$B162</f>
        <v>-6.4982818143622292E-2</v>
      </c>
      <c r="K162" s="11">
        <f>mintBurn_tbl_op!J152/$B162</f>
        <v>1.6838485230443877E-3</v>
      </c>
      <c r="L162" s="11">
        <f>mintBurn_tbl_op!K152/$B162</f>
        <v>-3.6411389572193711E-2</v>
      </c>
      <c r="M162" s="11">
        <f>mintBurn_tbl_op!L152/$B162</f>
        <v>-6.4982818143622292E-2</v>
      </c>
      <c r="N162" s="11">
        <f>mintBurn_tbl_op!M152/$B162</f>
        <v>-8.7205040365844519E-2</v>
      </c>
      <c r="O162" s="11">
        <f>mintBurn_tbl_op!N152/$B162</f>
        <v>-0.10498281814362233</v>
      </c>
    </row>
    <row r="163" spans="1:15" x14ac:dyDescent="0.25">
      <c r="A163" s="12" t="str">
        <f>mintBurn_tbl_op!A153</f>
        <v>0x12edfed362998e0e5871770cff29035792455288</v>
      </c>
      <c r="B163" s="2">
        <f>mintBurn_tbl_op!B153</f>
        <v>112748.48035236121</v>
      </c>
      <c r="C163" s="2">
        <f>mintBurn_tbl_op!C153</f>
        <v>29310.782054317689</v>
      </c>
      <c r="D163" s="2"/>
      <c r="E163" s="11">
        <f>mintBurn_tbl_op!E153/$B163</f>
        <v>7.3367239220883118E-2</v>
      </c>
      <c r="F163" s="11">
        <f>mintBurn_tbl_op!F153/$B163</f>
        <v>2.5748191601835474E-2</v>
      </c>
      <c r="G163" s="11">
        <f>mintBurn_tbl_op!G153/$B163</f>
        <v>-9.9660941124502626E-3</v>
      </c>
      <c r="H163" s="11">
        <f>mintBurn_tbl_op!H153/$B163</f>
        <v>-3.7743871890228049E-2</v>
      </c>
      <c r="I163" s="11">
        <f>mintBurn_tbl_op!I153/$B163</f>
        <v>-5.9966094112450262E-2</v>
      </c>
      <c r="K163" s="11">
        <f>mintBurn_tbl_op!J153/$B163</f>
        <v>6.7005725542164107E-3</v>
      </c>
      <c r="L163" s="11">
        <f>mintBurn_tbl_op!K153/$B163</f>
        <v>-3.1394665541021695E-2</v>
      </c>
      <c r="M163" s="11">
        <f>mintBurn_tbl_op!L153/$B163</f>
        <v>-5.9966094112450262E-2</v>
      </c>
      <c r="N163" s="11">
        <f>mintBurn_tbl_op!M153/$B163</f>
        <v>-8.2188316334672495E-2</v>
      </c>
      <c r="O163" s="11">
        <f>mintBurn_tbl_op!N153/$B163</f>
        <v>-9.9966094112450277E-2</v>
      </c>
    </row>
    <row r="164" spans="1:15" x14ac:dyDescent="0.25">
      <c r="A164" s="12" t="str">
        <f>mintBurn_tbl_op!A154</f>
        <v>0x5be138179a1516e24cb13ec34112a9c4dab7b384</v>
      </c>
      <c r="B164" s="2">
        <f>mintBurn_tbl_op!B154</f>
        <v>114057.3434732809</v>
      </c>
      <c r="C164" s="2">
        <f>mintBurn_tbl_op!C154</f>
        <v>29308.56657788884</v>
      </c>
      <c r="D164" s="2"/>
      <c r="E164" s="11">
        <f>mintBurn_tbl_op!E154/$B164</f>
        <v>7.6369899981453895E-2</v>
      </c>
      <c r="F164" s="11">
        <f>mintBurn_tbl_op!F154/$B164</f>
        <v>2.8750852362406293E-2</v>
      </c>
      <c r="G164" s="11">
        <f>mintBurn_tbl_op!G154/$B164</f>
        <v>-6.9634333518794308E-3</v>
      </c>
      <c r="H164" s="11">
        <f>mintBurn_tbl_op!H154/$B164</f>
        <v>-3.4741211129657223E-2</v>
      </c>
      <c r="I164" s="11">
        <f>mintBurn_tbl_op!I154/$B164</f>
        <v>-5.6963433351879443E-2</v>
      </c>
      <c r="K164" s="11">
        <f>mintBurn_tbl_op!J154/$B164</f>
        <v>9.7032333147872747E-3</v>
      </c>
      <c r="L164" s="11">
        <f>mintBurn_tbl_op!K154/$B164</f>
        <v>-2.8392004780450834E-2</v>
      </c>
      <c r="M164" s="11">
        <f>mintBurn_tbl_op!L154/$B164</f>
        <v>-5.6963433351879408E-2</v>
      </c>
      <c r="N164" s="11">
        <f>mintBurn_tbl_op!M154/$B164</f>
        <v>-7.9185655574101635E-2</v>
      </c>
      <c r="O164" s="11">
        <f>mintBurn_tbl_op!N154/$B164</f>
        <v>-9.6963433351879416E-2</v>
      </c>
    </row>
    <row r="165" spans="1:15" x14ac:dyDescent="0.25">
      <c r="A165" s="12" t="str">
        <f>mintBurn_tbl_op!A155</f>
        <v>0x24c35d308f4771930f24ca2ed9fc911e2785572c</v>
      </c>
      <c r="B165" s="2">
        <f>mintBurn_tbl_op!B155</f>
        <v>112331.85490210079</v>
      </c>
      <c r="C165" s="2">
        <f>mintBurn_tbl_op!C155</f>
        <v>29185.46056149196</v>
      </c>
      <c r="D165" s="2"/>
      <c r="E165" s="11">
        <f>mintBurn_tbl_op!E155/$B165</f>
        <v>7.3518692268894431E-2</v>
      </c>
      <c r="F165" s="11">
        <f>mintBurn_tbl_op!F155/$B165</f>
        <v>2.5899644649846811E-2</v>
      </c>
      <c r="G165" s="11">
        <f>mintBurn_tbl_op!G155/$B165</f>
        <v>-9.8146410644389028E-3</v>
      </c>
      <c r="H165" s="11">
        <f>mintBurn_tbl_op!H155/$B165</f>
        <v>-3.7592418842216681E-2</v>
      </c>
      <c r="I165" s="11">
        <f>mintBurn_tbl_op!I155/$B165</f>
        <v>-5.9814641064438914E-2</v>
      </c>
      <c r="K165" s="11">
        <f>mintBurn_tbl_op!J155/$B165</f>
        <v>6.8520256022277567E-3</v>
      </c>
      <c r="L165" s="11">
        <f>mintBurn_tbl_op!K155/$B165</f>
        <v>-3.1243212493010354E-2</v>
      </c>
      <c r="M165" s="11">
        <f>mintBurn_tbl_op!L155/$B165</f>
        <v>-5.9814641064438914E-2</v>
      </c>
      <c r="N165" s="11">
        <f>mintBurn_tbl_op!M155/$B165</f>
        <v>-8.2036863286661155E-2</v>
      </c>
      <c r="O165" s="11">
        <f>mintBurn_tbl_op!N155/$B165</f>
        <v>-9.9814641064438894E-2</v>
      </c>
    </row>
    <row r="166" spans="1:15" x14ac:dyDescent="0.25">
      <c r="A166" s="12" t="str">
        <f>mintBurn_tbl_op!A156</f>
        <v>0x0eeacd4c475040463389d15ead034d1291b008b1</v>
      </c>
      <c r="B166" s="2">
        <f>mintBurn_tbl_op!B156</f>
        <v>87369.049773093997</v>
      </c>
      <c r="C166" s="2">
        <f>mintBurn_tbl_op!C156</f>
        <v>29080.54346738843</v>
      </c>
      <c r="D166" s="2"/>
      <c r="E166" s="11">
        <f>mintBurn_tbl_op!E156/$B166</f>
        <v>4.8613466385652454E-4</v>
      </c>
      <c r="F166" s="11">
        <f>mintBurn_tbl_op!F156/$B166</f>
        <v>-4.7132912955191106E-2</v>
      </c>
      <c r="G166" s="11">
        <f>mintBurn_tbl_op!G156/$B166</f>
        <v>-8.2847198669476818E-2</v>
      </c>
      <c r="H166" s="11">
        <f>mintBurn_tbl_op!H156/$B166</f>
        <v>-0.11062497644725459</v>
      </c>
      <c r="I166" s="11">
        <f>mintBurn_tbl_op!I156/$B166</f>
        <v>-0.13284719866947686</v>
      </c>
      <c r="K166" s="11">
        <f>mintBurn_tbl_op!J156/$B166</f>
        <v>-6.6180532002810155E-2</v>
      </c>
      <c r="L166" s="11">
        <f>mintBurn_tbl_op!K156/$B166</f>
        <v>-0.10427577009804825</v>
      </c>
      <c r="M166" s="11">
        <f>mintBurn_tbl_op!L156/$B166</f>
        <v>-0.13284719866947686</v>
      </c>
      <c r="N166" s="11">
        <f>mintBurn_tbl_op!M156/$B166</f>
        <v>-0.15506942089169909</v>
      </c>
      <c r="O166" s="11">
        <f>mintBurn_tbl_op!N156/$B166</f>
        <v>-0.17284719866947684</v>
      </c>
    </row>
    <row r="167" spans="1:15" x14ac:dyDescent="0.25">
      <c r="A167" s="12" t="str">
        <f>mintBurn_tbl_op!A157</f>
        <v>0xe925448f172b7e9cb9bbca1f54282ef4a126fc2a</v>
      </c>
      <c r="B167" s="2">
        <f>mintBurn_tbl_op!B157</f>
        <v>108483.7471096642</v>
      </c>
      <c r="C167" s="2">
        <f>mintBurn_tbl_op!C157</f>
        <v>28725.882502922839</v>
      </c>
      <c r="D167" s="2"/>
      <c r="E167" s="11">
        <f>mintBurn_tbl_op!E157/$B167</f>
        <v>6.8538990694298363E-2</v>
      </c>
      <c r="F167" s="11">
        <f>mintBurn_tbl_op!F157/$B167</f>
        <v>2.091994307525076E-2</v>
      </c>
      <c r="G167" s="11">
        <f>mintBurn_tbl_op!G157/$B167</f>
        <v>-1.4794342639034955E-2</v>
      </c>
      <c r="H167" s="11">
        <f>mintBurn_tbl_op!H157/$B167</f>
        <v>-4.2572120416812749E-2</v>
      </c>
      <c r="I167" s="11">
        <f>mintBurn_tbl_op!I157/$B167</f>
        <v>-6.4794342639034955E-2</v>
      </c>
      <c r="K167" s="11">
        <f>mintBurn_tbl_op!J157/$B167</f>
        <v>1.8723240276317435E-3</v>
      </c>
      <c r="L167" s="11">
        <f>mintBurn_tbl_op!K157/$B167</f>
        <v>-3.622291406760636E-2</v>
      </c>
      <c r="M167" s="11">
        <f>mintBurn_tbl_op!L157/$B167</f>
        <v>-6.4794342639034955E-2</v>
      </c>
      <c r="N167" s="11">
        <f>mintBurn_tbl_op!M157/$B167</f>
        <v>-8.7016564861257181E-2</v>
      </c>
      <c r="O167" s="11">
        <f>mintBurn_tbl_op!N157/$B167</f>
        <v>-0.10479434263903498</v>
      </c>
    </row>
    <row r="168" spans="1:15" x14ac:dyDescent="0.25">
      <c r="A168" s="12" t="str">
        <f>mintBurn_tbl_op!A158</f>
        <v>0x7cd7a5a66d3cd2f13559d7f8a052fa6014e07d35</v>
      </c>
      <c r="B168" s="2">
        <f>mintBurn_tbl_op!B158</f>
        <v>114374.5695374707</v>
      </c>
      <c r="C168" s="2">
        <f>mintBurn_tbl_op!C158</f>
        <v>28714.412973595521</v>
      </c>
      <c r="D168" s="2"/>
      <c r="E168" s="11">
        <f>mintBurn_tbl_op!E158/$B168</f>
        <v>8.2277411639234466E-2</v>
      </c>
      <c r="F168" s="11">
        <f>mintBurn_tbl_op!F158/$B168</f>
        <v>3.4658364020186856E-2</v>
      </c>
      <c r="G168" s="11">
        <f>mintBurn_tbl_op!G158/$B168</f>
        <v>-1.0559216940988728E-3</v>
      </c>
      <c r="H168" s="11">
        <f>mintBurn_tbl_op!H158/$B168</f>
        <v>-2.8833699471876664E-2</v>
      </c>
      <c r="I168" s="11">
        <f>mintBurn_tbl_op!I158/$B168</f>
        <v>-5.1055921694098894E-2</v>
      </c>
      <c r="K168" s="11">
        <f>mintBurn_tbl_op!J158/$B168</f>
        <v>1.5610744972567791E-2</v>
      </c>
      <c r="L168" s="11">
        <f>mintBurn_tbl_op!K158/$B168</f>
        <v>-2.248449312267032E-2</v>
      </c>
      <c r="M168" s="11">
        <f>mintBurn_tbl_op!L158/$B168</f>
        <v>-5.1055921694098894E-2</v>
      </c>
      <c r="N168" s="11">
        <f>mintBurn_tbl_op!M158/$B168</f>
        <v>-7.327814391632112E-2</v>
      </c>
      <c r="O168" s="11">
        <f>mintBurn_tbl_op!N158/$B168</f>
        <v>-9.1055921694098887E-2</v>
      </c>
    </row>
    <row r="169" spans="1:15" x14ac:dyDescent="0.25">
      <c r="A169" s="12" t="str">
        <f>mintBurn_tbl_op!A159</f>
        <v>0x8a2f5d6d822611bdab08d306aa8f3e3942177417</v>
      </c>
      <c r="B169" s="2">
        <f>mintBurn_tbl_op!B159</f>
        <v>109186.2276323499</v>
      </c>
      <c r="C169" s="2">
        <f>mintBurn_tbl_op!C159</f>
        <v>28652.67289152482</v>
      </c>
      <c r="D169" s="2"/>
      <c r="E169" s="11">
        <f>mintBurn_tbl_op!E159/$B169</f>
        <v>7.0913122352113028E-2</v>
      </c>
      <c r="F169" s="11">
        <f>mintBurn_tbl_op!F159/$B169</f>
        <v>2.3294074733065381E-2</v>
      </c>
      <c r="G169" s="11">
        <f>mintBurn_tbl_op!G159/$B169</f>
        <v>-1.242021098122034E-2</v>
      </c>
      <c r="H169" s="11">
        <f>mintBurn_tbl_op!H159/$B169</f>
        <v>-4.0197988758998125E-2</v>
      </c>
      <c r="I169" s="11">
        <f>mintBurn_tbl_op!I159/$B169</f>
        <v>-6.2420210981220345E-2</v>
      </c>
      <c r="K169" s="11">
        <f>mintBurn_tbl_op!J159/$B169</f>
        <v>4.2464556854463417E-3</v>
      </c>
      <c r="L169" s="11">
        <f>mintBurn_tbl_op!K159/$B169</f>
        <v>-3.3848782409791771E-2</v>
      </c>
      <c r="M169" s="11">
        <f>mintBurn_tbl_op!L159/$B169</f>
        <v>-6.2420210981220345E-2</v>
      </c>
      <c r="N169" s="11">
        <f>mintBurn_tbl_op!M159/$B169</f>
        <v>-8.4642433203442571E-2</v>
      </c>
      <c r="O169" s="11">
        <f>mintBurn_tbl_op!N159/$B169</f>
        <v>-0.10242021098122038</v>
      </c>
    </row>
    <row r="170" spans="1:15" x14ac:dyDescent="0.25">
      <c r="A170" s="12" t="str">
        <f>mintBurn_tbl_op!A160</f>
        <v>0x7f3d212d288ee197d695bfda0841870b3c0469d9</v>
      </c>
      <c r="B170" s="2">
        <f>mintBurn_tbl_op!B160</f>
        <v>105235.029133003</v>
      </c>
      <c r="C170" s="2">
        <f>mintBurn_tbl_op!C160</f>
        <v>27997.380332988439</v>
      </c>
      <c r="D170" s="2"/>
      <c r="E170" s="11">
        <f>mintBurn_tbl_op!E160/$B170</f>
        <v>6.7287126441486531E-2</v>
      </c>
      <c r="F170" s="11">
        <f>mintBurn_tbl_op!F160/$B170</f>
        <v>1.9668078822438928E-2</v>
      </c>
      <c r="G170" s="11">
        <f>mintBurn_tbl_op!G160/$B170</f>
        <v>-1.6046206891846774E-2</v>
      </c>
      <c r="H170" s="11">
        <f>mintBurn_tbl_op!H160/$B170</f>
        <v>-4.3823984669624561E-2</v>
      </c>
      <c r="I170" s="11">
        <f>mintBurn_tbl_op!I160/$B170</f>
        <v>-6.6046206891846759E-2</v>
      </c>
      <c r="K170" s="11">
        <f>mintBurn_tbl_op!J160/$B170</f>
        <v>6.2045977481991934E-4</v>
      </c>
      <c r="L170" s="11">
        <f>mintBurn_tbl_op!K160/$B170</f>
        <v>-3.7474778320418178E-2</v>
      </c>
      <c r="M170" s="11">
        <f>mintBurn_tbl_op!L160/$B170</f>
        <v>-6.6046206891846759E-2</v>
      </c>
      <c r="N170" s="11">
        <f>mintBurn_tbl_op!M160/$B170</f>
        <v>-8.8268429114069E-2</v>
      </c>
      <c r="O170" s="11">
        <f>mintBurn_tbl_op!N160/$B170</f>
        <v>-0.10604620689184678</v>
      </c>
    </row>
    <row r="171" spans="1:15" x14ac:dyDescent="0.25">
      <c r="A171" s="12" t="str">
        <f>mintBurn_tbl_op!A161</f>
        <v>0x244980d84e077765f167cd0d64c5c74645c3824f</v>
      </c>
      <c r="B171" s="2">
        <f>mintBurn_tbl_op!B161</f>
        <v>105198.26559946319</v>
      </c>
      <c r="C171" s="2">
        <f>mintBurn_tbl_op!C161</f>
        <v>27980.0383532286</v>
      </c>
      <c r="D171" s="2"/>
      <c r="E171" s="11">
        <f>mintBurn_tbl_op!E161/$B171</f>
        <v>6.7359001971625226E-2</v>
      </c>
      <c r="F171" s="11">
        <f>mintBurn_tbl_op!F161/$B171</f>
        <v>1.9739954352577627E-2</v>
      </c>
      <c r="G171" s="11">
        <f>mintBurn_tbl_op!G161/$B171</f>
        <v>-1.5974331361708078E-2</v>
      </c>
      <c r="H171" s="11">
        <f>mintBurn_tbl_op!H161/$B171</f>
        <v>-4.3752109139485851E-2</v>
      </c>
      <c r="I171" s="11">
        <f>mintBurn_tbl_op!I161/$B171</f>
        <v>-6.5974331361708077E-2</v>
      </c>
      <c r="K171" s="11">
        <f>mintBurn_tbl_op!J161/$B171</f>
        <v>6.9233530495861986E-4</v>
      </c>
      <c r="L171" s="11">
        <f>mintBurn_tbl_op!K161/$B171</f>
        <v>-3.7402902790279469E-2</v>
      </c>
      <c r="M171" s="11">
        <f>mintBurn_tbl_op!L161/$B171</f>
        <v>-6.597433136170805E-2</v>
      </c>
      <c r="N171" s="11">
        <f>mintBurn_tbl_op!M161/$B171</f>
        <v>-8.8196553583930276E-2</v>
      </c>
      <c r="O171" s="11">
        <f>mintBurn_tbl_op!N161/$B171</f>
        <v>-0.1059743313617081</v>
      </c>
    </row>
    <row r="172" spans="1:15" x14ac:dyDescent="0.25">
      <c r="A172" s="12" t="str">
        <f>mintBurn_tbl_op!A162</f>
        <v>0xa75564348f8c18d01fd8b78de79ff90b71656dc9</v>
      </c>
      <c r="B172" s="2">
        <f>mintBurn_tbl_op!B162</f>
        <v>107232.5957318037</v>
      </c>
      <c r="C172" s="2">
        <f>mintBurn_tbl_op!C162</f>
        <v>27872.19457234662</v>
      </c>
      <c r="D172" s="2"/>
      <c r="E172" s="11">
        <f>mintBurn_tbl_op!E162/$B172</f>
        <v>7.341055162564307E-2</v>
      </c>
      <c r="F172" s="11">
        <f>mintBurn_tbl_op!F162/$B172</f>
        <v>2.5791504006595432E-2</v>
      </c>
      <c r="G172" s="11">
        <f>mintBurn_tbl_op!G162/$B172</f>
        <v>-9.9227817076902765E-3</v>
      </c>
      <c r="H172" s="11">
        <f>mintBurn_tbl_op!H162/$B172</f>
        <v>-3.7700559485468063E-2</v>
      </c>
      <c r="I172" s="11">
        <f>mintBurn_tbl_op!I162/$B172</f>
        <v>-5.9922781707690297E-2</v>
      </c>
      <c r="K172" s="11">
        <f>mintBurn_tbl_op!J162/$B172</f>
        <v>6.7438849589764177E-3</v>
      </c>
      <c r="L172" s="11">
        <f>mintBurn_tbl_op!K162/$B172</f>
        <v>-3.1351353136261674E-2</v>
      </c>
      <c r="M172" s="11">
        <f>mintBurn_tbl_op!L162/$B172</f>
        <v>-5.9922781707690262E-2</v>
      </c>
      <c r="N172" s="11">
        <f>mintBurn_tbl_op!M162/$B172</f>
        <v>-8.2145003929912502E-2</v>
      </c>
      <c r="O172" s="11">
        <f>mintBurn_tbl_op!N162/$B172</f>
        <v>-9.992278170769027E-2</v>
      </c>
    </row>
    <row r="173" spans="1:15" x14ac:dyDescent="0.25">
      <c r="A173" s="12" t="str">
        <f>mintBurn_tbl_op!A163</f>
        <v>0xbf49b454818783d12bf4f3375ff17c59015e66cb</v>
      </c>
      <c r="B173" s="2">
        <f>mintBurn_tbl_op!B163</f>
        <v>100902.5097802044</v>
      </c>
      <c r="C173" s="2">
        <f>mintBurn_tbl_op!C163</f>
        <v>27753.47507545404</v>
      </c>
      <c r="D173" s="2"/>
      <c r="E173" s="11">
        <f>mintBurn_tbl_op!E163/$B173</f>
        <v>5.8280957174312843E-2</v>
      </c>
      <c r="F173" s="11">
        <f>mintBurn_tbl_op!F163/$B173</f>
        <v>1.0661909555265194E-2</v>
      </c>
      <c r="G173" s="11">
        <f>mintBurn_tbl_op!G163/$B173</f>
        <v>-2.5052376159020524E-2</v>
      </c>
      <c r="H173" s="11">
        <f>mintBurn_tbl_op!H163/$B173</f>
        <v>-5.2830153936798324E-2</v>
      </c>
      <c r="I173" s="11">
        <f>mintBurn_tbl_op!I163/$B173</f>
        <v>-7.5052376159020537E-2</v>
      </c>
      <c r="K173" s="11">
        <f>mintBurn_tbl_op!J163/$B173</f>
        <v>-8.3857094923538451E-3</v>
      </c>
      <c r="L173" s="11">
        <f>mintBurn_tbl_op!K163/$B173</f>
        <v>-4.6480947587591956E-2</v>
      </c>
      <c r="M173" s="11">
        <f>mintBurn_tbl_op!L163/$B173</f>
        <v>-7.5052376159020537E-2</v>
      </c>
      <c r="N173" s="11">
        <f>mintBurn_tbl_op!M163/$B173</f>
        <v>-9.7274598381242777E-2</v>
      </c>
      <c r="O173" s="11">
        <f>mintBurn_tbl_op!N163/$B173</f>
        <v>-0.11505237615902059</v>
      </c>
    </row>
    <row r="174" spans="1:15" x14ac:dyDescent="0.25">
      <c r="A174" s="12" t="str">
        <f>mintBurn_tbl_op!A164</f>
        <v>0xb476a9ea9376b04972b40b40a4ca91d3e5f964a7</v>
      </c>
      <c r="B174" s="2">
        <f>mintBurn_tbl_op!B164</f>
        <v>102673.11975385289</v>
      </c>
      <c r="C174" s="2">
        <f>mintBurn_tbl_op!C164</f>
        <v>27559.6553998542</v>
      </c>
      <c r="D174" s="2"/>
      <c r="E174" s="11">
        <f>mintBurn_tbl_op!E164/$B174</f>
        <v>6.491200294106185E-2</v>
      </c>
      <c r="F174" s="11">
        <f>mintBurn_tbl_op!F164/$B174</f>
        <v>1.7292955322014213E-2</v>
      </c>
      <c r="G174" s="11">
        <f>mintBurn_tbl_op!G164/$B174</f>
        <v>-1.8421330392271486E-2</v>
      </c>
      <c r="H174" s="11">
        <f>mintBurn_tbl_op!H164/$B174</f>
        <v>-4.6199108170049255E-2</v>
      </c>
      <c r="I174" s="11">
        <f>mintBurn_tbl_op!I164/$B174</f>
        <v>-6.8421330392271468E-2</v>
      </c>
      <c r="K174" s="11">
        <f>mintBurn_tbl_op!J164/$B174</f>
        <v>-1.7546637256048009E-3</v>
      </c>
      <c r="L174" s="11">
        <f>mintBurn_tbl_op!K164/$B174</f>
        <v>-3.9849901820842866E-2</v>
      </c>
      <c r="M174" s="11">
        <f>mintBurn_tbl_op!L164/$B174</f>
        <v>-6.842133039227144E-2</v>
      </c>
      <c r="N174" s="11">
        <f>mintBurn_tbl_op!M164/$B174</f>
        <v>-9.0643552614493667E-2</v>
      </c>
      <c r="O174" s="11">
        <f>mintBurn_tbl_op!N164/$B174</f>
        <v>-0.10842133039227148</v>
      </c>
    </row>
    <row r="175" spans="1:15" x14ac:dyDescent="0.25">
      <c r="A175" s="12" t="str">
        <f>mintBurn_tbl_op!A165</f>
        <v>0xaf12f068b5185d6ee59c612d0d39d5a5b2430b93</v>
      </c>
      <c r="B175" s="2">
        <f>mintBurn_tbl_op!B165</f>
        <v>111004.9957749624</v>
      </c>
      <c r="C175" s="2">
        <f>mintBurn_tbl_op!C165</f>
        <v>27433.374321649211</v>
      </c>
      <c r="D175" s="2"/>
      <c r="E175" s="11">
        <f>mintBurn_tbl_op!E165/$B175</f>
        <v>8.6196939785206983E-2</v>
      </c>
      <c r="F175" s="11">
        <f>mintBurn_tbl_op!F165/$B175</f>
        <v>3.857789216615936E-2</v>
      </c>
      <c r="G175" s="11">
        <f>mintBurn_tbl_op!G165/$B175</f>
        <v>2.8636064518736451E-3</v>
      </c>
      <c r="H175" s="11">
        <f>mintBurn_tbl_op!H165/$B175</f>
        <v>-2.4914171325904125E-2</v>
      </c>
      <c r="I175" s="11">
        <f>mintBurn_tbl_op!I165/$B175</f>
        <v>-4.7136393548126342E-2</v>
      </c>
      <c r="K175" s="11">
        <f>mintBurn_tbl_op!J165/$B175</f>
        <v>1.953027311854031E-2</v>
      </c>
      <c r="L175" s="11">
        <f>mintBurn_tbl_op!K165/$B175</f>
        <v>-1.8564964976697761E-2</v>
      </c>
      <c r="M175" s="11">
        <f>mintBurn_tbl_op!L165/$B175</f>
        <v>-4.7136393548126342E-2</v>
      </c>
      <c r="N175" s="11">
        <f>mintBurn_tbl_op!M165/$B175</f>
        <v>-6.9358615770348561E-2</v>
      </c>
      <c r="O175" s="11">
        <f>mintBurn_tbl_op!N165/$B175</f>
        <v>-8.7136393548126342E-2</v>
      </c>
    </row>
    <row r="176" spans="1:15" x14ac:dyDescent="0.25">
      <c r="A176" s="12" t="str">
        <f>mintBurn_tbl_op!A166</f>
        <v>0x69e0e2b3d523d3b247d798a49c3fa022a46dd6bd</v>
      </c>
      <c r="B176" s="2">
        <f>mintBurn_tbl_op!B166</f>
        <v>110130.30553188339</v>
      </c>
      <c r="C176" s="2">
        <f>mintBurn_tbl_op!C166</f>
        <v>27351.318401276429</v>
      </c>
      <c r="D176" s="2"/>
      <c r="E176" s="11">
        <f>mintBurn_tbl_op!E166/$B176</f>
        <v>8.4979183499815883E-2</v>
      </c>
      <c r="F176" s="11">
        <f>mintBurn_tbl_op!F166/$B176</f>
        <v>3.7360135880768273E-2</v>
      </c>
      <c r="G176" s="11">
        <f>mintBurn_tbl_op!G166/$B176</f>
        <v>1.6458501664825421E-3</v>
      </c>
      <c r="H176" s="11">
        <f>mintBurn_tbl_op!H166/$B176</f>
        <v>-2.6131927611295253E-2</v>
      </c>
      <c r="I176" s="11">
        <f>mintBurn_tbl_op!I166/$B176</f>
        <v>-4.8354149833517469E-2</v>
      </c>
      <c r="K176" s="11">
        <f>mintBurn_tbl_op!J166/$B176</f>
        <v>1.8312516833149252E-2</v>
      </c>
      <c r="L176" s="11">
        <f>mintBurn_tbl_op!K166/$B176</f>
        <v>-1.978272126208884E-2</v>
      </c>
      <c r="M176" s="11">
        <f>mintBurn_tbl_op!L166/$B176</f>
        <v>-4.8354149833517435E-2</v>
      </c>
      <c r="N176" s="11">
        <f>mintBurn_tbl_op!M166/$B176</f>
        <v>-7.0576372055739661E-2</v>
      </c>
      <c r="O176" s="11">
        <f>mintBurn_tbl_op!N166/$B176</f>
        <v>-8.8354149833517456E-2</v>
      </c>
    </row>
    <row r="177" spans="1:15" x14ac:dyDescent="0.25">
      <c r="A177" s="12" t="str">
        <f>mintBurn_tbl_op!A167</f>
        <v>0x7f367b67e09cfc9075644b020e4162eff244990f</v>
      </c>
      <c r="B177" s="2">
        <f>mintBurn_tbl_op!B167</f>
        <v>88478.646474615554</v>
      </c>
      <c r="C177" s="2">
        <f>mintBurn_tbl_op!C167</f>
        <v>27065.165223793159</v>
      </c>
      <c r="D177" s="2"/>
      <c r="E177" s="11">
        <f>mintBurn_tbl_op!E167/$B177</f>
        <v>2.7438450192708734E-2</v>
      </c>
      <c r="F177" s="11">
        <f>mintBurn_tbl_op!F167/$B177</f>
        <v>-2.01805974263389E-2</v>
      </c>
      <c r="G177" s="11">
        <f>mintBurn_tbl_op!G167/$B177</f>
        <v>-5.5894883140624615E-2</v>
      </c>
      <c r="H177" s="11">
        <f>mintBurn_tbl_op!H167/$B177</f>
        <v>-8.3672660918402392E-2</v>
      </c>
      <c r="I177" s="11">
        <f>mintBurn_tbl_op!I167/$B177</f>
        <v>-0.1058948831406246</v>
      </c>
      <c r="K177" s="11">
        <f>mintBurn_tbl_op!J167/$B177</f>
        <v>-3.9228216473957911E-2</v>
      </c>
      <c r="L177" s="11">
        <f>mintBurn_tbl_op!K167/$B177</f>
        <v>-7.7323454569196023E-2</v>
      </c>
      <c r="M177" s="11">
        <f>mintBurn_tbl_op!L167/$B177</f>
        <v>-0.1058948831406246</v>
      </c>
      <c r="N177" s="11">
        <f>mintBurn_tbl_op!M167/$B177</f>
        <v>-0.12811710536284687</v>
      </c>
      <c r="O177" s="11">
        <f>mintBurn_tbl_op!N167/$B177</f>
        <v>-0.14589488314062457</v>
      </c>
    </row>
    <row r="178" spans="1:15" x14ac:dyDescent="0.25">
      <c r="A178" s="12" t="str">
        <f>mintBurn_tbl_op!A168</f>
        <v>0x1ec8cdca5232cbd61e305f94261ffad2f91f16b8</v>
      </c>
      <c r="B178" s="2">
        <f>mintBurn_tbl_op!B168</f>
        <v>107422.5482655431</v>
      </c>
      <c r="C178" s="2">
        <f>mintBurn_tbl_op!C168</f>
        <v>27013.85276113054</v>
      </c>
      <c r="D178" s="2"/>
      <c r="E178" s="11">
        <f>mintBurn_tbl_op!E168/$B178</f>
        <v>8.1860498278688465E-2</v>
      </c>
      <c r="F178" s="11">
        <f>mintBurn_tbl_op!F168/$B178</f>
        <v>3.4241450659640862E-2</v>
      </c>
      <c r="G178" s="11">
        <f>mintBurn_tbl_op!G168/$B178</f>
        <v>-1.4728350546448416E-3</v>
      </c>
      <c r="H178" s="11">
        <f>mintBurn_tbl_op!H168/$B178</f>
        <v>-2.9250612832422619E-2</v>
      </c>
      <c r="I178" s="11">
        <f>mintBurn_tbl_op!I168/$B178</f>
        <v>-5.1472835054644832E-2</v>
      </c>
      <c r="K178" s="11">
        <f>mintBurn_tbl_op!J168/$B178</f>
        <v>1.5193831612021872E-2</v>
      </c>
      <c r="L178" s="11">
        <f>mintBurn_tbl_op!K168/$B178</f>
        <v>-2.290140648321622E-2</v>
      </c>
      <c r="M178" s="11">
        <f>mintBurn_tbl_op!L168/$B178</f>
        <v>-5.1472835054644804E-2</v>
      </c>
      <c r="N178" s="11">
        <f>mintBurn_tbl_op!M168/$B178</f>
        <v>-7.369505727686701E-2</v>
      </c>
      <c r="O178" s="11">
        <f>mintBurn_tbl_op!N168/$B178</f>
        <v>-9.1472835054644791E-2</v>
      </c>
    </row>
    <row r="179" spans="1:15" x14ac:dyDescent="0.25">
      <c r="A179" s="12" t="str">
        <f>mintBurn_tbl_op!A169</f>
        <v>0x6069aae33c41d13416543194a65062e60b9c87ae</v>
      </c>
      <c r="B179" s="2">
        <f>mintBurn_tbl_op!B169</f>
        <v>58487.534277632527</v>
      </c>
      <c r="C179" s="2">
        <f>mintBurn_tbl_op!C169</f>
        <v>27006.715818569701</v>
      </c>
      <c r="D179" s="2"/>
      <c r="E179" s="11">
        <f>mintBurn_tbl_op!E169/$B179</f>
        <v>-0.12841832284646762</v>
      </c>
      <c r="F179" s="11">
        <f>mintBurn_tbl_op!F169/$B179</f>
        <v>-0.17603737046551526</v>
      </c>
      <c r="G179" s="11">
        <f>mintBurn_tbl_op!G169/$B179</f>
        <v>-0.21175165617980105</v>
      </c>
      <c r="H179" s="11">
        <f>mintBurn_tbl_op!H169/$B179</f>
        <v>-0.2395294339575787</v>
      </c>
      <c r="I179" s="11">
        <f>mintBurn_tbl_op!I169/$B179</f>
        <v>-0.2617516561798009</v>
      </c>
      <c r="K179" s="11">
        <f>mintBurn_tbl_op!J169/$B179</f>
        <v>-0.19508498951313422</v>
      </c>
      <c r="L179" s="11">
        <f>mintBurn_tbl_op!K169/$B179</f>
        <v>-0.23318022760837231</v>
      </c>
      <c r="M179" s="11">
        <f>mintBurn_tbl_op!L169/$B179</f>
        <v>-0.2617516561798009</v>
      </c>
      <c r="N179" s="11">
        <f>mintBurn_tbl_op!M169/$B179</f>
        <v>-0.28397387840202315</v>
      </c>
      <c r="O179" s="11">
        <f>mintBurn_tbl_op!N169/$B179</f>
        <v>-0.30175165617980093</v>
      </c>
    </row>
    <row r="180" spans="1:15" x14ac:dyDescent="0.25">
      <c r="A180" s="12" t="str">
        <f>mintBurn_tbl_op!A170</f>
        <v>0x88f9bba85332dbf06d721d1c0d60dd0f6bce4f5e</v>
      </c>
      <c r="B180" s="2">
        <f>mintBurn_tbl_op!B170</f>
        <v>100066.1227401957</v>
      </c>
      <c r="C180" s="2">
        <f>mintBurn_tbl_op!C170</f>
        <v>27005.99023452375</v>
      </c>
      <c r="D180" s="2"/>
      <c r="E180" s="11">
        <f>mintBurn_tbl_op!E170/$B180</f>
        <v>6.345188399767665E-2</v>
      </c>
      <c r="F180" s="11">
        <f>mintBurn_tbl_op!F170/$B180</f>
        <v>1.5832836378628989E-2</v>
      </c>
      <c r="G180" s="11">
        <f>mintBurn_tbl_op!G170/$B180</f>
        <v>-1.9881449335656744E-2</v>
      </c>
      <c r="H180" s="11">
        <f>mintBurn_tbl_op!H170/$B180</f>
        <v>-4.7659227113434545E-2</v>
      </c>
      <c r="I180" s="11">
        <f>mintBurn_tbl_op!I170/$B180</f>
        <v>-6.9881449335656751E-2</v>
      </c>
      <c r="K180" s="11">
        <f>mintBurn_tbl_op!J170/$B180</f>
        <v>-3.2147826689900511E-3</v>
      </c>
      <c r="L180" s="11">
        <f>mintBurn_tbl_op!K170/$B180</f>
        <v>-4.1310020764228163E-2</v>
      </c>
      <c r="M180" s="11">
        <f>mintBurn_tbl_op!L170/$B180</f>
        <v>-6.9881449335656751E-2</v>
      </c>
      <c r="N180" s="11">
        <f>mintBurn_tbl_op!M170/$B180</f>
        <v>-9.2103671557878991E-2</v>
      </c>
      <c r="O180" s="11">
        <f>mintBurn_tbl_op!N170/$B180</f>
        <v>-0.10988144933565681</v>
      </c>
    </row>
    <row r="181" spans="1:15" x14ac:dyDescent="0.25">
      <c r="A181" s="12" t="str">
        <f>mintBurn_tbl_op!A171</f>
        <v>0xf1b98463d6574c998f03e6edf6d7b4e5f917f915</v>
      </c>
      <c r="B181" s="2">
        <f>mintBurn_tbl_op!B171</f>
        <v>103538.4888252401</v>
      </c>
      <c r="C181" s="2">
        <f>mintBurn_tbl_op!C171</f>
        <v>26939.490964030589</v>
      </c>
      <c r="D181" s="2"/>
      <c r="E181" s="11">
        <f>mintBurn_tbl_op!E171/$B181</f>
        <v>7.3145153365775151E-2</v>
      </c>
      <c r="F181" s="11">
        <f>mintBurn_tbl_op!F171/$B181</f>
        <v>2.5526105746727524E-2</v>
      </c>
      <c r="G181" s="11">
        <f>mintBurn_tbl_op!G171/$B181</f>
        <v>-1.0188179967558204E-2</v>
      </c>
      <c r="H181" s="11">
        <f>mintBurn_tbl_op!H171/$B181</f>
        <v>-3.7965957745335968E-2</v>
      </c>
      <c r="I181" s="11">
        <f>mintBurn_tbl_op!I171/$B181</f>
        <v>-6.0188179967558229E-2</v>
      </c>
      <c r="K181" s="11">
        <f>mintBurn_tbl_op!J171/$B181</f>
        <v>6.4784866991085032E-3</v>
      </c>
      <c r="L181" s="11">
        <f>mintBurn_tbl_op!K171/$B181</f>
        <v>-3.16167513961296E-2</v>
      </c>
      <c r="M181" s="11">
        <f>mintBurn_tbl_op!L171/$B181</f>
        <v>-6.0188179967558181E-2</v>
      </c>
      <c r="N181" s="11">
        <f>mintBurn_tbl_op!M171/$B181</f>
        <v>-8.2410402189780393E-2</v>
      </c>
      <c r="O181" s="11">
        <f>mintBurn_tbl_op!N171/$B181</f>
        <v>-0.1001881799675582</v>
      </c>
    </row>
    <row r="182" spans="1:15" x14ac:dyDescent="0.25">
      <c r="A182" s="12" t="str">
        <f>mintBurn_tbl_op!A172</f>
        <v>0x3fd0118258de31fa830fe9c6c6bf8866ed9c923b</v>
      </c>
      <c r="B182" s="2">
        <f>mintBurn_tbl_op!B172</f>
        <v>60586.183239767837</v>
      </c>
      <c r="C182" s="2">
        <f>mintBurn_tbl_op!C172</f>
        <v>26868.147605779832</v>
      </c>
      <c r="D182" s="2"/>
      <c r="E182" s="11">
        <f>mintBurn_tbl_op!E172/$B182</f>
        <v>-0.11013654988162375</v>
      </c>
      <c r="F182" s="11">
        <f>mintBurn_tbl_op!F172/$B182</f>
        <v>-0.15775559750067134</v>
      </c>
      <c r="G182" s="11">
        <f>mintBurn_tbl_op!G172/$B182</f>
        <v>-0.19346988321495703</v>
      </c>
      <c r="H182" s="11">
        <f>mintBurn_tbl_op!H172/$B182</f>
        <v>-0.22124766099273488</v>
      </c>
      <c r="I182" s="11">
        <f>mintBurn_tbl_op!I172/$B182</f>
        <v>-0.24346988321495716</v>
      </c>
      <c r="K182" s="11">
        <f>mintBurn_tbl_op!J172/$B182</f>
        <v>-0.17680321654829032</v>
      </c>
      <c r="L182" s="11">
        <f>mintBurn_tbl_op!K172/$B182</f>
        <v>-0.21489845464352841</v>
      </c>
      <c r="M182" s="11">
        <f>mintBurn_tbl_op!L172/$B182</f>
        <v>-0.24346988321495699</v>
      </c>
      <c r="N182" s="11">
        <f>mintBurn_tbl_op!M172/$B182</f>
        <v>-0.2656921054371793</v>
      </c>
      <c r="O182" s="11">
        <f>mintBurn_tbl_op!N172/$B182</f>
        <v>-0.28346988321495709</v>
      </c>
    </row>
    <row r="183" spans="1:15" x14ac:dyDescent="0.25">
      <c r="A183" s="12" t="str">
        <f>mintBurn_tbl_op!A173</f>
        <v>0x8a8feacc614fa4b59cc2501f680c28e98e57bd14</v>
      </c>
      <c r="B183" s="2">
        <f>mintBurn_tbl_op!B173</f>
        <v>94571.400323444876</v>
      </c>
      <c r="C183" s="2">
        <f>mintBurn_tbl_op!C173</f>
        <v>26834.42600342178</v>
      </c>
      <c r="D183" s="2"/>
      <c r="E183" s="11">
        <f>mintBurn_tbl_op!E173/$B183</f>
        <v>4.9585541594551669E-2</v>
      </c>
      <c r="F183" s="11">
        <f>mintBurn_tbl_op!F173/$B183</f>
        <v>1.9664939755040804E-3</v>
      </c>
      <c r="G183" s="11">
        <f>mintBurn_tbl_op!G173/$B183</f>
        <v>-3.3747791738781646E-2</v>
      </c>
      <c r="H183" s="11">
        <f>mintBurn_tbl_op!H173/$B183</f>
        <v>-6.1525569516559409E-2</v>
      </c>
      <c r="I183" s="11">
        <f>mintBurn_tbl_op!I173/$B183</f>
        <v>-8.3747791738781649E-2</v>
      </c>
      <c r="K183" s="11">
        <f>mintBurn_tbl_op!J173/$B183</f>
        <v>-1.7081125072114938E-2</v>
      </c>
      <c r="L183" s="11">
        <f>mintBurn_tbl_op!K173/$B183</f>
        <v>-5.5176363167353061E-2</v>
      </c>
      <c r="M183" s="11">
        <f>mintBurn_tbl_op!L173/$B183</f>
        <v>-8.3747791738781621E-2</v>
      </c>
      <c r="N183" s="11">
        <f>mintBurn_tbl_op!M173/$B183</f>
        <v>-0.10597001396100388</v>
      </c>
      <c r="O183" s="11">
        <f>mintBurn_tbl_op!N173/$B183</f>
        <v>-0.1237477917387816</v>
      </c>
    </row>
    <row r="184" spans="1:15" x14ac:dyDescent="0.25">
      <c r="A184" s="12" t="str">
        <f>mintBurn_tbl_op!A174</f>
        <v>0x4a4c58a83b4d7ff6a26aee5afe32930d87e2143b</v>
      </c>
      <c r="B184" s="2">
        <f>mintBurn_tbl_op!B174</f>
        <v>102266.0332916909</v>
      </c>
      <c r="C184" s="2">
        <f>mintBurn_tbl_op!C174</f>
        <v>26628.48643036716</v>
      </c>
      <c r="D184" s="2"/>
      <c r="E184" s="11">
        <f>mintBurn_tbl_op!E174/$B184</f>
        <v>7.2948867707142609E-2</v>
      </c>
      <c r="F184" s="11">
        <f>mintBurn_tbl_op!F174/$B184</f>
        <v>2.5329820088094979E-2</v>
      </c>
      <c r="G184" s="11">
        <f>mintBurn_tbl_op!G174/$B184</f>
        <v>-1.038446562619072E-2</v>
      </c>
      <c r="H184" s="11">
        <f>mintBurn_tbl_op!H174/$B184</f>
        <v>-3.8162243403968468E-2</v>
      </c>
      <c r="I184" s="11">
        <f>mintBurn_tbl_op!I174/$B184</f>
        <v>-6.0384465626190695E-2</v>
      </c>
      <c r="K184" s="11">
        <f>mintBurn_tbl_op!J174/$B184</f>
        <v>6.2822010404759605E-3</v>
      </c>
      <c r="L184" s="11">
        <f>mintBurn_tbl_op!K174/$B184</f>
        <v>-3.1813037054762121E-2</v>
      </c>
      <c r="M184" s="11">
        <f>mintBurn_tbl_op!L174/$B184</f>
        <v>-6.0384465626190695E-2</v>
      </c>
      <c r="N184" s="11">
        <f>mintBurn_tbl_op!M174/$B184</f>
        <v>-8.2606687848412907E-2</v>
      </c>
      <c r="O184" s="11">
        <f>mintBurn_tbl_op!N174/$B184</f>
        <v>-0.10038446562619072</v>
      </c>
    </row>
    <row r="185" spans="1:15" x14ac:dyDescent="0.25">
      <c r="A185" s="12" t="str">
        <f>mintBurn_tbl_op!A175</f>
        <v>0x5c7c6d069ba232718f37c27a9549b547c359e31c</v>
      </c>
      <c r="B185" s="2">
        <f>mintBurn_tbl_op!B175</f>
        <v>101395.82304429691</v>
      </c>
      <c r="C185" s="2">
        <f>mintBurn_tbl_op!C175</f>
        <v>26505.31821692333</v>
      </c>
      <c r="D185" s="2"/>
      <c r="E185" s="11">
        <f>mintBurn_tbl_op!E175/$B185</f>
        <v>7.1928894559322595E-2</v>
      </c>
      <c r="F185" s="11">
        <f>mintBurn_tbl_op!F175/$B185</f>
        <v>2.4309846940274975E-2</v>
      </c>
      <c r="G185" s="11">
        <f>mintBurn_tbl_op!G175/$B185</f>
        <v>-1.1404438774010725E-2</v>
      </c>
      <c r="H185" s="11">
        <f>mintBurn_tbl_op!H175/$B185</f>
        <v>-3.9182216551788482E-2</v>
      </c>
      <c r="I185" s="11">
        <f>mintBurn_tbl_op!I175/$B185</f>
        <v>-6.1404438774010701E-2</v>
      </c>
      <c r="K185" s="11">
        <f>mintBurn_tbl_op!J175/$B185</f>
        <v>5.262227892655953E-3</v>
      </c>
      <c r="L185" s="11">
        <f>mintBurn_tbl_op!K175/$B185</f>
        <v>-3.2833010202582127E-2</v>
      </c>
      <c r="M185" s="11">
        <f>mintBurn_tbl_op!L175/$B185</f>
        <v>-6.1404438774010701E-2</v>
      </c>
      <c r="N185" s="11">
        <f>mintBurn_tbl_op!M175/$B185</f>
        <v>-8.3626660996232921E-2</v>
      </c>
      <c r="O185" s="11">
        <f>mintBurn_tbl_op!N175/$B185</f>
        <v>-0.10140443877401072</v>
      </c>
    </row>
    <row r="186" spans="1:15" x14ac:dyDescent="0.25">
      <c r="A186" s="12" t="str">
        <f>mintBurn_tbl_op!A176</f>
        <v>0xbe7019f8333b0b3cfc707ac353ebc2123140134c</v>
      </c>
      <c r="B186" s="2">
        <f>mintBurn_tbl_op!B176</f>
        <v>99818.557829849364</v>
      </c>
      <c r="C186" s="2">
        <f>mintBurn_tbl_op!C176</f>
        <v>26474.256556453591</v>
      </c>
      <c r="D186" s="2"/>
      <c r="E186" s="11">
        <f>mintBurn_tbl_op!E176/$B186</f>
        <v>6.8109539962349266E-2</v>
      </c>
      <c r="F186" s="11">
        <f>mintBurn_tbl_op!F176/$B186</f>
        <v>2.0490492343301615E-2</v>
      </c>
      <c r="G186" s="11">
        <f>mintBurn_tbl_op!G176/$B186</f>
        <v>-1.5223793370984092E-2</v>
      </c>
      <c r="H186" s="11">
        <f>mintBurn_tbl_op!H176/$B186</f>
        <v>-4.300157114876188E-2</v>
      </c>
      <c r="I186" s="11">
        <f>mintBurn_tbl_op!I176/$B186</f>
        <v>-6.5223793370984107E-2</v>
      </c>
      <c r="K186" s="11">
        <f>mintBurn_tbl_op!J176/$B186</f>
        <v>1.4428732956825964E-3</v>
      </c>
      <c r="L186" s="11">
        <f>mintBurn_tbl_op!K176/$B186</f>
        <v>-3.6652364799555484E-2</v>
      </c>
      <c r="M186" s="11">
        <f>mintBurn_tbl_op!L176/$B186</f>
        <v>-6.5223793370984065E-2</v>
      </c>
      <c r="N186" s="11">
        <f>mintBurn_tbl_op!M176/$B186</f>
        <v>-8.7446015593206292E-2</v>
      </c>
      <c r="O186" s="11">
        <f>mintBurn_tbl_op!N176/$B186</f>
        <v>-0.10522379337098403</v>
      </c>
    </row>
    <row r="187" spans="1:15" x14ac:dyDescent="0.25">
      <c r="A187" s="12" t="str">
        <f>mintBurn_tbl_op!A177</f>
        <v>0xbe8fe12b9eb1ca2a593e6c070c71c294b6fe9f00</v>
      </c>
      <c r="B187" s="2">
        <f>mintBurn_tbl_op!B177</f>
        <v>80119.530047405147</v>
      </c>
      <c r="C187" s="2">
        <f>mintBurn_tbl_op!C177</f>
        <v>26420.13029528681</v>
      </c>
      <c r="D187" s="2"/>
      <c r="E187" s="11">
        <f>mintBurn_tbl_op!E177/$B187</f>
        <v>3.5744058951102252E-3</v>
      </c>
      <c r="F187" s="11">
        <f>mintBurn_tbl_op!F177/$B187</f>
        <v>-4.4044641723937385E-2</v>
      </c>
      <c r="G187" s="11">
        <f>mintBurn_tbl_op!G177/$B187</f>
        <v>-7.9758927438223104E-2</v>
      </c>
      <c r="H187" s="11">
        <f>mintBurn_tbl_op!H177/$B187</f>
        <v>-0.10753670521600088</v>
      </c>
      <c r="I187" s="11">
        <f>mintBurn_tbl_op!I177/$B187</f>
        <v>-0.12975892743822309</v>
      </c>
      <c r="K187" s="11">
        <f>mintBurn_tbl_op!J177/$B187</f>
        <v>-6.3092260771556413E-2</v>
      </c>
      <c r="L187" s="11">
        <f>mintBurn_tbl_op!K177/$B187</f>
        <v>-0.10118749886679451</v>
      </c>
      <c r="M187" s="11">
        <f>mintBurn_tbl_op!L177/$B187</f>
        <v>-0.12975892743822309</v>
      </c>
      <c r="N187" s="11">
        <f>mintBurn_tbl_op!M177/$B187</f>
        <v>-0.15198114966044535</v>
      </c>
      <c r="O187" s="11">
        <f>mintBurn_tbl_op!N177/$B187</f>
        <v>-0.16975892743822316</v>
      </c>
    </row>
    <row r="188" spans="1:15" x14ac:dyDescent="0.25">
      <c r="A188" s="12" t="str">
        <f>mintBurn_tbl_op!A178</f>
        <v>0xf4f5ff88733ace4c7155577436956810be216673</v>
      </c>
      <c r="B188" s="2">
        <f>mintBurn_tbl_op!B178</f>
        <v>116261.2103654838</v>
      </c>
      <c r="C188" s="2">
        <f>mintBurn_tbl_op!C178</f>
        <v>26417.889875016928</v>
      </c>
      <c r="D188" s="2"/>
      <c r="E188" s="11">
        <f>mintBurn_tbl_op!E178/$B188</f>
        <v>0.10610458014928759</v>
      </c>
      <c r="F188" s="11">
        <f>mintBurn_tbl_op!F178/$B188</f>
        <v>5.8485532530239963E-2</v>
      </c>
      <c r="G188" s="11">
        <f>mintBurn_tbl_op!G178/$B188</f>
        <v>2.2771246815954257E-2</v>
      </c>
      <c r="H188" s="11">
        <f>mintBurn_tbl_op!H178/$B188</f>
        <v>-5.0065309618235031E-3</v>
      </c>
      <c r="I188" s="11">
        <f>mintBurn_tbl_op!I178/$B188</f>
        <v>-2.7228753184045745E-2</v>
      </c>
      <c r="K188" s="11">
        <f>mintBurn_tbl_op!J178/$B188</f>
        <v>3.9437913482620941E-2</v>
      </c>
      <c r="L188" s="11">
        <f>mintBurn_tbl_op!K178/$B188</f>
        <v>1.3426753873828589E-3</v>
      </c>
      <c r="M188" s="11">
        <f>mintBurn_tbl_op!L178/$B188</f>
        <v>-2.7228753184045707E-2</v>
      </c>
      <c r="N188" s="11">
        <f>mintBurn_tbl_op!M178/$B188</f>
        <v>-4.9450975406267916E-2</v>
      </c>
      <c r="O188" s="11">
        <f>mintBurn_tbl_op!N178/$B188</f>
        <v>-6.7228753184045698E-2</v>
      </c>
    </row>
    <row r="189" spans="1:15" x14ac:dyDescent="0.25">
      <c r="A189" s="12" t="str">
        <f>mintBurn_tbl_op!A179</f>
        <v>0x97cdd8176084b24ae8a385d4ea9177c31ba0022b</v>
      </c>
      <c r="B189" s="2">
        <f>mintBurn_tbl_op!B179</f>
        <v>67290.367384230354</v>
      </c>
      <c r="C189" s="2">
        <f>mintBurn_tbl_op!C179</f>
        <v>26252.39060520806</v>
      </c>
      <c r="D189" s="2"/>
      <c r="E189" s="11">
        <f>mintBurn_tbl_op!E179/$B189</f>
        <v>-5.6802604776589431E-2</v>
      </c>
      <c r="F189" s="11">
        <f>mintBurn_tbl_op!F179/$B189</f>
        <v>-0.10442165239563707</v>
      </c>
      <c r="G189" s="11">
        <f>mintBurn_tbl_op!G179/$B189</f>
        <v>-0.14013593810992278</v>
      </c>
      <c r="H189" s="11">
        <f>mintBurn_tbl_op!H179/$B189</f>
        <v>-0.1679137158877006</v>
      </c>
      <c r="I189" s="11">
        <f>mintBurn_tbl_op!I179/$B189</f>
        <v>-0.1901359381099228</v>
      </c>
      <c r="K189" s="11">
        <f>mintBurn_tbl_op!J179/$B189</f>
        <v>-0.1234692714432561</v>
      </c>
      <c r="L189" s="11">
        <f>mintBurn_tbl_op!K179/$B189</f>
        <v>-0.16156450953849413</v>
      </c>
      <c r="M189" s="11">
        <f>mintBurn_tbl_op!L179/$B189</f>
        <v>-0.1901359381099228</v>
      </c>
      <c r="N189" s="11">
        <f>mintBurn_tbl_op!M179/$B189</f>
        <v>-0.212358160332145</v>
      </c>
      <c r="O189" s="11">
        <f>mintBurn_tbl_op!N179/$B189</f>
        <v>-0.23013593810992272</v>
      </c>
    </row>
    <row r="190" spans="1:15" x14ac:dyDescent="0.25">
      <c r="A190" s="12" t="str">
        <f>mintBurn_tbl_op!A180</f>
        <v>0x4aab9e6eb125cdd378671188255f19325e3a804f</v>
      </c>
      <c r="B190" s="2">
        <f>mintBurn_tbl_op!B180</f>
        <v>88984.853307749087</v>
      </c>
      <c r="C190" s="2">
        <f>mintBurn_tbl_op!C180</f>
        <v>25930.797746044591</v>
      </c>
      <c r="D190" s="2"/>
      <c r="E190" s="11">
        <f>mintBurn_tbl_op!E180/$B190</f>
        <v>4.1926461465326824E-2</v>
      </c>
      <c r="F190" s="11">
        <f>mintBurn_tbl_op!F180/$B190</f>
        <v>-5.6925861537208272E-3</v>
      </c>
      <c r="G190" s="11">
        <f>mintBurn_tbl_op!G180/$B190</f>
        <v>-4.1406871868006526E-2</v>
      </c>
      <c r="H190" s="11">
        <f>mintBurn_tbl_op!H180/$B190</f>
        <v>-6.9184649645784316E-2</v>
      </c>
      <c r="I190" s="11">
        <f>mintBurn_tbl_op!I180/$B190</f>
        <v>-9.1406871868006501E-2</v>
      </c>
      <c r="K190" s="11">
        <f>mintBurn_tbl_op!J180/$B190</f>
        <v>-2.4740205201339845E-2</v>
      </c>
      <c r="L190" s="11">
        <f>mintBurn_tbl_op!K180/$B190</f>
        <v>-6.283544329657792E-2</v>
      </c>
      <c r="M190" s="11">
        <f>mintBurn_tbl_op!L180/$B190</f>
        <v>-9.1406871868006501E-2</v>
      </c>
      <c r="N190" s="11">
        <f>mintBurn_tbl_op!M180/$B190</f>
        <v>-0.11362909409022871</v>
      </c>
      <c r="O190" s="11">
        <f>mintBurn_tbl_op!N180/$B190</f>
        <v>-0.13140687186800654</v>
      </c>
    </row>
    <row r="191" spans="1:15" x14ac:dyDescent="0.25">
      <c r="A191" s="12" t="str">
        <f>mintBurn_tbl_op!A181</f>
        <v>0x2838a6fec5eaa55438be48e00153e8ac52cdd7ec</v>
      </c>
      <c r="B191" s="2">
        <f>mintBurn_tbl_op!B181</f>
        <v>97543.523527821031</v>
      </c>
      <c r="C191" s="2">
        <f>mintBurn_tbl_op!C181</f>
        <v>25576.53053631556</v>
      </c>
      <c r="D191" s="2"/>
      <c r="E191" s="11">
        <f>mintBurn_tbl_op!E181/$B191</f>
        <v>7.1126990858728006E-2</v>
      </c>
      <c r="F191" s="11">
        <f>mintBurn_tbl_op!F181/$B191</f>
        <v>2.3507943239680397E-2</v>
      </c>
      <c r="G191" s="11">
        <f>mintBurn_tbl_op!G181/$B191</f>
        <v>-1.2206342474605327E-2</v>
      </c>
      <c r="H191" s="11">
        <f>mintBurn_tbl_op!H181/$B191</f>
        <v>-3.9984120252383092E-2</v>
      </c>
      <c r="I191" s="11">
        <f>mintBurn_tbl_op!I181/$B191</f>
        <v>-6.2206342474605325E-2</v>
      </c>
      <c r="K191" s="11">
        <f>mintBurn_tbl_op!J181/$B191</f>
        <v>4.4603241920613589E-3</v>
      </c>
      <c r="L191" s="11">
        <f>mintBurn_tbl_op!K181/$B191</f>
        <v>-3.3634913903176751E-2</v>
      </c>
      <c r="M191" s="11">
        <f>mintBurn_tbl_op!L181/$B191</f>
        <v>-6.2206342474605325E-2</v>
      </c>
      <c r="N191" s="11">
        <f>mintBurn_tbl_op!M181/$B191</f>
        <v>-8.4428564696827552E-2</v>
      </c>
      <c r="O191" s="11">
        <f>mintBurn_tbl_op!N181/$B191</f>
        <v>-0.10220634247460532</v>
      </c>
    </row>
    <row r="192" spans="1:15" x14ac:dyDescent="0.25">
      <c r="A192" s="12" t="str">
        <f>mintBurn_tbl_op!A182</f>
        <v>0xcbfc78d7e26c2ff131867ed74fa65572dad6fc90</v>
      </c>
      <c r="B192" s="2">
        <f>mintBurn_tbl_op!B182</f>
        <v>87007.182886145893</v>
      </c>
      <c r="C192" s="2">
        <f>mintBurn_tbl_op!C182</f>
        <v>25460.272136364922</v>
      </c>
      <c r="D192" s="2"/>
      <c r="E192" s="11">
        <f>mintBurn_tbl_op!E182/$B192</f>
        <v>4.0710686652757413E-2</v>
      </c>
      <c r="F192" s="11">
        <f>mintBurn_tbl_op!F182/$B192</f>
        <v>-6.9083609662902203E-3</v>
      </c>
      <c r="G192" s="11">
        <f>mintBurn_tbl_op!G182/$B192</f>
        <v>-4.2622646680575915E-2</v>
      </c>
      <c r="H192" s="11">
        <f>mintBurn_tbl_op!H182/$B192</f>
        <v>-7.0400424458353719E-2</v>
      </c>
      <c r="I192" s="11">
        <f>mintBurn_tbl_op!I182/$B192</f>
        <v>-9.2622646680575918E-2</v>
      </c>
      <c r="K192" s="11">
        <f>mintBurn_tbl_op!J182/$B192</f>
        <v>-2.5955980013909252E-2</v>
      </c>
      <c r="L192" s="11">
        <f>mintBurn_tbl_op!K182/$B192</f>
        <v>-6.4051218109147365E-2</v>
      </c>
      <c r="M192" s="11">
        <f>mintBurn_tbl_op!L182/$B192</f>
        <v>-9.2622646680575918E-2</v>
      </c>
      <c r="N192" s="11">
        <f>mintBurn_tbl_op!M182/$B192</f>
        <v>-0.11484486890279816</v>
      </c>
      <c r="O192" s="11">
        <f>mintBurn_tbl_op!N182/$B192</f>
        <v>-0.13262264668057594</v>
      </c>
    </row>
    <row r="193" spans="1:15" x14ac:dyDescent="0.25">
      <c r="A193" s="12" t="str">
        <f>mintBurn_tbl_op!A183</f>
        <v>0xfa2a0d043649eb88cd9c1af611f3434d4d61a101</v>
      </c>
      <c r="B193" s="2">
        <f>mintBurn_tbl_op!B183</f>
        <v>97587.544675711266</v>
      </c>
      <c r="C193" s="2">
        <f>mintBurn_tbl_op!C183</f>
        <v>25424.979751879931</v>
      </c>
      <c r="D193" s="2"/>
      <c r="E193" s="11">
        <f>mintBurn_tbl_op!E183/$B193</f>
        <v>7.2798243160007187E-2</v>
      </c>
      <c r="F193" s="11">
        <f>mintBurn_tbl_op!F183/$B193</f>
        <v>2.5179195540959591E-2</v>
      </c>
      <c r="G193" s="11">
        <f>mintBurn_tbl_op!G183/$B193</f>
        <v>-1.0535090173326137E-2</v>
      </c>
      <c r="H193" s="11">
        <f>mintBurn_tbl_op!H183/$B193</f>
        <v>-3.8312867951103897E-2</v>
      </c>
      <c r="I193" s="11">
        <f>mintBurn_tbl_op!I183/$B193</f>
        <v>-6.0535090173326131E-2</v>
      </c>
      <c r="K193" s="11">
        <f>mintBurn_tbl_op!J183/$B193</f>
        <v>6.1315764933405252E-3</v>
      </c>
      <c r="L193" s="11">
        <f>mintBurn_tbl_op!K183/$B193</f>
        <v>-3.1963661601897564E-2</v>
      </c>
      <c r="M193" s="11">
        <f>mintBurn_tbl_op!L183/$B193</f>
        <v>-6.0535090173326131E-2</v>
      </c>
      <c r="N193" s="11">
        <f>mintBurn_tbl_op!M183/$B193</f>
        <v>-8.2757312395548357E-2</v>
      </c>
      <c r="O193" s="11">
        <f>mintBurn_tbl_op!N183/$B193</f>
        <v>-0.10053509017332612</v>
      </c>
    </row>
    <row r="194" spans="1:15" x14ac:dyDescent="0.25">
      <c r="A194" s="12" t="str">
        <f>mintBurn_tbl_op!A184</f>
        <v>0x64bab5ed694635f0b5d594d78a0dd0a8499f174e</v>
      </c>
      <c r="B194" s="2">
        <f>mintBurn_tbl_op!B184</f>
        <v>80390.369955174785</v>
      </c>
      <c r="C194" s="2">
        <f>mintBurn_tbl_op!C184</f>
        <v>25145.036479943141</v>
      </c>
      <c r="D194" s="2"/>
      <c r="E194" s="11">
        <f>mintBurn_tbl_op!E184/$B194</f>
        <v>2.0546658835332261E-2</v>
      </c>
      <c r="F194" s="11">
        <f>mintBurn_tbl_op!F184/$B194</f>
        <v>-2.7072388783715356E-2</v>
      </c>
      <c r="G194" s="11">
        <f>mintBurn_tbl_op!G184/$B194</f>
        <v>-6.2786674498001072E-2</v>
      </c>
      <c r="H194" s="11">
        <f>mintBurn_tbl_op!H184/$B194</f>
        <v>-9.0564452275778848E-2</v>
      </c>
      <c r="I194" s="11">
        <f>mintBurn_tbl_op!I184/$B194</f>
        <v>-0.11278667449800107</v>
      </c>
      <c r="K194" s="11">
        <f>mintBurn_tbl_op!J184/$B194</f>
        <v>-4.6120007831334402E-2</v>
      </c>
      <c r="L194" s="11">
        <f>mintBurn_tbl_op!K184/$B194</f>
        <v>-8.421524592657248E-2</v>
      </c>
      <c r="M194" s="11">
        <f>mintBurn_tbl_op!L184/$B194</f>
        <v>-0.11278667449800106</v>
      </c>
      <c r="N194" s="11">
        <f>mintBurn_tbl_op!M184/$B194</f>
        <v>-0.13500889672022323</v>
      </c>
      <c r="O194" s="11">
        <f>mintBurn_tbl_op!N184/$B194</f>
        <v>-0.15278667449800101</v>
      </c>
    </row>
    <row r="195" spans="1:15" x14ac:dyDescent="0.25">
      <c r="A195" s="12" t="str">
        <f>mintBurn_tbl_op!A185</f>
        <v>0xff53322917b756fe180104afc965d2b9ade697eb</v>
      </c>
      <c r="B195" s="2">
        <f>mintBurn_tbl_op!B185</f>
        <v>100683.4969277304</v>
      </c>
      <c r="C195" s="2">
        <f>mintBurn_tbl_op!C185</f>
        <v>25124.210978337029</v>
      </c>
      <c r="D195" s="2"/>
      <c r="E195" s="11">
        <f>mintBurn_tbl_op!E185/$B195</f>
        <v>8.3796798101835199E-2</v>
      </c>
      <c r="F195" s="11">
        <f>mintBurn_tbl_op!F185/$B195</f>
        <v>3.6177750482787617E-2</v>
      </c>
      <c r="G195" s="11">
        <f>mintBurn_tbl_op!G185/$B195</f>
        <v>4.6346476850189978E-4</v>
      </c>
      <c r="H195" s="11">
        <f>mintBurn_tbl_op!H185/$B195</f>
        <v>-2.7314313009275875E-2</v>
      </c>
      <c r="I195" s="11">
        <f>mintBurn_tbl_op!I185/$B195</f>
        <v>-4.9536535231498084E-2</v>
      </c>
      <c r="K195" s="11">
        <f>mintBurn_tbl_op!J185/$B195</f>
        <v>1.7130131435168571E-2</v>
      </c>
      <c r="L195" s="11">
        <f>mintBurn_tbl_op!K185/$B195</f>
        <v>-2.0965106660069503E-2</v>
      </c>
      <c r="M195" s="11">
        <f>mintBurn_tbl_op!L185/$B195</f>
        <v>-4.9536535231498084E-2</v>
      </c>
      <c r="N195" s="11">
        <f>mintBurn_tbl_op!M185/$B195</f>
        <v>-7.175875745372029E-2</v>
      </c>
      <c r="O195" s="11">
        <f>mintBurn_tbl_op!N185/$B195</f>
        <v>-8.9536535231498085E-2</v>
      </c>
    </row>
    <row r="196" spans="1:15" x14ac:dyDescent="0.25">
      <c r="A196" s="12" t="str">
        <f>mintBurn_tbl_op!A186</f>
        <v>0xefc1d90f8e0ce4019ae28ea788046dcab7ba3095</v>
      </c>
      <c r="B196" s="2">
        <f>mintBurn_tbl_op!B186</f>
        <v>75911.046259604307</v>
      </c>
      <c r="C196" s="2">
        <f>mintBurn_tbl_op!C186</f>
        <v>25027.694224246741</v>
      </c>
      <c r="D196" s="2"/>
      <c r="E196" s="11">
        <f>mintBurn_tbl_op!E186/$B196</f>
        <v>3.6356745939740407E-3</v>
      </c>
      <c r="F196" s="11">
        <f>mintBurn_tbl_op!F186/$B196</f>
        <v>-4.3983373025073595E-2</v>
      </c>
      <c r="G196" s="11">
        <f>mintBurn_tbl_op!G186/$B196</f>
        <v>-7.9697658739359287E-2</v>
      </c>
      <c r="H196" s="11">
        <f>mintBurn_tbl_op!H186/$B196</f>
        <v>-0.10747543651713709</v>
      </c>
      <c r="I196" s="11">
        <f>mintBurn_tbl_op!I186/$B196</f>
        <v>-0.12969765873935929</v>
      </c>
      <c r="K196" s="11">
        <f>mintBurn_tbl_op!J186/$B196</f>
        <v>-6.3030992072692638E-2</v>
      </c>
      <c r="L196" s="11">
        <f>mintBurn_tbl_op!K186/$B196</f>
        <v>-0.10112623016793071</v>
      </c>
      <c r="M196" s="11">
        <f>mintBurn_tbl_op!L186/$B196</f>
        <v>-0.12969765873935929</v>
      </c>
      <c r="N196" s="11">
        <f>mintBurn_tbl_op!M186/$B196</f>
        <v>-0.15191988096158146</v>
      </c>
      <c r="O196" s="11">
        <f>mintBurn_tbl_op!N186/$B196</f>
        <v>-0.1696976587393593</v>
      </c>
    </row>
    <row r="197" spans="1:15" x14ac:dyDescent="0.25">
      <c r="A197" s="12" t="str">
        <f>mintBurn_tbl_op!A187</f>
        <v>0xd2eeff73117c86c14f11a6052620848f8dd6e0c8</v>
      </c>
      <c r="B197" s="2">
        <f>mintBurn_tbl_op!B187</f>
        <v>95131.723427591729</v>
      </c>
      <c r="C197" s="2">
        <f>mintBurn_tbl_op!C187</f>
        <v>24875.156855275829</v>
      </c>
      <c r="D197" s="2"/>
      <c r="E197" s="11">
        <f>mintBurn_tbl_op!E187/$B197</f>
        <v>7.1852136956088802E-2</v>
      </c>
      <c r="F197" s="11">
        <f>mintBurn_tbl_op!F187/$B197</f>
        <v>2.4233089337041196E-2</v>
      </c>
      <c r="G197" s="11">
        <f>mintBurn_tbl_op!G187/$B197</f>
        <v>-1.1481196377244511E-2</v>
      </c>
      <c r="H197" s="11">
        <f>mintBurn_tbl_op!H187/$B197</f>
        <v>-3.9258974155022303E-2</v>
      </c>
      <c r="I197" s="11">
        <f>mintBurn_tbl_op!I187/$B197</f>
        <v>-6.1481196377244508E-2</v>
      </c>
      <c r="K197" s="11">
        <f>mintBurn_tbl_op!J187/$B197</f>
        <v>5.1854702894221514E-3</v>
      </c>
      <c r="L197" s="11">
        <f>mintBurn_tbl_op!K187/$B197</f>
        <v>-3.2909767805815927E-2</v>
      </c>
      <c r="M197" s="11">
        <f>mintBurn_tbl_op!L187/$B197</f>
        <v>-6.1481196377244508E-2</v>
      </c>
      <c r="N197" s="11">
        <f>mintBurn_tbl_op!M187/$B197</f>
        <v>-8.3703418599466714E-2</v>
      </c>
      <c r="O197" s="11">
        <f>mintBurn_tbl_op!N187/$B197</f>
        <v>-0.1014811963772445</v>
      </c>
    </row>
    <row r="198" spans="1:15" x14ac:dyDescent="0.25">
      <c r="A198" s="12" t="str">
        <f>mintBurn_tbl_op!A188</f>
        <v>0x159fa18b343dba8ba19b90f92ae711b971e05866</v>
      </c>
      <c r="B198" s="2">
        <f>mintBurn_tbl_op!B188</f>
        <v>75685.956461266891</v>
      </c>
      <c r="C198" s="2">
        <f>mintBurn_tbl_op!C188</f>
        <v>24615.68355488445</v>
      </c>
      <c r="D198" s="2"/>
      <c r="E198" s="11">
        <f>mintBurn_tbl_op!E188/$B198</f>
        <v>8.0988419454654358E-3</v>
      </c>
      <c r="F198" s="11">
        <f>mintBurn_tbl_op!F188/$B198</f>
        <v>-3.9520205673582172E-2</v>
      </c>
      <c r="G198" s="11">
        <f>mintBurn_tbl_op!G188/$B198</f>
        <v>-7.5234491387867877E-2</v>
      </c>
      <c r="H198" s="11">
        <f>mintBurn_tbl_op!H188/$B198</f>
        <v>-0.10301226916564564</v>
      </c>
      <c r="I198" s="11">
        <f>mintBurn_tbl_op!I188/$B198</f>
        <v>-0.12523449138786788</v>
      </c>
      <c r="K198" s="11">
        <f>mintBurn_tbl_op!J188/$B198</f>
        <v>-5.856782472120118E-2</v>
      </c>
      <c r="L198" s="11">
        <f>mintBurn_tbl_op!K188/$B198</f>
        <v>-9.6663062816439285E-2</v>
      </c>
      <c r="M198" s="11">
        <f>mintBurn_tbl_op!L188/$B198</f>
        <v>-0.12523449138786788</v>
      </c>
      <c r="N198" s="11">
        <f>mintBurn_tbl_op!M188/$B198</f>
        <v>-0.14745671361009011</v>
      </c>
      <c r="O198" s="11">
        <f>mintBurn_tbl_op!N188/$B198</f>
        <v>-0.16523449138786792</v>
      </c>
    </row>
    <row r="199" spans="1:15" x14ac:dyDescent="0.25">
      <c r="A199" s="12" t="str">
        <f>mintBurn_tbl_op!A189</f>
        <v>0x5031f48e602a88def46b52b3e65d89db893342bf</v>
      </c>
      <c r="B199" s="2">
        <f>mintBurn_tbl_op!B189</f>
        <v>91369.006387976988</v>
      </c>
      <c r="C199" s="2">
        <f>mintBurn_tbl_op!C189</f>
        <v>24291.727504974981</v>
      </c>
      <c r="D199" s="2"/>
      <c r="E199" s="11">
        <f>mintBurn_tbl_op!E189/$B199</f>
        <v>6.7469355325015343E-2</v>
      </c>
      <c r="F199" s="11">
        <f>mintBurn_tbl_op!F189/$B199</f>
        <v>1.9850307705967726E-2</v>
      </c>
      <c r="G199" s="11">
        <f>mintBurn_tbl_op!G189/$B199</f>
        <v>-1.5863978008318003E-2</v>
      </c>
      <c r="H199" s="11">
        <f>mintBurn_tbl_op!H189/$B199</f>
        <v>-4.3641755786095783E-2</v>
      </c>
      <c r="I199" s="11">
        <f>mintBurn_tbl_op!I189/$B199</f>
        <v>-6.5863978008318003E-2</v>
      </c>
      <c r="K199" s="11">
        <f>mintBurn_tbl_op!J189/$B199</f>
        <v>8.026886583486554E-4</v>
      </c>
      <c r="L199" s="11">
        <f>mintBurn_tbl_op!K189/$B199</f>
        <v>-3.7292549436889443E-2</v>
      </c>
      <c r="M199" s="11">
        <f>mintBurn_tbl_op!L189/$B199</f>
        <v>-6.5863978008318003E-2</v>
      </c>
      <c r="N199" s="11">
        <f>mintBurn_tbl_op!M189/$B199</f>
        <v>-8.8086200230540215E-2</v>
      </c>
      <c r="O199" s="11">
        <f>mintBurn_tbl_op!N189/$B199</f>
        <v>-0.105863978008318</v>
      </c>
    </row>
    <row r="200" spans="1:15" x14ac:dyDescent="0.25">
      <c r="A200" s="12" t="str">
        <f>mintBurn_tbl_op!A190</f>
        <v>0x43b5a649ea3b673a93376b2024e0ae38161132f8</v>
      </c>
      <c r="B200" s="2">
        <f>mintBurn_tbl_op!B190</f>
        <v>77390.66039324562</v>
      </c>
      <c r="C200" s="2">
        <f>mintBurn_tbl_op!C190</f>
        <v>24132.146708869739</v>
      </c>
      <c r="D200" s="2"/>
      <c r="E200" s="11">
        <f>mintBurn_tbl_op!E190/$B200</f>
        <v>2.1510865528472638E-2</v>
      </c>
      <c r="F200" s="11">
        <f>mintBurn_tbl_op!F190/$B200</f>
        <v>-2.6108182090574972E-2</v>
      </c>
      <c r="G200" s="11">
        <f>mintBurn_tbl_op!G190/$B200</f>
        <v>-6.1822467804860684E-2</v>
      </c>
      <c r="H200" s="11">
        <f>mintBurn_tbl_op!H190/$B200</f>
        <v>-8.9600245582638474E-2</v>
      </c>
      <c r="I200" s="11">
        <f>mintBurn_tbl_op!I190/$B200</f>
        <v>-0.11182246780486069</v>
      </c>
      <c r="K200" s="11">
        <f>mintBurn_tbl_op!J190/$B200</f>
        <v>-4.5155801138193973E-2</v>
      </c>
      <c r="L200" s="11">
        <f>mintBurn_tbl_op!K190/$B200</f>
        <v>-8.3251039233432092E-2</v>
      </c>
      <c r="M200" s="11">
        <f>mintBurn_tbl_op!L190/$B200</f>
        <v>-0.11182246780486067</v>
      </c>
      <c r="N200" s="11">
        <f>mintBurn_tbl_op!M190/$B200</f>
        <v>-0.13404469002708289</v>
      </c>
      <c r="O200" s="11">
        <f>mintBurn_tbl_op!N190/$B200</f>
        <v>-0.15182246780486069</v>
      </c>
    </row>
    <row r="201" spans="1:15" x14ac:dyDescent="0.25">
      <c r="A201" s="12" t="str">
        <f>mintBurn_tbl_op!A191</f>
        <v>0x341348ee3510d3944619b0b86188361acdba6b59</v>
      </c>
      <c r="B201" s="2">
        <f>mintBurn_tbl_op!B191</f>
        <v>91531.39876233117</v>
      </c>
      <c r="C201" s="2">
        <f>mintBurn_tbl_op!C191</f>
        <v>24065.44278085394</v>
      </c>
      <c r="D201" s="2"/>
      <c r="E201" s="11">
        <f>mintBurn_tbl_op!E191/$B201</f>
        <v>7.0413252287245015E-2</v>
      </c>
      <c r="F201" s="11">
        <f>mintBurn_tbl_op!F191/$B201</f>
        <v>2.2794204668197388E-2</v>
      </c>
      <c r="G201" s="11">
        <f>mintBurn_tbl_op!G191/$B201</f>
        <v>-1.2920081046088333E-2</v>
      </c>
      <c r="H201" s="11">
        <f>mintBurn_tbl_op!H191/$B201</f>
        <v>-4.0697858823866111E-2</v>
      </c>
      <c r="I201" s="11">
        <f>mintBurn_tbl_op!I191/$B201</f>
        <v>-6.292008104608833E-2</v>
      </c>
      <c r="K201" s="11">
        <f>mintBurn_tbl_op!J191/$B201</f>
        <v>3.7465856205783584E-3</v>
      </c>
      <c r="L201" s="11">
        <f>mintBurn_tbl_op!K191/$B201</f>
        <v>-3.4348652474659749E-2</v>
      </c>
      <c r="M201" s="11">
        <f>mintBurn_tbl_op!L191/$B201</f>
        <v>-6.292008104608833E-2</v>
      </c>
      <c r="N201" s="11">
        <f>mintBurn_tbl_op!M191/$B201</f>
        <v>-8.5142303268310543E-2</v>
      </c>
      <c r="O201" s="11">
        <f>mintBurn_tbl_op!N191/$B201</f>
        <v>-0.10292008104608832</v>
      </c>
    </row>
    <row r="202" spans="1:15" x14ac:dyDescent="0.25">
      <c r="A202" s="12" t="str">
        <f>mintBurn_tbl_op!A192</f>
        <v>0x72c2c890625f7e2ec82a49a5b0d6438c36fc1bb5</v>
      </c>
      <c r="B202" s="2">
        <f>mintBurn_tbl_op!B192</f>
        <v>77861.036608765615</v>
      </c>
      <c r="C202" s="2">
        <f>mintBurn_tbl_op!C192</f>
        <v>23952.102165058419</v>
      </c>
      <c r="D202" s="2"/>
      <c r="E202" s="11">
        <f>mintBurn_tbl_op!E192/$B202</f>
        <v>2.5707038998049724E-2</v>
      </c>
      <c r="F202" s="11">
        <f>mintBurn_tbl_op!F192/$B202</f>
        <v>-2.1912008620997899E-2</v>
      </c>
      <c r="G202" s="11">
        <f>mintBurn_tbl_op!G192/$B202</f>
        <v>-5.7626294335283601E-2</v>
      </c>
      <c r="H202" s="11">
        <f>mintBurn_tbl_op!H192/$B202</f>
        <v>-8.5404072113061349E-2</v>
      </c>
      <c r="I202" s="11">
        <f>mintBurn_tbl_op!I192/$B202</f>
        <v>-0.10762629433528359</v>
      </c>
      <c r="K202" s="11">
        <f>mintBurn_tbl_op!J192/$B202</f>
        <v>-4.0959627668616917E-2</v>
      </c>
      <c r="L202" s="11">
        <f>mintBurn_tbl_op!K192/$B202</f>
        <v>-7.9054865763855023E-2</v>
      </c>
      <c r="M202" s="11">
        <f>mintBurn_tbl_op!L192/$B202</f>
        <v>-0.10762629433528359</v>
      </c>
      <c r="N202" s="11">
        <f>mintBurn_tbl_op!M192/$B202</f>
        <v>-0.12984851655750584</v>
      </c>
      <c r="O202" s="11">
        <f>mintBurn_tbl_op!N192/$B202</f>
        <v>-0.14762629433528354</v>
      </c>
    </row>
    <row r="203" spans="1:15" x14ac:dyDescent="0.25">
      <c r="A203" s="12" t="str">
        <f>mintBurn_tbl_op!A193</f>
        <v>0xb631651cb570ba0c0d696bd5e4860cbd214f20a0</v>
      </c>
      <c r="B203" s="2">
        <f>mintBurn_tbl_op!B193</f>
        <v>83967.948148901734</v>
      </c>
      <c r="C203" s="2">
        <f>mintBurn_tbl_op!C193</f>
        <v>23811.642513975519</v>
      </c>
      <c r="D203" s="2"/>
      <c r="E203" s="11">
        <f>mintBurn_tbl_op!E193/$B203</f>
        <v>4.9753193066597971E-2</v>
      </c>
      <c r="F203" s="11">
        <f>mintBurn_tbl_op!F193/$B203</f>
        <v>2.134145447550335E-3</v>
      </c>
      <c r="G203" s="11">
        <f>mintBurn_tbl_op!G193/$B203</f>
        <v>-3.3580140266735357E-2</v>
      </c>
      <c r="H203" s="11">
        <f>mintBurn_tbl_op!H193/$B203</f>
        <v>-6.1357918044513141E-2</v>
      </c>
      <c r="I203" s="11">
        <f>mintBurn_tbl_op!I193/$B203</f>
        <v>-8.3580140266735339E-2</v>
      </c>
      <c r="K203" s="11">
        <f>mintBurn_tbl_op!J193/$B203</f>
        <v>-1.6913473600068687E-2</v>
      </c>
      <c r="L203" s="11">
        <f>mintBurn_tbl_op!K193/$B203</f>
        <v>-5.5008711695306772E-2</v>
      </c>
      <c r="M203" s="11">
        <f>mintBurn_tbl_op!L193/$B203</f>
        <v>-8.3580140266735339E-2</v>
      </c>
      <c r="N203" s="11">
        <f>mintBurn_tbl_op!M193/$B203</f>
        <v>-0.10580236248895757</v>
      </c>
      <c r="O203" s="11">
        <f>mintBurn_tbl_op!N193/$B203</f>
        <v>-0.12358014026673537</v>
      </c>
    </row>
    <row r="204" spans="1:15" x14ac:dyDescent="0.25">
      <c r="A204" s="12" t="str">
        <f>mintBurn_tbl_op!A194</f>
        <v>0x63ddb0d7750aa11251330fea651e2a7fa1db53df</v>
      </c>
      <c r="B204" s="2">
        <f>mintBurn_tbl_op!B194</f>
        <v>88184.440091101336</v>
      </c>
      <c r="C204" s="2">
        <f>mintBurn_tbl_op!C194</f>
        <v>23459.312440629179</v>
      </c>
      <c r="D204" s="2"/>
      <c r="E204" s="11">
        <f>mintBurn_tbl_op!E194/$B204</f>
        <v>6.7307803019891449E-2</v>
      </c>
      <c r="F204" s="11">
        <f>mintBurn_tbl_op!F194/$B204</f>
        <v>1.9688755400843822E-2</v>
      </c>
      <c r="G204" s="11">
        <f>mintBurn_tbl_op!G194/$B204</f>
        <v>-1.6025530313441894E-2</v>
      </c>
      <c r="H204" s="11">
        <f>mintBurn_tbl_op!H194/$B204</f>
        <v>-4.3803308091219677E-2</v>
      </c>
      <c r="I204" s="11">
        <f>mintBurn_tbl_op!I194/$B204</f>
        <v>-6.602553031344191E-2</v>
      </c>
      <c r="K204" s="11">
        <f>mintBurn_tbl_op!J194/$B204</f>
        <v>6.4113635322477717E-4</v>
      </c>
      <c r="L204" s="11">
        <f>mintBurn_tbl_op!K194/$B204</f>
        <v>-3.7454101742013315E-2</v>
      </c>
      <c r="M204" s="11">
        <f>mintBurn_tbl_op!L194/$B204</f>
        <v>-6.602553031344191E-2</v>
      </c>
      <c r="N204" s="11">
        <f>mintBurn_tbl_op!M194/$B204</f>
        <v>-8.8247752535664123E-2</v>
      </c>
      <c r="O204" s="11">
        <f>mintBurn_tbl_op!N194/$B204</f>
        <v>-0.1060255303134419</v>
      </c>
    </row>
    <row r="205" spans="1:15" x14ac:dyDescent="0.25">
      <c r="A205" s="12" t="str">
        <f>mintBurn_tbl_op!A195</f>
        <v>0xe3a751aff9c28ec299f34d1f465c3a5c55997b29</v>
      </c>
      <c r="B205" s="2">
        <f>mintBurn_tbl_op!B195</f>
        <v>43246.649482071058</v>
      </c>
      <c r="C205" s="2">
        <f>mintBurn_tbl_op!C195</f>
        <v>23405.036865455801</v>
      </c>
      <c r="D205" s="2"/>
      <c r="E205" s="11">
        <f>mintBurn_tbl_op!E195/$B205</f>
        <v>-0.2078655143406101</v>
      </c>
      <c r="F205" s="11">
        <f>mintBurn_tbl_op!F195/$B205</f>
        <v>-0.25548456195965763</v>
      </c>
      <c r="G205" s="11">
        <f>mintBurn_tbl_op!G195/$B205</f>
        <v>-0.29119884767394333</v>
      </c>
      <c r="H205" s="11">
        <f>mintBurn_tbl_op!H195/$B205</f>
        <v>-0.31897662545172112</v>
      </c>
      <c r="I205" s="11">
        <f>mintBurn_tbl_op!I195/$B205</f>
        <v>-0.34119884767394348</v>
      </c>
      <c r="K205" s="11">
        <f>mintBurn_tbl_op!J195/$B205</f>
        <v>-0.27453218100727667</v>
      </c>
      <c r="L205" s="11">
        <f>mintBurn_tbl_op!K195/$B205</f>
        <v>-0.31262741910251496</v>
      </c>
      <c r="M205" s="11">
        <f>mintBurn_tbl_op!L195/$B205</f>
        <v>-0.34119884767394348</v>
      </c>
      <c r="N205" s="11">
        <f>mintBurn_tbl_op!M195/$B205</f>
        <v>-0.36342106989616563</v>
      </c>
      <c r="O205" s="11">
        <f>mintBurn_tbl_op!N195/$B205</f>
        <v>-0.38119884767394341</v>
      </c>
    </row>
    <row r="206" spans="1:15" x14ac:dyDescent="0.25">
      <c r="A206" s="12" t="str">
        <f>mintBurn_tbl_op!A196</f>
        <v>0xe5bdf8394f24291d2f543d1b1ea5875b3e273b91</v>
      </c>
      <c r="B206" s="2">
        <f>mintBurn_tbl_op!B196</f>
        <v>93514.748489039004</v>
      </c>
      <c r="C206" s="2">
        <f>mintBurn_tbl_op!C196</f>
        <v>23323.650040278819</v>
      </c>
      <c r="D206" s="2"/>
      <c r="E206" s="11">
        <f>mintBurn_tbl_op!E196/$B206</f>
        <v>8.3921872391291438E-2</v>
      </c>
      <c r="F206" s="11">
        <f>mintBurn_tbl_op!F196/$B206</f>
        <v>3.6302824772243822E-2</v>
      </c>
      <c r="G206" s="11">
        <f>mintBurn_tbl_op!G196/$B206</f>
        <v>5.8853905795811033E-4</v>
      </c>
      <c r="H206" s="11">
        <f>mintBurn_tbl_op!H196/$B206</f>
        <v>-2.7189238719819667E-2</v>
      </c>
      <c r="I206" s="11">
        <f>mintBurn_tbl_op!I196/$B206</f>
        <v>-4.9411460942041872E-2</v>
      </c>
      <c r="K206" s="11">
        <f>mintBurn_tbl_op!J196/$B206</f>
        <v>1.7255205724624786E-2</v>
      </c>
      <c r="L206" s="11">
        <f>mintBurn_tbl_op!K196/$B206</f>
        <v>-2.0840032370613298E-2</v>
      </c>
      <c r="M206" s="11">
        <f>mintBurn_tbl_op!L196/$B206</f>
        <v>-4.9411460942041872E-2</v>
      </c>
      <c r="N206" s="11">
        <f>mintBurn_tbl_op!M196/$B206</f>
        <v>-7.1633683164264078E-2</v>
      </c>
      <c r="O206" s="11">
        <f>mintBurn_tbl_op!N196/$B206</f>
        <v>-8.9411460942041873E-2</v>
      </c>
    </row>
    <row r="207" spans="1:15" x14ac:dyDescent="0.25">
      <c r="A207" s="12" t="str">
        <f>mintBurn_tbl_op!A197</f>
        <v>0x29e78e2438e589a0054d45b8a5f6c2eeee9a68df</v>
      </c>
      <c r="B207" s="2">
        <f>mintBurn_tbl_op!B197</f>
        <v>82341.386040366226</v>
      </c>
      <c r="C207" s="2">
        <f>mintBurn_tbl_op!C197</f>
        <v>23223.54474926844</v>
      </c>
      <c r="D207" s="2"/>
      <c r="E207" s="11">
        <f>mintBurn_tbl_op!E197/$B207</f>
        <v>5.1293573425921078E-2</v>
      </c>
      <c r="F207" s="11">
        <f>mintBurn_tbl_op!F197/$B207</f>
        <v>3.6745258068734935E-3</v>
      </c>
      <c r="G207" s="11">
        <f>mintBurn_tbl_op!G197/$B207</f>
        <v>-3.2039759907412244E-2</v>
      </c>
      <c r="H207" s="11">
        <f>mintBurn_tbl_op!H197/$B207</f>
        <v>-5.9817537685189999E-2</v>
      </c>
      <c r="I207" s="11">
        <f>mintBurn_tbl_op!I197/$B207</f>
        <v>-8.2039759907412219E-2</v>
      </c>
      <c r="K207" s="11">
        <f>mintBurn_tbl_op!J197/$B207</f>
        <v>-1.5373093240745549E-2</v>
      </c>
      <c r="L207" s="11">
        <f>mintBurn_tbl_op!K197/$B207</f>
        <v>-5.3468331335983638E-2</v>
      </c>
      <c r="M207" s="11">
        <f>mintBurn_tbl_op!L197/$B207</f>
        <v>-8.2039759907412219E-2</v>
      </c>
      <c r="N207" s="11">
        <f>mintBurn_tbl_op!M197/$B207</f>
        <v>-0.10426198212963445</v>
      </c>
      <c r="O207" s="11">
        <f>mintBurn_tbl_op!N197/$B207</f>
        <v>-0.12203975990741224</v>
      </c>
    </row>
    <row r="208" spans="1:15" x14ac:dyDescent="0.25">
      <c r="A208" s="12" t="str">
        <f>mintBurn_tbl_op!A198</f>
        <v>0x3271a213e0c97f6682ef4ae1701315cea8df5c71</v>
      </c>
      <c r="B208" s="2">
        <f>mintBurn_tbl_op!B198</f>
        <v>49616.921101308733</v>
      </c>
      <c r="C208" s="2">
        <f>mintBurn_tbl_op!C198</f>
        <v>22999.917626567239</v>
      </c>
      <c r="D208" s="2"/>
      <c r="E208" s="11">
        <f>mintBurn_tbl_op!E198/$B208</f>
        <v>-0.13021654271813696</v>
      </c>
      <c r="F208" s="11">
        <f>mintBurn_tbl_op!F198/$B208</f>
        <v>-0.17783559033718457</v>
      </c>
      <c r="G208" s="11">
        <f>mintBurn_tbl_op!G198/$B208</f>
        <v>-0.21354987605147027</v>
      </c>
      <c r="H208" s="11">
        <f>mintBurn_tbl_op!H198/$B208</f>
        <v>-0.24132765382924809</v>
      </c>
      <c r="I208" s="11">
        <f>mintBurn_tbl_op!I198/$B208</f>
        <v>-0.26354987605147034</v>
      </c>
      <c r="K208" s="11">
        <f>mintBurn_tbl_op!J198/$B208</f>
        <v>-0.19688320938480358</v>
      </c>
      <c r="L208" s="11">
        <f>mintBurn_tbl_op!K198/$B208</f>
        <v>-0.23497844748004176</v>
      </c>
      <c r="M208" s="11">
        <f>mintBurn_tbl_op!L198/$B208</f>
        <v>-0.26354987605147034</v>
      </c>
      <c r="N208" s="11">
        <f>mintBurn_tbl_op!M198/$B208</f>
        <v>-0.2857720982736926</v>
      </c>
      <c r="O208" s="11">
        <f>mintBurn_tbl_op!N198/$B208</f>
        <v>-0.30354987605147038</v>
      </c>
    </row>
    <row r="209" spans="1:15" x14ac:dyDescent="0.25">
      <c r="A209" s="12" t="str">
        <f>mintBurn_tbl_op!A199</f>
        <v>0xc8f0c3cf27c6f62a2355456d0181aeea6923adb6</v>
      </c>
      <c r="B209" s="2">
        <f>mintBurn_tbl_op!B199</f>
        <v>87018.972280596499</v>
      </c>
      <c r="C209" s="2">
        <f>mintBurn_tbl_op!C199</f>
        <v>22689.730709294068</v>
      </c>
      <c r="D209" s="2"/>
      <c r="E209" s="11">
        <f>mintBurn_tbl_op!E199/$B209</f>
        <v>7.2588692082801956E-2</v>
      </c>
      <c r="F209" s="11">
        <f>mintBurn_tbl_op!F199/$B209</f>
        <v>2.4969644463754333E-2</v>
      </c>
      <c r="G209" s="11">
        <f>mintBurn_tbl_op!G199/$B209</f>
        <v>-1.0744641250531374E-2</v>
      </c>
      <c r="H209" s="11">
        <f>mintBurn_tbl_op!H199/$B209</f>
        <v>-3.8522419028309149E-2</v>
      </c>
      <c r="I209" s="11">
        <f>mintBurn_tbl_op!I199/$B209</f>
        <v>-6.0744641250531375E-2</v>
      </c>
      <c r="K209" s="11">
        <f>mintBurn_tbl_op!J199/$B209</f>
        <v>5.9220254161352921E-3</v>
      </c>
      <c r="L209" s="11">
        <f>mintBurn_tbl_op!K199/$B209</f>
        <v>-3.2173212679102822E-2</v>
      </c>
      <c r="M209" s="11">
        <f>mintBurn_tbl_op!L199/$B209</f>
        <v>-6.0744641250531375E-2</v>
      </c>
      <c r="N209" s="11">
        <f>mintBurn_tbl_op!M199/$B209</f>
        <v>-8.2966863472753602E-2</v>
      </c>
      <c r="O209" s="11">
        <f>mintBurn_tbl_op!N199/$B209</f>
        <v>-0.10074464125053138</v>
      </c>
    </row>
    <row r="210" spans="1:15" x14ac:dyDescent="0.25">
      <c r="A210" s="12" t="str">
        <f>mintBurn_tbl_op!A200</f>
        <v>0xcc2b9fde1e59342c1ae10ebc02bb44e1dbe2b02d</v>
      </c>
      <c r="B210" s="2">
        <f>mintBurn_tbl_op!B200</f>
        <v>90602.555268011653</v>
      </c>
      <c r="C210" s="2">
        <f>mintBurn_tbl_op!C200</f>
        <v>22607.92770731428</v>
      </c>
      <c r="D210" s="2"/>
      <c r="E210" s="11">
        <f>mintBurn_tbl_op!E200/$B210</f>
        <v>8.3804745089461993E-2</v>
      </c>
      <c r="F210" s="11">
        <f>mintBurn_tbl_op!F200/$B210</f>
        <v>3.6185697470414356E-2</v>
      </c>
      <c r="G210" s="11">
        <f>mintBurn_tbl_op!G200/$B210</f>
        <v>4.7141175612865061E-4</v>
      </c>
      <c r="H210" s="11">
        <f>mintBurn_tbl_op!H200/$B210</f>
        <v>-2.7306366021649146E-2</v>
      </c>
      <c r="I210" s="11">
        <f>mintBurn_tbl_op!I200/$B210</f>
        <v>-4.9528588243871338E-2</v>
      </c>
      <c r="K210" s="11">
        <f>mintBurn_tbl_op!J200/$B210</f>
        <v>1.7138078422795331E-2</v>
      </c>
      <c r="L210" s="11">
        <f>mintBurn_tbl_op!K200/$B210</f>
        <v>-2.0957159672442771E-2</v>
      </c>
      <c r="M210" s="11">
        <f>mintBurn_tbl_op!L200/$B210</f>
        <v>-4.9528588243871338E-2</v>
      </c>
      <c r="N210" s="11">
        <f>mintBurn_tbl_op!M200/$B210</f>
        <v>-7.1750810466093551E-2</v>
      </c>
      <c r="O210" s="11">
        <f>mintBurn_tbl_op!N200/$B210</f>
        <v>-8.9528588243871346E-2</v>
      </c>
    </row>
    <row r="211" spans="1:15" x14ac:dyDescent="0.25">
      <c r="A211" s="12" t="str">
        <f>mintBurn_tbl_op!A201</f>
        <v>0x00481898361901f3e49bfe3e40872d09e93c2c11</v>
      </c>
      <c r="B211" s="2">
        <f>mintBurn_tbl_op!B201</f>
        <v>87192.079668880484</v>
      </c>
      <c r="C211" s="2">
        <f>mintBurn_tbl_op!C201</f>
        <v>22554.804641717339</v>
      </c>
      <c r="D211" s="2"/>
      <c r="E211" s="11">
        <f>mintBurn_tbl_op!E201/$B211</f>
        <v>7.4653821072917362E-2</v>
      </c>
      <c r="F211" s="11">
        <f>mintBurn_tbl_op!F201/$B211</f>
        <v>2.7034773453869759E-2</v>
      </c>
      <c r="G211" s="11">
        <f>mintBurn_tbl_op!G201/$B211</f>
        <v>-8.6795122604159738E-3</v>
      </c>
      <c r="H211" s="11">
        <f>mintBurn_tbl_op!H201/$B211</f>
        <v>-3.6457290038193743E-2</v>
      </c>
      <c r="I211" s="11">
        <f>mintBurn_tbl_op!I201/$B211</f>
        <v>-5.8679512260415963E-2</v>
      </c>
      <c r="K211" s="11">
        <f>mintBurn_tbl_op!J201/$B211</f>
        <v>7.9871544062507186E-3</v>
      </c>
      <c r="L211" s="11">
        <f>mintBurn_tbl_op!K201/$B211</f>
        <v>-3.0108083688987403E-2</v>
      </c>
      <c r="M211" s="11">
        <f>mintBurn_tbl_op!L201/$B211</f>
        <v>-5.8679512260415963E-2</v>
      </c>
      <c r="N211" s="11">
        <f>mintBurn_tbl_op!M201/$B211</f>
        <v>-8.0901734482638196E-2</v>
      </c>
      <c r="O211" s="11">
        <f>mintBurn_tbl_op!N201/$B211</f>
        <v>-9.8679512260415964E-2</v>
      </c>
    </row>
    <row r="212" spans="1:15" x14ac:dyDescent="0.25">
      <c r="A212" s="12" t="str">
        <f>mintBurn_tbl_op!A202</f>
        <v>0x0b0dceaa947ab8b965e87f1191a501cf88c44cbf</v>
      </c>
      <c r="B212" s="2">
        <f>mintBurn_tbl_op!B202</f>
        <v>83632.163509356644</v>
      </c>
      <c r="C212" s="2">
        <f>mintBurn_tbl_op!C202</f>
        <v>22281.488137751399</v>
      </c>
      <c r="D212" s="2"/>
      <c r="E212" s="11">
        <f>mintBurn_tbl_op!E202/$B212</f>
        <v>6.6910856587785783E-2</v>
      </c>
      <c r="F212" s="11">
        <f>mintBurn_tbl_op!F202/$B212</f>
        <v>1.9291808968738163E-2</v>
      </c>
      <c r="G212" s="11">
        <f>mintBurn_tbl_op!G202/$B212</f>
        <v>-1.6422476745547528E-2</v>
      </c>
      <c r="H212" s="11">
        <f>mintBurn_tbl_op!H202/$B212</f>
        <v>-4.4200254523325287E-2</v>
      </c>
      <c r="I212" s="11">
        <f>mintBurn_tbl_op!I202/$B212</f>
        <v>-6.6422476745547521E-2</v>
      </c>
      <c r="K212" s="11">
        <f>mintBurn_tbl_op!J202/$B212</f>
        <v>2.4418992111915747E-4</v>
      </c>
      <c r="L212" s="11">
        <f>mintBurn_tbl_op!K202/$B212</f>
        <v>-3.7851048174118947E-2</v>
      </c>
      <c r="M212" s="11">
        <f>mintBurn_tbl_op!L202/$B212</f>
        <v>-6.6422476745547521E-2</v>
      </c>
      <c r="N212" s="11">
        <f>mintBurn_tbl_op!M202/$B212</f>
        <v>-8.8644698967769733E-2</v>
      </c>
      <c r="O212" s="11">
        <f>mintBurn_tbl_op!N202/$B212</f>
        <v>-0.10642247674554751</v>
      </c>
    </row>
    <row r="213" spans="1:15" x14ac:dyDescent="0.25">
      <c r="A213" s="12" t="str">
        <f>mintBurn_tbl_op!A203</f>
        <v>0x51064197a20a4b1b8ba92b747f4b56d6759fcfce</v>
      </c>
      <c r="B213" s="2">
        <f>mintBurn_tbl_op!B203</f>
        <v>82693.899865981221</v>
      </c>
      <c r="C213" s="2">
        <f>mintBurn_tbl_op!C203</f>
        <v>22265.47748210761</v>
      </c>
      <c r="D213" s="2"/>
      <c r="E213" s="11">
        <f>mintBurn_tbl_op!E203/$B213</f>
        <v>6.4081580565687871E-2</v>
      </c>
      <c r="F213" s="11">
        <f>mintBurn_tbl_op!F203/$B213</f>
        <v>1.646253294664023E-2</v>
      </c>
      <c r="G213" s="11">
        <f>mintBurn_tbl_op!G203/$B213</f>
        <v>-1.9251752767645468E-2</v>
      </c>
      <c r="H213" s="11">
        <f>mintBurn_tbl_op!H203/$B213</f>
        <v>-4.7029530545423262E-2</v>
      </c>
      <c r="I213" s="11">
        <f>mintBurn_tbl_op!I203/$B213</f>
        <v>-6.9251752767645461E-2</v>
      </c>
      <c r="K213" s="11">
        <f>mintBurn_tbl_op!J203/$B213</f>
        <v>-2.5850861009787999E-3</v>
      </c>
      <c r="L213" s="11">
        <f>mintBurn_tbl_op!K203/$B213</f>
        <v>-4.0680324196216894E-2</v>
      </c>
      <c r="M213" s="11">
        <f>mintBurn_tbl_op!L203/$B213</f>
        <v>-6.9251752767645461E-2</v>
      </c>
      <c r="N213" s="11">
        <f>mintBurn_tbl_op!M203/$B213</f>
        <v>-9.1473974989867701E-2</v>
      </c>
      <c r="O213" s="11">
        <f>mintBurn_tbl_op!N203/$B213</f>
        <v>-0.10925175276764547</v>
      </c>
    </row>
    <row r="214" spans="1:15" x14ac:dyDescent="0.25">
      <c r="A214" s="12" t="str">
        <f>mintBurn_tbl_op!A204</f>
        <v>0xe2eef82aca1c3405cf9640b40cbd6148182e8ba6</v>
      </c>
      <c r="B214" s="2">
        <f>mintBurn_tbl_op!B204</f>
        <v>82741.628859076809</v>
      </c>
      <c r="C214" s="2">
        <f>mintBurn_tbl_op!C204</f>
        <v>22176.712252224828</v>
      </c>
      <c r="D214" s="2"/>
      <c r="E214" s="11">
        <f>mintBurn_tbl_op!E204/$B214</f>
        <v>6.5309696887940444E-2</v>
      </c>
      <c r="F214" s="11">
        <f>mintBurn_tbl_op!F204/$B214</f>
        <v>1.7690649268892831E-2</v>
      </c>
      <c r="G214" s="11">
        <f>mintBurn_tbl_op!G204/$B214</f>
        <v>-1.8023636445392906E-2</v>
      </c>
      <c r="H214" s="11">
        <f>mintBurn_tbl_op!H204/$B214</f>
        <v>-4.5801414223170675E-2</v>
      </c>
      <c r="I214" s="11">
        <f>mintBurn_tbl_op!I204/$B214</f>
        <v>-6.8023636445392902E-2</v>
      </c>
      <c r="K214" s="11">
        <f>mintBurn_tbl_op!J204/$B214</f>
        <v>-1.3569697787262469E-3</v>
      </c>
      <c r="L214" s="11">
        <f>mintBurn_tbl_op!K204/$B214</f>
        <v>-3.9452207873964314E-2</v>
      </c>
      <c r="M214" s="11">
        <f>mintBurn_tbl_op!L204/$B214</f>
        <v>-6.8023636445392902E-2</v>
      </c>
      <c r="N214" s="11">
        <f>mintBurn_tbl_op!M204/$B214</f>
        <v>-9.0245858667615114E-2</v>
      </c>
      <c r="O214" s="11">
        <f>mintBurn_tbl_op!N204/$B214</f>
        <v>-0.1080236364453929</v>
      </c>
    </row>
    <row r="215" spans="1:15" x14ac:dyDescent="0.25">
      <c r="A215" s="12" t="str">
        <f>mintBurn_tbl_op!A205</f>
        <v>0x8be60fe9f7c8d940d8da9d5ddd0d8e0c15a4288b</v>
      </c>
      <c r="B215" s="2">
        <f>mintBurn_tbl_op!B205</f>
        <v>82209.391446988375</v>
      </c>
      <c r="C215" s="2">
        <f>mintBurn_tbl_op!C205</f>
        <v>21843.497301967291</v>
      </c>
      <c r="D215" s="2"/>
      <c r="E215" s="11">
        <f>mintBurn_tbl_op!E205/$B215</f>
        <v>6.762771360431763E-2</v>
      </c>
      <c r="F215" s="11">
        <f>mintBurn_tbl_op!F205/$B215</f>
        <v>2.0008665985270013E-2</v>
      </c>
      <c r="G215" s="11">
        <f>mintBurn_tbl_op!G205/$B215</f>
        <v>-1.5705619729015723E-2</v>
      </c>
      <c r="H215" s="11">
        <f>mintBurn_tbl_op!H205/$B215</f>
        <v>-4.3483397506793482E-2</v>
      </c>
      <c r="I215" s="11">
        <f>mintBurn_tbl_op!I205/$B215</f>
        <v>-6.5705619729015716E-2</v>
      </c>
      <c r="K215" s="11">
        <f>mintBurn_tbl_op!J205/$B215</f>
        <v>9.6104693765092968E-4</v>
      </c>
      <c r="L215" s="11">
        <f>mintBurn_tbl_op!K205/$B215</f>
        <v>-3.7134191157587142E-2</v>
      </c>
      <c r="M215" s="11">
        <f>mintBurn_tbl_op!L205/$B215</f>
        <v>-6.5705619729015716E-2</v>
      </c>
      <c r="N215" s="11">
        <f>mintBurn_tbl_op!M205/$B215</f>
        <v>-8.7927841951237956E-2</v>
      </c>
      <c r="O215" s="11">
        <f>mintBurn_tbl_op!N205/$B215</f>
        <v>-0.10570561972901572</v>
      </c>
    </row>
    <row r="216" spans="1:15" x14ac:dyDescent="0.25">
      <c r="A216" s="12" t="str">
        <f>mintBurn_tbl_op!A206</f>
        <v>0xfa8343c666c7b4e617e502c7070a31c52d5a46ec</v>
      </c>
      <c r="B216" s="2">
        <f>mintBurn_tbl_op!B206</f>
        <v>86634.923345764095</v>
      </c>
      <c r="C216" s="2">
        <f>mintBurn_tbl_op!C206</f>
        <v>21546.481871369469</v>
      </c>
      <c r="D216" s="2"/>
      <c r="E216" s="11">
        <f>mintBurn_tbl_op!E206/$B216</f>
        <v>8.4628988257890336E-2</v>
      </c>
      <c r="F216" s="11">
        <f>mintBurn_tbl_op!F206/$B216</f>
        <v>3.7009940638842713E-2</v>
      </c>
      <c r="G216" s="11">
        <f>mintBurn_tbl_op!G206/$B216</f>
        <v>1.2956549245570052E-3</v>
      </c>
      <c r="H216" s="11">
        <f>mintBurn_tbl_op!H206/$B216</f>
        <v>-2.6482122853220772E-2</v>
      </c>
      <c r="I216" s="11">
        <f>mintBurn_tbl_op!I206/$B216</f>
        <v>-4.8704345075443002E-2</v>
      </c>
      <c r="K216" s="11">
        <f>mintBurn_tbl_op!J206/$B216</f>
        <v>1.7962321591223646E-2</v>
      </c>
      <c r="L216" s="11">
        <f>mintBurn_tbl_op!K206/$B216</f>
        <v>-2.0132916504014418E-2</v>
      </c>
      <c r="M216" s="11">
        <f>mintBurn_tbl_op!L206/$B216</f>
        <v>-4.8704345075443002E-2</v>
      </c>
      <c r="N216" s="11">
        <f>mintBurn_tbl_op!M206/$B216</f>
        <v>-7.0926567297665236E-2</v>
      </c>
      <c r="O216" s="11">
        <f>mintBurn_tbl_op!N206/$B216</f>
        <v>-8.8704345075443003E-2</v>
      </c>
    </row>
    <row r="217" spans="1:15" x14ac:dyDescent="0.25">
      <c r="A217" s="12" t="str">
        <f>mintBurn_tbl_op!A207</f>
        <v>0x05e9742b3b0d4a5a0826926f95d03e20e575263a</v>
      </c>
      <c r="B217" s="2">
        <f>mintBurn_tbl_op!B207</f>
        <v>50165.319691288823</v>
      </c>
      <c r="C217" s="2">
        <f>mintBurn_tbl_op!C207</f>
        <v>21437.50839453287</v>
      </c>
      <c r="D217" s="2"/>
      <c r="E217" s="11">
        <f>mintBurn_tbl_op!E207/$B217</f>
        <v>-9.4003889402545754E-2</v>
      </c>
      <c r="F217" s="11">
        <f>mintBurn_tbl_op!F207/$B217</f>
        <v>-0.14162293702159337</v>
      </c>
      <c r="G217" s="11">
        <f>mintBurn_tbl_op!G207/$B217</f>
        <v>-0.1773372227358791</v>
      </c>
      <c r="H217" s="11">
        <f>mintBurn_tbl_op!H207/$B217</f>
        <v>-0.20511500051365691</v>
      </c>
      <c r="I217" s="11">
        <f>mintBurn_tbl_op!I207/$B217</f>
        <v>-0.22733722273587914</v>
      </c>
      <c r="K217" s="11">
        <f>mintBurn_tbl_op!J207/$B217</f>
        <v>-0.16067055606921243</v>
      </c>
      <c r="L217" s="11">
        <f>mintBurn_tbl_op!K207/$B217</f>
        <v>-0.19876579416445053</v>
      </c>
      <c r="M217" s="11">
        <f>mintBurn_tbl_op!L207/$B217</f>
        <v>-0.22733722273587914</v>
      </c>
      <c r="N217" s="11">
        <f>mintBurn_tbl_op!M207/$B217</f>
        <v>-0.24955944495810134</v>
      </c>
      <c r="O217" s="11">
        <f>mintBurn_tbl_op!N207/$B217</f>
        <v>-0.26733722273587907</v>
      </c>
    </row>
    <row r="218" spans="1:15" x14ac:dyDescent="0.25">
      <c r="A218" s="12" t="str">
        <f>mintBurn_tbl_op!A208</f>
        <v>0x5117755050e0e7d38c67795da7b89f2eb2804650</v>
      </c>
      <c r="B218" s="2">
        <f>mintBurn_tbl_op!B208</f>
        <v>96632.490949105035</v>
      </c>
      <c r="C218" s="2">
        <f>mintBurn_tbl_op!C208</f>
        <v>21390.954419370719</v>
      </c>
      <c r="D218" s="2"/>
      <c r="E218" s="11">
        <f>mintBurn_tbl_op!E208/$B218</f>
        <v>0.11196933651121863</v>
      </c>
      <c r="F218" s="11">
        <f>mintBurn_tbl_op!F208/$B218</f>
        <v>6.4350288892171009E-2</v>
      </c>
      <c r="G218" s="11">
        <f>mintBurn_tbl_op!G208/$B218</f>
        <v>2.8636003177885297E-2</v>
      </c>
      <c r="H218" s="11">
        <f>mintBurn_tbl_op!H208/$B218</f>
        <v>8.5822540010752697E-4</v>
      </c>
      <c r="I218" s="11">
        <f>mintBurn_tbl_op!I208/$B218</f>
        <v>-2.1363996822114716E-2</v>
      </c>
      <c r="K218" s="11">
        <f>mintBurn_tbl_op!J208/$B218</f>
        <v>4.5302669844551939E-2</v>
      </c>
      <c r="L218" s="11">
        <f>mintBurn_tbl_op!K208/$B218</f>
        <v>7.2074317493138603E-3</v>
      </c>
      <c r="M218" s="11">
        <f>mintBurn_tbl_op!L208/$B218</f>
        <v>-2.1363996822114716E-2</v>
      </c>
      <c r="N218" s="11">
        <f>mintBurn_tbl_op!M208/$B218</f>
        <v>-4.3586219044336919E-2</v>
      </c>
      <c r="O218" s="11">
        <f>mintBurn_tbl_op!N208/$B218</f>
        <v>-6.1363996822114707E-2</v>
      </c>
    </row>
    <row r="219" spans="1:15" x14ac:dyDescent="0.25">
      <c r="A219" s="12" t="str">
        <f>mintBurn_tbl_op!A209</f>
        <v>0xe6635047ee4d4551a6df66f54923cf7550a9dae2</v>
      </c>
      <c r="B219" s="2">
        <f>mintBurn_tbl_op!B209</f>
        <v>40007.233372273608</v>
      </c>
      <c r="C219" s="2">
        <f>mintBurn_tbl_op!C209</f>
        <v>21181.285404055481</v>
      </c>
      <c r="D219" s="2"/>
      <c r="E219" s="11">
        <f>mintBurn_tbl_op!E209/$B219</f>
        <v>-0.1961030615045771</v>
      </c>
      <c r="F219" s="11">
        <f>mintBurn_tbl_op!F209/$B219</f>
        <v>-0.24372210912362477</v>
      </c>
      <c r="G219" s="11">
        <f>mintBurn_tbl_op!G209/$B219</f>
        <v>-0.27943639483791055</v>
      </c>
      <c r="H219" s="11">
        <f>mintBurn_tbl_op!H209/$B219</f>
        <v>-0.30721417261568834</v>
      </c>
      <c r="I219" s="11">
        <f>mintBurn_tbl_op!I209/$B219</f>
        <v>-0.32943639483791054</v>
      </c>
      <c r="K219" s="11">
        <f>mintBurn_tbl_op!J209/$B219</f>
        <v>-0.26276972817124383</v>
      </c>
      <c r="L219" s="11">
        <f>mintBurn_tbl_op!K209/$B219</f>
        <v>-0.30086496626648196</v>
      </c>
      <c r="M219" s="11">
        <f>mintBurn_tbl_op!L209/$B219</f>
        <v>-0.32943639483791054</v>
      </c>
      <c r="N219" s="11">
        <f>mintBurn_tbl_op!M209/$B219</f>
        <v>-0.35165861706013279</v>
      </c>
      <c r="O219" s="11">
        <f>mintBurn_tbl_op!N209/$B219</f>
        <v>-0.36943639483791046</v>
      </c>
    </row>
    <row r="220" spans="1:15" x14ac:dyDescent="0.25">
      <c r="A220" s="12" t="str">
        <f>mintBurn_tbl_op!A210</f>
        <v>0xd8e88db8b3e6dd20e1d2f5af1a4a8e1b5b16133d</v>
      </c>
      <c r="B220" s="2">
        <f>mintBurn_tbl_op!B210</f>
        <v>82416.123704736863</v>
      </c>
      <c r="C220" s="2">
        <f>mintBurn_tbl_op!C210</f>
        <v>21181.27963671703</v>
      </c>
      <c r="D220" s="2"/>
      <c r="E220" s="11">
        <f>mintBurn_tbl_op!E210/$B220</f>
        <v>7.6329258346734125E-2</v>
      </c>
      <c r="F220" s="11">
        <f>mintBurn_tbl_op!F210/$B220</f>
        <v>2.8710210727686473E-2</v>
      </c>
      <c r="G220" s="11">
        <f>mintBurn_tbl_op!G210/$B220</f>
        <v>-7.0040749865992206E-3</v>
      </c>
      <c r="H220" s="11">
        <f>mintBurn_tbl_op!H210/$B220</f>
        <v>-3.4781852764377001E-2</v>
      </c>
      <c r="I220" s="11">
        <f>mintBurn_tbl_op!I210/$B220</f>
        <v>-5.7004074986599242E-2</v>
      </c>
      <c r="K220" s="11">
        <f>mintBurn_tbl_op!J210/$B220</f>
        <v>9.6625916800674658E-3</v>
      </c>
      <c r="L220" s="11">
        <f>mintBurn_tbl_op!K210/$B220</f>
        <v>-2.8432646415170633E-2</v>
      </c>
      <c r="M220" s="11">
        <f>mintBurn_tbl_op!L210/$B220</f>
        <v>-5.7004074986599193E-2</v>
      </c>
      <c r="N220" s="11">
        <f>mintBurn_tbl_op!M210/$B220</f>
        <v>-7.9226297208821433E-2</v>
      </c>
      <c r="O220" s="11">
        <f>mintBurn_tbl_op!N210/$B220</f>
        <v>-9.7004074986599187E-2</v>
      </c>
    </row>
    <row r="221" spans="1:15" x14ac:dyDescent="0.25">
      <c r="A221" s="12" t="str">
        <f>mintBurn_tbl_op!A211</f>
        <v>0xe88857d67cf8e0031ca1674ffe17f72578e566ee</v>
      </c>
      <c r="B221" s="2">
        <f>mintBurn_tbl_op!B211</f>
        <v>67007.653660972588</v>
      </c>
      <c r="C221" s="2">
        <f>mintBurn_tbl_op!C211</f>
        <v>21122.101118100949</v>
      </c>
      <c r="D221" s="2"/>
      <c r="E221" s="11">
        <f>mintBurn_tbl_op!E211/$B221</f>
        <v>1.8114101438288722E-2</v>
      </c>
      <c r="F221" s="11">
        <f>mintBurn_tbl_op!F211/$B221</f>
        <v>-2.9504946180758881E-2</v>
      </c>
      <c r="G221" s="11">
        <f>mintBurn_tbl_op!G211/$B221</f>
        <v>-6.5219231895044597E-2</v>
      </c>
      <c r="H221" s="11">
        <f>mintBurn_tbl_op!H211/$B221</f>
        <v>-9.2997009672822373E-2</v>
      </c>
      <c r="I221" s="11">
        <f>mintBurn_tbl_op!I211/$B221</f>
        <v>-0.11521923189504459</v>
      </c>
      <c r="K221" s="11">
        <f>mintBurn_tbl_op!J211/$B221</f>
        <v>-4.8552565228377934E-2</v>
      </c>
      <c r="L221" s="11">
        <f>mintBurn_tbl_op!K211/$B221</f>
        <v>-8.6647803323616018E-2</v>
      </c>
      <c r="M221" s="11">
        <f>mintBurn_tbl_op!L211/$B221</f>
        <v>-0.11521923189504459</v>
      </c>
      <c r="N221" s="11">
        <f>mintBurn_tbl_op!M211/$B221</f>
        <v>-0.13744145411726683</v>
      </c>
      <c r="O221" s="11">
        <f>mintBurn_tbl_op!N211/$B221</f>
        <v>-0.15521923189504463</v>
      </c>
    </row>
    <row r="222" spans="1:15" x14ac:dyDescent="0.25">
      <c r="A222" s="12" t="str">
        <f>mintBurn_tbl_op!A212</f>
        <v>0x55a3df57b7aaec16a162fd5316f35bec082821cf</v>
      </c>
      <c r="B222" s="2">
        <f>mintBurn_tbl_op!B212</f>
        <v>77780.067094989528</v>
      </c>
      <c r="C222" s="2">
        <f>mintBurn_tbl_op!C212</f>
        <v>21065.84195883535</v>
      </c>
      <c r="D222" s="2"/>
      <c r="E222" s="11">
        <f>mintBurn_tbl_op!E212/$B222</f>
        <v>6.2494765746235144E-2</v>
      </c>
      <c r="F222" s="11">
        <f>mintBurn_tbl_op!F212/$B222</f>
        <v>1.4875718127187517E-2</v>
      </c>
      <c r="G222" s="11">
        <f>mintBurn_tbl_op!G212/$B222</f>
        <v>-2.0838567587098188E-2</v>
      </c>
      <c r="H222" s="11">
        <f>mintBurn_tbl_op!H212/$B222</f>
        <v>-4.8616345364875954E-2</v>
      </c>
      <c r="I222" s="11">
        <f>mintBurn_tbl_op!I212/$B222</f>
        <v>-7.0838567587098195E-2</v>
      </c>
      <c r="K222" s="11">
        <f>mintBurn_tbl_op!J212/$B222</f>
        <v>-4.1719009204315158E-3</v>
      </c>
      <c r="L222" s="11">
        <f>mintBurn_tbl_op!K212/$B222</f>
        <v>-4.2267139015669586E-2</v>
      </c>
      <c r="M222" s="11">
        <f>mintBurn_tbl_op!L212/$B222</f>
        <v>-7.0838567587098181E-2</v>
      </c>
      <c r="N222" s="11">
        <f>mintBurn_tbl_op!M212/$B222</f>
        <v>-9.3060789809320393E-2</v>
      </c>
      <c r="O222" s="11">
        <f>mintBurn_tbl_op!N212/$B222</f>
        <v>-0.11083856758709819</v>
      </c>
    </row>
    <row r="223" spans="1:15" x14ac:dyDescent="0.25">
      <c r="A223" s="12" t="str">
        <f>mintBurn_tbl_op!A213</f>
        <v>0xe3f0254b09aec48ffa46f9eee5a3bc7a8e510e6d</v>
      </c>
      <c r="B223" s="2">
        <f>mintBurn_tbl_op!B213</f>
        <v>79299.933686914388</v>
      </c>
      <c r="C223" s="2">
        <f>mintBurn_tbl_op!C213</f>
        <v>21054.69026729761</v>
      </c>
      <c r="D223" s="2"/>
      <c r="E223" s="11">
        <f>mintBurn_tbl_op!E213/$B223</f>
        <v>6.7826298353656764E-2</v>
      </c>
      <c r="F223" s="11">
        <f>mintBurn_tbl_op!F213/$B223</f>
        <v>2.0207250734609154E-2</v>
      </c>
      <c r="G223" s="11">
        <f>mintBurn_tbl_op!G213/$B223</f>
        <v>-1.550703497967656E-2</v>
      </c>
      <c r="H223" s="11">
        <f>mintBurn_tbl_op!H213/$B223</f>
        <v>-4.3284812757454327E-2</v>
      </c>
      <c r="I223" s="11">
        <f>mintBurn_tbl_op!I213/$B223</f>
        <v>-6.5507034979676554E-2</v>
      </c>
      <c r="K223" s="11">
        <f>mintBurn_tbl_op!J213/$B223</f>
        <v>1.1596316869901314E-3</v>
      </c>
      <c r="L223" s="11">
        <f>mintBurn_tbl_op!K213/$B223</f>
        <v>-3.6935606408247966E-2</v>
      </c>
      <c r="M223" s="11">
        <f>mintBurn_tbl_op!L213/$B223</f>
        <v>-6.5507034979676554E-2</v>
      </c>
      <c r="N223" s="11">
        <f>mintBurn_tbl_op!M213/$B223</f>
        <v>-8.772925720189878E-2</v>
      </c>
      <c r="O223" s="11">
        <f>mintBurn_tbl_op!N213/$B223</f>
        <v>-0.10550703497967656</v>
      </c>
    </row>
    <row r="224" spans="1:15" x14ac:dyDescent="0.25">
      <c r="A224" s="12" t="str">
        <f>mintBurn_tbl_op!A214</f>
        <v>0x6a85c3bfc93d59b9746152a35832fd3255f7f930</v>
      </c>
      <c r="B224" s="2">
        <f>mintBurn_tbl_op!B214</f>
        <v>82793.22432932946</v>
      </c>
      <c r="C224" s="2">
        <f>mintBurn_tbl_op!C214</f>
        <v>21035.033143319459</v>
      </c>
      <c r="D224" s="2"/>
      <c r="E224" s="11">
        <f>mintBurn_tbl_op!E214/$B224</f>
        <v>7.926624857229439E-2</v>
      </c>
      <c r="F224" s="11">
        <f>mintBurn_tbl_op!F214/$B224</f>
        <v>3.1647200953246787E-2</v>
      </c>
      <c r="G224" s="11">
        <f>mintBurn_tbl_op!G214/$B224</f>
        <v>-4.0670847610389362E-3</v>
      </c>
      <c r="H224" s="11">
        <f>mintBurn_tbl_op!H214/$B224</f>
        <v>-3.1844862538816701E-2</v>
      </c>
      <c r="I224" s="11">
        <f>mintBurn_tbl_op!I214/$B224</f>
        <v>-5.4067084761038935E-2</v>
      </c>
      <c r="K224" s="11">
        <f>mintBurn_tbl_op!J214/$B224</f>
        <v>1.259958190562774E-2</v>
      </c>
      <c r="L224" s="11">
        <f>mintBurn_tbl_op!K214/$B224</f>
        <v>-2.5495656189610378E-2</v>
      </c>
      <c r="M224" s="11">
        <f>mintBurn_tbl_op!L214/$B224</f>
        <v>-5.4067084761038935E-2</v>
      </c>
      <c r="N224" s="11">
        <f>mintBurn_tbl_op!M214/$B224</f>
        <v>-7.6289306983261154E-2</v>
      </c>
      <c r="O224" s="11">
        <f>mintBurn_tbl_op!N214/$B224</f>
        <v>-9.4067084761038935E-2</v>
      </c>
    </row>
    <row r="225" spans="1:15" x14ac:dyDescent="0.25">
      <c r="A225" s="12" t="str">
        <f>mintBurn_tbl_op!A215</f>
        <v>0xc54570b8eb8138ace95132b944b7b6bb391976dc</v>
      </c>
      <c r="B225" s="2">
        <f>mintBurn_tbl_op!B215</f>
        <v>80554.156464669679</v>
      </c>
      <c r="C225" s="2">
        <f>mintBurn_tbl_op!C215</f>
        <v>21031.854661536439</v>
      </c>
      <c r="D225" s="2"/>
      <c r="E225" s="11">
        <f>mintBurn_tbl_op!E215/$B225</f>
        <v>7.224370637211229E-2</v>
      </c>
      <c r="F225" s="11">
        <f>mintBurn_tbl_op!F215/$B225</f>
        <v>2.462465875306467E-2</v>
      </c>
      <c r="G225" s="11">
        <f>mintBurn_tbl_op!G215/$B225</f>
        <v>-1.1089626961221049E-2</v>
      </c>
      <c r="H225" s="11">
        <f>mintBurn_tbl_op!H215/$B225</f>
        <v>-3.8867404738998808E-2</v>
      </c>
      <c r="I225" s="11">
        <f>mintBurn_tbl_op!I215/$B225</f>
        <v>-6.1089626961221055E-2</v>
      </c>
      <c r="K225" s="11">
        <f>mintBurn_tbl_op!J215/$B225</f>
        <v>5.5770397054456279E-3</v>
      </c>
      <c r="L225" s="11">
        <f>mintBurn_tbl_op!K215/$B225</f>
        <v>-3.2518198389792453E-2</v>
      </c>
      <c r="M225" s="11">
        <f>mintBurn_tbl_op!L215/$B225</f>
        <v>-6.1089626961221027E-2</v>
      </c>
      <c r="N225" s="11">
        <f>mintBurn_tbl_op!M215/$B225</f>
        <v>-8.3311849183443254E-2</v>
      </c>
      <c r="O225" s="11">
        <f>mintBurn_tbl_op!N215/$B225</f>
        <v>-0.10108962696122104</v>
      </c>
    </row>
    <row r="226" spans="1:15" x14ac:dyDescent="0.25">
      <c r="A226" s="12" t="str">
        <f>mintBurn_tbl_op!A216</f>
        <v>0x6012084d117ae383f38f888e95effe7e26615511</v>
      </c>
      <c r="B226" s="2">
        <f>mintBurn_tbl_op!B216</f>
        <v>80496.002376675271</v>
      </c>
      <c r="C226" s="2">
        <f>mintBurn_tbl_op!C216</f>
        <v>20966.007854347379</v>
      </c>
      <c r="D226" s="2"/>
      <c r="E226" s="11">
        <f>mintBurn_tbl_op!E216/$B226</f>
        <v>7.287309636108659E-2</v>
      </c>
      <c r="F226" s="11">
        <f>mintBurn_tbl_op!F216/$B226</f>
        <v>2.5254048742038945E-2</v>
      </c>
      <c r="G226" s="11">
        <f>mintBurn_tbl_op!G216/$B226</f>
        <v>-1.0460236972246757E-2</v>
      </c>
      <c r="H226" s="11">
        <f>mintBurn_tbl_op!H216/$B226</f>
        <v>-3.8238014750024536E-2</v>
      </c>
      <c r="I226" s="11">
        <f>mintBurn_tbl_op!I216/$B226</f>
        <v>-6.0460236972246763E-2</v>
      </c>
      <c r="K226" s="11">
        <f>mintBurn_tbl_op!J216/$B226</f>
        <v>6.2064296944199506E-3</v>
      </c>
      <c r="L226" s="11">
        <f>mintBurn_tbl_op!K216/$B226</f>
        <v>-3.1888808400818161E-2</v>
      </c>
      <c r="M226" s="11">
        <f>mintBurn_tbl_op!L216/$B226</f>
        <v>-6.0460236972246749E-2</v>
      </c>
      <c r="N226" s="11">
        <f>mintBurn_tbl_op!M216/$B226</f>
        <v>-8.2682459194468955E-2</v>
      </c>
      <c r="O226" s="11">
        <f>mintBurn_tbl_op!N216/$B226</f>
        <v>-0.10046023697224674</v>
      </c>
    </row>
    <row r="227" spans="1:15" x14ac:dyDescent="0.25">
      <c r="A227" s="12" t="str">
        <f>mintBurn_tbl_op!A217</f>
        <v>0x1a207beefc754735871ceeb4c506686f044b1c41</v>
      </c>
      <c r="B227" s="2">
        <f>mintBurn_tbl_op!B217</f>
        <v>46800.319030272331</v>
      </c>
      <c r="C227" s="2">
        <f>mintBurn_tbl_op!C217</f>
        <v>20943.10312188878</v>
      </c>
      <c r="D227" s="2"/>
      <c r="E227" s="11">
        <f>mintBurn_tbl_op!E217/$B227</f>
        <v>-0.1141658195750461</v>
      </c>
      <c r="F227" s="11">
        <f>mintBurn_tbl_op!F217/$B227</f>
        <v>-0.16178486719409368</v>
      </c>
      <c r="G227" s="11">
        <f>mintBurn_tbl_op!G217/$B227</f>
        <v>-0.19749915290837941</v>
      </c>
      <c r="H227" s="11">
        <f>mintBurn_tbl_op!H217/$B227</f>
        <v>-0.22527693068615715</v>
      </c>
      <c r="I227" s="11">
        <f>mintBurn_tbl_op!I217/$B227</f>
        <v>-0.2474991529083794</v>
      </c>
      <c r="K227" s="11">
        <f>mintBurn_tbl_op!J217/$B227</f>
        <v>-0.18083248624171272</v>
      </c>
      <c r="L227" s="11">
        <f>mintBurn_tbl_op!K217/$B227</f>
        <v>-0.21892772433695071</v>
      </c>
      <c r="M227" s="11">
        <f>mintBurn_tbl_op!L217/$B227</f>
        <v>-0.2474991529083794</v>
      </c>
      <c r="N227" s="11">
        <f>mintBurn_tbl_op!M217/$B227</f>
        <v>-0.26972137513060168</v>
      </c>
      <c r="O227" s="11">
        <f>mintBurn_tbl_op!N217/$B227</f>
        <v>-0.28749915290837935</v>
      </c>
    </row>
    <row r="228" spans="1:15" x14ac:dyDescent="0.25">
      <c r="A228" s="12" t="str">
        <f>mintBurn_tbl_op!A218</f>
        <v>0xbfebe09d854272c3aeeb1e4411c2b02a83d0339e</v>
      </c>
      <c r="B228" s="2">
        <f>mintBurn_tbl_op!B218</f>
        <v>77994.756235506662</v>
      </c>
      <c r="C228" s="2">
        <f>mintBurn_tbl_op!C218</f>
        <v>20860.868660894532</v>
      </c>
      <c r="D228" s="2"/>
      <c r="E228" s="11">
        <f>mintBurn_tbl_op!E218/$B228</f>
        <v>6.5868318148149099E-2</v>
      </c>
      <c r="F228" s="11">
        <f>mintBurn_tbl_op!F218/$B228</f>
        <v>1.8249270529101459E-2</v>
      </c>
      <c r="G228" s="11">
        <f>mintBurn_tbl_op!G218/$B228</f>
        <v>-1.7465015185184226E-2</v>
      </c>
      <c r="H228" s="11">
        <f>mintBurn_tbl_op!H218/$B228</f>
        <v>-4.5242792962961992E-2</v>
      </c>
      <c r="I228" s="11">
        <f>mintBurn_tbl_op!I218/$B228</f>
        <v>-6.7465015185184218E-2</v>
      </c>
      <c r="K228" s="11">
        <f>mintBurn_tbl_op!J218/$B228</f>
        <v>-7.983485185175356E-4</v>
      </c>
      <c r="L228" s="11">
        <f>mintBurn_tbl_op!K218/$B228</f>
        <v>-3.889358661375563E-2</v>
      </c>
      <c r="M228" s="11">
        <f>mintBurn_tbl_op!L218/$B228</f>
        <v>-6.7465015185184218E-2</v>
      </c>
      <c r="N228" s="11">
        <f>mintBurn_tbl_op!M218/$B228</f>
        <v>-8.9687237407406459E-2</v>
      </c>
      <c r="O228" s="11">
        <f>mintBurn_tbl_op!N218/$B228</f>
        <v>-0.10746501518518421</v>
      </c>
    </row>
    <row r="229" spans="1:15" x14ac:dyDescent="0.25">
      <c r="A229" s="12" t="str">
        <f>mintBurn_tbl_op!A219</f>
        <v>0x21c8dc59f2e9a11c4c1a0c310641968132c6b1be</v>
      </c>
      <c r="B229" s="2">
        <f>mintBurn_tbl_op!B219</f>
        <v>78463.433553077164</v>
      </c>
      <c r="C229" s="2">
        <f>mintBurn_tbl_op!C219</f>
        <v>20772.057884064761</v>
      </c>
      <c r="D229" s="2"/>
      <c r="E229" s="11">
        <f>mintBurn_tbl_op!E219/$B229</f>
        <v>6.8597813315421433E-2</v>
      </c>
      <c r="F229" s="11">
        <f>mintBurn_tbl_op!F219/$B229</f>
        <v>2.0978765696373861E-2</v>
      </c>
      <c r="G229" s="11">
        <f>mintBurn_tbl_op!G219/$B229</f>
        <v>-1.4735520017911879E-2</v>
      </c>
      <c r="H229" s="11">
        <f>mintBurn_tbl_op!H219/$B229</f>
        <v>-4.2513297795689638E-2</v>
      </c>
      <c r="I229" s="11">
        <f>mintBurn_tbl_op!I219/$B229</f>
        <v>-6.4735520017911857E-2</v>
      </c>
      <c r="K229" s="11">
        <f>mintBurn_tbl_op!J219/$B229</f>
        <v>1.9311466487548002E-3</v>
      </c>
      <c r="L229" s="11">
        <f>mintBurn_tbl_op!K219/$B229</f>
        <v>-3.6164091446483304E-2</v>
      </c>
      <c r="M229" s="11">
        <f>mintBurn_tbl_op!L219/$B229</f>
        <v>-6.4735520017911857E-2</v>
      </c>
      <c r="N229" s="11">
        <f>mintBurn_tbl_op!M219/$B229</f>
        <v>-8.6957742240134098E-2</v>
      </c>
      <c r="O229" s="11">
        <f>mintBurn_tbl_op!N219/$B229</f>
        <v>-0.10473552001791188</v>
      </c>
    </row>
    <row r="230" spans="1:15" x14ac:dyDescent="0.25">
      <c r="A230" s="12" t="str">
        <f>mintBurn_tbl_op!A220</f>
        <v>0x5b2a74b28c271800d743c8d9cb5edb145c32e718</v>
      </c>
      <c r="B230" s="2">
        <f>mintBurn_tbl_op!B220</f>
        <v>72406.762976219499</v>
      </c>
      <c r="C230" s="2">
        <f>mintBurn_tbl_op!C220</f>
        <v>20538.162429939512</v>
      </c>
      <c r="D230" s="2"/>
      <c r="E230" s="11">
        <f>mintBurn_tbl_op!E220/$B230</f>
        <v>4.9683552764012193E-2</v>
      </c>
      <c r="F230" s="11">
        <f>mintBurn_tbl_op!F220/$B230</f>
        <v>2.0645051449645533E-3</v>
      </c>
      <c r="G230" s="11">
        <f>mintBurn_tbl_op!G220/$B230</f>
        <v>-3.364978056932115E-2</v>
      </c>
      <c r="H230" s="11">
        <f>mintBurn_tbl_op!H220/$B230</f>
        <v>-6.142755834709894E-2</v>
      </c>
      <c r="I230" s="11">
        <f>mintBurn_tbl_op!I220/$B230</f>
        <v>-8.3649780569321167E-2</v>
      </c>
      <c r="K230" s="11">
        <f>mintBurn_tbl_op!J220/$B230</f>
        <v>-1.6983113902654438E-2</v>
      </c>
      <c r="L230" s="11">
        <f>mintBurn_tbl_op!K220/$B230</f>
        <v>-5.5078351997892544E-2</v>
      </c>
      <c r="M230" s="11">
        <f>mintBurn_tbl_op!L220/$B230</f>
        <v>-8.3649780569321139E-2</v>
      </c>
      <c r="N230" s="11">
        <f>mintBurn_tbl_op!M220/$B230</f>
        <v>-0.10587200279154335</v>
      </c>
      <c r="O230" s="11">
        <f>mintBurn_tbl_op!N220/$B230</f>
        <v>-0.12364978056932113</v>
      </c>
    </row>
    <row r="231" spans="1:15" x14ac:dyDescent="0.25">
      <c r="A231" s="12" t="str">
        <f>mintBurn_tbl_op!A221</f>
        <v>0xf055bbc8ca7253eaeebc3ae6c3ee0ef7bef04368</v>
      </c>
      <c r="B231" s="2">
        <f>mintBurn_tbl_op!B221</f>
        <v>66883.118296116503</v>
      </c>
      <c r="C231" s="2">
        <f>mintBurn_tbl_op!C221</f>
        <v>20405.739701865881</v>
      </c>
      <c r="D231" s="2"/>
      <c r="E231" s="11">
        <f>mintBurn_tbl_op!E221/$B231</f>
        <v>2.8237814139355784E-2</v>
      </c>
      <c r="F231" s="11">
        <f>mintBurn_tbl_op!F221/$B231</f>
        <v>-1.9381233479691853E-2</v>
      </c>
      <c r="G231" s="11">
        <f>mintBurn_tbl_op!G221/$B231</f>
        <v>-5.5095519193977566E-2</v>
      </c>
      <c r="H231" s="11">
        <f>mintBurn_tbl_op!H221/$B231</f>
        <v>-8.2873296971755328E-2</v>
      </c>
      <c r="I231" s="11">
        <f>mintBurn_tbl_op!I221/$B231</f>
        <v>-0.10509551919397758</v>
      </c>
      <c r="K231" s="11">
        <f>mintBurn_tbl_op!J221/$B231</f>
        <v>-3.8428852527310889E-2</v>
      </c>
      <c r="L231" s="11">
        <f>mintBurn_tbl_op!K221/$B231</f>
        <v>-7.6524090622548988E-2</v>
      </c>
      <c r="M231" s="11">
        <f>mintBurn_tbl_op!L221/$B231</f>
        <v>-0.10509551919397755</v>
      </c>
      <c r="N231" s="11">
        <f>mintBurn_tbl_op!M221/$B231</f>
        <v>-0.12731774141619978</v>
      </c>
      <c r="O231" s="11">
        <f>mintBurn_tbl_op!N221/$B231</f>
        <v>-0.14509551919397756</v>
      </c>
    </row>
    <row r="232" spans="1:15" x14ac:dyDescent="0.25">
      <c r="A232" s="12" t="str">
        <f>mintBurn_tbl_op!A222</f>
        <v>0xe073182d644ebb5290cfa6915ba94312fc73a679</v>
      </c>
      <c r="B232" s="2">
        <f>mintBurn_tbl_op!B222</f>
        <v>69718.465239045574</v>
      </c>
      <c r="C232" s="2">
        <f>mintBurn_tbl_op!C222</f>
        <v>20203.862426389082</v>
      </c>
      <c r="D232" s="2"/>
      <c r="E232" s="11">
        <f>mintBurn_tbl_op!E222/$B232</f>
        <v>4.354120499092716E-2</v>
      </c>
      <c r="F232" s="11">
        <f>mintBurn_tbl_op!F222/$B232</f>
        <v>-4.0778426281204653E-3</v>
      </c>
      <c r="G232" s="11">
        <f>mintBurn_tbl_op!G222/$B232</f>
        <v>-3.9792128342406155E-2</v>
      </c>
      <c r="H232" s="11">
        <f>mintBurn_tbl_op!H222/$B232</f>
        <v>-6.7569906120183945E-2</v>
      </c>
      <c r="I232" s="11">
        <f>mintBurn_tbl_op!I222/$B232</f>
        <v>-8.9792128342406172E-2</v>
      </c>
      <c r="K232" s="11">
        <f>mintBurn_tbl_op!J222/$B232</f>
        <v>-2.3125461675739489E-2</v>
      </c>
      <c r="L232" s="11">
        <f>mintBurn_tbl_op!K222/$B232</f>
        <v>-6.1220699770977556E-2</v>
      </c>
      <c r="M232" s="11">
        <f>mintBurn_tbl_op!L222/$B232</f>
        <v>-8.9792128342406144E-2</v>
      </c>
      <c r="N232" s="11">
        <f>mintBurn_tbl_op!M222/$B232</f>
        <v>-0.11201435056462836</v>
      </c>
      <c r="O232" s="11">
        <f>mintBurn_tbl_op!N222/$B232</f>
        <v>-0.12979212834240617</v>
      </c>
    </row>
    <row r="233" spans="1:15" x14ac:dyDescent="0.25">
      <c r="A233" s="12" t="str">
        <f>mintBurn_tbl_op!A223</f>
        <v>0x48bb08143670d3d7f096b9d3b1095bd205acbac9</v>
      </c>
      <c r="B233" s="2">
        <f>mintBurn_tbl_op!B223</f>
        <v>74512.110654158299</v>
      </c>
      <c r="C233" s="2">
        <f>mintBurn_tbl_op!C223</f>
        <v>20164.949593049529</v>
      </c>
      <c r="D233" s="2"/>
      <c r="E233" s="11">
        <f>mintBurn_tbl_op!E223/$B233</f>
        <v>6.2706861797136318E-2</v>
      </c>
      <c r="F233" s="11">
        <f>mintBurn_tbl_op!F223/$B233</f>
        <v>1.5087814178088731E-2</v>
      </c>
      <c r="G233" s="11">
        <f>mintBurn_tbl_op!G223/$B233</f>
        <v>-2.0626471536196993E-2</v>
      </c>
      <c r="H233" s="11">
        <f>mintBurn_tbl_op!H223/$B233</f>
        <v>-4.840424931397478E-2</v>
      </c>
      <c r="I233" s="11">
        <f>mintBurn_tbl_op!I223/$B233</f>
        <v>-7.0626471536197014E-2</v>
      </c>
      <c r="K233" s="11">
        <f>mintBurn_tbl_op!J223/$B233</f>
        <v>-3.9598048695302975E-3</v>
      </c>
      <c r="L233" s="11">
        <f>mintBurn_tbl_op!K223/$B233</f>
        <v>-4.2055042964768391E-2</v>
      </c>
      <c r="M233" s="11">
        <f>mintBurn_tbl_op!L223/$B233</f>
        <v>-7.0626471536196986E-2</v>
      </c>
      <c r="N233" s="11">
        <f>mintBurn_tbl_op!M223/$B233</f>
        <v>-9.2848693758419212E-2</v>
      </c>
      <c r="O233" s="11">
        <f>mintBurn_tbl_op!N223/$B233</f>
        <v>-0.11062647153619699</v>
      </c>
    </row>
    <row r="234" spans="1:15" x14ac:dyDescent="0.25">
      <c r="A234" s="12" t="str">
        <f>mintBurn_tbl_op!A224</f>
        <v>0x5356df73b293bd9c6e8efd22c99833391ef8821a</v>
      </c>
      <c r="B234" s="2">
        <f>mintBurn_tbl_op!B224</f>
        <v>82259.488223031964</v>
      </c>
      <c r="C234" s="2">
        <f>mintBurn_tbl_op!C224</f>
        <v>20150.316713958851</v>
      </c>
      <c r="D234" s="2"/>
      <c r="E234" s="11">
        <f>mintBurn_tbl_op!E224/$B234</f>
        <v>8.8372938499306955E-2</v>
      </c>
      <c r="F234" s="11">
        <f>mintBurn_tbl_op!F224/$B234</f>
        <v>4.075389088025938E-2</v>
      </c>
      <c r="G234" s="11">
        <f>mintBurn_tbl_op!G224/$B234</f>
        <v>5.0396051659736393E-3</v>
      </c>
      <c r="H234" s="11">
        <f>mintBurn_tbl_op!H224/$B234</f>
        <v>-2.2738172611804119E-2</v>
      </c>
      <c r="I234" s="11">
        <f>mintBurn_tbl_op!I224/$B234</f>
        <v>-4.4960394834026356E-2</v>
      </c>
      <c r="K234" s="11">
        <f>mintBurn_tbl_op!J224/$B234</f>
        <v>2.1706271832640296E-2</v>
      </c>
      <c r="L234" s="11">
        <f>mintBurn_tbl_op!K224/$B234</f>
        <v>-1.6388966262597789E-2</v>
      </c>
      <c r="M234" s="11">
        <f>mintBurn_tbl_op!L224/$B234</f>
        <v>-4.4960394834026356E-2</v>
      </c>
      <c r="N234" s="11">
        <f>mintBurn_tbl_op!M224/$B234</f>
        <v>-6.7182617056248589E-2</v>
      </c>
      <c r="O234" s="11">
        <f>mintBurn_tbl_op!N224/$B234</f>
        <v>-8.4960394834026357E-2</v>
      </c>
    </row>
    <row r="235" spans="1:15" x14ac:dyDescent="0.25">
      <c r="A235" s="12" t="str">
        <f>mintBurn_tbl_op!A225</f>
        <v>0x9cfd5052dc827c11a6b3ab2bb5091773765ea2c8</v>
      </c>
      <c r="B235" s="2">
        <f>mintBurn_tbl_op!B225</f>
        <v>70696.457793858412</v>
      </c>
      <c r="C235" s="2">
        <f>mintBurn_tbl_op!C225</f>
        <v>19759.846096085301</v>
      </c>
      <c r="D235" s="2"/>
      <c r="E235" s="11">
        <f>mintBurn_tbl_op!E225/$B235</f>
        <v>5.3830700348489684E-2</v>
      </c>
      <c r="F235" s="11">
        <f>mintBurn_tbl_op!F225/$B235</f>
        <v>6.2116527294420838E-3</v>
      </c>
      <c r="G235" s="11">
        <f>mintBurn_tbl_op!G225/$B235</f>
        <v>-2.9502632984843645E-2</v>
      </c>
      <c r="H235" s="11">
        <f>mintBurn_tbl_op!H225/$B235</f>
        <v>-5.7280410762621414E-2</v>
      </c>
      <c r="I235" s="11">
        <f>mintBurn_tbl_op!I225/$B235</f>
        <v>-7.9502632984843669E-2</v>
      </c>
      <c r="K235" s="11">
        <f>mintBurn_tbl_op!J225/$B235</f>
        <v>-1.2835966318176965E-2</v>
      </c>
      <c r="L235" s="11">
        <f>mintBurn_tbl_op!K225/$B235</f>
        <v>-5.093120441341506E-2</v>
      </c>
      <c r="M235" s="11">
        <f>mintBurn_tbl_op!L225/$B235</f>
        <v>-7.9502632984843641E-2</v>
      </c>
      <c r="N235" s="11">
        <f>mintBurn_tbl_op!M225/$B235</f>
        <v>-0.10172485520706585</v>
      </c>
      <c r="O235" s="11">
        <f>mintBurn_tbl_op!N225/$B235</f>
        <v>-0.11950263298484363</v>
      </c>
    </row>
    <row r="236" spans="1:15" x14ac:dyDescent="0.25">
      <c r="A236" s="12" t="str">
        <f>mintBurn_tbl_op!A226</f>
        <v>0x9fbf4f00105dab6155a1b8ca1f323a62e0481318</v>
      </c>
      <c r="B236" s="2">
        <f>mintBurn_tbl_op!B226</f>
        <v>75045.742265545967</v>
      </c>
      <c r="C236" s="2">
        <f>mintBurn_tbl_op!C226</f>
        <v>19723.89023458922</v>
      </c>
      <c r="D236" s="2"/>
      <c r="E236" s="11">
        <f>mintBurn_tbl_op!E226/$B236</f>
        <v>7.0508426294675117E-2</v>
      </c>
      <c r="F236" s="11">
        <f>mintBurn_tbl_op!F226/$B236</f>
        <v>2.2889378675627497E-2</v>
      </c>
      <c r="G236" s="11">
        <f>mintBurn_tbl_op!G226/$B236</f>
        <v>-1.2824907038658233E-2</v>
      </c>
      <c r="H236" s="11">
        <f>mintBurn_tbl_op!H226/$B236</f>
        <v>-4.0602684816436016E-2</v>
      </c>
      <c r="I236" s="11">
        <f>mintBurn_tbl_op!I226/$B236</f>
        <v>-6.2824907038658229E-2</v>
      </c>
      <c r="K236" s="11">
        <f>mintBurn_tbl_op!J226/$B236</f>
        <v>3.8417596280084553E-3</v>
      </c>
      <c r="L236" s="11">
        <f>mintBurn_tbl_op!K226/$B236</f>
        <v>-3.4253478467229641E-2</v>
      </c>
      <c r="M236" s="11">
        <f>mintBurn_tbl_op!L226/$B236</f>
        <v>-6.2824907038658229E-2</v>
      </c>
      <c r="N236" s="11">
        <f>mintBurn_tbl_op!M226/$B236</f>
        <v>-8.5047129260880441E-2</v>
      </c>
      <c r="O236" s="11">
        <f>mintBurn_tbl_op!N226/$B236</f>
        <v>-0.10282490703865821</v>
      </c>
    </row>
    <row r="237" spans="1:15" x14ac:dyDescent="0.25">
      <c r="A237" s="12" t="str">
        <f>mintBurn_tbl_op!A227</f>
        <v>0x95938cd87e7b6540be27d44c7577ad4fa8b85a72</v>
      </c>
      <c r="B237" s="2">
        <f>mintBurn_tbl_op!B227</f>
        <v>74398.474068764699</v>
      </c>
      <c r="C237" s="2">
        <f>mintBurn_tbl_op!C227</f>
        <v>19699.761602677281</v>
      </c>
      <c r="D237" s="2"/>
      <c r="E237" s="11">
        <f>mintBurn_tbl_op!E227/$B237</f>
        <v>6.8546160622381364E-2</v>
      </c>
      <c r="F237" s="11">
        <f>mintBurn_tbl_op!F227/$B237</f>
        <v>2.0927113003333726E-2</v>
      </c>
      <c r="G237" s="11">
        <f>mintBurn_tbl_op!G227/$B237</f>
        <v>-1.4787172710951981E-2</v>
      </c>
      <c r="H237" s="11">
        <f>mintBurn_tbl_op!H227/$B237</f>
        <v>-4.2564950488729769E-2</v>
      </c>
      <c r="I237" s="11">
        <f>mintBurn_tbl_op!I227/$B237</f>
        <v>-6.4787172710951982E-2</v>
      </c>
      <c r="K237" s="11">
        <f>mintBurn_tbl_op!J227/$B237</f>
        <v>1.8794939557146627E-3</v>
      </c>
      <c r="L237" s="11">
        <f>mintBurn_tbl_op!K227/$B237</f>
        <v>-3.6215744139523429E-2</v>
      </c>
      <c r="M237" s="11">
        <f>mintBurn_tbl_op!L227/$B237</f>
        <v>-6.4787172710951982E-2</v>
      </c>
      <c r="N237" s="11">
        <f>mintBurn_tbl_op!M227/$B237</f>
        <v>-8.7009394933174208E-2</v>
      </c>
      <c r="O237" s="11">
        <f>mintBurn_tbl_op!N227/$B237</f>
        <v>-0.10478717271095199</v>
      </c>
    </row>
    <row r="238" spans="1:15" x14ac:dyDescent="0.25">
      <c r="A238" s="12" t="str">
        <f>mintBurn_tbl_op!A228</f>
        <v>0x5c461a0c595d6b2a4b0f4a42fd55be7aaed8af80</v>
      </c>
      <c r="B238" s="2">
        <f>mintBurn_tbl_op!B228</f>
        <v>44432.673494575887</v>
      </c>
      <c r="C238" s="2">
        <f>mintBurn_tbl_op!C228</f>
        <v>19694.91685558782</v>
      </c>
      <c r="D238" s="2"/>
      <c r="E238" s="11">
        <f>mintBurn_tbl_op!E228/$B238</f>
        <v>-0.10991968987248557</v>
      </c>
      <c r="F238" s="11">
        <f>mintBurn_tbl_op!F228/$B238</f>
        <v>-0.15753873749153319</v>
      </c>
      <c r="G238" s="11">
        <f>mintBurn_tbl_op!G228/$B238</f>
        <v>-0.19325302320581891</v>
      </c>
      <c r="H238" s="11">
        <f>mintBurn_tbl_op!H228/$B238</f>
        <v>-0.22103080098359668</v>
      </c>
      <c r="I238" s="11">
        <f>mintBurn_tbl_op!I228/$B238</f>
        <v>-0.24325302320581885</v>
      </c>
      <c r="K238" s="11">
        <f>mintBurn_tbl_op!J228/$B238</f>
        <v>-0.17658635653915222</v>
      </c>
      <c r="L238" s="11">
        <f>mintBurn_tbl_op!K228/$B238</f>
        <v>-0.21468159463439029</v>
      </c>
      <c r="M238" s="11">
        <f>mintBurn_tbl_op!L228/$B238</f>
        <v>-0.24325302320581885</v>
      </c>
      <c r="N238" s="11">
        <f>mintBurn_tbl_op!M228/$B238</f>
        <v>-0.26547524542804107</v>
      </c>
      <c r="O238" s="11">
        <f>mintBurn_tbl_op!N228/$B238</f>
        <v>-0.28325302320581897</v>
      </c>
    </row>
    <row r="239" spans="1:15" x14ac:dyDescent="0.25">
      <c r="A239" s="12" t="str">
        <f>mintBurn_tbl_op!A229</f>
        <v>0x5e14c52c105c036c61ac707468f462003dc17c94</v>
      </c>
      <c r="B239" s="2">
        <f>mintBurn_tbl_op!B229</f>
        <v>74876.127279353954</v>
      </c>
      <c r="C239" s="2">
        <f>mintBurn_tbl_op!C229</f>
        <v>19561.320311795469</v>
      </c>
      <c r="D239" s="2"/>
      <c r="E239" s="11">
        <f>mintBurn_tbl_op!E229/$B239</f>
        <v>7.2084240697779342E-2</v>
      </c>
      <c r="F239" s="11">
        <f>mintBurn_tbl_op!F229/$B239</f>
        <v>2.446519307873174E-2</v>
      </c>
      <c r="G239" s="11">
        <f>mintBurn_tbl_op!G229/$B239</f>
        <v>-1.1249092635553995E-2</v>
      </c>
      <c r="H239" s="11">
        <f>mintBurn_tbl_op!H229/$B239</f>
        <v>-3.9026870413331791E-2</v>
      </c>
      <c r="I239" s="11">
        <f>mintBurn_tbl_op!I229/$B239</f>
        <v>-6.1249092635554003E-2</v>
      </c>
      <c r="K239" s="11">
        <f>mintBurn_tbl_op!J229/$B239</f>
        <v>5.4175740311126911E-3</v>
      </c>
      <c r="L239" s="11">
        <f>mintBurn_tbl_op!K229/$B239</f>
        <v>-3.2677664064125395E-2</v>
      </c>
      <c r="M239" s="11">
        <f>mintBurn_tbl_op!L229/$B239</f>
        <v>-6.1249092635553982E-2</v>
      </c>
      <c r="N239" s="11">
        <f>mintBurn_tbl_op!M229/$B239</f>
        <v>-8.3471314857776202E-2</v>
      </c>
      <c r="O239" s="11">
        <f>mintBurn_tbl_op!N229/$B239</f>
        <v>-0.101249092635554</v>
      </c>
    </row>
    <row r="240" spans="1:15" x14ac:dyDescent="0.25">
      <c r="A240" s="12" t="str">
        <f>mintBurn_tbl_op!A230</f>
        <v>0xd062ab63bb4f7af7e59b85defc3c90bfa9b81e6e</v>
      </c>
      <c r="B240" s="2">
        <f>mintBurn_tbl_op!B230</f>
        <v>77447.254664826381</v>
      </c>
      <c r="C240" s="2">
        <f>mintBurn_tbl_op!C230</f>
        <v>19212.4655358011</v>
      </c>
      <c r="D240" s="2"/>
      <c r="E240" s="11">
        <f>mintBurn_tbl_op!E230/$B240</f>
        <v>8.526171841362877E-2</v>
      </c>
      <c r="F240" s="11">
        <f>mintBurn_tbl_op!F230/$B240</f>
        <v>3.7642670794581161E-2</v>
      </c>
      <c r="G240" s="11">
        <f>mintBurn_tbl_op!G230/$B240</f>
        <v>1.9283850802954696E-3</v>
      </c>
      <c r="H240" s="11">
        <f>mintBurn_tbl_op!H230/$B240</f>
        <v>-2.5849392697482324E-2</v>
      </c>
      <c r="I240" s="11">
        <f>mintBurn_tbl_op!I230/$B240</f>
        <v>-4.807161491970454E-2</v>
      </c>
      <c r="K240" s="11">
        <f>mintBurn_tbl_op!J230/$B240</f>
        <v>1.8595051746962171E-2</v>
      </c>
      <c r="L240" s="11">
        <f>mintBurn_tbl_op!K230/$B240</f>
        <v>-1.9500186348275959E-2</v>
      </c>
      <c r="M240" s="11">
        <f>mintBurn_tbl_op!L230/$B240</f>
        <v>-4.8071614919704519E-2</v>
      </c>
      <c r="N240" s="11">
        <f>mintBurn_tbl_op!M230/$B240</f>
        <v>-7.0293837141926732E-2</v>
      </c>
      <c r="O240" s="11">
        <f>mintBurn_tbl_op!N230/$B240</f>
        <v>-8.8071614919704513E-2</v>
      </c>
    </row>
    <row r="241" spans="1:15" x14ac:dyDescent="0.25">
      <c r="A241" s="12" t="str">
        <f>mintBurn_tbl_op!A231</f>
        <v>0x0291eb432cb4a2613a7415018933e3db45bcd769</v>
      </c>
      <c r="B241" s="2">
        <f>mintBurn_tbl_op!B231</f>
        <v>77076.624065512529</v>
      </c>
      <c r="C241" s="2">
        <f>mintBurn_tbl_op!C231</f>
        <v>19134.73896858258</v>
      </c>
      <c r="D241" s="2"/>
      <c r="E241" s="11">
        <f>mintBurn_tbl_op!E231/$B241</f>
        <v>8.5077273852592519E-2</v>
      </c>
      <c r="F241" s="11">
        <f>mintBurn_tbl_op!F231/$B241</f>
        <v>3.7458226233544889E-2</v>
      </c>
      <c r="G241" s="11">
        <f>mintBurn_tbl_op!G231/$B241</f>
        <v>1.7439405192591964E-3</v>
      </c>
      <c r="H241" s="11">
        <f>mintBurn_tbl_op!H231/$B241</f>
        <v>-2.6033837258518593E-2</v>
      </c>
      <c r="I241" s="11">
        <f>mintBurn_tbl_op!I231/$B241</f>
        <v>-4.8256059480740791E-2</v>
      </c>
      <c r="K241" s="11">
        <f>mintBurn_tbl_op!J231/$B241</f>
        <v>1.841060718592586E-2</v>
      </c>
      <c r="L241" s="11">
        <f>mintBurn_tbl_op!K231/$B241</f>
        <v>-1.9684630909312207E-2</v>
      </c>
      <c r="M241" s="11">
        <f>mintBurn_tbl_op!L231/$B241</f>
        <v>-4.8256059480740791E-2</v>
      </c>
      <c r="N241" s="11">
        <f>mintBurn_tbl_op!M231/$B241</f>
        <v>-7.0478281702963025E-2</v>
      </c>
      <c r="O241" s="11">
        <f>mintBurn_tbl_op!N231/$B241</f>
        <v>-8.8256059480740792E-2</v>
      </c>
    </row>
    <row r="242" spans="1:15" x14ac:dyDescent="0.25">
      <c r="A242" s="12" t="str">
        <f>mintBurn_tbl_op!A232</f>
        <v>0xcf4d525f31bafdecfa27794f62e0c4dc3a14016f</v>
      </c>
      <c r="B242" s="2">
        <f>mintBurn_tbl_op!B232</f>
        <v>71158.478738428137</v>
      </c>
      <c r="C242" s="2">
        <f>mintBurn_tbl_op!C232</f>
        <v>19089.714767717389</v>
      </c>
      <c r="D242" s="2"/>
      <c r="E242" s="11">
        <f>mintBurn_tbl_op!E232/$B242</f>
        <v>6.5062916284517769E-2</v>
      </c>
      <c r="F242" s="11">
        <f>mintBurn_tbl_op!F232/$B242</f>
        <v>1.7443868665470142E-2</v>
      </c>
      <c r="G242" s="11">
        <f>mintBurn_tbl_op!G232/$B242</f>
        <v>-1.8270417048815574E-2</v>
      </c>
      <c r="H242" s="11">
        <f>mintBurn_tbl_op!H232/$B242</f>
        <v>-4.6048194826593357E-2</v>
      </c>
      <c r="I242" s="11">
        <f>mintBurn_tbl_op!I232/$B242</f>
        <v>-6.8270417048815576E-2</v>
      </c>
      <c r="K242" s="11">
        <f>mintBurn_tbl_op!J232/$B242</f>
        <v>-1.6037503821489212E-3</v>
      </c>
      <c r="L242" s="11">
        <f>mintBurn_tbl_op!K232/$B242</f>
        <v>-3.9698988477387002E-2</v>
      </c>
      <c r="M242" s="11">
        <f>mintBurn_tbl_op!L232/$B242</f>
        <v>-6.8270417048815576E-2</v>
      </c>
      <c r="N242" s="11">
        <f>mintBurn_tbl_op!M232/$B242</f>
        <v>-9.0492639271037789E-2</v>
      </c>
      <c r="O242" s="11">
        <f>mintBurn_tbl_op!N232/$B242</f>
        <v>-0.10827041704881557</v>
      </c>
    </row>
    <row r="243" spans="1:15" x14ac:dyDescent="0.25">
      <c r="A243" s="12" t="str">
        <f>mintBurn_tbl_op!A233</f>
        <v>0x80fb5880f38185661962e475ac1557817dc9faea</v>
      </c>
      <c r="B243" s="2">
        <f>mintBurn_tbl_op!B233</f>
        <v>75307.905179728972</v>
      </c>
      <c r="C243" s="2">
        <f>mintBurn_tbl_op!C233</f>
        <v>18857.226065806411</v>
      </c>
      <c r="D243" s="2"/>
      <c r="E243" s="11">
        <f>mintBurn_tbl_op!E233/$B243</f>
        <v>8.2931652118034979E-2</v>
      </c>
      <c r="F243" s="11">
        <f>mintBurn_tbl_op!F233/$B243</f>
        <v>3.5312604498987349E-2</v>
      </c>
      <c r="G243" s="11">
        <f>mintBurn_tbl_op!G233/$B243</f>
        <v>-4.0168121529837682E-4</v>
      </c>
      <c r="H243" s="11">
        <f>mintBurn_tbl_op!H233/$B243</f>
        <v>-2.8179458993076143E-2</v>
      </c>
      <c r="I243" s="11">
        <f>mintBurn_tbl_op!I233/$B243</f>
        <v>-5.0401681215298387E-2</v>
      </c>
      <c r="K243" s="11">
        <f>mintBurn_tbl_op!J233/$B243</f>
        <v>1.62649854513683E-2</v>
      </c>
      <c r="L243" s="11">
        <f>mintBurn_tbl_op!K233/$B243</f>
        <v>-2.1830252643869806E-2</v>
      </c>
      <c r="M243" s="11">
        <f>mintBurn_tbl_op!L233/$B243</f>
        <v>-5.0401681215298359E-2</v>
      </c>
      <c r="N243" s="11">
        <f>mintBurn_tbl_op!M233/$B243</f>
        <v>-7.2623903437520579E-2</v>
      </c>
      <c r="O243" s="11">
        <f>mintBurn_tbl_op!N233/$B243</f>
        <v>-9.040168121529836E-2</v>
      </c>
    </row>
    <row r="244" spans="1:15" x14ac:dyDescent="0.25">
      <c r="A244" s="12" t="str">
        <f>mintBurn_tbl_op!A234</f>
        <v>0xb95b8106b30c794b1eed3c5eeaf6a02cf82c8446</v>
      </c>
      <c r="B244" s="2">
        <f>mintBurn_tbl_op!B234</f>
        <v>55719.51984989932</v>
      </c>
      <c r="C244" s="2">
        <f>mintBurn_tbl_op!C234</f>
        <v>18601.57137999616</v>
      </c>
      <c r="D244" s="2"/>
      <c r="E244" s="11">
        <f>mintBurn_tbl_op!E234/$B244</f>
        <v>-5.0966154720799637E-4</v>
      </c>
      <c r="F244" s="11">
        <f>mintBurn_tbl_op!F234/$B244</f>
        <v>-4.8128709166255612E-2</v>
      </c>
      <c r="G244" s="11">
        <f>mintBurn_tbl_op!G234/$B244</f>
        <v>-8.3842994880541324E-2</v>
      </c>
      <c r="H244" s="11">
        <f>mintBurn_tbl_op!H234/$B244</f>
        <v>-0.1116207726583191</v>
      </c>
      <c r="I244" s="11">
        <f>mintBurn_tbl_op!I234/$B244</f>
        <v>-0.13384299488054135</v>
      </c>
      <c r="K244" s="11">
        <f>mintBurn_tbl_op!J234/$B244</f>
        <v>-6.7176328213874648E-2</v>
      </c>
      <c r="L244" s="11">
        <f>mintBurn_tbl_op!K234/$B244</f>
        <v>-0.10527156630911272</v>
      </c>
      <c r="M244" s="11">
        <f>mintBurn_tbl_op!L234/$B244</f>
        <v>-0.13384299488054133</v>
      </c>
      <c r="N244" s="11">
        <f>mintBurn_tbl_op!M234/$B244</f>
        <v>-0.15606521710276355</v>
      </c>
      <c r="O244" s="11">
        <f>mintBurn_tbl_op!N234/$B244</f>
        <v>-0.17384299488054131</v>
      </c>
    </row>
    <row r="245" spans="1:15" x14ac:dyDescent="0.25">
      <c r="A245" s="12" t="str">
        <f>mintBurn_tbl_op!A235</f>
        <v>0x89b76bdda22a59014e7c67a612ca80dad957e13d</v>
      </c>
      <c r="B245" s="2">
        <f>mintBurn_tbl_op!B235</f>
        <v>65534.661384405779</v>
      </c>
      <c r="C245" s="2">
        <f>mintBurn_tbl_op!C235</f>
        <v>18502.138658328709</v>
      </c>
      <c r="D245" s="2"/>
      <c r="E245" s="11">
        <f>mintBurn_tbl_op!E235/$B245</f>
        <v>5.1007335647910629E-2</v>
      </c>
      <c r="F245" s="11">
        <f>mintBurn_tbl_op!F235/$B245</f>
        <v>3.3882880288630393E-3</v>
      </c>
      <c r="G245" s="11">
        <f>mintBurn_tbl_op!G235/$B245</f>
        <v>-3.2325997685422693E-2</v>
      </c>
      <c r="H245" s="11">
        <f>mintBurn_tbl_op!H235/$B245</f>
        <v>-6.0103775463200483E-2</v>
      </c>
      <c r="I245" s="11">
        <f>mintBurn_tbl_op!I235/$B245</f>
        <v>-8.2325997685422689E-2</v>
      </c>
      <c r="K245" s="11">
        <f>mintBurn_tbl_op!J235/$B245</f>
        <v>-1.5659331018756023E-2</v>
      </c>
      <c r="L245" s="11">
        <f>mintBurn_tbl_op!K235/$B245</f>
        <v>-5.3754569113994108E-2</v>
      </c>
      <c r="M245" s="11">
        <f>mintBurn_tbl_op!L235/$B245</f>
        <v>-8.2325997685422689E-2</v>
      </c>
      <c r="N245" s="11">
        <f>mintBurn_tbl_op!M235/$B245</f>
        <v>-0.10454821990764492</v>
      </c>
      <c r="O245" s="11">
        <f>mintBurn_tbl_op!N235/$B245</f>
        <v>-0.12232599768542267</v>
      </c>
    </row>
    <row r="246" spans="1:15" x14ac:dyDescent="0.25">
      <c r="A246" s="12" t="str">
        <f>mintBurn_tbl_op!A236</f>
        <v>0x3f7a4968fa9992d77af365eb34918e6c0b8a4240</v>
      </c>
      <c r="B246" s="2">
        <f>mintBurn_tbl_op!B236</f>
        <v>70371.534907323876</v>
      </c>
      <c r="C246" s="2">
        <f>mintBurn_tbl_op!C236</f>
        <v>18497.337881355761</v>
      </c>
      <c r="D246" s="2"/>
      <c r="E246" s="11">
        <f>mintBurn_tbl_op!E236/$B246</f>
        <v>7.0480776461923342E-2</v>
      </c>
      <c r="F246" s="11">
        <f>mintBurn_tbl_op!F236/$B246</f>
        <v>2.2861728842875722E-2</v>
      </c>
      <c r="G246" s="11">
        <f>mintBurn_tbl_op!G236/$B246</f>
        <v>-1.2852556871409971E-2</v>
      </c>
      <c r="H246" s="11">
        <f>mintBurn_tbl_op!H236/$B246</f>
        <v>-4.0630334649187756E-2</v>
      </c>
      <c r="I246" s="11">
        <f>mintBurn_tbl_op!I236/$B246</f>
        <v>-6.2852556871409976E-2</v>
      </c>
      <c r="K246" s="11">
        <f>mintBurn_tbl_op!J236/$B246</f>
        <v>3.8141097952567129E-3</v>
      </c>
      <c r="L246" s="11">
        <f>mintBurn_tbl_op!K236/$B246</f>
        <v>-3.4281128299981409E-2</v>
      </c>
      <c r="M246" s="11">
        <f>mintBurn_tbl_op!L236/$B246</f>
        <v>-6.2852556871409976E-2</v>
      </c>
      <c r="N246" s="11">
        <f>mintBurn_tbl_op!M236/$B246</f>
        <v>-8.5074779093632175E-2</v>
      </c>
      <c r="O246" s="11">
        <f>mintBurn_tbl_op!N236/$B246</f>
        <v>-0.10285255687140998</v>
      </c>
    </row>
    <row r="247" spans="1:15" x14ac:dyDescent="0.25">
      <c r="A247" s="12" t="str">
        <f>mintBurn_tbl_op!A237</f>
        <v>0x69cfafca9c889d6efc1acc5651ce7a5ec6cdc231</v>
      </c>
      <c r="B247" s="2">
        <f>mintBurn_tbl_op!B237</f>
        <v>73025.755101513249</v>
      </c>
      <c r="C247" s="2">
        <f>mintBurn_tbl_op!C237</f>
        <v>18392.677424504229</v>
      </c>
      <c r="D247" s="2"/>
      <c r="E247" s="11">
        <f>mintBurn_tbl_op!E237/$B247</f>
        <v>8.1467708678901046E-2</v>
      </c>
      <c r="F247" s="11">
        <f>mintBurn_tbl_op!F237/$B247</f>
        <v>3.3848661059853437E-2</v>
      </c>
      <c r="G247" s="11">
        <f>mintBurn_tbl_op!G237/$B247</f>
        <v>-1.8656246544322766E-3</v>
      </c>
      <c r="H247" s="11">
        <f>mintBurn_tbl_op!H237/$B247</f>
        <v>-2.9643402432210059E-2</v>
      </c>
      <c r="I247" s="11">
        <f>mintBurn_tbl_op!I237/$B247</f>
        <v>-5.1865624654432278E-2</v>
      </c>
      <c r="K247" s="11">
        <f>mintBurn_tbl_op!J237/$B247</f>
        <v>1.4801042012234396E-2</v>
      </c>
      <c r="L247" s="11">
        <f>mintBurn_tbl_op!K237/$B247</f>
        <v>-2.3294196083003683E-2</v>
      </c>
      <c r="M247" s="11">
        <f>mintBurn_tbl_op!L237/$B247</f>
        <v>-5.1865624654432278E-2</v>
      </c>
      <c r="N247" s="11">
        <f>mintBurn_tbl_op!M237/$B247</f>
        <v>-7.4087846876654484E-2</v>
      </c>
      <c r="O247" s="11">
        <f>mintBurn_tbl_op!N237/$B247</f>
        <v>-9.1865624654432265E-2</v>
      </c>
    </row>
    <row r="248" spans="1:15" x14ac:dyDescent="0.25">
      <c r="A248" s="12" t="str">
        <f>mintBurn_tbl_op!A238</f>
        <v>0x3f6524bbab05fd836710fbbf9adc6268e42abd80</v>
      </c>
      <c r="B248" s="2">
        <f>mintBurn_tbl_op!B238</f>
        <v>87858.546887760895</v>
      </c>
      <c r="C248" s="2">
        <f>mintBurn_tbl_op!C238</f>
        <v>18318.999543473561</v>
      </c>
      <c r="D248" s="2"/>
      <c r="E248" s="11">
        <f>mintBurn_tbl_op!E238/$B248</f>
        <v>0.12482772753409288</v>
      </c>
      <c r="F248" s="11">
        <f>mintBurn_tbl_op!F238/$B248</f>
        <v>7.7208679915045236E-2</v>
      </c>
      <c r="G248" s="11">
        <f>mintBurn_tbl_op!G238/$B248</f>
        <v>4.149439420075951E-2</v>
      </c>
      <c r="H248" s="11">
        <f>mintBurn_tbl_op!H238/$B248</f>
        <v>1.3716616422981715E-2</v>
      </c>
      <c r="I248" s="11">
        <f>mintBurn_tbl_op!I238/$B248</f>
        <v>-8.5056057992404961E-3</v>
      </c>
      <c r="K248" s="11">
        <f>mintBurn_tbl_op!J238/$B248</f>
        <v>5.816106086742618E-2</v>
      </c>
      <c r="L248" s="11">
        <f>mintBurn_tbl_op!K238/$B248</f>
        <v>2.0065822772188095E-2</v>
      </c>
      <c r="M248" s="11">
        <f>mintBurn_tbl_op!L238/$B248</f>
        <v>-8.5056057992404961E-3</v>
      </c>
      <c r="N248" s="11">
        <f>mintBurn_tbl_op!M238/$B248</f>
        <v>-3.0727828021462726E-2</v>
      </c>
      <c r="O248" s="11">
        <f>mintBurn_tbl_op!N238/$B248</f>
        <v>-4.8505605799240493E-2</v>
      </c>
    </row>
    <row r="249" spans="1:15" x14ac:dyDescent="0.25">
      <c r="A249" s="12" t="str">
        <f>mintBurn_tbl_op!A239</f>
        <v>0xef7d9be5a88af3c6bc4d87606b2747695485e50e</v>
      </c>
      <c r="B249" s="2">
        <f>mintBurn_tbl_op!B239</f>
        <v>58175.96828825432</v>
      </c>
      <c r="C249" s="2">
        <f>mintBurn_tbl_op!C239</f>
        <v>18299.050508240391</v>
      </c>
      <c r="D249" s="2"/>
      <c r="E249" s="11">
        <f>mintBurn_tbl_op!E239/$B249</f>
        <v>1.8786776625054982E-2</v>
      </c>
      <c r="F249" s="11">
        <f>mintBurn_tbl_op!F239/$B249</f>
        <v>-2.8832270993992663E-2</v>
      </c>
      <c r="G249" s="11">
        <f>mintBurn_tbl_op!G239/$B249</f>
        <v>-6.4546556708278358E-2</v>
      </c>
      <c r="H249" s="11">
        <f>mintBurn_tbl_op!H239/$B249</f>
        <v>-9.2324334486056134E-2</v>
      </c>
      <c r="I249" s="11">
        <f>mintBurn_tbl_op!I239/$B249</f>
        <v>-0.11454655670827836</v>
      </c>
      <c r="K249" s="11">
        <f>mintBurn_tbl_op!J239/$B249</f>
        <v>-4.787989004161166E-2</v>
      </c>
      <c r="L249" s="11">
        <f>mintBurn_tbl_op!K239/$B249</f>
        <v>-8.5975128136849766E-2</v>
      </c>
      <c r="M249" s="11">
        <f>mintBurn_tbl_op!L239/$B249</f>
        <v>-0.11454655670827832</v>
      </c>
      <c r="N249" s="11">
        <f>mintBurn_tbl_op!M239/$B249</f>
        <v>-0.13676877893050055</v>
      </c>
      <c r="O249" s="11">
        <f>mintBurn_tbl_op!N239/$B249</f>
        <v>-0.15454655670827833</v>
      </c>
    </row>
    <row r="250" spans="1:15" x14ac:dyDescent="0.25">
      <c r="A250" s="12" t="str">
        <f>mintBurn_tbl_op!A240</f>
        <v>0xafa306dbb13beb550511ffbd304d97461e71603c</v>
      </c>
      <c r="B250" s="2">
        <f>mintBurn_tbl_op!B240</f>
        <v>63942.077230782241</v>
      </c>
      <c r="C250" s="2">
        <f>mintBurn_tbl_op!C240</f>
        <v>18242.581772056841</v>
      </c>
      <c r="D250" s="2"/>
      <c r="E250" s="11">
        <f>mintBurn_tbl_op!E240/$B250</f>
        <v>4.8034785614669159E-2</v>
      </c>
      <c r="F250" s="11">
        <f>mintBurn_tbl_op!F240/$B250</f>
        <v>4.1573799562152561E-4</v>
      </c>
      <c r="G250" s="11">
        <f>mintBurn_tbl_op!G240/$B250</f>
        <v>-3.5298547718664176E-2</v>
      </c>
      <c r="H250" s="11">
        <f>mintBurn_tbl_op!H240/$B250</f>
        <v>-6.307632549644196E-2</v>
      </c>
      <c r="I250" s="11">
        <f>mintBurn_tbl_op!I240/$B250</f>
        <v>-8.5298547718664172E-2</v>
      </c>
      <c r="K250" s="11">
        <f>mintBurn_tbl_op!J240/$B250</f>
        <v>-1.8631881051997524E-2</v>
      </c>
      <c r="L250" s="11">
        <f>mintBurn_tbl_op!K240/$B250</f>
        <v>-5.6727119147235605E-2</v>
      </c>
      <c r="M250" s="11">
        <f>mintBurn_tbl_op!L240/$B250</f>
        <v>-8.5298547718664172E-2</v>
      </c>
      <c r="N250" s="11">
        <f>mintBurn_tbl_op!M240/$B250</f>
        <v>-0.10752076994088643</v>
      </c>
      <c r="O250" s="11">
        <f>mintBurn_tbl_op!N240/$B250</f>
        <v>-0.12529854771866419</v>
      </c>
    </row>
    <row r="251" spans="1:15" x14ac:dyDescent="0.25">
      <c r="A251" s="12" t="str">
        <f>mintBurn_tbl_op!A241</f>
        <v>0xeddc3369e15e9effa6e1ec2ee1ddc3cdf501e852</v>
      </c>
      <c r="B251" s="2">
        <f>mintBurn_tbl_op!B241</f>
        <v>54588.795325145933</v>
      </c>
      <c r="C251" s="2">
        <f>mintBurn_tbl_op!C241</f>
        <v>18091.015078110959</v>
      </c>
      <c r="D251" s="2"/>
      <c r="E251" s="11">
        <f>mintBurn_tbl_op!E241/$B251</f>
        <v>1.9280518949744755E-3</v>
      </c>
      <c r="F251" s="11">
        <f>mintBurn_tbl_op!F241/$B251</f>
        <v>-4.5690995724073168E-2</v>
      </c>
      <c r="G251" s="11">
        <f>mintBurn_tbl_op!G241/$B251</f>
        <v>-8.1405281438358873E-2</v>
      </c>
      <c r="H251" s="11">
        <f>mintBurn_tbl_op!H241/$B251</f>
        <v>-0.10918305921613664</v>
      </c>
      <c r="I251" s="11">
        <f>mintBurn_tbl_op!I241/$B251</f>
        <v>-0.13140528143835886</v>
      </c>
      <c r="K251" s="11">
        <f>mintBurn_tbl_op!J241/$B251</f>
        <v>-6.4738614771692182E-2</v>
      </c>
      <c r="L251" s="11">
        <f>mintBurn_tbl_op!K241/$B251</f>
        <v>-0.10283385286693027</v>
      </c>
      <c r="M251" s="11">
        <f>mintBurn_tbl_op!L241/$B251</f>
        <v>-0.13140528143835886</v>
      </c>
      <c r="N251" s="11">
        <f>mintBurn_tbl_op!M241/$B251</f>
        <v>-0.15362750366058106</v>
      </c>
      <c r="O251" s="11">
        <f>mintBurn_tbl_op!N241/$B251</f>
        <v>-0.17140528143835884</v>
      </c>
    </row>
    <row r="252" spans="1:15" x14ac:dyDescent="0.25">
      <c r="A252" s="12" t="str">
        <f>mintBurn_tbl_op!A242</f>
        <v>0x00610d1b203f9ddf2776d8729b0de854f5dce8ed</v>
      </c>
      <c r="B252" s="2">
        <f>mintBurn_tbl_op!B242</f>
        <v>68224.82050887993</v>
      </c>
      <c r="C252" s="2">
        <f>mintBurn_tbl_op!C242</f>
        <v>17813.325694777541</v>
      </c>
      <c r="D252" s="2"/>
      <c r="E252" s="11">
        <f>mintBurn_tbl_op!E242/$B252</f>
        <v>7.2235897504110261E-2</v>
      </c>
      <c r="F252" s="11">
        <f>mintBurn_tbl_op!F242/$B252</f>
        <v>2.461684988506261E-2</v>
      </c>
      <c r="G252" s="11">
        <f>mintBurn_tbl_op!G242/$B252</f>
        <v>-1.1097435829223089E-2</v>
      </c>
      <c r="H252" s="11">
        <f>mintBurn_tbl_op!H242/$B252</f>
        <v>-3.8875213607000858E-2</v>
      </c>
      <c r="I252" s="11">
        <f>mintBurn_tbl_op!I242/$B252</f>
        <v>-6.1097435829223092E-2</v>
      </c>
      <c r="K252" s="11">
        <f>mintBurn_tbl_op!J242/$B252</f>
        <v>5.5692308374435595E-3</v>
      </c>
      <c r="L252" s="11">
        <f>mintBurn_tbl_op!K242/$B252</f>
        <v>-3.2526007257794518E-2</v>
      </c>
      <c r="M252" s="11">
        <f>mintBurn_tbl_op!L242/$B252</f>
        <v>-6.1097435829223092E-2</v>
      </c>
      <c r="N252" s="11">
        <f>mintBurn_tbl_op!M242/$B252</f>
        <v>-8.3319658051445325E-2</v>
      </c>
      <c r="O252" s="11">
        <f>mintBurn_tbl_op!N242/$B252</f>
        <v>-0.10109743582922309</v>
      </c>
    </row>
    <row r="253" spans="1:15" x14ac:dyDescent="0.25">
      <c r="A253" s="12" t="str">
        <f>mintBurn_tbl_op!A243</f>
        <v>0x02a92f5e64ced3817782b5b17a0c86a4db475eb4</v>
      </c>
      <c r="B253" s="2">
        <f>mintBurn_tbl_op!B243</f>
        <v>67731.967803366424</v>
      </c>
      <c r="C253" s="2">
        <f>mintBurn_tbl_op!C243</f>
        <v>17702.658541624551</v>
      </c>
      <c r="D253" s="2"/>
      <c r="E253" s="11">
        <f>mintBurn_tbl_op!E243/$B253</f>
        <v>7.1969916386443886E-2</v>
      </c>
      <c r="F253" s="11">
        <f>mintBurn_tbl_op!F243/$B253</f>
        <v>2.4350868767396238E-2</v>
      </c>
      <c r="G253" s="11">
        <f>mintBurn_tbl_op!G243/$B253</f>
        <v>-1.1363416946889452E-2</v>
      </c>
      <c r="H253" s="11">
        <f>mintBurn_tbl_op!H243/$B253</f>
        <v>-3.914119472466724E-2</v>
      </c>
      <c r="I253" s="11">
        <f>mintBurn_tbl_op!I243/$B253</f>
        <v>-6.1363416946889453E-2</v>
      </c>
      <c r="K253" s="11">
        <f>mintBurn_tbl_op!J243/$B253</f>
        <v>5.3032497197772156E-3</v>
      </c>
      <c r="L253" s="11">
        <f>mintBurn_tbl_op!K243/$B253</f>
        <v>-3.2791988375460886E-2</v>
      </c>
      <c r="M253" s="11">
        <f>mintBurn_tbl_op!L243/$B253</f>
        <v>-6.1363416946889453E-2</v>
      </c>
      <c r="N253" s="11">
        <f>mintBurn_tbl_op!M243/$B253</f>
        <v>-8.3585639169111658E-2</v>
      </c>
      <c r="O253" s="11">
        <f>mintBurn_tbl_op!N243/$B253</f>
        <v>-0.10136341694688945</v>
      </c>
    </row>
    <row r="254" spans="1:15" x14ac:dyDescent="0.25">
      <c r="A254" s="12" t="str">
        <f>mintBurn_tbl_op!A244</f>
        <v>0x80c375ae21b680e7948dcf17beaa70547285d497</v>
      </c>
      <c r="B254" s="2">
        <f>mintBurn_tbl_op!B244</f>
        <v>41848.695741428492</v>
      </c>
      <c r="C254" s="2">
        <f>mintBurn_tbl_op!C244</f>
        <v>17670.614202515429</v>
      </c>
      <c r="D254" s="2"/>
      <c r="E254" s="11">
        <f>mintBurn_tbl_op!E244/$B254</f>
        <v>-8.8916724630175498E-2</v>
      </c>
      <c r="F254" s="11">
        <f>mintBurn_tbl_op!F244/$B254</f>
        <v>-0.13653577224922311</v>
      </c>
      <c r="G254" s="11">
        <f>mintBurn_tbl_op!G244/$B254</f>
        <v>-0.17225005796350884</v>
      </c>
      <c r="H254" s="11">
        <f>mintBurn_tbl_op!H244/$B254</f>
        <v>-0.2000278357412866</v>
      </c>
      <c r="I254" s="11">
        <f>mintBurn_tbl_op!I244/$B254</f>
        <v>-0.22225005796350883</v>
      </c>
      <c r="K254" s="11">
        <f>mintBurn_tbl_op!J244/$B254</f>
        <v>-0.15558339129684218</v>
      </c>
      <c r="L254" s="11">
        <f>mintBurn_tbl_op!K244/$B254</f>
        <v>-0.19367862939208025</v>
      </c>
      <c r="M254" s="11">
        <f>mintBurn_tbl_op!L244/$B254</f>
        <v>-0.22225005796350883</v>
      </c>
      <c r="N254" s="11">
        <f>mintBurn_tbl_op!M244/$B254</f>
        <v>-0.24447228018573114</v>
      </c>
      <c r="O254" s="11">
        <f>mintBurn_tbl_op!N244/$B254</f>
        <v>-0.26225005796350892</v>
      </c>
    </row>
    <row r="255" spans="1:15" x14ac:dyDescent="0.25">
      <c r="A255" s="12" t="str">
        <f>mintBurn_tbl_op!A245</f>
        <v>0x4f54edb55391df3156607971c71da03fbfd31d67</v>
      </c>
      <c r="B255" s="2">
        <f>mintBurn_tbl_op!B245</f>
        <v>67412.728254423026</v>
      </c>
      <c r="C255" s="2">
        <f>mintBurn_tbl_op!C245</f>
        <v>17601.086624882861</v>
      </c>
      <c r="D255" s="2"/>
      <c r="E255" s="11">
        <f>mintBurn_tbl_op!E245/$B255</f>
        <v>7.2238921630332256E-2</v>
      </c>
      <c r="F255" s="11">
        <f>mintBurn_tbl_op!F245/$B255</f>
        <v>2.4619874011284668E-2</v>
      </c>
      <c r="G255" s="11">
        <f>mintBurn_tbl_op!G245/$B255</f>
        <v>-1.1094411703001053E-2</v>
      </c>
      <c r="H255" s="11">
        <f>mintBurn_tbl_op!H245/$B255</f>
        <v>-3.8872189480778835E-2</v>
      </c>
      <c r="I255" s="11">
        <f>mintBurn_tbl_op!I245/$B255</f>
        <v>-6.1094411703001061E-2</v>
      </c>
      <c r="K255" s="11">
        <f>mintBurn_tbl_op!J245/$B255</f>
        <v>5.57225496366562E-3</v>
      </c>
      <c r="L255" s="11">
        <f>mintBurn_tbl_op!K245/$B255</f>
        <v>-3.2522983131572487E-2</v>
      </c>
      <c r="M255" s="11">
        <f>mintBurn_tbl_op!L245/$B255</f>
        <v>-6.1094411703001061E-2</v>
      </c>
      <c r="N255" s="11">
        <f>mintBurn_tbl_op!M245/$B255</f>
        <v>-8.3316633925223274E-2</v>
      </c>
      <c r="O255" s="11">
        <f>mintBurn_tbl_op!N245/$B255</f>
        <v>-0.10109441170300104</v>
      </c>
    </row>
    <row r="256" spans="1:15" x14ac:dyDescent="0.25">
      <c r="A256" s="12" t="str">
        <f>mintBurn_tbl_op!A246</f>
        <v>0xc36e75e9afbac4b96f689cb3c1e2a404896be616</v>
      </c>
      <c r="B256" s="2">
        <f>mintBurn_tbl_op!B246</f>
        <v>55561.607496932258</v>
      </c>
      <c r="C256" s="2">
        <f>mintBurn_tbl_op!C246</f>
        <v>17423.193026200868</v>
      </c>
      <c r="D256" s="2"/>
      <c r="E256" s="11">
        <f>mintBurn_tbl_op!E246/$B256</f>
        <v>1.9750019042744038E-2</v>
      </c>
      <c r="F256" s="11">
        <f>mintBurn_tbl_op!F246/$B256</f>
        <v>-2.7869028576303592E-2</v>
      </c>
      <c r="G256" s="11">
        <f>mintBurn_tbl_op!G246/$B256</f>
        <v>-6.3583314290589305E-2</v>
      </c>
      <c r="H256" s="11">
        <f>mintBurn_tbl_op!H246/$B256</f>
        <v>-9.1361092068367095E-2</v>
      </c>
      <c r="I256" s="11">
        <f>mintBurn_tbl_op!I246/$B256</f>
        <v>-0.11358331429058932</v>
      </c>
      <c r="K256" s="11">
        <f>mintBurn_tbl_op!J246/$B256</f>
        <v>-4.6916647623922614E-2</v>
      </c>
      <c r="L256" s="11">
        <f>mintBurn_tbl_op!K246/$B256</f>
        <v>-8.5011885719160712E-2</v>
      </c>
      <c r="M256" s="11">
        <f>mintBurn_tbl_op!L246/$B256</f>
        <v>-0.11358331429058929</v>
      </c>
      <c r="N256" s="11">
        <f>mintBurn_tbl_op!M246/$B256</f>
        <v>-0.13580553651281152</v>
      </c>
      <c r="O256" s="11">
        <f>mintBurn_tbl_op!N246/$B256</f>
        <v>-0.1535833142905893</v>
      </c>
    </row>
    <row r="257" spans="1:15" x14ac:dyDescent="0.25">
      <c r="A257" s="12" t="str">
        <f>mintBurn_tbl_op!A247</f>
        <v>0x49a216d58dc65db1db92405ebdc48fdf945db991</v>
      </c>
      <c r="B257" s="2">
        <f>mintBurn_tbl_op!B247</f>
        <v>70999.439529201452</v>
      </c>
      <c r="C257" s="2">
        <f>mintBurn_tbl_op!C247</f>
        <v>17382.63045158227</v>
      </c>
      <c r="D257" s="2"/>
      <c r="E257" s="11">
        <f>mintBurn_tbl_op!E247/$B257</f>
        <v>8.8505619666200144E-2</v>
      </c>
      <c r="F257" s="11">
        <f>mintBurn_tbl_op!F247/$B257</f>
        <v>4.0886572047152556E-2</v>
      </c>
      <c r="G257" s="11">
        <f>mintBurn_tbl_op!G247/$B257</f>
        <v>5.1722863328668182E-3</v>
      </c>
      <c r="H257" s="11">
        <f>mintBurn_tbl_op!H247/$B257</f>
        <v>-2.2605491444910968E-2</v>
      </c>
      <c r="I257" s="11">
        <f>mintBurn_tbl_op!I247/$B257</f>
        <v>-4.4827713667133173E-2</v>
      </c>
      <c r="K257" s="11">
        <f>mintBurn_tbl_op!J247/$B257</f>
        <v>2.1838952999533482E-2</v>
      </c>
      <c r="L257" s="11">
        <f>mintBurn_tbl_op!K247/$B257</f>
        <v>-1.6256285095704606E-2</v>
      </c>
      <c r="M257" s="11">
        <f>mintBurn_tbl_op!L247/$B257</f>
        <v>-4.4827713667133173E-2</v>
      </c>
      <c r="N257" s="11">
        <f>mintBurn_tbl_op!M247/$B257</f>
        <v>-6.7049935889355414E-2</v>
      </c>
      <c r="O257" s="11">
        <f>mintBurn_tbl_op!N247/$B257</f>
        <v>-8.4827713667133167E-2</v>
      </c>
    </row>
    <row r="258" spans="1:15" x14ac:dyDescent="0.25">
      <c r="A258" s="12" t="str">
        <f>mintBurn_tbl_op!A248</f>
        <v>0xd8e80c06f9f3a41c85cad28117e01ebd50fd535e</v>
      </c>
      <c r="B258" s="2">
        <f>mintBurn_tbl_op!B248</f>
        <v>54914.458963583857</v>
      </c>
      <c r="C258" s="2">
        <f>mintBurn_tbl_op!C248</f>
        <v>17275.875487162859</v>
      </c>
      <c r="D258" s="2"/>
      <c r="E258" s="11">
        <f>mintBurn_tbl_op!E248/$B258</f>
        <v>1.8737217606886163E-2</v>
      </c>
      <c r="F258" s="11">
        <f>mintBurn_tbl_op!F248/$B258</f>
        <v>-2.8881830012161439E-2</v>
      </c>
      <c r="G258" s="11">
        <f>mintBurn_tbl_op!G248/$B258</f>
        <v>-6.4596115726447176E-2</v>
      </c>
      <c r="H258" s="11">
        <f>mintBurn_tbl_op!H248/$B258</f>
        <v>-9.2373893504224966E-2</v>
      </c>
      <c r="I258" s="11">
        <f>mintBurn_tbl_op!I248/$B258</f>
        <v>-0.11459611572644716</v>
      </c>
      <c r="K258" s="11">
        <f>mintBurn_tbl_op!J248/$B258</f>
        <v>-4.7929449059780478E-2</v>
      </c>
      <c r="L258" s="11">
        <f>mintBurn_tbl_op!K248/$B258</f>
        <v>-8.6024687155018584E-2</v>
      </c>
      <c r="M258" s="11">
        <f>mintBurn_tbl_op!L248/$B258</f>
        <v>-0.11459611572644716</v>
      </c>
      <c r="N258" s="11">
        <f>mintBurn_tbl_op!M248/$B258</f>
        <v>-0.13681833794866941</v>
      </c>
      <c r="O258" s="11">
        <f>mintBurn_tbl_op!N248/$B258</f>
        <v>-0.15459611572644716</v>
      </c>
    </row>
    <row r="259" spans="1:15" x14ac:dyDescent="0.25">
      <c r="A259" s="12" t="str">
        <f>mintBurn_tbl_op!A249</f>
        <v>0x2f206d74d7cfcc6a9f556825034eb110a572ad62</v>
      </c>
      <c r="B259" s="2">
        <f>mintBurn_tbl_op!B249</f>
        <v>52670.270292131449</v>
      </c>
      <c r="C259" s="2">
        <f>mintBurn_tbl_op!C249</f>
        <v>17263.977099801421</v>
      </c>
      <c r="D259" s="2"/>
      <c r="E259" s="11">
        <f>mintBurn_tbl_op!E249/$B259</f>
        <v>5.5587272026232978E-3</v>
      </c>
      <c r="F259" s="11">
        <f>mintBurn_tbl_op!F249/$B259</f>
        <v>-4.2060320416424345E-2</v>
      </c>
      <c r="G259" s="11">
        <f>mintBurn_tbl_op!G249/$B259</f>
        <v>-7.7774606130710078E-2</v>
      </c>
      <c r="H259" s="11">
        <f>mintBurn_tbl_op!H249/$B259</f>
        <v>-0.10555238390848783</v>
      </c>
      <c r="I259" s="11">
        <f>mintBurn_tbl_op!I249/$B259</f>
        <v>-0.12777460613071007</v>
      </c>
      <c r="K259" s="11">
        <f>mintBurn_tbl_op!J249/$B259</f>
        <v>-6.1107939464043366E-2</v>
      </c>
      <c r="L259" s="11">
        <f>mintBurn_tbl_op!K249/$B259</f>
        <v>-9.9203177559281472E-2</v>
      </c>
      <c r="M259" s="11">
        <f>mintBurn_tbl_op!L249/$B259</f>
        <v>-0.12777460613071004</v>
      </c>
      <c r="N259" s="11">
        <f>mintBurn_tbl_op!M249/$B259</f>
        <v>-0.14999682835293227</v>
      </c>
      <c r="O259" s="11">
        <f>mintBurn_tbl_op!N249/$B259</f>
        <v>-0.16777460613071005</v>
      </c>
    </row>
    <row r="260" spans="1:15" x14ac:dyDescent="0.25">
      <c r="A260" s="12" t="str">
        <f>mintBurn_tbl_op!A250</f>
        <v>0x3989634881db165a91dea818d50b79daf5ee4efc</v>
      </c>
      <c r="B260" s="2">
        <f>mintBurn_tbl_op!B250</f>
        <v>64948.193668040381</v>
      </c>
      <c r="C260" s="2">
        <f>mintBurn_tbl_op!C250</f>
        <v>17088.41318924892</v>
      </c>
      <c r="D260" s="2"/>
      <c r="E260" s="11">
        <f>mintBurn_tbl_op!E250/$B260</f>
        <v>7.0224966123149268E-2</v>
      </c>
      <c r="F260" s="11">
        <f>mintBurn_tbl_op!F250/$B260</f>
        <v>2.2605918504101638E-2</v>
      </c>
      <c r="G260" s="11">
        <f>mintBurn_tbl_op!G250/$B260</f>
        <v>-1.3108367210184067E-2</v>
      </c>
      <c r="H260" s="11">
        <f>mintBurn_tbl_op!H250/$B260</f>
        <v>-4.0886144987961837E-2</v>
      </c>
      <c r="I260" s="11">
        <f>mintBurn_tbl_op!I250/$B260</f>
        <v>-6.3108367210184063E-2</v>
      </c>
      <c r="K260" s="11">
        <f>mintBurn_tbl_op!J250/$B260</f>
        <v>3.5582994564826317E-3</v>
      </c>
      <c r="L260" s="11">
        <f>mintBurn_tbl_op!K250/$B260</f>
        <v>-3.4536938638755482E-2</v>
      </c>
      <c r="M260" s="11">
        <f>mintBurn_tbl_op!L250/$B260</f>
        <v>-6.3108367210184063E-2</v>
      </c>
      <c r="N260" s="11">
        <f>mintBurn_tbl_op!M250/$B260</f>
        <v>-8.5330589432406276E-2</v>
      </c>
      <c r="O260" s="11">
        <f>mintBurn_tbl_op!N250/$B260</f>
        <v>-0.10310836721018408</v>
      </c>
    </row>
    <row r="261" spans="1:15" x14ac:dyDescent="0.25">
      <c r="A261" s="12" t="str">
        <f>mintBurn_tbl_op!A251</f>
        <v>0x4690f9f73463772d79a3a5aca5c24d7015cdcc09</v>
      </c>
      <c r="B261" s="2">
        <f>mintBurn_tbl_op!B251</f>
        <v>58823.699163570622</v>
      </c>
      <c r="C261" s="2">
        <f>mintBurn_tbl_op!C251</f>
        <v>17030.347486498991</v>
      </c>
      <c r="D261" s="2"/>
      <c r="E261" s="11">
        <f>mintBurn_tbl_op!E251/$B261</f>
        <v>4.3818261539857219E-2</v>
      </c>
      <c r="F261" s="11">
        <f>mintBurn_tbl_op!F251/$B261</f>
        <v>-3.8007860791903509E-3</v>
      </c>
      <c r="G261" s="11">
        <f>mintBurn_tbl_op!G251/$B261</f>
        <v>-3.9515071793476082E-2</v>
      </c>
      <c r="H261" s="11">
        <f>mintBurn_tbl_op!H251/$B261</f>
        <v>-6.7292849571253852E-2</v>
      </c>
      <c r="I261" s="11">
        <f>mintBurn_tbl_op!I251/$B261</f>
        <v>-8.9515071793476092E-2</v>
      </c>
      <c r="K261" s="11">
        <f>mintBurn_tbl_op!J251/$B261</f>
        <v>-2.2848405126809402E-2</v>
      </c>
      <c r="L261" s="11">
        <f>mintBurn_tbl_op!K251/$B261</f>
        <v>-6.0943643222047504E-2</v>
      </c>
      <c r="M261" s="11">
        <f>mintBurn_tbl_op!L251/$B261</f>
        <v>-8.9515071793476064E-2</v>
      </c>
      <c r="N261" s="11">
        <f>mintBurn_tbl_op!M251/$B261</f>
        <v>-0.11173729401569828</v>
      </c>
      <c r="O261" s="11">
        <f>mintBurn_tbl_op!N251/$B261</f>
        <v>-0.12951507179347604</v>
      </c>
    </row>
    <row r="262" spans="1:15" x14ac:dyDescent="0.25">
      <c r="A262" s="12" t="str">
        <f>mintBurn_tbl_op!A252</f>
        <v>0x00924dc49ab7a1c1b07a8166d05a09cc18e857ea</v>
      </c>
      <c r="B262" s="2">
        <f>mintBurn_tbl_op!B252</f>
        <v>66675.762491861213</v>
      </c>
      <c r="C262" s="2">
        <f>mintBurn_tbl_op!C252</f>
        <v>17026.710262916298</v>
      </c>
      <c r="D262" s="2"/>
      <c r="E262" s="11">
        <f>mintBurn_tbl_op!E252/$B262</f>
        <v>7.7967520831456569E-2</v>
      </c>
      <c r="F262" s="11">
        <f>mintBurn_tbl_op!F252/$B262</f>
        <v>3.0348473212408945E-2</v>
      </c>
      <c r="G262" s="11">
        <f>mintBurn_tbl_op!G252/$B262</f>
        <v>-5.3658125018767678E-3</v>
      </c>
      <c r="H262" s="11">
        <f>mintBurn_tbl_op!H252/$B262</f>
        <v>-3.3143590279654536E-2</v>
      </c>
      <c r="I262" s="11">
        <f>mintBurn_tbl_op!I252/$B262</f>
        <v>-5.5365812501876756E-2</v>
      </c>
      <c r="K262" s="11">
        <f>mintBurn_tbl_op!J252/$B262</f>
        <v>1.1300854164789887E-2</v>
      </c>
      <c r="L262" s="11">
        <f>mintBurn_tbl_op!K252/$B262</f>
        <v>-2.6794383930448189E-2</v>
      </c>
      <c r="M262" s="11">
        <f>mintBurn_tbl_op!L252/$B262</f>
        <v>-5.5365812501876756E-2</v>
      </c>
      <c r="N262" s="11">
        <f>mintBurn_tbl_op!M252/$B262</f>
        <v>-7.7588034724098989E-2</v>
      </c>
      <c r="O262" s="11">
        <f>mintBurn_tbl_op!N252/$B262</f>
        <v>-9.5365812501876771E-2</v>
      </c>
    </row>
    <row r="263" spans="1:15" x14ac:dyDescent="0.25">
      <c r="A263" s="12" t="str">
        <f>mintBurn_tbl_op!A253</f>
        <v>0x917b4b0e86fc7766695095dd1a5292b3be8b2d14</v>
      </c>
      <c r="B263" s="2">
        <f>mintBurn_tbl_op!B253</f>
        <v>63117.768042377233</v>
      </c>
      <c r="C263" s="2">
        <f>mintBurn_tbl_op!C253</f>
        <v>16903.18376411188</v>
      </c>
      <c r="D263" s="2"/>
      <c r="E263" s="11">
        <f>mintBurn_tbl_op!E253/$B263</f>
        <v>6.5529444058238906E-2</v>
      </c>
      <c r="F263" s="11">
        <f>mintBurn_tbl_op!F253/$B263</f>
        <v>1.7910396439191324E-2</v>
      </c>
      <c r="G263" s="11">
        <f>mintBurn_tbl_op!G253/$B263</f>
        <v>-1.7803889275094416E-2</v>
      </c>
      <c r="H263" s="11">
        <f>mintBurn_tbl_op!H253/$B263</f>
        <v>-4.5581667052872192E-2</v>
      </c>
      <c r="I263" s="11">
        <f>mintBurn_tbl_op!I253/$B263</f>
        <v>-6.7803889275094398E-2</v>
      </c>
      <c r="K263" s="11">
        <f>mintBurn_tbl_op!J253/$B263</f>
        <v>-1.1372226084277201E-3</v>
      </c>
      <c r="L263" s="11">
        <f>mintBurn_tbl_op!K253/$B263</f>
        <v>-3.9232460703665817E-2</v>
      </c>
      <c r="M263" s="11">
        <f>mintBurn_tbl_op!L253/$B263</f>
        <v>-6.7803889275094398E-2</v>
      </c>
      <c r="N263" s="11">
        <f>mintBurn_tbl_op!M253/$B263</f>
        <v>-9.002611149731661E-2</v>
      </c>
      <c r="O263" s="11">
        <f>mintBurn_tbl_op!N253/$B263</f>
        <v>-0.10780388927509441</v>
      </c>
    </row>
    <row r="264" spans="1:15" x14ac:dyDescent="0.25">
      <c r="A264" s="12" t="str">
        <f>mintBurn_tbl_op!A254</f>
        <v>0xa5b643c7128d53204a838c852a012691c8a39f93</v>
      </c>
      <c r="B264" s="2">
        <f>mintBurn_tbl_op!B254</f>
        <v>55399.429993623417</v>
      </c>
      <c r="C264" s="2">
        <f>mintBurn_tbl_op!C254</f>
        <v>16872.590772808238</v>
      </c>
      <c r="D264" s="2"/>
      <c r="E264" s="11">
        <f>mintBurn_tbl_op!E254/$B264</f>
        <v>2.8770799481445161E-2</v>
      </c>
      <c r="F264" s="11">
        <f>mintBurn_tbl_op!F254/$B264</f>
        <v>-1.884824813760249E-2</v>
      </c>
      <c r="G264" s="11">
        <f>mintBurn_tbl_op!G254/$B264</f>
        <v>-5.4562533851888195E-2</v>
      </c>
      <c r="H264" s="11">
        <f>mintBurn_tbl_op!H254/$B264</f>
        <v>-8.2340311629665972E-2</v>
      </c>
      <c r="I264" s="11">
        <f>mintBurn_tbl_op!I254/$B264</f>
        <v>-0.1045625338518882</v>
      </c>
      <c r="K264" s="11">
        <f>mintBurn_tbl_op!J254/$B264</f>
        <v>-3.7895867185221511E-2</v>
      </c>
      <c r="L264" s="11">
        <f>mintBurn_tbl_op!K254/$B264</f>
        <v>-7.5991105280459631E-2</v>
      </c>
      <c r="M264" s="11">
        <f>mintBurn_tbl_op!L254/$B264</f>
        <v>-0.1045625338518882</v>
      </c>
      <c r="N264" s="11">
        <f>mintBurn_tbl_op!M254/$B264</f>
        <v>-0.12678475607411044</v>
      </c>
      <c r="O264" s="11">
        <f>mintBurn_tbl_op!N254/$B264</f>
        <v>-0.14456253385188819</v>
      </c>
    </row>
    <row r="265" spans="1:15" x14ac:dyDescent="0.25">
      <c r="A265" s="12" t="str">
        <f>mintBurn_tbl_op!A255</f>
        <v>0x2314a07fe06bb94d9d4d98044ed556a2104f92d0</v>
      </c>
      <c r="B265" s="2">
        <f>mintBurn_tbl_op!B255</f>
        <v>59387.087162863238</v>
      </c>
      <c r="C265" s="2">
        <f>mintBurn_tbl_op!C255</f>
        <v>16848.747559200801</v>
      </c>
      <c r="D265" s="2"/>
      <c r="E265" s="11">
        <f>mintBurn_tbl_op!E255/$B265</f>
        <v>4.9622709288163876E-2</v>
      </c>
      <c r="F265" s="11">
        <f>mintBurn_tbl_op!F255/$B265</f>
        <v>2.0036616691162554E-3</v>
      </c>
      <c r="G265" s="11">
        <f>mintBurn_tbl_op!G255/$B265</f>
        <v>-3.371062404516946E-2</v>
      </c>
      <c r="H265" s="11">
        <f>mintBurn_tbl_op!H255/$B265</f>
        <v>-6.1488401822947229E-2</v>
      </c>
      <c r="I265" s="11">
        <f>mintBurn_tbl_op!I255/$B265</f>
        <v>-8.3710624045169463E-2</v>
      </c>
      <c r="K265" s="11">
        <f>mintBurn_tbl_op!J255/$B265</f>
        <v>-1.7043957378502752E-2</v>
      </c>
      <c r="L265" s="11">
        <f>mintBurn_tbl_op!K255/$B265</f>
        <v>-5.5139195473740847E-2</v>
      </c>
      <c r="M265" s="11">
        <f>mintBurn_tbl_op!L255/$B265</f>
        <v>-8.3710624045169435E-2</v>
      </c>
      <c r="N265" s="11">
        <f>mintBurn_tbl_op!M255/$B265</f>
        <v>-0.10593284626739166</v>
      </c>
      <c r="O265" s="11">
        <f>mintBurn_tbl_op!N255/$B265</f>
        <v>-0.12371062404516943</v>
      </c>
    </row>
    <row r="266" spans="1:15" x14ac:dyDescent="0.25">
      <c r="A266" s="12" t="str">
        <f>mintBurn_tbl_op!A256</f>
        <v>0x3e03e274eb8c770d95b849230cb8087e192ee311</v>
      </c>
      <c r="B266" s="2">
        <f>mintBurn_tbl_op!B256</f>
        <v>63809.973188984142</v>
      </c>
      <c r="C266" s="2">
        <f>mintBurn_tbl_op!C256</f>
        <v>16700.945078918499</v>
      </c>
      <c r="D266" s="2"/>
      <c r="E266" s="11">
        <f>mintBurn_tbl_op!E256/$B266</f>
        <v>7.1603947717454791E-2</v>
      </c>
      <c r="F266" s="11">
        <f>mintBurn_tbl_op!F256/$B266</f>
        <v>2.3984900098407175E-2</v>
      </c>
      <c r="G266" s="11">
        <f>mintBurn_tbl_op!G256/$B266</f>
        <v>-1.1729385615878536E-2</v>
      </c>
      <c r="H266" s="11">
        <f>mintBurn_tbl_op!H256/$B266</f>
        <v>-3.9507163393656293E-2</v>
      </c>
      <c r="I266" s="11">
        <f>mintBurn_tbl_op!I256/$B266</f>
        <v>-6.172938561587854E-2</v>
      </c>
      <c r="K266" s="11">
        <f>mintBurn_tbl_op!J256/$B266</f>
        <v>4.9372810507881532E-3</v>
      </c>
      <c r="L266" s="11">
        <f>mintBurn_tbl_op!K256/$B266</f>
        <v>-3.3157957044449952E-2</v>
      </c>
      <c r="M266" s="11">
        <f>mintBurn_tbl_op!L256/$B266</f>
        <v>-6.1729385615878506E-2</v>
      </c>
      <c r="N266" s="11">
        <f>mintBurn_tbl_op!M256/$B266</f>
        <v>-8.3951607838100725E-2</v>
      </c>
      <c r="O266" s="11">
        <f>mintBurn_tbl_op!N256/$B266</f>
        <v>-0.10172938561587851</v>
      </c>
    </row>
    <row r="267" spans="1:15" x14ac:dyDescent="0.25">
      <c r="A267" s="12" t="str">
        <f>mintBurn_tbl_op!A257</f>
        <v>0x38abd5912b5e2537b9e68abbd8d037d0e35eba0e</v>
      </c>
      <c r="B267" s="2">
        <f>mintBurn_tbl_op!B257</f>
        <v>53348.793042103338</v>
      </c>
      <c r="C267" s="2">
        <f>mintBurn_tbl_op!C257</f>
        <v>16635.327203638732</v>
      </c>
      <c r="D267" s="2"/>
      <c r="E267" s="11">
        <f>mintBurn_tbl_op!E257/$B267</f>
        <v>2.1511335963871177E-2</v>
      </c>
      <c r="F267" s="11">
        <f>mintBurn_tbl_op!F257/$B267</f>
        <v>-2.610771165517644E-2</v>
      </c>
      <c r="G267" s="11">
        <f>mintBurn_tbl_op!G257/$B267</f>
        <v>-6.1821997369462145E-2</v>
      </c>
      <c r="H267" s="11">
        <f>mintBurn_tbl_op!H257/$B267</f>
        <v>-8.9599775147239921E-2</v>
      </c>
      <c r="I267" s="11">
        <f>mintBurn_tbl_op!I257/$B267</f>
        <v>-0.11182199736946216</v>
      </c>
      <c r="K267" s="11">
        <f>mintBurn_tbl_op!J257/$B267</f>
        <v>-4.5155330702795468E-2</v>
      </c>
      <c r="L267" s="11">
        <f>mintBurn_tbl_op!K257/$B267</f>
        <v>-8.3250568798033553E-2</v>
      </c>
      <c r="M267" s="11">
        <f>mintBurn_tbl_op!L257/$B267</f>
        <v>-0.11182199736946213</v>
      </c>
      <c r="N267" s="11">
        <f>mintBurn_tbl_op!M257/$B267</f>
        <v>-0.13404421959168436</v>
      </c>
      <c r="O267" s="11">
        <f>mintBurn_tbl_op!N257/$B267</f>
        <v>-0.15182199736946214</v>
      </c>
    </row>
    <row r="268" spans="1:15" x14ac:dyDescent="0.25">
      <c r="A268" s="12" t="str">
        <f>mintBurn_tbl_op!A258</f>
        <v>0x0716266cc5d3c443e30b0c4e9c72afa33778e1de</v>
      </c>
      <c r="B268" s="2">
        <f>mintBurn_tbl_op!B258</f>
        <v>31506.4536447707</v>
      </c>
      <c r="C268" s="2">
        <f>mintBurn_tbl_op!C258</f>
        <v>16375.296560430639</v>
      </c>
      <c r="D268" s="2"/>
      <c r="E268" s="11">
        <f>mintBurn_tbl_op!E258/$B268</f>
        <v>-0.18641086717425176</v>
      </c>
      <c r="F268" s="11">
        <f>mintBurn_tbl_op!F258/$B268</f>
        <v>-0.2340299147932994</v>
      </c>
      <c r="G268" s="11">
        <f>mintBurn_tbl_op!G258/$B268</f>
        <v>-0.26974420050758513</v>
      </c>
      <c r="H268" s="11">
        <f>mintBurn_tbl_op!H258/$B268</f>
        <v>-0.29752197828536286</v>
      </c>
      <c r="I268" s="11">
        <f>mintBurn_tbl_op!I258/$B268</f>
        <v>-0.31974420050758512</v>
      </c>
      <c r="K268" s="11">
        <f>mintBurn_tbl_op!J258/$B268</f>
        <v>-0.25307753384091836</v>
      </c>
      <c r="L268" s="11">
        <f>mintBurn_tbl_op!K258/$B268</f>
        <v>-0.29117277193615654</v>
      </c>
      <c r="M268" s="11">
        <f>mintBurn_tbl_op!L258/$B268</f>
        <v>-0.31974420050758512</v>
      </c>
      <c r="N268" s="11">
        <f>mintBurn_tbl_op!M258/$B268</f>
        <v>-0.34196642272980743</v>
      </c>
      <c r="O268" s="11">
        <f>mintBurn_tbl_op!N258/$B268</f>
        <v>-0.35974420050758488</v>
      </c>
    </row>
    <row r="269" spans="1:15" x14ac:dyDescent="0.25">
      <c r="A269" s="12" t="str">
        <f>mintBurn_tbl_op!A259</f>
        <v>0x347f4b87a779433377ceadb75353311993d7161f</v>
      </c>
      <c r="B269" s="2">
        <f>mintBurn_tbl_op!B259</f>
        <v>66338.763173476633</v>
      </c>
      <c r="C269" s="2">
        <f>mintBurn_tbl_op!C259</f>
        <v>16281.79448881071</v>
      </c>
      <c r="D269" s="2"/>
      <c r="E269" s="11">
        <f>mintBurn_tbl_op!E259/$B269</f>
        <v>8.7899235530912376E-2</v>
      </c>
      <c r="F269" s="11">
        <f>mintBurn_tbl_op!F259/$B269</f>
        <v>4.0280187911864739E-2</v>
      </c>
      <c r="G269" s="11">
        <f>mintBurn_tbl_op!G259/$B269</f>
        <v>4.5659021975790245E-3</v>
      </c>
      <c r="H269" s="11">
        <f>mintBurn_tbl_op!H259/$B269</f>
        <v>-2.321187558019876E-2</v>
      </c>
      <c r="I269" s="11">
        <f>mintBurn_tbl_op!I259/$B269</f>
        <v>-4.5434097802420956E-2</v>
      </c>
      <c r="K269" s="11">
        <f>mintBurn_tbl_op!J259/$B269</f>
        <v>2.1232568864245727E-2</v>
      </c>
      <c r="L269" s="11">
        <f>mintBurn_tbl_op!K259/$B269</f>
        <v>-1.6862669230992385E-2</v>
      </c>
      <c r="M269" s="11">
        <f>mintBurn_tbl_op!L259/$B269</f>
        <v>-4.5434097802420956E-2</v>
      </c>
      <c r="N269" s="11">
        <f>mintBurn_tbl_op!M259/$B269</f>
        <v>-6.7656320024643182E-2</v>
      </c>
      <c r="O269" s="11">
        <f>mintBurn_tbl_op!N259/$B269</f>
        <v>-8.5434097802420964E-2</v>
      </c>
    </row>
    <row r="270" spans="1:15" x14ac:dyDescent="0.25">
      <c r="A270" s="12" t="str">
        <f>mintBurn_tbl_op!A260</f>
        <v>0x79792c512d1029a640c86f20c9d30ef3643d4d38</v>
      </c>
      <c r="B270" s="2">
        <f>mintBurn_tbl_op!B260</f>
        <v>60827.099905130453</v>
      </c>
      <c r="C270" s="2">
        <f>mintBurn_tbl_op!C260</f>
        <v>16204.78356002042</v>
      </c>
      <c r="D270" s="2"/>
      <c r="E270" s="11">
        <f>mintBurn_tbl_op!E260/$B270</f>
        <v>6.6926031566614932E-2</v>
      </c>
      <c r="F270" s="11">
        <f>mintBurn_tbl_op!F260/$B270</f>
        <v>1.9306983947567281E-2</v>
      </c>
      <c r="G270" s="11">
        <f>mintBurn_tbl_op!G260/$B270</f>
        <v>-1.6407301766718421E-2</v>
      </c>
      <c r="H270" s="11">
        <f>mintBurn_tbl_op!H260/$B270</f>
        <v>-4.4185079544496214E-2</v>
      </c>
      <c r="I270" s="11">
        <f>mintBurn_tbl_op!I260/$B270</f>
        <v>-6.6407301766718413E-2</v>
      </c>
      <c r="K270" s="11">
        <f>mintBurn_tbl_op!J260/$B270</f>
        <v>2.5936489994825778E-4</v>
      </c>
      <c r="L270" s="11">
        <f>mintBurn_tbl_op!K260/$B270</f>
        <v>-3.7835873195289853E-2</v>
      </c>
      <c r="M270" s="11">
        <f>mintBurn_tbl_op!L260/$B270</f>
        <v>-6.6407301766718413E-2</v>
      </c>
      <c r="N270" s="11">
        <f>mintBurn_tbl_op!M260/$B270</f>
        <v>-8.8629523988940639E-2</v>
      </c>
      <c r="O270" s="11">
        <f>mintBurn_tbl_op!N260/$B270</f>
        <v>-0.10640730176671841</v>
      </c>
    </row>
    <row r="271" spans="1:15" x14ac:dyDescent="0.25">
      <c r="A271" s="12" t="str">
        <f>mintBurn_tbl_op!A261</f>
        <v>0xb67cbdc002804418bb90edbcc1909e84a1634995</v>
      </c>
      <c r="B271" s="2">
        <f>mintBurn_tbl_op!B261</f>
        <v>64016.783847385334</v>
      </c>
      <c r="C271" s="2">
        <f>mintBurn_tbl_op!C261</f>
        <v>15937.34013637673</v>
      </c>
      <c r="D271" s="2"/>
      <c r="E271" s="11">
        <f>mintBurn_tbl_op!E261/$B271</f>
        <v>8.4377681728419557E-2</v>
      </c>
      <c r="F271" s="11">
        <f>mintBurn_tbl_op!F261/$B271</f>
        <v>3.6758634109371906E-2</v>
      </c>
      <c r="G271" s="11">
        <f>mintBurn_tbl_op!G261/$B271</f>
        <v>1.0443483950862171E-3</v>
      </c>
      <c r="H271" s="11">
        <f>mintBurn_tbl_op!H261/$B271</f>
        <v>-2.6733429382691569E-2</v>
      </c>
      <c r="I271" s="11">
        <f>mintBurn_tbl_op!I261/$B271</f>
        <v>-4.8955651604913789E-2</v>
      </c>
      <c r="K271" s="11">
        <f>mintBurn_tbl_op!J261/$B271</f>
        <v>1.7711015061752877E-2</v>
      </c>
      <c r="L271" s="11">
        <f>mintBurn_tbl_op!K261/$B271</f>
        <v>-2.0384223033485176E-2</v>
      </c>
      <c r="M271" s="11">
        <f>mintBurn_tbl_op!L261/$B271</f>
        <v>-4.8955651604913761E-2</v>
      </c>
      <c r="N271" s="11">
        <f>mintBurn_tbl_op!M261/$B271</f>
        <v>-7.1177873827135987E-2</v>
      </c>
      <c r="O271" s="11">
        <f>mintBurn_tbl_op!N261/$B271</f>
        <v>-8.8955651604913769E-2</v>
      </c>
    </row>
    <row r="272" spans="1:15" x14ac:dyDescent="0.25">
      <c r="A272" s="12" t="str">
        <f>mintBurn_tbl_op!A262</f>
        <v>0xa9903bda477b9a57bd795adff9922cb98db65f04</v>
      </c>
      <c r="B272" s="2">
        <f>mintBurn_tbl_op!B262</f>
        <v>59499.089396588432</v>
      </c>
      <c r="C272" s="2">
        <f>mintBurn_tbl_op!C262</f>
        <v>15777.900996843649</v>
      </c>
      <c r="D272" s="2"/>
      <c r="E272" s="11">
        <f>mintBurn_tbl_op!E262/$B272</f>
        <v>6.815446829765559E-2</v>
      </c>
      <c r="F272" s="11">
        <f>mintBurn_tbl_op!F262/$B272</f>
        <v>2.0535420678607967E-2</v>
      </c>
      <c r="G272" s="11">
        <f>mintBurn_tbl_op!G262/$B272</f>
        <v>-1.5178865035677761E-2</v>
      </c>
      <c r="H272" s="11">
        <f>mintBurn_tbl_op!H262/$B272</f>
        <v>-4.2956642813455535E-2</v>
      </c>
      <c r="I272" s="11">
        <f>mintBurn_tbl_op!I262/$B272</f>
        <v>-6.5178865035677769E-2</v>
      </c>
      <c r="K272" s="11">
        <f>mintBurn_tbl_op!J262/$B272</f>
        <v>1.4878016309889041E-3</v>
      </c>
      <c r="L272" s="11">
        <f>mintBurn_tbl_op!K262/$B272</f>
        <v>-3.6607436464249181E-2</v>
      </c>
      <c r="M272" s="11">
        <f>mintBurn_tbl_op!L262/$B272</f>
        <v>-6.5178865035677769E-2</v>
      </c>
      <c r="N272" s="11">
        <f>mintBurn_tbl_op!M262/$B272</f>
        <v>-8.7401087257899968E-2</v>
      </c>
      <c r="O272" s="11">
        <f>mintBurn_tbl_op!N262/$B272</f>
        <v>-0.10517886503567776</v>
      </c>
    </row>
    <row r="273" spans="1:15" x14ac:dyDescent="0.25">
      <c r="A273" s="12" t="str">
        <f>mintBurn_tbl_op!A263</f>
        <v>0xd8a8aa5e8d776a89ee1b7ae98d3490de8acad53d</v>
      </c>
      <c r="B273" s="2">
        <f>mintBurn_tbl_op!B263</f>
        <v>60553.665450159868</v>
      </c>
      <c r="C273" s="2">
        <f>mintBurn_tbl_op!C263</f>
        <v>15716.36499024009</v>
      </c>
      <c r="D273" s="2"/>
      <c r="E273" s="11">
        <f>mintBurn_tbl_op!E263/$B273</f>
        <v>7.3788929647716384E-2</v>
      </c>
      <c r="F273" s="11">
        <f>mintBurn_tbl_op!F263/$B273</f>
        <v>2.6169882028668739E-2</v>
      </c>
      <c r="G273" s="11">
        <f>mintBurn_tbl_op!G263/$B273</f>
        <v>-9.5444036856169485E-3</v>
      </c>
      <c r="H273" s="11">
        <f>mintBurn_tbl_op!H263/$B273</f>
        <v>-3.7322181463394721E-2</v>
      </c>
      <c r="I273" s="11">
        <f>mintBurn_tbl_op!I263/$B273</f>
        <v>-5.9544403685616948E-2</v>
      </c>
      <c r="K273" s="11">
        <f>mintBurn_tbl_op!J263/$B273</f>
        <v>7.1222629810497352E-3</v>
      </c>
      <c r="L273" s="11">
        <f>mintBurn_tbl_op!K263/$B273</f>
        <v>-3.0972975114188356E-2</v>
      </c>
      <c r="M273" s="11">
        <f>mintBurn_tbl_op!L263/$B273</f>
        <v>-5.9544403685616948E-2</v>
      </c>
      <c r="N273" s="11">
        <f>mintBurn_tbl_op!M263/$B273</f>
        <v>-8.1766625907839174E-2</v>
      </c>
      <c r="O273" s="11">
        <f>mintBurn_tbl_op!N263/$B273</f>
        <v>-9.9544403685616942E-2</v>
      </c>
    </row>
    <row r="274" spans="1:15" x14ac:dyDescent="0.25">
      <c r="A274" s="12" t="str">
        <f>mintBurn_tbl_op!A264</f>
        <v>0x485356d65df969a603ec797e20fd93bb20fe9eda</v>
      </c>
      <c r="B274" s="2">
        <f>mintBurn_tbl_op!B264</f>
        <v>60804.420679508723</v>
      </c>
      <c r="C274" s="2">
        <f>mintBurn_tbl_op!C264</f>
        <v>15703.09427525146</v>
      </c>
      <c r="D274" s="2"/>
      <c r="E274" s="11">
        <f>mintBurn_tbl_op!E264/$B274</f>
        <v>7.5077533841053146E-2</v>
      </c>
      <c r="F274" s="11">
        <f>mintBurn_tbl_op!F264/$B274</f>
        <v>2.7458486222005554E-2</v>
      </c>
      <c r="G274" s="11">
        <f>mintBurn_tbl_op!G264/$B274</f>
        <v>-8.255799492280164E-3</v>
      </c>
      <c r="H274" s="11">
        <f>mintBurn_tbl_op!H264/$B274</f>
        <v>-3.6033577270057945E-2</v>
      </c>
      <c r="I274" s="11">
        <f>mintBurn_tbl_op!I264/$B274</f>
        <v>-5.8255799492280172E-2</v>
      </c>
      <c r="K274" s="11">
        <f>mintBurn_tbl_op!J264/$B274</f>
        <v>8.4108671743865337E-3</v>
      </c>
      <c r="L274" s="11">
        <f>mintBurn_tbl_op!K264/$B274</f>
        <v>-2.9684370920851577E-2</v>
      </c>
      <c r="M274" s="11">
        <f>mintBurn_tbl_op!L264/$B274</f>
        <v>-5.825579949228013E-2</v>
      </c>
      <c r="N274" s="11">
        <f>mintBurn_tbl_op!M264/$B274</f>
        <v>-8.0478021714502371E-2</v>
      </c>
      <c r="O274" s="11">
        <f>mintBurn_tbl_op!N264/$B274</f>
        <v>-9.8255799492280138E-2</v>
      </c>
    </row>
    <row r="275" spans="1:15" x14ac:dyDescent="0.25">
      <c r="A275" s="12" t="str">
        <f>mintBurn_tbl_op!A265</f>
        <v>0xb2dd7f7a0c94364067ade38ab28ad18d124bb329</v>
      </c>
      <c r="B275" s="2">
        <f>mintBurn_tbl_op!B265</f>
        <v>59351.811511392429</v>
      </c>
      <c r="C275" s="2">
        <f>mintBurn_tbl_op!C265</f>
        <v>15693.37155746704</v>
      </c>
      <c r="D275" s="2"/>
      <c r="E275" s="11">
        <f>mintBurn_tbl_op!E265/$B275</f>
        <v>6.8920653116239392E-2</v>
      </c>
      <c r="F275" s="11">
        <f>mintBurn_tbl_op!F265/$B275</f>
        <v>2.1301605497191772E-2</v>
      </c>
      <c r="G275" s="11">
        <f>mintBurn_tbl_op!G265/$B275</f>
        <v>-1.4412680217093929E-2</v>
      </c>
      <c r="H275" s="11">
        <f>mintBurn_tbl_op!H265/$B275</f>
        <v>-4.219045799487172E-2</v>
      </c>
      <c r="I275" s="11">
        <f>mintBurn_tbl_op!I265/$B275</f>
        <v>-6.4412680217093926E-2</v>
      </c>
      <c r="K275" s="11">
        <f>mintBurn_tbl_op!J265/$B275</f>
        <v>2.2539864495727535E-3</v>
      </c>
      <c r="L275" s="11">
        <f>mintBurn_tbl_op!K265/$B275</f>
        <v>-3.5841251645665338E-2</v>
      </c>
      <c r="M275" s="11">
        <f>mintBurn_tbl_op!L265/$B275</f>
        <v>-6.4412680217093912E-2</v>
      </c>
      <c r="N275" s="11">
        <f>mintBurn_tbl_op!M265/$B275</f>
        <v>-8.6634902439316125E-2</v>
      </c>
      <c r="O275" s="11">
        <f>mintBurn_tbl_op!N265/$B275</f>
        <v>-0.10441268021709392</v>
      </c>
    </row>
    <row r="276" spans="1:15" x14ac:dyDescent="0.25">
      <c r="A276" s="12" t="str">
        <f>mintBurn_tbl_op!A266</f>
        <v>0x7165efe18fbf79a3e8fdbf3211927ca32ad86bb5</v>
      </c>
      <c r="B276" s="2">
        <f>mintBurn_tbl_op!B266</f>
        <v>54062.14779608418</v>
      </c>
      <c r="C276" s="2">
        <f>mintBurn_tbl_op!C266</f>
        <v>15624.28518952575</v>
      </c>
      <c r="D276" s="2"/>
      <c r="E276" s="11">
        <f>mintBurn_tbl_op!E266/$B276</f>
        <v>4.4327331417563155E-2</v>
      </c>
      <c r="F276" s="11">
        <f>mintBurn_tbl_op!F266/$B276</f>
        <v>-3.291716201484449E-3</v>
      </c>
      <c r="G276" s="11">
        <f>mintBurn_tbl_op!G266/$B276</f>
        <v>-3.900600191577016E-2</v>
      </c>
      <c r="H276" s="11">
        <f>mintBurn_tbl_op!H266/$B276</f>
        <v>-6.6783779693547915E-2</v>
      </c>
      <c r="I276" s="11">
        <f>mintBurn_tbl_op!I266/$B276</f>
        <v>-8.9006001915770142E-2</v>
      </c>
      <c r="K276" s="11">
        <f>mintBurn_tbl_op!J266/$B276</f>
        <v>-2.2339335249103476E-2</v>
      </c>
      <c r="L276" s="11">
        <f>mintBurn_tbl_op!K266/$B276</f>
        <v>-6.0434573344341568E-2</v>
      </c>
      <c r="M276" s="11">
        <f>mintBurn_tbl_op!L266/$B276</f>
        <v>-8.9006001915770142E-2</v>
      </c>
      <c r="N276" s="11">
        <f>mintBurn_tbl_op!M266/$B276</f>
        <v>-0.11122822413799237</v>
      </c>
      <c r="O276" s="11">
        <f>mintBurn_tbl_op!N266/$B276</f>
        <v>-0.12900600191577014</v>
      </c>
    </row>
    <row r="277" spans="1:15" x14ac:dyDescent="0.25">
      <c r="A277" s="12" t="str">
        <f>mintBurn_tbl_op!A267</f>
        <v>0x5f370f2aba4643b2d24cd6c753b6122ee86c1999</v>
      </c>
      <c r="B277" s="2">
        <f>mintBurn_tbl_op!B267</f>
        <v>37934.382018370627</v>
      </c>
      <c r="C277" s="2">
        <f>mintBurn_tbl_op!C267</f>
        <v>15580.872551089131</v>
      </c>
      <c r="D277" s="2"/>
      <c r="E277" s="11">
        <f>mintBurn_tbl_op!E267/$B277</f>
        <v>-7.7398876395132085E-2</v>
      </c>
      <c r="F277" s="11">
        <f>mintBurn_tbl_op!F267/$B277</f>
        <v>-0.12501792401417969</v>
      </c>
      <c r="G277" s="11">
        <f>mintBurn_tbl_op!G267/$B277</f>
        <v>-0.16073220972846541</v>
      </c>
      <c r="H277" s="11">
        <f>mintBurn_tbl_op!H267/$B277</f>
        <v>-0.1885099875062432</v>
      </c>
      <c r="I277" s="11">
        <f>mintBurn_tbl_op!I267/$B277</f>
        <v>-0.2107322097284654</v>
      </c>
      <c r="K277" s="11">
        <f>mintBurn_tbl_op!J267/$B277</f>
        <v>-0.14406554306179872</v>
      </c>
      <c r="L277" s="11">
        <f>mintBurn_tbl_op!K267/$B277</f>
        <v>-0.18216078115703682</v>
      </c>
      <c r="M277" s="11">
        <f>mintBurn_tbl_op!L267/$B277</f>
        <v>-0.2107322097284654</v>
      </c>
      <c r="N277" s="11">
        <f>mintBurn_tbl_op!M267/$B277</f>
        <v>-0.23295443195068763</v>
      </c>
      <c r="O277" s="11">
        <f>mintBurn_tbl_op!N267/$B277</f>
        <v>-0.25073220972846544</v>
      </c>
    </row>
    <row r="278" spans="1:15" x14ac:dyDescent="0.25">
      <c r="A278" s="12" t="str">
        <f>mintBurn_tbl_op!A268</f>
        <v>0x862242781c4cd5bee269e81c1d629e68d1a06c7a</v>
      </c>
      <c r="B278" s="2">
        <f>mintBurn_tbl_op!B268</f>
        <v>51564.296080105887</v>
      </c>
      <c r="C278" s="2">
        <f>mintBurn_tbl_op!C268</f>
        <v>15516.04209588091</v>
      </c>
      <c r="D278" s="2"/>
      <c r="E278" s="11">
        <f>mintBurn_tbl_op!E268/$B278</f>
        <v>3.2426634795715135E-2</v>
      </c>
      <c r="F278" s="11">
        <f>mintBurn_tbl_op!F268/$B278</f>
        <v>-1.519241282333251E-2</v>
      </c>
      <c r="G278" s="11">
        <f>mintBurn_tbl_op!G268/$B278</f>
        <v>-5.0906698537618235E-2</v>
      </c>
      <c r="H278" s="11">
        <f>mintBurn_tbl_op!H268/$B278</f>
        <v>-7.8684476315396018E-2</v>
      </c>
      <c r="I278" s="11">
        <f>mintBurn_tbl_op!I268/$B278</f>
        <v>-0.10090669853761823</v>
      </c>
      <c r="K278" s="11">
        <f>mintBurn_tbl_op!J268/$B278</f>
        <v>-3.4240031870951579E-2</v>
      </c>
      <c r="L278" s="11">
        <f>mintBurn_tbl_op!K268/$B278</f>
        <v>-7.233526996618965E-2</v>
      </c>
      <c r="M278" s="11">
        <f>mintBurn_tbl_op!L268/$B278</f>
        <v>-0.10090669853761823</v>
      </c>
      <c r="N278" s="11">
        <f>mintBurn_tbl_op!M268/$B278</f>
        <v>-0.12312892075984046</v>
      </c>
      <c r="O278" s="11">
        <f>mintBurn_tbl_op!N268/$B278</f>
        <v>-0.14090669853761825</v>
      </c>
    </row>
    <row r="279" spans="1:15" x14ac:dyDescent="0.25">
      <c r="A279" s="12" t="str">
        <f>mintBurn_tbl_op!A269</f>
        <v>0xf9809ce9761ffabe887c4758e045a6a21e627dbc</v>
      </c>
      <c r="B279" s="2">
        <f>mintBurn_tbl_op!B269</f>
        <v>32975.539266714462</v>
      </c>
      <c r="C279" s="2">
        <f>mintBurn_tbl_op!C269</f>
        <v>15485.825029506281</v>
      </c>
      <c r="D279" s="2"/>
      <c r="E279" s="11">
        <f>mintBurn_tbl_op!E269/$B279</f>
        <v>-0.13628218695438746</v>
      </c>
      <c r="F279" s="11">
        <f>mintBurn_tbl_op!F269/$B279</f>
        <v>-0.18390123457343507</v>
      </c>
      <c r="G279" s="11">
        <f>mintBurn_tbl_op!G269/$B279</f>
        <v>-0.21961552028772077</v>
      </c>
      <c r="H279" s="11">
        <f>mintBurn_tbl_op!H269/$B279</f>
        <v>-0.24739329806549856</v>
      </c>
      <c r="I279" s="11">
        <f>mintBurn_tbl_op!I269/$B279</f>
        <v>-0.26961552028772079</v>
      </c>
      <c r="K279" s="11">
        <f>mintBurn_tbl_op!J269/$B279</f>
        <v>-0.20294885362105411</v>
      </c>
      <c r="L279" s="11">
        <f>mintBurn_tbl_op!K269/$B279</f>
        <v>-0.24104409171629221</v>
      </c>
      <c r="M279" s="11">
        <f>mintBurn_tbl_op!L269/$B279</f>
        <v>-0.26961552028772079</v>
      </c>
      <c r="N279" s="11">
        <f>mintBurn_tbl_op!M269/$B279</f>
        <v>-0.29183774250994299</v>
      </c>
      <c r="O279" s="11">
        <f>mintBurn_tbl_op!N269/$B279</f>
        <v>-0.3096155202877206</v>
      </c>
    </row>
    <row r="280" spans="1:15" x14ac:dyDescent="0.25">
      <c r="A280" s="12" t="str">
        <f>mintBurn_tbl_op!A270</f>
        <v>0x516e4012f4337e8aedcfb4f3c1d284e5958fa492</v>
      </c>
      <c r="B280" s="2">
        <f>mintBurn_tbl_op!B270</f>
        <v>38972.163973514493</v>
      </c>
      <c r="C280" s="2">
        <f>mintBurn_tbl_op!C270</f>
        <v>15481.24804485962</v>
      </c>
      <c r="D280" s="2"/>
      <c r="E280" s="11">
        <f>mintBurn_tbl_op!E270/$B280</f>
        <v>-6.3905271517572124E-2</v>
      </c>
      <c r="F280" s="11">
        <f>mintBurn_tbl_op!F270/$B280</f>
        <v>-0.11152431913661978</v>
      </c>
      <c r="G280" s="11">
        <f>mintBurn_tbl_op!G270/$B280</f>
        <v>-0.14723860485090548</v>
      </c>
      <c r="H280" s="11">
        <f>mintBurn_tbl_op!H270/$B280</f>
        <v>-0.17501638262868327</v>
      </c>
      <c r="I280" s="11">
        <f>mintBurn_tbl_op!I270/$B280</f>
        <v>-0.19723860485090547</v>
      </c>
      <c r="K280" s="11">
        <f>mintBurn_tbl_op!J270/$B280</f>
        <v>-0.13057193818423879</v>
      </c>
      <c r="L280" s="11">
        <f>mintBurn_tbl_op!K270/$B280</f>
        <v>-0.16866717627947692</v>
      </c>
      <c r="M280" s="11">
        <f>mintBurn_tbl_op!L270/$B280</f>
        <v>-0.19723860485090547</v>
      </c>
      <c r="N280" s="11">
        <f>mintBurn_tbl_op!M270/$B280</f>
        <v>-0.21946082707312772</v>
      </c>
      <c r="O280" s="11">
        <f>mintBurn_tbl_op!N270/$B280</f>
        <v>-0.2372386048509055</v>
      </c>
    </row>
    <row r="281" spans="1:15" x14ac:dyDescent="0.25">
      <c r="A281" s="12" t="str">
        <f>mintBurn_tbl_op!A271</f>
        <v>0x4b479f5e351181689e8abfea3544a365c54c1ff7</v>
      </c>
      <c r="B281" s="2">
        <f>mintBurn_tbl_op!B271</f>
        <v>65731.969141641544</v>
      </c>
      <c r="C281" s="2">
        <f>mintBurn_tbl_op!C271</f>
        <v>15289.905427451709</v>
      </c>
      <c r="D281" s="2"/>
      <c r="E281" s="11">
        <f>mintBurn_tbl_op!E271/$B281</f>
        <v>0.10072345374027729</v>
      </c>
      <c r="F281" s="11">
        <f>mintBurn_tbl_op!F271/$B281</f>
        <v>5.3104406121229686E-2</v>
      </c>
      <c r="G281" s="11">
        <f>mintBurn_tbl_op!G271/$B281</f>
        <v>1.7390120406943956E-2</v>
      </c>
      <c r="H281" s="11">
        <f>mintBurn_tbl_op!H271/$B281</f>
        <v>-1.0387657370833827E-2</v>
      </c>
      <c r="I281" s="11">
        <f>mintBurn_tbl_op!I271/$B281</f>
        <v>-3.2609879593056029E-2</v>
      </c>
      <c r="K281" s="11">
        <f>mintBurn_tbl_op!J271/$B281</f>
        <v>3.4056787073610664E-2</v>
      </c>
      <c r="L281" s="11">
        <f>mintBurn_tbl_op!K271/$B281</f>
        <v>-4.0384510216274561E-3</v>
      </c>
      <c r="M281" s="11">
        <f>mintBurn_tbl_op!L271/$B281</f>
        <v>-3.2609879593056029E-2</v>
      </c>
      <c r="N281" s="11">
        <f>mintBurn_tbl_op!M271/$B281</f>
        <v>-5.4832101815278263E-2</v>
      </c>
      <c r="O281" s="11">
        <f>mintBurn_tbl_op!N271/$B281</f>
        <v>-7.2609879593056037E-2</v>
      </c>
    </row>
    <row r="282" spans="1:15" x14ac:dyDescent="0.25">
      <c r="A282" s="12" t="str">
        <f>mintBurn_tbl_op!A272</f>
        <v>0x8322c00cab37c8a00b127a3aaac08d49c7fa0025</v>
      </c>
      <c r="B282" s="2">
        <f>mintBurn_tbl_op!B272</f>
        <v>115219.6515347267</v>
      </c>
      <c r="C282" s="2">
        <f>mintBurn_tbl_op!C272</f>
        <v>15027.855042178529</v>
      </c>
      <c r="D282" s="2"/>
      <c r="E282" s="11">
        <f>mintBurn_tbl_op!E272/$B282</f>
        <v>0.20290545196060417</v>
      </c>
      <c r="F282" s="11">
        <f>mintBurn_tbl_op!F272/$B282</f>
        <v>0.15528640434155658</v>
      </c>
      <c r="G282" s="11">
        <f>mintBurn_tbl_op!G272/$B282</f>
        <v>0.11957211862727085</v>
      </c>
      <c r="H282" s="11">
        <f>mintBurn_tbl_op!H272/$B282</f>
        <v>9.1794340849493075E-2</v>
      </c>
      <c r="I282" s="11">
        <f>mintBurn_tbl_op!I272/$B282</f>
        <v>6.9572118627270807E-2</v>
      </c>
      <c r="K282" s="11">
        <f>mintBurn_tbl_op!J272/$B282</f>
        <v>0.13623878529393746</v>
      </c>
      <c r="L282" s="11">
        <f>mintBurn_tbl_op!K272/$B282</f>
        <v>9.8143547198699416E-2</v>
      </c>
      <c r="M282" s="11">
        <f>mintBurn_tbl_op!L272/$B282</f>
        <v>6.9572118627270807E-2</v>
      </c>
      <c r="N282" s="11">
        <f>mintBurn_tbl_op!M272/$B282</f>
        <v>4.734989640504858E-2</v>
      </c>
      <c r="O282" s="11">
        <f>mintBurn_tbl_op!N272/$B282</f>
        <v>2.9572118627270792E-2</v>
      </c>
    </row>
    <row r="283" spans="1:15" x14ac:dyDescent="0.25">
      <c r="A283" s="12" t="str">
        <f>mintBurn_tbl_op!A273</f>
        <v>0xb3a7303de6061b89ad470569a6d67048f528aa30</v>
      </c>
      <c r="B283" s="2">
        <f>mintBurn_tbl_op!B273</f>
        <v>59798.804906793499</v>
      </c>
      <c r="C283" s="2">
        <f>mintBurn_tbl_op!C273</f>
        <v>15000.646932415841</v>
      </c>
      <c r="D283" s="2"/>
      <c r="E283" s="11">
        <f>mintBurn_tbl_op!E273/$B283</f>
        <v>8.2481381428995651E-2</v>
      </c>
      <c r="F283" s="11">
        <f>mintBurn_tbl_op!F273/$B283</f>
        <v>3.4862333809948E-2</v>
      </c>
      <c r="G283" s="11">
        <f>mintBurn_tbl_op!G273/$B283</f>
        <v>-8.519519043377157E-4</v>
      </c>
      <c r="H283" s="11">
        <f>mintBurn_tbl_op!H273/$B283</f>
        <v>-2.8629729682115503E-2</v>
      </c>
      <c r="I283" s="11">
        <f>mintBurn_tbl_op!I273/$B283</f>
        <v>-5.0851951904337694E-2</v>
      </c>
      <c r="K283" s="11">
        <f>mintBurn_tbl_op!J273/$B283</f>
        <v>1.5814714762328968E-2</v>
      </c>
      <c r="L283" s="11">
        <f>mintBurn_tbl_op!K273/$B283</f>
        <v>-2.2280523332909138E-2</v>
      </c>
      <c r="M283" s="11">
        <f>mintBurn_tbl_op!L273/$B283</f>
        <v>-5.0851951904337694E-2</v>
      </c>
      <c r="N283" s="11">
        <f>mintBurn_tbl_op!M273/$B283</f>
        <v>-7.3074174126559935E-2</v>
      </c>
      <c r="O283" s="11">
        <f>mintBurn_tbl_op!N273/$B283</f>
        <v>-9.0851951904337716E-2</v>
      </c>
    </row>
    <row r="284" spans="1:15" x14ac:dyDescent="0.25">
      <c r="A284" s="12" t="str">
        <f>mintBurn_tbl_op!A274</f>
        <v>0x8581def657860bf58a5b0d6d2d357b51b81655b6</v>
      </c>
      <c r="B284" s="2">
        <f>mintBurn_tbl_op!B274</f>
        <v>56401.335522349313</v>
      </c>
      <c r="C284" s="2">
        <f>mintBurn_tbl_op!C274</f>
        <v>14993.652947258621</v>
      </c>
      <c r="D284" s="2"/>
      <c r="E284" s="11">
        <f>mintBurn_tbl_op!E274/$B284</f>
        <v>6.7494717839604215E-2</v>
      </c>
      <c r="F284" s="11">
        <f>mintBurn_tbl_op!F274/$B284</f>
        <v>1.9875670220556613E-2</v>
      </c>
      <c r="G284" s="11">
        <f>mintBurn_tbl_op!G274/$B284</f>
        <v>-1.5838615493729086E-2</v>
      </c>
      <c r="H284" s="11">
        <f>mintBurn_tbl_op!H274/$B284</f>
        <v>-4.3616393271506855E-2</v>
      </c>
      <c r="I284" s="11">
        <f>mintBurn_tbl_op!I274/$B284</f>
        <v>-6.5838615493729061E-2</v>
      </c>
      <c r="K284" s="11">
        <f>mintBurn_tbl_op!J274/$B284</f>
        <v>8.2805117293760781E-4</v>
      </c>
      <c r="L284" s="11">
        <f>mintBurn_tbl_op!K274/$B284</f>
        <v>-3.7267186922300501E-2</v>
      </c>
      <c r="M284" s="11">
        <f>mintBurn_tbl_op!L274/$B284</f>
        <v>-6.5838615493729061E-2</v>
      </c>
      <c r="N284" s="11">
        <f>mintBurn_tbl_op!M274/$B284</f>
        <v>-8.8060837715951273E-2</v>
      </c>
      <c r="O284" s="11">
        <f>mintBurn_tbl_op!N274/$B284</f>
        <v>-0.10583861549372905</v>
      </c>
    </row>
    <row r="285" spans="1:15" x14ac:dyDescent="0.25">
      <c r="A285" s="12" t="str">
        <f>mintBurn_tbl_op!A275</f>
        <v>0x4f6fff5cd87eaf8cf09467366fe783e7ecb1317b</v>
      </c>
      <c r="B285" s="2">
        <f>mintBurn_tbl_op!B275</f>
        <v>57245.085440994728</v>
      </c>
      <c r="C285" s="2">
        <f>mintBurn_tbl_op!C275</f>
        <v>14911.3611343755</v>
      </c>
      <c r="D285" s="2"/>
      <c r="E285" s="11">
        <f>mintBurn_tbl_op!E275/$B285</f>
        <v>7.2850515996195159E-2</v>
      </c>
      <c r="F285" s="11">
        <f>mintBurn_tbl_op!F275/$B285</f>
        <v>2.5231468377147546E-2</v>
      </c>
      <c r="G285" s="11">
        <f>mintBurn_tbl_op!G275/$B285</f>
        <v>-1.0482817337138154E-2</v>
      </c>
      <c r="H285" s="11">
        <f>mintBurn_tbl_op!H275/$B285</f>
        <v>-3.8260595114915925E-2</v>
      </c>
      <c r="I285" s="11">
        <f>mintBurn_tbl_op!I275/$B285</f>
        <v>-6.0482817337138152E-2</v>
      </c>
      <c r="K285" s="11">
        <f>mintBurn_tbl_op!J275/$B285</f>
        <v>6.1838493295285468E-3</v>
      </c>
      <c r="L285" s="11">
        <f>mintBurn_tbl_op!K275/$B285</f>
        <v>-3.1911388765709578E-2</v>
      </c>
      <c r="M285" s="11">
        <f>mintBurn_tbl_op!L275/$B285</f>
        <v>-6.0482817337138124E-2</v>
      </c>
      <c r="N285" s="11">
        <f>mintBurn_tbl_op!M275/$B285</f>
        <v>-8.2705039559360344E-2</v>
      </c>
      <c r="O285" s="11">
        <f>mintBurn_tbl_op!N275/$B285</f>
        <v>-0.10048281733713813</v>
      </c>
    </row>
    <row r="286" spans="1:15" x14ac:dyDescent="0.25">
      <c r="A286" s="12" t="str">
        <f>mintBurn_tbl_op!A276</f>
        <v>0xa33c7f924399b59a8ee627388a108beab5e12eaf</v>
      </c>
      <c r="B286" s="2">
        <f>mintBurn_tbl_op!B276</f>
        <v>55873.973247482369</v>
      </c>
      <c r="C286" s="2">
        <f>mintBurn_tbl_op!C276</f>
        <v>14896.124968260139</v>
      </c>
      <c r="D286" s="2"/>
      <c r="E286" s="11">
        <f>mintBurn_tbl_op!E276/$B286</f>
        <v>6.6731119413789966E-2</v>
      </c>
      <c r="F286" s="11">
        <f>mintBurn_tbl_op!F276/$B286</f>
        <v>1.911207179474236E-2</v>
      </c>
      <c r="G286" s="11">
        <f>mintBurn_tbl_op!G276/$B286</f>
        <v>-1.6602213919543363E-2</v>
      </c>
      <c r="H286" s="11">
        <f>mintBurn_tbl_op!H276/$B286</f>
        <v>-4.4379991697321139E-2</v>
      </c>
      <c r="I286" s="11">
        <f>mintBurn_tbl_op!I276/$B286</f>
        <v>-6.6602213919543352E-2</v>
      </c>
      <c r="K286" s="11">
        <f>mintBurn_tbl_op!J276/$B286</f>
        <v>6.4452747123310537E-5</v>
      </c>
      <c r="L286" s="11">
        <f>mintBurn_tbl_op!K276/$B286</f>
        <v>-3.8030785348114791E-2</v>
      </c>
      <c r="M286" s="11">
        <f>mintBurn_tbl_op!L276/$B286</f>
        <v>-6.6602213919543352E-2</v>
      </c>
      <c r="N286" s="11">
        <f>mintBurn_tbl_op!M276/$B286</f>
        <v>-8.8824436141765564E-2</v>
      </c>
      <c r="O286" s="11">
        <f>mintBurn_tbl_op!N276/$B286</f>
        <v>-0.10660221391954335</v>
      </c>
    </row>
    <row r="287" spans="1:15" x14ac:dyDescent="0.25">
      <c r="A287" s="12" t="str">
        <f>mintBurn_tbl_op!A277</f>
        <v>0x4254c604a2a6d58f8c94ded9b3aaff3a2541f388</v>
      </c>
      <c r="B287" s="2">
        <f>mintBurn_tbl_op!B277</f>
        <v>59740.93110175246</v>
      </c>
      <c r="C287" s="2">
        <f>mintBurn_tbl_op!C277</f>
        <v>14798.11562374751</v>
      </c>
      <c r="D287" s="2"/>
      <c r="E287" s="11">
        <f>mintBurn_tbl_op!E277/$B287</f>
        <v>8.5628529426897068E-2</v>
      </c>
      <c r="F287" s="11">
        <f>mintBurn_tbl_op!F277/$B287</f>
        <v>3.8009481807849438E-2</v>
      </c>
      <c r="G287" s="11">
        <f>mintBurn_tbl_op!G277/$B287</f>
        <v>2.2951960935637186E-3</v>
      </c>
      <c r="H287" s="11">
        <f>mintBurn_tbl_op!H277/$B287</f>
        <v>-2.5482581684214071E-2</v>
      </c>
      <c r="I287" s="11">
        <f>mintBurn_tbl_op!I277/$B287</f>
        <v>-4.7704803906436284E-2</v>
      </c>
      <c r="K287" s="11">
        <f>mintBurn_tbl_op!J277/$B287</f>
        <v>1.8961862760230416E-2</v>
      </c>
      <c r="L287" s="11">
        <f>mintBurn_tbl_op!K277/$B287</f>
        <v>-1.9133375335007669E-2</v>
      </c>
      <c r="M287" s="11">
        <f>mintBurn_tbl_op!L277/$B287</f>
        <v>-4.7704803906436256E-2</v>
      </c>
      <c r="N287" s="11">
        <f>mintBurn_tbl_op!M277/$B287</f>
        <v>-6.9927026128658476E-2</v>
      </c>
      <c r="O287" s="11">
        <f>mintBurn_tbl_op!N277/$B287</f>
        <v>-8.7704803906436243E-2</v>
      </c>
    </row>
    <row r="288" spans="1:15" x14ac:dyDescent="0.25">
      <c r="A288" s="12" t="str">
        <f>mintBurn_tbl_op!A278</f>
        <v>0x62a461b20cf99355642be16c9b2b246adc0ed197</v>
      </c>
      <c r="B288" s="2">
        <f>mintBurn_tbl_op!B278</f>
        <v>55444.944610124323</v>
      </c>
      <c r="C288" s="2">
        <f>mintBurn_tbl_op!C278</f>
        <v>14792.737557784611</v>
      </c>
      <c r="D288" s="2"/>
      <c r="E288" s="11">
        <f>mintBurn_tbl_op!E278/$B288</f>
        <v>6.6532858343167481E-2</v>
      </c>
      <c r="F288" s="11">
        <f>mintBurn_tbl_op!F278/$B288</f>
        <v>1.8913810724119878E-2</v>
      </c>
      <c r="G288" s="11">
        <f>mintBurn_tbl_op!G278/$B288</f>
        <v>-1.6800474990165848E-2</v>
      </c>
      <c r="H288" s="11">
        <f>mintBurn_tbl_op!H278/$B288</f>
        <v>-4.4578252767943631E-2</v>
      </c>
      <c r="I288" s="11">
        <f>mintBurn_tbl_op!I278/$B288</f>
        <v>-6.6800474990165851E-2</v>
      </c>
      <c r="K288" s="11">
        <f>mintBurn_tbl_op!J278/$B288</f>
        <v>-1.3380832349913418E-4</v>
      </c>
      <c r="L288" s="11">
        <f>mintBurn_tbl_op!K278/$B288</f>
        <v>-3.8229046418737263E-2</v>
      </c>
      <c r="M288" s="11">
        <f>mintBurn_tbl_op!L278/$B288</f>
        <v>-6.6800474990165823E-2</v>
      </c>
      <c r="N288" s="11">
        <f>mintBurn_tbl_op!M278/$B288</f>
        <v>-8.9022697212388049E-2</v>
      </c>
      <c r="O288" s="11">
        <f>mintBurn_tbl_op!N278/$B288</f>
        <v>-0.10680047499016582</v>
      </c>
    </row>
    <row r="289" spans="1:15" x14ac:dyDescent="0.25">
      <c r="A289" s="12" t="str">
        <f>mintBurn_tbl_op!A279</f>
        <v>0x9f3226e9de5983804e7003a779ef2e59f7e09733</v>
      </c>
      <c r="B289" s="2">
        <f>mintBurn_tbl_op!B279</f>
        <v>40315.986890428103</v>
      </c>
      <c r="C289" s="2">
        <f>mintBurn_tbl_op!C279</f>
        <v>14727.566857003771</v>
      </c>
      <c r="D289" s="2"/>
      <c r="E289" s="11">
        <f>mintBurn_tbl_op!E279/$B289</f>
        <v>-3.1970061000799119E-2</v>
      </c>
      <c r="F289" s="11">
        <f>mintBurn_tbl_op!F279/$B289</f>
        <v>-7.9589108619846707E-2</v>
      </c>
      <c r="G289" s="11">
        <f>mintBurn_tbl_op!G279/$B289</f>
        <v>-0.11530339433413242</v>
      </c>
      <c r="H289" s="11">
        <f>mintBurn_tbl_op!H279/$B289</f>
        <v>-0.14308117211191018</v>
      </c>
      <c r="I289" s="11">
        <f>mintBurn_tbl_op!I279/$B289</f>
        <v>-0.16530339433413244</v>
      </c>
      <c r="K289" s="11">
        <f>mintBurn_tbl_op!J279/$B289</f>
        <v>-9.8636727667465743E-2</v>
      </c>
      <c r="L289" s="11">
        <f>mintBurn_tbl_op!K279/$B289</f>
        <v>-0.13673196576270383</v>
      </c>
      <c r="M289" s="11">
        <f>mintBurn_tbl_op!L279/$B289</f>
        <v>-0.16530339433413244</v>
      </c>
      <c r="N289" s="11">
        <f>mintBurn_tbl_op!M279/$B289</f>
        <v>-0.18752561655635464</v>
      </c>
      <c r="O289" s="11">
        <f>mintBurn_tbl_op!N279/$B289</f>
        <v>-0.20530339433413244</v>
      </c>
    </row>
    <row r="290" spans="1:15" x14ac:dyDescent="0.25">
      <c r="A290" s="12" t="str">
        <f>mintBurn_tbl_op!A280</f>
        <v>0xc422e5526c70f2a9903acb469b25ef4df0fba2d9</v>
      </c>
      <c r="B290" s="2">
        <f>mintBurn_tbl_op!B280</f>
        <v>54696.182266856231</v>
      </c>
      <c r="C290" s="2">
        <f>mintBurn_tbl_op!C280</f>
        <v>14526.51483590904</v>
      </c>
      <c r="D290" s="2"/>
      <c r="E290" s="11">
        <f>mintBurn_tbl_op!E280/$B290</f>
        <v>6.7747798221652417E-2</v>
      </c>
      <c r="F290" s="11">
        <f>mintBurn_tbl_op!F280/$B290</f>
        <v>2.0128750602604811E-2</v>
      </c>
      <c r="G290" s="11">
        <f>mintBurn_tbl_op!G280/$B290</f>
        <v>-1.5585535111680896E-2</v>
      </c>
      <c r="H290" s="11">
        <f>mintBurn_tbl_op!H280/$B290</f>
        <v>-4.3363312889458681E-2</v>
      </c>
      <c r="I290" s="11">
        <f>mintBurn_tbl_op!I280/$B290</f>
        <v>-6.5585535111680887E-2</v>
      </c>
      <c r="K290" s="11">
        <f>mintBurn_tbl_op!J280/$B290</f>
        <v>1.0811315549857585E-3</v>
      </c>
      <c r="L290" s="11">
        <f>mintBurn_tbl_op!K280/$B290</f>
        <v>-3.7014106540252334E-2</v>
      </c>
      <c r="M290" s="11">
        <f>mintBurn_tbl_op!L280/$B290</f>
        <v>-6.5585535111680887E-2</v>
      </c>
      <c r="N290" s="11">
        <f>mintBurn_tbl_op!M280/$B290</f>
        <v>-8.7807757333903114E-2</v>
      </c>
      <c r="O290" s="11">
        <f>mintBurn_tbl_op!N280/$B290</f>
        <v>-0.10558553511168091</v>
      </c>
    </row>
    <row r="291" spans="1:15" x14ac:dyDescent="0.25">
      <c r="A291" s="12" t="str">
        <f>mintBurn_tbl_op!A281</f>
        <v>0xf27cde95bb356b4f17042f1511f87b1943863a78</v>
      </c>
      <c r="B291" s="2">
        <f>mintBurn_tbl_op!B281</f>
        <v>55379.312199363987</v>
      </c>
      <c r="C291" s="2">
        <f>mintBurn_tbl_op!C281</f>
        <v>14484.202864724009</v>
      </c>
      <c r="D291" s="2"/>
      <c r="E291" s="11">
        <f>mintBurn_tbl_op!E281/$B291</f>
        <v>7.1787960350345126E-2</v>
      </c>
      <c r="F291" s="11">
        <f>mintBurn_tbl_op!F281/$B291</f>
        <v>2.4168912731297496E-2</v>
      </c>
      <c r="G291" s="11">
        <f>mintBurn_tbl_op!G281/$B291</f>
        <v>-1.1545372982988227E-2</v>
      </c>
      <c r="H291" s="11">
        <f>mintBurn_tbl_op!H281/$B291</f>
        <v>-3.9323150760766E-2</v>
      </c>
      <c r="I291" s="11">
        <f>mintBurn_tbl_op!I281/$B291</f>
        <v>-6.1545372982988233E-2</v>
      </c>
      <c r="K291" s="11">
        <f>mintBurn_tbl_op!J281/$B291</f>
        <v>5.1212936836784427E-3</v>
      </c>
      <c r="L291" s="11">
        <f>mintBurn_tbl_op!K281/$B291</f>
        <v>-3.2973944411559659E-2</v>
      </c>
      <c r="M291" s="11">
        <f>mintBurn_tbl_op!L281/$B291</f>
        <v>-6.1545372982988233E-2</v>
      </c>
      <c r="N291" s="11">
        <f>mintBurn_tbl_op!M281/$B291</f>
        <v>-8.376759520521046E-2</v>
      </c>
      <c r="O291" s="11">
        <f>mintBurn_tbl_op!N281/$B291</f>
        <v>-0.10154537298298824</v>
      </c>
    </row>
    <row r="292" spans="1:15" x14ac:dyDescent="0.25">
      <c r="A292" s="12" t="str">
        <f>mintBurn_tbl_op!A282</f>
        <v>0xf8d921bd839381e935164ce266c4ec1e75a5e9fa</v>
      </c>
      <c r="B292" s="2">
        <f>mintBurn_tbl_op!B282</f>
        <v>55250.301699009193</v>
      </c>
      <c r="C292" s="2">
        <f>mintBurn_tbl_op!C282</f>
        <v>14406.842794262169</v>
      </c>
      <c r="D292" s="2"/>
      <c r="E292" s="11">
        <f>mintBurn_tbl_op!E282/$B292</f>
        <v>7.2577421578365844E-2</v>
      </c>
      <c r="F292" s="11">
        <f>mintBurn_tbl_op!F282/$B292</f>
        <v>2.4958373959318218E-2</v>
      </c>
      <c r="G292" s="11">
        <f>mintBurn_tbl_op!G282/$B292</f>
        <v>-1.0755911754967516E-2</v>
      </c>
      <c r="H292" s="11">
        <f>mintBurn_tbl_op!H282/$B292</f>
        <v>-3.8533689532745267E-2</v>
      </c>
      <c r="I292" s="11">
        <f>mintBurn_tbl_op!I282/$B292</f>
        <v>-6.0755911754967508E-2</v>
      </c>
      <c r="K292" s="11">
        <f>mintBurn_tbl_op!J282/$B292</f>
        <v>5.9107549116991683E-3</v>
      </c>
      <c r="L292" s="11">
        <f>mintBurn_tbl_op!K282/$B292</f>
        <v>-3.2184483183538934E-2</v>
      </c>
      <c r="M292" s="11">
        <f>mintBurn_tbl_op!L282/$B292</f>
        <v>-6.0755911754967508E-2</v>
      </c>
      <c r="N292" s="11">
        <f>mintBurn_tbl_op!M282/$B292</f>
        <v>-8.2978133977189727E-2</v>
      </c>
      <c r="O292" s="11">
        <f>mintBurn_tbl_op!N282/$B292</f>
        <v>-0.10075591175496749</v>
      </c>
    </row>
    <row r="293" spans="1:15" x14ac:dyDescent="0.25">
      <c r="A293" s="12" t="str">
        <f>mintBurn_tbl_op!A283</f>
        <v>0x50405e24f98c9f96870aa1730029a527b906c968</v>
      </c>
      <c r="B293" s="2">
        <f>mintBurn_tbl_op!B283</f>
        <v>38878.205186397099</v>
      </c>
      <c r="C293" s="2">
        <f>mintBurn_tbl_op!C283</f>
        <v>14403.181293482219</v>
      </c>
      <c r="D293" s="2"/>
      <c r="E293" s="11">
        <f>mintBurn_tbl_op!E283/$B293</f>
        <v>-3.713596236660479E-2</v>
      </c>
      <c r="F293" s="11">
        <f>mintBurn_tbl_op!F283/$B293</f>
        <v>-8.4755009985652427E-2</v>
      </c>
      <c r="G293" s="11">
        <f>mintBurn_tbl_op!G283/$B293</f>
        <v>-0.12046929569993814</v>
      </c>
      <c r="H293" s="11">
        <f>mintBurn_tbl_op!H283/$B293</f>
        <v>-0.14824707347771593</v>
      </c>
      <c r="I293" s="11">
        <f>mintBurn_tbl_op!I283/$B293</f>
        <v>-0.17046929569993813</v>
      </c>
      <c r="K293" s="11">
        <f>mintBurn_tbl_op!J283/$B293</f>
        <v>-0.1038026290332715</v>
      </c>
      <c r="L293" s="11">
        <f>mintBurn_tbl_op!K283/$B293</f>
        <v>-0.14189786712850955</v>
      </c>
      <c r="M293" s="11">
        <f>mintBurn_tbl_op!L283/$B293</f>
        <v>-0.17046929569993813</v>
      </c>
      <c r="N293" s="11">
        <f>mintBurn_tbl_op!M283/$B293</f>
        <v>-0.19269151792216035</v>
      </c>
      <c r="O293" s="11">
        <f>mintBurn_tbl_op!N283/$B293</f>
        <v>-0.21046929569993814</v>
      </c>
    </row>
    <row r="294" spans="1:15" x14ac:dyDescent="0.25">
      <c r="A294" s="12" t="str">
        <f>mintBurn_tbl_op!A284</f>
        <v>0xbf717f47933780e557bcd1aee1c8859bfc4b47ce</v>
      </c>
      <c r="B294" s="2">
        <f>mintBurn_tbl_op!B284</f>
        <v>53674.124024484263</v>
      </c>
      <c r="C294" s="2">
        <f>mintBurn_tbl_op!C284</f>
        <v>14351.603637152069</v>
      </c>
      <c r="D294" s="2"/>
      <c r="E294" s="11">
        <f>mintBurn_tbl_op!E284/$B294</f>
        <v>6.5949302424782918E-2</v>
      </c>
      <c r="F294" s="11">
        <f>mintBurn_tbl_op!F284/$B294</f>
        <v>1.8330254805735319E-2</v>
      </c>
      <c r="G294" s="11">
        <f>mintBurn_tbl_op!G284/$B294</f>
        <v>-1.73840309085504E-2</v>
      </c>
      <c r="H294" s="11">
        <f>mintBurn_tbl_op!H284/$B294</f>
        <v>-4.5161808686328193E-2</v>
      </c>
      <c r="I294" s="11">
        <f>mintBurn_tbl_op!I284/$B294</f>
        <v>-6.7384030908550399E-2</v>
      </c>
      <c r="K294" s="11">
        <f>mintBurn_tbl_op!J284/$B294</f>
        <v>-7.1736424188374335E-4</v>
      </c>
      <c r="L294" s="11">
        <f>mintBurn_tbl_op!K284/$B294</f>
        <v>-3.8812602337121825E-2</v>
      </c>
      <c r="M294" s="11">
        <f>mintBurn_tbl_op!L284/$B294</f>
        <v>-6.7384030908550399E-2</v>
      </c>
      <c r="N294" s="11">
        <f>mintBurn_tbl_op!M284/$B294</f>
        <v>-8.9606253130772612E-2</v>
      </c>
      <c r="O294" s="11">
        <f>mintBurn_tbl_op!N284/$B294</f>
        <v>-0.10738403090855039</v>
      </c>
    </row>
    <row r="295" spans="1:15" x14ac:dyDescent="0.25">
      <c r="A295" s="12" t="str">
        <f>mintBurn_tbl_op!A285</f>
        <v>0x67bc76e8fd78cc59594c9f43c643ea7cafa48669</v>
      </c>
      <c r="B295" s="2">
        <f>mintBurn_tbl_op!B285</f>
        <v>56281.037229945083</v>
      </c>
      <c r="C295" s="2">
        <f>mintBurn_tbl_op!C285</f>
        <v>14219.073055051729</v>
      </c>
      <c r="D295" s="2"/>
      <c r="E295" s="11">
        <f>mintBurn_tbl_op!E285/$B295</f>
        <v>8.0689214552127145E-2</v>
      </c>
      <c r="F295" s="11">
        <f>mintBurn_tbl_op!F285/$B295</f>
        <v>3.3070166933079494E-2</v>
      </c>
      <c r="G295" s="11">
        <f>mintBurn_tbl_op!G285/$B295</f>
        <v>-2.644118781206213E-3</v>
      </c>
      <c r="H295" s="11">
        <f>mintBurn_tbl_op!H285/$B295</f>
        <v>-3.0421896558984005E-2</v>
      </c>
      <c r="I295" s="11">
        <f>mintBurn_tbl_op!I285/$B295</f>
        <v>-5.2644118781206194E-2</v>
      </c>
      <c r="K295" s="11">
        <f>mintBurn_tbl_op!J285/$B295</f>
        <v>1.402254788546047E-2</v>
      </c>
      <c r="L295" s="11">
        <f>mintBurn_tbl_op!K285/$B295</f>
        <v>-2.4072690209777606E-2</v>
      </c>
      <c r="M295" s="11">
        <f>mintBurn_tbl_op!L285/$B295</f>
        <v>-5.2644118781206194E-2</v>
      </c>
      <c r="N295" s="11">
        <f>mintBurn_tbl_op!M285/$B295</f>
        <v>-7.4866341003428441E-2</v>
      </c>
      <c r="O295" s="11">
        <f>mintBurn_tbl_op!N285/$B295</f>
        <v>-9.2644118781206236E-2</v>
      </c>
    </row>
    <row r="296" spans="1:15" x14ac:dyDescent="0.25">
      <c r="A296" s="12" t="str">
        <f>mintBurn_tbl_op!A286</f>
        <v>0x89acf9328dc8d293f7f9e4c69fcff5c2cf2effef</v>
      </c>
      <c r="B296" s="2">
        <f>mintBurn_tbl_op!B286</f>
        <v>55152.054422797752</v>
      </c>
      <c r="C296" s="2">
        <f>mintBurn_tbl_op!C286</f>
        <v>14160.694499973921</v>
      </c>
      <c r="D296" s="2"/>
      <c r="E296" s="11">
        <f>mintBurn_tbl_op!E286/$B296</f>
        <v>7.6575998576272536E-2</v>
      </c>
      <c r="F296" s="11">
        <f>mintBurn_tbl_op!F286/$B296</f>
        <v>2.8956950957224899E-2</v>
      </c>
      <c r="G296" s="11">
        <f>mintBurn_tbl_op!G286/$B296</f>
        <v>-6.7573347570608162E-3</v>
      </c>
      <c r="H296" s="11">
        <f>mintBurn_tbl_op!H286/$B296</f>
        <v>-3.4535112534838597E-2</v>
      </c>
      <c r="I296" s="11">
        <f>mintBurn_tbl_op!I286/$B296</f>
        <v>-5.6757334757060802E-2</v>
      </c>
      <c r="K296" s="11">
        <f>mintBurn_tbl_op!J286/$B296</f>
        <v>9.9093319096058667E-3</v>
      </c>
      <c r="L296" s="11">
        <f>mintBurn_tbl_op!K286/$B296</f>
        <v>-2.8185906185632235E-2</v>
      </c>
      <c r="M296" s="11">
        <f>mintBurn_tbl_op!L286/$B296</f>
        <v>-5.6757334757060802E-2</v>
      </c>
      <c r="N296" s="11">
        <f>mintBurn_tbl_op!M286/$B296</f>
        <v>-7.8979556979283022E-2</v>
      </c>
      <c r="O296" s="11">
        <f>mintBurn_tbl_op!N286/$B296</f>
        <v>-9.6757334757060803E-2</v>
      </c>
    </row>
    <row r="297" spans="1:15" x14ac:dyDescent="0.25">
      <c r="A297" s="12" t="str">
        <f>mintBurn_tbl_op!A287</f>
        <v>0x30f1d1ffad34b24bb8310ad9dd237b854b4daea7</v>
      </c>
      <c r="B297" s="2">
        <f>mintBurn_tbl_op!B287</f>
        <v>53183.503235877513</v>
      </c>
      <c r="C297" s="2">
        <f>mintBurn_tbl_op!C287</f>
        <v>14146.36710982996</v>
      </c>
      <c r="D297" s="2"/>
      <c r="E297" s="11">
        <f>mintBurn_tbl_op!E287/$B297</f>
        <v>6.7341695906056043E-2</v>
      </c>
      <c r="F297" s="11">
        <f>mintBurn_tbl_op!F287/$B297</f>
        <v>1.9722648287008447E-2</v>
      </c>
      <c r="G297" s="11">
        <f>mintBurn_tbl_op!G287/$B297</f>
        <v>-1.5991637427277258E-2</v>
      </c>
      <c r="H297" s="11">
        <f>mintBurn_tbl_op!H287/$B297</f>
        <v>-4.3769415205055014E-2</v>
      </c>
      <c r="I297" s="11">
        <f>mintBurn_tbl_op!I287/$B297</f>
        <v>-6.5991637427277247E-2</v>
      </c>
      <c r="K297" s="11">
        <f>mintBurn_tbl_op!J287/$B297</f>
        <v>6.7502923938939617E-4</v>
      </c>
      <c r="L297" s="11">
        <f>mintBurn_tbl_op!K287/$B297</f>
        <v>-3.7420208855848687E-2</v>
      </c>
      <c r="M297" s="11">
        <f>mintBurn_tbl_op!L287/$B297</f>
        <v>-6.5991637427277247E-2</v>
      </c>
      <c r="N297" s="11">
        <f>mintBurn_tbl_op!M287/$B297</f>
        <v>-8.8213859649499474E-2</v>
      </c>
      <c r="O297" s="11">
        <f>mintBurn_tbl_op!N287/$B297</f>
        <v>-0.10599163742727725</v>
      </c>
    </row>
    <row r="298" spans="1:15" x14ac:dyDescent="0.25">
      <c r="A298" s="12" t="str">
        <f>mintBurn_tbl_op!A288</f>
        <v>0x5bf32cc289a675b8a28ac62b0674c44c4665f174</v>
      </c>
      <c r="B298" s="2">
        <f>mintBurn_tbl_op!B288</f>
        <v>34150.468036933613</v>
      </c>
      <c r="C298" s="2">
        <f>mintBurn_tbl_op!C288</f>
        <v>14117.790314237511</v>
      </c>
      <c r="D298" s="2"/>
      <c r="E298" s="11">
        <f>mintBurn_tbl_op!E288/$B298</f>
        <v>-8.0066280955090788E-2</v>
      </c>
      <c r="F298" s="11">
        <f>mintBurn_tbl_op!F288/$B298</f>
        <v>-0.12768532857413839</v>
      </c>
      <c r="G298" s="11">
        <f>mintBurn_tbl_op!G288/$B298</f>
        <v>-0.16339961428842412</v>
      </c>
      <c r="H298" s="11">
        <f>mintBurn_tbl_op!H288/$B298</f>
        <v>-0.19117739206620185</v>
      </c>
      <c r="I298" s="11">
        <f>mintBurn_tbl_op!I288/$B298</f>
        <v>-0.21339961428842405</v>
      </c>
      <c r="K298" s="11">
        <f>mintBurn_tbl_op!J288/$B298</f>
        <v>-0.1467329476217574</v>
      </c>
      <c r="L298" s="11">
        <f>mintBurn_tbl_op!K288/$B298</f>
        <v>-0.1848281857169955</v>
      </c>
      <c r="M298" s="11">
        <f>mintBurn_tbl_op!L288/$B298</f>
        <v>-0.21339961428842405</v>
      </c>
      <c r="N298" s="11">
        <f>mintBurn_tbl_op!M288/$B298</f>
        <v>-0.23562183651064628</v>
      </c>
      <c r="O298" s="11">
        <f>mintBurn_tbl_op!N288/$B298</f>
        <v>-0.253399614288424</v>
      </c>
    </row>
    <row r="299" spans="1:15" x14ac:dyDescent="0.25">
      <c r="A299" s="12" t="str">
        <f>mintBurn_tbl_op!A289</f>
        <v>0x595799e89dcfb6b7df7a64a1b4fcc8f5ba8729b9</v>
      </c>
      <c r="B299" s="2">
        <f>mintBurn_tbl_op!B289</f>
        <v>52592.360786067198</v>
      </c>
      <c r="C299" s="2">
        <f>mintBurn_tbl_op!C289</f>
        <v>14033.62799043719</v>
      </c>
      <c r="D299" s="2"/>
      <c r="E299" s="11">
        <f>mintBurn_tbl_op!E289/$B299</f>
        <v>6.6495568671607219E-2</v>
      </c>
      <c r="F299" s="11">
        <f>mintBurn_tbl_op!F289/$B299</f>
        <v>1.8876521052559565E-2</v>
      </c>
      <c r="G299" s="11">
        <f>mintBurn_tbl_op!G289/$B299</f>
        <v>-1.6837764661726134E-2</v>
      </c>
      <c r="H299" s="11">
        <f>mintBurn_tbl_op!H289/$B299</f>
        <v>-4.46155424395039E-2</v>
      </c>
      <c r="I299" s="11">
        <f>mintBurn_tbl_op!I289/$B299</f>
        <v>-6.6837764661726126E-2</v>
      </c>
      <c r="K299" s="11">
        <f>mintBurn_tbl_op!J289/$B299</f>
        <v>-1.7109799505944973E-4</v>
      </c>
      <c r="L299" s="11">
        <f>mintBurn_tbl_op!K289/$B299</f>
        <v>-3.8266336090297552E-2</v>
      </c>
      <c r="M299" s="11">
        <f>mintBurn_tbl_op!L289/$B299</f>
        <v>-6.6837764661726126E-2</v>
      </c>
      <c r="N299" s="11">
        <f>mintBurn_tbl_op!M289/$B299</f>
        <v>-8.9059986883948339E-2</v>
      </c>
      <c r="O299" s="11">
        <f>mintBurn_tbl_op!N289/$B299</f>
        <v>-0.10683776466172611</v>
      </c>
    </row>
    <row r="300" spans="1:15" x14ac:dyDescent="0.25">
      <c r="A300" s="12" t="str">
        <f>mintBurn_tbl_op!A290</f>
        <v>0x05e09d942505764bca4475abf8efdbc21d1c535b</v>
      </c>
      <c r="B300" s="2">
        <f>mintBurn_tbl_op!B290</f>
        <v>53992.559991386399</v>
      </c>
      <c r="C300" s="2">
        <f>mintBurn_tbl_op!C290</f>
        <v>14024.075532818981</v>
      </c>
      <c r="D300" s="2"/>
      <c r="E300" s="11">
        <f>mintBurn_tbl_op!E290/$B300</f>
        <v>7.3592444309803315E-2</v>
      </c>
      <c r="F300" s="11">
        <f>mintBurn_tbl_op!F290/$B300</f>
        <v>2.5973396690755695E-2</v>
      </c>
      <c r="G300" s="11">
        <f>mintBurn_tbl_op!G290/$B300</f>
        <v>-9.7408890235300034E-3</v>
      </c>
      <c r="H300" s="11">
        <f>mintBurn_tbl_op!H290/$B300</f>
        <v>-3.751866680130779E-2</v>
      </c>
      <c r="I300" s="11">
        <f>mintBurn_tbl_op!I290/$B300</f>
        <v>-5.9740889023530003E-2</v>
      </c>
      <c r="K300" s="11">
        <f>mintBurn_tbl_op!J290/$B300</f>
        <v>6.9257776431366977E-3</v>
      </c>
      <c r="L300" s="11">
        <f>mintBurn_tbl_op!K290/$B300</f>
        <v>-3.1169460452101387E-2</v>
      </c>
      <c r="M300" s="11">
        <f>mintBurn_tbl_op!L290/$B300</f>
        <v>-5.9740889023529968E-2</v>
      </c>
      <c r="N300" s="11">
        <f>mintBurn_tbl_op!M290/$B300</f>
        <v>-8.1963111245752202E-2</v>
      </c>
      <c r="O300" s="11">
        <f>mintBurn_tbl_op!N290/$B300</f>
        <v>-9.9740889023529983E-2</v>
      </c>
    </row>
    <row r="301" spans="1:15" x14ac:dyDescent="0.25">
      <c r="A301" s="12" t="str">
        <f>mintBurn_tbl_op!A291</f>
        <v>0x188c30e9a6527f5f0c3f7fe59b72ac7253c62f28</v>
      </c>
      <c r="B301" s="2">
        <f>mintBurn_tbl_op!B291</f>
        <v>56275.069074631341</v>
      </c>
      <c r="C301" s="2">
        <f>mintBurn_tbl_op!C291</f>
        <v>13913.643407825681</v>
      </c>
      <c r="D301" s="2"/>
      <c r="E301" s="11">
        <f>mintBurn_tbl_op!E291/$B301</f>
        <v>8.6089862350231167E-2</v>
      </c>
      <c r="F301" s="11">
        <f>mintBurn_tbl_op!F291/$B301</f>
        <v>3.8470814731183543E-2</v>
      </c>
      <c r="G301" s="11">
        <f>mintBurn_tbl_op!G291/$B301</f>
        <v>2.7565290168978297E-3</v>
      </c>
      <c r="H301" s="11">
        <f>mintBurn_tbl_op!H291/$B301</f>
        <v>-2.5021248760879966E-2</v>
      </c>
      <c r="I301" s="11">
        <f>mintBurn_tbl_op!I291/$B301</f>
        <v>-4.7243470983102186E-2</v>
      </c>
      <c r="K301" s="11">
        <f>mintBurn_tbl_op!J291/$B301</f>
        <v>1.9423195683564525E-2</v>
      </c>
      <c r="L301" s="11">
        <f>mintBurn_tbl_op!K291/$B301</f>
        <v>-1.8672042411673587E-2</v>
      </c>
      <c r="M301" s="11">
        <f>mintBurn_tbl_op!L291/$B301</f>
        <v>-4.7243470983102151E-2</v>
      </c>
      <c r="N301" s="11">
        <f>mintBurn_tbl_op!M291/$B301</f>
        <v>-6.9465693205324364E-2</v>
      </c>
      <c r="O301" s="11">
        <f>mintBurn_tbl_op!N291/$B301</f>
        <v>-8.7243470983102159E-2</v>
      </c>
    </row>
    <row r="302" spans="1:15" x14ac:dyDescent="0.25">
      <c r="A302" s="12" t="str">
        <f>mintBurn_tbl_op!A292</f>
        <v>0x9e5a57470a2a136a3d4de39e1996e05944c4b1fb</v>
      </c>
      <c r="B302" s="2">
        <f>mintBurn_tbl_op!B292</f>
        <v>54628.325229101873</v>
      </c>
      <c r="C302" s="2">
        <f>mintBurn_tbl_op!C292</f>
        <v>13867.968255066189</v>
      </c>
      <c r="D302" s="2"/>
      <c r="E302" s="11">
        <f>mintBurn_tbl_op!E292/$B302</f>
        <v>7.9472937706956417E-2</v>
      </c>
      <c r="F302" s="11">
        <f>mintBurn_tbl_op!F292/$B302</f>
        <v>3.1853890087908794E-2</v>
      </c>
      <c r="G302" s="11">
        <f>mintBurn_tbl_op!G292/$B302</f>
        <v>-3.860395626376923E-3</v>
      </c>
      <c r="H302" s="11">
        <f>mintBurn_tbl_op!H292/$B302</f>
        <v>-3.1638173404154694E-2</v>
      </c>
      <c r="I302" s="11">
        <f>mintBurn_tbl_op!I292/$B302</f>
        <v>-5.3860395626376907E-2</v>
      </c>
      <c r="K302" s="11">
        <f>mintBurn_tbl_op!J292/$B302</f>
        <v>1.2806271040289752E-2</v>
      </c>
      <c r="L302" s="11">
        <f>mintBurn_tbl_op!K292/$B302</f>
        <v>-2.528896705494835E-2</v>
      </c>
      <c r="M302" s="11">
        <f>mintBurn_tbl_op!L292/$B302</f>
        <v>-5.3860395626376907E-2</v>
      </c>
      <c r="N302" s="11">
        <f>mintBurn_tbl_op!M292/$B302</f>
        <v>-7.6082617848599127E-2</v>
      </c>
      <c r="O302" s="11">
        <f>mintBurn_tbl_op!N292/$B302</f>
        <v>-9.3860395626376894E-2</v>
      </c>
    </row>
    <row r="303" spans="1:15" x14ac:dyDescent="0.25">
      <c r="A303" s="12" t="str">
        <f>mintBurn_tbl_op!A293</f>
        <v>0x34e31ddb2e1a2e06d8d75f5ea109ce001fc969b5</v>
      </c>
      <c r="B303" s="2">
        <f>mintBurn_tbl_op!B293</f>
        <v>52768.076210686733</v>
      </c>
      <c r="C303" s="2">
        <f>mintBurn_tbl_op!C293</f>
        <v>13857.92083928047</v>
      </c>
      <c r="D303" s="2"/>
      <c r="E303" s="11">
        <f>mintBurn_tbl_op!E293/$B303</f>
        <v>7.0713927161502432E-2</v>
      </c>
      <c r="F303" s="11">
        <f>mintBurn_tbl_op!F293/$B303</f>
        <v>2.3094879542454823E-2</v>
      </c>
      <c r="G303" s="11">
        <f>mintBurn_tbl_op!G293/$B303</f>
        <v>-1.2619406171830898E-2</v>
      </c>
      <c r="H303" s="11">
        <f>mintBurn_tbl_op!H293/$B303</f>
        <v>-4.0397183949608666E-2</v>
      </c>
      <c r="I303" s="11">
        <f>mintBurn_tbl_op!I293/$B303</f>
        <v>-6.2619406171830899E-2</v>
      </c>
      <c r="K303" s="11">
        <f>mintBurn_tbl_op!J293/$B303</f>
        <v>4.0472604948358169E-3</v>
      </c>
      <c r="L303" s="11">
        <f>mintBurn_tbl_op!K293/$B303</f>
        <v>-3.404797760040227E-2</v>
      </c>
      <c r="M303" s="11">
        <f>mintBurn_tbl_op!L293/$B303</f>
        <v>-6.2619406171830885E-2</v>
      </c>
      <c r="N303" s="11">
        <f>mintBurn_tbl_op!M293/$B303</f>
        <v>-8.4841628394053112E-2</v>
      </c>
      <c r="O303" s="11">
        <f>mintBurn_tbl_op!N293/$B303</f>
        <v>-0.10261940617183088</v>
      </c>
    </row>
    <row r="304" spans="1:15" x14ac:dyDescent="0.25">
      <c r="A304" s="12" t="str">
        <f>mintBurn_tbl_op!A294</f>
        <v>0xefc5ff84594ebf147dceaeb5c41079672cf0d85c</v>
      </c>
      <c r="B304" s="2">
        <f>mintBurn_tbl_op!B294</f>
        <v>53276.243768774533</v>
      </c>
      <c r="C304" s="2">
        <f>mintBurn_tbl_op!C294</f>
        <v>13842.11918600954</v>
      </c>
      <c r="D304" s="2"/>
      <c r="E304" s="11">
        <f>mintBurn_tbl_op!E294/$B304</f>
        <v>7.3515481945648317E-2</v>
      </c>
      <c r="F304" s="11">
        <f>mintBurn_tbl_op!F294/$B304</f>
        <v>2.5896434326600729E-2</v>
      </c>
      <c r="G304" s="11">
        <f>mintBurn_tbl_op!G294/$B304</f>
        <v>-9.8178513876849959E-3</v>
      </c>
      <c r="H304" s="11">
        <f>mintBurn_tbl_op!H294/$B304</f>
        <v>-3.7595629165462788E-2</v>
      </c>
      <c r="I304" s="11">
        <f>mintBurn_tbl_op!I294/$B304</f>
        <v>-5.9817851387684987E-2</v>
      </c>
      <c r="K304" s="11">
        <f>mintBurn_tbl_op!J294/$B304</f>
        <v>6.8488152789816749E-3</v>
      </c>
      <c r="L304" s="11">
        <f>mintBurn_tbl_op!K294/$B304</f>
        <v>-3.1246422816256392E-2</v>
      </c>
      <c r="M304" s="11">
        <f>mintBurn_tbl_op!L294/$B304</f>
        <v>-5.9817851387684987E-2</v>
      </c>
      <c r="N304" s="11">
        <f>mintBurn_tbl_op!M294/$B304</f>
        <v>-8.2040073609907199E-2</v>
      </c>
      <c r="O304" s="11">
        <f>mintBurn_tbl_op!N294/$B304</f>
        <v>-9.9817851387684967E-2</v>
      </c>
    </row>
    <row r="305" spans="1:15" x14ac:dyDescent="0.25">
      <c r="A305" s="12" t="str">
        <f>mintBurn_tbl_op!A295</f>
        <v>0xfcc1b0aaeb2b9063ab34fdfbb3eedc2ff30ae4f2</v>
      </c>
      <c r="B305" s="2">
        <f>mintBurn_tbl_op!B295</f>
        <v>50901.251891311033</v>
      </c>
      <c r="C305" s="2">
        <f>mintBurn_tbl_op!C295</f>
        <v>13685.10408789437</v>
      </c>
      <c r="D305" s="2"/>
      <c r="E305" s="11">
        <f>mintBurn_tbl_op!E295/$B305</f>
        <v>6.4477390121640804E-2</v>
      </c>
      <c r="F305" s="11">
        <f>mintBurn_tbl_op!F295/$B305</f>
        <v>1.6858342502593198E-2</v>
      </c>
      <c r="G305" s="11">
        <f>mintBurn_tbl_op!G295/$B305</f>
        <v>-1.8855943211692511E-2</v>
      </c>
      <c r="H305" s="11">
        <f>mintBurn_tbl_op!H295/$B305</f>
        <v>-4.6633720989470301E-2</v>
      </c>
      <c r="I305" s="11">
        <f>mintBurn_tbl_op!I295/$B305</f>
        <v>-6.8855943211692514E-2</v>
      </c>
      <c r="K305" s="11">
        <f>mintBurn_tbl_op!J295/$B305</f>
        <v>-2.1892765450258062E-3</v>
      </c>
      <c r="L305" s="11">
        <f>mintBurn_tbl_op!K295/$B305</f>
        <v>-4.0284514640263919E-2</v>
      </c>
      <c r="M305" s="11">
        <f>mintBurn_tbl_op!L295/$B305</f>
        <v>-6.8855943211692486E-2</v>
      </c>
      <c r="N305" s="11">
        <f>mintBurn_tbl_op!M295/$B305</f>
        <v>-9.1078165433914712E-2</v>
      </c>
      <c r="O305" s="11">
        <f>mintBurn_tbl_op!N295/$B305</f>
        <v>-0.10885594321169249</v>
      </c>
    </row>
    <row r="306" spans="1:15" x14ac:dyDescent="0.25">
      <c r="A306" s="12" t="str">
        <f>mintBurn_tbl_op!A296</f>
        <v>0x5e8d53033d83a59828cfff089f085467e69a5b7d</v>
      </c>
      <c r="B306" s="2">
        <f>mintBurn_tbl_op!B296</f>
        <v>43447.822878368228</v>
      </c>
      <c r="C306" s="2">
        <f>mintBurn_tbl_op!C296</f>
        <v>13551.71762059651</v>
      </c>
      <c r="D306" s="2"/>
      <c r="E306" s="11">
        <f>mintBurn_tbl_op!E296/$B306</f>
        <v>2.1425469536926037E-2</v>
      </c>
      <c r="F306" s="11">
        <f>mintBurn_tbl_op!F296/$B306</f>
        <v>-2.6193578082121565E-2</v>
      </c>
      <c r="G306" s="11">
        <f>mintBurn_tbl_op!G296/$B306</f>
        <v>-6.1907863796407295E-2</v>
      </c>
      <c r="H306" s="11">
        <f>mintBurn_tbl_op!H296/$B306</f>
        <v>-8.9685641574185071E-2</v>
      </c>
      <c r="I306" s="11">
        <f>mintBurn_tbl_op!I296/$B306</f>
        <v>-0.11190786379640731</v>
      </c>
      <c r="K306" s="11">
        <f>mintBurn_tbl_op!J296/$B306</f>
        <v>-4.5241197129740604E-2</v>
      </c>
      <c r="L306" s="11">
        <f>mintBurn_tbl_op!K296/$B306</f>
        <v>-8.3336435224978689E-2</v>
      </c>
      <c r="M306" s="11">
        <f>mintBurn_tbl_op!L296/$B306</f>
        <v>-0.11190786379640727</v>
      </c>
      <c r="N306" s="11">
        <f>mintBurn_tbl_op!M296/$B306</f>
        <v>-0.1341300860186295</v>
      </c>
      <c r="O306" s="11">
        <f>mintBurn_tbl_op!N296/$B306</f>
        <v>-0.15190786379640728</v>
      </c>
    </row>
    <row r="307" spans="1:15" x14ac:dyDescent="0.25">
      <c r="A307" s="12" t="str">
        <f>mintBurn_tbl_op!A297</f>
        <v>0xa2ce3c2fc80345d73ea9ceac69c77415086a2a17</v>
      </c>
      <c r="B307" s="2">
        <f>mintBurn_tbl_op!B297</f>
        <v>40809.760551701402</v>
      </c>
      <c r="C307" s="2">
        <f>mintBurn_tbl_op!C297</f>
        <v>13524.229851340981</v>
      </c>
      <c r="D307" s="2"/>
      <c r="E307" s="11">
        <f>mintBurn_tbl_op!E297/$B307</f>
        <v>1.9363913148351573E-3</v>
      </c>
      <c r="F307" s="11">
        <f>mintBurn_tbl_op!F297/$B307</f>
        <v>-4.5682656304212484E-2</v>
      </c>
      <c r="G307" s="11">
        <f>mintBurn_tbl_op!G297/$B307</f>
        <v>-8.1396942018498203E-2</v>
      </c>
      <c r="H307" s="11">
        <f>mintBurn_tbl_op!H297/$B307</f>
        <v>-0.10917471979627598</v>
      </c>
      <c r="I307" s="11">
        <f>mintBurn_tbl_op!I297/$B307</f>
        <v>-0.13139694201849819</v>
      </c>
      <c r="K307" s="11">
        <f>mintBurn_tbl_op!J297/$B307</f>
        <v>-6.4730275351831526E-2</v>
      </c>
      <c r="L307" s="11">
        <f>mintBurn_tbl_op!K297/$B307</f>
        <v>-0.10282551344706962</v>
      </c>
      <c r="M307" s="11">
        <f>mintBurn_tbl_op!L297/$B307</f>
        <v>-0.13139694201849819</v>
      </c>
      <c r="N307" s="11">
        <f>mintBurn_tbl_op!M297/$B307</f>
        <v>-0.15361916424072042</v>
      </c>
      <c r="O307" s="11">
        <f>mintBurn_tbl_op!N297/$B307</f>
        <v>-0.1713969420184982</v>
      </c>
    </row>
    <row r="308" spans="1:15" x14ac:dyDescent="0.25">
      <c r="A308" s="12" t="str">
        <f>mintBurn_tbl_op!A298</f>
        <v>0x7e1ff06fc9adaca7383560f3d674c6b686aef67e</v>
      </c>
      <c r="B308" s="2">
        <f>mintBurn_tbl_op!B298</f>
        <v>54066.55666370612</v>
      </c>
      <c r="C308" s="2">
        <f>mintBurn_tbl_op!C298</f>
        <v>13432.28313240237</v>
      </c>
      <c r="D308" s="2"/>
      <c r="E308" s="11">
        <f>mintBurn_tbl_op!E298/$B308</f>
        <v>8.4893559076001893E-2</v>
      </c>
      <c r="F308" s="11">
        <f>mintBurn_tbl_op!F298/$B308</f>
        <v>3.7274511456954269E-2</v>
      </c>
      <c r="G308" s="11">
        <f>mintBurn_tbl_op!G298/$B308</f>
        <v>1.5602257426685447E-3</v>
      </c>
      <c r="H308" s="11">
        <f>mintBurn_tbl_op!H298/$B308</f>
        <v>-2.6217552035109233E-2</v>
      </c>
      <c r="I308" s="11">
        <f>mintBurn_tbl_op!I298/$B308</f>
        <v>-4.8439774257331432E-2</v>
      </c>
      <c r="K308" s="11">
        <f>mintBurn_tbl_op!J298/$B308</f>
        <v>1.8226892409335217E-2</v>
      </c>
      <c r="L308" s="11">
        <f>mintBurn_tbl_op!K298/$B308</f>
        <v>-1.9868345685902879E-2</v>
      </c>
      <c r="M308" s="11">
        <f>mintBurn_tbl_op!L298/$B308</f>
        <v>-4.8439774257331432E-2</v>
      </c>
      <c r="N308" s="11">
        <f>mintBurn_tbl_op!M298/$B308</f>
        <v>-7.0661996479553651E-2</v>
      </c>
      <c r="O308" s="11">
        <f>mintBurn_tbl_op!N298/$B308</f>
        <v>-8.8439774257331433E-2</v>
      </c>
    </row>
    <row r="309" spans="1:15" x14ac:dyDescent="0.25">
      <c r="A309" s="12" t="str">
        <f>mintBurn_tbl_op!A299</f>
        <v>0xfb3f06ea3e663e92b784db300ccdd0490b3535e7</v>
      </c>
      <c r="B309" s="2">
        <f>mintBurn_tbl_op!B299</f>
        <v>53121.20254765053</v>
      </c>
      <c r="C309" s="2">
        <f>mintBurn_tbl_op!C299</f>
        <v>13423.542153420231</v>
      </c>
      <c r="D309" s="2"/>
      <c r="E309" s="11">
        <f>mintBurn_tbl_op!E299/$B309</f>
        <v>8.0636829684359854E-2</v>
      </c>
      <c r="F309" s="11">
        <f>mintBurn_tbl_op!F299/$B309</f>
        <v>3.3017782065312209E-2</v>
      </c>
      <c r="G309" s="11">
        <f>mintBurn_tbl_op!G299/$B309</f>
        <v>-2.6965036489734993E-3</v>
      </c>
      <c r="H309" s="11">
        <f>mintBurn_tbl_op!H299/$B309</f>
        <v>-3.0474281426751293E-2</v>
      </c>
      <c r="I309" s="11">
        <f>mintBurn_tbl_op!I299/$B309</f>
        <v>-5.2696503648973506E-2</v>
      </c>
      <c r="K309" s="11">
        <f>mintBurn_tbl_op!J299/$B309</f>
        <v>1.3970163017693193E-2</v>
      </c>
      <c r="L309" s="11">
        <f>mintBurn_tbl_op!K299/$B309</f>
        <v>-2.412507507754489E-2</v>
      </c>
      <c r="M309" s="11">
        <f>mintBurn_tbl_op!L299/$B309</f>
        <v>-5.2696503648973471E-2</v>
      </c>
      <c r="N309" s="11">
        <f>mintBurn_tbl_op!M299/$B309</f>
        <v>-7.491872587119569E-2</v>
      </c>
      <c r="O309" s="11">
        <f>mintBurn_tbl_op!N299/$B309</f>
        <v>-9.2696503648973486E-2</v>
      </c>
    </row>
    <row r="310" spans="1:15" x14ac:dyDescent="0.25">
      <c r="A310" s="12" t="str">
        <f>mintBurn_tbl_op!A300</f>
        <v>0x6475ccd47d2572ce4a739e023c75025b8f600e34</v>
      </c>
      <c r="B310" s="2">
        <f>mintBurn_tbl_op!B300</f>
        <v>44490.8769344463</v>
      </c>
      <c r="C310" s="2">
        <f>mintBurn_tbl_op!C300</f>
        <v>13304.766447255801</v>
      </c>
      <c r="D310" s="2"/>
      <c r="E310" s="11">
        <f>mintBurn_tbl_op!E300/$B310</f>
        <v>3.4288509675231636E-2</v>
      </c>
      <c r="F310" s="11">
        <f>mintBurn_tbl_op!F300/$B310</f>
        <v>-1.3330537943815989E-2</v>
      </c>
      <c r="G310" s="11">
        <f>mintBurn_tbl_op!G300/$B310</f>
        <v>-4.904482365810172E-2</v>
      </c>
      <c r="H310" s="11">
        <f>mintBurn_tbl_op!H300/$B310</f>
        <v>-7.6822601435879517E-2</v>
      </c>
      <c r="I310" s="11">
        <f>mintBurn_tbl_op!I300/$B310</f>
        <v>-9.904482365810173E-2</v>
      </c>
      <c r="K310" s="11">
        <f>mintBurn_tbl_op!J300/$B310</f>
        <v>-3.237815699143503E-2</v>
      </c>
      <c r="L310" s="11">
        <f>mintBurn_tbl_op!K300/$B310</f>
        <v>-7.0473395086673135E-2</v>
      </c>
      <c r="M310" s="11">
        <f>mintBurn_tbl_op!L300/$B310</f>
        <v>-9.9044823658101702E-2</v>
      </c>
      <c r="N310" s="11">
        <f>mintBurn_tbl_op!M300/$B310</f>
        <v>-0.12126704588032394</v>
      </c>
      <c r="O310" s="11">
        <f>mintBurn_tbl_op!N300/$B310</f>
        <v>-0.1390448236581017</v>
      </c>
    </row>
    <row r="311" spans="1:15" x14ac:dyDescent="0.25">
      <c r="A311" s="12" t="str">
        <f>mintBurn_tbl_op!A301</f>
        <v>0x961c18a23306fe44c4323adcb3bc343b0d193670</v>
      </c>
      <c r="B311" s="2">
        <f>mintBurn_tbl_op!B301</f>
        <v>42095.246763579431</v>
      </c>
      <c r="C311" s="2">
        <f>mintBurn_tbl_op!C301</f>
        <v>13251.83228867714</v>
      </c>
      <c r="D311" s="2"/>
      <c r="E311" s="11">
        <f>mintBurn_tbl_op!E301/$B311</f>
        <v>1.8527427500218036E-2</v>
      </c>
      <c r="F311" s="11">
        <f>mintBurn_tbl_op!F301/$B311</f>
        <v>-2.9091620118829625E-2</v>
      </c>
      <c r="G311" s="11">
        <f>mintBurn_tbl_op!G301/$B311</f>
        <v>-6.4805905833115324E-2</v>
      </c>
      <c r="H311" s="11">
        <f>mintBurn_tbl_op!H301/$B311</f>
        <v>-9.2583683610893086E-2</v>
      </c>
      <c r="I311" s="11">
        <f>mintBurn_tbl_op!I301/$B311</f>
        <v>-0.11480590583311527</v>
      </c>
      <c r="K311" s="11">
        <f>mintBurn_tbl_op!J301/$B311</f>
        <v>-4.8139239166448605E-2</v>
      </c>
      <c r="L311" s="11">
        <f>mintBurn_tbl_op!K301/$B311</f>
        <v>-8.6234477261686718E-2</v>
      </c>
      <c r="M311" s="11">
        <f>mintBurn_tbl_op!L301/$B311</f>
        <v>-0.11480590583311527</v>
      </c>
      <c r="N311" s="11">
        <f>mintBurn_tbl_op!M301/$B311</f>
        <v>-0.13702812805533751</v>
      </c>
      <c r="O311" s="11">
        <f>mintBurn_tbl_op!N301/$B311</f>
        <v>-0.15480590583311529</v>
      </c>
    </row>
    <row r="312" spans="1:15" x14ac:dyDescent="0.25">
      <c r="A312" s="12" t="str">
        <f>mintBurn_tbl_op!A302</f>
        <v>0xa6a1fac4430cff1d6ca66e490ab16b0c8422ae23</v>
      </c>
      <c r="B312" s="2">
        <f>mintBurn_tbl_op!B302</f>
        <v>49153.91654253818</v>
      </c>
      <c r="C312" s="2">
        <f>mintBurn_tbl_op!C302</f>
        <v>13191.554453349139</v>
      </c>
      <c r="D312" s="2"/>
      <c r="E312" s="11">
        <f>mintBurn_tbl_op!E302/$B312</f>
        <v>6.4960935338698081E-2</v>
      </c>
      <c r="F312" s="11">
        <f>mintBurn_tbl_op!F302/$B312</f>
        <v>1.7341887719650447E-2</v>
      </c>
      <c r="G312" s="11">
        <f>mintBurn_tbl_op!G302/$B312</f>
        <v>-1.8372397994635272E-2</v>
      </c>
      <c r="H312" s="11">
        <f>mintBurn_tbl_op!H302/$B312</f>
        <v>-4.6150175772413038E-2</v>
      </c>
      <c r="I312" s="11">
        <f>mintBurn_tbl_op!I302/$B312</f>
        <v>-6.8372397994635278E-2</v>
      </c>
      <c r="K312" s="11">
        <f>mintBurn_tbl_op!J302/$B312</f>
        <v>-1.705731327968608E-3</v>
      </c>
      <c r="L312" s="11">
        <f>mintBurn_tbl_op!K302/$B312</f>
        <v>-3.9800969423206677E-2</v>
      </c>
      <c r="M312" s="11">
        <f>mintBurn_tbl_op!L302/$B312</f>
        <v>-6.8372397994635278E-2</v>
      </c>
      <c r="N312" s="11">
        <f>mintBurn_tbl_op!M302/$B312</f>
        <v>-9.0594620216857477E-2</v>
      </c>
      <c r="O312" s="11">
        <f>mintBurn_tbl_op!N302/$B312</f>
        <v>-0.10837239799463527</v>
      </c>
    </row>
    <row r="313" spans="1:15" x14ac:dyDescent="0.25">
      <c r="A313" s="12" t="str">
        <f>mintBurn_tbl_op!A303</f>
        <v>0x6dc88b231cd04dd1b1e525161162993f47140006</v>
      </c>
      <c r="B313" s="2">
        <f>mintBurn_tbl_op!B303</f>
        <v>48889.579985620039</v>
      </c>
      <c r="C313" s="2">
        <f>mintBurn_tbl_op!C303</f>
        <v>13089.615216578821</v>
      </c>
      <c r="D313" s="2"/>
      <c r="E313" s="11">
        <f>mintBurn_tbl_op!E303/$B313</f>
        <v>6.5594988671160204E-2</v>
      </c>
      <c r="F313" s="11">
        <f>mintBurn_tbl_op!F303/$B313</f>
        <v>1.7975941052112587E-2</v>
      </c>
      <c r="G313" s="11">
        <f>mintBurn_tbl_op!G303/$B313</f>
        <v>-1.7738344662173122E-2</v>
      </c>
      <c r="H313" s="11">
        <f>mintBurn_tbl_op!H303/$B313</f>
        <v>-4.551612243995088E-2</v>
      </c>
      <c r="I313" s="11">
        <f>mintBurn_tbl_op!I303/$B313</f>
        <v>-6.7738344662173128E-2</v>
      </c>
      <c r="K313" s="11">
        <f>mintBurn_tbl_op!J303/$B313</f>
        <v>-1.0716779955064434E-3</v>
      </c>
      <c r="L313" s="11">
        <f>mintBurn_tbl_op!K303/$B313</f>
        <v>-3.9166916090744547E-2</v>
      </c>
      <c r="M313" s="11">
        <f>mintBurn_tbl_op!L303/$B313</f>
        <v>-6.7738344662173128E-2</v>
      </c>
      <c r="N313" s="11">
        <f>mintBurn_tbl_op!M303/$B313</f>
        <v>-8.9960566884395354E-2</v>
      </c>
      <c r="O313" s="11">
        <f>mintBurn_tbl_op!N303/$B313</f>
        <v>-0.10773834466217314</v>
      </c>
    </row>
    <row r="314" spans="1:15" x14ac:dyDescent="0.25">
      <c r="A314" s="12" t="str">
        <f>mintBurn_tbl_op!A304</f>
        <v>0x8f9be4310f9abb0e5843cc6363908c9b01dfeb3f</v>
      </c>
      <c r="B314" s="2">
        <f>mintBurn_tbl_op!B304</f>
        <v>51433.137051876329</v>
      </c>
      <c r="C314" s="2">
        <f>mintBurn_tbl_op!C304</f>
        <v>13081.633575714121</v>
      </c>
      <c r="D314" s="2"/>
      <c r="E314" s="11">
        <f>mintBurn_tbl_op!E304/$B314</f>
        <v>7.8990815541355036E-2</v>
      </c>
      <c r="F314" s="11">
        <f>mintBurn_tbl_op!F304/$B314</f>
        <v>3.1371767922307378E-2</v>
      </c>
      <c r="G314" s="11">
        <f>mintBurn_tbl_op!G304/$B314</f>
        <v>-4.3425177919783316E-3</v>
      </c>
      <c r="H314" s="11">
        <f>mintBurn_tbl_op!H304/$B314</f>
        <v>-3.212029556975609E-2</v>
      </c>
      <c r="I314" s="11">
        <f>mintBurn_tbl_op!I304/$B314</f>
        <v>-5.4342517791978323E-2</v>
      </c>
      <c r="K314" s="11">
        <f>mintBurn_tbl_op!J304/$B314</f>
        <v>1.2324148874688348E-2</v>
      </c>
      <c r="L314" s="11">
        <f>mintBurn_tbl_op!K304/$B314</f>
        <v>-2.577108922054977E-2</v>
      </c>
      <c r="M314" s="11">
        <f>mintBurn_tbl_op!L304/$B314</f>
        <v>-5.4342517791978323E-2</v>
      </c>
      <c r="N314" s="11">
        <f>mintBurn_tbl_op!M304/$B314</f>
        <v>-7.6564740014200564E-2</v>
      </c>
      <c r="O314" s="11">
        <f>mintBurn_tbl_op!N304/$B314</f>
        <v>-9.4342517791978345E-2</v>
      </c>
    </row>
    <row r="315" spans="1:15" x14ac:dyDescent="0.25">
      <c r="A315" s="12" t="str">
        <f>mintBurn_tbl_op!A305</f>
        <v>0x0a04362fbdc46b8af04e26246fa07cc636a7790b</v>
      </c>
      <c r="B315" s="2">
        <f>mintBurn_tbl_op!B305</f>
        <v>48231.687479444641</v>
      </c>
      <c r="C315" s="2">
        <f>mintBurn_tbl_op!C305</f>
        <v>13043.079915475701</v>
      </c>
      <c r="D315" s="2"/>
      <c r="E315" s="11">
        <f>mintBurn_tbl_op!E305/$B315</f>
        <v>6.2907797817197963E-2</v>
      </c>
      <c r="F315" s="11">
        <f>mintBurn_tbl_op!F305/$B315</f>
        <v>1.5288750198150333E-2</v>
      </c>
      <c r="G315" s="11">
        <f>mintBurn_tbl_op!G305/$B315</f>
        <v>-2.0425535516135376E-2</v>
      </c>
      <c r="H315" s="11">
        <f>mintBurn_tbl_op!H305/$B315</f>
        <v>-4.8203313293913141E-2</v>
      </c>
      <c r="I315" s="11">
        <f>mintBurn_tbl_op!I305/$B315</f>
        <v>-7.0425535516135368E-2</v>
      </c>
      <c r="K315" s="11">
        <f>mintBurn_tbl_op!J305/$B315</f>
        <v>-3.7588688494687005E-3</v>
      </c>
      <c r="L315" s="11">
        <f>mintBurn_tbl_op!K305/$B315</f>
        <v>-4.185410694470678E-2</v>
      </c>
      <c r="M315" s="11">
        <f>mintBurn_tbl_op!L305/$B315</f>
        <v>-7.0425535516135368E-2</v>
      </c>
      <c r="N315" s="11">
        <f>mintBurn_tbl_op!M305/$B315</f>
        <v>-9.2647757738357567E-2</v>
      </c>
      <c r="O315" s="11">
        <f>mintBurn_tbl_op!N305/$B315</f>
        <v>-0.11042553551613536</v>
      </c>
    </row>
    <row r="316" spans="1:15" x14ac:dyDescent="0.25">
      <c r="A316" s="12" t="str">
        <f>mintBurn_tbl_op!A306</f>
        <v>0x9a1af2b6978c2e819deaeadf8f7f5f2527272b51</v>
      </c>
      <c r="B316" s="2">
        <f>mintBurn_tbl_op!B306</f>
        <v>41260.563580781927</v>
      </c>
      <c r="C316" s="2">
        <f>mintBurn_tbl_op!C306</f>
        <v>12922.48273795095</v>
      </c>
      <c r="D316" s="2"/>
      <c r="E316" s="11">
        <f>mintBurn_tbl_op!E306/$B316</f>
        <v>2.0141228900472433E-2</v>
      </c>
      <c r="F316" s="11">
        <f>mintBurn_tbl_op!F306/$B316</f>
        <v>-2.7477818718575183E-2</v>
      </c>
      <c r="G316" s="11">
        <f>mintBurn_tbl_op!G306/$B316</f>
        <v>-6.319210443286094E-2</v>
      </c>
      <c r="H316" s="11">
        <f>mintBurn_tbl_op!H306/$B316</f>
        <v>-9.0969882210638703E-2</v>
      </c>
      <c r="I316" s="11">
        <f>mintBurn_tbl_op!I306/$B316</f>
        <v>-0.11319210443286093</v>
      </c>
      <c r="K316" s="11">
        <f>mintBurn_tbl_op!J306/$B316</f>
        <v>-4.6525437766194236E-2</v>
      </c>
      <c r="L316" s="11">
        <f>mintBurn_tbl_op!K306/$B316</f>
        <v>-8.4620675861432348E-2</v>
      </c>
      <c r="M316" s="11">
        <f>mintBurn_tbl_op!L306/$B316</f>
        <v>-0.11319210443286093</v>
      </c>
      <c r="N316" s="11">
        <f>mintBurn_tbl_op!M306/$B316</f>
        <v>-0.13541432665508316</v>
      </c>
      <c r="O316" s="11">
        <f>mintBurn_tbl_op!N306/$B316</f>
        <v>-0.15319210443286094</v>
      </c>
    </row>
    <row r="317" spans="1:15" x14ac:dyDescent="0.25">
      <c r="A317" s="12" t="str">
        <f>mintBurn_tbl_op!A307</f>
        <v>0xb729973d8c89c3225daf9bc2b2f2e6805f1e641b</v>
      </c>
      <c r="B317" s="2">
        <f>mintBurn_tbl_op!B307</f>
        <v>50210.807454957911</v>
      </c>
      <c r="C317" s="2">
        <f>mintBurn_tbl_op!C307</f>
        <v>12891.96551983734</v>
      </c>
      <c r="D317" s="2"/>
      <c r="E317" s="11">
        <f>mintBurn_tbl_op!E307/$B317</f>
        <v>7.6576547826503971E-2</v>
      </c>
      <c r="F317" s="11">
        <f>mintBurn_tbl_op!F307/$B317</f>
        <v>2.8957500207456358E-2</v>
      </c>
      <c r="G317" s="11">
        <f>mintBurn_tbl_op!G307/$B317</f>
        <v>-6.7567855068293558E-3</v>
      </c>
      <c r="H317" s="11">
        <f>mintBurn_tbl_op!H307/$B317</f>
        <v>-3.4534563284607141E-2</v>
      </c>
      <c r="I317" s="11">
        <f>mintBurn_tbl_op!I307/$B317</f>
        <v>-5.6756785506829346E-2</v>
      </c>
      <c r="K317" s="11">
        <f>mintBurn_tbl_op!J307/$B317</f>
        <v>9.9098811598373332E-3</v>
      </c>
      <c r="L317" s="11">
        <f>mintBurn_tbl_op!K307/$B317</f>
        <v>-2.8185356935400797E-2</v>
      </c>
      <c r="M317" s="11">
        <f>mintBurn_tbl_op!L307/$B317</f>
        <v>-5.6756785506829346E-2</v>
      </c>
      <c r="N317" s="11">
        <f>mintBurn_tbl_op!M307/$B317</f>
        <v>-7.8979007729051587E-2</v>
      </c>
      <c r="O317" s="11">
        <f>mintBurn_tbl_op!N307/$B317</f>
        <v>-9.6756785506829354E-2</v>
      </c>
    </row>
    <row r="318" spans="1:15" x14ac:dyDescent="0.25">
      <c r="A318" s="12" t="str">
        <f>mintBurn_tbl_op!A308</f>
        <v>0x027b6146248b3a7648e7c7e243bd01e1704bc3ca</v>
      </c>
      <c r="B318" s="2">
        <f>mintBurn_tbl_op!B308</f>
        <v>47907.094714763312</v>
      </c>
      <c r="C318" s="2">
        <f>mintBurn_tbl_op!C308</f>
        <v>12864.45779002714</v>
      </c>
      <c r="D318" s="2"/>
      <c r="E318" s="11">
        <f>mintBurn_tbl_op!E308/$B318</f>
        <v>6.4804050423953291E-2</v>
      </c>
      <c r="F318" s="11">
        <f>mintBurn_tbl_op!F308/$B318</f>
        <v>1.7185002804905713E-2</v>
      </c>
      <c r="G318" s="11">
        <f>mintBurn_tbl_op!G308/$B318</f>
        <v>-1.8529282909380013E-2</v>
      </c>
      <c r="H318" s="11">
        <f>mintBurn_tbl_op!H308/$B318</f>
        <v>-4.6307060687157793E-2</v>
      </c>
      <c r="I318" s="11">
        <f>mintBurn_tbl_op!I308/$B318</f>
        <v>-6.8529282909379985E-2</v>
      </c>
      <c r="K318" s="11">
        <f>mintBurn_tbl_op!J308/$B318</f>
        <v>-1.8626162427133523E-3</v>
      </c>
      <c r="L318" s="11">
        <f>mintBurn_tbl_op!K308/$B318</f>
        <v>-3.9957854337951446E-2</v>
      </c>
      <c r="M318" s="11">
        <f>mintBurn_tbl_op!L308/$B318</f>
        <v>-6.8529282909379985E-2</v>
      </c>
      <c r="N318" s="11">
        <f>mintBurn_tbl_op!M308/$B318</f>
        <v>-9.0751505131602198E-2</v>
      </c>
      <c r="O318" s="11">
        <f>mintBurn_tbl_op!N308/$B318</f>
        <v>-0.10852928290937999</v>
      </c>
    </row>
    <row r="319" spans="1:15" x14ac:dyDescent="0.25">
      <c r="A319" s="12" t="str">
        <f>mintBurn_tbl_op!A309</f>
        <v>0x7f8193989afb29df0a7527e695b4d1fc55f6d352</v>
      </c>
      <c r="B319" s="2">
        <f>mintBurn_tbl_op!B309</f>
        <v>40938.52418527296</v>
      </c>
      <c r="C319" s="2">
        <f>mintBurn_tbl_op!C309</f>
        <v>12826.87298711656</v>
      </c>
      <c r="D319" s="2"/>
      <c r="E319" s="11">
        <f>mintBurn_tbl_op!E309/$B319</f>
        <v>2.0012976960280641E-2</v>
      </c>
      <c r="F319" s="11">
        <f>mintBurn_tbl_op!F309/$B319</f>
        <v>-2.7606070658766975E-2</v>
      </c>
      <c r="G319" s="11">
        <f>mintBurn_tbl_op!G309/$B319</f>
        <v>-6.332035637305268E-2</v>
      </c>
      <c r="H319" s="11">
        <f>mintBurn_tbl_op!H309/$B319</f>
        <v>-9.109813415083047E-2</v>
      </c>
      <c r="I319" s="11">
        <f>mintBurn_tbl_op!I309/$B319</f>
        <v>-0.11332035637305268</v>
      </c>
      <c r="K319" s="11">
        <f>mintBurn_tbl_op!J309/$B319</f>
        <v>-4.665368970638599E-2</v>
      </c>
      <c r="L319" s="11">
        <f>mintBurn_tbl_op!K309/$B319</f>
        <v>-8.4748927801624102E-2</v>
      </c>
      <c r="M319" s="11">
        <f>mintBurn_tbl_op!L309/$B319</f>
        <v>-0.11332035637305266</v>
      </c>
      <c r="N319" s="11">
        <f>mintBurn_tbl_op!M309/$B319</f>
        <v>-0.13554257859527485</v>
      </c>
      <c r="O319" s="11">
        <f>mintBurn_tbl_op!N309/$B319</f>
        <v>-0.15332035637305266</v>
      </c>
    </row>
    <row r="320" spans="1:15" x14ac:dyDescent="0.25">
      <c r="A320" s="12" t="str">
        <f>mintBurn_tbl_op!A310</f>
        <v>0x4ab52791c736bc26d1933b4940ce8454e0474d03</v>
      </c>
      <c r="B320" s="2">
        <f>mintBurn_tbl_op!B310</f>
        <v>47493.921924357594</v>
      </c>
      <c r="C320" s="2">
        <f>mintBurn_tbl_op!C310</f>
        <v>12686.744727151199</v>
      </c>
      <c r="D320" s="2"/>
      <c r="E320" s="11">
        <f>mintBurn_tbl_op!E310/$B320</f>
        <v>6.6209789664796889E-2</v>
      </c>
      <c r="F320" s="11">
        <f>mintBurn_tbl_op!F310/$B320</f>
        <v>1.859074204574928E-2</v>
      </c>
      <c r="G320" s="11">
        <f>mintBurn_tbl_op!G310/$B320</f>
        <v>-1.7123543668536433E-2</v>
      </c>
      <c r="H320" s="11">
        <f>mintBurn_tbl_op!H310/$B320</f>
        <v>-4.4901321446314223E-2</v>
      </c>
      <c r="I320" s="11">
        <f>mintBurn_tbl_op!I310/$B320</f>
        <v>-6.7123543668536442E-2</v>
      </c>
      <c r="K320" s="11">
        <f>mintBurn_tbl_op!J310/$B320</f>
        <v>-4.5687700186978971E-4</v>
      </c>
      <c r="L320" s="11">
        <f>mintBurn_tbl_op!K310/$B320</f>
        <v>-3.8552115097107854E-2</v>
      </c>
      <c r="M320" s="11">
        <f>mintBurn_tbl_op!L310/$B320</f>
        <v>-6.7123543668536442E-2</v>
      </c>
      <c r="N320" s="11">
        <f>mintBurn_tbl_op!M310/$B320</f>
        <v>-8.9345765890758641E-2</v>
      </c>
      <c r="O320" s="11">
        <f>mintBurn_tbl_op!N310/$B320</f>
        <v>-0.10712354366853645</v>
      </c>
    </row>
    <row r="321" spans="1:15" x14ac:dyDescent="0.25">
      <c r="A321" s="12" t="str">
        <f>mintBurn_tbl_op!A311</f>
        <v>0xf75200b7684a120fba433145609112616749c082</v>
      </c>
      <c r="B321" s="2">
        <f>mintBurn_tbl_op!B311</f>
        <v>48154.429886794002</v>
      </c>
      <c r="C321" s="2">
        <f>mintBurn_tbl_op!C311</f>
        <v>12654.18651664245</v>
      </c>
      <c r="D321" s="2"/>
      <c r="E321" s="11">
        <f>mintBurn_tbl_op!E311/$B321</f>
        <v>7.0549897907119963E-2</v>
      </c>
      <c r="F321" s="11">
        <f>mintBurn_tbl_op!F311/$B321</f>
        <v>2.2930850288072371E-2</v>
      </c>
      <c r="G321" s="11">
        <f>mintBurn_tbl_op!G311/$B321</f>
        <v>-1.2783435426213364E-2</v>
      </c>
      <c r="H321" s="11">
        <f>mintBurn_tbl_op!H311/$B321</f>
        <v>-4.0561213203991149E-2</v>
      </c>
      <c r="I321" s="11">
        <f>mintBurn_tbl_op!I311/$B321</f>
        <v>-6.2783435426213341E-2</v>
      </c>
      <c r="K321" s="11">
        <f>mintBurn_tbl_op!J311/$B321</f>
        <v>3.8832312404533096E-3</v>
      </c>
      <c r="L321" s="11">
        <f>mintBurn_tbl_op!K311/$B321</f>
        <v>-3.4212006854784795E-2</v>
      </c>
      <c r="M321" s="11">
        <f>mintBurn_tbl_op!L311/$B321</f>
        <v>-6.2783435426213341E-2</v>
      </c>
      <c r="N321" s="11">
        <f>mintBurn_tbl_op!M311/$B321</f>
        <v>-8.5005657648435567E-2</v>
      </c>
      <c r="O321" s="11">
        <f>mintBurn_tbl_op!N311/$B321</f>
        <v>-0.10278343542621336</v>
      </c>
    </row>
    <row r="322" spans="1:15" x14ac:dyDescent="0.25">
      <c r="A322" s="12" t="str">
        <f>mintBurn_tbl_op!A312</f>
        <v>0x9f07a0233abc178428aa9a18baef3188f093a7d0</v>
      </c>
      <c r="B322" s="2">
        <f>mintBurn_tbl_op!B312</f>
        <v>40449.721660006042</v>
      </c>
      <c r="C322" s="2">
        <f>mintBurn_tbl_op!C312</f>
        <v>12531.07888809052</v>
      </c>
      <c r="D322" s="2"/>
      <c r="E322" s="11">
        <f>mintBurn_tbl_op!E312/$B322</f>
        <v>2.353938732256498E-2</v>
      </c>
      <c r="F322" s="11">
        <f>mintBurn_tbl_op!F312/$B322</f>
        <v>-2.4079660296482622E-2</v>
      </c>
      <c r="G322" s="11">
        <f>mintBurn_tbl_op!G312/$B322</f>
        <v>-5.9793946010768338E-2</v>
      </c>
      <c r="H322" s="11">
        <f>mintBurn_tbl_op!H312/$B322</f>
        <v>-8.7571723788546108E-2</v>
      </c>
      <c r="I322" s="11">
        <f>mintBurn_tbl_op!I312/$B322</f>
        <v>-0.10979394601076833</v>
      </c>
      <c r="K322" s="11">
        <f>mintBurn_tbl_op!J312/$B322</f>
        <v>-4.3127279344101682E-2</v>
      </c>
      <c r="L322" s="11">
        <f>mintBurn_tbl_op!K312/$B322</f>
        <v>-8.1222517439339781E-2</v>
      </c>
      <c r="M322" s="11">
        <f>mintBurn_tbl_op!L312/$B322</f>
        <v>-0.10979394601076833</v>
      </c>
      <c r="N322" s="11">
        <f>mintBurn_tbl_op!M312/$B322</f>
        <v>-0.13201616823299056</v>
      </c>
      <c r="O322" s="11">
        <f>mintBurn_tbl_op!N312/$B322</f>
        <v>-0.14979394601076834</v>
      </c>
    </row>
    <row r="323" spans="1:15" x14ac:dyDescent="0.25">
      <c r="A323" s="12" t="str">
        <f>mintBurn_tbl_op!A313</f>
        <v>0x6b9dfc960299166df15ab8a85f054c69e2be2353</v>
      </c>
      <c r="B323" s="2">
        <f>mintBurn_tbl_op!B313</f>
        <v>47477.116495535083</v>
      </c>
      <c r="C323" s="2">
        <f>mintBurn_tbl_op!C313</f>
        <v>12329.788401735919</v>
      </c>
      <c r="D323" s="2"/>
      <c r="E323" s="11">
        <f>mintBurn_tbl_op!E313/$B323</f>
        <v>7.3633728305815355E-2</v>
      </c>
      <c r="F323" s="11">
        <f>mintBurn_tbl_op!F313/$B323</f>
        <v>2.6014680686767769E-2</v>
      </c>
      <c r="G323" s="11">
        <f>mintBurn_tbl_op!G313/$B323</f>
        <v>-9.6996050275179688E-3</v>
      </c>
      <c r="H323" s="11">
        <f>mintBurn_tbl_op!H313/$B323</f>
        <v>-3.7477382805295736E-2</v>
      </c>
      <c r="I323" s="11">
        <f>mintBurn_tbl_op!I313/$B323</f>
        <v>-5.9699605027517977E-2</v>
      </c>
      <c r="K323" s="11">
        <f>mintBurn_tbl_op!J313/$B323</f>
        <v>6.9670616391487097E-3</v>
      </c>
      <c r="L323" s="11">
        <f>mintBurn_tbl_op!K313/$B323</f>
        <v>-3.1128176456089403E-2</v>
      </c>
      <c r="M323" s="11">
        <f>mintBurn_tbl_op!L313/$B323</f>
        <v>-5.9699605027517977E-2</v>
      </c>
      <c r="N323" s="11">
        <f>mintBurn_tbl_op!M313/$B323</f>
        <v>-8.1921827249740203E-2</v>
      </c>
      <c r="O323" s="11">
        <f>mintBurn_tbl_op!N313/$B323</f>
        <v>-9.9699605027517957E-2</v>
      </c>
    </row>
    <row r="324" spans="1:15" x14ac:dyDescent="0.25">
      <c r="A324" s="12" t="str">
        <f>mintBurn_tbl_op!A314</f>
        <v>0x4248a745d75322df17cab4286536b8469f2e7c2a</v>
      </c>
      <c r="B324" s="2">
        <f>mintBurn_tbl_op!B314</f>
        <v>45407.888848441682</v>
      </c>
      <c r="C324" s="2">
        <f>mintBurn_tbl_op!C314</f>
        <v>12210.902851364999</v>
      </c>
      <c r="D324" s="2"/>
      <c r="E324" s="11">
        <f>mintBurn_tbl_op!E314/$B324</f>
        <v>6.4417443142502362E-2</v>
      </c>
      <c r="F324" s="11">
        <f>mintBurn_tbl_op!F314/$B324</f>
        <v>1.6798395523454728E-2</v>
      </c>
      <c r="G324" s="11">
        <f>mintBurn_tbl_op!G314/$B324</f>
        <v>-1.8915890190830998E-2</v>
      </c>
      <c r="H324" s="11">
        <f>mintBurn_tbl_op!H314/$B324</f>
        <v>-4.6693667968608778E-2</v>
      </c>
      <c r="I324" s="11">
        <f>mintBurn_tbl_op!I314/$B324</f>
        <v>-6.8915890190831011E-2</v>
      </c>
      <c r="K324" s="11">
        <f>mintBurn_tbl_op!J314/$B324</f>
        <v>-2.2492235241643285E-3</v>
      </c>
      <c r="L324" s="11">
        <f>mintBurn_tbl_op!K314/$B324</f>
        <v>-4.0344461619402451E-2</v>
      </c>
      <c r="M324" s="11">
        <f>mintBurn_tbl_op!L314/$B324</f>
        <v>-6.8915890190831011E-2</v>
      </c>
      <c r="N324" s="11">
        <f>mintBurn_tbl_op!M314/$B324</f>
        <v>-9.1138112413053224E-2</v>
      </c>
      <c r="O324" s="11">
        <f>mintBurn_tbl_op!N314/$B324</f>
        <v>-0.10891589019083102</v>
      </c>
    </row>
    <row r="325" spans="1:15" x14ac:dyDescent="0.25">
      <c r="A325" s="12" t="str">
        <f>mintBurn_tbl_op!A315</f>
        <v>0xecee5497b9dbb82e1804e3224f67d00d8d891c69</v>
      </c>
      <c r="B325" s="2">
        <f>mintBurn_tbl_op!B315</f>
        <v>33340.487095131743</v>
      </c>
      <c r="C325" s="2">
        <f>mintBurn_tbl_op!C315</f>
        <v>12054.897728996721</v>
      </c>
      <c r="D325" s="2"/>
      <c r="E325" s="11">
        <f>mintBurn_tbl_op!E315/$B325</f>
        <v>-2.8236001109801963E-2</v>
      </c>
      <c r="F325" s="11">
        <f>mintBurn_tbl_op!F315/$B325</f>
        <v>-7.5855048728849517E-2</v>
      </c>
      <c r="G325" s="11">
        <f>mintBurn_tbl_op!G315/$B325</f>
        <v>-0.11156933444313527</v>
      </c>
      <c r="H325" s="11">
        <f>mintBurn_tbl_op!H315/$B325</f>
        <v>-0.13934711222091303</v>
      </c>
      <c r="I325" s="11">
        <f>mintBurn_tbl_op!I315/$B325</f>
        <v>-0.16156933444313526</v>
      </c>
      <c r="K325" s="11">
        <f>mintBurn_tbl_op!J315/$B325</f>
        <v>-9.4902667776468552E-2</v>
      </c>
      <c r="L325" s="11">
        <f>mintBurn_tbl_op!K315/$B325</f>
        <v>-0.13299790587170671</v>
      </c>
      <c r="M325" s="11">
        <f>mintBurn_tbl_op!L315/$B325</f>
        <v>-0.16156933444313523</v>
      </c>
      <c r="N325" s="11">
        <f>mintBurn_tbl_op!M315/$B325</f>
        <v>-0.18379155666535746</v>
      </c>
      <c r="O325" s="11">
        <f>mintBurn_tbl_op!N315/$B325</f>
        <v>-0.20156933444313524</v>
      </c>
    </row>
    <row r="326" spans="1:15" x14ac:dyDescent="0.25">
      <c r="A326" s="12" t="str">
        <f>mintBurn_tbl_op!A316</f>
        <v>0x6c83e061f7b576f11e6f7e9b51b1530b2d0ab7b2</v>
      </c>
      <c r="B326" s="2">
        <f>mintBurn_tbl_op!B316</f>
        <v>44882.730139175823</v>
      </c>
      <c r="C326" s="2">
        <f>mintBurn_tbl_op!C316</f>
        <v>11963.56797876294</v>
      </c>
      <c r="D326" s="2"/>
      <c r="E326" s="11">
        <f>mintBurn_tbl_op!E316/$B326</f>
        <v>6.678163423514151E-2</v>
      </c>
      <c r="F326" s="11">
        <f>mintBurn_tbl_op!F316/$B326</f>
        <v>1.9162586616093921E-2</v>
      </c>
      <c r="G326" s="11">
        <f>mintBurn_tbl_op!G316/$B326</f>
        <v>-1.6551699098191795E-2</v>
      </c>
      <c r="H326" s="11">
        <f>mintBurn_tbl_op!H316/$B326</f>
        <v>-4.4329476875969567E-2</v>
      </c>
      <c r="I326" s="11">
        <f>mintBurn_tbl_op!I316/$B326</f>
        <v>-6.6551699098191808E-2</v>
      </c>
      <c r="K326" s="11">
        <f>mintBurn_tbl_op!J316/$B326</f>
        <v>1.1496756847491804E-4</v>
      </c>
      <c r="L326" s="11">
        <f>mintBurn_tbl_op!K316/$B326</f>
        <v>-3.7980270526763199E-2</v>
      </c>
      <c r="M326" s="11">
        <f>mintBurn_tbl_op!L316/$B326</f>
        <v>-6.6551699098191766E-2</v>
      </c>
      <c r="N326" s="11">
        <f>mintBurn_tbl_op!M316/$B326</f>
        <v>-8.8773921320413979E-2</v>
      </c>
      <c r="O326" s="11">
        <f>mintBurn_tbl_op!N316/$B326</f>
        <v>-0.10655169909819177</v>
      </c>
    </row>
    <row r="327" spans="1:15" x14ac:dyDescent="0.25">
      <c r="A327" s="12" t="str">
        <f>mintBurn_tbl_op!A317</f>
        <v>0x0e9d6ae20c982b43c219e9befd94ce2302264068</v>
      </c>
      <c r="B327" s="2">
        <f>mintBurn_tbl_op!B317</f>
        <v>38376.13669841495</v>
      </c>
      <c r="C327" s="2">
        <f>mintBurn_tbl_op!C317</f>
        <v>11918.17902726879</v>
      </c>
      <c r="D327" s="2"/>
      <c r="E327" s="11">
        <f>mintBurn_tbl_op!E317/$B327</f>
        <v>2.2771091987110255E-2</v>
      </c>
      <c r="F327" s="11">
        <f>mintBurn_tbl_op!F317/$B327</f>
        <v>-2.4847955631937386E-2</v>
      </c>
      <c r="G327" s="11">
        <f>mintBurn_tbl_op!G317/$B327</f>
        <v>-6.0562241346223088E-2</v>
      </c>
      <c r="H327" s="11">
        <f>mintBurn_tbl_op!H317/$B327</f>
        <v>-8.8340019124000871E-2</v>
      </c>
      <c r="I327" s="11">
        <f>mintBurn_tbl_op!I317/$B327</f>
        <v>-0.11056224134622308</v>
      </c>
      <c r="K327" s="11">
        <f>mintBurn_tbl_op!J317/$B327</f>
        <v>-4.389557467955639E-2</v>
      </c>
      <c r="L327" s="11">
        <f>mintBurn_tbl_op!K317/$B327</f>
        <v>-8.1990812774794516E-2</v>
      </c>
      <c r="M327" s="11">
        <f>mintBurn_tbl_op!L317/$B327</f>
        <v>-0.11056224134622307</v>
      </c>
      <c r="N327" s="11">
        <f>mintBurn_tbl_op!M317/$B327</f>
        <v>-0.13278446356844528</v>
      </c>
      <c r="O327" s="11">
        <f>mintBurn_tbl_op!N317/$B327</f>
        <v>-0.15056224134622306</v>
      </c>
    </row>
    <row r="328" spans="1:15" x14ac:dyDescent="0.25">
      <c r="A328" s="12" t="str">
        <f>mintBurn_tbl_op!A318</f>
        <v>0x2421134c8e8278ad199f6886ae70c5c373da3b48</v>
      </c>
      <c r="B328" s="2">
        <f>mintBurn_tbl_op!B318</f>
        <v>44900.157690300162</v>
      </c>
      <c r="C328" s="2">
        <f>mintBurn_tbl_op!C318</f>
        <v>11912.041907366091</v>
      </c>
      <c r="D328" s="2"/>
      <c r="E328" s="11">
        <f>mintBurn_tbl_op!E318/$B328</f>
        <v>6.8032663577791239E-2</v>
      </c>
      <c r="F328" s="11">
        <f>mintBurn_tbl_op!F318/$B328</f>
        <v>2.0413615958743622E-2</v>
      </c>
      <c r="G328" s="11">
        <f>mintBurn_tbl_op!G318/$B328</f>
        <v>-1.530066975554209E-2</v>
      </c>
      <c r="H328" s="11">
        <f>mintBurn_tbl_op!H318/$B328</f>
        <v>-4.3078447533319866E-2</v>
      </c>
      <c r="I328" s="11">
        <f>mintBurn_tbl_op!I318/$B328</f>
        <v>-6.5300669755542079E-2</v>
      </c>
      <c r="K328" s="11">
        <f>mintBurn_tbl_op!J318/$B328</f>
        <v>1.3659969111245844E-3</v>
      </c>
      <c r="L328" s="11">
        <f>mintBurn_tbl_op!K318/$B328</f>
        <v>-3.6729241184113498E-2</v>
      </c>
      <c r="M328" s="11">
        <f>mintBurn_tbl_op!L318/$B328</f>
        <v>-6.5300669755542079E-2</v>
      </c>
      <c r="N328" s="11">
        <f>mintBurn_tbl_op!M318/$B328</f>
        <v>-8.7522891977764292E-2</v>
      </c>
      <c r="O328" s="11">
        <f>mintBurn_tbl_op!N318/$B328</f>
        <v>-0.1053006697555421</v>
      </c>
    </row>
    <row r="329" spans="1:15" x14ac:dyDescent="0.25">
      <c r="A329" s="12" t="str">
        <f>mintBurn_tbl_op!A319</f>
        <v>0x4d4902bd7e080159964f46b10feeb6482d148e5a</v>
      </c>
      <c r="B329" s="2">
        <f>mintBurn_tbl_op!B319</f>
        <v>45194.607119661472</v>
      </c>
      <c r="C329" s="2">
        <f>mintBurn_tbl_op!C319</f>
        <v>11761.715093391071</v>
      </c>
      <c r="D329" s="2"/>
      <c r="E329" s="11">
        <f>mintBurn_tbl_op!E319/$B329</f>
        <v>7.3087347296777044E-2</v>
      </c>
      <c r="F329" s="11">
        <f>mintBurn_tbl_op!F319/$B329</f>
        <v>2.5468299677729418E-2</v>
      </c>
      <c r="G329" s="11">
        <f>mintBurn_tbl_op!G319/$B329</f>
        <v>-1.0245986036556291E-2</v>
      </c>
      <c r="H329" s="11">
        <f>mintBurn_tbl_op!H319/$B329</f>
        <v>-3.8023763814334074E-2</v>
      </c>
      <c r="I329" s="11">
        <f>mintBurn_tbl_op!I319/$B329</f>
        <v>-6.0245986036556301E-2</v>
      </c>
      <c r="K329" s="11">
        <f>mintBurn_tbl_op!J319/$B329</f>
        <v>6.4206806301104202E-3</v>
      </c>
      <c r="L329" s="11">
        <f>mintBurn_tbl_op!K319/$B329</f>
        <v>-3.1674557465127678E-2</v>
      </c>
      <c r="M329" s="11">
        <f>mintBurn_tbl_op!L319/$B329</f>
        <v>-6.024598603655628E-2</v>
      </c>
      <c r="N329" s="11">
        <f>mintBurn_tbl_op!M319/$B329</f>
        <v>-8.2468208258778514E-2</v>
      </c>
      <c r="O329" s="11">
        <f>mintBurn_tbl_op!N319/$B329</f>
        <v>-0.10024598603655628</v>
      </c>
    </row>
    <row r="330" spans="1:15" x14ac:dyDescent="0.25">
      <c r="A330" s="12" t="str">
        <f>mintBurn_tbl_op!A320</f>
        <v>0x77c2da8140693996be6bc72776cb1f04a77a4e68</v>
      </c>
      <c r="B330" s="2">
        <f>mintBurn_tbl_op!B320</f>
        <v>44027.877153387119</v>
      </c>
      <c r="C330" s="2">
        <f>mintBurn_tbl_op!C320</f>
        <v>11760.520878096921</v>
      </c>
      <c r="D330" s="2"/>
      <c r="E330" s="11">
        <f>mintBurn_tbl_op!E320/$B330</f>
        <v>6.6218004626367247E-2</v>
      </c>
      <c r="F330" s="11">
        <f>mintBurn_tbl_op!F320/$B330</f>
        <v>1.8598957007319623E-2</v>
      </c>
      <c r="G330" s="11">
        <f>mintBurn_tbl_op!G320/$B330</f>
        <v>-1.7115328706966085E-2</v>
      </c>
      <c r="H330" s="11">
        <f>mintBurn_tbl_op!H320/$B330</f>
        <v>-4.4893106484743879E-2</v>
      </c>
      <c r="I330" s="11">
        <f>mintBurn_tbl_op!I320/$B330</f>
        <v>-6.7115328706966099E-2</v>
      </c>
      <c r="K330" s="11">
        <f>mintBurn_tbl_op!J320/$B330</f>
        <v>-4.486620402994283E-4</v>
      </c>
      <c r="L330" s="11">
        <f>mintBurn_tbl_op!K320/$B330</f>
        <v>-3.8543900135537545E-2</v>
      </c>
      <c r="M330" s="11">
        <f>mintBurn_tbl_op!L320/$B330</f>
        <v>-6.7115328706966099E-2</v>
      </c>
      <c r="N330" s="11">
        <f>mintBurn_tbl_op!M320/$B330</f>
        <v>-8.9337550929188297E-2</v>
      </c>
      <c r="O330" s="11">
        <f>mintBurn_tbl_op!N320/$B330</f>
        <v>-0.10711532870696611</v>
      </c>
    </row>
    <row r="331" spans="1:15" x14ac:dyDescent="0.25">
      <c r="A331" s="12" t="str">
        <f>mintBurn_tbl_op!A321</f>
        <v>0x2850a72f6d4d1ef010fdb7f3ca4bd32bdde905a2</v>
      </c>
      <c r="B331" s="2">
        <f>mintBurn_tbl_op!B321</f>
        <v>38652.152610860387</v>
      </c>
      <c r="C331" s="2">
        <f>mintBurn_tbl_op!C321</f>
        <v>11692.08016272949</v>
      </c>
      <c r="D331" s="2"/>
      <c r="E331" s="11">
        <f>mintBurn_tbl_op!E321/$B331</f>
        <v>3.0838404255456371E-2</v>
      </c>
      <c r="F331" s="11">
        <f>mintBurn_tbl_op!F321/$B331</f>
        <v>-1.678064336359127E-2</v>
      </c>
      <c r="G331" s="11">
        <f>mintBurn_tbl_op!G321/$B331</f>
        <v>-5.2494929077876971E-2</v>
      </c>
      <c r="H331" s="11">
        <f>mintBurn_tbl_op!H321/$B331</f>
        <v>-8.0272706855654713E-2</v>
      </c>
      <c r="I331" s="11">
        <f>mintBurn_tbl_op!I321/$B331</f>
        <v>-0.10249492907787698</v>
      </c>
      <c r="K331" s="11">
        <f>mintBurn_tbl_op!J321/$B331</f>
        <v>-3.5828262411210267E-2</v>
      </c>
      <c r="L331" s="11">
        <f>mintBurn_tbl_op!K321/$B331</f>
        <v>-7.3923500506448386E-2</v>
      </c>
      <c r="M331" s="11">
        <f>mintBurn_tbl_op!L321/$B331</f>
        <v>-0.10249492907787697</v>
      </c>
      <c r="N331" s="11">
        <f>mintBurn_tbl_op!M321/$B331</f>
        <v>-0.12471715130009917</v>
      </c>
      <c r="O331" s="11">
        <f>mintBurn_tbl_op!N321/$B331</f>
        <v>-0.14249492907787695</v>
      </c>
    </row>
    <row r="332" spans="1:15" x14ac:dyDescent="0.25">
      <c r="A332" s="12" t="str">
        <f>mintBurn_tbl_op!A322</f>
        <v>0xba790fffee3cf670f24c0685cf218ee2ea8388af</v>
      </c>
      <c r="B332" s="2">
        <f>mintBurn_tbl_op!B322</f>
        <v>30111.300014461111</v>
      </c>
      <c r="C332" s="2">
        <f>mintBurn_tbl_op!C322</f>
        <v>11670.833620363959</v>
      </c>
      <c r="D332" s="2"/>
      <c r="E332" s="11">
        <f>mintBurn_tbl_op!E322/$B332</f>
        <v>-5.4256495560104569E-2</v>
      </c>
      <c r="F332" s="11">
        <f>mintBurn_tbl_op!F322/$B332</f>
        <v>-0.10187554317915219</v>
      </c>
      <c r="G332" s="11">
        <f>mintBurn_tbl_op!G322/$B332</f>
        <v>-0.13758982889343788</v>
      </c>
      <c r="H332" s="11">
        <f>mintBurn_tbl_op!H322/$B332</f>
        <v>-0.16536760667121569</v>
      </c>
      <c r="I332" s="11">
        <f>mintBurn_tbl_op!I322/$B332</f>
        <v>-0.18758982889343787</v>
      </c>
      <c r="K332" s="11">
        <f>mintBurn_tbl_op!J322/$B332</f>
        <v>-0.12092316222677121</v>
      </c>
      <c r="L332" s="11">
        <f>mintBurn_tbl_op!K322/$B332</f>
        <v>-0.15901840032200931</v>
      </c>
      <c r="M332" s="11">
        <f>mintBurn_tbl_op!L322/$B332</f>
        <v>-0.18758982889343787</v>
      </c>
      <c r="N332" s="11">
        <f>mintBurn_tbl_op!M322/$B332</f>
        <v>-0.20981205111566015</v>
      </c>
      <c r="O332" s="11">
        <f>mintBurn_tbl_op!N322/$B332</f>
        <v>-0.22758982889343787</v>
      </c>
    </row>
    <row r="333" spans="1:15" x14ac:dyDescent="0.25">
      <c r="A333" s="12" t="str">
        <f>mintBurn_tbl_op!A323</f>
        <v>0xd9b449335ab3efe0b2481f19a2dcdf75fa8b29ca</v>
      </c>
      <c r="B333" s="2">
        <f>mintBurn_tbl_op!B323</f>
        <v>37883.550734655102</v>
      </c>
      <c r="C333" s="2">
        <f>mintBurn_tbl_op!C323</f>
        <v>11507.038674488989</v>
      </c>
      <c r="D333" s="2"/>
      <c r="E333" s="11">
        <f>mintBurn_tbl_op!E323/$B333</f>
        <v>2.9585705369764806E-2</v>
      </c>
      <c r="F333" s="11">
        <f>mintBurn_tbl_op!F323/$B333</f>
        <v>-1.80333422492828E-2</v>
      </c>
      <c r="G333" s="11">
        <f>mintBurn_tbl_op!G323/$B333</f>
        <v>-5.3747627963568537E-2</v>
      </c>
      <c r="H333" s="11">
        <f>mintBurn_tbl_op!H323/$B333</f>
        <v>-8.1525405741346271E-2</v>
      </c>
      <c r="I333" s="11">
        <f>mintBurn_tbl_op!I323/$B333</f>
        <v>-0.10374762796356854</v>
      </c>
      <c r="K333" s="11">
        <f>mintBurn_tbl_op!J323/$B333</f>
        <v>-3.7080961296901832E-2</v>
      </c>
      <c r="L333" s="11">
        <f>mintBurn_tbl_op!K323/$B333</f>
        <v>-7.5176199392139931E-2</v>
      </c>
      <c r="M333" s="11">
        <f>mintBurn_tbl_op!L323/$B333</f>
        <v>-0.10374762796356851</v>
      </c>
      <c r="N333" s="11">
        <f>mintBurn_tbl_op!M323/$B333</f>
        <v>-0.12596985018579074</v>
      </c>
      <c r="O333" s="11">
        <f>mintBurn_tbl_op!N323/$B333</f>
        <v>-0.14374762796356852</v>
      </c>
    </row>
    <row r="334" spans="1:15" x14ac:dyDescent="0.25">
      <c r="A334" s="12" t="str">
        <f>mintBurn_tbl_op!A324</f>
        <v>0x3f7e19951dfe627d839b17c2b515324fc5103af4</v>
      </c>
      <c r="B334" s="2">
        <f>mintBurn_tbl_op!B324</f>
        <v>46390.212347184672</v>
      </c>
      <c r="C334" s="2">
        <f>mintBurn_tbl_op!C324</f>
        <v>11438.916154619959</v>
      </c>
      <c r="D334" s="2"/>
      <c r="E334" s="11">
        <f>mintBurn_tbl_op!E324/$B334</f>
        <v>8.6752954071194294E-2</v>
      </c>
      <c r="F334" s="11">
        <f>mintBurn_tbl_op!F324/$B334</f>
        <v>3.9133906452146643E-2</v>
      </c>
      <c r="G334" s="11">
        <f>mintBurn_tbl_op!G324/$B334</f>
        <v>3.4196207378609307E-3</v>
      </c>
      <c r="H334" s="11">
        <f>mintBurn_tbl_op!H324/$B334</f>
        <v>-2.4358157039916832E-2</v>
      </c>
      <c r="I334" s="11">
        <f>mintBurn_tbl_op!I324/$B334</f>
        <v>-4.6580379262139079E-2</v>
      </c>
      <c r="K334" s="11">
        <f>mintBurn_tbl_op!J324/$B334</f>
        <v>2.00862874045276E-2</v>
      </c>
      <c r="L334" s="11">
        <f>mintBurn_tbl_op!K324/$B334</f>
        <v>-1.8008950690710488E-2</v>
      </c>
      <c r="M334" s="11">
        <f>mintBurn_tbl_op!L324/$B334</f>
        <v>-4.6580379262139079E-2</v>
      </c>
      <c r="N334" s="11">
        <f>mintBurn_tbl_op!M324/$B334</f>
        <v>-6.880260148436132E-2</v>
      </c>
      <c r="O334" s="11">
        <f>mintBurn_tbl_op!N324/$B334</f>
        <v>-8.6580379262139059E-2</v>
      </c>
    </row>
    <row r="335" spans="1:15" x14ac:dyDescent="0.25">
      <c r="A335" s="12" t="str">
        <f>mintBurn_tbl_op!A325</f>
        <v>0xee11837949dcdaa77f11a7d59e4f831e26c4e3c0</v>
      </c>
      <c r="B335" s="2">
        <f>mintBurn_tbl_op!B325</f>
        <v>30074.63505429529</v>
      </c>
      <c r="C335" s="2">
        <f>mintBurn_tbl_op!C325</f>
        <v>11377.792323621839</v>
      </c>
      <c r="D335" s="2"/>
      <c r="E335" s="11">
        <f>mintBurn_tbl_op!E325/$B335</f>
        <v>-4.4985216603546034E-2</v>
      </c>
      <c r="F335" s="11">
        <f>mintBurn_tbl_op!F325/$B335</f>
        <v>-9.2604264222593657E-2</v>
      </c>
      <c r="G335" s="11">
        <f>mintBurn_tbl_op!G325/$B335</f>
        <v>-0.12831854993687933</v>
      </c>
      <c r="H335" s="11">
        <f>mintBurn_tbl_op!H325/$B335</f>
        <v>-0.15609632771465715</v>
      </c>
      <c r="I335" s="11">
        <f>mintBurn_tbl_op!I325/$B335</f>
        <v>-0.17831854993687934</v>
      </c>
      <c r="K335" s="11">
        <f>mintBurn_tbl_op!J325/$B335</f>
        <v>-0.11165188327021264</v>
      </c>
      <c r="L335" s="11">
        <f>mintBurn_tbl_op!K325/$B335</f>
        <v>-0.14974712136545076</v>
      </c>
      <c r="M335" s="11">
        <f>mintBurn_tbl_op!L325/$B335</f>
        <v>-0.17831854993687934</v>
      </c>
      <c r="N335" s="11">
        <f>mintBurn_tbl_op!M325/$B335</f>
        <v>-0.20054077215910157</v>
      </c>
      <c r="O335" s="11">
        <f>mintBurn_tbl_op!N325/$B335</f>
        <v>-0.21831854993687935</v>
      </c>
    </row>
    <row r="336" spans="1:15" x14ac:dyDescent="0.25">
      <c r="A336" s="12" t="str">
        <f>mintBurn_tbl_op!A326</f>
        <v>0x585639fbf797c1258eba8875c080eb63c833d252</v>
      </c>
      <c r="B336" s="2">
        <f>mintBurn_tbl_op!B326</f>
        <v>42416.087659906982</v>
      </c>
      <c r="C336" s="2">
        <f>mintBurn_tbl_op!C326</f>
        <v>11350.076204540799</v>
      </c>
      <c r="D336" s="2"/>
      <c r="E336" s="11">
        <f>mintBurn_tbl_op!E326/$B336</f>
        <v>6.5744386998962984E-2</v>
      </c>
      <c r="F336" s="11">
        <f>mintBurn_tbl_op!F326/$B336</f>
        <v>1.8125339379915385E-2</v>
      </c>
      <c r="G336" s="11">
        <f>mintBurn_tbl_op!G326/$B336</f>
        <v>-1.7588946334370342E-2</v>
      </c>
      <c r="H336" s="11">
        <f>mintBurn_tbl_op!H326/$B336</f>
        <v>-4.5366724112148107E-2</v>
      </c>
      <c r="I336" s="11">
        <f>mintBurn_tbl_op!I326/$B336</f>
        <v>-6.7588946334370334E-2</v>
      </c>
      <c r="K336" s="11">
        <f>mintBurn_tbl_op!J326/$B336</f>
        <v>-9.2227966770368533E-4</v>
      </c>
      <c r="L336" s="11">
        <f>mintBurn_tbl_op!K326/$B336</f>
        <v>-3.9017517762941795E-2</v>
      </c>
      <c r="M336" s="11">
        <f>mintBurn_tbl_op!L326/$B336</f>
        <v>-6.7588946334370334E-2</v>
      </c>
      <c r="N336" s="11">
        <f>mintBurn_tbl_op!M326/$B336</f>
        <v>-8.9811168556592574E-2</v>
      </c>
      <c r="O336" s="11">
        <f>mintBurn_tbl_op!N326/$B336</f>
        <v>-0.10758894633437034</v>
      </c>
    </row>
    <row r="337" spans="1:15" x14ac:dyDescent="0.25">
      <c r="A337" s="12" t="str">
        <f>mintBurn_tbl_op!A327</f>
        <v>0xfa6c01ac02d33dafdc0b20511eed1738f51c1b3a</v>
      </c>
      <c r="B337" s="2">
        <f>mintBurn_tbl_op!B327</f>
        <v>37307.199287845557</v>
      </c>
      <c r="C337" s="2">
        <f>mintBurn_tbl_op!C327</f>
        <v>11308.30751547814</v>
      </c>
      <c r="D337" s="2"/>
      <c r="E337" s="11">
        <f>mintBurn_tbl_op!E327/$B337</f>
        <v>3.022005409121362E-2</v>
      </c>
      <c r="F337" s="11">
        <f>mintBurn_tbl_op!F327/$B337</f>
        <v>-1.7398993527833993E-2</v>
      </c>
      <c r="G337" s="11">
        <f>mintBurn_tbl_op!G327/$B337</f>
        <v>-5.3113279242119719E-2</v>
      </c>
      <c r="H337" s="11">
        <f>mintBurn_tbl_op!H327/$B337</f>
        <v>-8.0891057019897517E-2</v>
      </c>
      <c r="I337" s="11">
        <f>mintBurn_tbl_op!I327/$B337</f>
        <v>-0.10311327924211972</v>
      </c>
      <c r="K337" s="11">
        <f>mintBurn_tbl_op!J327/$B337</f>
        <v>-3.6446612575453029E-2</v>
      </c>
      <c r="L337" s="11">
        <f>mintBurn_tbl_op!K327/$B337</f>
        <v>-7.4541850670691134E-2</v>
      </c>
      <c r="M337" s="11">
        <f>mintBurn_tbl_op!L327/$B337</f>
        <v>-0.1031132792421197</v>
      </c>
      <c r="N337" s="11">
        <f>mintBurn_tbl_op!M327/$B337</f>
        <v>-0.12533550146434194</v>
      </c>
      <c r="O337" s="11">
        <f>mintBurn_tbl_op!N327/$B337</f>
        <v>-0.1431132792421197</v>
      </c>
    </row>
    <row r="338" spans="1:15" x14ac:dyDescent="0.25">
      <c r="A338" s="12" t="str">
        <f>mintBurn_tbl_op!A328</f>
        <v>0x67c188ef26fac4a50cf64c2b0dffe6f332704568</v>
      </c>
      <c r="B338" s="2">
        <f>mintBurn_tbl_op!B328</f>
        <v>45818.339490459271</v>
      </c>
      <c r="C338" s="2">
        <f>mintBurn_tbl_op!C328</f>
        <v>11299.74226193619</v>
      </c>
      <c r="D338" s="2"/>
      <c r="E338" s="11">
        <f>mintBurn_tbl_op!E328/$B338</f>
        <v>8.6712823127171781E-2</v>
      </c>
      <c r="F338" s="11">
        <f>mintBurn_tbl_op!F328/$B338</f>
        <v>3.9093775508124144E-2</v>
      </c>
      <c r="G338" s="11">
        <f>mintBurn_tbl_op!G328/$B338</f>
        <v>3.379489793838441E-3</v>
      </c>
      <c r="H338" s="11">
        <f>mintBurn_tbl_op!H328/$B338</f>
        <v>-2.4398287983939324E-2</v>
      </c>
      <c r="I338" s="11">
        <f>mintBurn_tbl_op!I328/$B338</f>
        <v>-4.6620510206161543E-2</v>
      </c>
      <c r="K338" s="11">
        <f>mintBurn_tbl_op!J328/$B338</f>
        <v>2.0046156460505143E-2</v>
      </c>
      <c r="L338" s="11">
        <f>mintBurn_tbl_op!K328/$B338</f>
        <v>-1.804908163473298E-2</v>
      </c>
      <c r="M338" s="11">
        <f>mintBurn_tbl_op!L328/$B338</f>
        <v>-4.6620510206161543E-2</v>
      </c>
      <c r="N338" s="11">
        <f>mintBurn_tbl_op!M328/$B338</f>
        <v>-6.8842732428383763E-2</v>
      </c>
      <c r="O338" s="11">
        <f>mintBurn_tbl_op!N328/$B338</f>
        <v>-8.6620510206161544E-2</v>
      </c>
    </row>
    <row r="339" spans="1:15" x14ac:dyDescent="0.25">
      <c r="A339" s="12" t="str">
        <f>mintBurn_tbl_op!A329</f>
        <v>0xdec1bcdf22a6e77f10e3bf7df8a5f6a6a38e6376</v>
      </c>
      <c r="B339" s="2">
        <f>mintBurn_tbl_op!B329</f>
        <v>49011.579389975472</v>
      </c>
      <c r="C339" s="2">
        <f>mintBurn_tbl_op!C329</f>
        <v>11240.61910389926</v>
      </c>
      <c r="D339" s="2"/>
      <c r="E339" s="11">
        <f>mintBurn_tbl_op!E329/$B339</f>
        <v>0.10398714119249508</v>
      </c>
      <c r="F339" s="11">
        <f>mintBurn_tbl_op!F329/$B339</f>
        <v>5.636809357344745E-2</v>
      </c>
      <c r="G339" s="11">
        <f>mintBurn_tbl_op!G329/$B339</f>
        <v>2.0653807859161759E-2</v>
      </c>
      <c r="H339" s="11">
        <f>mintBurn_tbl_op!H329/$B339</f>
        <v>-7.1239699186160009E-3</v>
      </c>
      <c r="I339" s="11">
        <f>mintBurn_tbl_op!I329/$B339</f>
        <v>-2.9346192140838244E-2</v>
      </c>
      <c r="K339" s="11">
        <f>mintBurn_tbl_op!J329/$B339</f>
        <v>3.7320474525828463E-2</v>
      </c>
      <c r="L339" s="11">
        <f>mintBurn_tbl_op!K329/$B339</f>
        <v>-7.7476356940965878E-4</v>
      </c>
      <c r="M339" s="11">
        <f>mintBurn_tbl_op!L329/$B339</f>
        <v>-2.9346192140838227E-2</v>
      </c>
      <c r="N339" s="11">
        <f>mintBurn_tbl_op!M329/$B339</f>
        <v>-5.1568414363060436E-2</v>
      </c>
      <c r="O339" s="11">
        <f>mintBurn_tbl_op!N329/$B339</f>
        <v>-6.9346192140838231E-2</v>
      </c>
    </row>
    <row r="340" spans="1:15" x14ac:dyDescent="0.25">
      <c r="A340" s="12" t="str">
        <f>mintBurn_tbl_op!A330</f>
        <v>0x17a80e366db45ae9bb906d85c5cea73722f6ea44</v>
      </c>
      <c r="B340" s="2">
        <f>mintBurn_tbl_op!B330</f>
        <v>36192.712228410521</v>
      </c>
      <c r="C340" s="2">
        <f>mintBurn_tbl_op!C330</f>
        <v>11139.461539218541</v>
      </c>
      <c r="D340" s="2"/>
      <c r="E340" s="11">
        <f>mintBurn_tbl_op!E330/$B340</f>
        <v>2.5551438765224768E-2</v>
      </c>
      <c r="F340" s="11">
        <f>mintBurn_tbl_op!F330/$B340</f>
        <v>-2.2067608853822831E-2</v>
      </c>
      <c r="G340" s="11">
        <f>mintBurn_tbl_op!G330/$B340</f>
        <v>-5.7781894568108554E-2</v>
      </c>
      <c r="H340" s="11">
        <f>mintBurn_tbl_op!H330/$B340</f>
        <v>-8.5559672345886337E-2</v>
      </c>
      <c r="I340" s="11">
        <f>mintBurn_tbl_op!I330/$B340</f>
        <v>-0.10778189456810858</v>
      </c>
      <c r="K340" s="11">
        <f>mintBurn_tbl_op!J330/$B340</f>
        <v>-4.1115227901441877E-2</v>
      </c>
      <c r="L340" s="11">
        <f>mintBurn_tbl_op!K330/$B340</f>
        <v>-7.9210465996679982E-2</v>
      </c>
      <c r="M340" s="11">
        <f>mintBurn_tbl_op!L330/$B340</f>
        <v>-0.10778189456810855</v>
      </c>
      <c r="N340" s="11">
        <f>mintBurn_tbl_op!M330/$B340</f>
        <v>-0.13000411679033078</v>
      </c>
      <c r="O340" s="11">
        <f>mintBurn_tbl_op!N330/$B340</f>
        <v>-0.14778189456810856</v>
      </c>
    </row>
    <row r="341" spans="1:15" x14ac:dyDescent="0.25">
      <c r="A341" s="12" t="str">
        <f>mintBurn_tbl_op!A331</f>
        <v>0x7008c202a874b8503177f9698cb2c8f632c6cf9b</v>
      </c>
      <c r="B341" s="2">
        <f>mintBurn_tbl_op!B331</f>
        <v>41740.422140646268</v>
      </c>
      <c r="C341" s="2">
        <f>mintBurn_tbl_op!C331</f>
        <v>11097.77917187952</v>
      </c>
      <c r="D341" s="2"/>
      <c r="E341" s="11">
        <f>mintBurn_tbl_op!E331/$B341</f>
        <v>6.7457268772101925E-2</v>
      </c>
      <c r="F341" s="11">
        <f>mintBurn_tbl_op!F331/$B341</f>
        <v>1.9838221153054291E-2</v>
      </c>
      <c r="G341" s="11">
        <f>mintBurn_tbl_op!G331/$B341</f>
        <v>-1.5876064561231404E-2</v>
      </c>
      <c r="H341" s="11">
        <f>mintBurn_tbl_op!H331/$B341</f>
        <v>-4.365384233900918E-2</v>
      </c>
      <c r="I341" s="11">
        <f>mintBurn_tbl_op!I331/$B341</f>
        <v>-6.5876064561231393E-2</v>
      </c>
      <c r="K341" s="11">
        <f>mintBurn_tbl_op!J331/$B341</f>
        <v>7.9060210543528968E-4</v>
      </c>
      <c r="L341" s="11">
        <f>mintBurn_tbl_op!K331/$B341</f>
        <v>-3.7304635989802812E-2</v>
      </c>
      <c r="M341" s="11">
        <f>mintBurn_tbl_op!L331/$B341</f>
        <v>-6.5876064561231393E-2</v>
      </c>
      <c r="N341" s="11">
        <f>mintBurn_tbl_op!M331/$B341</f>
        <v>-8.8098286783453619E-2</v>
      </c>
      <c r="O341" s="11">
        <f>mintBurn_tbl_op!N331/$B341</f>
        <v>-0.1058760645612314</v>
      </c>
    </row>
    <row r="342" spans="1:15" x14ac:dyDescent="0.25">
      <c r="A342" s="12" t="str">
        <f>mintBurn_tbl_op!A332</f>
        <v>0xa00ec0dfffcf66318121bce8d140928c32734be5</v>
      </c>
      <c r="B342" s="2">
        <f>mintBurn_tbl_op!B332</f>
        <v>44475.637054961437</v>
      </c>
      <c r="C342" s="2">
        <f>mintBurn_tbl_op!C332</f>
        <v>11024.73610117968</v>
      </c>
      <c r="D342" s="2"/>
      <c r="E342" s="11">
        <f>mintBurn_tbl_op!E332/$B342</f>
        <v>8.5450743421114764E-2</v>
      </c>
      <c r="F342" s="11">
        <f>mintBurn_tbl_op!F332/$B342</f>
        <v>3.7831695802067154E-2</v>
      </c>
      <c r="G342" s="11">
        <f>mintBurn_tbl_op!G332/$B342</f>
        <v>2.1174100877814272E-3</v>
      </c>
      <c r="H342" s="11">
        <f>mintBurn_tbl_op!H332/$B342</f>
        <v>-2.5660367689996352E-2</v>
      </c>
      <c r="I342" s="11">
        <f>mintBurn_tbl_op!I332/$B342</f>
        <v>-4.7882589912218568E-2</v>
      </c>
      <c r="K342" s="11">
        <f>mintBurn_tbl_op!J332/$B342</f>
        <v>1.8784076754448112E-2</v>
      </c>
      <c r="L342" s="11">
        <f>mintBurn_tbl_op!K332/$B342</f>
        <v>-1.9311161340790001E-2</v>
      </c>
      <c r="M342" s="11">
        <f>mintBurn_tbl_op!L332/$B342</f>
        <v>-4.7882589912218568E-2</v>
      </c>
      <c r="N342" s="11">
        <f>mintBurn_tbl_op!M332/$B342</f>
        <v>-7.0104812134440808E-2</v>
      </c>
      <c r="O342" s="11">
        <f>mintBurn_tbl_op!N332/$B342</f>
        <v>-8.7882589912218603E-2</v>
      </c>
    </row>
    <row r="343" spans="1:15" x14ac:dyDescent="0.25">
      <c r="A343" s="12" t="str">
        <f>mintBurn_tbl_op!A333</f>
        <v>0x9371a03a0f8343c34218f4130640081da75c4689</v>
      </c>
      <c r="B343" s="2">
        <f>mintBurn_tbl_op!B333</f>
        <v>40867.394713644193</v>
      </c>
      <c r="C343" s="2">
        <f>mintBurn_tbl_op!C333</f>
        <v>10916.48451090361</v>
      </c>
      <c r="D343" s="2"/>
      <c r="E343" s="11">
        <f>mintBurn_tbl_op!E333/$B343</f>
        <v>6.6213675048412593E-2</v>
      </c>
      <c r="F343" s="11">
        <f>mintBurn_tbl_op!F333/$B343</f>
        <v>1.8594627429364973E-2</v>
      </c>
      <c r="G343" s="11">
        <f>mintBurn_tbl_op!G333/$B343</f>
        <v>-1.7119658284920722E-2</v>
      </c>
      <c r="H343" s="11">
        <f>mintBurn_tbl_op!H333/$B343</f>
        <v>-4.4897436062698477E-2</v>
      </c>
      <c r="I343" s="11">
        <f>mintBurn_tbl_op!I333/$B343</f>
        <v>-6.7119658284920725E-2</v>
      </c>
      <c r="K343" s="11">
        <f>mintBurn_tbl_op!J333/$B343</f>
        <v>-4.5299161825404824E-4</v>
      </c>
      <c r="L343" s="11">
        <f>mintBurn_tbl_op!K333/$B343</f>
        <v>-3.8548229713492151E-2</v>
      </c>
      <c r="M343" s="11">
        <f>mintBurn_tbl_op!L333/$B343</f>
        <v>-6.7119658284920725E-2</v>
      </c>
      <c r="N343" s="11">
        <f>mintBurn_tbl_op!M333/$B343</f>
        <v>-8.9341880507142937E-2</v>
      </c>
      <c r="O343" s="11">
        <f>mintBurn_tbl_op!N333/$B343</f>
        <v>-0.10711965828492072</v>
      </c>
    </row>
    <row r="344" spans="1:15" x14ac:dyDescent="0.25">
      <c r="A344" s="12" t="str">
        <f>mintBurn_tbl_op!A334</f>
        <v>0x45568a64bca3372e6bd1a86afc282377ac1cfa43</v>
      </c>
      <c r="B344" s="2">
        <f>mintBurn_tbl_op!B334</f>
        <v>41135.309903299967</v>
      </c>
      <c r="C344" s="2">
        <f>mintBurn_tbl_op!C334</f>
        <v>10911.702629100841</v>
      </c>
      <c r="D344" s="2"/>
      <c r="E344" s="11">
        <f>mintBurn_tbl_op!E334/$B344</f>
        <v>6.806967895095864E-2</v>
      </c>
      <c r="F344" s="11">
        <f>mintBurn_tbl_op!F334/$B344</f>
        <v>2.0450631331911013E-2</v>
      </c>
      <c r="G344" s="11">
        <f>mintBurn_tbl_op!G334/$B344</f>
        <v>-1.5263654382374725E-2</v>
      </c>
      <c r="H344" s="11">
        <f>mintBurn_tbl_op!H334/$B344</f>
        <v>-4.30414321601525E-2</v>
      </c>
      <c r="I344" s="11">
        <f>mintBurn_tbl_op!I334/$B344</f>
        <v>-6.5263654382374719E-2</v>
      </c>
      <c r="K344" s="11">
        <f>mintBurn_tbl_op!J334/$B344</f>
        <v>1.4030122842919564E-3</v>
      </c>
      <c r="L344" s="11">
        <f>mintBurn_tbl_op!K334/$B344</f>
        <v>-3.6692225810946152E-2</v>
      </c>
      <c r="M344" s="11">
        <f>mintBurn_tbl_op!L334/$B344</f>
        <v>-6.5263654382374719E-2</v>
      </c>
      <c r="N344" s="11">
        <f>mintBurn_tbl_op!M334/$B344</f>
        <v>-8.748587660459696E-2</v>
      </c>
      <c r="O344" s="11">
        <f>mintBurn_tbl_op!N334/$B344</f>
        <v>-0.10526365438237474</v>
      </c>
    </row>
    <row r="345" spans="1:15" x14ac:dyDescent="0.25">
      <c r="A345" s="12" t="str">
        <f>mintBurn_tbl_op!A335</f>
        <v>0x19319b30be769289e818f8db238a95fe07a14bc3</v>
      </c>
      <c r="B345" s="2">
        <f>mintBurn_tbl_op!B335</f>
        <v>41664.629486378843</v>
      </c>
      <c r="C345" s="2">
        <f>mintBurn_tbl_op!C335</f>
        <v>10901.3689511804</v>
      </c>
      <c r="D345" s="2"/>
      <c r="E345" s="11">
        <f>mintBurn_tbl_op!E335/$B345</f>
        <v>7.1687686040482229E-2</v>
      </c>
      <c r="F345" s="11">
        <f>mintBurn_tbl_op!F335/$B345</f>
        <v>2.406863842143463E-2</v>
      </c>
      <c r="G345" s="11">
        <f>mintBurn_tbl_op!G335/$B345</f>
        <v>-1.1645647292851096E-2</v>
      </c>
      <c r="H345" s="11">
        <f>mintBurn_tbl_op!H335/$B345</f>
        <v>-3.9423425070628883E-2</v>
      </c>
      <c r="I345" s="11">
        <f>mintBurn_tbl_op!I335/$B345</f>
        <v>-6.1645647292851075E-2</v>
      </c>
      <c r="K345" s="11">
        <f>mintBurn_tbl_op!J335/$B345</f>
        <v>5.0210193738155547E-3</v>
      </c>
      <c r="L345" s="11">
        <f>mintBurn_tbl_op!K335/$B345</f>
        <v>-3.3074218721422521E-2</v>
      </c>
      <c r="M345" s="11">
        <f>mintBurn_tbl_op!L335/$B345</f>
        <v>-6.1645647292851075E-2</v>
      </c>
      <c r="N345" s="11">
        <f>mintBurn_tbl_op!M335/$B345</f>
        <v>-8.3867869515073315E-2</v>
      </c>
      <c r="O345" s="11">
        <f>mintBurn_tbl_op!N335/$B345</f>
        <v>-0.10164564729285108</v>
      </c>
    </row>
    <row r="346" spans="1:15" x14ac:dyDescent="0.25">
      <c r="A346" s="12" t="str">
        <f>mintBurn_tbl_op!A336</f>
        <v>0x3c57cb6c743b190cec13cd804afd753531b94ea8</v>
      </c>
      <c r="B346" s="2">
        <f>mintBurn_tbl_op!B336</f>
        <v>40968.438371750017</v>
      </c>
      <c r="C346" s="2">
        <f>mintBurn_tbl_op!C336</f>
        <v>10899.77985019211</v>
      </c>
      <c r="D346" s="2"/>
      <c r="E346" s="11">
        <f>mintBurn_tbl_op!E336/$B346</f>
        <v>6.7280237745777266E-2</v>
      </c>
      <c r="F346" s="11">
        <f>mintBurn_tbl_op!F336/$B346</f>
        <v>1.9661190126729639E-2</v>
      </c>
      <c r="G346" s="11">
        <f>mintBurn_tbl_op!G336/$B346</f>
        <v>-1.6053095587556087E-2</v>
      </c>
      <c r="H346" s="11">
        <f>mintBurn_tbl_op!H336/$B346</f>
        <v>-4.3830873365333853E-2</v>
      </c>
      <c r="I346" s="11">
        <f>mintBurn_tbl_op!I336/$B346</f>
        <v>-6.6053095587556093E-2</v>
      </c>
      <c r="K346" s="11">
        <f>mintBurn_tbl_op!J336/$B346</f>
        <v>6.1357107911056406E-4</v>
      </c>
      <c r="L346" s="11">
        <f>mintBurn_tbl_op!K336/$B346</f>
        <v>-3.7481667016127505E-2</v>
      </c>
      <c r="M346" s="11">
        <f>mintBurn_tbl_op!L336/$B346</f>
        <v>-6.6053095587556093E-2</v>
      </c>
      <c r="N346" s="11">
        <f>mintBurn_tbl_op!M336/$B346</f>
        <v>-8.827531780977832E-2</v>
      </c>
      <c r="O346" s="11">
        <f>mintBurn_tbl_op!N336/$B346</f>
        <v>-0.10605309558755609</v>
      </c>
    </row>
    <row r="347" spans="1:15" x14ac:dyDescent="0.25">
      <c r="A347" s="12" t="str">
        <f>mintBurn_tbl_op!A337</f>
        <v>0x000ad8f56d3408abe29466189612d1b7b19e4420</v>
      </c>
      <c r="B347" s="2">
        <f>mintBurn_tbl_op!B337</f>
        <v>34951.695833960577</v>
      </c>
      <c r="C347" s="2">
        <f>mintBurn_tbl_op!C337</f>
        <v>10876.240014333051</v>
      </c>
      <c r="D347" s="2"/>
      <c r="E347" s="11">
        <f>mintBurn_tbl_op!E337/$B347</f>
        <v>2.2154154331517295E-2</v>
      </c>
      <c r="F347" s="11">
        <f>mintBurn_tbl_op!F337/$B347</f>
        <v>-2.5464893287530325E-2</v>
      </c>
      <c r="G347" s="11">
        <f>mintBurn_tbl_op!G337/$B347</f>
        <v>-6.1179179001816068E-2</v>
      </c>
      <c r="H347" s="11">
        <f>mintBurn_tbl_op!H337/$B347</f>
        <v>-8.8956956779593824E-2</v>
      </c>
      <c r="I347" s="11">
        <f>mintBurn_tbl_op!I337/$B347</f>
        <v>-0.11117917900181606</v>
      </c>
      <c r="K347" s="11">
        <f>mintBurn_tbl_op!J337/$B347</f>
        <v>-4.4512512335149398E-2</v>
      </c>
      <c r="L347" s="11">
        <f>mintBurn_tbl_op!K337/$B347</f>
        <v>-8.2607750430387483E-2</v>
      </c>
      <c r="M347" s="11">
        <f>mintBurn_tbl_op!L337/$B347</f>
        <v>-0.11117917900181606</v>
      </c>
      <c r="N347" s="11">
        <f>mintBurn_tbl_op!M337/$B347</f>
        <v>-0.13340140122403829</v>
      </c>
      <c r="O347" s="11">
        <f>mintBurn_tbl_op!N337/$B347</f>
        <v>-0.15117917900181607</v>
      </c>
    </row>
    <row r="348" spans="1:15" x14ac:dyDescent="0.25">
      <c r="A348" s="12" t="str">
        <f>mintBurn_tbl_op!A338</f>
        <v>0x1ea4476ffcc1866dc34b5210e795984a2a1913a5</v>
      </c>
      <c r="B348" s="2">
        <f>mintBurn_tbl_op!B338</f>
        <v>41645.90508324137</v>
      </c>
      <c r="C348" s="2">
        <f>mintBurn_tbl_op!C338</f>
        <v>10859.364828488729</v>
      </c>
      <c r="D348" s="2"/>
      <c r="E348" s="11">
        <f>mintBurn_tbl_op!E338/$B348</f>
        <v>7.2578649126491021E-2</v>
      </c>
      <c r="F348" s="11">
        <f>mintBurn_tbl_op!F338/$B348</f>
        <v>2.4959601507443377E-2</v>
      </c>
      <c r="G348" s="11">
        <f>mintBurn_tbl_op!G338/$B348</f>
        <v>-1.0754684206842325E-2</v>
      </c>
      <c r="H348" s="11">
        <f>mintBurn_tbl_op!H338/$B348</f>
        <v>-3.8532461984620098E-2</v>
      </c>
      <c r="I348" s="11">
        <f>mintBurn_tbl_op!I338/$B348</f>
        <v>-6.0754684206842324E-2</v>
      </c>
      <c r="K348" s="11">
        <f>mintBurn_tbl_op!J338/$B348</f>
        <v>5.9119824598243163E-3</v>
      </c>
      <c r="L348" s="11">
        <f>mintBurn_tbl_op!K338/$B348</f>
        <v>-3.2183255635413778E-2</v>
      </c>
      <c r="M348" s="11">
        <f>mintBurn_tbl_op!L338/$B348</f>
        <v>-6.0754684206842324E-2</v>
      </c>
      <c r="N348" s="11">
        <f>mintBurn_tbl_op!M338/$B348</f>
        <v>-8.2976906429064551E-2</v>
      </c>
      <c r="O348" s="11">
        <f>mintBurn_tbl_op!N338/$B348</f>
        <v>-0.10075468420684232</v>
      </c>
    </row>
    <row r="349" spans="1:15" x14ac:dyDescent="0.25">
      <c r="A349" s="12" t="str">
        <f>mintBurn_tbl_op!A339</f>
        <v>0xe4209e4ff1ca66a2343224dca0d4942e32ae673b</v>
      </c>
      <c r="B349" s="2">
        <f>mintBurn_tbl_op!B339</f>
        <v>41314.476075424223</v>
      </c>
      <c r="C349" s="2">
        <f>mintBurn_tbl_op!C339</f>
        <v>10856.55069168141</v>
      </c>
      <c r="D349" s="2"/>
      <c r="E349" s="11">
        <f>mintBurn_tbl_op!E339/$B349</f>
        <v>7.055496306278794E-2</v>
      </c>
      <c r="F349" s="11">
        <f>mintBurn_tbl_op!F339/$B349</f>
        <v>2.2935915443740296E-2</v>
      </c>
      <c r="G349" s="11">
        <f>mintBurn_tbl_op!G339/$B349</f>
        <v>-1.2778370270545392E-2</v>
      </c>
      <c r="H349" s="11">
        <f>mintBurn_tbl_op!H339/$B349</f>
        <v>-4.0556148048323158E-2</v>
      </c>
      <c r="I349" s="11">
        <f>mintBurn_tbl_op!I339/$B349</f>
        <v>-6.2778370270545378E-2</v>
      </c>
      <c r="K349" s="11">
        <f>mintBurn_tbl_op!J339/$B349</f>
        <v>3.8882963961212836E-3</v>
      </c>
      <c r="L349" s="11">
        <f>mintBurn_tbl_op!K339/$B349</f>
        <v>-3.4206941699116797E-2</v>
      </c>
      <c r="M349" s="11">
        <f>mintBurn_tbl_op!L339/$B349</f>
        <v>-6.2778370270545378E-2</v>
      </c>
      <c r="N349" s="11">
        <f>mintBurn_tbl_op!M339/$B349</f>
        <v>-8.5000592492767604E-2</v>
      </c>
      <c r="O349" s="11">
        <f>mintBurn_tbl_op!N339/$B349</f>
        <v>-0.10277837027054537</v>
      </c>
    </row>
    <row r="350" spans="1:15" x14ac:dyDescent="0.25">
      <c r="A350" s="12" t="str">
        <f>mintBurn_tbl_op!A340</f>
        <v>0x6863e1091e73de0cd4546ef0d12183133cd252bd</v>
      </c>
      <c r="B350" s="2">
        <f>mintBurn_tbl_op!B340</f>
        <v>42730.515902396372</v>
      </c>
      <c r="C350" s="2">
        <f>mintBurn_tbl_op!C340</f>
        <v>10855.43687454577</v>
      </c>
      <c r="D350" s="2"/>
      <c r="E350" s="11">
        <f>mintBurn_tbl_op!E340/$B350</f>
        <v>7.9289200111506697E-2</v>
      </c>
      <c r="F350" s="11">
        <f>mintBurn_tbl_op!F340/$B350</f>
        <v>3.1670152492459087E-2</v>
      </c>
      <c r="G350" s="11">
        <f>mintBurn_tbl_op!G340/$B350</f>
        <v>-4.0441332218266257E-3</v>
      </c>
      <c r="H350" s="11">
        <f>mintBurn_tbl_op!H340/$B350</f>
        <v>-3.182191099960438E-2</v>
      </c>
      <c r="I350" s="11">
        <f>mintBurn_tbl_op!I340/$B350</f>
        <v>-5.4044133221826607E-2</v>
      </c>
      <c r="K350" s="11">
        <f>mintBurn_tbl_op!J340/$B350</f>
        <v>1.2622533444840038E-2</v>
      </c>
      <c r="L350" s="11">
        <f>mintBurn_tbl_op!K340/$B350</f>
        <v>-2.547270465039805E-2</v>
      </c>
      <c r="M350" s="11">
        <f>mintBurn_tbl_op!L340/$B350</f>
        <v>-5.4044133221826607E-2</v>
      </c>
      <c r="N350" s="11">
        <f>mintBurn_tbl_op!M340/$B350</f>
        <v>-7.6266355444048833E-2</v>
      </c>
      <c r="O350" s="11">
        <f>mintBurn_tbl_op!N340/$B350</f>
        <v>-9.4044133221826642E-2</v>
      </c>
    </row>
    <row r="351" spans="1:15" x14ac:dyDescent="0.25">
      <c r="A351" s="12" t="str">
        <f>mintBurn_tbl_op!A341</f>
        <v>0xac437a705d95dd667378910a402c65ea4d8b9bf2</v>
      </c>
      <c r="B351" s="2">
        <f>mintBurn_tbl_op!B341</f>
        <v>40139.653278878301</v>
      </c>
      <c r="C351" s="2">
        <f>mintBurn_tbl_op!C341</f>
        <v>10830.062805888259</v>
      </c>
      <c r="D351" s="2"/>
      <c r="E351" s="11">
        <f>mintBurn_tbl_op!E341/$B351</f>
        <v>6.3523757982888229E-2</v>
      </c>
      <c r="F351" s="11">
        <f>mintBurn_tbl_op!F341/$B351</f>
        <v>1.5904710363840602E-2</v>
      </c>
      <c r="G351" s="11">
        <f>mintBurn_tbl_op!G341/$B351</f>
        <v>-1.9809575350445103E-2</v>
      </c>
      <c r="H351" s="11">
        <f>mintBurn_tbl_op!H341/$B351</f>
        <v>-4.7587353128222876E-2</v>
      </c>
      <c r="I351" s="11">
        <f>mintBurn_tbl_op!I341/$B351</f>
        <v>-6.9809575350445102E-2</v>
      </c>
      <c r="K351" s="11">
        <f>mintBurn_tbl_op!J341/$B351</f>
        <v>-3.1429086837784291E-3</v>
      </c>
      <c r="L351" s="11">
        <f>mintBurn_tbl_op!K341/$B351</f>
        <v>-4.1238146779016494E-2</v>
      </c>
      <c r="M351" s="11">
        <f>mintBurn_tbl_op!L341/$B351</f>
        <v>-6.9809575350445088E-2</v>
      </c>
      <c r="N351" s="11">
        <f>mintBurn_tbl_op!M341/$B351</f>
        <v>-9.2031797572667329E-2</v>
      </c>
      <c r="O351" s="11">
        <f>mintBurn_tbl_op!N341/$B351</f>
        <v>-0.1098095753504451</v>
      </c>
    </row>
    <row r="352" spans="1:15" x14ac:dyDescent="0.25">
      <c r="A352" s="12" t="str">
        <f>mintBurn_tbl_op!A342</f>
        <v>0xe167fef7a6c99554917ba90d7ec6fe5b08e43120</v>
      </c>
      <c r="B352" s="2">
        <f>mintBurn_tbl_op!B342</f>
        <v>44432.984143520531</v>
      </c>
      <c r="C352" s="2">
        <f>mintBurn_tbl_op!C342</f>
        <v>10697.48568532838</v>
      </c>
      <c r="D352" s="2"/>
      <c r="E352" s="11">
        <f>mintBurn_tbl_op!E342/$B352</f>
        <v>9.2577824975510203E-2</v>
      </c>
      <c r="F352" s="11">
        <f>mintBurn_tbl_op!F342/$B352</f>
        <v>4.4958777356462566E-2</v>
      </c>
      <c r="G352" s="11">
        <f>mintBurn_tbl_op!G342/$B352</f>
        <v>9.2444916421768643E-3</v>
      </c>
      <c r="H352" s="11">
        <f>mintBurn_tbl_op!H342/$B352</f>
        <v>-1.8533286135600912E-2</v>
      </c>
      <c r="I352" s="11">
        <f>mintBurn_tbl_op!I342/$B352</f>
        <v>-4.0755508357823121E-2</v>
      </c>
      <c r="K352" s="11">
        <f>mintBurn_tbl_op!J342/$B352</f>
        <v>2.5911158308843534E-2</v>
      </c>
      <c r="L352" s="11">
        <f>mintBurn_tbl_op!K342/$B352</f>
        <v>-1.2184079786394545E-2</v>
      </c>
      <c r="M352" s="11">
        <f>mintBurn_tbl_op!L342/$B352</f>
        <v>-4.0755508357823121E-2</v>
      </c>
      <c r="N352" s="11">
        <f>mintBurn_tbl_op!M342/$B352</f>
        <v>-6.2977730580045341E-2</v>
      </c>
      <c r="O352" s="11">
        <f>mintBurn_tbl_op!N342/$B352</f>
        <v>-8.0755508357823108E-2</v>
      </c>
    </row>
    <row r="353" spans="1:15" x14ac:dyDescent="0.25">
      <c r="A353" s="12" t="str">
        <f>mintBurn_tbl_op!A343</f>
        <v>0x1b72bac3772050fdcaf468cce7e20deb3cb02d89</v>
      </c>
      <c r="B353" s="2">
        <f>mintBurn_tbl_op!B343</f>
        <v>40656.985618433711</v>
      </c>
      <c r="C353" s="2">
        <f>mintBurn_tbl_op!C343</f>
        <v>10688.92417599385</v>
      </c>
      <c r="D353" s="2"/>
      <c r="E353" s="11">
        <f>mintBurn_tbl_op!E343/$B353</f>
        <v>7.0428348780136693E-2</v>
      </c>
      <c r="F353" s="11">
        <f>mintBurn_tbl_op!F343/$B353</f>
        <v>2.2809301161089094E-2</v>
      </c>
      <c r="G353" s="11">
        <f>mintBurn_tbl_op!G343/$B353</f>
        <v>-1.2904984553196627E-2</v>
      </c>
      <c r="H353" s="11">
        <f>mintBurn_tbl_op!H343/$B353</f>
        <v>-4.0682762330974377E-2</v>
      </c>
      <c r="I353" s="11">
        <f>mintBurn_tbl_op!I343/$B353</f>
        <v>-6.2904984553196625E-2</v>
      </c>
      <c r="K353" s="11">
        <f>mintBurn_tbl_op!J343/$B353</f>
        <v>3.7616821134700733E-3</v>
      </c>
      <c r="L353" s="11">
        <f>mintBurn_tbl_op!K343/$B353</f>
        <v>-3.4333555981768064E-2</v>
      </c>
      <c r="M353" s="11">
        <f>mintBurn_tbl_op!L343/$B353</f>
        <v>-6.2904984553196597E-2</v>
      </c>
      <c r="N353" s="11">
        <f>mintBurn_tbl_op!M343/$B353</f>
        <v>-8.5127206775418851E-2</v>
      </c>
      <c r="O353" s="11">
        <f>mintBurn_tbl_op!N343/$B353</f>
        <v>-0.10290498455319662</v>
      </c>
    </row>
    <row r="354" spans="1:15" x14ac:dyDescent="0.25">
      <c r="A354" s="12" t="str">
        <f>mintBurn_tbl_op!A344</f>
        <v>0x321e48b8d82058b82bb55975afc42abd31bebfc5</v>
      </c>
      <c r="B354" s="2">
        <f>mintBurn_tbl_op!B344</f>
        <v>46214.832105087247</v>
      </c>
      <c r="C354" s="2">
        <f>mintBurn_tbl_op!C344</f>
        <v>10674.145925227071</v>
      </c>
      <c r="D354" s="2"/>
      <c r="E354" s="11">
        <f>mintBurn_tbl_op!E344/$B354</f>
        <v>0.10236536398195106</v>
      </c>
      <c r="F354" s="11">
        <f>mintBurn_tbl_op!F344/$B354</f>
        <v>5.4746316362903433E-2</v>
      </c>
      <c r="G354" s="11">
        <f>mintBurn_tbl_op!G344/$B354</f>
        <v>1.9032030648617727E-2</v>
      </c>
      <c r="H354" s="11">
        <f>mintBurn_tbl_op!H344/$B354</f>
        <v>-8.7457471291600367E-3</v>
      </c>
      <c r="I354" s="11">
        <f>mintBurn_tbl_op!I344/$B354</f>
        <v>-3.0967969351382289E-2</v>
      </c>
      <c r="K354" s="11">
        <f>mintBurn_tbl_op!J344/$B354</f>
        <v>3.5698697315284439E-2</v>
      </c>
      <c r="L354" s="11">
        <f>mintBurn_tbl_op!K344/$B354</f>
        <v>-2.3965407799536637E-3</v>
      </c>
      <c r="M354" s="11">
        <f>mintBurn_tbl_op!L344/$B354</f>
        <v>-3.0967969351382244E-2</v>
      </c>
      <c r="N354" s="11">
        <f>mintBurn_tbl_op!M344/$B354</f>
        <v>-5.3190191573604467E-2</v>
      </c>
      <c r="O354" s="11">
        <f>mintBurn_tbl_op!N344/$B354</f>
        <v>-7.0967969351382248E-2</v>
      </c>
    </row>
    <row r="355" spans="1:15" x14ac:dyDescent="0.25">
      <c r="A355" s="12" t="str">
        <f>mintBurn_tbl_op!A345</f>
        <v>0xf0f51f50565c1a4ea9889ba9dfd2afa4defb6d9f</v>
      </c>
      <c r="B355" s="2">
        <f>mintBurn_tbl_op!B345</f>
        <v>39134.561842071467</v>
      </c>
      <c r="C355" s="2">
        <f>mintBurn_tbl_op!C345</f>
        <v>10644.00205178165</v>
      </c>
      <c r="D355" s="2"/>
      <c r="E355" s="11">
        <f>mintBurn_tbl_op!E345/$B355</f>
        <v>6.1348633600759594E-2</v>
      </c>
      <c r="F355" s="11">
        <f>mintBurn_tbl_op!F345/$B355</f>
        <v>1.3729585981711959E-2</v>
      </c>
      <c r="G355" s="11">
        <f>mintBurn_tbl_op!G345/$B355</f>
        <v>-2.1984699732573755E-2</v>
      </c>
      <c r="H355" s="11">
        <f>mintBurn_tbl_op!H345/$B355</f>
        <v>-4.9762477510351517E-2</v>
      </c>
      <c r="I355" s="11">
        <f>mintBurn_tbl_op!I345/$B355</f>
        <v>-7.1984699732573751E-2</v>
      </c>
      <c r="K355" s="11">
        <f>mintBurn_tbl_op!J345/$B355</f>
        <v>-5.3180330659070973E-3</v>
      </c>
      <c r="L355" s="11">
        <f>mintBurn_tbl_op!K345/$B355</f>
        <v>-4.3413271161145212E-2</v>
      </c>
      <c r="M355" s="11">
        <f>mintBurn_tbl_op!L345/$B355</f>
        <v>-7.1984699732573751E-2</v>
      </c>
      <c r="N355" s="11">
        <f>mintBurn_tbl_op!M345/$B355</f>
        <v>-9.4206921954795991E-2</v>
      </c>
      <c r="O355" s="11">
        <f>mintBurn_tbl_op!N345/$B355</f>
        <v>-0.11198469973257377</v>
      </c>
    </row>
    <row r="356" spans="1:15" x14ac:dyDescent="0.25">
      <c r="A356" s="12" t="str">
        <f>mintBurn_tbl_op!A346</f>
        <v>0xd2c32f54a26285decf30e6d208f722e7d5fd3f58</v>
      </c>
      <c r="B356" s="2">
        <f>mintBurn_tbl_op!B346</f>
        <v>40332.124074157087</v>
      </c>
      <c r="C356" s="2">
        <f>mintBurn_tbl_op!C346</f>
        <v>10577.83032438424</v>
      </c>
      <c r="D356" s="2"/>
      <c r="E356" s="11">
        <f>mintBurn_tbl_op!E346/$B356</f>
        <v>7.1065214130506218E-2</v>
      </c>
      <c r="F356" s="11">
        <f>mintBurn_tbl_op!F346/$B356</f>
        <v>2.3446166511458616E-2</v>
      </c>
      <c r="G356" s="11">
        <f>mintBurn_tbl_op!G346/$B356</f>
        <v>-1.2268119202827107E-2</v>
      </c>
      <c r="H356" s="11">
        <f>mintBurn_tbl_op!H346/$B356</f>
        <v>-4.0045896980604886E-2</v>
      </c>
      <c r="I356" s="11">
        <f>mintBurn_tbl_op!I346/$B356</f>
        <v>-6.226811920282712E-2</v>
      </c>
      <c r="K356" s="11">
        <f>mintBurn_tbl_op!J346/$B356</f>
        <v>4.398547463839584E-3</v>
      </c>
      <c r="L356" s="11">
        <f>mintBurn_tbl_op!K346/$B356</f>
        <v>-3.3696690631398525E-2</v>
      </c>
      <c r="M356" s="11">
        <f>mintBurn_tbl_op!L346/$B356</f>
        <v>-6.2268119202827099E-2</v>
      </c>
      <c r="N356" s="11">
        <f>mintBurn_tbl_op!M346/$B356</f>
        <v>-8.4490341425049312E-2</v>
      </c>
      <c r="O356" s="11">
        <f>mintBurn_tbl_op!N346/$B356</f>
        <v>-0.10226811920282708</v>
      </c>
    </row>
    <row r="357" spans="1:15" x14ac:dyDescent="0.25">
      <c r="A357" s="12" t="str">
        <f>mintBurn_tbl_op!A347</f>
        <v>0xfa2f8f4570fcbe7af73ac5b4d41839e78572310c</v>
      </c>
      <c r="B357" s="2">
        <f>mintBurn_tbl_op!B347</f>
        <v>45233.168840927719</v>
      </c>
      <c r="C357" s="2">
        <f>mintBurn_tbl_op!C347</f>
        <v>10564.593689730391</v>
      </c>
      <c r="D357" s="2"/>
      <c r="E357" s="11">
        <f>mintBurn_tbl_op!E347/$B357</f>
        <v>9.9774775300773597E-2</v>
      </c>
      <c r="F357" s="11">
        <f>mintBurn_tbl_op!F347/$B357</f>
        <v>5.215572768172598E-2</v>
      </c>
      <c r="G357" s="11">
        <f>mintBurn_tbl_op!G347/$B357</f>
        <v>1.6441441967440275E-2</v>
      </c>
      <c r="H357" s="11">
        <f>mintBurn_tbl_op!H347/$B357</f>
        <v>-1.1336335810337498E-2</v>
      </c>
      <c r="I357" s="11">
        <f>mintBurn_tbl_op!I347/$B357</f>
        <v>-3.3558558032559721E-2</v>
      </c>
      <c r="K357" s="11">
        <f>mintBurn_tbl_op!J347/$B357</f>
        <v>3.3108108634106959E-2</v>
      </c>
      <c r="L357" s="11">
        <f>mintBurn_tbl_op!K347/$B357</f>
        <v>-4.9871294611311592E-3</v>
      </c>
      <c r="M357" s="11">
        <f>mintBurn_tbl_op!L347/$B357</f>
        <v>-3.3558558032559721E-2</v>
      </c>
      <c r="N357" s="11">
        <f>mintBurn_tbl_op!M347/$B357</f>
        <v>-5.5780780254781955E-2</v>
      </c>
      <c r="O357" s="11">
        <f>mintBurn_tbl_op!N347/$B357</f>
        <v>-7.3558558032559715E-2</v>
      </c>
    </row>
    <row r="358" spans="1:15" x14ac:dyDescent="0.25">
      <c r="A358" s="12" t="str">
        <f>mintBurn_tbl_op!A348</f>
        <v>0x26c6a9d6d013b9719002026b32d4ec7ad9d1f264</v>
      </c>
      <c r="B358" s="2">
        <f>mintBurn_tbl_op!B348</f>
        <v>39831.92599808755</v>
      </c>
      <c r="C358" s="2">
        <f>mintBurn_tbl_op!C348</f>
        <v>10561.022136312749</v>
      </c>
      <c r="D358" s="2"/>
      <c r="E358" s="11">
        <f>mintBurn_tbl_op!E348/$B358</f>
        <v>6.8193702956940744E-2</v>
      </c>
      <c r="F358" s="11">
        <f>mintBurn_tbl_op!F348/$B358</f>
        <v>2.0574655337893159E-2</v>
      </c>
      <c r="G358" s="11">
        <f>mintBurn_tbl_op!G348/$B358</f>
        <v>-1.5139630376392569E-2</v>
      </c>
      <c r="H358" s="11">
        <f>mintBurn_tbl_op!H348/$B358</f>
        <v>-4.291740815417034E-2</v>
      </c>
      <c r="I358" s="11">
        <f>mintBurn_tbl_op!I348/$B358</f>
        <v>-6.5139630376392574E-2</v>
      </c>
      <c r="K358" s="11">
        <f>mintBurn_tbl_op!J348/$B358</f>
        <v>1.5270362902741212E-3</v>
      </c>
      <c r="L358" s="11">
        <f>mintBurn_tbl_op!K348/$B358</f>
        <v>-3.6568201804964007E-2</v>
      </c>
      <c r="M358" s="11">
        <f>mintBurn_tbl_op!L348/$B358</f>
        <v>-6.5139630376392546E-2</v>
      </c>
      <c r="N358" s="11">
        <f>mintBurn_tbl_op!M348/$B358</f>
        <v>-8.73618525986148E-2</v>
      </c>
      <c r="O358" s="11">
        <f>mintBurn_tbl_op!N348/$B358</f>
        <v>-0.10513963037639255</v>
      </c>
    </row>
    <row r="359" spans="1:15" x14ac:dyDescent="0.25">
      <c r="A359" s="12" t="str">
        <f>mintBurn_tbl_op!A349</f>
        <v>0x9209d23ec84202dd616324addf58faa36f7830c9</v>
      </c>
      <c r="B359" s="2">
        <f>mintBurn_tbl_op!B349</f>
        <v>39472.907691401932</v>
      </c>
      <c r="C359" s="2">
        <f>mintBurn_tbl_op!C349</f>
        <v>10472.93395390401</v>
      </c>
      <c r="D359" s="2"/>
      <c r="E359" s="11">
        <f>mintBurn_tbl_op!E349/$B359</f>
        <v>6.8013787183323085E-2</v>
      </c>
      <c r="F359" s="11">
        <f>mintBurn_tbl_op!F349/$B359</f>
        <v>2.0394739564275434E-2</v>
      </c>
      <c r="G359" s="11">
        <f>mintBurn_tbl_op!G349/$B359</f>
        <v>-1.5319546150010271E-2</v>
      </c>
      <c r="H359" s="11">
        <f>mintBurn_tbl_op!H349/$B359</f>
        <v>-4.3097323927788068E-2</v>
      </c>
      <c r="I359" s="11">
        <f>mintBurn_tbl_op!I349/$B359</f>
        <v>-6.5319546150010274E-2</v>
      </c>
      <c r="K359" s="11">
        <f>mintBurn_tbl_op!J349/$B359</f>
        <v>1.3471205166564069E-3</v>
      </c>
      <c r="L359" s="11">
        <f>mintBurn_tbl_op!K349/$B359</f>
        <v>-3.6748117578581693E-2</v>
      </c>
      <c r="M359" s="11">
        <f>mintBurn_tbl_op!L349/$B359</f>
        <v>-6.5319546150010274E-2</v>
      </c>
      <c r="N359" s="11">
        <f>mintBurn_tbl_op!M349/$B359</f>
        <v>-8.7541768372232487E-2</v>
      </c>
      <c r="O359" s="11">
        <f>mintBurn_tbl_op!N349/$B359</f>
        <v>-0.10531954615001025</v>
      </c>
    </row>
    <row r="360" spans="1:15" x14ac:dyDescent="0.25">
      <c r="A360" s="12" t="str">
        <f>mintBurn_tbl_op!A350</f>
        <v>0xb755c3bec24ed045dcf7303fe3b1d75183b14fa4</v>
      </c>
      <c r="B360" s="2">
        <f>mintBurn_tbl_op!B350</f>
        <v>40082.871379417113</v>
      </c>
      <c r="C360" s="2">
        <f>mintBurn_tbl_op!C350</f>
        <v>10472.91012634003</v>
      </c>
      <c r="D360" s="2"/>
      <c r="E360" s="11">
        <f>mintBurn_tbl_op!E350/$B360</f>
        <v>7.2051898996821198E-2</v>
      </c>
      <c r="F360" s="11">
        <f>mintBurn_tbl_op!F350/$B360</f>
        <v>2.4432851377773571E-2</v>
      </c>
      <c r="G360" s="11">
        <f>mintBurn_tbl_op!G350/$B360</f>
        <v>-1.1281434336512124E-2</v>
      </c>
      <c r="H360" s="11">
        <f>mintBurn_tbl_op!H350/$B360</f>
        <v>-3.9059212114289907E-2</v>
      </c>
      <c r="I360" s="11">
        <f>mintBurn_tbl_op!I350/$B360</f>
        <v>-6.1281434336512119E-2</v>
      </c>
      <c r="K360" s="11">
        <f>mintBurn_tbl_op!J350/$B360</f>
        <v>5.385232330154561E-3</v>
      </c>
      <c r="L360" s="11">
        <f>mintBurn_tbl_op!K350/$B360</f>
        <v>-3.2710005765083545E-2</v>
      </c>
      <c r="M360" s="11">
        <f>mintBurn_tbl_op!L350/$B360</f>
        <v>-6.1281434336512099E-2</v>
      </c>
      <c r="N360" s="11">
        <f>mintBurn_tbl_op!M350/$B360</f>
        <v>-8.3503656558734346E-2</v>
      </c>
      <c r="O360" s="11">
        <f>mintBurn_tbl_op!N350/$B360</f>
        <v>-0.10128143433651211</v>
      </c>
    </row>
    <row r="361" spans="1:15" x14ac:dyDescent="0.25">
      <c r="A361" s="12" t="str">
        <f>mintBurn_tbl_op!A351</f>
        <v>0xc162d5097c7bd32a6f86d2286f357191013e6bfa</v>
      </c>
      <c r="B361" s="2">
        <f>mintBurn_tbl_op!B351</f>
        <v>39769.989718186313</v>
      </c>
      <c r="C361" s="2">
        <f>mintBurn_tbl_op!C351</f>
        <v>10469.648487060291</v>
      </c>
      <c r="D361" s="2"/>
      <c r="E361" s="11">
        <f>mintBurn_tbl_op!E351/$B361</f>
        <v>7.0078337260939344E-2</v>
      </c>
      <c r="F361" s="11">
        <f>mintBurn_tbl_op!F351/$B361</f>
        <v>2.2459289641891703E-2</v>
      </c>
      <c r="G361" s="11">
        <f>mintBurn_tbl_op!G351/$B361</f>
        <v>-1.3254996072393992E-2</v>
      </c>
      <c r="H361" s="11">
        <f>mintBurn_tbl_op!H351/$B361</f>
        <v>-4.1032773850171761E-2</v>
      </c>
      <c r="I361" s="11">
        <f>mintBurn_tbl_op!I351/$B361</f>
        <v>-6.3254996072393974E-2</v>
      </c>
      <c r="K361" s="11">
        <f>mintBurn_tbl_op!J351/$B361</f>
        <v>3.4116705942726982E-3</v>
      </c>
      <c r="L361" s="11">
        <f>mintBurn_tbl_op!K351/$B361</f>
        <v>-3.4683567500965407E-2</v>
      </c>
      <c r="M361" s="11">
        <f>mintBurn_tbl_op!L351/$B361</f>
        <v>-6.3254996072393974E-2</v>
      </c>
      <c r="N361" s="11">
        <f>mintBurn_tbl_op!M351/$B361</f>
        <v>-8.54772182946162E-2</v>
      </c>
      <c r="O361" s="11">
        <f>mintBurn_tbl_op!N351/$B361</f>
        <v>-0.10325499607239395</v>
      </c>
    </row>
    <row r="362" spans="1:15" x14ac:dyDescent="0.25">
      <c r="A362" s="12" t="str">
        <f>mintBurn_tbl_op!A352</f>
        <v>0x4d0e439ba905eb39aee88097433add619cf5257b</v>
      </c>
      <c r="B362" s="2">
        <f>mintBurn_tbl_op!B352</f>
        <v>41195.857990428944</v>
      </c>
      <c r="C362" s="2">
        <f>mintBurn_tbl_op!C352</f>
        <v>10444.95851962847</v>
      </c>
      <c r="D362" s="2"/>
      <c r="E362" s="11">
        <f>mintBurn_tbl_op!E352/$B362</f>
        <v>7.9789432826268783E-2</v>
      </c>
      <c r="F362" s="11">
        <f>mintBurn_tbl_op!F352/$B362</f>
        <v>3.2170385207221187E-2</v>
      </c>
      <c r="G362" s="11">
        <f>mintBurn_tbl_op!G352/$B362</f>
        <v>-3.5439005070645249E-3</v>
      </c>
      <c r="H362" s="11">
        <f>mintBurn_tbl_op!H352/$B362</f>
        <v>-3.1321678284842294E-2</v>
      </c>
      <c r="I362" s="11">
        <f>mintBurn_tbl_op!I352/$B362</f>
        <v>-5.3543900507064486E-2</v>
      </c>
      <c r="K362" s="11">
        <f>mintBurn_tbl_op!J352/$B362</f>
        <v>1.3122766159602162E-2</v>
      </c>
      <c r="L362" s="11">
        <f>mintBurn_tbl_op!K352/$B362</f>
        <v>-2.4972471935635929E-2</v>
      </c>
      <c r="M362" s="11">
        <f>mintBurn_tbl_op!L352/$B362</f>
        <v>-5.3543900507064486E-2</v>
      </c>
      <c r="N362" s="11">
        <f>mintBurn_tbl_op!M352/$B362</f>
        <v>-7.5766122729286733E-2</v>
      </c>
      <c r="O362" s="11">
        <f>mintBurn_tbl_op!N352/$B362</f>
        <v>-9.3543900507064501E-2</v>
      </c>
    </row>
    <row r="363" spans="1:15" x14ac:dyDescent="0.25">
      <c r="A363" s="12" t="str">
        <f>mintBurn_tbl_op!A353</f>
        <v>0xa5dfa6824d1159efc917d18ca65e0138014c14f7</v>
      </c>
      <c r="B363" s="2">
        <f>mintBurn_tbl_op!B353</f>
        <v>903628.19883750624</v>
      </c>
      <c r="C363" s="2">
        <f>mintBurn_tbl_op!C353</f>
        <v>10436.75367439916</v>
      </c>
      <c r="D363" s="2"/>
      <c r="E363" s="11">
        <f>mintBurn_tbl_op!E353/$B363</f>
        <v>0.3217835015686476</v>
      </c>
      <c r="F363" s="11">
        <f>mintBurn_tbl_op!F353/$B363</f>
        <v>0.27416445394960004</v>
      </c>
      <c r="G363" s="11">
        <f>mintBurn_tbl_op!G353/$B363</f>
        <v>0.23845016823531429</v>
      </c>
      <c r="H363" s="11">
        <f>mintBurn_tbl_op!H353/$B363</f>
        <v>0.21067239045753658</v>
      </c>
      <c r="I363" s="11">
        <f>mintBurn_tbl_op!I353/$B363</f>
        <v>0.18845016823531432</v>
      </c>
      <c r="K363" s="11">
        <f>mintBurn_tbl_op!J353/$B363</f>
        <v>0.25511683490198095</v>
      </c>
      <c r="L363" s="11">
        <f>mintBurn_tbl_op!K353/$B363</f>
        <v>0.21702159680674291</v>
      </c>
      <c r="M363" s="11">
        <f>mintBurn_tbl_op!L353/$B363</f>
        <v>0.18845016823531432</v>
      </c>
      <c r="N363" s="11">
        <f>mintBurn_tbl_op!M353/$B363</f>
        <v>0.16622794601309204</v>
      </c>
      <c r="O363" s="11">
        <f>mintBurn_tbl_op!N353/$B363</f>
        <v>0.14845016823531437</v>
      </c>
    </row>
    <row r="364" spans="1:15" x14ac:dyDescent="0.25">
      <c r="A364" s="12" t="str">
        <f>mintBurn_tbl_op!A354</f>
        <v>0x8022d66041075ac83d4cbea30a60a6002e3067e1</v>
      </c>
      <c r="B364" s="2">
        <f>mintBurn_tbl_op!B354</f>
        <v>39889.349618493507</v>
      </c>
      <c r="C364" s="2">
        <f>mintBurn_tbl_op!C354</f>
        <v>10403.791221404361</v>
      </c>
      <c r="D364" s="2"/>
      <c r="E364" s="11">
        <f>mintBurn_tbl_op!E354/$B364</f>
        <v>7.251706731477317E-2</v>
      </c>
      <c r="F364" s="11">
        <f>mintBurn_tbl_op!F354/$B364</f>
        <v>2.4898019695725509E-2</v>
      </c>
      <c r="G364" s="11">
        <f>mintBurn_tbl_op!G354/$B364</f>
        <v>-1.0816266018560202E-2</v>
      </c>
      <c r="H364" s="11">
        <f>mintBurn_tbl_op!H354/$B364</f>
        <v>-3.8594043796337976E-2</v>
      </c>
      <c r="I364" s="11">
        <f>mintBurn_tbl_op!I354/$B364</f>
        <v>-6.0816266018560203E-2</v>
      </c>
      <c r="K364" s="11">
        <f>mintBurn_tbl_op!J354/$B364</f>
        <v>5.8504006481064777E-3</v>
      </c>
      <c r="L364" s="11">
        <f>mintBurn_tbl_op!K354/$B364</f>
        <v>-3.2244837447131629E-2</v>
      </c>
      <c r="M364" s="11">
        <f>mintBurn_tbl_op!L354/$B364</f>
        <v>-6.0816266018560203E-2</v>
      </c>
      <c r="N364" s="11">
        <f>mintBurn_tbl_op!M354/$B364</f>
        <v>-8.3038488240782429E-2</v>
      </c>
      <c r="O364" s="11">
        <f>mintBurn_tbl_op!N354/$B364</f>
        <v>-0.10081626601856021</v>
      </c>
    </row>
    <row r="365" spans="1:15" x14ac:dyDescent="0.25">
      <c r="A365" s="12" t="str">
        <f>mintBurn_tbl_op!A355</f>
        <v>0x54411028b577177c95d0f1113a946b304cbe9d3e</v>
      </c>
      <c r="B365" s="2">
        <f>mintBurn_tbl_op!B355</f>
        <v>39344.025652738987</v>
      </c>
      <c r="C365" s="2">
        <f>mintBurn_tbl_op!C355</f>
        <v>10395.311324513699</v>
      </c>
      <c r="D365" s="2"/>
      <c r="E365" s="11">
        <f>mintBurn_tbl_op!E355/$B365</f>
        <v>6.9117581334147235E-2</v>
      </c>
      <c r="F365" s="11">
        <f>mintBurn_tbl_op!F355/$B365</f>
        <v>2.1498533715099608E-2</v>
      </c>
      <c r="G365" s="11">
        <f>mintBurn_tbl_op!G355/$B365</f>
        <v>-1.4215751999186125E-2</v>
      </c>
      <c r="H365" s="11">
        <f>mintBurn_tbl_op!H355/$B365</f>
        <v>-4.1993529776963925E-2</v>
      </c>
      <c r="I365" s="11">
        <f>mintBurn_tbl_op!I355/$B365</f>
        <v>-6.4215751999186138E-2</v>
      </c>
      <c r="K365" s="11">
        <f>mintBurn_tbl_op!J355/$B365</f>
        <v>2.4509146674805641E-3</v>
      </c>
      <c r="L365" s="11">
        <f>mintBurn_tbl_op!K355/$B365</f>
        <v>-3.5644323427757515E-2</v>
      </c>
      <c r="M365" s="11">
        <f>mintBurn_tbl_op!L355/$B365</f>
        <v>-6.4215751999186138E-2</v>
      </c>
      <c r="N365" s="11">
        <f>mintBurn_tbl_op!M355/$B365</f>
        <v>-8.6437974221408337E-2</v>
      </c>
      <c r="O365" s="11">
        <f>mintBurn_tbl_op!N355/$B365</f>
        <v>-0.10421575199918613</v>
      </c>
    </row>
    <row r="366" spans="1:15" x14ac:dyDescent="0.25">
      <c r="A366" s="12" t="str">
        <f>mintBurn_tbl_op!A356</f>
        <v>0xbc280becab2bf6ddc0c126e9179d27bb0ebe52a3</v>
      </c>
      <c r="B366" s="2">
        <f>mintBurn_tbl_op!B356</f>
        <v>41639.310381014147</v>
      </c>
      <c r="C366" s="2">
        <f>mintBurn_tbl_op!C356</f>
        <v>10391.2563466834</v>
      </c>
      <c r="D366" s="2"/>
      <c r="E366" s="11">
        <f>mintBurn_tbl_op!E356/$B366</f>
        <v>8.3779336122529524E-2</v>
      </c>
      <c r="F366" s="11">
        <f>mintBurn_tbl_op!F356/$B366</f>
        <v>3.6160288503481887E-2</v>
      </c>
      <c r="G366" s="11">
        <f>mintBurn_tbl_op!G356/$B366</f>
        <v>4.4600278919616071E-4</v>
      </c>
      <c r="H366" s="11">
        <f>mintBurn_tbl_op!H356/$B366</f>
        <v>-2.7331774988581629E-2</v>
      </c>
      <c r="I366" s="11">
        <f>mintBurn_tbl_op!I356/$B366</f>
        <v>-4.9553997210803828E-2</v>
      </c>
      <c r="K366" s="11">
        <f>mintBurn_tbl_op!J356/$B366</f>
        <v>1.7112669455862813E-2</v>
      </c>
      <c r="L366" s="11">
        <f>mintBurn_tbl_op!K356/$B366</f>
        <v>-2.0982568639375251E-2</v>
      </c>
      <c r="M366" s="11">
        <f>mintBurn_tbl_op!L356/$B366</f>
        <v>-4.9553997210803828E-2</v>
      </c>
      <c r="N366" s="11">
        <f>mintBurn_tbl_op!M356/$B366</f>
        <v>-7.1776219433026076E-2</v>
      </c>
      <c r="O366" s="11">
        <f>mintBurn_tbl_op!N356/$B366</f>
        <v>-8.9553997210803829E-2</v>
      </c>
    </row>
    <row r="367" spans="1:15" x14ac:dyDescent="0.25">
      <c r="A367" s="12" t="str">
        <f>mintBurn_tbl_op!A357</f>
        <v>0x53de8e90e24e8f6c4dee06939e4edfc8a073863a</v>
      </c>
      <c r="B367" s="2">
        <f>mintBurn_tbl_op!B357</f>
        <v>36768.492684255172</v>
      </c>
      <c r="C367" s="2">
        <f>mintBurn_tbl_op!C357</f>
        <v>10188.6938176023</v>
      </c>
      <c r="D367" s="2"/>
      <c r="E367" s="11">
        <f>mintBurn_tbl_op!E357/$B367</f>
        <v>5.6229403479683034E-2</v>
      </c>
      <c r="F367" s="11">
        <f>mintBurn_tbl_op!F357/$B367</f>
        <v>8.6103558606354189E-3</v>
      </c>
      <c r="G367" s="11">
        <f>mintBurn_tbl_op!G357/$B367</f>
        <v>-2.7103929853650302E-2</v>
      </c>
      <c r="H367" s="11">
        <f>mintBurn_tbl_op!H357/$B367</f>
        <v>-5.4881707631428085E-2</v>
      </c>
      <c r="I367" s="11">
        <f>mintBurn_tbl_op!I357/$B367</f>
        <v>-7.7103929853650305E-2</v>
      </c>
      <c r="K367" s="11">
        <f>mintBurn_tbl_op!J357/$B367</f>
        <v>-1.0437263186983615E-2</v>
      </c>
      <c r="L367" s="11">
        <f>mintBurn_tbl_op!K357/$B367</f>
        <v>-4.8532501282221745E-2</v>
      </c>
      <c r="M367" s="11">
        <f>mintBurn_tbl_op!L357/$B367</f>
        <v>-7.7103929853650305E-2</v>
      </c>
      <c r="N367" s="11">
        <f>mintBurn_tbl_op!M357/$B367</f>
        <v>-9.9326152075872517E-2</v>
      </c>
      <c r="O367" s="11">
        <f>mintBurn_tbl_op!N357/$B367</f>
        <v>-0.11710392985365028</v>
      </c>
    </row>
    <row r="368" spans="1:15" x14ac:dyDescent="0.25">
      <c r="A368" s="12" t="str">
        <f>mintBurn_tbl_op!A358</f>
        <v>0xc20ea944df44d2137a77fc724d64742dc815c12b</v>
      </c>
      <c r="B368" s="2">
        <f>mintBurn_tbl_op!B358</f>
        <v>30832.059776118731</v>
      </c>
      <c r="C368" s="2">
        <f>mintBurn_tbl_op!C358</f>
        <v>10127.35747830083</v>
      </c>
      <c r="D368" s="2"/>
      <c r="E368" s="11">
        <f>mintBurn_tbl_op!E358/$B368</f>
        <v>4.8649289568902781E-3</v>
      </c>
      <c r="F368" s="11">
        <f>mintBurn_tbl_op!F358/$B368</f>
        <v>-4.2754118662157357E-2</v>
      </c>
      <c r="G368" s="11">
        <f>mintBurn_tbl_op!G358/$B368</f>
        <v>-7.8468404376443091E-2</v>
      </c>
      <c r="H368" s="11">
        <f>mintBurn_tbl_op!H358/$B368</f>
        <v>-0.10624618215422084</v>
      </c>
      <c r="I368" s="11">
        <f>mintBurn_tbl_op!I358/$B368</f>
        <v>-0.12846840437644308</v>
      </c>
      <c r="K368" s="11">
        <f>mintBurn_tbl_op!J358/$B368</f>
        <v>-6.1801737709776393E-2</v>
      </c>
      <c r="L368" s="11">
        <f>mintBurn_tbl_op!K358/$B368</f>
        <v>-9.9896975805014512E-2</v>
      </c>
      <c r="M368" s="11">
        <f>mintBurn_tbl_op!L358/$B368</f>
        <v>-0.12846840437644308</v>
      </c>
      <c r="N368" s="11">
        <f>mintBurn_tbl_op!M358/$B368</f>
        <v>-0.15069062659866531</v>
      </c>
      <c r="O368" s="11">
        <f>mintBurn_tbl_op!N358/$B368</f>
        <v>-0.16846840437644309</v>
      </c>
    </row>
    <row r="369" spans="1:15" x14ac:dyDescent="0.25">
      <c r="A369" s="12" t="str">
        <f>mintBurn_tbl_op!A359</f>
        <v>0xfb1e022196cca1ce8c112de77dafe075fcde45d3</v>
      </c>
      <c r="B369" s="2">
        <f>mintBurn_tbl_op!B359</f>
        <v>39420.571047022349</v>
      </c>
      <c r="C369" s="2">
        <f>mintBurn_tbl_op!C359</f>
        <v>10113.888843410859</v>
      </c>
      <c r="D369" s="2"/>
      <c r="E369" s="11">
        <f>mintBurn_tbl_op!E359/$B369</f>
        <v>7.6769600876321786E-2</v>
      </c>
      <c r="F369" s="11">
        <f>mintBurn_tbl_op!F359/$B369</f>
        <v>2.9150553257274166E-2</v>
      </c>
      <c r="G369" s="11">
        <f>mintBurn_tbl_op!G359/$B369</f>
        <v>-6.563732457011545E-3</v>
      </c>
      <c r="H369" s="11">
        <f>mintBurn_tbl_op!H359/$B369</f>
        <v>-3.4341510234789333E-2</v>
      </c>
      <c r="I369" s="11">
        <f>mintBurn_tbl_op!I359/$B369</f>
        <v>-5.6563732457011559E-2</v>
      </c>
      <c r="K369" s="11">
        <f>mintBurn_tbl_op!J359/$B369</f>
        <v>1.0102934209655136E-2</v>
      </c>
      <c r="L369" s="11">
        <f>mintBurn_tbl_op!K359/$B369</f>
        <v>-2.7992303885582961E-2</v>
      </c>
      <c r="M369" s="11">
        <f>mintBurn_tbl_op!L359/$B369</f>
        <v>-5.6563732457011559E-2</v>
      </c>
      <c r="N369" s="11">
        <f>mintBurn_tbl_op!M359/$B369</f>
        <v>-7.8785954679233772E-2</v>
      </c>
      <c r="O369" s="11">
        <f>mintBurn_tbl_op!N359/$B369</f>
        <v>-9.6563732457011553E-2</v>
      </c>
    </row>
    <row r="370" spans="1:15" x14ac:dyDescent="0.25">
      <c r="A370" s="12" t="str">
        <f>mintBurn_tbl_op!A360</f>
        <v>0xe1f02f7e90ea5f21d0ac6f12c659c3484c143b03</v>
      </c>
      <c r="B370" s="2">
        <f>mintBurn_tbl_op!B360</f>
        <v>37555.879704492298</v>
      </c>
      <c r="C370" s="2">
        <f>mintBurn_tbl_op!C360</f>
        <v>10040.83540859088</v>
      </c>
      <c r="D370" s="2"/>
      <c r="E370" s="11">
        <f>mintBurn_tbl_op!E360/$B370</f>
        <v>6.5976118228881053E-2</v>
      </c>
      <c r="F370" s="11">
        <f>mintBurn_tbl_op!F360/$B370</f>
        <v>1.8357070609833444E-2</v>
      </c>
      <c r="G370" s="11">
        <f>mintBurn_tbl_op!G360/$B370</f>
        <v>-1.7357215104452289E-2</v>
      </c>
      <c r="H370" s="11">
        <f>mintBurn_tbl_op!H360/$B370</f>
        <v>-4.5134992882230079E-2</v>
      </c>
      <c r="I370" s="11">
        <f>mintBurn_tbl_op!I360/$B370</f>
        <v>-6.7357215104452264E-2</v>
      </c>
      <c r="K370" s="11">
        <f>mintBurn_tbl_op!J360/$B370</f>
        <v>-6.9054843778561129E-4</v>
      </c>
      <c r="L370" s="11">
        <f>mintBurn_tbl_op!K360/$B370</f>
        <v>-3.8785786533023718E-2</v>
      </c>
      <c r="M370" s="11">
        <f>mintBurn_tbl_op!L360/$B370</f>
        <v>-6.7357215104452264E-2</v>
      </c>
      <c r="N370" s="11">
        <f>mintBurn_tbl_op!M360/$B370</f>
        <v>-8.9579437326674491E-2</v>
      </c>
      <c r="O370" s="11">
        <f>mintBurn_tbl_op!N360/$B370</f>
        <v>-0.1073572151044523</v>
      </c>
    </row>
    <row r="371" spans="1:15" x14ac:dyDescent="0.25">
      <c r="A371" s="12" t="str">
        <f>mintBurn_tbl_op!A361</f>
        <v>0x2fba909aed4345ac0c67c75c51d955f822b14629</v>
      </c>
      <c r="B371" s="2">
        <f>mintBurn_tbl_op!B361</f>
        <v>28370.9969645821</v>
      </c>
      <c r="C371" s="2">
        <f>mintBurn_tbl_op!C361</f>
        <v>9973.3378139837769</v>
      </c>
      <c r="D371" s="2"/>
      <c r="E371" s="11">
        <f>mintBurn_tbl_op!E361/$B371</f>
        <v>-1.8199530542910888E-2</v>
      </c>
      <c r="F371" s="11">
        <f>mintBurn_tbl_op!F361/$B371</f>
        <v>-6.5818578161958533E-2</v>
      </c>
      <c r="G371" s="11">
        <f>mintBurn_tbl_op!G361/$B371</f>
        <v>-0.10153286387624424</v>
      </c>
      <c r="H371" s="11">
        <f>mintBurn_tbl_op!H361/$B371</f>
        <v>-0.12931064165402201</v>
      </c>
      <c r="I371" s="11">
        <f>mintBurn_tbl_op!I361/$B371</f>
        <v>-0.15153286387624423</v>
      </c>
      <c r="K371" s="11">
        <f>mintBurn_tbl_op!J361/$B371</f>
        <v>-8.4866197209577526E-2</v>
      </c>
      <c r="L371" s="11">
        <f>mintBurn_tbl_op!K361/$B371</f>
        <v>-0.12296143530481565</v>
      </c>
      <c r="M371" s="11">
        <f>mintBurn_tbl_op!L361/$B371</f>
        <v>-0.15153286387624421</v>
      </c>
      <c r="N371" s="11">
        <f>mintBurn_tbl_op!M361/$B371</f>
        <v>-0.17375508609846643</v>
      </c>
      <c r="O371" s="11">
        <f>mintBurn_tbl_op!N361/$B371</f>
        <v>-0.19153286387624421</v>
      </c>
    </row>
    <row r="372" spans="1:15" x14ac:dyDescent="0.25">
      <c r="A372" s="12" t="str">
        <f>mintBurn_tbl_op!A362</f>
        <v>0x8e1479f59af302c1c13e66e08b356b3e33bc3412</v>
      </c>
      <c r="B372" s="2">
        <f>mintBurn_tbl_op!B362</f>
        <v>45237.203698493118</v>
      </c>
      <c r="C372" s="2">
        <f>mintBurn_tbl_op!C362</f>
        <v>9921.1604531734956</v>
      </c>
      <c r="D372" s="2"/>
      <c r="E372" s="11">
        <f>mintBurn_tbl_op!E362/$B372</f>
        <v>0.11401914850223209</v>
      </c>
      <c r="F372" s="11">
        <f>mintBurn_tbl_op!F362/$B372</f>
        <v>6.6400100883184501E-2</v>
      </c>
      <c r="G372" s="11">
        <f>mintBurn_tbl_op!G362/$B372</f>
        <v>3.0685815168898775E-2</v>
      </c>
      <c r="H372" s="11">
        <f>mintBurn_tbl_op!H362/$B372</f>
        <v>2.9080373911209985E-3</v>
      </c>
      <c r="I372" s="11">
        <f>mintBurn_tbl_op!I362/$B372</f>
        <v>-1.9314184831101207E-2</v>
      </c>
      <c r="K372" s="11">
        <f>mintBurn_tbl_op!J362/$B372</f>
        <v>4.7352481835565459E-2</v>
      </c>
      <c r="L372" s="11">
        <f>mintBurn_tbl_op!K362/$B372</f>
        <v>9.2572437403273776E-3</v>
      </c>
      <c r="M372" s="11">
        <f>mintBurn_tbl_op!L362/$B372</f>
        <v>-1.9314184831101207E-2</v>
      </c>
      <c r="N372" s="11">
        <f>mintBurn_tbl_op!M362/$B372</f>
        <v>-4.1536407053323426E-2</v>
      </c>
      <c r="O372" s="11">
        <f>mintBurn_tbl_op!N362/$B372</f>
        <v>-5.9314184831101215E-2</v>
      </c>
    </row>
    <row r="373" spans="1:15" x14ac:dyDescent="0.25">
      <c r="A373" s="12" t="str">
        <f>mintBurn_tbl_op!A363</f>
        <v>0x7ccf173012bfe53f16f4d6a2a4aea32abafcd04c</v>
      </c>
      <c r="B373" s="2">
        <f>mintBurn_tbl_op!B363</f>
        <v>37519.881524883604</v>
      </c>
      <c r="C373" s="2">
        <f>mintBurn_tbl_op!C363</f>
        <v>9908.8305868257394</v>
      </c>
      <c r="D373" s="2"/>
      <c r="E373" s="11">
        <f>mintBurn_tbl_op!E363/$B373</f>
        <v>6.9237867566627878E-2</v>
      </c>
      <c r="F373" s="11">
        <f>mintBurn_tbl_op!F363/$B373</f>
        <v>2.1618819947580279E-2</v>
      </c>
      <c r="G373" s="11">
        <f>mintBurn_tbl_op!G363/$B373</f>
        <v>-1.4095465766705428E-2</v>
      </c>
      <c r="H373" s="11">
        <f>mintBurn_tbl_op!H363/$B373</f>
        <v>-4.1873243544483206E-2</v>
      </c>
      <c r="I373" s="11">
        <f>mintBurn_tbl_op!I363/$B373</f>
        <v>-6.4095465766705412E-2</v>
      </c>
      <c r="K373" s="11">
        <f>mintBurn_tbl_op!J363/$B373</f>
        <v>2.5712008999612544E-3</v>
      </c>
      <c r="L373" s="11">
        <f>mintBurn_tbl_op!K363/$B373</f>
        <v>-3.5524037195276859E-2</v>
      </c>
      <c r="M373" s="11">
        <f>mintBurn_tbl_op!L363/$B373</f>
        <v>-6.4095465766705412E-2</v>
      </c>
      <c r="N373" s="11">
        <f>mintBurn_tbl_op!M363/$B373</f>
        <v>-8.6317687988927624E-2</v>
      </c>
      <c r="O373" s="11">
        <f>mintBurn_tbl_op!N363/$B373</f>
        <v>-0.10409546576670539</v>
      </c>
    </row>
    <row r="374" spans="1:15" x14ac:dyDescent="0.25">
      <c r="A374" s="12" t="str">
        <f>mintBurn_tbl_op!A364</f>
        <v>0x25e6f3e429ab5e859d8fb63d40b1215ea31e9a5a</v>
      </c>
      <c r="B374" s="2">
        <f>mintBurn_tbl_op!B364</f>
        <v>37204.119885533997</v>
      </c>
      <c r="C374" s="2">
        <f>mintBurn_tbl_op!C364</f>
        <v>9889.7798072227633</v>
      </c>
      <c r="D374" s="2"/>
      <c r="E374" s="11">
        <f>mintBurn_tbl_op!E364/$B374</f>
        <v>6.7508477439667022E-2</v>
      </c>
      <c r="F374" s="11">
        <f>mintBurn_tbl_op!F364/$B374</f>
        <v>1.9889429820619368E-2</v>
      </c>
      <c r="G374" s="11">
        <f>mintBurn_tbl_op!G364/$B374</f>
        <v>-1.5824855893666352E-2</v>
      </c>
      <c r="H374" s="11">
        <f>mintBurn_tbl_op!H364/$B374</f>
        <v>-4.3602633671444166E-2</v>
      </c>
      <c r="I374" s="11">
        <f>mintBurn_tbl_op!I364/$B374</f>
        <v>-6.5824855893666351E-2</v>
      </c>
      <c r="K374" s="11">
        <f>mintBurn_tbl_op!J364/$B374</f>
        <v>8.4181077300033986E-4</v>
      </c>
      <c r="L374" s="11">
        <f>mintBurn_tbl_op!K364/$B374</f>
        <v>-3.7253427322237777E-2</v>
      </c>
      <c r="M374" s="11">
        <f>mintBurn_tbl_op!L364/$B374</f>
        <v>-6.5824855893666351E-2</v>
      </c>
      <c r="N374" s="11">
        <f>mintBurn_tbl_op!M364/$B374</f>
        <v>-8.8047078115888591E-2</v>
      </c>
      <c r="O374" s="11">
        <f>mintBurn_tbl_op!N364/$B374</f>
        <v>-0.10582485589366639</v>
      </c>
    </row>
    <row r="375" spans="1:15" x14ac:dyDescent="0.25">
      <c r="A375" s="12" t="str">
        <f>mintBurn_tbl_op!A365</f>
        <v>0xf534b46711affef626c75b4df62f2e92131efa99</v>
      </c>
      <c r="B375" s="2">
        <f>mintBurn_tbl_op!B365</f>
        <v>37423.782943243437</v>
      </c>
      <c r="C375" s="2">
        <f>mintBurn_tbl_op!C365</f>
        <v>9879.9548614756441</v>
      </c>
      <c r="D375" s="2"/>
      <c r="E375" s="11">
        <f>mintBurn_tbl_op!E365/$B375</f>
        <v>6.9331298144654163E-2</v>
      </c>
      <c r="F375" s="11">
        <f>mintBurn_tbl_op!F365/$B375</f>
        <v>2.1712250525606581E-2</v>
      </c>
      <c r="G375" s="11">
        <f>mintBurn_tbl_op!G365/$B375</f>
        <v>-1.4002035188679138E-2</v>
      </c>
      <c r="H375" s="11">
        <f>mintBurn_tbl_op!H365/$B375</f>
        <v>-4.1779812966456907E-2</v>
      </c>
      <c r="I375" s="11">
        <f>mintBurn_tbl_op!I365/$B375</f>
        <v>-6.4002035188679141E-2</v>
      </c>
      <c r="K375" s="11">
        <f>mintBurn_tbl_op!J365/$B375</f>
        <v>2.6646314779875547E-3</v>
      </c>
      <c r="L375" s="11">
        <f>mintBurn_tbl_op!K365/$B375</f>
        <v>-3.5430606617250546E-2</v>
      </c>
      <c r="M375" s="11">
        <f>mintBurn_tbl_op!L365/$B375</f>
        <v>-6.4002035188679113E-2</v>
      </c>
      <c r="N375" s="11">
        <f>mintBurn_tbl_op!M365/$B375</f>
        <v>-8.6224257410901367E-2</v>
      </c>
      <c r="O375" s="11">
        <f>mintBurn_tbl_op!N365/$B375</f>
        <v>-0.10400203518867913</v>
      </c>
    </row>
    <row r="376" spans="1:15" x14ac:dyDescent="0.25">
      <c r="A376" s="12" t="str">
        <f>mintBurn_tbl_op!A366</f>
        <v>0x86b86392e693077ec58e27331db02563752440a0</v>
      </c>
      <c r="B376" s="2">
        <f>mintBurn_tbl_op!B366</f>
        <v>36965.104427147417</v>
      </c>
      <c r="C376" s="2">
        <f>mintBurn_tbl_op!C366</f>
        <v>9703.5069188661291</v>
      </c>
      <c r="D376" s="2"/>
      <c r="E376" s="11">
        <f>mintBurn_tbl_op!E366/$B376</f>
        <v>7.0828815376667964E-2</v>
      </c>
      <c r="F376" s="11">
        <f>mintBurn_tbl_op!F366/$B376</f>
        <v>2.3209767757620365E-2</v>
      </c>
      <c r="G376" s="11">
        <f>mintBurn_tbl_op!G366/$B376</f>
        <v>-1.2504517956665358E-2</v>
      </c>
      <c r="H376" s="11">
        <f>mintBurn_tbl_op!H366/$B376</f>
        <v>-4.0282295734443155E-2</v>
      </c>
      <c r="I376" s="11">
        <f>mintBurn_tbl_op!I366/$B376</f>
        <v>-6.2504517956665354E-2</v>
      </c>
      <c r="K376" s="11">
        <f>mintBurn_tbl_op!J366/$B376</f>
        <v>4.1621487100013252E-3</v>
      </c>
      <c r="L376" s="11">
        <f>mintBurn_tbl_op!K366/$B376</f>
        <v>-3.3933089385236807E-2</v>
      </c>
      <c r="M376" s="11">
        <f>mintBurn_tbl_op!L366/$B376</f>
        <v>-6.2504517956665354E-2</v>
      </c>
      <c r="N376" s="11">
        <f>mintBurn_tbl_op!M366/$B376</f>
        <v>-8.4726740178887566E-2</v>
      </c>
      <c r="O376" s="11">
        <f>mintBurn_tbl_op!N366/$B376</f>
        <v>-0.10250451795666533</v>
      </c>
    </row>
    <row r="377" spans="1:15" x14ac:dyDescent="0.25">
      <c r="A377" s="12" t="str">
        <f>mintBurn_tbl_op!A367</f>
        <v>0x1f374f5baca9d3b24a32f779a5cdd8dc0cff3890</v>
      </c>
      <c r="B377" s="2">
        <f>mintBurn_tbl_op!B367</f>
        <v>32425.77397998486</v>
      </c>
      <c r="C377" s="2">
        <f>mintBurn_tbl_op!C367</f>
        <v>9703.3777608018208</v>
      </c>
      <c r="D377" s="2"/>
      <c r="E377" s="11">
        <f>mintBurn_tbl_op!E367/$B377</f>
        <v>3.4084415889101188E-2</v>
      </c>
      <c r="F377" s="11">
        <f>mintBurn_tbl_op!F367/$B377</f>
        <v>-1.3534631729946423E-2</v>
      </c>
      <c r="G377" s="11">
        <f>mintBurn_tbl_op!G367/$B377</f>
        <v>-4.924891744423214E-2</v>
      </c>
      <c r="H377" s="11">
        <f>mintBurn_tbl_op!H367/$B377</f>
        <v>-7.7026695222009903E-2</v>
      </c>
      <c r="I377" s="11">
        <f>mintBurn_tbl_op!I367/$B377</f>
        <v>-9.9248917444232129E-2</v>
      </c>
      <c r="K377" s="11">
        <f>mintBurn_tbl_op!J367/$B377</f>
        <v>-3.2582250777565443E-2</v>
      </c>
      <c r="L377" s="11">
        <f>mintBurn_tbl_op!K367/$B377</f>
        <v>-7.0677488872803548E-2</v>
      </c>
      <c r="M377" s="11">
        <f>mintBurn_tbl_op!L367/$B377</f>
        <v>-9.9248917444232129E-2</v>
      </c>
      <c r="N377" s="11">
        <f>mintBurn_tbl_op!M367/$B377</f>
        <v>-0.12147113966645437</v>
      </c>
      <c r="O377" s="11">
        <f>mintBurn_tbl_op!N367/$B377</f>
        <v>-0.13924891744423215</v>
      </c>
    </row>
    <row r="378" spans="1:15" x14ac:dyDescent="0.25">
      <c r="A378" s="12" t="str">
        <f>mintBurn_tbl_op!A368</f>
        <v>0xc4a6312a5d5af3c03d546fa287fa1f883b3db749</v>
      </c>
      <c r="B378" s="2">
        <f>mintBurn_tbl_op!B368</f>
        <v>40016.788280437489</v>
      </c>
      <c r="C378" s="2">
        <f>mintBurn_tbl_op!C368</f>
        <v>9670.4111332533757</v>
      </c>
      <c r="D378" s="2"/>
      <c r="E378" s="11">
        <f>mintBurn_tbl_op!E368/$B378</f>
        <v>9.1674480916613274E-2</v>
      </c>
      <c r="F378" s="11">
        <f>mintBurn_tbl_op!F368/$B378</f>
        <v>4.4055433297565685E-2</v>
      </c>
      <c r="G378" s="11">
        <f>mintBurn_tbl_op!G368/$B378</f>
        <v>8.3411475832799505E-3</v>
      </c>
      <c r="H378" s="11">
        <f>mintBurn_tbl_op!H368/$B378</f>
        <v>-1.9436630194497821E-2</v>
      </c>
      <c r="I378" s="11">
        <f>mintBurn_tbl_op!I368/$B378</f>
        <v>-4.1658852416720051E-2</v>
      </c>
      <c r="K378" s="11">
        <f>mintBurn_tbl_op!J368/$B378</f>
        <v>2.5007814249946633E-2</v>
      </c>
      <c r="L378" s="11">
        <f>mintBurn_tbl_op!K368/$B378</f>
        <v>-1.3087423845291485E-2</v>
      </c>
      <c r="M378" s="11">
        <f>mintBurn_tbl_op!L368/$B378</f>
        <v>-4.1658852416720051E-2</v>
      </c>
      <c r="N378" s="11">
        <f>mintBurn_tbl_op!M368/$B378</f>
        <v>-6.3881074638942256E-2</v>
      </c>
      <c r="O378" s="11">
        <f>mintBurn_tbl_op!N368/$B378</f>
        <v>-8.1658852416720037E-2</v>
      </c>
    </row>
    <row r="379" spans="1:15" x14ac:dyDescent="0.25">
      <c r="A379" s="12" t="str">
        <f>mintBurn_tbl_op!A369</f>
        <v>0xbc30e90dc528ece58c1a51b6fb6d572838416489</v>
      </c>
      <c r="B379" s="2">
        <f>mintBurn_tbl_op!B369</f>
        <v>39095.753832801551</v>
      </c>
      <c r="C379" s="2">
        <f>mintBurn_tbl_op!C369</f>
        <v>9627.9731628744648</v>
      </c>
      <c r="D379" s="2"/>
      <c r="E379" s="11">
        <f>mintBurn_tbl_op!E369/$B379</f>
        <v>8.7066866543874896E-2</v>
      </c>
      <c r="F379" s="11">
        <f>mintBurn_tbl_op!F369/$B379</f>
        <v>3.9447818924827266E-2</v>
      </c>
      <c r="G379" s="11">
        <f>mintBurn_tbl_op!G369/$B379</f>
        <v>3.7335332105415814E-3</v>
      </c>
      <c r="H379" s="11">
        <f>mintBurn_tbl_op!H369/$B379</f>
        <v>-2.4044244567236191E-2</v>
      </c>
      <c r="I379" s="11">
        <f>mintBurn_tbl_op!I369/$B379</f>
        <v>-4.6266466789458428E-2</v>
      </c>
      <c r="K379" s="11">
        <f>mintBurn_tbl_op!J369/$B379</f>
        <v>2.0400199877208251E-2</v>
      </c>
      <c r="L379" s="11">
        <f>mintBurn_tbl_op!K369/$B379</f>
        <v>-1.7695038218029837E-2</v>
      </c>
      <c r="M379" s="11">
        <f>mintBurn_tbl_op!L369/$B379</f>
        <v>-4.6266466789458428E-2</v>
      </c>
      <c r="N379" s="11">
        <f>mintBurn_tbl_op!M369/$B379</f>
        <v>-6.8488689011680648E-2</v>
      </c>
      <c r="O379" s="11">
        <f>mintBurn_tbl_op!N369/$B379</f>
        <v>-8.6266466789458429E-2</v>
      </c>
    </row>
    <row r="380" spans="1:15" x14ac:dyDescent="0.25">
      <c r="A380" s="12" t="str">
        <f>mintBurn_tbl_op!A370</f>
        <v>0x5bff1a68663ff91b0650327d83d4230cd00023ad</v>
      </c>
      <c r="B380" s="2">
        <f>mintBurn_tbl_op!B370</f>
        <v>35218.80093388899</v>
      </c>
      <c r="C380" s="2">
        <f>mintBurn_tbl_op!C370</f>
        <v>9539.4678926726065</v>
      </c>
      <c r="D380" s="2"/>
      <c r="E380" s="11">
        <f>mintBurn_tbl_op!E370/$B380</f>
        <v>6.2470395365069466E-2</v>
      </c>
      <c r="F380" s="11">
        <f>mintBurn_tbl_op!F370/$B380</f>
        <v>1.4851347746021855E-2</v>
      </c>
      <c r="G380" s="11">
        <f>mintBurn_tbl_op!G370/$B380</f>
        <v>-2.0862937968263853E-2</v>
      </c>
      <c r="H380" s="11">
        <f>mintBurn_tbl_op!H370/$B380</f>
        <v>-4.8640715746041632E-2</v>
      </c>
      <c r="I380" s="11">
        <f>mintBurn_tbl_op!I370/$B380</f>
        <v>-7.0862937968263859E-2</v>
      </c>
      <c r="K380" s="11">
        <f>mintBurn_tbl_op!J370/$B380</f>
        <v>-4.1962713015971653E-3</v>
      </c>
      <c r="L380" s="11">
        <f>mintBurn_tbl_op!K370/$B380</f>
        <v>-4.2291509396835271E-2</v>
      </c>
      <c r="M380" s="11">
        <f>mintBurn_tbl_op!L370/$B380</f>
        <v>-7.0862937968263831E-2</v>
      </c>
      <c r="N380" s="11">
        <f>mintBurn_tbl_op!M370/$B380</f>
        <v>-9.3085160190486071E-2</v>
      </c>
      <c r="O380" s="11">
        <f>mintBurn_tbl_op!N370/$B380</f>
        <v>-0.11086293796826385</v>
      </c>
    </row>
    <row r="381" spans="1:15" x14ac:dyDescent="0.25">
      <c r="A381" s="12" t="str">
        <f>mintBurn_tbl_op!A371</f>
        <v>0x473c6494180ad9cd726f8a7a51cf8e88bbf72bc6</v>
      </c>
      <c r="B381" s="2">
        <f>mintBurn_tbl_op!B371</f>
        <v>36310.044141275081</v>
      </c>
      <c r="C381" s="2">
        <f>mintBurn_tbl_op!C371</f>
        <v>9539.4341197928916</v>
      </c>
      <c r="D381" s="2"/>
      <c r="E381" s="11">
        <f>mintBurn_tbl_op!E371/$B381</f>
        <v>7.0611699543055559E-2</v>
      </c>
      <c r="F381" s="11">
        <f>mintBurn_tbl_op!F371/$B381</f>
        <v>2.2992651924007988E-2</v>
      </c>
      <c r="G381" s="11">
        <f>mintBurn_tbl_op!G371/$B381</f>
        <v>-1.2721633790277742E-2</v>
      </c>
      <c r="H381" s="11">
        <f>mintBurn_tbl_op!H371/$B381</f>
        <v>-4.0499411568055532E-2</v>
      </c>
      <c r="I381" s="11">
        <f>mintBurn_tbl_op!I371/$B381</f>
        <v>-6.2721633790277759E-2</v>
      </c>
      <c r="K381" s="11">
        <f>mintBurn_tbl_op!J371/$B381</f>
        <v>3.9450328763889504E-3</v>
      </c>
      <c r="L381" s="11">
        <f>mintBurn_tbl_op!K371/$B381</f>
        <v>-3.4150205218849171E-2</v>
      </c>
      <c r="M381" s="11">
        <f>mintBurn_tbl_op!L371/$B381</f>
        <v>-6.2721633790277731E-2</v>
      </c>
      <c r="N381" s="11">
        <f>mintBurn_tbl_op!M371/$B381</f>
        <v>-8.4943856012499958E-2</v>
      </c>
      <c r="O381" s="11">
        <f>mintBurn_tbl_op!N371/$B381</f>
        <v>-0.10272163379027772</v>
      </c>
    </row>
    <row r="382" spans="1:15" x14ac:dyDescent="0.25">
      <c r="A382" s="12" t="str">
        <f>mintBurn_tbl_op!A372</f>
        <v>0x9acbb7650fd9a10048ebd9742068b3799092ca55</v>
      </c>
      <c r="B382" s="2">
        <f>mintBurn_tbl_op!B372</f>
        <v>30803.132248998911</v>
      </c>
      <c r="C382" s="2">
        <f>mintBurn_tbl_op!C372</f>
        <v>9480.4522265412252</v>
      </c>
      <c r="D382" s="2"/>
      <c r="E382" s="11">
        <f>mintBurn_tbl_op!E372/$B382</f>
        <v>2.5557742529598214E-2</v>
      </c>
      <c r="F382" s="11">
        <f>mintBurn_tbl_op!F372/$B382</f>
        <v>-2.2061305089449392E-2</v>
      </c>
      <c r="G382" s="11">
        <f>mintBurn_tbl_op!G372/$B382</f>
        <v>-5.7775590803735115E-2</v>
      </c>
      <c r="H382" s="11">
        <f>mintBurn_tbl_op!H372/$B382</f>
        <v>-8.5553368581512884E-2</v>
      </c>
      <c r="I382" s="11">
        <f>mintBurn_tbl_op!I372/$B382</f>
        <v>-0.1077755908037351</v>
      </c>
      <c r="K382" s="11">
        <f>mintBurn_tbl_op!J372/$B382</f>
        <v>-4.1108924137068452E-2</v>
      </c>
      <c r="L382" s="11">
        <f>mintBurn_tbl_op!K372/$B382</f>
        <v>-7.9204162232306544E-2</v>
      </c>
      <c r="M382" s="11">
        <f>mintBurn_tbl_op!L372/$B382</f>
        <v>-0.1077755908037351</v>
      </c>
      <c r="N382" s="11">
        <f>mintBurn_tbl_op!M372/$B382</f>
        <v>-0.12999781302595734</v>
      </c>
      <c r="O382" s="11">
        <f>mintBurn_tbl_op!N372/$B382</f>
        <v>-0.14777559080373512</v>
      </c>
    </row>
    <row r="383" spans="1:15" x14ac:dyDescent="0.25">
      <c r="A383" s="12" t="str">
        <f>mintBurn_tbl_op!A373</f>
        <v>0x76a1272a128b76fa3bee660e3860e560e296d665</v>
      </c>
      <c r="B383" s="2">
        <f>mintBurn_tbl_op!B373</f>
        <v>61869.542177495387</v>
      </c>
      <c r="C383" s="2">
        <f>mintBurn_tbl_op!C373</f>
        <v>9474.188178768718</v>
      </c>
      <c r="D383" s="2"/>
      <c r="E383" s="11">
        <f>mintBurn_tbl_op!E373/$B383</f>
        <v>0.18020163322169286</v>
      </c>
      <c r="F383" s="11">
        <f>mintBurn_tbl_op!F373/$B383</f>
        <v>0.13258258560264521</v>
      </c>
      <c r="G383" s="11">
        <f>mintBurn_tbl_op!G373/$B383</f>
        <v>9.6868299888359488E-2</v>
      </c>
      <c r="H383" s="11">
        <f>mintBurn_tbl_op!H373/$B383</f>
        <v>6.9090522110581698E-2</v>
      </c>
      <c r="I383" s="11">
        <f>mintBurn_tbl_op!I373/$B383</f>
        <v>4.6868299888359478E-2</v>
      </c>
      <c r="K383" s="11">
        <f>mintBurn_tbl_op!J373/$B383</f>
        <v>0.11353496655502612</v>
      </c>
      <c r="L383" s="11">
        <f>mintBurn_tbl_op!K373/$B383</f>
        <v>7.5439728459788052E-2</v>
      </c>
      <c r="M383" s="11">
        <f>mintBurn_tbl_op!L373/$B383</f>
        <v>4.6868299888359478E-2</v>
      </c>
      <c r="N383" s="11">
        <f>mintBurn_tbl_op!M373/$B383</f>
        <v>2.4646077666137269E-2</v>
      </c>
      <c r="O383" s="11">
        <f>mintBurn_tbl_op!N373/$B383</f>
        <v>6.8682998883594767E-3</v>
      </c>
    </row>
    <row r="384" spans="1:15" x14ac:dyDescent="0.25">
      <c r="A384" s="12" t="str">
        <f>mintBurn_tbl_op!A374</f>
        <v>0xab66e60badaea8f90fa5b0da7ab404100641eb6e</v>
      </c>
      <c r="B384" s="2">
        <f>mintBurn_tbl_op!B374</f>
        <v>35117.067402343717</v>
      </c>
      <c r="C384" s="2">
        <f>mintBurn_tbl_op!C374</f>
        <v>9372.9036631355593</v>
      </c>
      <c r="D384" s="2"/>
      <c r="E384" s="11">
        <f>mintBurn_tbl_op!E374/$B384</f>
        <v>6.6428823462158559E-2</v>
      </c>
      <c r="F384" s="11">
        <f>mintBurn_tbl_op!F374/$B384</f>
        <v>1.8809775843110922E-2</v>
      </c>
      <c r="G384" s="11">
        <f>mintBurn_tbl_op!G374/$B384</f>
        <v>-1.6904509871174801E-2</v>
      </c>
      <c r="H384" s="11">
        <f>mintBurn_tbl_op!H374/$B384</f>
        <v>-4.4682287648952553E-2</v>
      </c>
      <c r="I384" s="11">
        <f>mintBurn_tbl_op!I374/$B384</f>
        <v>-6.69045098711748E-2</v>
      </c>
      <c r="K384" s="11">
        <f>mintBurn_tbl_op!J374/$B384</f>
        <v>-2.3784320450811864E-4</v>
      </c>
      <c r="L384" s="11">
        <f>mintBurn_tbl_op!K374/$B384</f>
        <v>-3.8333081299746233E-2</v>
      </c>
      <c r="M384" s="11">
        <f>mintBurn_tbl_op!L374/$B384</f>
        <v>-6.69045098711748E-2</v>
      </c>
      <c r="N384" s="11">
        <f>mintBurn_tbl_op!M374/$B384</f>
        <v>-8.9126732093397013E-2</v>
      </c>
      <c r="O384" s="11">
        <f>mintBurn_tbl_op!N374/$B384</f>
        <v>-0.10690450987117478</v>
      </c>
    </row>
    <row r="385" spans="1:15" x14ac:dyDescent="0.25">
      <c r="A385" s="12" t="str">
        <f>mintBurn_tbl_op!A375</f>
        <v>0x7fd8a3e656c90a0e3cd703e4ba46aa4c9d9e84fb</v>
      </c>
      <c r="B385" s="2">
        <f>mintBurn_tbl_op!B375</f>
        <v>35228.361982485243</v>
      </c>
      <c r="C385" s="2">
        <f>mintBurn_tbl_op!C375</f>
        <v>9324.8311423710074</v>
      </c>
      <c r="D385" s="2"/>
      <c r="E385" s="11">
        <f>mintBurn_tbl_op!E375/$B385</f>
        <v>6.8636633923718202E-2</v>
      </c>
      <c r="F385" s="11">
        <f>mintBurn_tbl_op!F375/$B385</f>
        <v>2.1017586304670589E-2</v>
      </c>
      <c r="G385" s="11">
        <f>mintBurn_tbl_op!G375/$B385</f>
        <v>-1.4696699409615117E-2</v>
      </c>
      <c r="H385" s="11">
        <f>mintBurn_tbl_op!H375/$B385</f>
        <v>-4.2474477187392876E-2</v>
      </c>
      <c r="I385" s="11">
        <f>mintBurn_tbl_op!I375/$B385</f>
        <v>-6.4696699409615102E-2</v>
      </c>
      <c r="K385" s="11">
        <f>mintBurn_tbl_op!J375/$B385</f>
        <v>1.969967257051574E-3</v>
      </c>
      <c r="L385" s="11">
        <f>mintBurn_tbl_op!K375/$B385</f>
        <v>-3.61252708381865E-2</v>
      </c>
      <c r="M385" s="11">
        <f>mintBurn_tbl_op!L375/$B385</f>
        <v>-6.4696699409615102E-2</v>
      </c>
      <c r="N385" s="11">
        <f>mintBurn_tbl_op!M375/$B385</f>
        <v>-8.6918921631837315E-2</v>
      </c>
      <c r="O385" s="11">
        <f>mintBurn_tbl_op!N375/$B385</f>
        <v>-0.10469669940961508</v>
      </c>
    </row>
    <row r="386" spans="1:15" x14ac:dyDescent="0.25">
      <c r="A386" s="12" t="str">
        <f>mintBurn_tbl_op!A376</f>
        <v>0xa9c6e2cef1c161ad81f009463d3d760ec34d1286</v>
      </c>
      <c r="B386" s="2">
        <f>mintBurn_tbl_op!B376</f>
        <v>37705.717883945319</v>
      </c>
      <c r="C386" s="2">
        <f>mintBurn_tbl_op!C376</f>
        <v>9296.9745125254394</v>
      </c>
      <c r="D386" s="2"/>
      <c r="E386" s="11">
        <f>mintBurn_tbl_op!E376/$B386</f>
        <v>8.676663113870442E-2</v>
      </c>
      <c r="F386" s="11">
        <f>mintBurn_tbl_op!F376/$B386</f>
        <v>3.9147583519656762E-2</v>
      </c>
      <c r="G386" s="11">
        <f>mintBurn_tbl_op!G376/$B386</f>
        <v>3.4332978053710737E-3</v>
      </c>
      <c r="H386" s="11">
        <f>mintBurn_tbl_op!H376/$B386</f>
        <v>-2.4344479972406723E-2</v>
      </c>
      <c r="I386" s="11">
        <f>mintBurn_tbl_op!I376/$B386</f>
        <v>-4.6566702194628933E-2</v>
      </c>
      <c r="K386" s="11">
        <f>mintBurn_tbl_op!J376/$B386</f>
        <v>2.0099964472037744E-2</v>
      </c>
      <c r="L386" s="11">
        <f>mintBurn_tbl_op!K376/$B386</f>
        <v>-1.7995273623200352E-2</v>
      </c>
      <c r="M386" s="11">
        <f>mintBurn_tbl_op!L376/$B386</f>
        <v>-4.6566702194628912E-2</v>
      </c>
      <c r="N386" s="11">
        <f>mintBurn_tbl_op!M376/$B386</f>
        <v>-6.8788924416851152E-2</v>
      </c>
      <c r="O386" s="11">
        <f>mintBurn_tbl_op!N376/$B386</f>
        <v>-8.6566702194628919E-2</v>
      </c>
    </row>
    <row r="387" spans="1:15" x14ac:dyDescent="0.25">
      <c r="A387" s="12" t="str">
        <f>mintBurn_tbl_op!A377</f>
        <v>0xa9f00c00ea5fd167da64917267e60f9d9430b321</v>
      </c>
      <c r="B387" s="2">
        <f>mintBurn_tbl_op!B377</f>
        <v>35124.649147381919</v>
      </c>
      <c r="C387" s="2">
        <f>mintBurn_tbl_op!C377</f>
        <v>9293.6900450862486</v>
      </c>
      <c r="D387" s="2"/>
      <c r="E387" s="11">
        <f>mintBurn_tbl_op!E377/$B387</f>
        <v>6.874164998042015E-2</v>
      </c>
      <c r="F387" s="11">
        <f>mintBurn_tbl_op!F377/$B387</f>
        <v>2.1122602361372554E-2</v>
      </c>
      <c r="G387" s="11">
        <f>mintBurn_tbl_op!G377/$B387</f>
        <v>-1.4591683352913181E-2</v>
      </c>
      <c r="H387" s="11">
        <f>mintBurn_tbl_op!H377/$B387</f>
        <v>-4.2369461130690941E-2</v>
      </c>
      <c r="I387" s="11">
        <f>mintBurn_tbl_op!I377/$B387</f>
        <v>-6.4591683352913182E-2</v>
      </c>
      <c r="K387" s="11">
        <f>mintBurn_tbl_op!J377/$B387</f>
        <v>2.0749833137534758E-3</v>
      </c>
      <c r="L387" s="11">
        <f>mintBurn_tbl_op!K377/$B387</f>
        <v>-3.6020254781484615E-2</v>
      </c>
      <c r="M387" s="11">
        <f>mintBurn_tbl_op!L377/$B387</f>
        <v>-6.4591683352913182E-2</v>
      </c>
      <c r="N387" s="11">
        <f>mintBurn_tbl_op!M377/$B387</f>
        <v>-8.6813905575135394E-2</v>
      </c>
      <c r="O387" s="11">
        <f>mintBurn_tbl_op!N377/$B387</f>
        <v>-0.10459168335291316</v>
      </c>
    </row>
    <row r="388" spans="1:15" x14ac:dyDescent="0.25">
      <c r="A388" s="12" t="str">
        <f>mintBurn_tbl_op!A378</f>
        <v>0xefde42783b0cc8e1fa3206754d4b3a646b9e49d7</v>
      </c>
      <c r="B388" s="2">
        <f>mintBurn_tbl_op!B378</f>
        <v>34722.931624819394</v>
      </c>
      <c r="C388" s="2">
        <f>mintBurn_tbl_op!C378</f>
        <v>9262.2603743760119</v>
      </c>
      <c r="D388" s="2"/>
      <c r="E388" s="11">
        <f>mintBurn_tbl_op!E378/$B388</f>
        <v>6.6585684417782121E-2</v>
      </c>
      <c r="F388" s="11">
        <f>mintBurn_tbl_op!F378/$B388</f>
        <v>1.8966636798734483E-2</v>
      </c>
      <c r="G388" s="11">
        <f>mintBurn_tbl_op!G378/$B388</f>
        <v>-1.6747648915551208E-2</v>
      </c>
      <c r="H388" s="11">
        <f>mintBurn_tbl_op!H378/$B388</f>
        <v>-4.4525426693328964E-2</v>
      </c>
      <c r="I388" s="11">
        <f>mintBurn_tbl_op!I378/$B388</f>
        <v>-6.6747648915551211E-2</v>
      </c>
      <c r="K388" s="11">
        <f>mintBurn_tbl_op!J378/$B388</f>
        <v>-8.0982248884542714E-5</v>
      </c>
      <c r="L388" s="11">
        <f>mintBurn_tbl_op!K378/$B388</f>
        <v>-3.8176220344122623E-2</v>
      </c>
      <c r="M388" s="11">
        <f>mintBurn_tbl_op!L378/$B388</f>
        <v>-6.6747648915551183E-2</v>
      </c>
      <c r="N388" s="11">
        <f>mintBurn_tbl_op!M378/$B388</f>
        <v>-8.8969871137773424E-2</v>
      </c>
      <c r="O388" s="11">
        <f>mintBurn_tbl_op!N378/$B388</f>
        <v>-0.10674764891555119</v>
      </c>
    </row>
    <row r="389" spans="1:15" x14ac:dyDescent="0.25">
      <c r="A389" s="12" t="str">
        <f>mintBurn_tbl_op!A379</f>
        <v>0xf90dc46f86c3f78de24408014396843359812044</v>
      </c>
      <c r="B389" s="2">
        <f>mintBurn_tbl_op!B379</f>
        <v>35360.311458883487</v>
      </c>
      <c r="C389" s="2">
        <f>mintBurn_tbl_op!C379</f>
        <v>9259.6610241040144</v>
      </c>
      <c r="D389" s="2"/>
      <c r="E389" s="11">
        <f>mintBurn_tbl_op!E379/$B389</f>
        <v>7.1467398275859961E-2</v>
      </c>
      <c r="F389" s="11">
        <f>mintBurn_tbl_op!F379/$B389</f>
        <v>2.3848350656812345E-2</v>
      </c>
      <c r="G389" s="11">
        <f>mintBurn_tbl_op!G379/$B389</f>
        <v>-1.186593505747336E-2</v>
      </c>
      <c r="H389" s="11">
        <f>mintBurn_tbl_op!H379/$B389</f>
        <v>-3.9643712835251164E-2</v>
      </c>
      <c r="I389" s="11">
        <f>mintBurn_tbl_op!I379/$B389</f>
        <v>-6.1865935057473363E-2</v>
      </c>
      <c r="K389" s="11">
        <f>mintBurn_tbl_op!J379/$B389</f>
        <v>4.8007316091933337E-3</v>
      </c>
      <c r="L389" s="11">
        <f>mintBurn_tbl_op!K379/$B389</f>
        <v>-3.3294506486044789E-2</v>
      </c>
      <c r="M389" s="11">
        <f>mintBurn_tbl_op!L379/$B389</f>
        <v>-6.1865935057473363E-2</v>
      </c>
      <c r="N389" s="11">
        <f>mintBurn_tbl_op!M379/$B389</f>
        <v>-8.4088157279695597E-2</v>
      </c>
      <c r="O389" s="11">
        <f>mintBurn_tbl_op!N379/$B389</f>
        <v>-0.10186593505747335</v>
      </c>
    </row>
    <row r="390" spans="1:15" x14ac:dyDescent="0.25">
      <c r="A390" s="12" t="str">
        <f>mintBurn_tbl_op!A380</f>
        <v>0x579c5ce071691aec2ebfe45737d487860eb6f3f5</v>
      </c>
      <c r="B390" s="2">
        <f>mintBurn_tbl_op!B380</f>
        <v>36470.075516260011</v>
      </c>
      <c r="C390" s="2">
        <f>mintBurn_tbl_op!C380</f>
        <v>9251.7336841636206</v>
      </c>
      <c r="D390" s="2"/>
      <c r="E390" s="11">
        <f>mintBurn_tbl_op!E380/$B390</f>
        <v>7.9653198230822259E-2</v>
      </c>
      <c r="F390" s="11">
        <f>mintBurn_tbl_op!F380/$B390</f>
        <v>3.2034150611774635E-2</v>
      </c>
      <c r="G390" s="11">
        <f>mintBurn_tbl_op!G380/$B390</f>
        <v>-3.6801351025110671E-3</v>
      </c>
      <c r="H390" s="11">
        <f>mintBurn_tbl_op!H380/$B390</f>
        <v>-3.1457912880288826E-2</v>
      </c>
      <c r="I390" s="11">
        <f>mintBurn_tbl_op!I380/$B390</f>
        <v>-5.3680135102511052E-2</v>
      </c>
      <c r="K390" s="11">
        <f>mintBurn_tbl_op!J380/$B390</f>
        <v>1.2986531564155628E-2</v>
      </c>
      <c r="L390" s="11">
        <f>mintBurn_tbl_op!K380/$B390</f>
        <v>-2.5108706531082492E-2</v>
      </c>
      <c r="M390" s="11">
        <f>mintBurn_tbl_op!L380/$B390</f>
        <v>-5.3680135102511052E-2</v>
      </c>
      <c r="N390" s="11">
        <f>mintBurn_tbl_op!M380/$B390</f>
        <v>-7.5902357324733286E-2</v>
      </c>
      <c r="O390" s="11">
        <f>mintBurn_tbl_op!N380/$B390</f>
        <v>-9.3680135102511067E-2</v>
      </c>
    </row>
    <row r="391" spans="1:15" x14ac:dyDescent="0.25">
      <c r="A391" s="12" t="str">
        <f>mintBurn_tbl_op!A381</f>
        <v>0x15dd734312c7a0c3c6a4713cf5ccd9031b08401c</v>
      </c>
      <c r="B391" s="2">
        <f>mintBurn_tbl_op!B381</f>
        <v>34736.834557761409</v>
      </c>
      <c r="C391" s="2">
        <f>mintBurn_tbl_op!C381</f>
        <v>9222.7820176376008</v>
      </c>
      <c r="D391" s="2"/>
      <c r="E391" s="11">
        <f>mintBurn_tbl_op!E381/$B391</f>
        <v>6.7828944834672236E-2</v>
      </c>
      <c r="F391" s="11">
        <f>mintBurn_tbl_op!F381/$B391</f>
        <v>2.0209897215624616E-2</v>
      </c>
      <c r="G391" s="11">
        <f>mintBurn_tbl_op!G381/$B391</f>
        <v>-1.5504388498661073E-2</v>
      </c>
      <c r="H391" s="11">
        <f>mintBurn_tbl_op!H381/$B391</f>
        <v>-4.3282166276438834E-2</v>
      </c>
      <c r="I391" s="11">
        <f>mintBurn_tbl_op!I381/$B391</f>
        <v>-6.5504388498661081E-2</v>
      </c>
      <c r="K391" s="11">
        <f>mintBurn_tbl_op!J381/$B391</f>
        <v>1.1622781680056204E-3</v>
      </c>
      <c r="L391" s="11">
        <f>mintBurn_tbl_op!K381/$B391</f>
        <v>-3.6932959927232466E-2</v>
      </c>
      <c r="M391" s="11">
        <f>mintBurn_tbl_op!L381/$B391</f>
        <v>-6.550438849866104E-2</v>
      </c>
      <c r="N391" s="11">
        <f>mintBurn_tbl_op!M381/$B391</f>
        <v>-8.772661072088328E-2</v>
      </c>
      <c r="O391" s="11">
        <f>mintBurn_tbl_op!N381/$B391</f>
        <v>-0.10550438849866103</v>
      </c>
    </row>
    <row r="392" spans="1:15" x14ac:dyDescent="0.25">
      <c r="A392" s="12" t="str">
        <f>mintBurn_tbl_op!A382</f>
        <v>0xb0317fead6b9278845315ebecbb0d1eba3fdf8bf</v>
      </c>
      <c r="B392" s="2">
        <f>mintBurn_tbl_op!B382</f>
        <v>35502.197359933663</v>
      </c>
      <c r="C392" s="2">
        <f>mintBurn_tbl_op!C382</f>
        <v>9190.9069295615627</v>
      </c>
      <c r="D392" s="2"/>
      <c r="E392" s="11">
        <f>mintBurn_tbl_op!E382/$B392</f>
        <v>7.4450570771316643E-2</v>
      </c>
      <c r="F392" s="11">
        <f>mintBurn_tbl_op!F382/$B392</f>
        <v>2.6831523152268992E-2</v>
      </c>
      <c r="G392" s="11">
        <f>mintBurn_tbl_op!G382/$B392</f>
        <v>-8.8827625620166994E-3</v>
      </c>
      <c r="H392" s="11">
        <f>mintBurn_tbl_op!H382/$B392</f>
        <v>-3.6660540339794476E-2</v>
      </c>
      <c r="I392" s="11">
        <f>mintBurn_tbl_op!I382/$B392</f>
        <v>-5.8882762562016695E-2</v>
      </c>
      <c r="K392" s="11">
        <f>mintBurn_tbl_op!J382/$B392</f>
        <v>7.7839041046499869E-3</v>
      </c>
      <c r="L392" s="11">
        <f>mintBurn_tbl_op!K382/$B392</f>
        <v>-3.0311333990588087E-2</v>
      </c>
      <c r="M392" s="11">
        <f>mintBurn_tbl_op!L382/$B392</f>
        <v>-5.8882762562016674E-2</v>
      </c>
      <c r="N392" s="11">
        <f>mintBurn_tbl_op!M382/$B392</f>
        <v>-8.1104984784238915E-2</v>
      </c>
      <c r="O392" s="11">
        <f>mintBurn_tbl_op!N382/$B392</f>
        <v>-9.8882762562016682E-2</v>
      </c>
    </row>
    <row r="393" spans="1:15" x14ac:dyDescent="0.25">
      <c r="A393" s="12" t="str">
        <f>mintBurn_tbl_op!A383</f>
        <v>0xd4ee113548dd66913dff6743e9b89e9fca7e4ead</v>
      </c>
      <c r="B393" s="2">
        <f>mintBurn_tbl_op!B383</f>
        <v>34413.385707435118</v>
      </c>
      <c r="C393" s="2">
        <f>mintBurn_tbl_op!C383</f>
        <v>9148.9088468940572</v>
      </c>
      <c r="D393" s="2"/>
      <c r="E393" s="11">
        <f>mintBurn_tbl_op!E383/$B393</f>
        <v>6.7480129447108114E-2</v>
      </c>
      <c r="F393" s="11">
        <f>mintBurn_tbl_op!F383/$B393</f>
        <v>1.9861081828060515E-2</v>
      </c>
      <c r="G393" s="11">
        <f>mintBurn_tbl_op!G383/$B393</f>
        <v>-1.5853203886225214E-2</v>
      </c>
      <c r="H393" s="11">
        <f>mintBurn_tbl_op!H383/$B393</f>
        <v>-4.3630981664002984E-2</v>
      </c>
      <c r="I393" s="11">
        <f>mintBurn_tbl_op!I383/$B393</f>
        <v>-6.5853203886225231E-2</v>
      </c>
      <c r="K393" s="11">
        <f>mintBurn_tbl_op!J383/$B393</f>
        <v>8.1346278044145185E-4</v>
      </c>
      <c r="L393" s="11">
        <f>mintBurn_tbl_op!K383/$B393</f>
        <v>-3.7281775314796636E-2</v>
      </c>
      <c r="M393" s="11">
        <f>mintBurn_tbl_op!L383/$B393</f>
        <v>-6.5853203886225231E-2</v>
      </c>
      <c r="N393" s="11">
        <f>mintBurn_tbl_op!M383/$B393</f>
        <v>-8.8075426108447444E-2</v>
      </c>
      <c r="O393" s="11">
        <f>mintBurn_tbl_op!N383/$B393</f>
        <v>-0.10585320388622521</v>
      </c>
    </row>
    <row r="394" spans="1:15" x14ac:dyDescent="0.25">
      <c r="A394" s="12" t="str">
        <f>mintBurn_tbl_op!A384</f>
        <v>0x65f570384d6cc157a15eac9bfd9da88364d59b7f</v>
      </c>
      <c r="B394" s="2">
        <f>mintBurn_tbl_op!B384</f>
        <v>34464.073673406558</v>
      </c>
      <c r="C394" s="2">
        <f>mintBurn_tbl_op!C384</f>
        <v>9053.075293620459</v>
      </c>
      <c r="D394" s="2"/>
      <c r="E394" s="11">
        <f>mintBurn_tbl_op!E384/$B394</f>
        <v>7.0651812297528954E-2</v>
      </c>
      <c r="F394" s="11">
        <f>mintBurn_tbl_op!F384/$B394</f>
        <v>2.3032764678481303E-2</v>
      </c>
      <c r="G394" s="11">
        <f>mintBurn_tbl_op!G384/$B394</f>
        <v>-1.2681521035804395E-2</v>
      </c>
      <c r="H394" s="11">
        <f>mintBurn_tbl_op!H384/$B394</f>
        <v>-4.0459298813582192E-2</v>
      </c>
      <c r="I394" s="11">
        <f>mintBurn_tbl_op!I384/$B394</f>
        <v>-6.2681521035804405E-2</v>
      </c>
      <c r="K394" s="11">
        <f>mintBurn_tbl_op!J384/$B394</f>
        <v>3.9851456308622928E-3</v>
      </c>
      <c r="L394" s="11">
        <f>mintBurn_tbl_op!K384/$B394</f>
        <v>-3.4110092464375845E-2</v>
      </c>
      <c r="M394" s="11">
        <f>mintBurn_tbl_op!L384/$B394</f>
        <v>-6.2681521035804405E-2</v>
      </c>
      <c r="N394" s="11">
        <f>mintBurn_tbl_op!M384/$B394</f>
        <v>-8.4903743258026632E-2</v>
      </c>
      <c r="O394" s="11">
        <f>mintBurn_tbl_op!N384/$B394</f>
        <v>-0.10268152103580443</v>
      </c>
    </row>
    <row r="395" spans="1:15" x14ac:dyDescent="0.25">
      <c r="A395" s="12" t="str">
        <f>mintBurn_tbl_op!A385</f>
        <v>0x6fc72314958b1713b5db16a9240f6dc01eb353f7</v>
      </c>
      <c r="B395" s="2">
        <f>mintBurn_tbl_op!B385</f>
        <v>37607.902895798121</v>
      </c>
      <c r="C395" s="2">
        <f>mintBurn_tbl_op!C385</f>
        <v>9041.8074924634784</v>
      </c>
      <c r="D395" s="2"/>
      <c r="E395" s="11">
        <f>mintBurn_tbl_op!E385/$B395</f>
        <v>9.2910262748514633E-2</v>
      </c>
      <c r="F395" s="11">
        <f>mintBurn_tbl_op!F385/$B395</f>
        <v>4.5291215129467037E-2</v>
      </c>
      <c r="G395" s="11">
        <f>mintBurn_tbl_op!G385/$B395</f>
        <v>9.5769294151813213E-3</v>
      </c>
      <c r="H395" s="11">
        <f>mintBurn_tbl_op!H385/$B395</f>
        <v>-1.8200848362596434E-2</v>
      </c>
      <c r="I395" s="11">
        <f>mintBurn_tbl_op!I385/$B395</f>
        <v>-4.0423070584818671E-2</v>
      </c>
      <c r="K395" s="11">
        <f>mintBurn_tbl_op!J385/$B395</f>
        <v>2.6243596081848012E-2</v>
      </c>
      <c r="L395" s="11">
        <f>mintBurn_tbl_op!K385/$B395</f>
        <v>-1.1851642013390092E-2</v>
      </c>
      <c r="M395" s="11">
        <f>mintBurn_tbl_op!L385/$B395</f>
        <v>-4.0423070584818671E-2</v>
      </c>
      <c r="N395" s="11">
        <f>mintBurn_tbl_op!M385/$B395</f>
        <v>-6.2645292807040884E-2</v>
      </c>
      <c r="O395" s="11">
        <f>mintBurn_tbl_op!N385/$B395</f>
        <v>-8.0423070584818679E-2</v>
      </c>
    </row>
    <row r="396" spans="1:15" x14ac:dyDescent="0.25">
      <c r="A396" s="12" t="str">
        <f>mintBurn_tbl_op!A386</f>
        <v>0x8c42138c925d1049ec6b29f1ecf817b1628e54ba</v>
      </c>
      <c r="B396" s="2">
        <f>mintBurn_tbl_op!B386</f>
        <v>33506.175482051003</v>
      </c>
      <c r="C396" s="2">
        <f>mintBurn_tbl_op!C386</f>
        <v>8975.616802178678</v>
      </c>
      <c r="D396" s="2"/>
      <c r="E396" s="11">
        <f>mintBurn_tbl_op!E386/$B396</f>
        <v>6.5453855205880415E-2</v>
      </c>
      <c r="F396" s="11">
        <f>mintBurn_tbl_op!F386/$B396</f>
        <v>1.783480758683283E-2</v>
      </c>
      <c r="G396" s="11">
        <f>mintBurn_tbl_op!G386/$B396</f>
        <v>-1.7879478127452882E-2</v>
      </c>
      <c r="H396" s="11">
        <f>mintBurn_tbl_op!H386/$B396</f>
        <v>-4.5657255905230662E-2</v>
      </c>
      <c r="I396" s="11">
        <f>mintBurn_tbl_op!I386/$B396</f>
        <v>-6.7879478127452889E-2</v>
      </c>
      <c r="K396" s="11">
        <f>mintBurn_tbl_op!J386/$B396</f>
        <v>-1.2128114607861987E-3</v>
      </c>
      <c r="L396" s="11">
        <f>mintBurn_tbl_op!K386/$B396</f>
        <v>-3.9308049556024294E-2</v>
      </c>
      <c r="M396" s="11">
        <f>mintBurn_tbl_op!L386/$B396</f>
        <v>-6.7879478127452847E-2</v>
      </c>
      <c r="N396" s="11">
        <f>mintBurn_tbl_op!M386/$B396</f>
        <v>-9.010170034967506E-2</v>
      </c>
      <c r="O396" s="11">
        <f>mintBurn_tbl_op!N386/$B396</f>
        <v>-0.10787947812745284</v>
      </c>
    </row>
    <row r="397" spans="1:15" x14ac:dyDescent="0.25">
      <c r="A397" s="12" t="str">
        <f>mintBurn_tbl_op!A387</f>
        <v>0x200db79f041907ace0592ae8804620c3668d5bdb</v>
      </c>
      <c r="B397" s="2">
        <f>mintBurn_tbl_op!B387</f>
        <v>28566.485200117259</v>
      </c>
      <c r="C397" s="2">
        <f>mintBurn_tbl_op!C387</f>
        <v>8947.9580943782148</v>
      </c>
      <c r="D397" s="2"/>
      <c r="E397" s="11">
        <f>mintBurn_tbl_op!E387/$B397</f>
        <v>2.0100605131213305E-2</v>
      </c>
      <c r="F397" s="11">
        <f>mintBurn_tbl_op!F387/$B397</f>
        <v>-2.7518442487834305E-2</v>
      </c>
      <c r="G397" s="11">
        <f>mintBurn_tbl_op!G387/$B397</f>
        <v>-6.3232728202120031E-2</v>
      </c>
      <c r="H397" s="11">
        <f>mintBurn_tbl_op!H387/$B397</f>
        <v>-9.1010505979897849E-2</v>
      </c>
      <c r="I397" s="11">
        <f>mintBurn_tbl_op!I387/$B397</f>
        <v>-0.11323272820212003</v>
      </c>
      <c r="K397" s="11">
        <f>mintBurn_tbl_op!J387/$B397</f>
        <v>-4.6566061535453361E-2</v>
      </c>
      <c r="L397" s="11">
        <f>mintBurn_tbl_op!K387/$B397</f>
        <v>-8.4661299630691494E-2</v>
      </c>
      <c r="M397" s="11">
        <f>mintBurn_tbl_op!L387/$B397</f>
        <v>-0.11323272820212003</v>
      </c>
      <c r="N397" s="11">
        <f>mintBurn_tbl_op!M387/$B397</f>
        <v>-0.1354549504243423</v>
      </c>
      <c r="O397" s="11">
        <f>mintBurn_tbl_op!N387/$B397</f>
        <v>-0.15323272820212006</v>
      </c>
    </row>
    <row r="398" spans="1:15" x14ac:dyDescent="0.25">
      <c r="A398" s="12" t="str">
        <f>mintBurn_tbl_op!A388</f>
        <v>0x521d155cee171dad885eae47a97a8c489c3c70c9</v>
      </c>
      <c r="B398" s="2">
        <f>mintBurn_tbl_op!B388</f>
        <v>33254.24652135394</v>
      </c>
      <c r="C398" s="2">
        <f>mintBurn_tbl_op!C388</f>
        <v>8825.1961575787373</v>
      </c>
      <c r="D398" s="2"/>
      <c r="E398" s="11">
        <f>mintBurn_tbl_op!E388/$B398</f>
        <v>6.7947793717762425E-2</v>
      </c>
      <c r="F398" s="11">
        <f>mintBurn_tbl_op!F388/$B398</f>
        <v>2.0328746098714792E-2</v>
      </c>
      <c r="G398" s="11">
        <f>mintBurn_tbl_op!G388/$B398</f>
        <v>-1.5385539615570914E-2</v>
      </c>
      <c r="H398" s="11">
        <f>mintBurn_tbl_op!H388/$B398</f>
        <v>-4.31633173933487E-2</v>
      </c>
      <c r="I398" s="11">
        <f>mintBurn_tbl_op!I388/$B398</f>
        <v>-6.5385539615570906E-2</v>
      </c>
      <c r="K398" s="11">
        <f>mintBurn_tbl_op!J388/$B398</f>
        <v>1.2811270510957643E-3</v>
      </c>
      <c r="L398" s="11">
        <f>mintBurn_tbl_op!K388/$B398</f>
        <v>-3.6814111044142304E-2</v>
      </c>
      <c r="M398" s="11">
        <f>mintBurn_tbl_op!L388/$B398</f>
        <v>-6.5385539615570906E-2</v>
      </c>
      <c r="N398" s="11">
        <f>mintBurn_tbl_op!M388/$B398</f>
        <v>-8.7607761837793105E-2</v>
      </c>
      <c r="O398" s="11">
        <f>mintBurn_tbl_op!N388/$B398</f>
        <v>-0.10538553961557089</v>
      </c>
    </row>
    <row r="399" spans="1:15" x14ac:dyDescent="0.25">
      <c r="A399" s="12" t="str">
        <f>mintBurn_tbl_op!A389</f>
        <v>0x9cc0447828e761f444ab52a263f2437b704b6ed9</v>
      </c>
      <c r="B399" s="2">
        <f>mintBurn_tbl_op!B389</f>
        <v>32634.03250338728</v>
      </c>
      <c r="C399" s="2">
        <f>mintBurn_tbl_op!C389</f>
        <v>8736.8889349836063</v>
      </c>
      <c r="D399" s="2"/>
      <c r="E399" s="11">
        <f>mintBurn_tbl_op!E389/$B399</f>
        <v>6.561009275383238E-2</v>
      </c>
      <c r="F399" s="11">
        <f>mintBurn_tbl_op!F389/$B399</f>
        <v>1.7991045134784757E-2</v>
      </c>
      <c r="G399" s="11">
        <f>mintBurn_tbl_op!G389/$B399</f>
        <v>-1.772324057950098E-2</v>
      </c>
      <c r="H399" s="11">
        <f>mintBurn_tbl_op!H389/$B399</f>
        <v>-4.5501018357278752E-2</v>
      </c>
      <c r="I399" s="11">
        <f>mintBurn_tbl_op!I389/$B399</f>
        <v>-6.7723240579500965E-2</v>
      </c>
      <c r="K399" s="11">
        <f>mintBurn_tbl_op!J389/$B399</f>
        <v>-1.0565739128342649E-3</v>
      </c>
      <c r="L399" s="11">
        <f>mintBurn_tbl_op!K389/$B399</f>
        <v>-3.9151812008072398E-2</v>
      </c>
      <c r="M399" s="11">
        <f>mintBurn_tbl_op!L389/$B399</f>
        <v>-6.7723240579500937E-2</v>
      </c>
      <c r="N399" s="11">
        <f>mintBurn_tbl_op!M389/$B399</f>
        <v>-8.9945462801723192E-2</v>
      </c>
      <c r="O399" s="11">
        <f>mintBurn_tbl_op!N389/$B399</f>
        <v>-0.10772324057950096</v>
      </c>
    </row>
    <row r="400" spans="1:15" x14ac:dyDescent="0.25">
      <c r="A400" s="12" t="str">
        <f>mintBurn_tbl_op!A390</f>
        <v>0xcba1a275e2d858ecffaf7a87f606f74b719a8a93</v>
      </c>
      <c r="B400" s="2">
        <f>mintBurn_tbl_op!B390</f>
        <v>33045.70144799642</v>
      </c>
      <c r="C400" s="2">
        <f>mintBurn_tbl_op!C390</f>
        <v>8735.0174663108864</v>
      </c>
      <c r="D400" s="2"/>
      <c r="E400" s="11">
        <f>mintBurn_tbl_op!E390/$B400</f>
        <v>6.9001904930850566E-2</v>
      </c>
      <c r="F400" s="11">
        <f>mintBurn_tbl_op!F390/$B400</f>
        <v>2.1382857311802981E-2</v>
      </c>
      <c r="G400" s="11">
        <f>mintBurn_tbl_op!G390/$B400</f>
        <v>-1.4331428402482754E-2</v>
      </c>
      <c r="H400" s="11">
        <f>mintBurn_tbl_op!H390/$B400</f>
        <v>-4.210920618026056E-2</v>
      </c>
      <c r="I400" s="11">
        <f>mintBurn_tbl_op!I390/$B400</f>
        <v>-6.4331428402482738E-2</v>
      </c>
      <c r="K400" s="11">
        <f>mintBurn_tbl_op!J390/$B400</f>
        <v>2.3352382641838995E-3</v>
      </c>
      <c r="L400" s="11">
        <f>mintBurn_tbl_op!K390/$B400</f>
        <v>-3.5759999831054184E-2</v>
      </c>
      <c r="M400" s="11">
        <f>mintBurn_tbl_op!L390/$B400</f>
        <v>-6.4331428402482738E-2</v>
      </c>
      <c r="N400" s="11">
        <f>mintBurn_tbl_op!M390/$B400</f>
        <v>-8.6553650624704992E-2</v>
      </c>
      <c r="O400" s="11">
        <f>mintBurn_tbl_op!N390/$B400</f>
        <v>-0.10433142840248275</v>
      </c>
    </row>
    <row r="401" spans="1:15" x14ac:dyDescent="0.25">
      <c r="A401" s="12" t="str">
        <f>mintBurn_tbl_op!A391</f>
        <v>0x5d0ac389c669d6efe3ba96b9878d8156f180c539</v>
      </c>
      <c r="B401" s="2">
        <f>mintBurn_tbl_op!B391</f>
        <v>33204.179615275592</v>
      </c>
      <c r="C401" s="2">
        <f>mintBurn_tbl_op!C391</f>
        <v>8721.037344498638</v>
      </c>
      <c r="D401" s="2"/>
      <c r="E401" s="11">
        <f>mintBurn_tbl_op!E391/$B401</f>
        <v>7.0684550994903741E-2</v>
      </c>
      <c r="F401" s="11">
        <f>mintBurn_tbl_op!F391/$B401</f>
        <v>2.3065503375856108E-2</v>
      </c>
      <c r="G401" s="11">
        <f>mintBurn_tbl_op!G391/$B401</f>
        <v>-1.2648782338429591E-2</v>
      </c>
      <c r="H401" s="11">
        <f>mintBurn_tbl_op!H391/$B401</f>
        <v>-4.0426560116207363E-2</v>
      </c>
      <c r="I401" s="11">
        <f>mintBurn_tbl_op!I391/$B401</f>
        <v>-6.264878233842959E-2</v>
      </c>
      <c r="K401" s="11">
        <f>mintBurn_tbl_op!J391/$B401</f>
        <v>4.0178843282371183E-3</v>
      </c>
      <c r="L401" s="11">
        <f>mintBurn_tbl_op!K391/$B401</f>
        <v>-3.4077353767000988E-2</v>
      </c>
      <c r="M401" s="11">
        <f>mintBurn_tbl_op!L391/$B401</f>
        <v>-6.2648782338429548E-2</v>
      </c>
      <c r="N401" s="11">
        <f>mintBurn_tbl_op!M391/$B401</f>
        <v>-8.4871004560651789E-2</v>
      </c>
      <c r="O401" s="11">
        <f>mintBurn_tbl_op!N391/$B401</f>
        <v>-0.10264878233842957</v>
      </c>
    </row>
    <row r="402" spans="1:15" x14ac:dyDescent="0.25">
      <c r="A402" s="12" t="str">
        <f>mintBurn_tbl_op!A392</f>
        <v>0x4af764f04db300a4bbf26d51188e942aad74a5d4</v>
      </c>
      <c r="B402" s="2">
        <f>mintBurn_tbl_op!B392</f>
        <v>113876.5970056683</v>
      </c>
      <c r="C402" s="2">
        <f>mintBurn_tbl_op!C392</f>
        <v>8611.488773981413</v>
      </c>
      <c r="D402" s="2"/>
      <c r="E402" s="11">
        <f>mintBurn_tbl_op!E392/$B402</f>
        <v>0.25771209946775891</v>
      </c>
      <c r="F402" s="11">
        <f>mintBurn_tbl_op!F392/$B402</f>
        <v>0.21009305184871135</v>
      </c>
      <c r="G402" s="11">
        <f>mintBurn_tbl_op!G392/$B402</f>
        <v>0.17437876613442568</v>
      </c>
      <c r="H402" s="11">
        <f>mintBurn_tbl_op!H392/$B402</f>
        <v>0.14660098835664787</v>
      </c>
      <c r="I402" s="11">
        <f>mintBurn_tbl_op!I392/$B402</f>
        <v>0.12437876613442563</v>
      </c>
      <c r="K402" s="11">
        <f>mintBurn_tbl_op!J392/$B402</f>
        <v>0.19104543280109237</v>
      </c>
      <c r="L402" s="11">
        <f>mintBurn_tbl_op!K392/$B402</f>
        <v>0.1529501947058543</v>
      </c>
      <c r="M402" s="11">
        <f>mintBurn_tbl_op!L392/$B402</f>
        <v>0.12437876613442563</v>
      </c>
      <c r="N402" s="11">
        <f>mintBurn_tbl_op!M392/$B402</f>
        <v>0.10215654391220345</v>
      </c>
      <c r="O402" s="11">
        <f>mintBurn_tbl_op!N392/$B402</f>
        <v>8.4378766134425631E-2</v>
      </c>
    </row>
    <row r="403" spans="1:15" x14ac:dyDescent="0.25">
      <c r="A403" s="12" t="str">
        <f>mintBurn_tbl_op!A393</f>
        <v>0x45b14b5d5c536c3faba451a1ba53387dcddfcf2f</v>
      </c>
      <c r="B403" s="2">
        <f>mintBurn_tbl_op!B393</f>
        <v>32180.416288626369</v>
      </c>
      <c r="C403" s="2">
        <f>mintBurn_tbl_op!C393</f>
        <v>8570.0094526090197</v>
      </c>
      <c r="D403" s="2"/>
      <c r="E403" s="11">
        <f>mintBurn_tbl_op!E393/$B403</f>
        <v>6.702200361824992E-2</v>
      </c>
      <c r="F403" s="11">
        <f>mintBurn_tbl_op!F393/$B403</f>
        <v>1.9402955999202262E-2</v>
      </c>
      <c r="G403" s="11">
        <f>mintBurn_tbl_op!G393/$B403</f>
        <v>-1.631132971508344E-2</v>
      </c>
      <c r="H403" s="11">
        <f>mintBurn_tbl_op!H393/$B403</f>
        <v>-4.4089107492861219E-2</v>
      </c>
      <c r="I403" s="11">
        <f>mintBurn_tbl_op!I393/$B403</f>
        <v>-6.6311329715083453E-2</v>
      </c>
      <c r="K403" s="11">
        <f>mintBurn_tbl_op!J393/$B403</f>
        <v>3.5533695158326188E-4</v>
      </c>
      <c r="L403" s="11">
        <f>mintBurn_tbl_op!K393/$B403</f>
        <v>-3.7739901143654865E-2</v>
      </c>
      <c r="M403" s="11">
        <f>mintBurn_tbl_op!L393/$B403</f>
        <v>-6.6311329715083453E-2</v>
      </c>
      <c r="N403" s="11">
        <f>mintBurn_tbl_op!M393/$B403</f>
        <v>-8.8533551937305666E-2</v>
      </c>
      <c r="O403" s="11">
        <f>mintBurn_tbl_op!N393/$B403</f>
        <v>-0.10631132971508345</v>
      </c>
    </row>
    <row r="404" spans="1:15" x14ac:dyDescent="0.25">
      <c r="A404" s="12" t="str">
        <f>mintBurn_tbl_op!A394</f>
        <v>0x97020c9ec66e0f59231918b1d2f167a66026aff2</v>
      </c>
      <c r="B404" s="2">
        <f>mintBurn_tbl_op!B394</f>
        <v>32113.207712222229</v>
      </c>
      <c r="C404" s="2">
        <f>mintBurn_tbl_op!C394</f>
        <v>8534.0101398072929</v>
      </c>
      <c r="D404" s="2"/>
      <c r="E404" s="11">
        <f>mintBurn_tbl_op!E394/$B404</f>
        <v>6.758566289556317E-2</v>
      </c>
      <c r="F404" s="11">
        <f>mintBurn_tbl_op!F394/$B404</f>
        <v>1.9966615276515557E-2</v>
      </c>
      <c r="G404" s="11">
        <f>mintBurn_tbl_op!G394/$B404</f>
        <v>-1.5747670437770162E-2</v>
      </c>
      <c r="H404" s="11">
        <f>mintBurn_tbl_op!H394/$B404</f>
        <v>-4.3525448215547928E-2</v>
      </c>
      <c r="I404" s="11">
        <f>mintBurn_tbl_op!I394/$B404</f>
        <v>-6.5747670437770148E-2</v>
      </c>
      <c r="K404" s="11">
        <f>mintBurn_tbl_op!J394/$B404</f>
        <v>9.1899622889651377E-4</v>
      </c>
      <c r="L404" s="11">
        <f>mintBurn_tbl_op!K394/$B404</f>
        <v>-3.7176241866341601E-2</v>
      </c>
      <c r="M404" s="11">
        <f>mintBurn_tbl_op!L394/$B404</f>
        <v>-6.5747670437770148E-2</v>
      </c>
      <c r="N404" s="11">
        <f>mintBurn_tbl_op!M394/$B404</f>
        <v>-8.7969892659992388E-2</v>
      </c>
      <c r="O404" s="11">
        <f>mintBurn_tbl_op!N394/$B404</f>
        <v>-0.10574767043777018</v>
      </c>
    </row>
    <row r="405" spans="1:15" x14ac:dyDescent="0.25">
      <c r="A405" s="12" t="str">
        <f>mintBurn_tbl_op!A395</f>
        <v>0xac25c81d79247d94065335c9dd29673562d1b115</v>
      </c>
      <c r="B405" s="2">
        <f>mintBurn_tbl_op!B395</f>
        <v>32513.662469988321</v>
      </c>
      <c r="C405" s="2">
        <f>mintBurn_tbl_op!C395</f>
        <v>8481.3183873640792</v>
      </c>
      <c r="D405" s="2"/>
      <c r="E405" s="11">
        <f>mintBurn_tbl_op!E395/$B405</f>
        <v>7.2479349406030583E-2</v>
      </c>
      <c r="F405" s="11">
        <f>mintBurn_tbl_op!F395/$B405</f>
        <v>2.4860301786983004E-2</v>
      </c>
      <c r="G405" s="11">
        <f>mintBurn_tbl_op!G395/$B405</f>
        <v>-1.0853983927302718E-2</v>
      </c>
      <c r="H405" s="11">
        <f>mintBurn_tbl_op!H395/$B405</f>
        <v>-3.8631761705080508E-2</v>
      </c>
      <c r="I405" s="11">
        <f>mintBurn_tbl_op!I395/$B405</f>
        <v>-6.0853983927302721E-2</v>
      </c>
      <c r="K405" s="11">
        <f>mintBurn_tbl_op!J395/$B405</f>
        <v>5.8126827393639663E-3</v>
      </c>
      <c r="L405" s="11">
        <f>mintBurn_tbl_op!K395/$B405</f>
        <v>-3.2282555355874126E-2</v>
      </c>
      <c r="M405" s="11">
        <f>mintBurn_tbl_op!L395/$B405</f>
        <v>-6.0853983927302721E-2</v>
      </c>
      <c r="N405" s="11">
        <f>mintBurn_tbl_op!M395/$B405</f>
        <v>-8.3076206149524934E-2</v>
      </c>
      <c r="O405" s="11">
        <f>mintBurn_tbl_op!N395/$B405</f>
        <v>-0.10085398392730273</v>
      </c>
    </row>
    <row r="406" spans="1:15" x14ac:dyDescent="0.25">
      <c r="A406" s="12" t="str">
        <f>mintBurn_tbl_op!A396</f>
        <v>0xf41aad88378a5236fe76a7a92e5c87193dc4beec</v>
      </c>
      <c r="B406" s="2">
        <f>mintBurn_tbl_op!B396</f>
        <v>31881.778285654149</v>
      </c>
      <c r="C406" s="2">
        <f>mintBurn_tbl_op!C396</f>
        <v>8474.5080406784236</v>
      </c>
      <c r="D406" s="2"/>
      <c r="E406" s="11">
        <f>mintBurn_tbl_op!E396/$B406</f>
        <v>6.7522939548250768E-2</v>
      </c>
      <c r="F406" s="11">
        <f>mintBurn_tbl_op!F396/$B406</f>
        <v>1.9903891929203131E-2</v>
      </c>
      <c r="G406" s="11">
        <f>mintBurn_tbl_op!G396/$B406</f>
        <v>-1.5810393785082557E-2</v>
      </c>
      <c r="H406" s="11">
        <f>mintBurn_tbl_op!H396/$B406</f>
        <v>-4.3588171562860323E-2</v>
      </c>
      <c r="I406" s="11">
        <f>mintBurn_tbl_op!I396/$B406</f>
        <v>-6.5810393785082563E-2</v>
      </c>
      <c r="K406" s="11">
        <f>mintBurn_tbl_op!J396/$B406</f>
        <v>8.5627288158411619E-4</v>
      </c>
      <c r="L406" s="11">
        <f>mintBurn_tbl_op!K396/$B406</f>
        <v>-3.7238965213653955E-2</v>
      </c>
      <c r="M406" s="11">
        <f>mintBurn_tbl_op!L396/$B406</f>
        <v>-6.5810393785082563E-2</v>
      </c>
      <c r="N406" s="11">
        <f>mintBurn_tbl_op!M396/$B406</f>
        <v>-8.8032616007304776E-2</v>
      </c>
      <c r="O406" s="11">
        <f>mintBurn_tbl_op!N396/$B406</f>
        <v>-0.10581039378508257</v>
      </c>
    </row>
    <row r="407" spans="1:15" x14ac:dyDescent="0.25">
      <c r="A407" s="12" t="str">
        <f>mintBurn_tbl_op!A397</f>
        <v>0x50f617990b328de3cce1e2921db91ac294f4eb1a</v>
      </c>
      <c r="B407" s="2">
        <f>mintBurn_tbl_op!B397</f>
        <v>27452.04793466517</v>
      </c>
      <c r="C407" s="2">
        <f>mintBurn_tbl_op!C397</f>
        <v>8459.1827647788323</v>
      </c>
      <c r="D407" s="2"/>
      <c r="E407" s="11">
        <f>mintBurn_tbl_op!E397/$B407</f>
        <v>2.5189373184663692E-2</v>
      </c>
      <c r="F407" s="11">
        <f>mintBurn_tbl_op!F397/$B407</f>
        <v>-2.2429674434383911E-2</v>
      </c>
      <c r="G407" s="11">
        <f>mintBurn_tbl_op!G397/$B407</f>
        <v>-5.8143960148669627E-2</v>
      </c>
      <c r="H407" s="11">
        <f>mintBurn_tbl_op!H397/$B407</f>
        <v>-8.5921737926447389E-2</v>
      </c>
      <c r="I407" s="11">
        <f>mintBurn_tbl_op!I397/$B407</f>
        <v>-0.1081439601486696</v>
      </c>
      <c r="K407" s="11">
        <f>mintBurn_tbl_op!J397/$B407</f>
        <v>-4.1477293482002978E-2</v>
      </c>
      <c r="L407" s="11">
        <f>mintBurn_tbl_op!K397/$B407</f>
        <v>-7.9572531577241035E-2</v>
      </c>
      <c r="M407" s="11">
        <f>mintBurn_tbl_op!L397/$B407</f>
        <v>-0.1081439601486696</v>
      </c>
      <c r="N407" s="11">
        <f>mintBurn_tbl_op!M397/$B407</f>
        <v>-0.13036618237089184</v>
      </c>
      <c r="O407" s="11">
        <f>mintBurn_tbl_op!N397/$B407</f>
        <v>-0.14814396014866962</v>
      </c>
    </row>
    <row r="408" spans="1:15" x14ac:dyDescent="0.25">
      <c r="A408" s="12" t="str">
        <f>mintBurn_tbl_op!A398</f>
        <v>0x60d25d3428bff3a3435191be88f2ee923dbe1751</v>
      </c>
      <c r="B408" s="2">
        <f>mintBurn_tbl_op!B398</f>
        <v>31135.499153515349</v>
      </c>
      <c r="C408" s="2">
        <f>mintBurn_tbl_op!C398</f>
        <v>8421.4100207057927</v>
      </c>
      <c r="D408" s="2"/>
      <c r="E408" s="11">
        <f>mintBurn_tbl_op!E398/$B408</f>
        <v>6.2857180721051398E-2</v>
      </c>
      <c r="F408" s="11">
        <f>mintBurn_tbl_op!F398/$B408</f>
        <v>1.5238133102003754E-2</v>
      </c>
      <c r="G408" s="11">
        <f>mintBurn_tbl_op!G398/$B408</f>
        <v>-2.0476152612281966E-2</v>
      </c>
      <c r="H408" s="11">
        <f>mintBurn_tbl_op!H398/$B408</f>
        <v>-4.8253930390059721E-2</v>
      </c>
      <c r="I408" s="11">
        <f>mintBurn_tbl_op!I398/$B408</f>
        <v>-7.0476152612281948E-2</v>
      </c>
      <c r="K408" s="11">
        <f>mintBurn_tbl_op!J398/$B408</f>
        <v>-3.8094859456152845E-3</v>
      </c>
      <c r="L408" s="11">
        <f>mintBurn_tbl_op!K398/$B408</f>
        <v>-4.1904724040853387E-2</v>
      </c>
      <c r="M408" s="11">
        <f>mintBurn_tbl_op!L398/$B408</f>
        <v>-7.0476152612281948E-2</v>
      </c>
      <c r="N408" s="11">
        <f>mintBurn_tbl_op!M398/$B408</f>
        <v>-9.2698374834504174E-2</v>
      </c>
      <c r="O408" s="11">
        <f>mintBurn_tbl_op!N398/$B408</f>
        <v>-0.11047615261228194</v>
      </c>
    </row>
    <row r="409" spans="1:15" x14ac:dyDescent="0.25">
      <c r="A409" s="12" t="str">
        <f>mintBurn_tbl_op!A399</f>
        <v>0x6f9bb7e454f5b3eb2310343f0e99269dc2bb8a1d</v>
      </c>
      <c r="B409" s="2">
        <f>mintBurn_tbl_op!B399</f>
        <v>31480.440638412871</v>
      </c>
      <c r="C409" s="2">
        <f>mintBurn_tbl_op!C399</f>
        <v>8400.4401982205436</v>
      </c>
      <c r="D409" s="2"/>
      <c r="E409" s="11">
        <f>mintBurn_tbl_op!E399/$B409</f>
        <v>6.6486998661314495E-2</v>
      </c>
      <c r="F409" s="11">
        <f>mintBurn_tbl_op!F399/$B409</f>
        <v>1.8867951042266889E-2</v>
      </c>
      <c r="G409" s="11">
        <f>mintBurn_tbl_op!G399/$B409</f>
        <v>-1.6846334672018851E-2</v>
      </c>
      <c r="H409" s="11">
        <f>mintBurn_tbl_op!H399/$B409</f>
        <v>-4.462411244979661E-2</v>
      </c>
      <c r="I409" s="11">
        <f>mintBurn_tbl_op!I399/$B409</f>
        <v>-6.6846334672018864E-2</v>
      </c>
      <c r="K409" s="11">
        <f>mintBurn_tbl_op!J399/$B409</f>
        <v>-1.7966800535217147E-4</v>
      </c>
      <c r="L409" s="11">
        <f>mintBurn_tbl_op!K399/$B409</f>
        <v>-3.8274906100590249E-2</v>
      </c>
      <c r="M409" s="11">
        <f>mintBurn_tbl_op!L399/$B409</f>
        <v>-6.6846334672018837E-2</v>
      </c>
      <c r="N409" s="11">
        <f>mintBurn_tbl_op!M399/$B409</f>
        <v>-8.9068556894241049E-2</v>
      </c>
      <c r="O409" s="11">
        <f>mintBurn_tbl_op!N399/$B409</f>
        <v>-0.10684633467201884</v>
      </c>
    </row>
    <row r="410" spans="1:15" x14ac:dyDescent="0.25">
      <c r="A410" s="12" t="str">
        <f>mintBurn_tbl_op!A400</f>
        <v>0xa760c104e2b2f11f8426dc4744869cdc7ead4087</v>
      </c>
      <c r="B410" s="2">
        <f>mintBurn_tbl_op!B400</f>
        <v>32169.640320498002</v>
      </c>
      <c r="C410" s="2">
        <f>mintBurn_tbl_op!C400</f>
        <v>8396.4185295437946</v>
      </c>
      <c r="D410" s="2"/>
      <c r="E410" s="11">
        <f>mintBurn_tbl_op!E400/$B410</f>
        <v>7.232890661632943E-2</v>
      </c>
      <c r="F410" s="11">
        <f>mintBurn_tbl_op!F400/$B410</f>
        <v>2.47098589972818E-2</v>
      </c>
      <c r="G410" s="11">
        <f>mintBurn_tbl_op!G400/$B410</f>
        <v>-1.1004426717003907E-2</v>
      </c>
      <c r="H410" s="11">
        <f>mintBurn_tbl_op!H400/$B410</f>
        <v>-3.8782204494781689E-2</v>
      </c>
      <c r="I410" s="11">
        <f>mintBurn_tbl_op!I400/$B410</f>
        <v>-6.1004426717003887E-2</v>
      </c>
      <c r="K410" s="11">
        <f>mintBurn_tbl_op!J400/$B410</f>
        <v>5.6622399496627628E-3</v>
      </c>
      <c r="L410" s="11">
        <f>mintBurn_tbl_op!K400/$B410</f>
        <v>-3.2432998145575362E-2</v>
      </c>
      <c r="M410" s="11">
        <f>mintBurn_tbl_op!L400/$B410</f>
        <v>-6.1004426717003887E-2</v>
      </c>
      <c r="N410" s="11">
        <f>mintBurn_tbl_op!M400/$B410</f>
        <v>-8.3226648939226128E-2</v>
      </c>
      <c r="O410" s="11">
        <f>mintBurn_tbl_op!N400/$B410</f>
        <v>-0.1010044267170039</v>
      </c>
    </row>
    <row r="411" spans="1:15" x14ac:dyDescent="0.25">
      <c r="A411" s="12" t="str">
        <f>mintBurn_tbl_op!A401</f>
        <v>0x26b292487cfe8afda97ffe84d258319d993a0283</v>
      </c>
      <c r="B411" s="2">
        <f>mintBurn_tbl_op!B401</f>
        <v>29849.298485420899</v>
      </c>
      <c r="C411" s="2">
        <f>mintBurn_tbl_op!C401</f>
        <v>8365.0450420421421</v>
      </c>
      <c r="D411" s="2"/>
      <c r="E411" s="11">
        <f>mintBurn_tbl_op!E401/$B411</f>
        <v>5.3090732451847748E-2</v>
      </c>
      <c r="F411" s="11">
        <f>mintBurn_tbl_op!F401/$B411</f>
        <v>5.4716848328001588E-3</v>
      </c>
      <c r="G411" s="11">
        <f>mintBurn_tbl_op!G401/$B411</f>
        <v>-3.0242600881485587E-2</v>
      </c>
      <c r="H411" s="11">
        <f>mintBurn_tbl_op!H401/$B411</f>
        <v>-5.8020378659263371E-2</v>
      </c>
      <c r="I411" s="11">
        <f>mintBurn_tbl_op!I401/$B411</f>
        <v>-8.0242600881485576E-2</v>
      </c>
      <c r="K411" s="11">
        <f>mintBurn_tbl_op!J401/$B411</f>
        <v>-1.3575934214818891E-2</v>
      </c>
      <c r="L411" s="11">
        <f>mintBurn_tbl_op!K401/$B411</f>
        <v>-5.1671172310056974E-2</v>
      </c>
      <c r="M411" s="11">
        <f>mintBurn_tbl_op!L401/$B411</f>
        <v>-8.0242600881485576E-2</v>
      </c>
      <c r="N411" s="11">
        <f>mintBurn_tbl_op!M401/$B411</f>
        <v>-0.10246482310370782</v>
      </c>
      <c r="O411" s="11">
        <f>mintBurn_tbl_op!N401/$B411</f>
        <v>-0.12024260088148558</v>
      </c>
    </row>
    <row r="412" spans="1:15" x14ac:dyDescent="0.25">
      <c r="A412" s="12" t="str">
        <f>mintBurn_tbl_op!A402</f>
        <v>0x64832fa1dab43f8bd21cd5009750bbf4eabf271f</v>
      </c>
      <c r="B412" s="2">
        <f>mintBurn_tbl_op!B402</f>
        <v>30501.97425423047</v>
      </c>
      <c r="C412" s="2">
        <f>mintBurn_tbl_op!C402</f>
        <v>8342.0228614701391</v>
      </c>
      <c r="D412" s="2"/>
      <c r="E412" s="11">
        <f>mintBurn_tbl_op!E402/$B412</f>
        <v>5.9842090047232135E-2</v>
      </c>
      <c r="F412" s="11">
        <f>mintBurn_tbl_op!F402/$B412</f>
        <v>1.2223042428184536E-2</v>
      </c>
      <c r="G412" s="11">
        <f>mintBurn_tbl_op!G402/$B412</f>
        <v>-2.3491243286101176E-2</v>
      </c>
      <c r="H412" s="11">
        <f>mintBurn_tbl_op!H402/$B412</f>
        <v>-5.126902106387897E-2</v>
      </c>
      <c r="I412" s="11">
        <f>mintBurn_tbl_op!I402/$B412</f>
        <v>-7.3491243286101182E-2</v>
      </c>
      <c r="K412" s="11">
        <f>mintBurn_tbl_op!J402/$B412</f>
        <v>-6.8245766194345026E-3</v>
      </c>
      <c r="L412" s="11">
        <f>mintBurn_tbl_op!K402/$B412</f>
        <v>-4.4919814714672608E-2</v>
      </c>
      <c r="M412" s="11">
        <f>mintBurn_tbl_op!L402/$B412</f>
        <v>-7.3491243286101182E-2</v>
      </c>
      <c r="N412" s="11">
        <f>mintBurn_tbl_op!M402/$B412</f>
        <v>-9.5713465508323381E-2</v>
      </c>
      <c r="O412" s="11">
        <f>mintBurn_tbl_op!N402/$B412</f>
        <v>-0.11349124328610115</v>
      </c>
    </row>
    <row r="413" spans="1:15" x14ac:dyDescent="0.25">
      <c r="A413" s="12" t="str">
        <f>mintBurn_tbl_op!A403</f>
        <v>0x8d0d612e38def56685bb6189a519b0c43a1f2739</v>
      </c>
      <c r="B413" s="2">
        <f>mintBurn_tbl_op!B403</f>
        <v>32244.058218089322</v>
      </c>
      <c r="C413" s="2">
        <f>mintBurn_tbl_op!C403</f>
        <v>8340.9308488879451</v>
      </c>
      <c r="D413" s="2"/>
      <c r="E413" s="11">
        <f>mintBurn_tbl_op!E403/$B413</f>
        <v>7.4652158883382155E-2</v>
      </c>
      <c r="F413" s="11">
        <f>mintBurn_tbl_op!F403/$B413</f>
        <v>2.7033111264334515E-2</v>
      </c>
      <c r="G413" s="11">
        <f>mintBurn_tbl_op!G403/$B413</f>
        <v>-8.6811744499511873E-3</v>
      </c>
      <c r="H413" s="11">
        <f>mintBurn_tbl_op!H403/$B413</f>
        <v>-3.6458952227728963E-2</v>
      </c>
      <c r="I413" s="11">
        <f>mintBurn_tbl_op!I403/$B413</f>
        <v>-5.8681174449951197E-2</v>
      </c>
      <c r="K413" s="11">
        <f>mintBurn_tbl_op!J403/$B413</f>
        <v>7.9854922167154896E-3</v>
      </c>
      <c r="L413" s="11">
        <f>mintBurn_tbl_op!K403/$B413</f>
        <v>-3.0109745878522592E-2</v>
      </c>
      <c r="M413" s="11">
        <f>mintBurn_tbl_op!L403/$B413</f>
        <v>-5.8681174449951162E-2</v>
      </c>
      <c r="N413" s="11">
        <f>mintBurn_tbl_op!M403/$B413</f>
        <v>-8.0903396672173375E-2</v>
      </c>
      <c r="O413" s="11">
        <f>mintBurn_tbl_op!N403/$B413</f>
        <v>-9.868117444995117E-2</v>
      </c>
    </row>
    <row r="414" spans="1:15" x14ac:dyDescent="0.25">
      <c r="A414" s="12" t="str">
        <f>mintBurn_tbl_op!A404</f>
        <v>0x4026b3da349c2952255ca9db4f055ea57f4e037c</v>
      </c>
      <c r="B414" s="2">
        <f>mintBurn_tbl_op!B404</f>
        <v>32896.11146728415</v>
      </c>
      <c r="C414" s="2">
        <f>mintBurn_tbl_op!C404</f>
        <v>8330.4215638584992</v>
      </c>
      <c r="D414" s="2"/>
      <c r="E414" s="11">
        <f>mintBurn_tbl_op!E404/$B414</f>
        <v>8.0099100097491105E-2</v>
      </c>
      <c r="F414" s="11">
        <f>mintBurn_tbl_op!F404/$B414</f>
        <v>3.2480052478443461E-2</v>
      </c>
      <c r="G414" s="11">
        <f>mintBurn_tbl_op!G404/$B414</f>
        <v>-3.234233235842245E-3</v>
      </c>
      <c r="H414" s="11">
        <f>mintBurn_tbl_op!H404/$B414</f>
        <v>-3.1012011013620021E-2</v>
      </c>
      <c r="I414" s="11">
        <f>mintBurn_tbl_op!I404/$B414</f>
        <v>-5.323423323584224E-2</v>
      </c>
      <c r="K414" s="11">
        <f>mintBurn_tbl_op!J404/$B414</f>
        <v>1.3432433430824469E-2</v>
      </c>
      <c r="L414" s="11">
        <f>mintBurn_tbl_op!K404/$B414</f>
        <v>-2.4662804664413656E-2</v>
      </c>
      <c r="M414" s="11">
        <f>mintBurn_tbl_op!L404/$B414</f>
        <v>-5.3234233235842213E-2</v>
      </c>
      <c r="N414" s="11">
        <f>mintBurn_tbl_op!M404/$B414</f>
        <v>-7.5456455458064439E-2</v>
      </c>
      <c r="O414" s="11">
        <f>mintBurn_tbl_op!N404/$B414</f>
        <v>-9.3234233235842234E-2</v>
      </c>
    </row>
    <row r="415" spans="1:15" x14ac:dyDescent="0.25">
      <c r="A415" s="12" t="str">
        <f>mintBurn_tbl_op!A405</f>
        <v>0x7c55c37ae3da8272c41eefff9b6b3c43f6ef713d</v>
      </c>
      <c r="B415" s="2">
        <f>mintBurn_tbl_op!B405</f>
        <v>30871.772908215931</v>
      </c>
      <c r="C415" s="2">
        <f>mintBurn_tbl_op!C405</f>
        <v>8302.3470313412799</v>
      </c>
      <c r="D415" s="2"/>
      <c r="E415" s="11">
        <f>mintBurn_tbl_op!E405/$B415</f>
        <v>6.4403296304855195E-2</v>
      </c>
      <c r="F415" s="11">
        <f>mintBurn_tbl_op!F405/$B415</f>
        <v>1.6784248685807565E-2</v>
      </c>
      <c r="G415" s="11">
        <f>mintBurn_tbl_op!G405/$B415</f>
        <v>-1.8930037028478151E-2</v>
      </c>
      <c r="H415" s="11">
        <f>mintBurn_tbl_op!H405/$B415</f>
        <v>-4.6707814806255937E-2</v>
      </c>
      <c r="I415" s="11">
        <f>mintBurn_tbl_op!I405/$B415</f>
        <v>-6.8930037028478164E-2</v>
      </c>
      <c r="K415" s="11">
        <f>mintBurn_tbl_op!J405/$B415</f>
        <v>-2.2633703618114833E-3</v>
      </c>
      <c r="L415" s="11">
        <f>mintBurn_tbl_op!K405/$B415</f>
        <v>-4.035860845704959E-2</v>
      </c>
      <c r="M415" s="11">
        <f>mintBurn_tbl_op!L405/$B415</f>
        <v>-6.8930037028478164E-2</v>
      </c>
      <c r="N415" s="11">
        <f>mintBurn_tbl_op!M405/$B415</f>
        <v>-9.1152259250700376E-2</v>
      </c>
      <c r="O415" s="11">
        <f>mintBurn_tbl_op!N405/$B415</f>
        <v>-0.10893003702847819</v>
      </c>
    </row>
    <row r="416" spans="1:15" x14ac:dyDescent="0.25">
      <c r="A416" s="12" t="str">
        <f>mintBurn_tbl_op!A406</f>
        <v>0xca1694c2e3757b8eeb1ba5eec6dfb3f8d131310c</v>
      </c>
      <c r="B416" s="2">
        <f>mintBurn_tbl_op!B406</f>
        <v>31703.376231515122</v>
      </c>
      <c r="C416" s="2">
        <f>mintBurn_tbl_op!C406</f>
        <v>8245.3179557449275</v>
      </c>
      <c r="D416" s="2"/>
      <c r="E416" s="11">
        <f>mintBurn_tbl_op!E406/$B416</f>
        <v>7.3256365645943317E-2</v>
      </c>
      <c r="F416" s="11">
        <f>mintBurn_tbl_op!F406/$B416</f>
        <v>2.5637318026895679E-2</v>
      </c>
      <c r="G416" s="11">
        <f>mintBurn_tbl_op!G406/$B416</f>
        <v>-1.0076967687390035E-2</v>
      </c>
      <c r="H416" s="11">
        <f>mintBurn_tbl_op!H406/$B416</f>
        <v>-3.7854745465167809E-2</v>
      </c>
      <c r="I416" s="11">
        <f>mintBurn_tbl_op!I406/$B416</f>
        <v>-6.0076967687390029E-2</v>
      </c>
      <c r="K416" s="11">
        <f>mintBurn_tbl_op!J406/$B416</f>
        <v>6.5896989792766309E-3</v>
      </c>
      <c r="L416" s="11">
        <f>mintBurn_tbl_op!K406/$B416</f>
        <v>-3.1505539115961462E-2</v>
      </c>
      <c r="M416" s="11">
        <f>mintBurn_tbl_op!L406/$B416</f>
        <v>-6.0076967687390029E-2</v>
      </c>
      <c r="N416" s="11">
        <f>mintBurn_tbl_op!M406/$B416</f>
        <v>-8.2299189909612241E-2</v>
      </c>
      <c r="O416" s="11">
        <f>mintBurn_tbl_op!N406/$B416</f>
        <v>-0.10007696768739004</v>
      </c>
    </row>
    <row r="417" spans="1:15" x14ac:dyDescent="0.25">
      <c r="A417" s="12" t="str">
        <f>mintBurn_tbl_op!A407</f>
        <v>0xf7c755b0f3181c1f0362bae38590df697535ca58</v>
      </c>
      <c r="B417" s="2">
        <f>mintBurn_tbl_op!B407</f>
        <v>30842.326900988639</v>
      </c>
      <c r="C417" s="2">
        <f>mintBurn_tbl_op!C407</f>
        <v>8244.2904625791543</v>
      </c>
      <c r="D417" s="2"/>
      <c r="E417" s="11">
        <f>mintBurn_tbl_op!E407/$B417</f>
        <v>6.6028908182619847E-2</v>
      </c>
      <c r="F417" s="11">
        <f>mintBurn_tbl_op!F407/$B417</f>
        <v>1.8409860563572196E-2</v>
      </c>
      <c r="G417" s="11">
        <f>mintBurn_tbl_op!G407/$B417</f>
        <v>-1.7304425150713506E-2</v>
      </c>
      <c r="H417" s="11">
        <f>mintBurn_tbl_op!H407/$B417</f>
        <v>-4.5082202928491265E-2</v>
      </c>
      <c r="I417" s="11">
        <f>mintBurn_tbl_op!I407/$B417</f>
        <v>-6.7304425150713484E-2</v>
      </c>
      <c r="K417" s="11">
        <f>mintBurn_tbl_op!J407/$B417</f>
        <v>-6.377584840468242E-4</v>
      </c>
      <c r="L417" s="11">
        <f>mintBurn_tbl_op!K407/$B417</f>
        <v>-3.873299657928491E-2</v>
      </c>
      <c r="M417" s="11">
        <f>mintBurn_tbl_op!L407/$B417</f>
        <v>-6.7304425150713484E-2</v>
      </c>
      <c r="N417" s="11">
        <f>mintBurn_tbl_op!M407/$B417</f>
        <v>-8.9526647372935711E-2</v>
      </c>
      <c r="O417" s="11">
        <f>mintBurn_tbl_op!N407/$B417</f>
        <v>-0.10730442515071348</v>
      </c>
    </row>
    <row r="418" spans="1:15" x14ac:dyDescent="0.25">
      <c r="A418" s="12" t="str">
        <f>mintBurn_tbl_op!A408</f>
        <v>0x305d1239e09103efed3f8a0e5e3770345ced81d6</v>
      </c>
      <c r="B418" s="2">
        <f>mintBurn_tbl_op!B408</f>
        <v>31100.107380305381</v>
      </c>
      <c r="C418" s="2">
        <f>mintBurn_tbl_op!C408</f>
        <v>8163.0000128759148</v>
      </c>
      <c r="D418" s="2"/>
      <c r="E418" s="11">
        <f>mintBurn_tbl_op!E408/$B418</f>
        <v>7.0858354933571913E-2</v>
      </c>
      <c r="F418" s="11">
        <f>mintBurn_tbl_op!F408/$B418</f>
        <v>2.3239307314524324E-2</v>
      </c>
      <c r="G418" s="11">
        <f>mintBurn_tbl_op!G408/$B418</f>
        <v>-1.2474978399761395E-2</v>
      </c>
      <c r="H418" s="11">
        <f>mintBurn_tbl_op!H408/$B418</f>
        <v>-4.0252756177539172E-2</v>
      </c>
      <c r="I418" s="11">
        <f>mintBurn_tbl_op!I408/$B418</f>
        <v>-6.2474978399761405E-2</v>
      </c>
      <c r="K418" s="11">
        <f>mintBurn_tbl_op!J408/$B418</f>
        <v>4.1916882669052868E-3</v>
      </c>
      <c r="L418" s="11">
        <f>mintBurn_tbl_op!K408/$B418</f>
        <v>-3.3903549828332831E-2</v>
      </c>
      <c r="M418" s="11">
        <f>mintBurn_tbl_op!L408/$B418</f>
        <v>-6.2474978399761405E-2</v>
      </c>
      <c r="N418" s="11">
        <f>mintBurn_tbl_op!M408/$B418</f>
        <v>-8.4697200621983618E-2</v>
      </c>
      <c r="O418" s="11">
        <f>mintBurn_tbl_op!N408/$B418</f>
        <v>-0.1024749783997614</v>
      </c>
    </row>
    <row r="419" spans="1:15" x14ac:dyDescent="0.25">
      <c r="A419" s="12" t="str">
        <f>mintBurn_tbl_op!A409</f>
        <v>0xdacd3ad9fe68a29a4ae2b7a66599ceb784fafaad</v>
      </c>
      <c r="B419" s="2">
        <f>mintBurn_tbl_op!B409</f>
        <v>33015.294939938707</v>
      </c>
      <c r="C419" s="2">
        <f>mintBurn_tbl_op!C409</f>
        <v>8157.2559474854997</v>
      </c>
      <c r="D419" s="2"/>
      <c r="E419" s="11">
        <f>mintBurn_tbl_op!E409/$B419</f>
        <v>8.6258274263737111E-2</v>
      </c>
      <c r="F419" s="11">
        <f>mintBurn_tbl_op!F409/$B419</f>
        <v>3.8639226644689467E-2</v>
      </c>
      <c r="G419" s="11">
        <f>mintBurn_tbl_op!G409/$B419</f>
        <v>2.9249409304037592E-3</v>
      </c>
      <c r="H419" s="11">
        <f>mintBurn_tbl_op!H409/$B419</f>
        <v>-2.4852836847374025E-2</v>
      </c>
      <c r="I419" s="11">
        <f>mintBurn_tbl_op!I409/$B419</f>
        <v>-4.7075059069596255E-2</v>
      </c>
      <c r="K419" s="11">
        <f>mintBurn_tbl_op!J409/$B419</f>
        <v>1.9591607597070453E-2</v>
      </c>
      <c r="L419" s="11">
        <f>mintBurn_tbl_op!K409/$B419</f>
        <v>-1.8503630498167643E-2</v>
      </c>
      <c r="M419" s="11">
        <f>mintBurn_tbl_op!L409/$B419</f>
        <v>-4.7075059069596227E-2</v>
      </c>
      <c r="N419" s="11">
        <f>mintBurn_tbl_op!M409/$B419</f>
        <v>-6.9297281291818488E-2</v>
      </c>
      <c r="O419" s="11">
        <f>mintBurn_tbl_op!N409/$B419</f>
        <v>-8.7075059069596242E-2</v>
      </c>
    </row>
    <row r="420" spans="1:15" x14ac:dyDescent="0.25">
      <c r="A420" s="12" t="str">
        <f>mintBurn_tbl_op!A410</f>
        <v>0xa2e26d50a958ac74cb73dcb580b13d59c7b5ebec</v>
      </c>
      <c r="B420" s="2">
        <f>mintBurn_tbl_op!B410</f>
        <v>30471.243708296759</v>
      </c>
      <c r="C420" s="2">
        <f>mintBurn_tbl_op!C410</f>
        <v>8147.4091564613054</v>
      </c>
      <c r="D420" s="2"/>
      <c r="E420" s="11">
        <f>mintBurn_tbl_op!E410/$B420</f>
        <v>6.5953070339902775E-2</v>
      </c>
      <c r="F420" s="11">
        <f>mintBurn_tbl_op!F410/$B420</f>
        <v>1.833402272085518E-2</v>
      </c>
      <c r="G420" s="11">
        <f>mintBurn_tbl_op!G410/$B420</f>
        <v>-1.7380262993430557E-2</v>
      </c>
      <c r="H420" s="11">
        <f>mintBurn_tbl_op!H410/$B420</f>
        <v>-4.5158040771208351E-2</v>
      </c>
      <c r="I420" s="11">
        <f>mintBurn_tbl_op!I410/$B420</f>
        <v>-6.7380262993430556E-2</v>
      </c>
      <c r="K420" s="11">
        <f>mintBurn_tbl_op!J410/$B420</f>
        <v>-7.1359632676387447E-4</v>
      </c>
      <c r="L420" s="11">
        <f>mintBurn_tbl_op!K410/$B420</f>
        <v>-3.8808834422001996E-2</v>
      </c>
      <c r="M420" s="11">
        <f>mintBurn_tbl_op!L410/$B420</f>
        <v>-6.7380262993430529E-2</v>
      </c>
      <c r="N420" s="11">
        <f>mintBurn_tbl_op!M410/$B420</f>
        <v>-8.9602485215652769E-2</v>
      </c>
      <c r="O420" s="11">
        <f>mintBurn_tbl_op!N410/$B420</f>
        <v>-0.10738026299343055</v>
      </c>
    </row>
    <row r="421" spans="1:15" x14ac:dyDescent="0.25">
      <c r="A421" s="12" t="str">
        <f>mintBurn_tbl_op!A411</f>
        <v>0x6d138613bc01801428f8b9217142ed45e3044719</v>
      </c>
      <c r="B421" s="2">
        <f>mintBurn_tbl_op!B411</f>
        <v>30897.70234381804</v>
      </c>
      <c r="C421" s="2">
        <f>mintBurn_tbl_op!C411</f>
        <v>8064.5113808174601</v>
      </c>
      <c r="D421" s="2"/>
      <c r="E421" s="11">
        <f>mintBurn_tbl_op!E411/$B421</f>
        <v>7.2326502110784702E-2</v>
      </c>
      <c r="F421" s="11">
        <f>mintBurn_tbl_op!F411/$B421</f>
        <v>2.470745449173712E-2</v>
      </c>
      <c r="G421" s="11">
        <f>mintBurn_tbl_op!G411/$B421</f>
        <v>-1.1006831222548618E-2</v>
      </c>
      <c r="H421" s="11">
        <f>mintBurn_tbl_op!H411/$B421</f>
        <v>-3.8784609000326389E-2</v>
      </c>
      <c r="I421" s="11">
        <f>mintBurn_tbl_op!I411/$B421</f>
        <v>-6.1006831222548623E-2</v>
      </c>
      <c r="K421" s="11">
        <f>mintBurn_tbl_op!J411/$B421</f>
        <v>5.6598354441180377E-3</v>
      </c>
      <c r="L421" s="11">
        <f>mintBurn_tbl_op!K411/$B421</f>
        <v>-3.2435402651120056E-2</v>
      </c>
      <c r="M421" s="11">
        <f>mintBurn_tbl_op!L411/$B421</f>
        <v>-6.1006831222548623E-2</v>
      </c>
      <c r="N421" s="11">
        <f>mintBurn_tbl_op!M411/$B421</f>
        <v>-8.3229053444770842E-2</v>
      </c>
      <c r="O421" s="11">
        <f>mintBurn_tbl_op!N411/$B421</f>
        <v>-0.1010068312225486</v>
      </c>
    </row>
    <row r="422" spans="1:15" x14ac:dyDescent="0.25">
      <c r="A422" s="12" t="str">
        <f>mintBurn_tbl_op!A412</f>
        <v>0x795841fd580988f28bf6a681101920e074fd6ebb</v>
      </c>
      <c r="B422" s="2">
        <f>mintBurn_tbl_op!B412</f>
        <v>30613.235560497691</v>
      </c>
      <c r="C422" s="2">
        <f>mintBurn_tbl_op!C412</f>
        <v>8055.7974246672165</v>
      </c>
      <c r="D422" s="2"/>
      <c r="E422" s="11">
        <f>mintBurn_tbl_op!E412/$B422</f>
        <v>7.0185800014047353E-2</v>
      </c>
      <c r="F422" s="11">
        <f>mintBurn_tbl_op!F412/$B422</f>
        <v>2.2566752394999733E-2</v>
      </c>
      <c r="G422" s="11">
        <f>mintBurn_tbl_op!G412/$B422</f>
        <v>-1.3147533319285979E-2</v>
      </c>
      <c r="H422" s="11">
        <f>mintBurn_tbl_op!H412/$B422</f>
        <v>-4.0925311097063759E-2</v>
      </c>
      <c r="I422" s="11">
        <f>mintBurn_tbl_op!I412/$B422</f>
        <v>-6.3147533319285964E-2</v>
      </c>
      <c r="K422" s="11">
        <f>mintBurn_tbl_op!J412/$B422</f>
        <v>3.519133347380706E-3</v>
      </c>
      <c r="L422" s="11">
        <f>mintBurn_tbl_op!K412/$B422</f>
        <v>-3.4576104747857432E-2</v>
      </c>
      <c r="M422" s="11">
        <f>mintBurn_tbl_op!L412/$B422</f>
        <v>-6.3147533319285964E-2</v>
      </c>
      <c r="N422" s="11">
        <f>mintBurn_tbl_op!M412/$B422</f>
        <v>-8.5369755541508205E-2</v>
      </c>
      <c r="O422" s="11">
        <f>mintBurn_tbl_op!N412/$B422</f>
        <v>-0.10314753331928599</v>
      </c>
    </row>
    <row r="423" spans="1:15" x14ac:dyDescent="0.25">
      <c r="A423" s="12" t="str">
        <f>mintBurn_tbl_op!A413</f>
        <v>0x3ebe9f00c3fccd09294a053dfe4ccf5a70787082</v>
      </c>
      <c r="B423" s="2">
        <f>mintBurn_tbl_op!B413</f>
        <v>30893.639306347832</v>
      </c>
      <c r="C423" s="2">
        <f>mintBurn_tbl_op!C413</f>
        <v>7914.1947967846536</v>
      </c>
      <c r="D423" s="2"/>
      <c r="E423" s="11">
        <f>mintBurn_tbl_op!E413/$B423</f>
        <v>7.7157791232066675E-2</v>
      </c>
      <c r="F423" s="11">
        <f>mintBurn_tbl_op!F413/$B423</f>
        <v>2.9538743613019027E-2</v>
      </c>
      <c r="G423" s="11">
        <f>mintBurn_tbl_op!G413/$B423</f>
        <v>-6.1755421012666583E-3</v>
      </c>
      <c r="H423" s="11">
        <f>mintBurn_tbl_op!H413/$B423</f>
        <v>-3.3953319879044423E-2</v>
      </c>
      <c r="I423" s="11">
        <f>mintBurn_tbl_op!I413/$B423</f>
        <v>-5.6175542101266657E-2</v>
      </c>
      <c r="K423" s="11">
        <f>mintBurn_tbl_op!J413/$B423</f>
        <v>1.0491124565400061E-2</v>
      </c>
      <c r="L423" s="11">
        <f>mintBurn_tbl_op!K413/$B423</f>
        <v>-2.7604113529838055E-2</v>
      </c>
      <c r="M423" s="11">
        <f>mintBurn_tbl_op!L413/$B423</f>
        <v>-5.6175542101266622E-2</v>
      </c>
      <c r="N423" s="11">
        <f>mintBurn_tbl_op!M413/$B423</f>
        <v>-7.8397764323488828E-2</v>
      </c>
      <c r="O423" s="11">
        <f>mintBurn_tbl_op!N413/$B423</f>
        <v>-9.6175542101266651E-2</v>
      </c>
    </row>
    <row r="424" spans="1:15" x14ac:dyDescent="0.25">
      <c r="A424" s="12" t="str">
        <f>mintBurn_tbl_op!A414</f>
        <v>0xd83d6f32d0e7d498d513f4b9ddb029bc0b151612</v>
      </c>
      <c r="B424" s="2">
        <f>mintBurn_tbl_op!B414</f>
        <v>30262.146919139701</v>
      </c>
      <c r="C424" s="2">
        <f>mintBurn_tbl_op!C414</f>
        <v>7900.3019409281433</v>
      </c>
      <c r="D424" s="2"/>
      <c r="E424" s="11">
        <f>mintBurn_tbl_op!E414/$B424</f>
        <v>7.227115681169699E-2</v>
      </c>
      <c r="F424" s="11">
        <f>mintBurn_tbl_op!F414/$B424</f>
        <v>2.4652109192649357E-2</v>
      </c>
      <c r="G424" s="11">
        <f>mintBurn_tbl_op!G414/$B424</f>
        <v>-1.1062176521636382E-2</v>
      </c>
      <c r="H424" s="11">
        <f>mintBurn_tbl_op!H414/$B424</f>
        <v>-3.8839954299414156E-2</v>
      </c>
      <c r="I424" s="11">
        <f>mintBurn_tbl_op!I414/$B424</f>
        <v>-6.1062176521636383E-2</v>
      </c>
      <c r="K424" s="11">
        <f>mintBurn_tbl_op!J414/$B424</f>
        <v>5.6044901450303022E-3</v>
      </c>
      <c r="L424" s="11">
        <f>mintBurn_tbl_op!K414/$B424</f>
        <v>-3.2490747950207795E-2</v>
      </c>
      <c r="M424" s="11">
        <f>mintBurn_tbl_op!L414/$B424</f>
        <v>-6.1062176521636348E-2</v>
      </c>
      <c r="N424" s="11">
        <f>mintBurn_tbl_op!M414/$B424</f>
        <v>-8.3284398743858568E-2</v>
      </c>
      <c r="O424" s="11">
        <f>mintBurn_tbl_op!N414/$B424</f>
        <v>-0.10106217652163635</v>
      </c>
    </row>
    <row r="425" spans="1:15" x14ac:dyDescent="0.25">
      <c r="A425" s="12" t="str">
        <f>mintBurn_tbl_op!A415</f>
        <v>0xedd585b2ea9406eb769b09af53333a82f53af035</v>
      </c>
      <c r="B425" s="2">
        <f>mintBurn_tbl_op!B415</f>
        <v>29261.262875645571</v>
      </c>
      <c r="C425" s="2">
        <f>mintBurn_tbl_op!C415</f>
        <v>7851.8094277543132</v>
      </c>
      <c r="D425" s="2"/>
      <c r="E425" s="11">
        <f>mintBurn_tbl_op!E415/$B425</f>
        <v>6.4998727915825949E-2</v>
      </c>
      <c r="F425" s="11">
        <f>mintBurn_tbl_op!F415/$B425</f>
        <v>1.7379680296778322E-2</v>
      </c>
      <c r="G425" s="11">
        <f>mintBurn_tbl_op!G415/$B425</f>
        <v>-1.8334605417507407E-2</v>
      </c>
      <c r="H425" s="11">
        <f>mintBurn_tbl_op!H415/$B425</f>
        <v>-4.6112383195285184E-2</v>
      </c>
      <c r="I425" s="11">
        <f>mintBurn_tbl_op!I415/$B425</f>
        <v>-6.8334605417507396E-2</v>
      </c>
      <c r="K425" s="11">
        <f>mintBurn_tbl_op!J415/$B425</f>
        <v>-1.66793875084072E-3</v>
      </c>
      <c r="L425" s="11">
        <f>mintBurn_tbl_op!K415/$B425</f>
        <v>-3.9763176846078829E-2</v>
      </c>
      <c r="M425" s="11">
        <f>mintBurn_tbl_op!L415/$B425</f>
        <v>-6.8334605417507396E-2</v>
      </c>
      <c r="N425" s="11">
        <f>mintBurn_tbl_op!M415/$B425</f>
        <v>-9.0556827639729623E-2</v>
      </c>
      <c r="O425" s="11">
        <f>mintBurn_tbl_op!N415/$B425</f>
        <v>-0.1083346054175074</v>
      </c>
    </row>
    <row r="426" spans="1:15" x14ac:dyDescent="0.25">
      <c r="A426" s="12" t="str">
        <f>mintBurn_tbl_op!A416</f>
        <v>0x70c3c1d59ac5791e1c7d1b5613c8574ba077c081</v>
      </c>
      <c r="B426" s="2">
        <f>mintBurn_tbl_op!B416</f>
        <v>30021.32815029937</v>
      </c>
      <c r="C426" s="2">
        <f>mintBurn_tbl_op!C416</f>
        <v>7819.9373883557009</v>
      </c>
      <c r="D426" s="2"/>
      <c r="E426" s="11">
        <f>mintBurn_tbl_op!E416/$B426</f>
        <v>7.285393851089865E-2</v>
      </c>
      <c r="F426" s="11">
        <f>mintBurn_tbl_op!F416/$B426</f>
        <v>2.5234890891851037E-2</v>
      </c>
      <c r="G426" s="11">
        <f>mintBurn_tbl_op!G416/$B426</f>
        <v>-1.0479394822434663E-2</v>
      </c>
      <c r="H426" s="11">
        <f>mintBurn_tbl_op!H416/$B426</f>
        <v>-3.825717260021242E-2</v>
      </c>
      <c r="I426" s="11">
        <f>mintBurn_tbl_op!I416/$B426</f>
        <v>-6.047939482243464E-2</v>
      </c>
      <c r="K426" s="11">
        <f>mintBurn_tbl_op!J416/$B426</f>
        <v>6.1872718442320083E-3</v>
      </c>
      <c r="L426" s="11">
        <f>mintBurn_tbl_op!K416/$B426</f>
        <v>-3.1907966251006087E-2</v>
      </c>
      <c r="M426" s="11">
        <f>mintBurn_tbl_op!L416/$B426</f>
        <v>-6.047939482243464E-2</v>
      </c>
      <c r="N426" s="11">
        <f>mintBurn_tbl_op!M416/$B426</f>
        <v>-8.2701617044656853E-2</v>
      </c>
      <c r="O426" s="11">
        <f>mintBurn_tbl_op!N416/$B426</f>
        <v>-0.10047939482243465</v>
      </c>
    </row>
    <row r="427" spans="1:15" x14ac:dyDescent="0.25">
      <c r="A427" s="12" t="str">
        <f>mintBurn_tbl_op!A417</f>
        <v>0x93df2bea2e66d8c4fe547262bb07975d2774469d</v>
      </c>
      <c r="B427" s="2">
        <f>mintBurn_tbl_op!B417</f>
        <v>29389.75795403096</v>
      </c>
      <c r="C427" s="2">
        <f>mintBurn_tbl_op!C417</f>
        <v>7804.8945408736927</v>
      </c>
      <c r="D427" s="2"/>
      <c r="E427" s="11">
        <f>mintBurn_tbl_op!E417/$B427</f>
        <v>6.7768215271406279E-2</v>
      </c>
      <c r="F427" s="11">
        <f>mintBurn_tbl_op!F417/$B427</f>
        <v>2.0149167652358631E-2</v>
      </c>
      <c r="G427" s="11">
        <f>mintBurn_tbl_op!G417/$B427</f>
        <v>-1.5565118061927062E-2</v>
      </c>
      <c r="H427" s="11">
        <f>mintBurn_tbl_op!H417/$B427</f>
        <v>-4.3342895839704847E-2</v>
      </c>
      <c r="I427" s="11">
        <f>mintBurn_tbl_op!I417/$B427</f>
        <v>-6.5565118061927066E-2</v>
      </c>
      <c r="K427" s="11">
        <f>mintBurn_tbl_op!J417/$B427</f>
        <v>1.1015486047396337E-3</v>
      </c>
      <c r="L427" s="11">
        <f>mintBurn_tbl_op!K417/$B427</f>
        <v>-3.6993689490498478E-2</v>
      </c>
      <c r="M427" s="11">
        <f>mintBurn_tbl_op!L417/$B427</f>
        <v>-6.5565118061927066E-2</v>
      </c>
      <c r="N427" s="11">
        <f>mintBurn_tbl_op!M417/$B427</f>
        <v>-8.7787340284149279E-2</v>
      </c>
      <c r="O427" s="11">
        <f>mintBurn_tbl_op!N417/$B427</f>
        <v>-0.10556511806192706</v>
      </c>
    </row>
    <row r="428" spans="1:15" x14ac:dyDescent="0.25">
      <c r="A428" s="12" t="str">
        <f>mintBurn_tbl_op!A418</f>
        <v>0xfb21f8a7a67c1846b1034d13ae118855ad1b8da0</v>
      </c>
      <c r="B428" s="2">
        <f>mintBurn_tbl_op!B418</f>
        <v>30450.24606434489</v>
      </c>
      <c r="C428" s="2">
        <f>mintBurn_tbl_op!C418</f>
        <v>7751.3621026123328</v>
      </c>
      <c r="D428" s="2"/>
      <c r="E428" s="11">
        <f>mintBurn_tbl_op!E418/$B428</f>
        <v>7.877505862406467E-2</v>
      </c>
      <c r="F428" s="11">
        <f>mintBurn_tbl_op!F418/$B428</f>
        <v>3.115601100501704E-2</v>
      </c>
      <c r="G428" s="11">
        <f>mintBurn_tbl_op!G418/$B428</f>
        <v>-4.5582747092686674E-3</v>
      </c>
      <c r="H428" s="11">
        <f>mintBurn_tbl_op!H418/$B428</f>
        <v>-3.2336052487046456E-2</v>
      </c>
      <c r="I428" s="11">
        <f>mintBurn_tbl_op!I418/$B428</f>
        <v>-5.4558274709268648E-2</v>
      </c>
      <c r="K428" s="11">
        <f>mintBurn_tbl_op!J418/$B428</f>
        <v>1.2108391957398013E-2</v>
      </c>
      <c r="L428" s="11">
        <f>mintBurn_tbl_op!K418/$B428</f>
        <v>-2.5986846137840101E-2</v>
      </c>
      <c r="M428" s="11">
        <f>mintBurn_tbl_op!L418/$B428</f>
        <v>-5.4558274709268648E-2</v>
      </c>
      <c r="N428" s="11">
        <f>mintBurn_tbl_op!M418/$B428</f>
        <v>-7.6780496931490874E-2</v>
      </c>
      <c r="O428" s="11">
        <f>mintBurn_tbl_op!N418/$B428</f>
        <v>-9.4558274709268628E-2</v>
      </c>
    </row>
    <row r="429" spans="1:15" x14ac:dyDescent="0.25">
      <c r="A429" s="12" t="str">
        <f>mintBurn_tbl_op!A419</f>
        <v>0x349a01774f22f51ffd46270b48f1fdc85ac9131f</v>
      </c>
      <c r="B429" s="2">
        <f>mintBurn_tbl_op!B419</f>
        <v>26245.13085753419</v>
      </c>
      <c r="C429" s="2">
        <f>mintBurn_tbl_op!C419</f>
        <v>7733.774363278395</v>
      </c>
      <c r="D429" s="2"/>
      <c r="E429" s="11">
        <f>mintBurn_tbl_op!E419/$B429</f>
        <v>3.8658698054909561E-2</v>
      </c>
      <c r="F429" s="11">
        <f>mintBurn_tbl_op!F419/$B429</f>
        <v>-8.9603495641381037E-3</v>
      </c>
      <c r="G429" s="11">
        <f>mintBurn_tbl_op!G419/$B429</f>
        <v>-4.4674635278423837E-2</v>
      </c>
      <c r="H429" s="11">
        <f>mintBurn_tbl_op!H419/$B429</f>
        <v>-7.2452413056201606E-2</v>
      </c>
      <c r="I429" s="11">
        <f>mintBurn_tbl_op!I419/$B429</f>
        <v>-9.4674635278423819E-2</v>
      </c>
      <c r="K429" s="11">
        <f>mintBurn_tbl_op!J419/$B429</f>
        <v>-2.8007968611757132E-2</v>
      </c>
      <c r="L429" s="11">
        <f>mintBurn_tbl_op!K419/$B429</f>
        <v>-6.610320670699521E-2</v>
      </c>
      <c r="M429" s="11">
        <f>mintBurn_tbl_op!L419/$B429</f>
        <v>-9.4674635278423819E-2</v>
      </c>
      <c r="N429" s="11">
        <f>mintBurn_tbl_op!M419/$B429</f>
        <v>-0.11689685750064607</v>
      </c>
      <c r="O429" s="11">
        <f>mintBurn_tbl_op!N419/$B429</f>
        <v>-0.13467463527842383</v>
      </c>
    </row>
    <row r="430" spans="1:15" x14ac:dyDescent="0.25">
      <c r="A430" s="12" t="str">
        <f>mintBurn_tbl_op!A420</f>
        <v>0xaf46026add88e698ff67ecc2c6e53568773b3188</v>
      </c>
      <c r="B430" s="2">
        <f>mintBurn_tbl_op!B420</f>
        <v>30514.078557213179</v>
      </c>
      <c r="C430" s="2">
        <f>mintBurn_tbl_op!C420</f>
        <v>7682.9909859313766</v>
      </c>
      <c r="D430" s="2"/>
      <c r="E430" s="11">
        <f>mintBurn_tbl_op!E420/$B430</f>
        <v>8.1548211540258431E-2</v>
      </c>
      <c r="F430" s="11">
        <f>mintBurn_tbl_op!F420/$B430</f>
        <v>3.3929163921210814E-2</v>
      </c>
      <c r="G430" s="11">
        <f>mintBurn_tbl_op!G420/$B430</f>
        <v>-1.7851217930749063E-3</v>
      </c>
      <c r="H430" s="11">
        <f>mintBurn_tbl_op!H420/$B430</f>
        <v>-2.9562899570852702E-2</v>
      </c>
      <c r="I430" s="11">
        <f>mintBurn_tbl_op!I420/$B430</f>
        <v>-5.1785121793074908E-2</v>
      </c>
      <c r="K430" s="11">
        <f>mintBurn_tbl_op!J420/$B430</f>
        <v>1.4881544873591768E-2</v>
      </c>
      <c r="L430" s="11">
        <f>mintBurn_tbl_op!K420/$B430</f>
        <v>-2.3213693221646316E-2</v>
      </c>
      <c r="M430" s="11">
        <f>mintBurn_tbl_op!L420/$B430</f>
        <v>-5.1785121793074908E-2</v>
      </c>
      <c r="N430" s="11">
        <f>mintBurn_tbl_op!M420/$B430</f>
        <v>-7.4007344015297155E-2</v>
      </c>
      <c r="O430" s="11">
        <f>mintBurn_tbl_op!N420/$B430</f>
        <v>-9.1785121793074909E-2</v>
      </c>
    </row>
    <row r="431" spans="1:15" x14ac:dyDescent="0.25">
      <c r="A431" s="12" t="str">
        <f>mintBurn_tbl_op!A421</f>
        <v>0x60ce047de9952e080f84d3f8a13495f6d9277167</v>
      </c>
      <c r="B431" s="2">
        <f>mintBurn_tbl_op!B421</f>
        <v>30617.426787429889</v>
      </c>
      <c r="C431" s="2">
        <f>mintBurn_tbl_op!C421</f>
        <v>7649.8819164819779</v>
      </c>
      <c r="D431" s="2"/>
      <c r="E431" s="11">
        <f>mintBurn_tbl_op!E421/$B431</f>
        <v>8.3479484752476504E-2</v>
      </c>
      <c r="F431" s="11">
        <f>mintBurn_tbl_op!F421/$B431</f>
        <v>3.5860437133428916E-2</v>
      </c>
      <c r="G431" s="11">
        <f>mintBurn_tbl_op!G421/$B431</f>
        <v>1.4615141914318209E-4</v>
      </c>
      <c r="H431" s="11">
        <f>mintBurn_tbl_op!H421/$B431</f>
        <v>-2.7631626358634611E-2</v>
      </c>
      <c r="I431" s="11">
        <f>mintBurn_tbl_op!I421/$B431</f>
        <v>-4.9853848580856813E-2</v>
      </c>
      <c r="K431" s="11">
        <f>mintBurn_tbl_op!J421/$B431</f>
        <v>1.6812818085809877E-2</v>
      </c>
      <c r="L431" s="11">
        <f>mintBurn_tbl_op!K421/$B431</f>
        <v>-2.1282420009428222E-2</v>
      </c>
      <c r="M431" s="11">
        <f>mintBurn_tbl_op!L421/$B431</f>
        <v>-4.9853848580856813E-2</v>
      </c>
      <c r="N431" s="11">
        <f>mintBurn_tbl_op!M421/$B431</f>
        <v>-7.2076070803079054E-2</v>
      </c>
      <c r="O431" s="11">
        <f>mintBurn_tbl_op!N421/$B431</f>
        <v>-8.9853848580856835E-2</v>
      </c>
    </row>
    <row r="432" spans="1:15" x14ac:dyDescent="0.25">
      <c r="A432" s="12" t="str">
        <f>mintBurn_tbl_op!A422</f>
        <v>0x1fec6f448eb3ff479ea9682f7eff21a69762318f</v>
      </c>
      <c r="B432" s="2">
        <f>mintBurn_tbl_op!B422</f>
        <v>29194.582664531081</v>
      </c>
      <c r="C432" s="2">
        <f>mintBurn_tbl_op!C422</f>
        <v>7592.3226635085266</v>
      </c>
      <c r="D432" s="2"/>
      <c r="E432" s="11">
        <f>mintBurn_tbl_op!E422/$B432</f>
        <v>7.3274035663271078E-2</v>
      </c>
      <c r="F432" s="11">
        <f>mintBurn_tbl_op!F422/$B432</f>
        <v>2.5654988044223476E-2</v>
      </c>
      <c r="G432" s="11">
        <f>mintBurn_tbl_op!G422/$B432</f>
        <v>-1.0059297670062252E-2</v>
      </c>
      <c r="H432" s="11">
        <f>mintBurn_tbl_op!H422/$B432</f>
        <v>-3.7837075447840027E-2</v>
      </c>
      <c r="I432" s="11">
        <f>mintBurn_tbl_op!I422/$B432</f>
        <v>-6.0059297670062239E-2</v>
      </c>
      <c r="K432" s="11">
        <f>mintBurn_tbl_op!J422/$B432</f>
        <v>6.6073689966044367E-3</v>
      </c>
      <c r="L432" s="11">
        <f>mintBurn_tbl_op!K422/$B432</f>
        <v>-3.1487869098633645E-2</v>
      </c>
      <c r="M432" s="11">
        <f>mintBurn_tbl_op!L422/$B432</f>
        <v>-6.0059297670062205E-2</v>
      </c>
      <c r="N432" s="11">
        <f>mintBurn_tbl_op!M422/$B432</f>
        <v>-8.2281519892284452E-2</v>
      </c>
      <c r="O432" s="11">
        <f>mintBurn_tbl_op!N422/$B432</f>
        <v>-0.10005929767006219</v>
      </c>
    </row>
    <row r="433" spans="1:15" x14ac:dyDescent="0.25">
      <c r="A433" s="12" t="str">
        <f>mintBurn_tbl_op!A423</f>
        <v>0xf6bed2bb9ab681b0b736f347351faca63231e84d</v>
      </c>
      <c r="B433" s="2">
        <f>mintBurn_tbl_op!B423</f>
        <v>28766.847673934939</v>
      </c>
      <c r="C433" s="2">
        <f>mintBurn_tbl_op!C423</f>
        <v>7586.0969663749147</v>
      </c>
      <c r="D433" s="2"/>
      <c r="E433" s="11">
        <f>mintBurn_tbl_op!E423/$B433</f>
        <v>6.9623626508260344E-2</v>
      </c>
      <c r="F433" s="11">
        <f>mintBurn_tbl_op!F423/$B433</f>
        <v>2.2004578889212766E-2</v>
      </c>
      <c r="G433" s="11">
        <f>mintBurn_tbl_op!G423/$B433</f>
        <v>-1.370970682507296E-2</v>
      </c>
      <c r="H433" s="11">
        <f>mintBurn_tbl_op!H423/$B433</f>
        <v>-4.1487484602850726E-2</v>
      </c>
      <c r="I433" s="11">
        <f>mintBurn_tbl_op!I423/$B433</f>
        <v>-6.3709706825072959E-2</v>
      </c>
      <c r="K433" s="11">
        <f>mintBurn_tbl_op!J423/$B433</f>
        <v>2.9569598415937173E-3</v>
      </c>
      <c r="L433" s="11">
        <f>mintBurn_tbl_op!K423/$B433</f>
        <v>-3.5138278253644364E-2</v>
      </c>
      <c r="M433" s="11">
        <f>mintBurn_tbl_op!L423/$B433</f>
        <v>-6.3709706825072959E-2</v>
      </c>
      <c r="N433" s="11">
        <f>mintBurn_tbl_op!M423/$B433</f>
        <v>-8.5931929047295158E-2</v>
      </c>
      <c r="O433" s="11">
        <f>mintBurn_tbl_op!N423/$B433</f>
        <v>-0.10370970682507298</v>
      </c>
    </row>
    <row r="434" spans="1:15" x14ac:dyDescent="0.25">
      <c r="A434" s="12" t="str">
        <f>mintBurn_tbl_op!A424</f>
        <v>0x656b7f17933ee35058d1beb8b6c65b580e799440</v>
      </c>
      <c r="B434" s="2">
        <f>mintBurn_tbl_op!B424</f>
        <v>26770.871901059381</v>
      </c>
      <c r="C434" s="2">
        <f>mintBurn_tbl_op!C424</f>
        <v>7524.5655574921411</v>
      </c>
      <c r="D434" s="2"/>
      <c r="E434" s="11">
        <f>mintBurn_tbl_op!E424/$B434</f>
        <v>5.2260472303567007E-2</v>
      </c>
      <c r="F434" s="11">
        <f>mintBurn_tbl_op!F424/$B434</f>
        <v>4.6414246845193812E-3</v>
      </c>
      <c r="G434" s="11">
        <f>mintBurn_tbl_op!G424/$B434</f>
        <v>-3.1072861029766342E-2</v>
      </c>
      <c r="H434" s="11">
        <f>mintBurn_tbl_op!H424/$B434</f>
        <v>-5.8850638807544091E-2</v>
      </c>
      <c r="I434" s="11">
        <f>mintBurn_tbl_op!I424/$B434</f>
        <v>-8.1072861029766338E-2</v>
      </c>
      <c r="K434" s="11">
        <f>mintBurn_tbl_op!J424/$B434</f>
        <v>-1.4406194363099678E-2</v>
      </c>
      <c r="L434" s="11">
        <f>mintBurn_tbl_op!K424/$B434</f>
        <v>-5.250143245833775E-2</v>
      </c>
      <c r="M434" s="11">
        <f>mintBurn_tbl_op!L424/$B434</f>
        <v>-8.1072861029766338E-2</v>
      </c>
      <c r="N434" s="11">
        <f>mintBurn_tbl_op!M424/$B434</f>
        <v>-0.10329508325198859</v>
      </c>
      <c r="O434" s="11">
        <f>mintBurn_tbl_op!N424/$B434</f>
        <v>-0.12107286102976633</v>
      </c>
    </row>
    <row r="435" spans="1:15" x14ac:dyDescent="0.25">
      <c r="A435" s="12" t="str">
        <f>mintBurn_tbl_op!A425</f>
        <v>0x6c1ddfb81a3666188267296f10253a5a9b5bae40</v>
      </c>
      <c r="B435" s="2">
        <f>mintBurn_tbl_op!B425</f>
        <v>28205.804871277949</v>
      </c>
      <c r="C435" s="2">
        <f>mintBurn_tbl_op!C425</f>
        <v>7484.3913029975374</v>
      </c>
      <c r="D435" s="2"/>
      <c r="E435" s="11">
        <f>mintBurn_tbl_op!E425/$B435</f>
        <v>6.7984007648289241E-2</v>
      </c>
      <c r="F435" s="11">
        <f>mintBurn_tbl_op!F425/$B435</f>
        <v>2.036496002924159E-2</v>
      </c>
      <c r="G435" s="11">
        <f>mintBurn_tbl_op!G425/$B435</f>
        <v>-1.5349325685044119E-2</v>
      </c>
      <c r="H435" s="11">
        <f>mintBurn_tbl_op!H425/$B435</f>
        <v>-4.3127103462821892E-2</v>
      </c>
      <c r="I435" s="11">
        <f>mintBurn_tbl_op!I425/$B435</f>
        <v>-6.5349325685044132E-2</v>
      </c>
      <c r="K435" s="11">
        <f>mintBurn_tbl_op!J425/$B435</f>
        <v>1.3173409816225837E-3</v>
      </c>
      <c r="L435" s="11">
        <f>mintBurn_tbl_op!K425/$B435</f>
        <v>-3.6777897113615524E-2</v>
      </c>
      <c r="M435" s="11">
        <f>mintBurn_tbl_op!L425/$B435</f>
        <v>-6.5349325685044105E-2</v>
      </c>
      <c r="N435" s="11">
        <f>mintBurn_tbl_op!M425/$B435</f>
        <v>-8.7571547907266345E-2</v>
      </c>
      <c r="O435" s="11">
        <f>mintBurn_tbl_op!N425/$B435</f>
        <v>-0.1053493256850441</v>
      </c>
    </row>
    <row r="436" spans="1:15" x14ac:dyDescent="0.25">
      <c r="A436" s="12" t="str">
        <f>mintBurn_tbl_op!A426</f>
        <v>0x464fbeb7d6a5d459f58251ed135d00a824e5b4f8</v>
      </c>
      <c r="B436" s="2">
        <f>mintBurn_tbl_op!B426</f>
        <v>23853.086934878109</v>
      </c>
      <c r="C436" s="2">
        <f>mintBurn_tbl_op!C426</f>
        <v>7450.6873743427786</v>
      </c>
      <c r="D436" s="2"/>
      <c r="E436" s="11">
        <f>mintBurn_tbl_op!E426/$B436</f>
        <v>2.0975968658309051E-2</v>
      </c>
      <c r="F436" s="11">
        <f>mintBurn_tbl_op!F426/$B436</f>
        <v>-2.6643078960738559E-2</v>
      </c>
      <c r="G436" s="11">
        <f>mintBurn_tbl_op!G426/$B436</f>
        <v>-6.2357364675024264E-2</v>
      </c>
      <c r="H436" s="11">
        <f>mintBurn_tbl_op!H426/$B436</f>
        <v>-9.0135142452802047E-2</v>
      </c>
      <c r="I436" s="11">
        <f>mintBurn_tbl_op!I426/$B436</f>
        <v>-0.11235736467502429</v>
      </c>
      <c r="K436" s="11">
        <f>mintBurn_tbl_op!J426/$B436</f>
        <v>-4.5690698008357608E-2</v>
      </c>
      <c r="L436" s="11">
        <f>mintBurn_tbl_op!K426/$B436</f>
        <v>-8.3785936103595721E-2</v>
      </c>
      <c r="M436" s="11">
        <f>mintBurn_tbl_op!L426/$B436</f>
        <v>-0.11235736467502429</v>
      </c>
      <c r="N436" s="11">
        <f>mintBurn_tbl_op!M426/$B436</f>
        <v>-0.13457958689724653</v>
      </c>
      <c r="O436" s="11">
        <f>mintBurn_tbl_op!N426/$B436</f>
        <v>-0.15235736467502428</v>
      </c>
    </row>
    <row r="437" spans="1:15" x14ac:dyDescent="0.25">
      <c r="A437" s="12" t="str">
        <f>mintBurn_tbl_op!A427</f>
        <v>0x5baac7ccda079839c9524b90df81720834fc039f</v>
      </c>
      <c r="B437" s="2">
        <f>mintBurn_tbl_op!B427</f>
        <v>28408.898588549138</v>
      </c>
      <c r="C437" s="2">
        <f>mintBurn_tbl_op!C427</f>
        <v>7429.5420327609609</v>
      </c>
      <c r="D437" s="2"/>
      <c r="E437" s="11">
        <f>mintBurn_tbl_op!E427/$B437</f>
        <v>7.1811683361461209E-2</v>
      </c>
      <c r="F437" s="11">
        <f>mintBurn_tbl_op!F427/$B437</f>
        <v>2.4192635742413593E-2</v>
      </c>
      <c r="G437" s="11">
        <f>mintBurn_tbl_op!G427/$B437</f>
        <v>-1.1521649971872132E-2</v>
      </c>
      <c r="H437" s="11">
        <f>mintBurn_tbl_op!H427/$B437</f>
        <v>-3.9299427749649937E-2</v>
      </c>
      <c r="I437" s="11">
        <f>mintBurn_tbl_op!I427/$B437</f>
        <v>-6.1521649971872157E-2</v>
      </c>
      <c r="K437" s="11">
        <f>mintBurn_tbl_op!J427/$B437</f>
        <v>5.1450166947945844E-3</v>
      </c>
      <c r="L437" s="11">
        <f>mintBurn_tbl_op!K427/$B437</f>
        <v>-3.2950221400443534E-2</v>
      </c>
      <c r="M437" s="11">
        <f>mintBurn_tbl_op!L427/$B437</f>
        <v>-6.1521649971872115E-2</v>
      </c>
      <c r="N437" s="11">
        <f>mintBurn_tbl_op!M427/$B437</f>
        <v>-8.3743872194094335E-2</v>
      </c>
      <c r="O437" s="11">
        <f>mintBurn_tbl_op!N427/$B437</f>
        <v>-0.1015216499718721</v>
      </c>
    </row>
    <row r="438" spans="1:15" x14ac:dyDescent="0.25">
      <c r="A438" s="12" t="str">
        <f>mintBurn_tbl_op!A428</f>
        <v>0x9223f2e38510aa77ded779c5f22c67f4e8315eea</v>
      </c>
      <c r="B438" s="2">
        <f>mintBurn_tbl_op!B428</f>
        <v>27999.766531846992</v>
      </c>
      <c r="C438" s="2">
        <f>mintBurn_tbl_op!C428</f>
        <v>7401.4002255032756</v>
      </c>
      <c r="D438" s="2"/>
      <c r="E438" s="11">
        <f>mintBurn_tbl_op!E428/$B438</f>
        <v>6.899540690509301E-2</v>
      </c>
      <c r="F438" s="11">
        <f>mintBurn_tbl_op!F428/$B438</f>
        <v>2.1376359286045393E-2</v>
      </c>
      <c r="G438" s="11">
        <f>mintBurn_tbl_op!G428/$B438</f>
        <v>-1.4337926428240317E-2</v>
      </c>
      <c r="H438" s="11">
        <f>mintBurn_tbl_op!H428/$B438</f>
        <v>-4.2115704206018095E-2</v>
      </c>
      <c r="I438" s="11">
        <f>mintBurn_tbl_op!I428/$B438</f>
        <v>-6.433792642824035E-2</v>
      </c>
      <c r="K438" s="11">
        <f>mintBurn_tbl_op!J428/$B438</f>
        <v>2.3287402384263669E-3</v>
      </c>
      <c r="L438" s="11">
        <f>mintBurn_tbl_op!K428/$B438</f>
        <v>-3.576649785681172E-2</v>
      </c>
      <c r="M438" s="11">
        <f>mintBurn_tbl_op!L428/$B438</f>
        <v>-6.4337926428240308E-2</v>
      </c>
      <c r="N438" s="11">
        <f>mintBurn_tbl_op!M428/$B438</f>
        <v>-8.6560148650462521E-2</v>
      </c>
      <c r="O438" s="11">
        <f>mintBurn_tbl_op!N428/$B438</f>
        <v>-0.10433792642824027</v>
      </c>
    </row>
    <row r="439" spans="1:15" x14ac:dyDescent="0.25">
      <c r="A439" s="12" t="str">
        <f>mintBurn_tbl_op!A429</f>
        <v>0xdf90a56fede1dd8c2f89060dc8d649cae1a026fc</v>
      </c>
      <c r="B439" s="2">
        <f>mintBurn_tbl_op!B429</f>
        <v>29366.262149882841</v>
      </c>
      <c r="C439" s="2">
        <f>mintBurn_tbl_op!C429</f>
        <v>7321.5493228097166</v>
      </c>
      <c r="D439" s="2"/>
      <c r="E439" s="11">
        <f>mintBurn_tbl_op!E429/$B439</f>
        <v>8.4014939135216835E-2</v>
      </c>
      <c r="F439" s="11">
        <f>mintBurn_tbl_op!F429/$B439</f>
        <v>3.6395891516169211E-2</v>
      </c>
      <c r="G439" s="11">
        <f>mintBurn_tbl_op!G429/$B439</f>
        <v>6.816058018835273E-4</v>
      </c>
      <c r="H439" s="11">
        <f>mintBurn_tbl_op!H429/$B439</f>
        <v>-2.7096171975894257E-2</v>
      </c>
      <c r="I439" s="11">
        <f>mintBurn_tbl_op!I429/$B439</f>
        <v>-4.9318394198116462E-2</v>
      </c>
      <c r="K439" s="11">
        <f>mintBurn_tbl_op!J429/$B439</f>
        <v>1.7348272468550235E-2</v>
      </c>
      <c r="L439" s="11">
        <f>mintBurn_tbl_op!K429/$B439</f>
        <v>-2.0746965626687871E-2</v>
      </c>
      <c r="M439" s="11">
        <f>mintBurn_tbl_op!L429/$B439</f>
        <v>-4.9318394198116428E-2</v>
      </c>
      <c r="N439" s="11">
        <f>mintBurn_tbl_op!M429/$B439</f>
        <v>-7.1540616420338654E-2</v>
      </c>
      <c r="O439" s="11">
        <f>mintBurn_tbl_op!N429/$B439</f>
        <v>-8.9318394198116449E-2</v>
      </c>
    </row>
    <row r="440" spans="1:15" x14ac:dyDescent="0.25">
      <c r="A440" s="12" t="str">
        <f>mintBurn_tbl_op!A430</f>
        <v>0x580eccb127b287cffdcb8935bc5fc7e9ec0b4123</v>
      </c>
      <c r="B440" s="2">
        <f>mintBurn_tbl_op!B430</f>
        <v>28137.557673523272</v>
      </c>
      <c r="C440" s="2">
        <f>mintBurn_tbl_op!C430</f>
        <v>7319.8258670508903</v>
      </c>
      <c r="D440" s="2"/>
      <c r="E440" s="11">
        <f>mintBurn_tbl_op!E430/$B440</f>
        <v>7.3189011214762886E-2</v>
      </c>
      <c r="F440" s="11">
        <f>mintBurn_tbl_op!F430/$B440</f>
        <v>2.5569963595715287E-2</v>
      </c>
      <c r="G440" s="11">
        <f>mintBurn_tbl_op!G430/$B440</f>
        <v>-1.014432211857043E-2</v>
      </c>
      <c r="H440" s="11">
        <f>mintBurn_tbl_op!H430/$B440</f>
        <v>-3.7922099896348226E-2</v>
      </c>
      <c r="I440" s="11">
        <f>mintBurn_tbl_op!I430/$B440</f>
        <v>-6.0144322118570397E-2</v>
      </c>
      <c r="K440" s="11">
        <f>mintBurn_tbl_op!J430/$B440</f>
        <v>6.5223445480962596E-3</v>
      </c>
      <c r="L440" s="11">
        <f>mintBurn_tbl_op!K430/$B440</f>
        <v>-3.1572893547141857E-2</v>
      </c>
      <c r="M440" s="11">
        <f>mintBurn_tbl_op!L430/$B440</f>
        <v>-6.0144322118570397E-2</v>
      </c>
      <c r="N440" s="11">
        <f>mintBurn_tbl_op!M430/$B440</f>
        <v>-8.2366544340792644E-2</v>
      </c>
      <c r="O440" s="11">
        <f>mintBurn_tbl_op!N430/$B440</f>
        <v>-0.10014432211857041</v>
      </c>
    </row>
    <row r="441" spans="1:15" x14ac:dyDescent="0.25">
      <c r="A441" s="12" t="str">
        <f>mintBurn_tbl_op!A431</f>
        <v>0xc01cde3a7c982f69fa452fb41852933d146ec71b</v>
      </c>
      <c r="B441" s="2">
        <f>mintBurn_tbl_op!B431</f>
        <v>29524.75937946347</v>
      </c>
      <c r="C441" s="2">
        <f>mintBurn_tbl_op!C431</f>
        <v>7309.6689692582868</v>
      </c>
      <c r="D441" s="2"/>
      <c r="E441" s="11">
        <f>mintBurn_tbl_op!E431/$B441</f>
        <v>8.5755736669068203E-2</v>
      </c>
      <c r="F441" s="11">
        <f>mintBurn_tbl_op!F431/$B441</f>
        <v>3.8136689050020614E-2</v>
      </c>
      <c r="G441" s="11">
        <f>mintBurn_tbl_op!G431/$B441</f>
        <v>2.422403335734871E-3</v>
      </c>
      <c r="H441" s="11">
        <f>mintBurn_tbl_op!H431/$B441</f>
        <v>-2.5355374442042923E-2</v>
      </c>
      <c r="I441" s="11">
        <f>mintBurn_tbl_op!I431/$B441</f>
        <v>-4.7577596664265136E-2</v>
      </c>
      <c r="K441" s="11">
        <f>mintBurn_tbl_op!J431/$B441</f>
        <v>1.9089070002401565E-2</v>
      </c>
      <c r="L441" s="11">
        <f>mintBurn_tbl_op!K431/$B441</f>
        <v>-1.9006168092836534E-2</v>
      </c>
      <c r="M441" s="11">
        <f>mintBurn_tbl_op!L431/$B441</f>
        <v>-4.7577596664265136E-2</v>
      </c>
      <c r="N441" s="11">
        <f>mintBurn_tbl_op!M431/$B441</f>
        <v>-6.9799818886487355E-2</v>
      </c>
      <c r="O441" s="11">
        <f>mintBurn_tbl_op!N431/$B441</f>
        <v>-8.7577596664265109E-2</v>
      </c>
    </row>
    <row r="442" spans="1:15" x14ac:dyDescent="0.25">
      <c r="A442" s="12" t="str">
        <f>mintBurn_tbl_op!A432</f>
        <v>0x0a1eeff6c67398c0878ac4ec012b9a243afa879e</v>
      </c>
      <c r="B442" s="2">
        <f>mintBurn_tbl_op!B432</f>
        <v>27766.61369079677</v>
      </c>
      <c r="C442" s="2">
        <f>mintBurn_tbl_op!C432</f>
        <v>7303.3890072925624</v>
      </c>
      <c r="D442" s="2"/>
      <c r="E442" s="11">
        <f>mintBurn_tbl_op!E432/$B442</f>
        <v>7.0305616355613859E-2</v>
      </c>
      <c r="F442" s="11">
        <f>mintBurn_tbl_op!F432/$B442</f>
        <v>2.2686568736566257E-2</v>
      </c>
      <c r="G442" s="11">
        <f>mintBurn_tbl_op!G432/$B442</f>
        <v>-1.3027716977719459E-2</v>
      </c>
      <c r="H442" s="11">
        <f>mintBurn_tbl_op!H432/$B442</f>
        <v>-4.0805494755497218E-2</v>
      </c>
      <c r="I442" s="11">
        <f>mintBurn_tbl_op!I432/$B442</f>
        <v>-6.3027716977719458E-2</v>
      </c>
      <c r="K442" s="11">
        <f>mintBurn_tbl_op!J432/$B442</f>
        <v>3.6389496889472012E-3</v>
      </c>
      <c r="L442" s="11">
        <f>mintBurn_tbl_op!K432/$B442</f>
        <v>-3.4456288406290871E-2</v>
      </c>
      <c r="M442" s="11">
        <f>mintBurn_tbl_op!L432/$B442</f>
        <v>-6.3027716977719458E-2</v>
      </c>
      <c r="N442" s="11">
        <f>mintBurn_tbl_op!M432/$B442</f>
        <v>-8.5249939199941685E-2</v>
      </c>
      <c r="O442" s="11">
        <f>mintBurn_tbl_op!N432/$B442</f>
        <v>-0.10302771697771945</v>
      </c>
    </row>
    <row r="443" spans="1:15" x14ac:dyDescent="0.25">
      <c r="A443" s="12" t="str">
        <f>mintBurn_tbl_op!A433</f>
        <v>0x950cd307253d944b62a56297d0d3c5f2b1f0f84e</v>
      </c>
      <c r="B443" s="2">
        <f>mintBurn_tbl_op!B433</f>
        <v>27513.620749558169</v>
      </c>
      <c r="C443" s="2">
        <f>mintBurn_tbl_op!C433</f>
        <v>7281.8217132264299</v>
      </c>
      <c r="D443" s="2"/>
      <c r="E443" s="11">
        <f>mintBurn_tbl_op!E433/$B443</f>
        <v>6.8670903785838608E-2</v>
      </c>
      <c r="F443" s="11">
        <f>mintBurn_tbl_op!F433/$B443</f>
        <v>2.1051856166790957E-2</v>
      </c>
      <c r="G443" s="11">
        <f>mintBurn_tbl_op!G433/$B443</f>
        <v>-1.4662429547494759E-2</v>
      </c>
      <c r="H443" s="11">
        <f>mintBurn_tbl_op!H433/$B443</f>
        <v>-4.2440207325272539E-2</v>
      </c>
      <c r="I443" s="11">
        <f>mintBurn_tbl_op!I433/$B443</f>
        <v>-6.4662429547494751E-2</v>
      </c>
      <c r="K443" s="11">
        <f>mintBurn_tbl_op!J433/$B443</f>
        <v>2.0042371191719322E-3</v>
      </c>
      <c r="L443" s="11">
        <f>mintBurn_tbl_op!K433/$B443</f>
        <v>-3.609100097606615E-2</v>
      </c>
      <c r="M443" s="11">
        <f>mintBurn_tbl_op!L433/$B443</f>
        <v>-6.4662429547494751E-2</v>
      </c>
      <c r="N443" s="11">
        <f>mintBurn_tbl_op!M433/$B443</f>
        <v>-8.6884651769716936E-2</v>
      </c>
      <c r="O443" s="11">
        <f>mintBurn_tbl_op!N433/$B443</f>
        <v>-0.10466242954749476</v>
      </c>
    </row>
    <row r="444" spans="1:15" x14ac:dyDescent="0.25">
      <c r="A444" s="12" t="str">
        <f>mintBurn_tbl_op!A434</f>
        <v>0x4e65175f05b4140a0747c29cce997cd4bb7190d4</v>
      </c>
      <c r="B444" s="2">
        <f>mintBurn_tbl_op!B434</f>
        <v>27208.804567680239</v>
      </c>
      <c r="C444" s="2">
        <f>mintBurn_tbl_op!C434</f>
        <v>7258.0510991572946</v>
      </c>
      <c r="D444" s="2"/>
      <c r="E444" s="11">
        <f>mintBurn_tbl_op!E434/$B444</f>
        <v>6.6579566878679469E-2</v>
      </c>
      <c r="F444" s="11">
        <f>mintBurn_tbl_op!F434/$B444</f>
        <v>1.896051925963186E-2</v>
      </c>
      <c r="G444" s="11">
        <f>mintBurn_tbl_op!G434/$B444</f>
        <v>-1.6753766454653859E-2</v>
      </c>
      <c r="H444" s="11">
        <f>mintBurn_tbl_op!H434/$B444</f>
        <v>-4.4531544232431657E-2</v>
      </c>
      <c r="I444" s="11">
        <f>mintBurn_tbl_op!I434/$B444</f>
        <v>-6.6753766454653862E-2</v>
      </c>
      <c r="K444" s="11">
        <f>mintBurn_tbl_op!J434/$B444</f>
        <v>-8.7099787987160278E-5</v>
      </c>
      <c r="L444" s="11">
        <f>mintBurn_tbl_op!K434/$B444</f>
        <v>-3.8182337883225267E-2</v>
      </c>
      <c r="M444" s="11">
        <f>mintBurn_tbl_op!L434/$B444</f>
        <v>-6.6753766454653862E-2</v>
      </c>
      <c r="N444" s="11">
        <f>mintBurn_tbl_op!M434/$B444</f>
        <v>-8.8975988676876075E-2</v>
      </c>
      <c r="O444" s="11">
        <f>mintBurn_tbl_op!N434/$B444</f>
        <v>-0.10675376645465388</v>
      </c>
    </row>
    <row r="445" spans="1:15" x14ac:dyDescent="0.25">
      <c r="A445" s="12" t="str">
        <f>mintBurn_tbl_op!A435</f>
        <v>0x2c678004af4c1e217d9ed8baabd4454406ceb63d</v>
      </c>
      <c r="B445" s="2">
        <f>mintBurn_tbl_op!B435</f>
        <v>27673.975487307849</v>
      </c>
      <c r="C445" s="2">
        <f>mintBurn_tbl_op!C435</f>
        <v>7176.4062320840194</v>
      </c>
      <c r="D445" s="2"/>
      <c r="E445" s="11">
        <f>mintBurn_tbl_op!E435/$B445</f>
        <v>7.4013661847198445E-2</v>
      </c>
      <c r="F445" s="11">
        <f>mintBurn_tbl_op!F435/$B445</f>
        <v>2.6394614228150835E-2</v>
      </c>
      <c r="G445" s="11">
        <f>mintBurn_tbl_op!G435/$B445</f>
        <v>-9.3196714861348597E-3</v>
      </c>
      <c r="H445" s="11">
        <f>mintBurn_tbl_op!H435/$B445</f>
        <v>-3.7097449263912646E-2</v>
      </c>
      <c r="I445" s="11">
        <f>mintBurn_tbl_op!I435/$B445</f>
        <v>-5.9319671486134873E-2</v>
      </c>
      <c r="K445" s="11">
        <f>mintBurn_tbl_op!J435/$B445</f>
        <v>7.3469951805318198E-3</v>
      </c>
      <c r="L445" s="11">
        <f>mintBurn_tbl_op!K435/$B445</f>
        <v>-3.0748242914706278E-2</v>
      </c>
      <c r="M445" s="11">
        <f>mintBurn_tbl_op!L435/$B445</f>
        <v>-5.9319671486134845E-2</v>
      </c>
      <c r="N445" s="11">
        <f>mintBurn_tbl_op!M435/$B445</f>
        <v>-8.1541893708357044E-2</v>
      </c>
      <c r="O445" s="11">
        <f>mintBurn_tbl_op!N435/$B445</f>
        <v>-9.9319671486134853E-2</v>
      </c>
    </row>
    <row r="446" spans="1:15" x14ac:dyDescent="0.25">
      <c r="A446" s="12" t="str">
        <f>mintBurn_tbl_op!A436</f>
        <v>0x4f517f2d959478cf4a4cf68c5db2be4c5cf8bdd0</v>
      </c>
      <c r="B446" s="2">
        <f>mintBurn_tbl_op!B436</f>
        <v>27427.27061506984</v>
      </c>
      <c r="C446" s="2">
        <f>mintBurn_tbl_op!C436</f>
        <v>7167.07982951545</v>
      </c>
      <c r="D446" s="2"/>
      <c r="E446" s="11">
        <f>mintBurn_tbl_op!E436/$B446</f>
        <v>7.2021155023563183E-2</v>
      </c>
      <c r="F446" s="11">
        <f>mintBurn_tbl_op!F436/$B446</f>
        <v>2.4402107404515559E-2</v>
      </c>
      <c r="G446" s="11">
        <f>mintBurn_tbl_op!G436/$B446</f>
        <v>-1.1312178309770148E-2</v>
      </c>
      <c r="H446" s="11">
        <f>mintBurn_tbl_op!H436/$B446</f>
        <v>-3.9089956087547943E-2</v>
      </c>
      <c r="I446" s="11">
        <f>mintBurn_tbl_op!I436/$B446</f>
        <v>-6.1312178309770177E-2</v>
      </c>
      <c r="K446" s="11">
        <f>mintBurn_tbl_op!J436/$B446</f>
        <v>5.3544883568965558E-3</v>
      </c>
      <c r="L446" s="11">
        <f>mintBurn_tbl_op!K436/$B446</f>
        <v>-3.2740749738341554E-2</v>
      </c>
      <c r="M446" s="11">
        <f>mintBurn_tbl_op!L436/$B446</f>
        <v>-6.1312178309770142E-2</v>
      </c>
      <c r="N446" s="11">
        <f>mintBurn_tbl_op!M436/$B446</f>
        <v>-8.3534400531992334E-2</v>
      </c>
      <c r="O446" s="11">
        <f>mintBurn_tbl_op!N436/$B446</f>
        <v>-0.10131217830977016</v>
      </c>
    </row>
    <row r="447" spans="1:15" x14ac:dyDescent="0.25">
      <c r="A447" s="12" t="str">
        <f>mintBurn_tbl_op!A437</f>
        <v>0x5b60117255df27fdd885629c0210d9dd975ff975</v>
      </c>
      <c r="B447" s="2">
        <f>mintBurn_tbl_op!B437</f>
        <v>28621.39849747569</v>
      </c>
      <c r="C447" s="2">
        <f>mintBurn_tbl_op!C437</f>
        <v>7161.4506711627982</v>
      </c>
      <c r="D447" s="2"/>
      <c r="E447" s="11">
        <f>mintBurn_tbl_op!E437/$B447</f>
        <v>8.3120169507868491E-2</v>
      </c>
      <c r="F447" s="11">
        <f>mintBurn_tbl_op!F437/$B447</f>
        <v>3.5501121888820868E-2</v>
      </c>
      <c r="G447" s="11">
        <f>mintBurn_tbl_op!G437/$B447</f>
        <v>-2.1316382546485136E-4</v>
      </c>
      <c r="H447" s="11">
        <f>mintBurn_tbl_op!H437/$B447</f>
        <v>-2.7990941603242638E-2</v>
      </c>
      <c r="I447" s="11">
        <f>mintBurn_tbl_op!I437/$B447</f>
        <v>-5.0213163825464875E-2</v>
      </c>
      <c r="K447" s="11">
        <f>mintBurn_tbl_op!J437/$B447</f>
        <v>1.645350284120186E-2</v>
      </c>
      <c r="L447" s="11">
        <f>mintBurn_tbl_op!K437/$B447</f>
        <v>-2.1641735254036263E-2</v>
      </c>
      <c r="M447" s="11">
        <f>mintBurn_tbl_op!L437/$B447</f>
        <v>-5.021316382546484E-2</v>
      </c>
      <c r="N447" s="11">
        <f>mintBurn_tbl_op!M437/$B447</f>
        <v>-7.2435386047687025E-2</v>
      </c>
      <c r="O447" s="11">
        <f>mintBurn_tbl_op!N437/$B447</f>
        <v>-9.021316382546482E-2</v>
      </c>
    </row>
    <row r="448" spans="1:15" x14ac:dyDescent="0.25">
      <c r="A448" s="12" t="str">
        <f>mintBurn_tbl_op!A438</f>
        <v>0x856c3dcae9d9c60475653f504663f94b1136b5f5</v>
      </c>
      <c r="B448" s="2">
        <f>mintBurn_tbl_op!B438</f>
        <v>27001.638274580779</v>
      </c>
      <c r="C448" s="2">
        <f>mintBurn_tbl_op!C438</f>
        <v>7159.2852161392602</v>
      </c>
      <c r="D448" s="2"/>
      <c r="E448" s="11">
        <f>mintBurn_tbl_op!E438/$B448</f>
        <v>6.8190709640052458E-2</v>
      </c>
      <c r="F448" s="11">
        <f>mintBurn_tbl_op!F438/$B448</f>
        <v>2.0571662021004834E-2</v>
      </c>
      <c r="G448" s="11">
        <f>mintBurn_tbl_op!G438/$B448</f>
        <v>-1.5142623693280871E-2</v>
      </c>
      <c r="H448" s="11">
        <f>mintBurn_tbl_op!H438/$B448</f>
        <v>-4.2920401471058633E-2</v>
      </c>
      <c r="I448" s="11">
        <f>mintBurn_tbl_op!I438/$B448</f>
        <v>-6.5142623693280888E-2</v>
      </c>
      <c r="K448" s="11">
        <f>mintBurn_tbl_op!J438/$B448</f>
        <v>1.524042973385822E-3</v>
      </c>
      <c r="L448" s="11">
        <f>mintBurn_tbl_op!K438/$B448</f>
        <v>-3.6571195121852272E-2</v>
      </c>
      <c r="M448" s="11">
        <f>mintBurn_tbl_op!L438/$B448</f>
        <v>-6.5142623693280846E-2</v>
      </c>
      <c r="N448" s="11">
        <f>mintBurn_tbl_op!M438/$B448</f>
        <v>-8.7364845915503073E-2</v>
      </c>
      <c r="O448" s="11">
        <f>mintBurn_tbl_op!N438/$B448</f>
        <v>-0.10514262369328085</v>
      </c>
    </row>
    <row r="449" spans="1:15" x14ac:dyDescent="0.25">
      <c r="A449" s="12" t="str">
        <f>mintBurn_tbl_op!A439</f>
        <v>0x35a807f9dd68c7b03a992477f85cf5a08ee9a69e</v>
      </c>
      <c r="B449" s="2">
        <f>mintBurn_tbl_op!B439</f>
        <v>28123.39773394413</v>
      </c>
      <c r="C449" s="2">
        <f>mintBurn_tbl_op!C439</f>
        <v>7153.069692935901</v>
      </c>
      <c r="D449" s="2"/>
      <c r="E449" s="11">
        <f>mintBurn_tbl_op!E439/$B449</f>
        <v>7.8987476527334663E-2</v>
      </c>
      <c r="F449" s="11">
        <f>mintBurn_tbl_op!F439/$B449</f>
        <v>3.136842890828704E-2</v>
      </c>
      <c r="G449" s="11">
        <f>mintBurn_tbl_op!G439/$B449</f>
        <v>-4.345856805998664E-3</v>
      </c>
      <c r="H449" s="11">
        <f>mintBurn_tbl_op!H439/$B449</f>
        <v>-3.2123634583776435E-2</v>
      </c>
      <c r="I449" s="11">
        <f>mintBurn_tbl_op!I439/$B449</f>
        <v>-5.4345856805998669E-2</v>
      </c>
      <c r="K449" s="11">
        <f>mintBurn_tbl_op!J439/$B449</f>
        <v>1.2320809860668004E-2</v>
      </c>
      <c r="L449" s="11">
        <f>mintBurn_tbl_op!K439/$B449</f>
        <v>-2.5774428234570108E-2</v>
      </c>
      <c r="M449" s="11">
        <f>mintBurn_tbl_op!L439/$B449</f>
        <v>-5.4345856805998669E-2</v>
      </c>
      <c r="N449" s="11">
        <f>mintBurn_tbl_op!M439/$B449</f>
        <v>-7.6568079028220909E-2</v>
      </c>
      <c r="O449" s="11">
        <f>mintBurn_tbl_op!N439/$B449</f>
        <v>-9.4345856805998662E-2</v>
      </c>
    </row>
    <row r="450" spans="1:15" x14ac:dyDescent="0.25">
      <c r="A450" s="12" t="str">
        <f>mintBurn_tbl_op!A440</f>
        <v>0xbf6e93fb31a9b2f6818004995d89eee73a4cbeac</v>
      </c>
      <c r="B450" s="2">
        <f>mintBurn_tbl_op!B440</f>
        <v>27147.22775410489</v>
      </c>
      <c r="C450" s="2">
        <f>mintBurn_tbl_op!C440</f>
        <v>7125.9296012285904</v>
      </c>
      <c r="D450" s="2"/>
      <c r="E450" s="11">
        <f>mintBurn_tbl_op!E440/$B450</f>
        <v>7.0841351987242132E-2</v>
      </c>
      <c r="F450" s="11">
        <f>mintBurn_tbl_op!F440/$B450</f>
        <v>2.3222304368194491E-2</v>
      </c>
      <c r="G450" s="11">
        <f>mintBurn_tbl_op!G440/$B450</f>
        <v>-1.2491981346091216E-2</v>
      </c>
      <c r="H450" s="11">
        <f>mintBurn_tbl_op!H440/$B450</f>
        <v>-4.0269759123868994E-2</v>
      </c>
      <c r="I450" s="11">
        <f>mintBurn_tbl_op!I440/$B450</f>
        <v>-6.2491981346091234E-2</v>
      </c>
      <c r="K450" s="11">
        <f>mintBurn_tbl_op!J440/$B450</f>
        <v>4.1746853205754785E-3</v>
      </c>
      <c r="L450" s="11">
        <f>mintBurn_tbl_op!K440/$B450</f>
        <v>-3.3920552774662611E-2</v>
      </c>
      <c r="M450" s="11">
        <f>mintBurn_tbl_op!L440/$B450</f>
        <v>-6.2491981346091192E-2</v>
      </c>
      <c r="N450" s="11">
        <f>mintBurn_tbl_op!M440/$B450</f>
        <v>-8.4714203568313426E-2</v>
      </c>
      <c r="O450" s="11">
        <f>mintBurn_tbl_op!N440/$B450</f>
        <v>-0.10249198134609122</v>
      </c>
    </row>
    <row r="451" spans="1:15" x14ac:dyDescent="0.25">
      <c r="A451" s="12" t="str">
        <f>mintBurn_tbl_op!A441</f>
        <v>0x171839e4deda360c0aa85e95980d26cf176597d4</v>
      </c>
      <c r="B451" s="2">
        <f>mintBurn_tbl_op!B441</f>
        <v>26615.95928843979</v>
      </c>
      <c r="C451" s="2">
        <f>mintBurn_tbl_op!C441</f>
        <v>7093.7827055912603</v>
      </c>
      <c r="D451" s="2"/>
      <c r="E451" s="11">
        <f>mintBurn_tbl_op!E441/$B451</f>
        <v>6.6809680035128577E-2</v>
      </c>
      <c r="F451" s="11">
        <f>mintBurn_tbl_op!F441/$B451</f>
        <v>1.9190632416080943E-2</v>
      </c>
      <c r="G451" s="11">
        <f>mintBurn_tbl_op!G441/$B451</f>
        <v>-1.6523653298204766E-2</v>
      </c>
      <c r="H451" s="11">
        <f>mintBurn_tbl_op!H441/$B451</f>
        <v>-4.4301431075982514E-2</v>
      </c>
      <c r="I451" s="11">
        <f>mintBurn_tbl_op!I441/$B451</f>
        <v>-6.6523653298204755E-2</v>
      </c>
      <c r="K451" s="11">
        <f>mintBurn_tbl_op!J441/$B451</f>
        <v>1.4301336846189928E-4</v>
      </c>
      <c r="L451" s="11">
        <f>mintBurn_tbl_op!K441/$B451</f>
        <v>-3.7952224726776188E-2</v>
      </c>
      <c r="M451" s="11">
        <f>mintBurn_tbl_op!L441/$B451</f>
        <v>-6.6523653298204755E-2</v>
      </c>
      <c r="N451" s="11">
        <f>mintBurn_tbl_op!M441/$B451</f>
        <v>-8.8745875520426981E-2</v>
      </c>
      <c r="O451" s="11">
        <f>mintBurn_tbl_op!N441/$B451</f>
        <v>-0.10652365329820476</v>
      </c>
    </row>
    <row r="452" spans="1:15" x14ac:dyDescent="0.25">
      <c r="A452" s="12" t="str">
        <f>mintBurn_tbl_op!A442</f>
        <v>0xa82618668a71bb492d1aaf8948de95d73eb8a243</v>
      </c>
      <c r="B452" s="2">
        <f>mintBurn_tbl_op!B442</f>
        <v>27060.773974939399</v>
      </c>
      <c r="C452" s="2">
        <f>mintBurn_tbl_op!C442</f>
        <v>7058.1186795879667</v>
      </c>
      <c r="D452" s="2"/>
      <c r="E452" s="11">
        <f>mintBurn_tbl_op!E442/$B452</f>
        <v>7.2508617598137093E-2</v>
      </c>
      <c r="F452" s="11">
        <f>mintBurn_tbl_op!F442/$B452</f>
        <v>2.4889569979089456E-2</v>
      </c>
      <c r="G452" s="11">
        <f>mintBurn_tbl_op!G442/$B452</f>
        <v>-1.0824715735196265E-2</v>
      </c>
      <c r="H452" s="11">
        <f>mintBurn_tbl_op!H442/$B452</f>
        <v>-3.8602493512974047E-2</v>
      </c>
      <c r="I452" s="11">
        <f>mintBurn_tbl_op!I442/$B452</f>
        <v>-6.0824715735196266E-2</v>
      </c>
      <c r="K452" s="11">
        <f>mintBurn_tbl_op!J442/$B452</f>
        <v>5.8419509314704045E-3</v>
      </c>
      <c r="L452" s="11">
        <f>mintBurn_tbl_op!K442/$B452</f>
        <v>-3.2253287163767699E-2</v>
      </c>
      <c r="M452" s="11">
        <f>mintBurn_tbl_op!L442/$B452</f>
        <v>-6.0824715735196266E-2</v>
      </c>
      <c r="N452" s="11">
        <f>mintBurn_tbl_op!M442/$B452</f>
        <v>-8.3046937957418521E-2</v>
      </c>
      <c r="O452" s="11">
        <f>mintBurn_tbl_op!N442/$B452</f>
        <v>-0.1008247157351963</v>
      </c>
    </row>
    <row r="453" spans="1:15" x14ac:dyDescent="0.25">
      <c r="A453" s="12" t="str">
        <f>mintBurn_tbl_op!A443</f>
        <v>0x36bc1e767ff57bd9e3e46f5cb996a5a1cf10a439</v>
      </c>
      <c r="B453" s="2">
        <f>mintBurn_tbl_op!B443</f>
        <v>26153.267780930761</v>
      </c>
      <c r="C453" s="2">
        <f>mintBurn_tbl_op!C443</f>
        <v>7021.0553927499132</v>
      </c>
      <c r="D453" s="2"/>
      <c r="E453" s="11">
        <f>mintBurn_tbl_op!E443/$B453</f>
        <v>6.4875278624422231E-2</v>
      </c>
      <c r="F453" s="11">
        <f>mintBurn_tbl_op!F443/$B453</f>
        <v>1.7256231005374587E-2</v>
      </c>
      <c r="G453" s="11">
        <f>mintBurn_tbl_op!G443/$B453</f>
        <v>-1.845805470891114E-2</v>
      </c>
      <c r="H453" s="11">
        <f>mintBurn_tbl_op!H443/$B453</f>
        <v>-4.6235832486688916E-2</v>
      </c>
      <c r="I453" s="11">
        <f>mintBurn_tbl_op!I443/$B453</f>
        <v>-6.8458054708911142E-2</v>
      </c>
      <c r="K453" s="11">
        <f>mintBurn_tbl_op!J443/$B453</f>
        <v>-1.7913880422444465E-3</v>
      </c>
      <c r="L453" s="11">
        <f>mintBurn_tbl_op!K443/$B453</f>
        <v>-3.9886626137482548E-2</v>
      </c>
      <c r="M453" s="11">
        <f>mintBurn_tbl_op!L443/$B453</f>
        <v>-6.8458054708911101E-2</v>
      </c>
      <c r="N453" s="11">
        <f>mintBurn_tbl_op!M443/$B453</f>
        <v>-9.0680276931133355E-2</v>
      </c>
      <c r="O453" s="11">
        <f>mintBurn_tbl_op!N443/$B453</f>
        <v>-0.10845805470891112</v>
      </c>
    </row>
    <row r="454" spans="1:15" x14ac:dyDescent="0.25">
      <c r="A454" s="12" t="str">
        <f>mintBurn_tbl_op!A444</f>
        <v>0xdca7125336a3ada3ece34860efebc230b6e3cc2e</v>
      </c>
      <c r="B454" s="2">
        <f>mintBurn_tbl_op!B444</f>
        <v>27915.926658197801</v>
      </c>
      <c r="C454" s="2">
        <f>mintBurn_tbl_op!C444</f>
        <v>7019.2728350771686</v>
      </c>
      <c r="D454" s="2"/>
      <c r="E454" s="11">
        <f>mintBurn_tbl_op!E444/$B454</f>
        <v>8.1890029264618622E-2</v>
      </c>
      <c r="F454" s="11">
        <f>mintBurn_tbl_op!F444/$B454</f>
        <v>3.4270981645570991E-2</v>
      </c>
      <c r="G454" s="11">
        <f>mintBurn_tbl_op!G444/$B454</f>
        <v>-1.4433040687147109E-3</v>
      </c>
      <c r="H454" s="11">
        <f>mintBurn_tbl_op!H444/$B454</f>
        <v>-2.9221081846492501E-2</v>
      </c>
      <c r="I454" s="11">
        <f>mintBurn_tbl_op!I444/$B454</f>
        <v>-5.1443304068714731E-2</v>
      </c>
      <c r="K454" s="11">
        <f>mintBurn_tbl_op!J444/$B454</f>
        <v>1.5223362597952001E-2</v>
      </c>
      <c r="L454" s="11">
        <f>mintBurn_tbl_op!K444/$B454</f>
        <v>-2.2871875497286105E-2</v>
      </c>
      <c r="M454" s="11">
        <f>mintBurn_tbl_op!L444/$B454</f>
        <v>-5.1443304068714696E-2</v>
      </c>
      <c r="N454" s="11">
        <f>mintBurn_tbl_op!M444/$B454</f>
        <v>-7.3665526290936881E-2</v>
      </c>
      <c r="O454" s="11">
        <f>mintBurn_tbl_op!N444/$B454</f>
        <v>-9.144330406871469E-2</v>
      </c>
    </row>
    <row r="455" spans="1:15" x14ac:dyDescent="0.25">
      <c r="A455" s="12" t="str">
        <f>mintBurn_tbl_op!A445</f>
        <v>0x8002fd754444c6aaa710b104bf9754525567bc1c</v>
      </c>
      <c r="B455" s="2">
        <f>mintBurn_tbl_op!B445</f>
        <v>29338.99532554972</v>
      </c>
      <c r="C455" s="2">
        <f>mintBurn_tbl_op!C445</f>
        <v>6995.7467661759392</v>
      </c>
      <c r="D455" s="2"/>
      <c r="E455" s="11">
        <f>mintBurn_tbl_op!E445/$B455</f>
        <v>9.4887991611501202E-2</v>
      </c>
      <c r="F455" s="11">
        <f>mintBurn_tbl_op!F445/$B455</f>
        <v>4.7268943992453571E-2</v>
      </c>
      <c r="G455" s="11">
        <f>mintBurn_tbl_op!G445/$B455</f>
        <v>1.1554658278167845E-2</v>
      </c>
      <c r="H455" s="11">
        <f>mintBurn_tbl_op!H445/$B455</f>
        <v>-1.6223119499609921E-2</v>
      </c>
      <c r="I455" s="11">
        <f>mintBurn_tbl_op!I445/$B455</f>
        <v>-3.8445341721832151E-2</v>
      </c>
      <c r="K455" s="11">
        <f>mintBurn_tbl_op!J445/$B455</f>
        <v>2.8221324944834529E-2</v>
      </c>
      <c r="L455" s="11">
        <f>mintBurn_tbl_op!K445/$B455</f>
        <v>-9.873913150403554E-3</v>
      </c>
      <c r="M455" s="11">
        <f>mintBurn_tbl_op!L445/$B455</f>
        <v>-3.8445341721832151E-2</v>
      </c>
      <c r="N455" s="11">
        <f>mintBurn_tbl_op!M445/$B455</f>
        <v>-6.066756394405437E-2</v>
      </c>
      <c r="O455" s="11">
        <f>mintBurn_tbl_op!N445/$B455</f>
        <v>-7.8445341721832151E-2</v>
      </c>
    </row>
    <row r="456" spans="1:15" x14ac:dyDescent="0.25">
      <c r="A456" s="12" t="str">
        <f>mintBurn_tbl_op!A446</f>
        <v>0x99d1de1982c5c9834d7efa5726460c8a092a88cc</v>
      </c>
      <c r="B456" s="2">
        <f>mintBurn_tbl_op!B446</f>
        <v>30217.16016378874</v>
      </c>
      <c r="C456" s="2">
        <f>mintBurn_tbl_op!C446</f>
        <v>6935.7155663973017</v>
      </c>
      <c r="D456" s="2"/>
      <c r="E456" s="11">
        <f>mintBurn_tbl_op!E446/$B456</f>
        <v>0.10380429987012799</v>
      </c>
      <c r="F456" s="11">
        <f>mintBurn_tbl_op!F446/$B456</f>
        <v>5.6185252251080356E-2</v>
      </c>
      <c r="G456" s="11">
        <f>mintBurn_tbl_op!G446/$B456</f>
        <v>2.0470966536794637E-2</v>
      </c>
      <c r="H456" s="11">
        <f>mintBurn_tbl_op!H446/$B456</f>
        <v>-7.3068112409831265E-3</v>
      </c>
      <c r="I456" s="11">
        <f>mintBurn_tbl_op!I446/$B456</f>
        <v>-2.9529033463205363E-2</v>
      </c>
      <c r="K456" s="11">
        <f>mintBurn_tbl_op!J446/$B456</f>
        <v>3.7137633203461307E-2</v>
      </c>
      <c r="L456" s="11">
        <f>mintBurn_tbl_op!K446/$B456</f>
        <v>-9.5760489177679176E-4</v>
      </c>
      <c r="M456" s="11">
        <f>mintBurn_tbl_op!L446/$B456</f>
        <v>-2.9529033463205363E-2</v>
      </c>
      <c r="N456" s="11">
        <f>mintBurn_tbl_op!M446/$B456</f>
        <v>-5.1751255685427586E-2</v>
      </c>
      <c r="O456" s="11">
        <f>mintBurn_tbl_op!N446/$B456</f>
        <v>-6.9529033463205353E-2</v>
      </c>
    </row>
    <row r="457" spans="1:15" x14ac:dyDescent="0.25">
      <c r="A457" s="12" t="str">
        <f>mintBurn_tbl_op!A447</f>
        <v>0xe5f3a9033b4f2727859974da45ad1719560172ac</v>
      </c>
      <c r="B457" s="2">
        <f>mintBurn_tbl_op!B447</f>
        <v>26654.860029101052</v>
      </c>
      <c r="C457" s="2">
        <f>mintBurn_tbl_op!C447</f>
        <v>6844.5444784214169</v>
      </c>
      <c r="D457" s="2"/>
      <c r="E457" s="11">
        <f>mintBurn_tbl_op!E447/$B457</f>
        <v>7.6549224508573779E-2</v>
      </c>
      <c r="F457" s="11">
        <f>mintBurn_tbl_op!F447/$B457</f>
        <v>2.8930176889526218E-2</v>
      </c>
      <c r="G457" s="11">
        <f>mintBurn_tbl_op!G447/$B457</f>
        <v>-6.7841088247595103E-3</v>
      </c>
      <c r="H457" s="11">
        <f>mintBurn_tbl_op!H447/$B457</f>
        <v>-3.4561886602537284E-2</v>
      </c>
      <c r="I457" s="11">
        <f>mintBurn_tbl_op!I447/$B457</f>
        <v>-5.6784108824759524E-2</v>
      </c>
      <c r="K457" s="11">
        <f>mintBurn_tbl_op!J447/$B457</f>
        <v>9.8825578419071917E-3</v>
      </c>
      <c r="L457" s="11">
        <f>mintBurn_tbl_op!K447/$B457</f>
        <v>-2.8212680253330895E-2</v>
      </c>
      <c r="M457" s="11">
        <f>mintBurn_tbl_op!L447/$B457</f>
        <v>-5.678410882475949E-2</v>
      </c>
      <c r="N457" s="11">
        <f>mintBurn_tbl_op!M447/$B457</f>
        <v>-7.9006331046981709E-2</v>
      </c>
      <c r="O457" s="11">
        <f>mintBurn_tbl_op!N447/$B457</f>
        <v>-9.6784108824759491E-2</v>
      </c>
    </row>
    <row r="458" spans="1:15" x14ac:dyDescent="0.25">
      <c r="A458" s="12" t="str">
        <f>mintBurn_tbl_op!A448</f>
        <v>0x0e5a41e389ac5e614ebdc0ac7b3fc4977fc0ee06</v>
      </c>
      <c r="B458" s="2">
        <f>mintBurn_tbl_op!B448</f>
        <v>27619.2133736549</v>
      </c>
      <c r="C458" s="2">
        <f>mintBurn_tbl_op!C448</f>
        <v>6819.8814639140573</v>
      </c>
      <c r="D458" s="2"/>
      <c r="E458" s="11">
        <f>mintBurn_tbl_op!E448/$B458</f>
        <v>8.6408072586431461E-2</v>
      </c>
      <c r="F458" s="11">
        <f>mintBurn_tbl_op!F448/$B458</f>
        <v>3.8789024967383817E-2</v>
      </c>
      <c r="G458" s="11">
        <f>mintBurn_tbl_op!G448/$B458</f>
        <v>3.0747392530980971E-3</v>
      </c>
      <c r="H458" s="11">
        <f>mintBurn_tbl_op!H448/$B458</f>
        <v>-2.4703038524679685E-2</v>
      </c>
      <c r="I458" s="11">
        <f>mintBurn_tbl_op!I448/$B458</f>
        <v>-4.6925260746901926E-2</v>
      </c>
      <c r="K458" s="11">
        <f>mintBurn_tbl_op!J448/$B458</f>
        <v>1.9741405919764792E-2</v>
      </c>
      <c r="L458" s="11">
        <f>mintBurn_tbl_op!K448/$B458</f>
        <v>-1.8353832175473327E-2</v>
      </c>
      <c r="M458" s="11">
        <f>mintBurn_tbl_op!L448/$B458</f>
        <v>-4.6925260746901891E-2</v>
      </c>
      <c r="N458" s="11">
        <f>mintBurn_tbl_op!M448/$B458</f>
        <v>-6.9147482969124138E-2</v>
      </c>
      <c r="O458" s="11">
        <f>mintBurn_tbl_op!N448/$B458</f>
        <v>-8.6925260746901878E-2</v>
      </c>
    </row>
    <row r="459" spans="1:15" x14ac:dyDescent="0.25">
      <c r="A459" s="12" t="str">
        <f>mintBurn_tbl_op!A449</f>
        <v>0xffb10391db72dd88a17862597bfa2ef6d2188b4e</v>
      </c>
      <c r="B459" s="2">
        <f>mintBurn_tbl_op!B449</f>
        <v>27497.665123006838</v>
      </c>
      <c r="C459" s="2">
        <f>mintBurn_tbl_op!C449</f>
        <v>6583.9096911845681</v>
      </c>
      <c r="D459" s="2"/>
      <c r="E459" s="11">
        <f>mintBurn_tbl_op!E449/$B459</f>
        <v>9.3898106315606675E-2</v>
      </c>
      <c r="F459" s="11">
        <f>mintBurn_tbl_op!F449/$B459</f>
        <v>4.6279058696559044E-2</v>
      </c>
      <c r="G459" s="11">
        <f>mintBurn_tbl_op!G449/$B459</f>
        <v>1.0564772982273332E-2</v>
      </c>
      <c r="H459" s="11">
        <f>mintBurn_tbl_op!H449/$B459</f>
        <v>-1.7213004795504458E-2</v>
      </c>
      <c r="I459" s="11">
        <f>mintBurn_tbl_op!I449/$B459</f>
        <v>-3.9435227017726684E-2</v>
      </c>
      <c r="K459" s="11">
        <f>mintBurn_tbl_op!J449/$B459</f>
        <v>2.7231439648940023E-2</v>
      </c>
      <c r="L459" s="11">
        <f>mintBurn_tbl_op!K449/$B459</f>
        <v>-1.0863798446298065E-2</v>
      </c>
      <c r="M459" s="11">
        <f>mintBurn_tbl_op!L449/$B459</f>
        <v>-3.943522701772665E-2</v>
      </c>
      <c r="N459" s="11">
        <f>mintBurn_tbl_op!M449/$B459</f>
        <v>-6.165744923994889E-2</v>
      </c>
      <c r="O459" s="11">
        <f>mintBurn_tbl_op!N449/$B459</f>
        <v>-7.9435227017726665E-2</v>
      </c>
    </row>
    <row r="460" spans="1:15" x14ac:dyDescent="0.25">
      <c r="A460" s="12" t="str">
        <f>mintBurn_tbl_op!A450</f>
        <v>0x5cfc1e580bd80336e1474a804dd5b56444c9eaa6</v>
      </c>
      <c r="B460" s="2">
        <f>mintBurn_tbl_op!B450</f>
        <v>24769.156291999279</v>
      </c>
      <c r="C460" s="2">
        <f>mintBurn_tbl_op!C450</f>
        <v>6483.1342789200426</v>
      </c>
      <c r="D460" s="2"/>
      <c r="E460" s="11">
        <f>mintBurn_tbl_op!E450/$B460</f>
        <v>7.1591100271718305E-2</v>
      </c>
      <c r="F460" s="11">
        <f>mintBurn_tbl_op!F450/$B460</f>
        <v>2.3972052652670672E-2</v>
      </c>
      <c r="G460" s="11">
        <f>mintBurn_tbl_op!G450/$B460</f>
        <v>-1.1742233061615018E-2</v>
      </c>
      <c r="H460" s="11">
        <f>mintBurn_tbl_op!H450/$B460</f>
        <v>-3.9520010839392779E-2</v>
      </c>
      <c r="I460" s="11">
        <f>mintBurn_tbl_op!I450/$B460</f>
        <v>-6.174223306161504E-2</v>
      </c>
      <c r="K460" s="11">
        <f>mintBurn_tbl_op!J450/$B460</f>
        <v>4.924433605051696E-3</v>
      </c>
      <c r="L460" s="11">
        <f>mintBurn_tbl_op!K450/$B460</f>
        <v>-3.3170804490186404E-2</v>
      </c>
      <c r="M460" s="11">
        <f>mintBurn_tbl_op!L450/$B460</f>
        <v>-6.1742233061614991E-2</v>
      </c>
      <c r="N460" s="11">
        <f>mintBurn_tbl_op!M450/$B460</f>
        <v>-8.3964455283837225E-2</v>
      </c>
      <c r="O460" s="11">
        <f>mintBurn_tbl_op!N450/$B460</f>
        <v>-0.10174223306161499</v>
      </c>
    </row>
    <row r="461" spans="1:15" x14ac:dyDescent="0.25">
      <c r="A461" s="12" t="str">
        <f>mintBurn_tbl_op!A451</f>
        <v>0x437ae28150189890d987deee46cc29bf4098622f</v>
      </c>
      <c r="B461" s="2">
        <f>mintBurn_tbl_op!B451</f>
        <v>27022.87987483602</v>
      </c>
      <c r="C461" s="2">
        <f>mintBurn_tbl_op!C451</f>
        <v>6341.8881509044659</v>
      </c>
      <c r="D461" s="2"/>
      <c r="E461" s="11">
        <f>mintBurn_tbl_op!E451/$B461</f>
        <v>9.8647460462688755E-2</v>
      </c>
      <c r="F461" s="11">
        <f>mintBurn_tbl_op!F451/$B461</f>
        <v>5.1028412843641138E-2</v>
      </c>
      <c r="G461" s="11">
        <f>mintBurn_tbl_op!G451/$B461</f>
        <v>1.5314127129355431E-2</v>
      </c>
      <c r="H461" s="11">
        <f>mintBurn_tbl_op!H451/$B461</f>
        <v>-1.2463650648422345E-2</v>
      </c>
      <c r="I461" s="11">
        <f>mintBurn_tbl_op!I451/$B461</f>
        <v>-3.4685872870644563E-2</v>
      </c>
      <c r="K461" s="11">
        <f>mintBurn_tbl_op!J451/$B461</f>
        <v>3.1980793796022117E-2</v>
      </c>
      <c r="L461" s="11">
        <f>mintBurn_tbl_op!K451/$B461</f>
        <v>-6.1144442992160045E-3</v>
      </c>
      <c r="M461" s="11">
        <f>mintBurn_tbl_op!L451/$B461</f>
        <v>-3.4685872870644563E-2</v>
      </c>
      <c r="N461" s="11">
        <f>mintBurn_tbl_op!M451/$B461</f>
        <v>-5.6908095092866776E-2</v>
      </c>
      <c r="O461" s="11">
        <f>mintBurn_tbl_op!N451/$B461</f>
        <v>-7.4685872870644585E-2</v>
      </c>
    </row>
    <row r="462" spans="1:15" x14ac:dyDescent="0.25">
      <c r="A462" s="12" t="str">
        <f>mintBurn_tbl_op!A452</f>
        <v>0x9c0d1f4a029c46265831d120dee9cdc72f0ab3c3</v>
      </c>
      <c r="B462" s="2">
        <f>mintBurn_tbl_op!B452</f>
        <v>12190.66536063493</v>
      </c>
      <c r="C462" s="2">
        <f>mintBurn_tbl_op!C452</f>
        <v>5599.2178944886873</v>
      </c>
      <c r="D462" s="2"/>
      <c r="E462" s="11">
        <f>mintBurn_tbl_op!E452/$B462</f>
        <v>-0.1259703821610817</v>
      </c>
      <c r="F462" s="11">
        <f>mintBurn_tbl_op!F452/$B462</f>
        <v>-0.1735894297801294</v>
      </c>
      <c r="G462" s="11">
        <f>mintBurn_tbl_op!G452/$B462</f>
        <v>-0.20930371549441504</v>
      </c>
      <c r="H462" s="11">
        <f>mintBurn_tbl_op!H452/$B462</f>
        <v>-0.23708149327219286</v>
      </c>
      <c r="I462" s="11">
        <f>mintBurn_tbl_op!I452/$B462</f>
        <v>-0.25930371549441505</v>
      </c>
      <c r="K462" s="11">
        <f>mintBurn_tbl_op!J452/$B462</f>
        <v>-0.19263704882774838</v>
      </c>
      <c r="L462" s="11">
        <f>mintBurn_tbl_op!K452/$B462</f>
        <v>-0.23073228692298645</v>
      </c>
      <c r="M462" s="11">
        <f>mintBurn_tbl_op!L452/$B462</f>
        <v>-0.25930371549441505</v>
      </c>
      <c r="N462" s="11">
        <f>mintBurn_tbl_op!M452/$B462</f>
        <v>-0.28152593771663725</v>
      </c>
      <c r="O462" s="11">
        <f>mintBurn_tbl_op!N452/$B462</f>
        <v>-0.29930371549441509</v>
      </c>
    </row>
    <row r="463" spans="1:15" x14ac:dyDescent="0.25">
      <c r="A463" s="12" t="str">
        <f>mintBurn_tbl_op!A453</f>
        <v>0xa4cff481cd40e733650ea76f6f8008f067bf6ef3</v>
      </c>
      <c r="B463" s="2">
        <f>mintBurn_tbl_op!B453</f>
        <v>46866.009603350147</v>
      </c>
      <c r="C463" s="2">
        <f>mintBurn_tbl_op!C453</f>
        <v>5482.2875560442326</v>
      </c>
      <c r="D463" s="2"/>
      <c r="E463" s="11">
        <f>mintBurn_tbl_op!E453/$B463</f>
        <v>0.21635542967898996</v>
      </c>
      <c r="F463" s="11">
        <f>mintBurn_tbl_op!F453/$B463</f>
        <v>0.16873638205994218</v>
      </c>
      <c r="G463" s="11">
        <f>mintBurn_tbl_op!G453/$B463</f>
        <v>0.13302209634565648</v>
      </c>
      <c r="H463" s="11">
        <f>mintBurn_tbl_op!H453/$B463</f>
        <v>0.10524431856787871</v>
      </c>
      <c r="I463" s="11">
        <f>mintBurn_tbl_op!I453/$B463</f>
        <v>8.3022096345656493E-2</v>
      </c>
      <c r="K463" s="11">
        <f>mintBurn_tbl_op!J453/$B463</f>
        <v>0.14968876301232317</v>
      </c>
      <c r="L463" s="11">
        <f>mintBurn_tbl_op!K453/$B463</f>
        <v>0.11159352491708506</v>
      </c>
      <c r="M463" s="11">
        <f>mintBurn_tbl_op!L453/$B463</f>
        <v>8.3022096345656493E-2</v>
      </c>
      <c r="N463" s="11">
        <f>mintBurn_tbl_op!M453/$B463</f>
        <v>6.079987412343426E-2</v>
      </c>
      <c r="O463" s="11">
        <f>mintBurn_tbl_op!N453/$B463</f>
        <v>4.3022096345656478E-2</v>
      </c>
    </row>
    <row r="464" spans="1:15" x14ac:dyDescent="0.25">
      <c r="A464" s="12" t="str">
        <f>mintBurn_tbl_op!A454</f>
        <v>0x16224283be3f7c0245d9d259ea82ead7fcb8343d</v>
      </c>
      <c r="B464" s="2">
        <f>mintBurn_tbl_op!B454</f>
        <v>16286.89901680094</v>
      </c>
      <c r="C464" s="2">
        <f>mintBurn_tbl_op!C454</f>
        <v>4295.0349217177099</v>
      </c>
      <c r="D464" s="2"/>
      <c r="E464" s="11">
        <f>mintBurn_tbl_op!E454/$B464</f>
        <v>6.9622302934783151E-2</v>
      </c>
      <c r="F464" s="11">
        <f>mintBurn_tbl_op!F454/$B464</f>
        <v>2.2003255315735513E-2</v>
      </c>
      <c r="G464" s="11">
        <f>mintBurn_tbl_op!G454/$B464</f>
        <v>-1.3711030398550185E-2</v>
      </c>
      <c r="H464" s="11">
        <f>mintBurn_tbl_op!H454/$B464</f>
        <v>-4.1488808176327961E-2</v>
      </c>
      <c r="I464" s="11">
        <f>mintBurn_tbl_op!I454/$B464</f>
        <v>-6.3711030398550195E-2</v>
      </c>
      <c r="K464" s="11">
        <f>mintBurn_tbl_op!J454/$B464</f>
        <v>2.9556362681165214E-3</v>
      </c>
      <c r="L464" s="11">
        <f>mintBurn_tbl_op!K454/$B464</f>
        <v>-3.51396018271216E-2</v>
      </c>
      <c r="M464" s="11">
        <f>mintBurn_tbl_op!L454/$B464</f>
        <v>-6.3711030398550195E-2</v>
      </c>
      <c r="N464" s="11">
        <f>mintBurn_tbl_op!M454/$B464</f>
        <v>-8.5933252620772407E-2</v>
      </c>
      <c r="O464" s="11">
        <f>mintBurn_tbl_op!N454/$B464</f>
        <v>-0.10371103039855016</v>
      </c>
    </row>
    <row r="465" spans="1:15" x14ac:dyDescent="0.25">
      <c r="A465" s="12" t="str">
        <f>mintBurn_tbl_op!A455</f>
        <v>0xd27d997cb2dbeda80ca77925b05e2550c5d9c368</v>
      </c>
      <c r="B465" s="2">
        <f>mintBurn_tbl_op!B455</f>
        <v>42312.227581208332</v>
      </c>
      <c r="C465" s="2">
        <f>mintBurn_tbl_op!C455</f>
        <v>3713.708201069931</v>
      </c>
      <c r="D465" s="2"/>
      <c r="E465" s="11">
        <f>mintBurn_tbl_op!E455/$B465</f>
        <v>0.24556418447577574</v>
      </c>
      <c r="F465" s="11">
        <f>mintBurn_tbl_op!F455/$B465</f>
        <v>0.19794513685672802</v>
      </c>
      <c r="G465" s="11">
        <f>mintBurn_tbl_op!G455/$B465</f>
        <v>0.16223085114244234</v>
      </c>
      <c r="H465" s="11">
        <f>mintBurn_tbl_op!H455/$B465</f>
        <v>0.13445307336466453</v>
      </c>
      <c r="I465" s="11">
        <f>mintBurn_tbl_op!I455/$B465</f>
        <v>0.11223085114244234</v>
      </c>
      <c r="K465" s="11">
        <f>mintBurn_tbl_op!J455/$B465</f>
        <v>0.17889751780910904</v>
      </c>
      <c r="L465" s="11">
        <f>mintBurn_tbl_op!K455/$B465</f>
        <v>0.14080227971387094</v>
      </c>
      <c r="M465" s="11">
        <f>mintBurn_tbl_op!L455/$B465</f>
        <v>0.11223085114244234</v>
      </c>
      <c r="N465" s="11">
        <f>mintBurn_tbl_op!M455/$B465</f>
        <v>9.000862892022013E-2</v>
      </c>
      <c r="O465" s="11">
        <f>mintBurn_tbl_op!N455/$B465</f>
        <v>7.2230851142442334E-2</v>
      </c>
    </row>
    <row r="466" spans="1:15" x14ac:dyDescent="0.25">
      <c r="A466" s="12" t="str">
        <f>mintBurn_tbl_op!A456</f>
        <v>0x9265f86d58b348060e43216f968bda8a6bb63572</v>
      </c>
      <c r="B466" s="2">
        <f>mintBurn_tbl_op!B456</f>
        <v>10348.6149767057</v>
      </c>
      <c r="C466" s="2">
        <f>mintBurn_tbl_op!C456</f>
        <v>3152.162878847535</v>
      </c>
      <c r="D466" s="2"/>
      <c r="E466" s="11">
        <f>mintBurn_tbl_op!E456/$B466</f>
        <v>2.8735772602460484E-2</v>
      </c>
      <c r="F466" s="11">
        <f>mintBurn_tbl_op!F456/$B466</f>
        <v>-1.8883275016587115E-2</v>
      </c>
      <c r="G466" s="11">
        <f>mintBurn_tbl_op!G456/$B466</f>
        <v>-5.4597560730872845E-2</v>
      </c>
      <c r="H466" s="11">
        <f>mintBurn_tbl_op!H456/$B466</f>
        <v>-8.2375338508650614E-2</v>
      </c>
      <c r="I466" s="11">
        <f>mintBurn_tbl_op!I456/$B466</f>
        <v>-0.10459756073087288</v>
      </c>
      <c r="K466" s="11">
        <f>mintBurn_tbl_op!J456/$B466</f>
        <v>-3.793089406420614E-2</v>
      </c>
      <c r="L466" s="11">
        <f>mintBurn_tbl_op!K456/$B466</f>
        <v>-7.6026132159444232E-2</v>
      </c>
      <c r="M466" s="11">
        <f>mintBurn_tbl_op!L456/$B466</f>
        <v>-0.10459756073087277</v>
      </c>
      <c r="N466" s="11">
        <f>mintBurn_tbl_op!M456/$B466</f>
        <v>-0.12681978295309498</v>
      </c>
      <c r="O466" s="11">
        <f>mintBurn_tbl_op!N456/$B466</f>
        <v>-0.14459756073087279</v>
      </c>
    </row>
    <row r="467" spans="1:15" x14ac:dyDescent="0.25">
      <c r="A467" s="12" t="str">
        <f>mintBurn_tbl_op!A457</f>
        <v>0xb0399dac8f4d4100b49b2a7b3873481114229d18</v>
      </c>
      <c r="B467" s="2">
        <f>mintBurn_tbl_op!B457</f>
        <v>4258.358005956783</v>
      </c>
      <c r="C467" s="2">
        <f>mintBurn_tbl_op!C457</f>
        <v>1130.8251262789579</v>
      </c>
      <c r="D467" s="2"/>
      <c r="E467" s="11">
        <f>mintBurn_tbl_op!E457/$B467</f>
        <v>6.7779069296089664E-2</v>
      </c>
      <c r="F467" s="11">
        <f>mintBurn_tbl_op!F457/$B467</f>
        <v>2.0160021677042009E-2</v>
      </c>
      <c r="G467" s="11">
        <f>mintBurn_tbl_op!G457/$B467</f>
        <v>-1.5554264037243696E-2</v>
      </c>
      <c r="H467" s="11">
        <f>mintBurn_tbl_op!H457/$B467</f>
        <v>-4.3332041815021476E-2</v>
      </c>
      <c r="I467" s="11">
        <f>mintBurn_tbl_op!I457/$B467</f>
        <v>-6.5554264037243723E-2</v>
      </c>
      <c r="K467" s="11">
        <f>mintBurn_tbl_op!J457/$B467</f>
        <v>1.1124026294229738E-3</v>
      </c>
      <c r="L467" s="11">
        <f>mintBurn_tbl_op!K457/$B467</f>
        <v>-3.6982835465815107E-2</v>
      </c>
      <c r="M467" s="11">
        <f>mintBurn_tbl_op!L457/$B467</f>
        <v>-6.5554264037243695E-2</v>
      </c>
      <c r="N467" s="11">
        <f>mintBurn_tbl_op!M457/$B467</f>
        <v>-8.7776486259465908E-2</v>
      </c>
      <c r="O467" s="11">
        <f>mintBurn_tbl_op!N457/$B467</f>
        <v>-0.10555426403724366</v>
      </c>
    </row>
    <row r="468" spans="1:15" x14ac:dyDescent="0.25">
      <c r="A468" s="12" t="str">
        <f>mintBurn_tbl_op!A458</f>
        <v>0x22a82af208eacd076b01e4668b9864777f5e21b7</v>
      </c>
      <c r="B468" s="2">
        <f>mintBurn_tbl_op!B458</f>
        <v>28226.377922909509</v>
      </c>
      <c r="C468" s="2">
        <f>mintBurn_tbl_op!C458</f>
        <v>1016.2832617938381</v>
      </c>
      <c r="D468" s="2"/>
      <c r="E468" s="11">
        <f>mintBurn_tbl_op!E458/$B468</f>
        <v>0.29732859816789831</v>
      </c>
      <c r="F468" s="11">
        <f>mintBurn_tbl_op!F458/$B468</f>
        <v>0.24970955054885074</v>
      </c>
      <c r="G468" s="11">
        <f>mintBurn_tbl_op!G458/$B468</f>
        <v>0.21399526483456502</v>
      </c>
      <c r="H468" s="11">
        <f>mintBurn_tbl_op!H458/$B468</f>
        <v>0.18621748705678723</v>
      </c>
      <c r="I468" s="11">
        <f>mintBurn_tbl_op!I458/$B468</f>
        <v>0.163995264834565</v>
      </c>
      <c r="K468" s="11">
        <f>mintBurn_tbl_op!J458/$B468</f>
        <v>0.23066193150123171</v>
      </c>
      <c r="L468" s="11">
        <f>mintBurn_tbl_op!K458/$B468</f>
        <v>0.19256669340599361</v>
      </c>
      <c r="M468" s="11">
        <f>mintBurn_tbl_op!L458/$B468</f>
        <v>0.163995264834565</v>
      </c>
      <c r="N468" s="11">
        <f>mintBurn_tbl_op!M458/$B468</f>
        <v>0.14177304261234278</v>
      </c>
      <c r="O468" s="11">
        <f>mintBurn_tbl_op!N458/$B468</f>
        <v>0.12399526483456502</v>
      </c>
    </row>
    <row r="469" spans="1:15" x14ac:dyDescent="0.25">
      <c r="A469" s="12" t="str">
        <f>mintBurn_tbl_op!A459</f>
        <v>0x82e8936b187d83fd6eb2b7dab5b19556e9deff1c</v>
      </c>
      <c r="B469" s="2">
        <f>mintBurn_tbl_op!B459</f>
        <v>3209.56253943211</v>
      </c>
      <c r="C469" s="2">
        <f>mintBurn_tbl_op!C459</f>
        <v>804.58131975988158</v>
      </c>
      <c r="D469" s="2"/>
      <c r="E469" s="11">
        <f>mintBurn_tbl_op!E459/$B469</f>
        <v>8.2650783959411014E-2</v>
      </c>
      <c r="F469" s="11">
        <f>mintBurn_tbl_op!F459/$B469</f>
        <v>3.503173634036337E-2</v>
      </c>
      <c r="G469" s="11">
        <f>mintBurn_tbl_op!G459/$B469</f>
        <v>-6.8254937392233175E-4</v>
      </c>
      <c r="H469" s="11">
        <f>mintBurn_tbl_op!H459/$B469</f>
        <v>-2.8460327151700125E-2</v>
      </c>
      <c r="I469" s="11">
        <f>mintBurn_tbl_op!I459/$B469</f>
        <v>-5.0682549373922345E-2</v>
      </c>
      <c r="K469" s="11">
        <f>mintBurn_tbl_op!J459/$B469</f>
        <v>1.5984117292744387E-2</v>
      </c>
      <c r="L469" s="11">
        <f>mintBurn_tbl_op!K459/$B469</f>
        <v>-2.2111120802493747E-2</v>
      </c>
      <c r="M469" s="11">
        <f>mintBurn_tbl_op!L459/$B469</f>
        <v>-5.068254937392231E-2</v>
      </c>
      <c r="N469" s="11">
        <f>mintBurn_tbl_op!M459/$B469</f>
        <v>-7.290477159614453E-2</v>
      </c>
      <c r="O469" s="11">
        <f>mintBurn_tbl_op!N459/$B469</f>
        <v>-9.0682549373922311E-2</v>
      </c>
    </row>
    <row r="470" spans="1:15" x14ac:dyDescent="0.25">
      <c r="A470" s="12" t="str">
        <f>mintBurn_tbl_op!A460</f>
        <v>0xa64c1afe585e435709fe83c3b1c1a100d3a9ea0c</v>
      </c>
      <c r="B470" s="2">
        <f>mintBurn_tbl_op!B460</f>
        <v>597.75360944998749</v>
      </c>
      <c r="C470" s="2">
        <f>mintBurn_tbl_op!C460</f>
        <v>287.52371114170921</v>
      </c>
      <c r="D470" s="2"/>
      <c r="E470" s="11">
        <f>mintBurn_tbl_op!E460/$B470</f>
        <v>-0.14767373479005125</v>
      </c>
      <c r="F470" s="11">
        <f>mintBurn_tbl_op!F460/$B470</f>
        <v>-0.19529278240909892</v>
      </c>
      <c r="G470" s="11">
        <f>mintBurn_tbl_op!G460/$B470</f>
        <v>-0.23100706812338462</v>
      </c>
      <c r="H470" s="11">
        <f>mintBurn_tbl_op!H460/$B470</f>
        <v>-0.25878484590116235</v>
      </c>
      <c r="I470" s="11">
        <f>mintBurn_tbl_op!I460/$B470</f>
        <v>-0.28100706812338466</v>
      </c>
      <c r="K470" s="11">
        <f>mintBurn_tbl_op!J460/$B470</f>
        <v>-0.21434040145671793</v>
      </c>
      <c r="L470" s="11">
        <f>mintBurn_tbl_op!K460/$B470</f>
        <v>-0.25243563955195597</v>
      </c>
      <c r="M470" s="11">
        <f>mintBurn_tbl_op!L460/$B470</f>
        <v>-0.28100706812338466</v>
      </c>
      <c r="N470" s="11">
        <f>mintBurn_tbl_op!M460/$B470</f>
        <v>-0.30322929034560675</v>
      </c>
      <c r="O470" s="11">
        <f>mintBurn_tbl_op!N460/$B470</f>
        <v>-0.3210070681233847</v>
      </c>
    </row>
    <row r="471" spans="1:15" x14ac:dyDescent="0.25">
      <c r="A471" s="12" t="str">
        <f>mintBurn_tbl_op!A461</f>
        <v>0x815612815d7fb01b1e8a97fe4a0996e77245a3aa</v>
      </c>
      <c r="B471" s="2">
        <f>mintBurn_tbl_op!B461</f>
        <v>775.04840657483965</v>
      </c>
      <c r="C471" s="2">
        <f>mintBurn_tbl_op!C461</f>
        <v>206.52047637470741</v>
      </c>
      <c r="D471" s="2"/>
      <c r="E471" s="11">
        <f>mintBurn_tbl_op!E461/$B471</f>
        <v>6.6871942505655355E-2</v>
      </c>
      <c r="F471" s="11">
        <f>mintBurn_tbl_op!F461/$B471</f>
        <v>1.9252894886607759E-2</v>
      </c>
      <c r="G471" s="11">
        <f>mintBurn_tbl_op!G461/$B471</f>
        <v>-1.6461390827677943E-2</v>
      </c>
      <c r="H471" s="11">
        <f>mintBurn_tbl_op!H461/$B471</f>
        <v>-4.4239168605455709E-2</v>
      </c>
      <c r="I471" s="11">
        <f>mintBurn_tbl_op!I461/$B471</f>
        <v>-6.6461390827677935E-2</v>
      </c>
      <c r="K471" s="11">
        <f>mintBurn_tbl_op!J461/$B471</f>
        <v>2.0527583898872893E-4</v>
      </c>
      <c r="L471" s="11">
        <f>mintBurn_tbl_op!K461/$B471</f>
        <v>-3.7889962256249354E-2</v>
      </c>
      <c r="M471" s="11">
        <f>mintBurn_tbl_op!L461/$B471</f>
        <v>-6.6461390827677935E-2</v>
      </c>
      <c r="N471" s="11">
        <f>mintBurn_tbl_op!M461/$B471</f>
        <v>-8.8683613049900162E-2</v>
      </c>
      <c r="O471" s="11">
        <f>mintBurn_tbl_op!N461/$B471</f>
        <v>-0.10646139082767793</v>
      </c>
    </row>
    <row r="472" spans="1:15" x14ac:dyDescent="0.25">
      <c r="A472" s="12" t="str">
        <f>mintBurn_tbl_op!A462</f>
        <v>0x127e0464b6eca624f09b9292c4f33e4a829ea5d9</v>
      </c>
      <c r="B472" s="2">
        <f>mintBurn_tbl_op!B462</f>
        <v>69632.532684417791</v>
      </c>
      <c r="C472" s="2">
        <f>mintBurn_tbl_op!C462</f>
        <v>132.16042304315701</v>
      </c>
      <c r="D472" s="2"/>
      <c r="E472" s="11">
        <f>mintBurn_tbl_op!E462/$B472</f>
        <v>0.33143536383620015</v>
      </c>
      <c r="F472" s="11">
        <f>mintBurn_tbl_op!F462/$B472</f>
        <v>0.28381631621715242</v>
      </c>
      <c r="G472" s="11">
        <f>mintBurn_tbl_op!G462/$B472</f>
        <v>0.24810203050286675</v>
      </c>
      <c r="H472" s="11">
        <f>mintBurn_tbl_op!H462/$B472</f>
        <v>0.22032425272508907</v>
      </c>
      <c r="I472" s="11">
        <f>mintBurn_tbl_op!I462/$B472</f>
        <v>0.19810203050286676</v>
      </c>
      <c r="K472" s="11">
        <f>mintBurn_tbl_op!J462/$B472</f>
        <v>0.26476869716953344</v>
      </c>
      <c r="L472" s="11">
        <f>mintBurn_tbl_op!K462/$B472</f>
        <v>0.22667345907429537</v>
      </c>
      <c r="M472" s="11">
        <f>mintBurn_tbl_op!L462/$B472</f>
        <v>0.19810203050286676</v>
      </c>
      <c r="N472" s="11">
        <f>mintBurn_tbl_op!M462/$B472</f>
        <v>0.17587980828064459</v>
      </c>
      <c r="O472" s="11">
        <f>mintBurn_tbl_op!N462/$B472</f>
        <v>0.15810203050286678</v>
      </c>
    </row>
    <row r="473" spans="1:15" x14ac:dyDescent="0.25">
      <c r="A473" s="12" t="str">
        <f>mintBurn_tbl_op!A463</f>
        <v>0xef80c44d996ebac95aa62589986fb3fcdfe3f7d9</v>
      </c>
      <c r="B473" s="2">
        <f>mintBurn_tbl_op!B463</f>
        <v>491.27009641861167</v>
      </c>
      <c r="C473" s="2">
        <f>mintBurn_tbl_op!C463</f>
        <v>129.22913524870481</v>
      </c>
      <c r="D473" s="2"/>
      <c r="E473" s="11">
        <f>mintBurn_tbl_op!E463/$B473</f>
        <v>7.0282241498530157E-2</v>
      </c>
      <c r="F473" s="11">
        <f>mintBurn_tbl_op!F463/$B473</f>
        <v>2.2663193879482506E-2</v>
      </c>
      <c r="G473" s="11">
        <f>mintBurn_tbl_op!G463/$B473</f>
        <v>-1.3051091834803187E-2</v>
      </c>
      <c r="H473" s="11">
        <f>mintBurn_tbl_op!H463/$B473</f>
        <v>-4.0828869612580955E-2</v>
      </c>
      <c r="I473" s="11">
        <f>mintBurn_tbl_op!I463/$B473</f>
        <v>-6.3051091834803202E-2</v>
      </c>
      <c r="K473" s="11">
        <f>mintBurn_tbl_op!J463/$B473</f>
        <v>3.6155748318634829E-3</v>
      </c>
      <c r="L473" s="11">
        <f>mintBurn_tbl_op!K463/$B473</f>
        <v>-3.447966326337458E-2</v>
      </c>
      <c r="M473" s="11">
        <f>mintBurn_tbl_op!L463/$B473</f>
        <v>-6.3051091834803161E-2</v>
      </c>
      <c r="N473" s="11">
        <f>mintBurn_tbl_op!M463/$B473</f>
        <v>-8.5273314057025429E-2</v>
      </c>
      <c r="O473" s="11">
        <f>mintBurn_tbl_op!N463/$B473</f>
        <v>-0.10305109183480318</v>
      </c>
    </row>
    <row r="474" spans="1:15" x14ac:dyDescent="0.25">
      <c r="A474" s="12" t="str">
        <f>mintBurn_tbl_op!A464</f>
        <v>0x6e3aa85db95bba36276a37ed93b12b7ab0782afb</v>
      </c>
      <c r="B474" s="2">
        <f>mintBurn_tbl_op!B464</f>
        <v>516.99555747232205</v>
      </c>
      <c r="C474" s="2">
        <f>mintBurn_tbl_op!C464</f>
        <v>127.2179495382338</v>
      </c>
      <c r="D474" s="2"/>
      <c r="E474" s="11">
        <f>mintBurn_tbl_op!E464/$B474</f>
        <v>8.7261683974828932E-2</v>
      </c>
      <c r="F474" s="11">
        <f>mintBurn_tbl_op!F464/$B474</f>
        <v>3.9642636355781309E-2</v>
      </c>
      <c r="G474" s="11">
        <f>mintBurn_tbl_op!G464/$B474</f>
        <v>3.9283506414955734E-3</v>
      </c>
      <c r="H474" s="11">
        <f>mintBurn_tbl_op!H464/$B474</f>
        <v>-2.3849427136282218E-2</v>
      </c>
      <c r="I474" s="11">
        <f>mintBurn_tbl_op!I464/$B474</f>
        <v>-4.6071649358504441E-2</v>
      </c>
      <c r="K474" s="11">
        <f>mintBurn_tbl_op!J464/$B474</f>
        <v>2.0595017308162281E-2</v>
      </c>
      <c r="L474" s="11">
        <f>mintBurn_tbl_op!K464/$B474</f>
        <v>-1.7500220787075825E-2</v>
      </c>
      <c r="M474" s="11">
        <f>mintBurn_tbl_op!L464/$B474</f>
        <v>-4.6071649358504399E-2</v>
      </c>
      <c r="N474" s="11">
        <f>mintBurn_tbl_op!M464/$B474</f>
        <v>-6.8293871580726626E-2</v>
      </c>
      <c r="O474" s="11">
        <f>mintBurn_tbl_op!N464/$B474</f>
        <v>-8.6071649358504407E-2</v>
      </c>
    </row>
    <row r="475" spans="1:15" x14ac:dyDescent="0.25">
      <c r="A475" s="12" t="str">
        <f>mintBurn_tbl_op!A465</f>
        <v>0x15f00c0a3fa0b3d54a3c075f5c572637a7ff8347</v>
      </c>
      <c r="B475" s="2">
        <f>mintBurn_tbl_op!B465</f>
        <v>463.61456735791938</v>
      </c>
      <c r="C475" s="2">
        <f>mintBurn_tbl_op!C465</f>
        <v>121.3139367230165</v>
      </c>
      <c r="D475" s="2"/>
      <c r="E475" s="11">
        <f>mintBurn_tbl_op!E465/$B475</f>
        <v>7.1663521242722614E-2</v>
      </c>
      <c r="F475" s="11">
        <f>mintBurn_tbl_op!F465/$B475</f>
        <v>2.4044473623675022E-2</v>
      </c>
      <c r="G475" s="11">
        <f>mintBurn_tbl_op!G465/$B475</f>
        <v>-1.1669812090610692E-2</v>
      </c>
      <c r="H475" s="11">
        <f>mintBurn_tbl_op!H465/$B475</f>
        <v>-3.9447589868388484E-2</v>
      </c>
      <c r="I475" s="11">
        <f>mintBurn_tbl_op!I465/$B475</f>
        <v>-6.166981209061069E-2</v>
      </c>
      <c r="K475" s="11">
        <f>mintBurn_tbl_op!J465/$B475</f>
        <v>4.9968545760559818E-3</v>
      </c>
      <c r="L475" s="11">
        <f>mintBurn_tbl_op!K465/$B475</f>
        <v>-3.3098383519182123E-2</v>
      </c>
      <c r="M475" s="11">
        <f>mintBurn_tbl_op!L465/$B475</f>
        <v>-6.166981209061069E-2</v>
      </c>
      <c r="N475" s="11">
        <f>mintBurn_tbl_op!M465/$B475</f>
        <v>-8.3892034312832903E-2</v>
      </c>
      <c r="O475" s="11">
        <f>mintBurn_tbl_op!N465/$B475</f>
        <v>-0.10166981209061068</v>
      </c>
    </row>
    <row r="476" spans="1:15" x14ac:dyDescent="0.25">
      <c r="A476" s="12" t="str">
        <f>mintBurn_tbl_op!A466</f>
        <v>0x67e5ab5b573f01030a1076dda7a79ef0f31a1bfa</v>
      </c>
      <c r="B476" s="2">
        <f>mintBurn_tbl_op!B466</f>
        <v>19.468679806336642</v>
      </c>
      <c r="C476" s="2">
        <f>mintBurn_tbl_op!C466</f>
        <v>0.60751085483373823</v>
      </c>
      <c r="D476" s="2"/>
      <c r="E476" s="11">
        <f>mintBurn_tbl_op!E466/$B476</f>
        <v>0.30212881094779354</v>
      </c>
      <c r="F476" s="11">
        <f>mintBurn_tbl_op!F466/$B476</f>
        <v>0.25450976332874592</v>
      </c>
      <c r="G476" s="11">
        <f>mintBurn_tbl_op!G466/$B476</f>
        <v>0.21879547761446019</v>
      </c>
      <c r="H476" s="11">
        <f>mintBurn_tbl_op!H466/$B476</f>
        <v>0.19101769983668243</v>
      </c>
      <c r="I476" s="11">
        <f>mintBurn_tbl_op!I466/$B476</f>
        <v>0.1687954776144602</v>
      </c>
      <c r="K476" s="11">
        <f>mintBurn_tbl_op!J466/$B476</f>
        <v>0.23546214428112686</v>
      </c>
      <c r="L476" s="11">
        <f>mintBurn_tbl_op!K466/$B476</f>
        <v>0.19736690618588879</v>
      </c>
      <c r="M476" s="11">
        <f>mintBurn_tbl_op!L466/$B476</f>
        <v>0.1687954776144602</v>
      </c>
      <c r="N476" s="11">
        <f>mintBurn_tbl_op!M466/$B476</f>
        <v>0.14657325539223801</v>
      </c>
      <c r="O476" s="11">
        <f>mintBurn_tbl_op!N466/$B476</f>
        <v>0.12879547761446017</v>
      </c>
    </row>
    <row r="477" spans="1:15" x14ac:dyDescent="0.25">
      <c r="A477" s="12" t="str">
        <f>mintBurn_tbl_op!A467</f>
        <v>0xca41a5fccf73d0793bdf8657ed4010ec40f10f2c</v>
      </c>
      <c r="B477" s="2">
        <f>mintBurn_tbl_op!B467</f>
        <v>9.8306970248649748</v>
      </c>
      <c r="C477" s="2">
        <f>mintBurn_tbl_op!C467</f>
        <v>0</v>
      </c>
      <c r="D477" s="2"/>
      <c r="E477" s="11">
        <f>mintBurn_tbl_op!E467/$B477</f>
        <v>0.33333333333333331</v>
      </c>
      <c r="F477" s="11">
        <f>mintBurn_tbl_op!F467/$B477</f>
        <v>0.28571428571428575</v>
      </c>
      <c r="G477" s="11">
        <f>mintBurn_tbl_op!G467/$B477</f>
        <v>0.25000000000000006</v>
      </c>
      <c r="H477" s="11">
        <f>mintBurn_tbl_op!H467/$B477</f>
        <v>0.22222222222222221</v>
      </c>
      <c r="I477" s="11">
        <f>mintBurn_tbl_op!I467/$B477</f>
        <v>0.2</v>
      </c>
      <c r="K477" s="11">
        <f>mintBurn_tbl_op!J467/$B477</f>
        <v>0.26666666666666666</v>
      </c>
      <c r="L477" s="11">
        <f>mintBurn_tbl_op!K467/$B477</f>
        <v>0.22857142857142856</v>
      </c>
      <c r="M477" s="11">
        <f>mintBurn_tbl_op!L467/$B477</f>
        <v>0.2</v>
      </c>
      <c r="N477" s="11">
        <f>mintBurn_tbl_op!M467/$B477</f>
        <v>0.17777777777777781</v>
      </c>
      <c r="O477" s="11">
        <f>mintBurn_tbl_op!N467/$B477</f>
        <v>0.16</v>
      </c>
    </row>
    <row r="478" spans="1:15" x14ac:dyDescent="0.25">
      <c r="A478" s="12" t="str">
        <f>mintBurn_tbl_op!A468</f>
        <v>0x000000000dfde7deaf24138722987c9a6991e2d4</v>
      </c>
      <c r="B478" s="2">
        <f>mintBurn_tbl_op!B468</f>
        <v>0</v>
      </c>
      <c r="C478" s="2">
        <f>mintBurn_tbl_op!C468</f>
        <v>0</v>
      </c>
      <c r="D478" s="2"/>
      <c r="E478" s="11" t="e">
        <f>mintBurn_tbl_op!E468/$B478</f>
        <v>#DIV/0!</v>
      </c>
      <c r="F478" s="11" t="e">
        <f>mintBurn_tbl_op!F468/$B478</f>
        <v>#DIV/0!</v>
      </c>
      <c r="G478" s="11" t="e">
        <f>mintBurn_tbl_op!G468/$B478</f>
        <v>#DIV/0!</v>
      </c>
      <c r="H478" s="11" t="e">
        <f>mintBurn_tbl_op!H468/$B478</f>
        <v>#DIV/0!</v>
      </c>
      <c r="I478" s="11" t="e">
        <f>mintBurn_tbl_op!I468/$B478</f>
        <v>#DIV/0!</v>
      </c>
      <c r="K478" s="11" t="e">
        <f>mintBurn_tbl_op!J468/$B478</f>
        <v>#DIV/0!</v>
      </c>
      <c r="L478" s="11" t="e">
        <f>mintBurn_tbl_op!K468/$B478</f>
        <v>#DIV/0!</v>
      </c>
      <c r="M478" s="11" t="e">
        <f>mintBurn_tbl_op!L468/$B478</f>
        <v>#DIV/0!</v>
      </c>
      <c r="N478" s="11" t="e">
        <f>mintBurn_tbl_op!M468/$B478</f>
        <v>#DIV/0!</v>
      </c>
      <c r="O478" s="11" t="e">
        <f>mintBurn_tbl_op!N468/$B478</f>
        <v>#DIV/0!</v>
      </c>
    </row>
    <row r="479" spans="1:15" x14ac:dyDescent="0.25">
      <c r="A479" s="12" t="str">
        <f>mintBurn_tbl_op!A469</f>
        <v>0x8577b84527ced5d2d9f299dc6027a9e049c17d6c</v>
      </c>
      <c r="B479" s="2">
        <f>mintBurn_tbl_op!B469</f>
        <v>0</v>
      </c>
      <c r="C479" s="2">
        <f>mintBurn_tbl_op!C469</f>
        <v>0</v>
      </c>
      <c r="D479" s="2"/>
      <c r="E479" s="11" t="e">
        <f>mintBurn_tbl_op!E469/$B479</f>
        <v>#DIV/0!</v>
      </c>
      <c r="F479" s="11" t="e">
        <f>mintBurn_tbl_op!F469/$B479</f>
        <v>#DIV/0!</v>
      </c>
      <c r="G479" s="11" t="e">
        <f>mintBurn_tbl_op!G469/$B479</f>
        <v>#DIV/0!</v>
      </c>
      <c r="H479" s="11" t="e">
        <f>mintBurn_tbl_op!H469/$B479</f>
        <v>#DIV/0!</v>
      </c>
      <c r="I479" s="11" t="e">
        <f>mintBurn_tbl_op!I469/$B479</f>
        <v>#DIV/0!</v>
      </c>
      <c r="K479" s="11" t="e">
        <f>mintBurn_tbl_op!J469/$B479</f>
        <v>#DIV/0!</v>
      </c>
      <c r="L479" s="11" t="e">
        <f>mintBurn_tbl_op!K469/$B479</f>
        <v>#DIV/0!</v>
      </c>
      <c r="M479" s="11" t="e">
        <f>mintBurn_tbl_op!L469/$B479</f>
        <v>#DIV/0!</v>
      </c>
      <c r="N479" s="11" t="e">
        <f>mintBurn_tbl_op!M469/$B479</f>
        <v>#DIV/0!</v>
      </c>
      <c r="O479" s="11" t="e">
        <f>mintBurn_tbl_op!N469/$B479</f>
        <v>#DIV/0!</v>
      </c>
    </row>
    <row r="480" spans="1:15" x14ac:dyDescent="0.25">
      <c r="A480" s="12" t="str">
        <f>mintBurn_tbl_op!A470</f>
        <v>0x45e48b1c6f4db9501b2266164eb7ddacc44135ea</v>
      </c>
      <c r="B480" s="2">
        <f>mintBurn_tbl_op!B470</f>
        <v>0</v>
      </c>
      <c r="C480" s="2">
        <f>mintBurn_tbl_op!C470</f>
        <v>0</v>
      </c>
      <c r="D480" s="2"/>
      <c r="E480" s="11" t="e">
        <f>mintBurn_tbl_op!E470/$B480</f>
        <v>#DIV/0!</v>
      </c>
      <c r="F480" s="11" t="e">
        <f>mintBurn_tbl_op!F470/$B480</f>
        <v>#DIV/0!</v>
      </c>
      <c r="G480" s="11" t="e">
        <f>mintBurn_tbl_op!G470/$B480</f>
        <v>#DIV/0!</v>
      </c>
      <c r="H480" s="11" t="e">
        <f>mintBurn_tbl_op!H470/$B480</f>
        <v>#DIV/0!</v>
      </c>
      <c r="I480" s="11" t="e">
        <f>mintBurn_tbl_op!I470/$B480</f>
        <v>#DIV/0!</v>
      </c>
      <c r="K480" s="11" t="e">
        <f>mintBurn_tbl_op!J470/$B480</f>
        <v>#DIV/0!</v>
      </c>
      <c r="L480" s="11" t="e">
        <f>mintBurn_tbl_op!K470/$B480</f>
        <v>#DIV/0!</v>
      </c>
      <c r="M480" s="11" t="e">
        <f>mintBurn_tbl_op!L470/$B480</f>
        <v>#DIV/0!</v>
      </c>
      <c r="N480" s="11" t="e">
        <f>mintBurn_tbl_op!M470/$B480</f>
        <v>#DIV/0!</v>
      </c>
      <c r="O480" s="11" t="e">
        <f>mintBurn_tbl_op!N470/$B480</f>
        <v>#DIV/0!</v>
      </c>
    </row>
    <row r="481" spans="1:15" x14ac:dyDescent="0.25">
      <c r="A481" s="12" t="str">
        <f>mintBurn_tbl_op!A471</f>
        <v>0x8e7122ee9c8b85cce2a887839549172293427d41</v>
      </c>
      <c r="B481" s="2">
        <f>mintBurn_tbl_op!B471</f>
        <v>0</v>
      </c>
      <c r="C481" s="2">
        <f>mintBurn_tbl_op!C471</f>
        <v>0</v>
      </c>
      <c r="D481" s="2"/>
      <c r="E481" s="11" t="e">
        <f>mintBurn_tbl_op!E471/$B481</f>
        <v>#DIV/0!</v>
      </c>
      <c r="F481" s="11" t="e">
        <f>mintBurn_tbl_op!F471/$B481</f>
        <v>#DIV/0!</v>
      </c>
      <c r="G481" s="11" t="e">
        <f>mintBurn_tbl_op!G471/$B481</f>
        <v>#DIV/0!</v>
      </c>
      <c r="H481" s="11" t="e">
        <f>mintBurn_tbl_op!H471/$B481</f>
        <v>#DIV/0!</v>
      </c>
      <c r="I481" s="11" t="e">
        <f>mintBurn_tbl_op!I471/$B481</f>
        <v>#DIV/0!</v>
      </c>
      <c r="K481" s="11" t="e">
        <f>mintBurn_tbl_op!J471/$B481</f>
        <v>#DIV/0!</v>
      </c>
      <c r="L481" s="11" t="e">
        <f>mintBurn_tbl_op!K471/$B481</f>
        <v>#DIV/0!</v>
      </c>
      <c r="M481" s="11" t="e">
        <f>mintBurn_tbl_op!L471/$B481</f>
        <v>#DIV/0!</v>
      </c>
      <c r="N481" s="11" t="e">
        <f>mintBurn_tbl_op!M471/$B481</f>
        <v>#DIV/0!</v>
      </c>
      <c r="O481" s="11" t="e">
        <f>mintBurn_tbl_op!N471/$B481</f>
        <v>#DIV/0!</v>
      </c>
    </row>
    <row r="482" spans="1:15" x14ac:dyDescent="0.25">
      <c r="A482" s="12" t="str">
        <f>mintBurn_tbl_op!A472</f>
        <v>0xde3258c1c45a557f4924d1e4e3d0a4e5341607ee</v>
      </c>
      <c r="B482" s="2">
        <f>mintBurn_tbl_op!B472</f>
        <v>0</v>
      </c>
      <c r="C482" s="2">
        <f>mintBurn_tbl_op!C472</f>
        <v>0</v>
      </c>
      <c r="D482" s="2"/>
      <c r="E482" s="11" t="e">
        <f>mintBurn_tbl_op!E472/$B482</f>
        <v>#DIV/0!</v>
      </c>
      <c r="F482" s="11" t="e">
        <f>mintBurn_tbl_op!F472/$B482</f>
        <v>#DIV/0!</v>
      </c>
      <c r="G482" s="11" t="e">
        <f>mintBurn_tbl_op!G472/$B482</f>
        <v>#DIV/0!</v>
      </c>
      <c r="H482" s="11" t="e">
        <f>mintBurn_tbl_op!H472/$B482</f>
        <v>#DIV/0!</v>
      </c>
      <c r="I482" s="11" t="e">
        <f>mintBurn_tbl_op!I472/$B482</f>
        <v>#DIV/0!</v>
      </c>
      <c r="K482" s="11" t="e">
        <f>mintBurn_tbl_op!J472/$B482</f>
        <v>#DIV/0!</v>
      </c>
      <c r="L482" s="11" t="e">
        <f>mintBurn_tbl_op!K472/$B482</f>
        <v>#DIV/0!</v>
      </c>
      <c r="M482" s="11" t="e">
        <f>mintBurn_tbl_op!L472/$B482</f>
        <v>#DIV/0!</v>
      </c>
      <c r="N482" s="11" t="e">
        <f>mintBurn_tbl_op!M472/$B482</f>
        <v>#DIV/0!</v>
      </c>
      <c r="O482" s="11" t="e">
        <f>mintBurn_tbl_op!N472/$B482</f>
        <v>#DIV/0!</v>
      </c>
    </row>
    <row r="483" spans="1:15" x14ac:dyDescent="0.25">
      <c r="A483" s="12" t="str">
        <f>mintBurn_tbl_op!A473</f>
        <v>0x583d03fe81b13d399426516de0badb93a428f1b1</v>
      </c>
      <c r="B483" s="2">
        <f>mintBurn_tbl_op!B473</f>
        <v>0</v>
      </c>
      <c r="C483" s="2">
        <f>mintBurn_tbl_op!C473</f>
        <v>0</v>
      </c>
      <c r="D483" s="2"/>
      <c r="E483" s="11" t="e">
        <f>mintBurn_tbl_op!E473/$B483</f>
        <v>#DIV/0!</v>
      </c>
      <c r="F483" s="11" t="e">
        <f>mintBurn_tbl_op!F473/$B483</f>
        <v>#DIV/0!</v>
      </c>
      <c r="G483" s="11" t="e">
        <f>mintBurn_tbl_op!G473/$B483</f>
        <v>#DIV/0!</v>
      </c>
      <c r="H483" s="11" t="e">
        <f>mintBurn_tbl_op!H473/$B483</f>
        <v>#DIV/0!</v>
      </c>
      <c r="I483" s="11" t="e">
        <f>mintBurn_tbl_op!I473/$B483</f>
        <v>#DIV/0!</v>
      </c>
      <c r="K483" s="11" t="e">
        <f>mintBurn_tbl_op!J473/$B483</f>
        <v>#DIV/0!</v>
      </c>
      <c r="L483" s="11" t="e">
        <f>mintBurn_tbl_op!K473/$B483</f>
        <v>#DIV/0!</v>
      </c>
      <c r="M483" s="11" t="e">
        <f>mintBurn_tbl_op!L473/$B483</f>
        <v>#DIV/0!</v>
      </c>
      <c r="N483" s="11" t="e">
        <f>mintBurn_tbl_op!M473/$B483</f>
        <v>#DIV/0!</v>
      </c>
      <c r="O483" s="11" t="e">
        <f>mintBurn_tbl_op!N473/$B483</f>
        <v>#DIV/0!</v>
      </c>
    </row>
    <row r="484" spans="1:15" x14ac:dyDescent="0.25">
      <c r="A484" s="12" t="str">
        <f>mintBurn_tbl_op!A474</f>
        <v>0xde21f729137c5af1b01d73af1dc21effa2b8a0d6</v>
      </c>
      <c r="B484" s="2">
        <f>mintBurn_tbl_op!B474</f>
        <v>0</v>
      </c>
      <c r="C484" s="2">
        <f>mintBurn_tbl_op!C474</f>
        <v>0</v>
      </c>
      <c r="D484" s="2"/>
      <c r="E484" s="11" t="e">
        <f>mintBurn_tbl_op!E474/$B484</f>
        <v>#DIV/0!</v>
      </c>
      <c r="F484" s="11" t="e">
        <f>mintBurn_tbl_op!F474/$B484</f>
        <v>#DIV/0!</v>
      </c>
      <c r="G484" s="11" t="e">
        <f>mintBurn_tbl_op!G474/$B484</f>
        <v>#DIV/0!</v>
      </c>
      <c r="H484" s="11" t="e">
        <f>mintBurn_tbl_op!H474/$B484</f>
        <v>#DIV/0!</v>
      </c>
      <c r="I484" s="11" t="e">
        <f>mintBurn_tbl_op!I474/$B484</f>
        <v>#DIV/0!</v>
      </c>
      <c r="K484" s="11" t="e">
        <f>mintBurn_tbl_op!J474/$B484</f>
        <v>#DIV/0!</v>
      </c>
      <c r="L484" s="11" t="e">
        <f>mintBurn_tbl_op!K474/$B484</f>
        <v>#DIV/0!</v>
      </c>
      <c r="M484" s="11" t="e">
        <f>mintBurn_tbl_op!L474/$B484</f>
        <v>#DIV/0!</v>
      </c>
      <c r="N484" s="11" t="e">
        <f>mintBurn_tbl_op!M474/$B484</f>
        <v>#DIV/0!</v>
      </c>
      <c r="O484" s="11" t="e">
        <f>mintBurn_tbl_op!N474/$B484</f>
        <v>#DIV/0!</v>
      </c>
    </row>
    <row r="485" spans="1:15" x14ac:dyDescent="0.25">
      <c r="A485" s="12" t="str">
        <f>mintBurn_tbl_op!A475</f>
        <v>0x66fb1cd65b97fa40457b90b7d1ca6b92cb64b32b</v>
      </c>
      <c r="B485" s="2">
        <f>mintBurn_tbl_op!B475</f>
        <v>0</v>
      </c>
      <c r="C485" s="2">
        <f>mintBurn_tbl_op!C475</f>
        <v>0</v>
      </c>
      <c r="D485" s="2"/>
      <c r="E485" s="11" t="e">
        <f>mintBurn_tbl_op!E475/$B485</f>
        <v>#DIV/0!</v>
      </c>
      <c r="F485" s="11" t="e">
        <f>mintBurn_tbl_op!F475/$B485</f>
        <v>#DIV/0!</v>
      </c>
      <c r="G485" s="11" t="e">
        <f>mintBurn_tbl_op!G475/$B485</f>
        <v>#DIV/0!</v>
      </c>
      <c r="H485" s="11" t="e">
        <f>mintBurn_tbl_op!H475/$B485</f>
        <v>#DIV/0!</v>
      </c>
      <c r="I485" s="11" t="e">
        <f>mintBurn_tbl_op!I475/$B485</f>
        <v>#DIV/0!</v>
      </c>
      <c r="K485" s="11" t="e">
        <f>mintBurn_tbl_op!J475/$B485</f>
        <v>#DIV/0!</v>
      </c>
      <c r="L485" s="11" t="e">
        <f>mintBurn_tbl_op!K475/$B485</f>
        <v>#DIV/0!</v>
      </c>
      <c r="M485" s="11" t="e">
        <f>mintBurn_tbl_op!L475/$B485</f>
        <v>#DIV/0!</v>
      </c>
      <c r="N485" s="11" t="e">
        <f>mintBurn_tbl_op!M475/$B485</f>
        <v>#DIV/0!</v>
      </c>
      <c r="O485" s="11" t="e">
        <f>mintBurn_tbl_op!N475/$B485</f>
        <v>#DIV/0!</v>
      </c>
    </row>
    <row r="486" spans="1:15" x14ac:dyDescent="0.25">
      <c r="A486" s="12" t="str">
        <f>mintBurn_tbl_op!A476</f>
        <v>0x68a17b587caf4f9329f0e372e3a78d23a46de6b5</v>
      </c>
      <c r="B486" s="2">
        <f>mintBurn_tbl_op!B476</f>
        <v>0</v>
      </c>
      <c r="C486" s="2">
        <f>mintBurn_tbl_op!C476</f>
        <v>0</v>
      </c>
      <c r="D486" s="2"/>
      <c r="E486" s="11" t="e">
        <f>mintBurn_tbl_op!E476/$B486</f>
        <v>#DIV/0!</v>
      </c>
      <c r="F486" s="11" t="e">
        <f>mintBurn_tbl_op!F476/$B486</f>
        <v>#DIV/0!</v>
      </c>
      <c r="G486" s="11" t="e">
        <f>mintBurn_tbl_op!G476/$B486</f>
        <v>#DIV/0!</v>
      </c>
      <c r="H486" s="11" t="e">
        <f>mintBurn_tbl_op!H476/$B486</f>
        <v>#DIV/0!</v>
      </c>
      <c r="I486" s="11" t="e">
        <f>mintBurn_tbl_op!I476/$B486</f>
        <v>#DIV/0!</v>
      </c>
      <c r="K486" s="11" t="e">
        <f>mintBurn_tbl_op!J476/$B486</f>
        <v>#DIV/0!</v>
      </c>
      <c r="L486" s="11" t="e">
        <f>mintBurn_tbl_op!K476/$B486</f>
        <v>#DIV/0!</v>
      </c>
      <c r="M486" s="11" t="e">
        <f>mintBurn_tbl_op!L476/$B486</f>
        <v>#DIV/0!</v>
      </c>
      <c r="N486" s="11" t="e">
        <f>mintBurn_tbl_op!M476/$B486</f>
        <v>#DIV/0!</v>
      </c>
      <c r="O486" s="11" t="e">
        <f>mintBurn_tbl_op!N476/$B486</f>
        <v>#DIV/0!</v>
      </c>
    </row>
    <row r="487" spans="1:15" x14ac:dyDescent="0.25">
      <c r="A487" s="12" t="str">
        <f>mintBurn_tbl_op!A477</f>
        <v>0x3b59a023d74aceca4b10b134fd218f887fa0ec1b</v>
      </c>
      <c r="B487" s="2">
        <f>mintBurn_tbl_op!B477</f>
        <v>0</v>
      </c>
      <c r="C487" s="2">
        <f>mintBurn_tbl_op!C477</f>
        <v>0</v>
      </c>
      <c r="D487" s="2"/>
      <c r="E487" s="11" t="e">
        <f>mintBurn_tbl_op!E477/$B487</f>
        <v>#DIV/0!</v>
      </c>
      <c r="F487" s="11" t="e">
        <f>mintBurn_tbl_op!F477/$B487</f>
        <v>#DIV/0!</v>
      </c>
      <c r="G487" s="11" t="e">
        <f>mintBurn_tbl_op!G477/$B487</f>
        <v>#DIV/0!</v>
      </c>
      <c r="H487" s="11" t="e">
        <f>mintBurn_tbl_op!H477/$B487</f>
        <v>#DIV/0!</v>
      </c>
      <c r="I487" s="11" t="e">
        <f>mintBurn_tbl_op!I477/$B487</f>
        <v>#DIV/0!</v>
      </c>
      <c r="K487" s="11" t="e">
        <f>mintBurn_tbl_op!J477/$B487</f>
        <v>#DIV/0!</v>
      </c>
      <c r="L487" s="11" t="e">
        <f>mintBurn_tbl_op!K477/$B487</f>
        <v>#DIV/0!</v>
      </c>
      <c r="M487" s="11" t="e">
        <f>mintBurn_tbl_op!L477/$B487</f>
        <v>#DIV/0!</v>
      </c>
      <c r="N487" s="11" t="e">
        <f>mintBurn_tbl_op!M477/$B487</f>
        <v>#DIV/0!</v>
      </c>
      <c r="O487" s="11" t="e">
        <f>mintBurn_tbl_op!N477/$B487</f>
        <v>#DIV/0!</v>
      </c>
    </row>
    <row r="488" spans="1:15" x14ac:dyDescent="0.25">
      <c r="A488" s="12" t="str">
        <f>mintBurn_tbl_op!A478</f>
        <v>0x11a416891c5d7a2066164a6edc3bc3b478f47720</v>
      </c>
      <c r="B488" s="2">
        <f>mintBurn_tbl_op!B478</f>
        <v>0</v>
      </c>
      <c r="C488" s="2">
        <f>mintBurn_tbl_op!C478</f>
        <v>0</v>
      </c>
      <c r="D488" s="2"/>
      <c r="E488" s="11" t="e">
        <f>mintBurn_tbl_op!E478/$B488</f>
        <v>#DIV/0!</v>
      </c>
      <c r="F488" s="11" t="e">
        <f>mintBurn_tbl_op!F478/$B488</f>
        <v>#DIV/0!</v>
      </c>
      <c r="G488" s="11" t="e">
        <f>mintBurn_tbl_op!G478/$B488</f>
        <v>#DIV/0!</v>
      </c>
      <c r="H488" s="11" t="e">
        <f>mintBurn_tbl_op!H478/$B488</f>
        <v>#DIV/0!</v>
      </c>
      <c r="I488" s="11" t="e">
        <f>mintBurn_tbl_op!I478/$B488</f>
        <v>#DIV/0!</v>
      </c>
      <c r="K488" s="11" t="e">
        <f>mintBurn_tbl_op!J478/$B488</f>
        <v>#DIV/0!</v>
      </c>
      <c r="L488" s="11" t="e">
        <f>mintBurn_tbl_op!K478/$B488</f>
        <v>#DIV/0!</v>
      </c>
      <c r="M488" s="11" t="e">
        <f>mintBurn_tbl_op!L478/$B488</f>
        <v>#DIV/0!</v>
      </c>
      <c r="N488" s="11" t="e">
        <f>mintBurn_tbl_op!M478/$B488</f>
        <v>#DIV/0!</v>
      </c>
      <c r="O488" s="11" t="e">
        <f>mintBurn_tbl_op!N478/$B488</f>
        <v>#DIV/0!</v>
      </c>
    </row>
    <row r="489" spans="1:15" x14ac:dyDescent="0.25">
      <c r="A489" s="12" t="str">
        <f>mintBurn_tbl_op!A479</f>
        <v>0xc70e2b52d8c56c4dffed2e533623219be86016ac</v>
      </c>
      <c r="B489" s="2">
        <f>mintBurn_tbl_op!B479</f>
        <v>0</v>
      </c>
      <c r="C489" s="2">
        <f>mintBurn_tbl_op!C479</f>
        <v>0</v>
      </c>
      <c r="D489" s="2"/>
      <c r="E489" s="11" t="e">
        <f>mintBurn_tbl_op!E479/$B489</f>
        <v>#DIV/0!</v>
      </c>
      <c r="F489" s="11" t="e">
        <f>mintBurn_tbl_op!F479/$B489</f>
        <v>#DIV/0!</v>
      </c>
      <c r="G489" s="11" t="e">
        <f>mintBurn_tbl_op!G479/$B489</f>
        <v>#DIV/0!</v>
      </c>
      <c r="H489" s="11" t="e">
        <f>mintBurn_tbl_op!H479/$B489</f>
        <v>#DIV/0!</v>
      </c>
      <c r="I489" s="11" t="e">
        <f>mintBurn_tbl_op!I479/$B489</f>
        <v>#DIV/0!</v>
      </c>
      <c r="K489" s="11" t="e">
        <f>mintBurn_tbl_op!J479/$B489</f>
        <v>#DIV/0!</v>
      </c>
      <c r="L489" s="11" t="e">
        <f>mintBurn_tbl_op!K479/$B489</f>
        <v>#DIV/0!</v>
      </c>
      <c r="M489" s="11" t="e">
        <f>mintBurn_tbl_op!L479/$B489</f>
        <v>#DIV/0!</v>
      </c>
      <c r="N489" s="11" t="e">
        <f>mintBurn_tbl_op!M479/$B489</f>
        <v>#DIV/0!</v>
      </c>
      <c r="O489" s="11" t="e">
        <f>mintBurn_tbl_op!N479/$B489</f>
        <v>#DIV/0!</v>
      </c>
    </row>
    <row r="490" spans="1:15" x14ac:dyDescent="0.25">
      <c r="A490" s="12" t="str">
        <f>mintBurn_tbl_op!A480</f>
        <v>0xdd709cae362972cb3b92dcead77127f7b8d58202</v>
      </c>
      <c r="B490" s="2">
        <f>mintBurn_tbl_op!B480</f>
        <v>0</v>
      </c>
      <c r="C490" s="2">
        <f>mintBurn_tbl_op!C480</f>
        <v>0</v>
      </c>
      <c r="D490" s="2"/>
      <c r="E490" s="11" t="e">
        <f>mintBurn_tbl_op!E480/$B490</f>
        <v>#DIV/0!</v>
      </c>
      <c r="F490" s="11" t="e">
        <f>mintBurn_tbl_op!F480/$B490</f>
        <v>#DIV/0!</v>
      </c>
      <c r="G490" s="11" t="e">
        <f>mintBurn_tbl_op!G480/$B490</f>
        <v>#DIV/0!</v>
      </c>
      <c r="H490" s="11" t="e">
        <f>mintBurn_tbl_op!H480/$B490</f>
        <v>#DIV/0!</v>
      </c>
      <c r="I490" s="11" t="e">
        <f>mintBurn_tbl_op!I480/$B490</f>
        <v>#DIV/0!</v>
      </c>
      <c r="K490" s="11" t="e">
        <f>mintBurn_tbl_op!J480/$B490</f>
        <v>#DIV/0!</v>
      </c>
      <c r="L490" s="11" t="e">
        <f>mintBurn_tbl_op!K480/$B490</f>
        <v>#DIV/0!</v>
      </c>
      <c r="M490" s="11" t="e">
        <f>mintBurn_tbl_op!L480/$B490</f>
        <v>#DIV/0!</v>
      </c>
      <c r="N490" s="11" t="e">
        <f>mintBurn_tbl_op!M480/$B490</f>
        <v>#DIV/0!</v>
      </c>
      <c r="O490" s="11" t="e">
        <f>mintBurn_tbl_op!N480/$B490</f>
        <v>#DIV/0!</v>
      </c>
    </row>
    <row r="491" spans="1:15" x14ac:dyDescent="0.25">
      <c r="A491" s="12" t="str">
        <f>mintBurn_tbl_op!A481</f>
        <v>0xedea7950d9be5bdd630b3af6df016bc68cefce0b</v>
      </c>
      <c r="B491" s="2">
        <f>mintBurn_tbl_op!B481</f>
        <v>0</v>
      </c>
      <c r="C491" s="2">
        <f>mintBurn_tbl_op!C481</f>
        <v>0</v>
      </c>
      <c r="D491" s="2"/>
      <c r="E491" s="11" t="e">
        <f>mintBurn_tbl_op!E481/$B491</f>
        <v>#DIV/0!</v>
      </c>
      <c r="F491" s="11" t="e">
        <f>mintBurn_tbl_op!F481/$B491</f>
        <v>#DIV/0!</v>
      </c>
      <c r="G491" s="11" t="e">
        <f>mintBurn_tbl_op!G481/$B491</f>
        <v>#DIV/0!</v>
      </c>
      <c r="H491" s="11" t="e">
        <f>mintBurn_tbl_op!H481/$B491</f>
        <v>#DIV/0!</v>
      </c>
      <c r="I491" s="11" t="e">
        <f>mintBurn_tbl_op!I481/$B491</f>
        <v>#DIV/0!</v>
      </c>
      <c r="K491" s="11" t="e">
        <f>mintBurn_tbl_op!J481/$B491</f>
        <v>#DIV/0!</v>
      </c>
      <c r="L491" s="11" t="e">
        <f>mintBurn_tbl_op!K481/$B491</f>
        <v>#DIV/0!</v>
      </c>
      <c r="M491" s="11" t="e">
        <f>mintBurn_tbl_op!L481/$B491</f>
        <v>#DIV/0!</v>
      </c>
      <c r="N491" s="11" t="e">
        <f>mintBurn_tbl_op!M481/$B491</f>
        <v>#DIV/0!</v>
      </c>
      <c r="O491" s="11" t="e">
        <f>mintBurn_tbl_op!N481/$B491</f>
        <v>#DIV/0!</v>
      </c>
    </row>
    <row r="492" spans="1:15" x14ac:dyDescent="0.25">
      <c r="A492" s="12" t="str">
        <f>mintBurn_tbl_op!A482</f>
        <v>0xf6b6f07862a02c85628b3a9688beae07fea9c863</v>
      </c>
      <c r="B492" s="2">
        <f>mintBurn_tbl_op!B482</f>
        <v>0</v>
      </c>
      <c r="C492" s="2">
        <f>mintBurn_tbl_op!C482</f>
        <v>0</v>
      </c>
      <c r="D492" s="2"/>
      <c r="E492" s="11" t="e">
        <f>mintBurn_tbl_op!E482/$B492</f>
        <v>#DIV/0!</v>
      </c>
      <c r="F492" s="11" t="e">
        <f>mintBurn_tbl_op!F482/$B492</f>
        <v>#DIV/0!</v>
      </c>
      <c r="G492" s="11" t="e">
        <f>mintBurn_tbl_op!G482/$B492</f>
        <v>#DIV/0!</v>
      </c>
      <c r="H492" s="11" t="e">
        <f>mintBurn_tbl_op!H482/$B492</f>
        <v>#DIV/0!</v>
      </c>
      <c r="I492" s="11" t="e">
        <f>mintBurn_tbl_op!I482/$B492</f>
        <v>#DIV/0!</v>
      </c>
      <c r="K492" s="11" t="e">
        <f>mintBurn_tbl_op!J482/$B492</f>
        <v>#DIV/0!</v>
      </c>
      <c r="L492" s="11" t="e">
        <f>mintBurn_tbl_op!K482/$B492</f>
        <v>#DIV/0!</v>
      </c>
      <c r="M492" s="11" t="e">
        <f>mintBurn_tbl_op!L482/$B492</f>
        <v>#DIV/0!</v>
      </c>
      <c r="N492" s="11" t="e">
        <f>mintBurn_tbl_op!M482/$B492</f>
        <v>#DIV/0!</v>
      </c>
      <c r="O492" s="11" t="e">
        <f>mintBurn_tbl_op!N482/$B492</f>
        <v>#DIV/0!</v>
      </c>
    </row>
    <row r="493" spans="1:15" x14ac:dyDescent="0.25">
      <c r="B493" s="2"/>
      <c r="C493" s="2"/>
      <c r="D493" s="2"/>
      <c r="E493" s="11"/>
      <c r="F493" s="11"/>
      <c r="G493" s="11"/>
      <c r="H493" s="11"/>
      <c r="I493" s="11"/>
      <c r="K493" s="11"/>
      <c r="L493" s="11"/>
      <c r="M493" s="11"/>
      <c r="N493" s="11"/>
      <c r="O493" s="11"/>
    </row>
    <row r="494" spans="1:15" x14ac:dyDescent="0.25">
      <c r="B494" s="2"/>
      <c r="C494" s="2"/>
      <c r="D494" s="2"/>
      <c r="E494" s="11"/>
      <c r="F494" s="11"/>
      <c r="G494" s="11"/>
      <c r="H494" s="11"/>
      <c r="I494" s="11"/>
      <c r="K494" s="11"/>
      <c r="L494" s="11"/>
      <c r="M494" s="11"/>
      <c r="N494" s="11"/>
      <c r="O494" s="11"/>
    </row>
    <row r="495" spans="1:15" x14ac:dyDescent="0.25">
      <c r="B495" s="2"/>
      <c r="C495" s="2"/>
      <c r="D495" s="2"/>
      <c r="E495" s="11"/>
      <c r="F495" s="11"/>
      <c r="G495" s="11"/>
      <c r="H495" s="11"/>
      <c r="I495" s="11"/>
      <c r="K495" s="11"/>
      <c r="L495" s="11"/>
      <c r="M495" s="11"/>
      <c r="N495" s="11"/>
      <c r="O495" s="11"/>
    </row>
    <row r="496" spans="1:15" x14ac:dyDescent="0.25">
      <c r="B496" s="2"/>
      <c r="C496" s="2"/>
      <c r="D496" s="2"/>
      <c r="E496" s="11"/>
      <c r="F496" s="11"/>
      <c r="G496" s="11"/>
      <c r="H496" s="11"/>
      <c r="I496" s="11"/>
      <c r="K496" s="11"/>
      <c r="L496" s="11"/>
      <c r="M496" s="11"/>
      <c r="N496" s="11"/>
      <c r="O496" s="11"/>
    </row>
  </sheetData>
  <mergeCells count="3">
    <mergeCell ref="E1:O1"/>
    <mergeCell ref="K9:O9"/>
    <mergeCell ref="E9:I9"/>
  </mergeCells>
  <conditionalFormatting sqref="E12:I61 K12:O61">
    <cfRule type="colorScale" priority="4">
      <colorScale>
        <cfvo type="num" val="-0.4"/>
        <cfvo type="num" val="0"/>
        <cfvo type="num" val="0.4"/>
        <color rgb="FFFFC000"/>
        <color theme="0"/>
        <color rgb="FF00B0F0"/>
      </colorScale>
    </cfRule>
  </conditionalFormatting>
  <conditionalFormatting sqref="E10:I10 K10:O10">
    <cfRule type="colorScale" priority="2">
      <colorScale>
        <cfvo type="num" val="-0.4"/>
        <cfvo type="num" val="0"/>
        <cfvo type="num" val="0.4"/>
        <color rgb="FFFFC000"/>
        <color theme="0"/>
        <color rgb="FF00B0F0"/>
      </colorScale>
    </cfRule>
  </conditionalFormatting>
  <conditionalFormatting sqref="E62:I496 K62:O496">
    <cfRule type="colorScale" priority="1">
      <colorScale>
        <cfvo type="num" val="-0.4"/>
        <cfvo type="num" val="0"/>
        <cfvo type="num" val="0.4"/>
        <color rgb="FFFFC000"/>
        <color theme="0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S958"/>
  <sheetViews>
    <sheetView topLeftCell="CR1" workbookViewId="0">
      <selection activeCell="CT1" sqref="CT1"/>
    </sheetView>
  </sheetViews>
  <sheetFormatPr defaultRowHeight="15" x14ac:dyDescent="0.25"/>
  <sheetData>
    <row r="1" spans="1:123" x14ac:dyDescent="0.25">
      <c r="A1" t="s">
        <v>0</v>
      </c>
      <c r="B1" s="80" t="s">
        <v>349</v>
      </c>
      <c r="C1" s="80" t="s">
        <v>350</v>
      </c>
      <c r="D1" s="80" t="s">
        <v>351</v>
      </c>
      <c r="E1" s="80" t="s">
        <v>352</v>
      </c>
      <c r="F1" s="80" t="s">
        <v>353</v>
      </c>
      <c r="G1" s="80" t="s">
        <v>354</v>
      </c>
      <c r="H1" s="80" t="s">
        <v>355</v>
      </c>
      <c r="I1" s="80" t="s">
        <v>356</v>
      </c>
      <c r="J1" s="80" t="s">
        <v>357</v>
      </c>
      <c r="K1" s="80" t="s">
        <v>358</v>
      </c>
      <c r="L1" s="80" t="s">
        <v>359</v>
      </c>
      <c r="M1" s="80" t="s">
        <v>360</v>
      </c>
      <c r="N1" s="80" t="s">
        <v>2</v>
      </c>
      <c r="O1" s="80" t="s">
        <v>46</v>
      </c>
      <c r="P1" s="80" t="s">
        <v>1</v>
      </c>
      <c r="Q1" s="80" t="s">
        <v>7</v>
      </c>
      <c r="R1" s="80" t="s">
        <v>8</v>
      </c>
      <c r="S1" s="80" t="s">
        <v>6</v>
      </c>
      <c r="T1" s="80" t="s">
        <v>3</v>
      </c>
      <c r="U1" s="80" t="s">
        <v>5</v>
      </c>
      <c r="V1" s="80" t="s">
        <v>61</v>
      </c>
      <c r="W1" s="80" t="s">
        <v>60</v>
      </c>
      <c r="X1" s="80" t="s">
        <v>58</v>
      </c>
      <c r="Y1" s="80" t="s">
        <v>47</v>
      </c>
      <c r="Z1" s="80" t="s">
        <v>48</v>
      </c>
      <c r="AA1" s="80" t="s">
        <v>45</v>
      </c>
      <c r="AB1" s="80" t="s">
        <v>4</v>
      </c>
      <c r="AC1" s="80" t="s">
        <v>49</v>
      </c>
      <c r="AD1" s="80" t="s">
        <v>56</v>
      </c>
      <c r="AE1" s="80" t="s">
        <v>50</v>
      </c>
      <c r="AF1" s="80" t="s">
        <v>52</v>
      </c>
      <c r="AG1" s="80" t="s">
        <v>114</v>
      </c>
      <c r="AH1" s="80" t="s">
        <v>53</v>
      </c>
      <c r="AI1" s="80" t="s">
        <v>119</v>
      </c>
      <c r="AJ1" s="80" t="s">
        <v>122</v>
      </c>
      <c r="AK1" s="80" t="s">
        <v>597</v>
      </c>
      <c r="AL1" s="80" t="s">
        <v>115</v>
      </c>
      <c r="AM1" s="80" t="s">
        <v>57</v>
      </c>
      <c r="AN1" s="80" t="s">
        <v>123</v>
      </c>
      <c r="AO1" s="80" t="s">
        <v>124</v>
      </c>
      <c r="AP1" s="80" t="s">
        <v>55</v>
      </c>
      <c r="AQ1" s="80" t="s">
        <v>200</v>
      </c>
      <c r="AR1" s="80" t="s">
        <v>54</v>
      </c>
      <c r="AS1" s="80" t="s">
        <v>59</v>
      </c>
      <c r="AT1" s="80" t="s">
        <v>121</v>
      </c>
      <c r="AU1" s="80" t="s">
        <v>201</v>
      </c>
      <c r="AV1" s="80" t="s">
        <v>203</v>
      </c>
      <c r="AW1" s="80" t="s">
        <v>202</v>
      </c>
      <c r="AX1" s="80" t="s">
        <v>965</v>
      </c>
      <c r="AY1" s="80" t="s">
        <v>120</v>
      </c>
      <c r="AZ1" s="80" t="s">
        <v>1235</v>
      </c>
      <c r="BA1" s="80" t="s">
        <v>125</v>
      </c>
      <c r="BB1" s="80" t="s">
        <v>966</v>
      </c>
      <c r="BC1" s="80" t="s">
        <v>51</v>
      </c>
      <c r="BD1" s="80" t="s">
        <v>204</v>
      </c>
      <c r="BE1" s="80" t="s">
        <v>967</v>
      </c>
      <c r="BF1" s="80" t="s">
        <v>968</v>
      </c>
      <c r="BG1" s="80" t="s">
        <v>969</v>
      </c>
      <c r="BH1" s="80" t="s">
        <v>393</v>
      </c>
      <c r="BI1" s="80" t="s">
        <v>9</v>
      </c>
      <c r="BJ1" s="80" t="s">
        <v>10</v>
      </c>
      <c r="BK1" s="80" t="s">
        <v>11</v>
      </c>
      <c r="BL1" s="80" t="s">
        <v>21</v>
      </c>
      <c r="BM1" s="80" t="s">
        <v>22</v>
      </c>
      <c r="BN1" s="80" t="s">
        <v>12</v>
      </c>
      <c r="BO1" s="80" t="s">
        <v>13</v>
      </c>
      <c r="BP1" s="80" t="s">
        <v>14</v>
      </c>
      <c r="BQ1" s="80" t="s">
        <v>15</v>
      </c>
      <c r="BR1" s="80" t="s">
        <v>16</v>
      </c>
      <c r="BS1" s="80" t="s">
        <v>17</v>
      </c>
      <c r="BT1" s="80" t="s">
        <v>18</v>
      </c>
      <c r="BU1" s="80" t="s">
        <v>19</v>
      </c>
      <c r="BV1" s="80" t="s">
        <v>20</v>
      </c>
      <c r="BW1" s="80" t="s">
        <v>317</v>
      </c>
      <c r="BX1" s="80" t="s">
        <v>396</v>
      </c>
      <c r="BY1" s="80" t="s">
        <v>397</v>
      </c>
      <c r="BZ1" s="80" t="s">
        <v>398</v>
      </c>
      <c r="CA1" s="80" t="s">
        <v>399</v>
      </c>
      <c r="CB1" s="80" t="s">
        <v>400</v>
      </c>
      <c r="CC1" s="80" t="s">
        <v>401</v>
      </c>
      <c r="CD1" s="80" t="s">
        <v>402</v>
      </c>
      <c r="CE1" s="80" t="s">
        <v>403</v>
      </c>
      <c r="CF1" s="80" t="s">
        <v>404</v>
      </c>
      <c r="CG1" s="80" t="s">
        <v>405</v>
      </c>
      <c r="CH1" s="80" t="s">
        <v>418</v>
      </c>
      <c r="CI1" s="80" t="s">
        <v>419</v>
      </c>
      <c r="CJ1" s="80" t="s">
        <v>420</v>
      </c>
      <c r="CK1" s="80" t="s">
        <v>421</v>
      </c>
      <c r="CL1" s="80" t="s">
        <v>422</v>
      </c>
      <c r="CM1" s="80" t="s">
        <v>423</v>
      </c>
      <c r="CN1" s="80" t="s">
        <v>424</v>
      </c>
      <c r="CO1" s="80" t="s">
        <v>425</v>
      </c>
      <c r="CP1" s="80" t="s">
        <v>426</v>
      </c>
      <c r="CQ1" s="80" t="s">
        <v>427</v>
      </c>
      <c r="CR1" s="80" t="s">
        <v>23</v>
      </c>
      <c r="CS1" s="80" t="s">
        <v>24</v>
      </c>
      <c r="CT1" s="80" t="s">
        <v>25</v>
      </c>
      <c r="CU1" s="80" t="s">
        <v>26</v>
      </c>
      <c r="CV1" s="80" t="s">
        <v>27</v>
      </c>
      <c r="CW1" s="80" t="s">
        <v>28</v>
      </c>
      <c r="CX1" s="80" t="s">
        <v>43</v>
      </c>
      <c r="CY1" s="80" t="s">
        <v>44</v>
      </c>
      <c r="CZ1" s="80" t="s">
        <v>439</v>
      </c>
      <c r="DA1" s="80" t="s">
        <v>440</v>
      </c>
      <c r="DB1" s="80" t="s">
        <v>441</v>
      </c>
      <c r="DC1" s="80" t="s">
        <v>442</v>
      </c>
      <c r="DD1" s="80" t="s">
        <v>443</v>
      </c>
      <c r="DE1" s="80" t="s">
        <v>444</v>
      </c>
      <c r="DF1" s="80" t="s">
        <v>445</v>
      </c>
      <c r="DG1" s="80" t="s">
        <v>446</v>
      </c>
      <c r="DH1" s="80" t="s">
        <v>447</v>
      </c>
      <c r="DI1" s="80" t="s">
        <v>448</v>
      </c>
      <c r="DJ1" s="80" t="s">
        <v>449</v>
      </c>
      <c r="DK1" s="80" t="s">
        <v>450</v>
      </c>
      <c r="DL1" s="80" t="s">
        <v>451</v>
      </c>
      <c r="DM1" s="80" t="s">
        <v>452</v>
      </c>
      <c r="DN1" s="80" t="s">
        <v>453</v>
      </c>
      <c r="DO1" s="80" t="s">
        <v>454</v>
      </c>
      <c r="DP1" s="80" t="s">
        <v>455</v>
      </c>
      <c r="DQ1" s="80" t="s">
        <v>456</v>
      </c>
      <c r="DR1" s="80" t="s">
        <v>457</v>
      </c>
      <c r="DS1" s="80" t="s">
        <v>458</v>
      </c>
    </row>
    <row r="2" spans="1:123" x14ac:dyDescent="0.25">
      <c r="A2" s="80" t="s">
        <v>209</v>
      </c>
      <c r="B2">
        <v>40924876.109689951</v>
      </c>
      <c r="C2">
        <v>28495293.587759931</v>
      </c>
      <c r="D2">
        <v>0</v>
      </c>
      <c r="E2">
        <v>0</v>
      </c>
      <c r="F2">
        <v>34</v>
      </c>
      <c r="G2">
        <v>1661389996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13149714</v>
      </c>
      <c r="O2">
        <v>0</v>
      </c>
      <c r="P2">
        <v>13149714</v>
      </c>
      <c r="Q2">
        <v>4</v>
      </c>
      <c r="R2">
        <v>16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41670872.640000001</v>
      </c>
      <c r="BJ2">
        <v>72282712.640000001</v>
      </c>
      <c r="BK2">
        <v>30611840.010000002</v>
      </c>
      <c r="BL2">
        <v>1</v>
      </c>
      <c r="BM2">
        <v>5</v>
      </c>
      <c r="BN2">
        <v>36666105.090802297</v>
      </c>
      <c r="BO2">
        <v>67277945.099503919</v>
      </c>
      <c r="BP2">
        <v>30611840.00870163</v>
      </c>
      <c r="BQ2">
        <v>0</v>
      </c>
      <c r="BR2">
        <v>0</v>
      </c>
      <c r="BS2">
        <v>0</v>
      </c>
      <c r="BT2">
        <v>5004767.5491977036</v>
      </c>
      <c r="BU2">
        <v>5004767.5404960811</v>
      </c>
      <c r="BV2">
        <v>1.2983754277229309E-3</v>
      </c>
      <c r="BW2">
        <v>30611840.00870163</v>
      </c>
      <c r="BX2">
        <v>33638972.54975196</v>
      </c>
      <c r="BY2">
        <v>40366767.059702352</v>
      </c>
      <c r="BZ2">
        <v>47094561.569652744</v>
      </c>
      <c r="CA2">
        <v>53822356.079603143</v>
      </c>
      <c r="CB2">
        <v>60550150.589553528</v>
      </c>
      <c r="CC2">
        <v>74005739.609454319</v>
      </c>
      <c r="CD2">
        <v>80733534.119404703</v>
      </c>
      <c r="CE2">
        <v>87461328.629355103</v>
      </c>
      <c r="CF2">
        <v>94189123.139305487</v>
      </c>
      <c r="CG2">
        <v>100916917.6492559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2.1977752752000441</v>
      </c>
      <c r="CT2">
        <v>1.4630000000000001</v>
      </c>
      <c r="CU2">
        <v>0.82002229487995137</v>
      </c>
      <c r="CX2">
        <v>-13792353.733825641</v>
      </c>
      <c r="CZ2">
        <v>-17156250.988800839</v>
      </c>
      <c r="DA2">
        <v>-15661185.5421452</v>
      </c>
      <c r="DB2">
        <v>-13792353.73382565</v>
      </c>
      <c r="DC2">
        <v>-11389569.980271939</v>
      </c>
      <c r="DD2">
        <v>-8185858.3088669851</v>
      </c>
      <c r="DE2">
        <v>-19847368.792780999</v>
      </c>
      <c r="DF2">
        <v>-18651316.435456481</v>
      </c>
      <c r="DG2">
        <v>-17156250.988800839</v>
      </c>
      <c r="DH2">
        <v>-15234023.98595787</v>
      </c>
      <c r="DI2">
        <v>-12671054.648833919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</row>
    <row r="3" spans="1:123" x14ac:dyDescent="0.25">
      <c r="A3" s="80" t="s">
        <v>210</v>
      </c>
      <c r="B3">
        <v>24112887.6285142</v>
      </c>
      <c r="C3">
        <v>16607389.45778049</v>
      </c>
      <c r="D3">
        <v>0</v>
      </c>
      <c r="E3">
        <v>0</v>
      </c>
      <c r="F3">
        <v>72</v>
      </c>
      <c r="G3">
        <v>1655834709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353903</v>
      </c>
      <c r="O3">
        <v>0</v>
      </c>
      <c r="P3">
        <v>353903</v>
      </c>
      <c r="Q3">
        <v>4</v>
      </c>
      <c r="R3">
        <v>19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20978392.699999999</v>
      </c>
      <c r="BJ3">
        <v>41233320.240000002</v>
      </c>
      <c r="BK3">
        <v>20254927.539999999</v>
      </c>
      <c r="BL3">
        <v>1</v>
      </c>
      <c r="BM3">
        <v>3</v>
      </c>
      <c r="BN3">
        <v>20968150.796360169</v>
      </c>
      <c r="BO3">
        <v>41223078.336405464</v>
      </c>
      <c r="BP3">
        <v>20254927.54004528</v>
      </c>
      <c r="BQ3">
        <v>0</v>
      </c>
      <c r="BR3">
        <v>0</v>
      </c>
      <c r="BS3">
        <v>0</v>
      </c>
      <c r="BT3">
        <v>10241.90363982692</v>
      </c>
      <c r="BU3">
        <v>10241.90359454602</v>
      </c>
      <c r="BV3">
        <v>-4.5284628868103027E-5</v>
      </c>
      <c r="BW3">
        <v>20254927.54004528</v>
      </c>
      <c r="BX3">
        <v>20611539.168202732</v>
      </c>
      <c r="BY3">
        <v>24733847.00184327</v>
      </c>
      <c r="BZ3">
        <v>28856154.835483819</v>
      </c>
      <c r="CA3">
        <v>32978462.669124361</v>
      </c>
      <c r="CB3">
        <v>37100770.50276491</v>
      </c>
      <c r="CC3">
        <v>45345386.170046002</v>
      </c>
      <c r="CD3">
        <v>49467694.003686547</v>
      </c>
      <c r="CE3">
        <v>53590001.837327093</v>
      </c>
      <c r="CF3">
        <v>57712309.670967638</v>
      </c>
      <c r="CG3">
        <v>61834617.504608177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2.0352123331423821</v>
      </c>
      <c r="CT3">
        <v>1.4630000000000001</v>
      </c>
      <c r="CU3">
        <v>0.96539689489006375</v>
      </c>
      <c r="CX3">
        <v>-9949157.9559439197</v>
      </c>
      <c r="CZ3">
        <v>-12010311.872764191</v>
      </c>
      <c r="DA3">
        <v>-11094243.46528852</v>
      </c>
      <c r="DB3">
        <v>-9949157.9559439197</v>
      </c>
      <c r="DC3">
        <v>-8476905.158215154</v>
      </c>
      <c r="DD3">
        <v>-6513901.4279101323</v>
      </c>
      <c r="DE3">
        <v>-13659235.00622041</v>
      </c>
      <c r="DF3">
        <v>-12926380.280239871</v>
      </c>
      <c r="DG3">
        <v>-12010311.872764191</v>
      </c>
      <c r="DH3">
        <v>-10832509.63458118</v>
      </c>
      <c r="DI3">
        <v>-9262106.6503371615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</row>
    <row r="4" spans="1:123" x14ac:dyDescent="0.25">
      <c r="A4" s="80" t="s">
        <v>62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23720498.74079543</v>
      </c>
      <c r="I4">
        <v>13525200.937010599</v>
      </c>
      <c r="J4">
        <v>0</v>
      </c>
      <c r="K4">
        <v>22</v>
      </c>
      <c r="L4">
        <v>41</v>
      </c>
      <c r="M4">
        <v>1669158322</v>
      </c>
      <c r="N4">
        <v>27616</v>
      </c>
      <c r="O4">
        <v>0</v>
      </c>
      <c r="P4">
        <v>1322191</v>
      </c>
      <c r="Q4">
        <v>4</v>
      </c>
      <c r="R4">
        <v>13</v>
      </c>
      <c r="S4">
        <v>5</v>
      </c>
      <c r="T4">
        <v>1294570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5</v>
      </c>
      <c r="BI4">
        <v>26329181.920000002</v>
      </c>
      <c r="BJ4">
        <v>36628573.75</v>
      </c>
      <c r="BK4">
        <v>10299391.82</v>
      </c>
      <c r="BL4">
        <v>2</v>
      </c>
      <c r="BM4">
        <v>4</v>
      </c>
      <c r="BN4">
        <v>0</v>
      </c>
      <c r="BO4">
        <v>0</v>
      </c>
      <c r="BP4">
        <v>0</v>
      </c>
      <c r="BQ4">
        <v>26223718.29858762</v>
      </c>
      <c r="BR4">
        <v>36523110.122658119</v>
      </c>
      <c r="BS4">
        <v>10299391.8240705</v>
      </c>
      <c r="BT4">
        <v>105463.6214123853</v>
      </c>
      <c r="BU4">
        <v>105463.62734188139</v>
      </c>
      <c r="BV4">
        <v>-4.0705017745494843E-3</v>
      </c>
      <c r="BW4">
        <v>10299391.8240705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18261555.061329059</v>
      </c>
      <c r="CI4">
        <v>21913866.073594868</v>
      </c>
      <c r="CJ4">
        <v>25566177.085860681</v>
      </c>
      <c r="CK4">
        <v>29218488.098126501</v>
      </c>
      <c r="CL4">
        <v>32870799.11039231</v>
      </c>
      <c r="CM4">
        <v>40175421.134923927</v>
      </c>
      <c r="CN4">
        <v>43827732.147189736</v>
      </c>
      <c r="CO4">
        <v>47480043.159455553</v>
      </c>
      <c r="CP4">
        <v>51132354.171721362</v>
      </c>
      <c r="CQ4">
        <v>54784665.183987178</v>
      </c>
      <c r="CS4">
        <v>3.5461424078750641</v>
      </c>
      <c r="CT4">
        <v>1.4630000000000001</v>
      </c>
      <c r="CV4">
        <v>0.12798628479133711</v>
      </c>
      <c r="CW4">
        <v>1.650243934649726</v>
      </c>
      <c r="CY4">
        <v>-1168614.293405972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-2994769.7995388792</v>
      </c>
      <c r="DK4">
        <v>-2183145.130146476</v>
      </c>
      <c r="DL4">
        <v>-1168614.293405972</v>
      </c>
      <c r="DM4">
        <v>135782.49668896009</v>
      </c>
      <c r="DN4">
        <v>1874978.2168155371</v>
      </c>
      <c r="DO4">
        <v>-4455694.2044452028</v>
      </c>
      <c r="DP4">
        <v>-3806394.4689312801</v>
      </c>
      <c r="DQ4">
        <v>-2994769.7995388778</v>
      </c>
      <c r="DR4">
        <v>-1951252.367462931</v>
      </c>
      <c r="DS4">
        <v>-559895.79136166908</v>
      </c>
    </row>
    <row r="5" spans="1:123" x14ac:dyDescent="0.25">
      <c r="A5" s="80" t="s">
        <v>66</v>
      </c>
      <c r="B5">
        <v>12296774.08491038</v>
      </c>
      <c r="C5">
        <v>6951550.4117530193</v>
      </c>
      <c r="D5">
        <v>0</v>
      </c>
      <c r="E5">
        <v>236</v>
      </c>
      <c r="F5">
        <v>99</v>
      </c>
      <c r="G5">
        <v>1671888563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2499926</v>
      </c>
      <c r="O5">
        <v>0</v>
      </c>
      <c r="P5">
        <v>2505360</v>
      </c>
      <c r="Q5">
        <v>4</v>
      </c>
      <c r="R5">
        <v>14</v>
      </c>
      <c r="S5">
        <v>0</v>
      </c>
      <c r="T5">
        <v>5434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13483491.35</v>
      </c>
      <c r="BJ5">
        <v>18233023.84</v>
      </c>
      <c r="BK5">
        <v>4749532.49</v>
      </c>
      <c r="BL5">
        <v>2</v>
      </c>
      <c r="BM5">
        <v>3</v>
      </c>
      <c r="BN5">
        <v>13442489.973022951</v>
      </c>
      <c r="BO5">
        <v>18192022.463201161</v>
      </c>
      <c r="BP5">
        <v>4749532.4901782116</v>
      </c>
      <c r="BQ5">
        <v>0</v>
      </c>
      <c r="BR5">
        <v>0</v>
      </c>
      <c r="BS5">
        <v>0</v>
      </c>
      <c r="BT5">
        <v>41001.376977054402</v>
      </c>
      <c r="BU5">
        <v>41001.376798842102</v>
      </c>
      <c r="BV5">
        <v>-1.7821136862039569E-4</v>
      </c>
      <c r="BW5">
        <v>4749532.4901782116</v>
      </c>
      <c r="BX5">
        <v>9096011.2316005789</v>
      </c>
      <c r="BY5">
        <v>10915213.477920691</v>
      </c>
      <c r="BZ5">
        <v>12734415.72424081</v>
      </c>
      <c r="CA5">
        <v>14553617.970560931</v>
      </c>
      <c r="CB5">
        <v>16372820.21688104</v>
      </c>
      <c r="CC5">
        <v>20011224.709521279</v>
      </c>
      <c r="CD5">
        <v>21830426.955841389</v>
      </c>
      <c r="CE5">
        <v>23649629.20216151</v>
      </c>
      <c r="CF5">
        <v>25468831.448481619</v>
      </c>
      <c r="CG5">
        <v>27288033.69480174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3.830276453697564</v>
      </c>
      <c r="CT5">
        <v>1.4630000000000001</v>
      </c>
      <c r="CU5">
        <v>4.4311043433586488E-2</v>
      </c>
      <c r="CX5">
        <v>-201526.87437792201</v>
      </c>
      <c r="CZ5">
        <v>-1111127.9975379801</v>
      </c>
      <c r="DA5">
        <v>-706860.83168906532</v>
      </c>
      <c r="DB5">
        <v>-201526.87437792221</v>
      </c>
      <c r="DC5">
        <v>448188.21359354822</v>
      </c>
      <c r="DD5">
        <v>1314474.9975555071</v>
      </c>
      <c r="DE5">
        <v>-1838808.8960660261</v>
      </c>
      <c r="DF5">
        <v>-1515395.1633868939</v>
      </c>
      <c r="DG5">
        <v>-1111127.9975379801</v>
      </c>
      <c r="DH5">
        <v>-591355.92716080369</v>
      </c>
      <c r="DI5">
        <v>101673.5000087637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</row>
    <row r="6" spans="1:123" x14ac:dyDescent="0.25">
      <c r="A6" s="80" t="s">
        <v>214</v>
      </c>
      <c r="B6">
        <v>4944069.6653537266</v>
      </c>
      <c r="C6">
        <v>1716522.3546496469</v>
      </c>
      <c r="D6">
        <v>305784.78993221611</v>
      </c>
      <c r="E6">
        <v>0</v>
      </c>
      <c r="F6">
        <v>77</v>
      </c>
      <c r="G6">
        <v>1659871519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24272</v>
      </c>
      <c r="O6">
        <v>0</v>
      </c>
      <c r="P6">
        <v>24272</v>
      </c>
      <c r="Q6">
        <v>4</v>
      </c>
      <c r="R6">
        <v>14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4017804.41</v>
      </c>
      <c r="BJ6">
        <v>7941754.7599999998</v>
      </c>
      <c r="BK6">
        <v>3923950.36</v>
      </c>
      <c r="BL6">
        <v>1</v>
      </c>
      <c r="BM6">
        <v>2</v>
      </c>
      <c r="BN6">
        <v>4017804.228673941</v>
      </c>
      <c r="BO6">
        <v>7941754.5869508842</v>
      </c>
      <c r="BP6">
        <v>3923950.3582769432</v>
      </c>
      <c r="BQ6">
        <v>0</v>
      </c>
      <c r="BR6">
        <v>0</v>
      </c>
      <c r="BS6">
        <v>0</v>
      </c>
      <c r="BT6">
        <v>0.18132605869323021</v>
      </c>
      <c r="BU6">
        <v>0.17304911557585001</v>
      </c>
      <c r="BV6">
        <v>1.723057124763727E-3</v>
      </c>
      <c r="BW6">
        <v>3923950.3582769432</v>
      </c>
      <c r="BX6">
        <v>3970877.2934754421</v>
      </c>
      <c r="BY6">
        <v>4765052.7521705301</v>
      </c>
      <c r="BZ6">
        <v>5559228.2108656187</v>
      </c>
      <c r="CA6">
        <v>6353403.6695607081</v>
      </c>
      <c r="CB6">
        <v>7147579.1282557957</v>
      </c>
      <c r="CC6">
        <v>8735930.0456459727</v>
      </c>
      <c r="CD6">
        <v>9530105.5043410603</v>
      </c>
      <c r="CE6">
        <v>10324280.96303615</v>
      </c>
      <c r="CF6">
        <v>11118456.421731239</v>
      </c>
      <c r="CG6">
        <v>11912631.88042633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2.0239182104327669</v>
      </c>
      <c r="CT6">
        <v>1.4630000000000001</v>
      </c>
      <c r="CU6">
        <v>0.97636444960129842</v>
      </c>
      <c r="CX6">
        <v>-1938511.7115392219</v>
      </c>
      <c r="CZ6">
        <v>-2335599.4408867662</v>
      </c>
      <c r="DA6">
        <v>-2159116.0056211911</v>
      </c>
      <c r="DB6">
        <v>-1938511.7115392219</v>
      </c>
      <c r="DC6">
        <v>-1654877.6191481189</v>
      </c>
      <c r="DD6">
        <v>-1276698.8292933151</v>
      </c>
      <c r="DE6">
        <v>-2653269.6243648012</v>
      </c>
      <c r="DF6">
        <v>-2512082.8761523408</v>
      </c>
      <c r="DG6">
        <v>-2335599.4408867662</v>
      </c>
      <c r="DH6">
        <v>-2108692.1669738828</v>
      </c>
      <c r="DI6">
        <v>-1806149.13509004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</row>
    <row r="7" spans="1:123" x14ac:dyDescent="0.25">
      <c r="A7" s="80" t="s">
        <v>1211</v>
      </c>
      <c r="B7">
        <v>6649590.1739348676</v>
      </c>
      <c r="C7">
        <v>206.53554611213261</v>
      </c>
      <c r="D7">
        <v>0</v>
      </c>
      <c r="E7">
        <v>6</v>
      </c>
      <c r="F7">
        <v>2</v>
      </c>
      <c r="G7">
        <v>1671061595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1524718</v>
      </c>
      <c r="O7">
        <v>0</v>
      </c>
      <c r="P7">
        <v>1524718</v>
      </c>
      <c r="Q7">
        <v>1</v>
      </c>
      <c r="R7">
        <v>2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7031555.7999999998</v>
      </c>
      <c r="BJ7">
        <v>9882180.8200000003</v>
      </c>
      <c r="BK7">
        <v>2850625.01</v>
      </c>
      <c r="BL7">
        <v>1</v>
      </c>
      <c r="BM7">
        <v>1</v>
      </c>
      <c r="BN7">
        <v>7031555.8007548824</v>
      </c>
      <c r="BO7">
        <v>9882180.8156473264</v>
      </c>
      <c r="BP7">
        <v>2850625.014892444</v>
      </c>
      <c r="BQ7">
        <v>0</v>
      </c>
      <c r="BR7">
        <v>0</v>
      </c>
      <c r="BS7">
        <v>0</v>
      </c>
      <c r="BT7">
        <v>-7.548825815320015E-4</v>
      </c>
      <c r="BU7">
        <v>4.3526738882064819E-3</v>
      </c>
      <c r="BV7">
        <v>-4.8924442380666733E-3</v>
      </c>
      <c r="BW7">
        <v>2850625.014892444</v>
      </c>
      <c r="BX7">
        <v>4941090.4078236632</v>
      </c>
      <c r="BY7">
        <v>5929308.489388396</v>
      </c>
      <c r="BZ7">
        <v>6917526.5709531279</v>
      </c>
      <c r="CA7">
        <v>7905744.6525178617</v>
      </c>
      <c r="CB7">
        <v>8893962.7340825945</v>
      </c>
      <c r="CC7">
        <v>10870398.89721206</v>
      </c>
      <c r="CD7">
        <v>11858616.97877679</v>
      </c>
      <c r="CE7">
        <v>12846835.06034152</v>
      </c>
      <c r="CF7">
        <v>13835053.14190626</v>
      </c>
      <c r="CG7">
        <v>14823271.22347099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3.4666716120219649</v>
      </c>
      <c r="CT7">
        <v>1.4630000000000001</v>
      </c>
      <c r="CU7">
        <v>0.1538445078352739</v>
      </c>
      <c r="CX7">
        <v>-380079.81098061241</v>
      </c>
      <c r="CZ7">
        <v>-874188.85176297883</v>
      </c>
      <c r="DA7">
        <v>-654584.83363748249</v>
      </c>
      <c r="DB7">
        <v>-380079.81098061241</v>
      </c>
      <c r="DC7">
        <v>-27144.781850350559</v>
      </c>
      <c r="DD7">
        <v>443435.25698999828</v>
      </c>
      <c r="DE7">
        <v>-1269476.0843888719</v>
      </c>
      <c r="DF7">
        <v>-1093792.8698884749</v>
      </c>
      <c r="DG7">
        <v>-874188.85176297859</v>
      </c>
      <c r="DH7">
        <v>-591840.82845876925</v>
      </c>
      <c r="DI7">
        <v>-215376.7973864903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</row>
    <row r="8" spans="1:123" x14ac:dyDescent="0.25">
      <c r="A8" s="80" t="s">
        <v>67</v>
      </c>
      <c r="B8">
        <v>5634158.4517916171</v>
      </c>
      <c r="C8">
        <v>3483736.6272628498</v>
      </c>
      <c r="D8">
        <v>0</v>
      </c>
      <c r="E8">
        <v>76</v>
      </c>
      <c r="F8">
        <v>41</v>
      </c>
      <c r="G8">
        <v>1672158023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341232</v>
      </c>
      <c r="O8">
        <v>0</v>
      </c>
      <c r="P8">
        <v>341272</v>
      </c>
      <c r="Q8">
        <v>4</v>
      </c>
      <c r="R8">
        <v>19</v>
      </c>
      <c r="S8">
        <v>28</v>
      </c>
      <c r="T8">
        <v>12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28</v>
      </c>
      <c r="BI8">
        <v>10999200.689999999</v>
      </c>
      <c r="BJ8">
        <v>13230189.949999999</v>
      </c>
      <c r="BK8">
        <v>2230989.2599999998</v>
      </c>
      <c r="BL8">
        <v>1</v>
      </c>
      <c r="BM8">
        <v>6</v>
      </c>
      <c r="BN8">
        <v>6178471.135928819</v>
      </c>
      <c r="BO8">
        <v>8327366.1536098057</v>
      </c>
      <c r="BP8">
        <v>2148895.0176809859</v>
      </c>
      <c r="BQ8">
        <v>0</v>
      </c>
      <c r="BR8">
        <v>0</v>
      </c>
      <c r="BS8">
        <v>0</v>
      </c>
      <c r="BT8">
        <v>4820729.5540711815</v>
      </c>
      <c r="BU8">
        <v>4902823.7963901944</v>
      </c>
      <c r="BV8">
        <v>82094.242319013458</v>
      </c>
      <c r="BW8">
        <v>2148895.0176809859</v>
      </c>
      <c r="BX8">
        <v>4163683.0768049029</v>
      </c>
      <c r="BY8">
        <v>4996419.6921658833</v>
      </c>
      <c r="BZ8">
        <v>5829156.3075268641</v>
      </c>
      <c r="CA8">
        <v>6661892.922887845</v>
      </c>
      <c r="CB8">
        <v>7494629.5382488249</v>
      </c>
      <c r="CC8">
        <v>9160102.7689707875</v>
      </c>
      <c r="CD8">
        <v>9992839.3843317665</v>
      </c>
      <c r="CE8">
        <v>10825575.999692749</v>
      </c>
      <c r="CF8">
        <v>11658312.61505373</v>
      </c>
      <c r="CG8">
        <v>12491049.230414709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3.8751851928980749</v>
      </c>
      <c r="CT8">
        <v>1.4630000000000001</v>
      </c>
      <c r="CU8">
        <v>3.220873348986486E-2</v>
      </c>
      <c r="CX8">
        <v>-67053.479278534796</v>
      </c>
      <c r="CZ8">
        <v>-483421.78695902508</v>
      </c>
      <c r="DA8">
        <v>-298369.20576769632</v>
      </c>
      <c r="DB8">
        <v>-67053.479278534884</v>
      </c>
      <c r="DC8">
        <v>230352.45477895811</v>
      </c>
      <c r="DD8">
        <v>626893.70018894877</v>
      </c>
      <c r="DE8">
        <v>-816516.43310341728</v>
      </c>
      <c r="DF8">
        <v>-668474.36815035413</v>
      </c>
      <c r="DG8">
        <v>-483421.78695902508</v>
      </c>
      <c r="DH8">
        <v>-245497.03971303071</v>
      </c>
      <c r="DI8">
        <v>71735.956614961848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</row>
    <row r="9" spans="1:123" x14ac:dyDescent="0.25">
      <c r="A9" s="80" t="s">
        <v>75</v>
      </c>
      <c r="B9">
        <v>3082127.531365335</v>
      </c>
      <c r="C9">
        <v>1506101.112778994</v>
      </c>
      <c r="D9">
        <v>0</v>
      </c>
      <c r="E9">
        <v>150</v>
      </c>
      <c r="F9">
        <v>115</v>
      </c>
      <c r="G9">
        <v>1671619115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51214</v>
      </c>
      <c r="O9">
        <v>0</v>
      </c>
      <c r="P9">
        <v>56739</v>
      </c>
      <c r="Q9">
        <v>3</v>
      </c>
      <c r="R9">
        <v>11</v>
      </c>
      <c r="S9">
        <v>0</v>
      </c>
      <c r="T9">
        <v>5525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3271253.86</v>
      </c>
      <c r="BJ9">
        <v>4576544.5999999996</v>
      </c>
      <c r="BK9">
        <v>1305290.74</v>
      </c>
      <c r="BL9">
        <v>2</v>
      </c>
      <c r="BM9">
        <v>2</v>
      </c>
      <c r="BN9">
        <v>3255358.5392204761</v>
      </c>
      <c r="BO9">
        <v>4560649.2804548685</v>
      </c>
      <c r="BP9">
        <v>1305290.741234391</v>
      </c>
      <c r="BQ9">
        <v>0</v>
      </c>
      <c r="BR9">
        <v>0</v>
      </c>
      <c r="BS9">
        <v>0</v>
      </c>
      <c r="BT9">
        <v>15895.32077952381</v>
      </c>
      <c r="BU9">
        <v>15895.31954513211</v>
      </c>
      <c r="BV9">
        <v>-1.2343914713710551E-3</v>
      </c>
      <c r="BW9">
        <v>1305290.741234391</v>
      </c>
      <c r="BX9">
        <v>2280324.6402274342</v>
      </c>
      <c r="BY9">
        <v>2736389.5682729199</v>
      </c>
      <c r="BZ9">
        <v>3192454.4963184069</v>
      </c>
      <c r="CA9">
        <v>3648519.4243638939</v>
      </c>
      <c r="CB9">
        <v>4104584.352409381</v>
      </c>
      <c r="CC9">
        <v>5016714.2085003546</v>
      </c>
      <c r="CD9">
        <v>5472779.1365458407</v>
      </c>
      <c r="CE9">
        <v>5928844.0645913277</v>
      </c>
      <c r="CF9">
        <v>6384908.9926368138</v>
      </c>
      <c r="CG9">
        <v>6840973.9206823017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3.4939719836991552</v>
      </c>
      <c r="CT9">
        <v>1.4630000000000001</v>
      </c>
      <c r="CU9">
        <v>0.14482887059818389</v>
      </c>
      <c r="CX9">
        <v>-165128.42112067461</v>
      </c>
      <c r="CZ9">
        <v>-393160.88514341798</v>
      </c>
      <c r="DA9">
        <v>-291813.12335553212</v>
      </c>
      <c r="DB9">
        <v>-165128.42112067461</v>
      </c>
      <c r="DC9">
        <v>-2248.0896758579179</v>
      </c>
      <c r="DD9">
        <v>214925.6855838976</v>
      </c>
      <c r="DE9">
        <v>-575586.85636161256</v>
      </c>
      <c r="DF9">
        <v>-494508.64693130378</v>
      </c>
      <c r="DG9">
        <v>-393160.88514341792</v>
      </c>
      <c r="DH9">
        <v>-262856.61998756451</v>
      </c>
      <c r="DI9">
        <v>-89117.599779759999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</row>
    <row r="10" spans="1:123" x14ac:dyDescent="0.25">
      <c r="A10" s="80" t="s">
        <v>1236</v>
      </c>
      <c r="B10">
        <v>2928208.54</v>
      </c>
      <c r="C10">
        <v>2928208.54</v>
      </c>
      <c r="D10">
        <v>129713.4823817584</v>
      </c>
      <c r="E10">
        <v>2</v>
      </c>
      <c r="F10">
        <v>0</v>
      </c>
      <c r="G10">
        <v>1671061667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113656</v>
      </c>
      <c r="O10">
        <v>0</v>
      </c>
      <c r="P10">
        <v>113656</v>
      </c>
      <c r="Q10">
        <v>1</v>
      </c>
      <c r="R10">
        <v>2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3055509.56</v>
      </c>
      <c r="BJ10">
        <v>4353418.32</v>
      </c>
      <c r="BK10">
        <v>1297908.76</v>
      </c>
      <c r="BL10">
        <v>1</v>
      </c>
      <c r="BM10">
        <v>1</v>
      </c>
      <c r="BN10">
        <v>3055509.5591265499</v>
      </c>
      <c r="BO10">
        <v>4353418.3188774874</v>
      </c>
      <c r="BP10">
        <v>1297908.7597509371</v>
      </c>
      <c r="BQ10">
        <v>0</v>
      </c>
      <c r="BR10">
        <v>0</v>
      </c>
      <c r="BS10">
        <v>0</v>
      </c>
      <c r="BT10">
        <v>8.7344972416758537E-4</v>
      </c>
      <c r="BU10">
        <v>1.1225128546357151E-3</v>
      </c>
      <c r="BV10">
        <v>2.490626648068428E-4</v>
      </c>
      <c r="BW10">
        <v>1297908.7597509371</v>
      </c>
      <c r="BX10">
        <v>2176709.1594387442</v>
      </c>
      <c r="BY10">
        <v>2612050.9913264918</v>
      </c>
      <c r="BZ10">
        <v>3047392.8232142408</v>
      </c>
      <c r="CA10">
        <v>3482734.6551019899</v>
      </c>
      <c r="CB10">
        <v>3918076.4869897389</v>
      </c>
      <c r="CC10">
        <v>4788760.1507652355</v>
      </c>
      <c r="CD10">
        <v>5224101.9826529846</v>
      </c>
      <c r="CE10">
        <v>5659443.8145407336</v>
      </c>
      <c r="CF10">
        <v>6094785.6464284817</v>
      </c>
      <c r="CG10">
        <v>6530127.4783162307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3.3541790100198479</v>
      </c>
      <c r="CT10">
        <v>1.4630000000000001</v>
      </c>
      <c r="CU10">
        <v>0.1925421952885964</v>
      </c>
      <c r="CX10">
        <v>-209554.18003156551</v>
      </c>
      <c r="CZ10">
        <v>-427225.09597543988</v>
      </c>
      <c r="DA10">
        <v>-330482.46666705119</v>
      </c>
      <c r="DB10">
        <v>-209554.18003156551</v>
      </c>
      <c r="DC10">
        <v>-54074.95435736957</v>
      </c>
      <c r="DD10">
        <v>153230.67987489191</v>
      </c>
      <c r="DE10">
        <v>-601361.8287305393</v>
      </c>
      <c r="DF10">
        <v>-523967.72528382827</v>
      </c>
      <c r="DG10">
        <v>-427225.09597543982</v>
      </c>
      <c r="DH10">
        <v>-302841.71543608292</v>
      </c>
      <c r="DI10">
        <v>-136997.2080502738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</row>
    <row r="11" spans="1:123" x14ac:dyDescent="0.25">
      <c r="A11" s="80" t="s">
        <v>72</v>
      </c>
      <c r="B11">
        <v>3133561.3690813929</v>
      </c>
      <c r="C11">
        <v>2192580.81</v>
      </c>
      <c r="D11">
        <v>0</v>
      </c>
      <c r="E11">
        <v>11</v>
      </c>
      <c r="F11">
        <v>0</v>
      </c>
      <c r="G11">
        <v>1583911891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3812</v>
      </c>
      <c r="O11">
        <v>0</v>
      </c>
      <c r="P11">
        <v>3812</v>
      </c>
      <c r="Q11">
        <v>2</v>
      </c>
      <c r="R11">
        <v>17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3638648.5</v>
      </c>
      <c r="BJ11">
        <v>4819977.74</v>
      </c>
      <c r="BK11">
        <v>1181329.24</v>
      </c>
      <c r="BL11">
        <v>1</v>
      </c>
      <c r="BM11">
        <v>1</v>
      </c>
      <c r="BN11">
        <v>3638648.502538735</v>
      </c>
      <c r="BO11">
        <v>4819977.7398772249</v>
      </c>
      <c r="BP11">
        <v>1181329.2373384901</v>
      </c>
      <c r="BQ11">
        <v>0</v>
      </c>
      <c r="BR11">
        <v>0</v>
      </c>
      <c r="BS11">
        <v>0</v>
      </c>
      <c r="BT11">
        <v>-2.5387345813214779E-3</v>
      </c>
      <c r="BU11">
        <v>1.2277532368898389E-4</v>
      </c>
      <c r="BV11">
        <v>2.6615096721798182E-3</v>
      </c>
      <c r="BW11">
        <v>1181329.2373384901</v>
      </c>
      <c r="BX11">
        <v>2409988.869938612</v>
      </c>
      <c r="BY11">
        <v>2891986.643926335</v>
      </c>
      <c r="BZ11">
        <v>3373984.4179140572</v>
      </c>
      <c r="CA11">
        <v>3855982.1919017802</v>
      </c>
      <c r="CB11">
        <v>4337979.9658895023</v>
      </c>
      <c r="CC11">
        <v>5301975.5138649466</v>
      </c>
      <c r="CD11">
        <v>5783973.2878526701</v>
      </c>
      <c r="CE11">
        <v>6265971.0618403926</v>
      </c>
      <c r="CF11">
        <v>6747968.8358281143</v>
      </c>
      <c r="CG11">
        <v>7229966.6098158378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4.0801307438530294</v>
      </c>
      <c r="CT11">
        <v>1.4630000000000001</v>
      </c>
      <c r="CU11">
        <v>-1.9639258858003661E-2</v>
      </c>
      <c r="CX11">
        <v>23665.19763081603</v>
      </c>
      <c r="CZ11">
        <v>-217333.68936304541</v>
      </c>
      <c r="DA11">
        <v>-110223.07292132921</v>
      </c>
      <c r="DB11">
        <v>23665.19763081591</v>
      </c>
      <c r="DC11">
        <v>195807.2597692881</v>
      </c>
      <c r="DD11">
        <v>425330.00928725139</v>
      </c>
      <c r="DE11">
        <v>-410132.79895813431</v>
      </c>
      <c r="DF11">
        <v>-324444.30580476142</v>
      </c>
      <c r="DG11">
        <v>-217333.6893630453</v>
      </c>
      <c r="DH11">
        <v>-79620.039652267471</v>
      </c>
      <c r="DI11">
        <v>103998.159962103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</row>
    <row r="12" spans="1:123" x14ac:dyDescent="0.25">
      <c r="A12" s="80" t="s">
        <v>73</v>
      </c>
      <c r="B12">
        <v>2523109.5746552679</v>
      </c>
      <c r="C12">
        <v>1280806.226496954</v>
      </c>
      <c r="D12">
        <v>0</v>
      </c>
      <c r="E12">
        <v>70</v>
      </c>
      <c r="F12">
        <v>81</v>
      </c>
      <c r="G12">
        <v>1671793199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827452</v>
      </c>
      <c r="O12">
        <v>0</v>
      </c>
      <c r="P12">
        <v>847090</v>
      </c>
      <c r="Q12">
        <v>3</v>
      </c>
      <c r="R12">
        <v>18</v>
      </c>
      <c r="S12">
        <v>0</v>
      </c>
      <c r="T12">
        <v>19638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2722385.33</v>
      </c>
      <c r="BJ12">
        <v>3721014.87</v>
      </c>
      <c r="BK12">
        <v>998629.54</v>
      </c>
      <c r="BL12">
        <v>1</v>
      </c>
      <c r="BM12">
        <v>4</v>
      </c>
      <c r="BN12">
        <v>2710432.5634062029</v>
      </c>
      <c r="BO12">
        <v>3709062.102392829</v>
      </c>
      <c r="BP12">
        <v>998629.53898662655</v>
      </c>
      <c r="BQ12">
        <v>0</v>
      </c>
      <c r="BR12">
        <v>0</v>
      </c>
      <c r="BS12">
        <v>0</v>
      </c>
      <c r="BT12">
        <v>11952.766593797131</v>
      </c>
      <c r="BU12">
        <v>11952.767607170619</v>
      </c>
      <c r="BV12">
        <v>1.0133734904229641E-3</v>
      </c>
      <c r="BW12">
        <v>998629.53898662655</v>
      </c>
      <c r="BX12">
        <v>1854531.051196415</v>
      </c>
      <c r="BY12">
        <v>2225437.2614356978</v>
      </c>
      <c r="BZ12">
        <v>2596343.4716749811</v>
      </c>
      <c r="CA12">
        <v>2967249.6819142639</v>
      </c>
      <c r="CB12">
        <v>3338155.8921535471</v>
      </c>
      <c r="CC12">
        <v>4079968.3126321132</v>
      </c>
      <c r="CD12">
        <v>4450874.5228713956</v>
      </c>
      <c r="CE12">
        <v>4821780.7331106784</v>
      </c>
      <c r="CF12">
        <v>5192686.9433499612</v>
      </c>
      <c r="CG12">
        <v>5563593.153589244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3.71415220318503</v>
      </c>
      <c r="CT12">
        <v>1.4630000000000001</v>
      </c>
      <c r="CU12">
        <v>7.6961788633714168E-2</v>
      </c>
      <c r="CX12">
        <v>-71364.013388419204</v>
      </c>
      <c r="CZ12">
        <v>-256817.1185080607</v>
      </c>
      <c r="DA12">
        <v>-174393.51623266449</v>
      </c>
      <c r="DB12">
        <v>-71364.013388419175</v>
      </c>
      <c r="DC12">
        <v>61102.490268467693</v>
      </c>
      <c r="DD12">
        <v>237724.49514431669</v>
      </c>
      <c r="DE12">
        <v>-405179.60260377382</v>
      </c>
      <c r="DF12">
        <v>-339240.72078345681</v>
      </c>
      <c r="DG12">
        <v>-256817.11850806061</v>
      </c>
      <c r="DH12">
        <v>-150843.91558255121</v>
      </c>
      <c r="DI12">
        <v>-9546.3116818718845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</row>
    <row r="13" spans="1:123" x14ac:dyDescent="0.25">
      <c r="A13" s="80" t="s">
        <v>89</v>
      </c>
      <c r="B13">
        <v>1173413.735381197</v>
      </c>
      <c r="C13">
        <v>835772.26800552639</v>
      </c>
      <c r="D13">
        <v>0</v>
      </c>
      <c r="E13">
        <v>26</v>
      </c>
      <c r="F13">
        <v>22</v>
      </c>
      <c r="G13">
        <v>1671993851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632</v>
      </c>
      <c r="O13">
        <v>0</v>
      </c>
      <c r="P13">
        <v>989</v>
      </c>
      <c r="Q13">
        <v>4</v>
      </c>
      <c r="R13">
        <v>13</v>
      </c>
      <c r="S13">
        <v>0</v>
      </c>
      <c r="T13">
        <v>119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238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238</v>
      </c>
      <c r="BI13">
        <v>829167.65</v>
      </c>
      <c r="BJ13">
        <v>1747659.55</v>
      </c>
      <c r="BK13">
        <v>918491.9</v>
      </c>
      <c r="BL13">
        <v>1</v>
      </c>
      <c r="BM13">
        <v>3</v>
      </c>
      <c r="BN13">
        <v>828664.79513113701</v>
      </c>
      <c r="BO13">
        <v>1747156.691349312</v>
      </c>
      <c r="BP13">
        <v>918491.89621817472</v>
      </c>
      <c r="BQ13">
        <v>0</v>
      </c>
      <c r="BR13">
        <v>0</v>
      </c>
      <c r="BS13">
        <v>0</v>
      </c>
      <c r="BT13">
        <v>502.85486886301078</v>
      </c>
      <c r="BU13">
        <v>502.85865068831481</v>
      </c>
      <c r="BV13">
        <v>3.7818253040313721E-3</v>
      </c>
      <c r="BW13">
        <v>918491.89621817472</v>
      </c>
      <c r="BX13">
        <v>873578.34567465587</v>
      </c>
      <c r="BY13">
        <v>1048294.014809587</v>
      </c>
      <c r="BZ13">
        <v>1223009.683944518</v>
      </c>
      <c r="CA13">
        <v>1397725.3530794489</v>
      </c>
      <c r="CB13">
        <v>1572441.022214381</v>
      </c>
      <c r="CC13">
        <v>1921872.3604842429</v>
      </c>
      <c r="CD13">
        <v>2096588.0296191741</v>
      </c>
      <c r="CE13">
        <v>2271303.6987541048</v>
      </c>
      <c r="CF13">
        <v>2446019.367889036</v>
      </c>
      <c r="CG13">
        <v>2620735.0370239681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1.9022015311654961</v>
      </c>
      <c r="CT13">
        <v>1.4630000000000001</v>
      </c>
      <c r="CU13">
        <v>1.1028266114101819</v>
      </c>
      <c r="CX13">
        <v>-481702.72338084679</v>
      </c>
      <c r="CZ13">
        <v>-569060.55794831237</v>
      </c>
      <c r="DA13">
        <v>-530234.85369610542</v>
      </c>
      <c r="DB13">
        <v>-481702.72338084679</v>
      </c>
      <c r="DC13">
        <v>-419304.27011837141</v>
      </c>
      <c r="DD13">
        <v>-336106.33243507083</v>
      </c>
      <c r="DE13">
        <v>-638946.82560228487</v>
      </c>
      <c r="DF13">
        <v>-607886.26220051933</v>
      </c>
      <c r="DG13">
        <v>-569060.55794831237</v>
      </c>
      <c r="DH13">
        <v>-519141.79533833201</v>
      </c>
      <c r="DI13">
        <v>-452583.44519169157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</row>
    <row r="14" spans="1:123" x14ac:dyDescent="0.25">
      <c r="A14" s="80" t="s">
        <v>77</v>
      </c>
      <c r="B14">
        <v>1975521.081971989</v>
      </c>
      <c r="C14">
        <v>1101598.8018463789</v>
      </c>
      <c r="D14">
        <v>0</v>
      </c>
      <c r="E14">
        <v>179</v>
      </c>
      <c r="F14">
        <v>154</v>
      </c>
      <c r="G14">
        <v>1669846871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782124</v>
      </c>
      <c r="O14">
        <v>0</v>
      </c>
      <c r="P14">
        <v>785923</v>
      </c>
      <c r="Q14">
        <v>5</v>
      </c>
      <c r="R14">
        <v>18</v>
      </c>
      <c r="S14">
        <v>0</v>
      </c>
      <c r="T14">
        <v>3746</v>
      </c>
      <c r="U14">
        <v>53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53</v>
      </c>
      <c r="BI14">
        <v>2425325.3199999998</v>
      </c>
      <c r="BJ14">
        <v>3286652.76</v>
      </c>
      <c r="BK14">
        <v>861327.44</v>
      </c>
      <c r="BL14">
        <v>2</v>
      </c>
      <c r="BM14">
        <v>5</v>
      </c>
      <c r="BN14">
        <v>2129371.749660525</v>
      </c>
      <c r="BO14">
        <v>2990699.1909860652</v>
      </c>
      <c r="BP14">
        <v>861327.44132553996</v>
      </c>
      <c r="BQ14">
        <v>0</v>
      </c>
      <c r="BR14">
        <v>0</v>
      </c>
      <c r="BS14">
        <v>0</v>
      </c>
      <c r="BT14">
        <v>295953.57033947442</v>
      </c>
      <c r="BU14">
        <v>295953.56901393458</v>
      </c>
      <c r="BV14">
        <v>-1.325540011748672E-3</v>
      </c>
      <c r="BW14">
        <v>861327.44132553996</v>
      </c>
      <c r="BX14">
        <v>1495349.5954930331</v>
      </c>
      <c r="BY14">
        <v>1794419.5145916389</v>
      </c>
      <c r="BZ14">
        <v>2093489.433690245</v>
      </c>
      <c r="CA14">
        <v>2392559.3527888521</v>
      </c>
      <c r="CB14">
        <v>2691629.2718874589</v>
      </c>
      <c r="CC14">
        <v>3289769.110084672</v>
      </c>
      <c r="CD14">
        <v>3588839.0291832779</v>
      </c>
      <c r="CE14">
        <v>3887908.9482818851</v>
      </c>
      <c r="CF14">
        <v>4186978.867380491</v>
      </c>
      <c r="CG14">
        <v>4486048.7864790978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3.4721977351418509</v>
      </c>
      <c r="CT14">
        <v>1.4630000000000001</v>
      </c>
      <c r="CU14">
        <v>0.15200812428287189</v>
      </c>
      <c r="CX14">
        <v>-113652.6435790236</v>
      </c>
      <c r="CZ14">
        <v>-263187.60312832688</v>
      </c>
      <c r="DA14">
        <v>-196727.62110641439</v>
      </c>
      <c r="DB14">
        <v>-113652.6435790237</v>
      </c>
      <c r="DC14">
        <v>-6841.9581866641529</v>
      </c>
      <c r="DD14">
        <v>135572.28900314841</v>
      </c>
      <c r="DE14">
        <v>-382815.57076776947</v>
      </c>
      <c r="DF14">
        <v>-329647.58515023952</v>
      </c>
      <c r="DG14">
        <v>-263187.60312832688</v>
      </c>
      <c r="DH14">
        <v>-177739.05481443941</v>
      </c>
      <c r="DI14">
        <v>-63807.657062589307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</row>
    <row r="15" spans="1:123" x14ac:dyDescent="0.25">
      <c r="A15" s="80" t="s">
        <v>78</v>
      </c>
      <c r="B15">
        <v>1146186.5654600181</v>
      </c>
      <c r="C15">
        <v>815922.80727015273</v>
      </c>
      <c r="D15">
        <v>0</v>
      </c>
      <c r="E15">
        <v>772</v>
      </c>
      <c r="F15">
        <v>88</v>
      </c>
      <c r="G15">
        <v>1672042247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4627</v>
      </c>
      <c r="O15">
        <v>0</v>
      </c>
      <c r="P15">
        <v>4856</v>
      </c>
      <c r="Q15">
        <v>6</v>
      </c>
      <c r="R15">
        <v>19</v>
      </c>
      <c r="S15">
        <v>5</v>
      </c>
      <c r="T15">
        <v>156</v>
      </c>
      <c r="U15">
        <v>0</v>
      </c>
      <c r="V15">
        <v>62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6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73</v>
      </c>
      <c r="BI15">
        <v>2479657.39</v>
      </c>
      <c r="BJ15">
        <v>3709251.68</v>
      </c>
      <c r="BK15">
        <v>1229594.29</v>
      </c>
      <c r="BL15">
        <v>2</v>
      </c>
      <c r="BM15">
        <v>14</v>
      </c>
      <c r="BN15">
        <v>904294.10410285962</v>
      </c>
      <c r="BO15">
        <v>1704073.510647139</v>
      </c>
      <c r="BP15">
        <v>799779.40654427919</v>
      </c>
      <c r="BQ15">
        <v>389.77760793408828</v>
      </c>
      <c r="BR15">
        <v>516.99555747232205</v>
      </c>
      <c r="BS15">
        <v>127.2179495382338</v>
      </c>
      <c r="BT15">
        <v>1574973.5082892061</v>
      </c>
      <c r="BU15">
        <v>2004661.173795389</v>
      </c>
      <c r="BV15">
        <v>429687.66550618259</v>
      </c>
      <c r="BW15">
        <v>799906.62449381745</v>
      </c>
      <c r="BX15">
        <v>852036.75532356941</v>
      </c>
      <c r="BY15">
        <v>1022444.106388283</v>
      </c>
      <c r="BZ15">
        <v>1192851.4574529971</v>
      </c>
      <c r="CA15">
        <v>1363258.808517711</v>
      </c>
      <c r="CB15">
        <v>1533666.1595824249</v>
      </c>
      <c r="CC15">
        <v>1874480.861711853</v>
      </c>
      <c r="CD15">
        <v>2044888.2127765659</v>
      </c>
      <c r="CE15">
        <v>2215295.563841281</v>
      </c>
      <c r="CF15">
        <v>2385702.9149059942</v>
      </c>
      <c r="CG15">
        <v>2556110.2659707079</v>
      </c>
      <c r="CH15">
        <v>258.49777873616102</v>
      </c>
      <c r="CI15">
        <v>310.19733448339321</v>
      </c>
      <c r="CJ15">
        <v>361.89689023062539</v>
      </c>
      <c r="CK15">
        <v>413.59644597785768</v>
      </c>
      <c r="CL15">
        <v>465.29600172508992</v>
      </c>
      <c r="CM15">
        <v>568.69511321955429</v>
      </c>
      <c r="CN15">
        <v>620.39466896678641</v>
      </c>
      <c r="CO15">
        <v>672.09422471401865</v>
      </c>
      <c r="CP15">
        <v>723.79378046125078</v>
      </c>
      <c r="CQ15">
        <v>775.49333620848302</v>
      </c>
      <c r="CR15">
        <v>2.1306794057253509</v>
      </c>
      <c r="CS15">
        <v>4.0638570213470198</v>
      </c>
      <c r="CT15">
        <v>1.4630000000000001</v>
      </c>
      <c r="CU15">
        <v>0.87733545893933873</v>
      </c>
      <c r="CV15">
        <v>-1.5713402565982418E-2</v>
      </c>
      <c r="CW15">
        <v>1.440011292045968</v>
      </c>
      <c r="CX15">
        <v>-373761.02888249449</v>
      </c>
      <c r="CY15">
        <v>2.0309398298467691</v>
      </c>
      <c r="CZ15">
        <v>-458964.70441485138</v>
      </c>
      <c r="DA15">
        <v>-421096.40417824843</v>
      </c>
      <c r="DB15">
        <v>-373761.02888249449</v>
      </c>
      <c r="DC15">
        <v>-312901.26064509671</v>
      </c>
      <c r="DD15">
        <v>-231754.90299523299</v>
      </c>
      <c r="DE15">
        <v>-527127.64484073687</v>
      </c>
      <c r="DF15">
        <v>-496833.00465145451</v>
      </c>
      <c r="DG15">
        <v>-458964.70441485138</v>
      </c>
      <c r="DH15">
        <v>-410276.88982493308</v>
      </c>
      <c r="DI15">
        <v>-345359.80370504211</v>
      </c>
      <c r="DJ15">
        <v>-23.81883804376935</v>
      </c>
      <c r="DK15">
        <v>-12.33004787771775</v>
      </c>
      <c r="DL15">
        <v>2.030939829846758</v>
      </c>
      <c r="DM15">
        <v>20.4950668824297</v>
      </c>
      <c r="DN15">
        <v>45.113902952540272</v>
      </c>
      <c r="DO15">
        <v>-44.49866034266222</v>
      </c>
      <c r="DP15">
        <v>-35.307628209820933</v>
      </c>
      <c r="DQ15">
        <v>-23.818838043769329</v>
      </c>
      <c r="DR15">
        <v>-9.0475364017029847</v>
      </c>
      <c r="DS15">
        <v>10.64753245438548</v>
      </c>
    </row>
    <row r="16" spans="1:123" x14ac:dyDescent="0.25">
      <c r="A16" s="80" t="s">
        <v>81</v>
      </c>
      <c r="B16">
        <v>1555468.8893424219</v>
      </c>
      <c r="C16">
        <v>924281.46378514753</v>
      </c>
      <c r="D16">
        <v>0</v>
      </c>
      <c r="E16">
        <v>232</v>
      </c>
      <c r="F16">
        <v>168</v>
      </c>
      <c r="G16">
        <v>1671049691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153348</v>
      </c>
      <c r="O16">
        <v>0</v>
      </c>
      <c r="P16">
        <v>153353</v>
      </c>
      <c r="Q16">
        <v>3</v>
      </c>
      <c r="R16">
        <v>17</v>
      </c>
      <c r="S16">
        <v>5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1605454.38</v>
      </c>
      <c r="BJ16">
        <v>2326928.79</v>
      </c>
      <c r="BK16">
        <v>721474.41</v>
      </c>
      <c r="BL16">
        <v>1</v>
      </c>
      <c r="BM16">
        <v>2</v>
      </c>
      <c r="BN16">
        <v>1605454.132624957</v>
      </c>
      <c r="BO16">
        <v>2326928.544879396</v>
      </c>
      <c r="BP16">
        <v>721474.41225443932</v>
      </c>
      <c r="BQ16">
        <v>0</v>
      </c>
      <c r="BR16">
        <v>0</v>
      </c>
      <c r="BS16">
        <v>0</v>
      </c>
      <c r="BT16">
        <v>0.24737504264339799</v>
      </c>
      <c r="BU16">
        <v>0.24512060359120369</v>
      </c>
      <c r="BV16">
        <v>-2.254439285025001E-3</v>
      </c>
      <c r="BW16">
        <v>721474.41225443932</v>
      </c>
      <c r="BX16">
        <v>1163464.272439698</v>
      </c>
      <c r="BY16">
        <v>1396157.126927638</v>
      </c>
      <c r="BZ16">
        <v>1628849.981415577</v>
      </c>
      <c r="CA16">
        <v>1861542.835903517</v>
      </c>
      <c r="CB16">
        <v>2094235.6903914569</v>
      </c>
      <c r="CC16">
        <v>2559621.3993673362</v>
      </c>
      <c r="CD16">
        <v>2792314.253855275</v>
      </c>
      <c r="CE16">
        <v>3025007.1083432161</v>
      </c>
      <c r="CF16">
        <v>3257699.9628311549</v>
      </c>
      <c r="CG16">
        <v>3490392.8173190951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3.225240570359643</v>
      </c>
      <c r="CT16">
        <v>1.4630000000000001</v>
      </c>
      <c r="CU16">
        <v>0.24021756291933419</v>
      </c>
      <c r="CX16">
        <v>-139742.27603459021</v>
      </c>
      <c r="CZ16">
        <v>-256088.70327855999</v>
      </c>
      <c r="DA16">
        <v>-204379.1800590179</v>
      </c>
      <c r="DB16">
        <v>-139742.27603459021</v>
      </c>
      <c r="DC16">
        <v>-56637.685146040283</v>
      </c>
      <c r="DD16">
        <v>54168.436038692831</v>
      </c>
      <c r="DE16">
        <v>-349165.84507373592</v>
      </c>
      <c r="DF16">
        <v>-307798.22649810219</v>
      </c>
      <c r="DG16">
        <v>-256088.70327855999</v>
      </c>
      <c r="DH16">
        <v>-189605.0305677201</v>
      </c>
      <c r="DI16">
        <v>-100960.13361993359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</row>
    <row r="17" spans="1:123" x14ac:dyDescent="0.25">
      <c r="A17" s="80" t="s">
        <v>86</v>
      </c>
      <c r="B17">
        <v>1100012.8713025281</v>
      </c>
      <c r="C17">
        <v>469805.15301505697</v>
      </c>
      <c r="D17">
        <v>0</v>
      </c>
      <c r="E17">
        <v>163</v>
      </c>
      <c r="F17">
        <v>173</v>
      </c>
      <c r="G17">
        <v>1669715867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8376</v>
      </c>
      <c r="O17">
        <v>0</v>
      </c>
      <c r="P17">
        <v>8467</v>
      </c>
      <c r="Q17">
        <v>4</v>
      </c>
      <c r="R17">
        <v>12</v>
      </c>
      <c r="S17">
        <v>5</v>
      </c>
      <c r="T17">
        <v>86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5</v>
      </c>
      <c r="BI17">
        <v>1221823.07</v>
      </c>
      <c r="BJ17">
        <v>1696706.24</v>
      </c>
      <c r="BK17">
        <v>474883.18</v>
      </c>
      <c r="BL17">
        <v>2</v>
      </c>
      <c r="BM17">
        <v>5</v>
      </c>
      <c r="BN17">
        <v>1201055.036014935</v>
      </c>
      <c r="BO17">
        <v>1675938.2134517671</v>
      </c>
      <c r="BP17">
        <v>474883.17743683129</v>
      </c>
      <c r="BQ17">
        <v>0</v>
      </c>
      <c r="BR17">
        <v>0</v>
      </c>
      <c r="BS17">
        <v>0</v>
      </c>
      <c r="BT17">
        <v>20768.033985064831</v>
      </c>
      <c r="BU17">
        <v>20768.026548233349</v>
      </c>
      <c r="BV17">
        <v>2.5631686439737682E-3</v>
      </c>
      <c r="BW17">
        <v>474883.17743683129</v>
      </c>
      <c r="BX17">
        <v>837969.10672588332</v>
      </c>
      <c r="BY17">
        <v>1005562.92807106</v>
      </c>
      <c r="BZ17">
        <v>1173156.749416237</v>
      </c>
      <c r="CA17">
        <v>1340750.5707614131</v>
      </c>
      <c r="CB17">
        <v>1508344.3921065901</v>
      </c>
      <c r="CC17">
        <v>1843532.034796943</v>
      </c>
      <c r="CD17">
        <v>2011125.85614212</v>
      </c>
      <c r="CE17">
        <v>2178719.677487297</v>
      </c>
      <c r="CF17">
        <v>2346313.4988324731</v>
      </c>
      <c r="CG17">
        <v>2513907.3201776501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3.5291589449379872</v>
      </c>
      <c r="CT17">
        <v>1.4630000000000001</v>
      </c>
      <c r="CU17">
        <v>0.13341452238566889</v>
      </c>
      <c r="CX17">
        <v>-55898.624073889667</v>
      </c>
      <c r="CZ17">
        <v>-139695.53474647799</v>
      </c>
      <c r="DA17">
        <v>-102452.4633364388</v>
      </c>
      <c r="DB17">
        <v>-55898.624073889689</v>
      </c>
      <c r="DC17">
        <v>3956.3121208162629</v>
      </c>
      <c r="DD17">
        <v>83762.89371375757</v>
      </c>
      <c r="DE17">
        <v>-206733.0632845487</v>
      </c>
      <c r="DF17">
        <v>-176938.60615651729</v>
      </c>
      <c r="DG17">
        <v>-139695.53474647799</v>
      </c>
      <c r="DH17">
        <v>-91811.585790713259</v>
      </c>
      <c r="DI17">
        <v>-27966.320516360229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</row>
    <row r="18" spans="1:123" x14ac:dyDescent="0.25">
      <c r="A18" s="80" t="s">
        <v>79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693777.15047451819</v>
      </c>
      <c r="I18">
        <v>405038.1678059983</v>
      </c>
      <c r="J18">
        <v>0</v>
      </c>
      <c r="K18">
        <v>37</v>
      </c>
      <c r="L18">
        <v>51</v>
      </c>
      <c r="M18">
        <v>1667574935</v>
      </c>
      <c r="N18">
        <v>1461</v>
      </c>
      <c r="O18">
        <v>0</v>
      </c>
      <c r="P18">
        <v>36346</v>
      </c>
      <c r="Q18">
        <v>6</v>
      </c>
      <c r="R18">
        <v>22</v>
      </c>
      <c r="S18">
        <v>0</v>
      </c>
      <c r="T18">
        <v>33445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1434</v>
      </c>
      <c r="AC18">
        <v>6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1440</v>
      </c>
      <c r="BI18">
        <v>1773922.48</v>
      </c>
      <c r="BJ18">
        <v>2489534.39</v>
      </c>
      <c r="BK18">
        <v>715611.91</v>
      </c>
      <c r="BL18">
        <v>2</v>
      </c>
      <c r="BM18">
        <v>11</v>
      </c>
      <c r="BN18">
        <v>0</v>
      </c>
      <c r="BO18">
        <v>0</v>
      </c>
      <c r="BP18">
        <v>0</v>
      </c>
      <c r="BQ18">
        <v>591271.45484461321</v>
      </c>
      <c r="BR18">
        <v>1058847.7228042569</v>
      </c>
      <c r="BS18">
        <v>467576.26795964368</v>
      </c>
      <c r="BT18">
        <v>1182651.0251553869</v>
      </c>
      <c r="BU18">
        <v>1430686.6671957429</v>
      </c>
      <c r="BV18">
        <v>248035.6420403563</v>
      </c>
      <c r="BW18">
        <v>467576.26795964368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529423.86140212847</v>
      </c>
      <c r="CI18">
        <v>635308.63368255412</v>
      </c>
      <c r="CJ18">
        <v>741193.40596297977</v>
      </c>
      <c r="CK18">
        <v>847078.17824340565</v>
      </c>
      <c r="CL18">
        <v>952962.9505238313</v>
      </c>
      <c r="CM18">
        <v>1164732.4950846829</v>
      </c>
      <c r="CN18">
        <v>1270617.267365108</v>
      </c>
      <c r="CO18">
        <v>1376502.039645534</v>
      </c>
      <c r="CP18">
        <v>1482386.81192596</v>
      </c>
      <c r="CQ18">
        <v>1588271.584206386</v>
      </c>
      <c r="CS18">
        <v>2.2645454770934732</v>
      </c>
      <c r="CT18">
        <v>1.4630000000000001</v>
      </c>
      <c r="CV18">
        <v>0.76635887442365269</v>
      </c>
      <c r="CW18">
        <v>2.5841830332818039</v>
      </c>
      <c r="CY18">
        <v>-202864.3372585795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-255806.72339879241</v>
      </c>
      <c r="DK18">
        <v>-232276.7740031422</v>
      </c>
      <c r="DL18">
        <v>-202864.3372585795</v>
      </c>
      <c r="DM18">
        <v>-165048.3471584275</v>
      </c>
      <c r="DN18">
        <v>-114627.0270248914</v>
      </c>
      <c r="DO18">
        <v>-298160.6323109626</v>
      </c>
      <c r="DP18">
        <v>-279336.67279444251</v>
      </c>
      <c r="DQ18">
        <v>-255806.7233987923</v>
      </c>
      <c r="DR18">
        <v>-225553.93131867069</v>
      </c>
      <c r="DS18">
        <v>-185216.87521184181</v>
      </c>
    </row>
    <row r="19" spans="1:123" x14ac:dyDescent="0.25">
      <c r="A19" s="80" t="s">
        <v>84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677120.35864217661</v>
      </c>
      <c r="I19">
        <v>401986.3569483133</v>
      </c>
      <c r="J19">
        <v>0</v>
      </c>
      <c r="K19">
        <v>52</v>
      </c>
      <c r="L19">
        <v>45</v>
      </c>
      <c r="M19">
        <v>1668471906</v>
      </c>
      <c r="N19">
        <v>26944</v>
      </c>
      <c r="O19">
        <v>0</v>
      </c>
      <c r="P19">
        <v>101639</v>
      </c>
      <c r="Q19">
        <v>7</v>
      </c>
      <c r="R19">
        <v>19</v>
      </c>
      <c r="S19">
        <v>274</v>
      </c>
      <c r="T19">
        <v>73763</v>
      </c>
      <c r="U19">
        <v>86</v>
      </c>
      <c r="V19">
        <v>161</v>
      </c>
      <c r="W19">
        <v>0</v>
      </c>
      <c r="X19">
        <v>0</v>
      </c>
      <c r="Y19">
        <v>0</v>
      </c>
      <c r="Z19">
        <v>0</v>
      </c>
      <c r="AA19">
        <v>0</v>
      </c>
      <c r="AB19">
        <v>180</v>
      </c>
      <c r="AC19">
        <v>231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932</v>
      </c>
      <c r="BI19">
        <v>1385165.3</v>
      </c>
      <c r="BJ19">
        <v>2036479.68</v>
      </c>
      <c r="BK19">
        <v>651314.37</v>
      </c>
      <c r="BL19">
        <v>3</v>
      </c>
      <c r="BM19">
        <v>14</v>
      </c>
      <c r="BN19">
        <v>0</v>
      </c>
      <c r="BO19">
        <v>0</v>
      </c>
      <c r="BP19">
        <v>0</v>
      </c>
      <c r="BQ19">
        <v>573217.5454028165</v>
      </c>
      <c r="BR19">
        <v>1029892.137525511</v>
      </c>
      <c r="BS19">
        <v>456674.59212269448</v>
      </c>
      <c r="BT19">
        <v>811947.75459718355</v>
      </c>
      <c r="BU19">
        <v>1006587.542474489</v>
      </c>
      <c r="BV19">
        <v>194639.77787730549</v>
      </c>
      <c r="BW19">
        <v>456674.59212269448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514946.06876275549</v>
      </c>
      <c r="CI19">
        <v>617935.28251530661</v>
      </c>
      <c r="CJ19">
        <v>720924.49626785761</v>
      </c>
      <c r="CK19">
        <v>823913.71002040885</v>
      </c>
      <c r="CL19">
        <v>926902.92377295985</v>
      </c>
      <c r="CM19">
        <v>1132881.351278062</v>
      </c>
      <c r="CN19">
        <v>1235870.565030613</v>
      </c>
      <c r="CO19">
        <v>1338859.778783164</v>
      </c>
      <c r="CP19">
        <v>1441848.992535715</v>
      </c>
      <c r="CQ19">
        <v>1544838.206288266</v>
      </c>
      <c r="CS19">
        <v>2.2551991183446671</v>
      </c>
      <c r="CT19">
        <v>1.4630000000000001</v>
      </c>
      <c r="CV19">
        <v>0.77367930284401254</v>
      </c>
      <c r="CW19">
        <v>2.594892820060791</v>
      </c>
      <c r="CY19">
        <v>-199201.55774131679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-250696.16461759241</v>
      </c>
      <c r="DK19">
        <v>-227809.67267258099</v>
      </c>
      <c r="DL19">
        <v>-199201.55774131679</v>
      </c>
      <c r="DM19">
        <v>-162419.69568683431</v>
      </c>
      <c r="DN19">
        <v>-113377.2129475242</v>
      </c>
      <c r="DO19">
        <v>-291891.85011861281</v>
      </c>
      <c r="DP19">
        <v>-273582.65656260372</v>
      </c>
      <c r="DQ19">
        <v>-250696.16461759229</v>
      </c>
      <c r="DR19">
        <v>-221270.67497400631</v>
      </c>
      <c r="DS19">
        <v>-182036.68878255831</v>
      </c>
    </row>
    <row r="20" spans="1:123" x14ac:dyDescent="0.25">
      <c r="A20" s="80" t="s">
        <v>70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1119803.4647684321</v>
      </c>
      <c r="I20">
        <v>637285.93271868594</v>
      </c>
      <c r="J20">
        <v>0</v>
      </c>
      <c r="K20">
        <v>47</v>
      </c>
      <c r="L20">
        <v>30</v>
      </c>
      <c r="M20">
        <v>1671706560</v>
      </c>
      <c r="N20">
        <v>887690</v>
      </c>
      <c r="O20">
        <v>0</v>
      </c>
      <c r="P20">
        <v>2829542</v>
      </c>
      <c r="Q20">
        <v>7</v>
      </c>
      <c r="R20">
        <v>35</v>
      </c>
      <c r="S20">
        <v>5</v>
      </c>
      <c r="T20">
        <v>1920062</v>
      </c>
      <c r="U20">
        <v>52</v>
      </c>
      <c r="V20">
        <v>958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20533</v>
      </c>
      <c r="AD20">
        <v>0</v>
      </c>
      <c r="AE20">
        <v>0</v>
      </c>
      <c r="AF20">
        <v>0</v>
      </c>
      <c r="AG20">
        <v>0</v>
      </c>
      <c r="AH20">
        <v>242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21790</v>
      </c>
      <c r="BI20">
        <v>5627312.8099999996</v>
      </c>
      <c r="BJ20">
        <v>7080157</v>
      </c>
      <c r="BK20">
        <v>1452844.19</v>
      </c>
      <c r="BL20">
        <v>2</v>
      </c>
      <c r="BM20">
        <v>9</v>
      </c>
      <c r="BN20">
        <v>13.68226632758623</v>
      </c>
      <c r="BO20">
        <v>13.68226632758623</v>
      </c>
      <c r="BP20">
        <v>0</v>
      </c>
      <c r="BQ20">
        <v>1209854.8594549829</v>
      </c>
      <c r="BR20">
        <v>1649876.618495066</v>
      </c>
      <c r="BS20">
        <v>440021.75904008228</v>
      </c>
      <c r="BT20">
        <v>4417444.2682786882</v>
      </c>
      <c r="BU20">
        <v>5430266.6992386067</v>
      </c>
      <c r="BV20">
        <v>1012822.430959918</v>
      </c>
      <c r="BW20">
        <v>440021.75904008228</v>
      </c>
      <c r="BX20">
        <v>6.8411331637931134</v>
      </c>
      <c r="BY20">
        <v>8.2093597965517358</v>
      </c>
      <c r="BZ20">
        <v>9.5775864293103581</v>
      </c>
      <c r="CA20">
        <v>10.94581306206898</v>
      </c>
      <c r="CB20">
        <v>12.314039694827599</v>
      </c>
      <c r="CC20">
        <v>15.050492960344849</v>
      </c>
      <c r="CD20">
        <v>16.418719593103472</v>
      </c>
      <c r="CE20">
        <v>17.786946225862099</v>
      </c>
      <c r="CF20">
        <v>19.15517285862072</v>
      </c>
      <c r="CG20">
        <v>20.52339949137934</v>
      </c>
      <c r="CH20">
        <v>824938.30924753286</v>
      </c>
      <c r="CI20">
        <v>989925.97109703941</v>
      </c>
      <c r="CJ20">
        <v>1154913.632946546</v>
      </c>
      <c r="CK20">
        <v>1319901.2947960531</v>
      </c>
      <c r="CL20">
        <v>1484888.9566455591</v>
      </c>
      <c r="CM20">
        <v>1814864.2803445719</v>
      </c>
      <c r="CN20">
        <v>1979851.942194079</v>
      </c>
      <c r="CO20">
        <v>2144839.6040435862</v>
      </c>
      <c r="CP20">
        <v>2309827.2658930919</v>
      </c>
      <c r="CQ20">
        <v>2474814.927742599</v>
      </c>
      <c r="CR20" t="s">
        <v>116</v>
      </c>
      <c r="CS20">
        <v>3.7495341641611311</v>
      </c>
      <c r="CT20">
        <v>1.4630000000000001</v>
      </c>
      <c r="CU20">
        <v>-1</v>
      </c>
      <c r="CV20">
        <v>6.6799187545182548E-2</v>
      </c>
      <c r="CW20">
        <v>1.5607272113786019</v>
      </c>
      <c r="CY20">
        <v>-27552.604416315899</v>
      </c>
      <c r="CZ20">
        <v>2.736453265517246</v>
      </c>
      <c r="DA20">
        <v>3.0405036283524951</v>
      </c>
      <c r="DB20">
        <v>3.4205665818965572</v>
      </c>
      <c r="DC20">
        <v>3.9092189507389219</v>
      </c>
      <c r="DD20">
        <v>4.560755442528742</v>
      </c>
      <c r="DE20">
        <v>2.1891626124137971</v>
      </c>
      <c r="DF20">
        <v>2.432402902681996</v>
      </c>
      <c r="DG20">
        <v>2.736453265517246</v>
      </c>
      <c r="DH20">
        <v>3.127375160591138</v>
      </c>
      <c r="DI20">
        <v>3.6486043540229942</v>
      </c>
      <c r="DJ20">
        <v>-110046.4353410692</v>
      </c>
      <c r="DK20">
        <v>-73382.510485623265</v>
      </c>
      <c r="DL20">
        <v>-27552.604416315909</v>
      </c>
      <c r="DM20">
        <v>31371.560529936451</v>
      </c>
      <c r="DN20">
        <v>109937.1137916063</v>
      </c>
      <c r="DO20">
        <v>-176041.5000808718</v>
      </c>
      <c r="DP20">
        <v>-146710.3601965151</v>
      </c>
      <c r="DQ20">
        <v>-110046.4353410692</v>
      </c>
      <c r="DR20">
        <v>-62907.103384067297</v>
      </c>
      <c r="DS20">
        <v>-54.660774731484707</v>
      </c>
    </row>
    <row r="21" spans="1:123" x14ac:dyDescent="0.25">
      <c r="A21" s="80" t="s">
        <v>100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653296.81944902102</v>
      </c>
      <c r="I21">
        <v>404844.26341449289</v>
      </c>
      <c r="J21">
        <v>0</v>
      </c>
      <c r="K21">
        <v>24</v>
      </c>
      <c r="L21">
        <v>34</v>
      </c>
      <c r="M21">
        <v>1667729551</v>
      </c>
      <c r="N21">
        <v>432</v>
      </c>
      <c r="O21">
        <v>0</v>
      </c>
      <c r="P21">
        <v>39872</v>
      </c>
      <c r="Q21">
        <v>2</v>
      </c>
      <c r="R21">
        <v>5</v>
      </c>
      <c r="S21">
        <v>0</v>
      </c>
      <c r="T21">
        <v>39440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626432.59</v>
      </c>
      <c r="BJ21">
        <v>1066109.8999999999</v>
      </c>
      <c r="BK21">
        <v>439677.3</v>
      </c>
      <c r="BL21">
        <v>2</v>
      </c>
      <c r="BM21">
        <v>4</v>
      </c>
      <c r="BN21">
        <v>0</v>
      </c>
      <c r="BO21">
        <v>0</v>
      </c>
      <c r="BP21">
        <v>0</v>
      </c>
      <c r="BQ21">
        <v>557214.72868761513</v>
      </c>
      <c r="BR21">
        <v>996892.0311174345</v>
      </c>
      <c r="BS21">
        <v>439677.3024298193</v>
      </c>
      <c r="BT21">
        <v>69217.861312384834</v>
      </c>
      <c r="BU21">
        <v>69217.86888256541</v>
      </c>
      <c r="BV21">
        <v>-2.4298193166032429E-3</v>
      </c>
      <c r="BW21">
        <v>439677.3024298193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498446.01555871719</v>
      </c>
      <c r="CI21">
        <v>598135.21867046063</v>
      </c>
      <c r="CJ21">
        <v>697824.42178220407</v>
      </c>
      <c r="CK21">
        <v>797513.62489394762</v>
      </c>
      <c r="CL21">
        <v>897202.82800569106</v>
      </c>
      <c r="CM21">
        <v>1096581.2342291779</v>
      </c>
      <c r="CN21">
        <v>1196270.437340921</v>
      </c>
      <c r="CO21">
        <v>1295959.640452665</v>
      </c>
      <c r="CP21">
        <v>1395648.8435644079</v>
      </c>
      <c r="CQ21">
        <v>1495338.0466761519</v>
      </c>
      <c r="CS21">
        <v>2.2673265724845031</v>
      </c>
      <c r="CT21">
        <v>1.4630000000000001</v>
      </c>
      <c r="CV21">
        <v>0.76419226437983245</v>
      </c>
      <c r="CW21">
        <v>2.581013282787695</v>
      </c>
      <c r="CY21">
        <v>-190454.29465046071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-240298.8962063324</v>
      </c>
      <c r="DK21">
        <v>-218145.73995927829</v>
      </c>
      <c r="DL21">
        <v>-190454.29465046071</v>
      </c>
      <c r="DM21">
        <v>-154851.00782483799</v>
      </c>
      <c r="DN21">
        <v>-107379.9587240078</v>
      </c>
      <c r="DO21">
        <v>-280174.57745102979</v>
      </c>
      <c r="DP21">
        <v>-262452.05245338648</v>
      </c>
      <c r="DQ21">
        <v>-240298.8962063324</v>
      </c>
      <c r="DR21">
        <v>-211816.26674583429</v>
      </c>
      <c r="DS21">
        <v>-173839.4274651701</v>
      </c>
    </row>
    <row r="22" spans="1:123" x14ac:dyDescent="0.25">
      <c r="A22" s="80" t="s">
        <v>362</v>
      </c>
      <c r="B22">
        <v>980766.84951317555</v>
      </c>
      <c r="C22">
        <v>99510.496448080827</v>
      </c>
      <c r="D22">
        <v>0</v>
      </c>
      <c r="E22">
        <v>282</v>
      </c>
      <c r="F22">
        <v>178</v>
      </c>
      <c r="G22">
        <v>1671111575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118754</v>
      </c>
      <c r="O22">
        <v>0</v>
      </c>
      <c r="P22">
        <v>204887</v>
      </c>
      <c r="Q22">
        <v>5</v>
      </c>
      <c r="R22">
        <v>22</v>
      </c>
      <c r="S22">
        <v>5</v>
      </c>
      <c r="T22">
        <v>86057</v>
      </c>
      <c r="U22">
        <v>71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76</v>
      </c>
      <c r="BI22">
        <v>1035368.11</v>
      </c>
      <c r="BJ22">
        <v>1460090.86</v>
      </c>
      <c r="BK22">
        <v>424722.75</v>
      </c>
      <c r="BL22">
        <v>1</v>
      </c>
      <c r="BM22">
        <v>2</v>
      </c>
      <c r="BN22">
        <v>1033014.813329292</v>
      </c>
      <c r="BO22">
        <v>1457737.5646699229</v>
      </c>
      <c r="BP22">
        <v>424722.75134063029</v>
      </c>
      <c r="BQ22">
        <v>0</v>
      </c>
      <c r="BR22">
        <v>0</v>
      </c>
      <c r="BS22">
        <v>0</v>
      </c>
      <c r="BT22">
        <v>2353.2966707075252</v>
      </c>
      <c r="BU22">
        <v>2353.2953300774102</v>
      </c>
      <c r="BV22">
        <v>-1.340630289632827E-3</v>
      </c>
      <c r="BW22">
        <v>424722.75134063029</v>
      </c>
      <c r="BX22">
        <v>728868.78233496135</v>
      </c>
      <c r="BY22">
        <v>874642.53880195355</v>
      </c>
      <c r="BZ22">
        <v>1020416.295268946</v>
      </c>
      <c r="CA22">
        <v>1166190.0517359381</v>
      </c>
      <c r="CB22">
        <v>1311963.80820293</v>
      </c>
      <c r="CC22">
        <v>1603511.3211369149</v>
      </c>
      <c r="CD22">
        <v>1749285.0776039071</v>
      </c>
      <c r="CE22">
        <v>1895058.8340709</v>
      </c>
      <c r="CF22">
        <v>2040832.590537892</v>
      </c>
      <c r="CG22">
        <v>2186606.3470048839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3.4322097416928998</v>
      </c>
      <c r="CT22">
        <v>1.4630000000000001</v>
      </c>
      <c r="CU22">
        <v>0.16542994194377039</v>
      </c>
      <c r="CX22">
        <v>-60288.360173149638</v>
      </c>
      <c r="CZ22">
        <v>-133175.2384066458</v>
      </c>
      <c r="DA22">
        <v>-100781.0703028697</v>
      </c>
      <c r="DB22">
        <v>-60288.360173149616</v>
      </c>
      <c r="DC22">
        <v>-8226.3042920809239</v>
      </c>
      <c r="DD22">
        <v>61189.770216010627</v>
      </c>
      <c r="DE22">
        <v>-191484.7409934426</v>
      </c>
      <c r="DF22">
        <v>-165569.4065104218</v>
      </c>
      <c r="DG22">
        <v>-133175.23840664569</v>
      </c>
      <c r="DH22">
        <v>-91525.593701790785</v>
      </c>
      <c r="DI22">
        <v>-35992.734095317537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</row>
    <row r="23" spans="1:123" x14ac:dyDescent="0.25">
      <c r="A23" s="80" t="s">
        <v>69</v>
      </c>
      <c r="B23">
        <v>922472.23212857533</v>
      </c>
      <c r="C23">
        <v>150284.80892925151</v>
      </c>
      <c r="D23">
        <v>0</v>
      </c>
      <c r="E23">
        <v>180</v>
      </c>
      <c r="F23">
        <v>126</v>
      </c>
      <c r="G23">
        <v>1671874595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30526</v>
      </c>
      <c r="O23">
        <v>0</v>
      </c>
      <c r="P23">
        <v>30693</v>
      </c>
      <c r="Q23">
        <v>4</v>
      </c>
      <c r="R23">
        <v>14</v>
      </c>
      <c r="S23">
        <v>0</v>
      </c>
      <c r="T23">
        <v>97</v>
      </c>
      <c r="U23">
        <v>70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70</v>
      </c>
      <c r="BI23">
        <v>5041446.68</v>
      </c>
      <c r="BJ23">
        <v>9400134.75</v>
      </c>
      <c r="BK23">
        <v>4358688.07</v>
      </c>
      <c r="BL23">
        <v>2</v>
      </c>
      <c r="BM23">
        <v>6</v>
      </c>
      <c r="BN23">
        <v>980840.83902935334</v>
      </c>
      <c r="BO23">
        <v>1364830.1725736631</v>
      </c>
      <c r="BP23">
        <v>383989.33354430948</v>
      </c>
      <c r="BQ23">
        <v>0</v>
      </c>
      <c r="BR23">
        <v>0</v>
      </c>
      <c r="BS23">
        <v>0</v>
      </c>
      <c r="BT23">
        <v>4060605.8409706471</v>
      </c>
      <c r="BU23">
        <v>8035304.5774263367</v>
      </c>
      <c r="BV23">
        <v>3974698.736455691</v>
      </c>
      <c r="BW23">
        <v>383989.33354430948</v>
      </c>
      <c r="BX23">
        <v>682415.08628683141</v>
      </c>
      <c r="BY23">
        <v>818898.10354419763</v>
      </c>
      <c r="BZ23">
        <v>955381.12080156396</v>
      </c>
      <c r="CA23">
        <v>1091864.1380589299</v>
      </c>
      <c r="CB23">
        <v>1228347.155316296</v>
      </c>
      <c r="CC23">
        <v>1501313.1898310289</v>
      </c>
      <c r="CD23">
        <v>1637796.207088395</v>
      </c>
      <c r="CE23">
        <v>1774279.224345762</v>
      </c>
      <c r="CF23">
        <v>1910762.2416031279</v>
      </c>
      <c r="CG23">
        <v>2047245.258860494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3.5543439709013991</v>
      </c>
      <c r="CT23">
        <v>1.4630000000000001</v>
      </c>
      <c r="CU23">
        <v>0.1253834836321652</v>
      </c>
      <c r="CX23">
        <v>-42781.790400893791</v>
      </c>
      <c r="CZ23">
        <v>-111023.2990295769</v>
      </c>
      <c r="DA23">
        <v>-80693.739639051084</v>
      </c>
      <c r="DB23">
        <v>-42781.790400893777</v>
      </c>
      <c r="DC23">
        <v>5962.1443338798708</v>
      </c>
      <c r="DD23">
        <v>70954.057313578145</v>
      </c>
      <c r="DE23">
        <v>-165616.5059325234</v>
      </c>
      <c r="DF23">
        <v>-141352.85842010271</v>
      </c>
      <c r="DG23">
        <v>-111023.2990295769</v>
      </c>
      <c r="DH23">
        <v>-72028.151241757965</v>
      </c>
      <c r="DI23">
        <v>-20034.620857999369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</row>
    <row r="24" spans="1:123" x14ac:dyDescent="0.25">
      <c r="A24" s="80" t="s">
        <v>217</v>
      </c>
      <c r="B24">
        <v>933102.46927088348</v>
      </c>
      <c r="C24">
        <v>858413.98543594067</v>
      </c>
      <c r="D24">
        <v>0</v>
      </c>
      <c r="E24">
        <v>10</v>
      </c>
      <c r="F24">
        <v>9</v>
      </c>
      <c r="G24">
        <v>1671702923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210324</v>
      </c>
      <c r="O24">
        <v>0</v>
      </c>
      <c r="P24">
        <v>210324</v>
      </c>
      <c r="Q24">
        <v>1</v>
      </c>
      <c r="R24">
        <v>2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1014904.03</v>
      </c>
      <c r="BJ24">
        <v>1380701.09</v>
      </c>
      <c r="BK24">
        <v>365797.06</v>
      </c>
      <c r="BL24">
        <v>1</v>
      </c>
      <c r="BM24">
        <v>1</v>
      </c>
      <c r="BN24">
        <v>1014904.027663218</v>
      </c>
      <c r="BO24">
        <v>1380701.091225208</v>
      </c>
      <c r="BP24">
        <v>365797.06356199068</v>
      </c>
      <c r="BQ24">
        <v>0</v>
      </c>
      <c r="BR24">
        <v>0</v>
      </c>
      <c r="BS24">
        <v>0</v>
      </c>
      <c r="BT24">
        <v>2.3367822868749499E-3</v>
      </c>
      <c r="BU24">
        <v>-1.2252083979547019E-3</v>
      </c>
      <c r="BV24">
        <v>-3.5619907430373128E-3</v>
      </c>
      <c r="BW24">
        <v>365797.06356199068</v>
      </c>
      <c r="BX24">
        <v>690350.54561260424</v>
      </c>
      <c r="BY24">
        <v>828420.65473512502</v>
      </c>
      <c r="BZ24">
        <v>966490.76385764591</v>
      </c>
      <c r="CA24">
        <v>1104560.8729801669</v>
      </c>
      <c r="CB24">
        <v>1242630.9821026879</v>
      </c>
      <c r="CC24">
        <v>1518771.200347729</v>
      </c>
      <c r="CD24">
        <v>1656841.30947025</v>
      </c>
      <c r="CE24">
        <v>1794911.418592771</v>
      </c>
      <c r="CF24">
        <v>1932981.5277152921</v>
      </c>
      <c r="CG24">
        <v>2071051.6368378131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3.7745002045136</v>
      </c>
      <c r="CT24">
        <v>1.4630000000000001</v>
      </c>
      <c r="CU24">
        <v>5.9742954899497443E-2</v>
      </c>
      <c r="CX24">
        <v>-20621.790755688598</v>
      </c>
      <c r="CZ24">
        <v>-89656.845316949068</v>
      </c>
      <c r="DA24">
        <v>-58974.598845277738</v>
      </c>
      <c r="DB24">
        <v>-20621.79075568862</v>
      </c>
      <c r="DC24">
        <v>28688.96250235452</v>
      </c>
      <c r="DD24">
        <v>94436.633513078734</v>
      </c>
      <c r="DE24">
        <v>-144884.88896595739</v>
      </c>
      <c r="DF24">
        <v>-120339.0917886203</v>
      </c>
      <c r="DG24">
        <v>-89656.845316949009</v>
      </c>
      <c r="DH24">
        <v>-50208.24271051446</v>
      </c>
      <c r="DI24">
        <v>2389.8940980649199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</row>
    <row r="25" spans="1:123" x14ac:dyDescent="0.25">
      <c r="A25" s="80" t="s">
        <v>90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723501.68512297433</v>
      </c>
      <c r="I25">
        <v>231981.41559877509</v>
      </c>
      <c r="J25">
        <v>0</v>
      </c>
      <c r="K25">
        <v>77</v>
      </c>
      <c r="L25">
        <v>14</v>
      </c>
      <c r="M25">
        <v>1670436738</v>
      </c>
      <c r="N25">
        <v>83</v>
      </c>
      <c r="O25">
        <v>0</v>
      </c>
      <c r="P25">
        <v>947</v>
      </c>
      <c r="Q25">
        <v>13</v>
      </c>
      <c r="R25">
        <v>49</v>
      </c>
      <c r="S25">
        <v>117</v>
      </c>
      <c r="T25">
        <v>415</v>
      </c>
      <c r="U25">
        <v>10</v>
      </c>
      <c r="V25">
        <v>0</v>
      </c>
      <c r="W25">
        <v>1</v>
      </c>
      <c r="X25">
        <v>0</v>
      </c>
      <c r="Y25">
        <v>21</v>
      </c>
      <c r="Z25">
        <v>0</v>
      </c>
      <c r="AA25">
        <v>0</v>
      </c>
      <c r="AB25">
        <v>9</v>
      </c>
      <c r="AC25">
        <v>95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74</v>
      </c>
      <c r="AO25">
        <v>0</v>
      </c>
      <c r="AP25">
        <v>0</v>
      </c>
      <c r="AQ25">
        <v>0</v>
      </c>
      <c r="AR25">
        <v>0</v>
      </c>
      <c r="AS25">
        <v>122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449</v>
      </c>
      <c r="BI25">
        <v>758345.12</v>
      </c>
      <c r="BJ25">
        <v>1121270.8999999999</v>
      </c>
      <c r="BK25">
        <v>362925.78</v>
      </c>
      <c r="BL25">
        <v>6</v>
      </c>
      <c r="BM25">
        <v>13</v>
      </c>
      <c r="BN25">
        <v>0</v>
      </c>
      <c r="BO25">
        <v>0</v>
      </c>
      <c r="BP25">
        <v>0</v>
      </c>
      <c r="BQ25">
        <v>718883.23408734729</v>
      </c>
      <c r="BR25">
        <v>1081809.01842823</v>
      </c>
      <c r="BS25">
        <v>362925.78434088238</v>
      </c>
      <c r="BT25">
        <v>39461.88591265271</v>
      </c>
      <c r="BU25">
        <v>39461.88157177018</v>
      </c>
      <c r="BV25">
        <v>-4.3408823548816136E-3</v>
      </c>
      <c r="BW25">
        <v>362925.78434088238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540904.50921411486</v>
      </c>
      <c r="CI25">
        <v>649085.41105693777</v>
      </c>
      <c r="CJ25">
        <v>757266.31289976079</v>
      </c>
      <c r="CK25">
        <v>865447.2147425838</v>
      </c>
      <c r="CL25">
        <v>973628.11658540682</v>
      </c>
      <c r="CM25">
        <v>1189989.920271053</v>
      </c>
      <c r="CN25">
        <v>1298170.822113876</v>
      </c>
      <c r="CO25">
        <v>1406351.723956699</v>
      </c>
      <c r="CP25">
        <v>1514532.625799522</v>
      </c>
      <c r="CQ25">
        <v>1622713.5276423451</v>
      </c>
      <c r="CS25">
        <v>2.9807995604195701</v>
      </c>
      <c r="CT25">
        <v>1.4630000000000001</v>
      </c>
      <c r="CV25">
        <v>0.34192182967075141</v>
      </c>
      <c r="CW25">
        <v>1.9632316368083089</v>
      </c>
      <c r="CY25">
        <v>-92473.529733824951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-146563.9806552364</v>
      </c>
      <c r="DK25">
        <v>-122523.78024572021</v>
      </c>
      <c r="DL25">
        <v>-92473.529733824951</v>
      </c>
      <c r="DM25">
        <v>-53837.493361388159</v>
      </c>
      <c r="DN25">
        <v>-2322.7781981391599</v>
      </c>
      <c r="DO25">
        <v>-189836.3413923656</v>
      </c>
      <c r="DP25">
        <v>-170604.18106475269</v>
      </c>
      <c r="DQ25">
        <v>-146563.9806552364</v>
      </c>
      <c r="DR25">
        <v>-115655.151557287</v>
      </c>
      <c r="DS25">
        <v>-74443.379426687781</v>
      </c>
    </row>
    <row r="26" spans="1:123" x14ac:dyDescent="0.25">
      <c r="A26" s="80" t="s">
        <v>128</v>
      </c>
      <c r="B26">
        <v>807969.02696092881</v>
      </c>
      <c r="C26">
        <v>754509.23576201813</v>
      </c>
      <c r="D26">
        <v>0</v>
      </c>
      <c r="E26">
        <v>16</v>
      </c>
      <c r="F26">
        <v>9</v>
      </c>
      <c r="G26">
        <v>1671698843</v>
      </c>
      <c r="H26">
        <v>114216.40735682521</v>
      </c>
      <c r="I26">
        <v>0</v>
      </c>
      <c r="J26">
        <v>0</v>
      </c>
      <c r="K26">
        <v>12</v>
      </c>
      <c r="L26">
        <v>27</v>
      </c>
      <c r="M26">
        <v>1671711210</v>
      </c>
      <c r="N26">
        <v>30616</v>
      </c>
      <c r="O26">
        <v>11</v>
      </c>
      <c r="P26">
        <v>39329</v>
      </c>
      <c r="Q26">
        <v>23</v>
      </c>
      <c r="R26">
        <v>116</v>
      </c>
      <c r="S26">
        <v>591</v>
      </c>
      <c r="T26">
        <v>4450</v>
      </c>
      <c r="U26">
        <v>5</v>
      </c>
      <c r="V26">
        <v>371</v>
      </c>
      <c r="W26">
        <v>3</v>
      </c>
      <c r="X26">
        <v>0</v>
      </c>
      <c r="Y26">
        <v>72</v>
      </c>
      <c r="Z26">
        <v>6</v>
      </c>
      <c r="AA26">
        <v>0</v>
      </c>
      <c r="AB26">
        <v>788</v>
      </c>
      <c r="AC26">
        <v>21</v>
      </c>
      <c r="AD26">
        <v>1613</v>
      </c>
      <c r="AE26">
        <v>0</v>
      </c>
      <c r="AF26">
        <v>0</v>
      </c>
      <c r="AG26">
        <v>0</v>
      </c>
      <c r="AH26">
        <v>236</v>
      </c>
      <c r="AI26">
        <v>1</v>
      </c>
      <c r="AJ26">
        <v>30</v>
      </c>
      <c r="AK26">
        <v>1</v>
      </c>
      <c r="AL26">
        <v>0</v>
      </c>
      <c r="AM26">
        <v>3</v>
      </c>
      <c r="AN26">
        <v>16</v>
      </c>
      <c r="AO26">
        <v>494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4263</v>
      </c>
      <c r="BI26">
        <v>6841901.0300000003</v>
      </c>
      <c r="BJ26">
        <v>7398090.6500000004</v>
      </c>
      <c r="BK26">
        <v>556189.63</v>
      </c>
      <c r="BL26">
        <v>9</v>
      </c>
      <c r="BM26">
        <v>24</v>
      </c>
      <c r="BN26">
        <v>882086.62820213952</v>
      </c>
      <c r="BO26">
        <v>1195392.7411334291</v>
      </c>
      <c r="BP26">
        <v>313306.11293128959</v>
      </c>
      <c r="BQ26">
        <v>123908.4462202054</v>
      </c>
      <c r="BR26">
        <v>168864.1714762047</v>
      </c>
      <c r="BS26">
        <v>44955.725255999307</v>
      </c>
      <c r="BT26">
        <v>5835905.9555776557</v>
      </c>
      <c r="BU26">
        <v>6033833.7373903664</v>
      </c>
      <c r="BV26">
        <v>197927.7918127111</v>
      </c>
      <c r="BW26">
        <v>358261.8381872889</v>
      </c>
      <c r="BX26">
        <v>597696.37056671456</v>
      </c>
      <c r="BY26">
        <v>717235.64468005742</v>
      </c>
      <c r="BZ26">
        <v>836774.91879340028</v>
      </c>
      <c r="CA26">
        <v>956314.19290674338</v>
      </c>
      <c r="CB26">
        <v>1075853.467020086</v>
      </c>
      <c r="CC26">
        <v>1314932.015246772</v>
      </c>
      <c r="CD26">
        <v>1434471.2893601151</v>
      </c>
      <c r="CE26">
        <v>1554010.5634734579</v>
      </c>
      <c r="CF26">
        <v>1673549.837586801</v>
      </c>
      <c r="CG26">
        <v>1793089.1117001439</v>
      </c>
      <c r="CH26">
        <v>84432.085738102367</v>
      </c>
      <c r="CI26">
        <v>101318.5028857228</v>
      </c>
      <c r="CJ26">
        <v>118204.9200333433</v>
      </c>
      <c r="CK26">
        <v>135091.3371809638</v>
      </c>
      <c r="CL26">
        <v>151977.7543285843</v>
      </c>
      <c r="CM26">
        <v>185750.5886238252</v>
      </c>
      <c r="CN26">
        <v>202637.00577144569</v>
      </c>
      <c r="CO26">
        <v>219523.42291906619</v>
      </c>
      <c r="CP26">
        <v>236409.84006668659</v>
      </c>
      <c r="CQ26">
        <v>253296.25721430709</v>
      </c>
      <c r="CR26">
        <v>3.8154146752814491</v>
      </c>
      <c r="CS26">
        <v>3.7562328383006101</v>
      </c>
      <c r="CT26">
        <v>1.4630000000000001</v>
      </c>
      <c r="CU26">
        <v>4.8378837014599219E-2</v>
      </c>
      <c r="CV26">
        <v>6.4896712262830336E-2</v>
      </c>
      <c r="CW26">
        <v>1.5579438900405209</v>
      </c>
      <c r="CX26">
        <v>-14457.927647932311</v>
      </c>
      <c r="CY26">
        <v>-2739.6823869481282</v>
      </c>
      <c r="CZ26">
        <v>-74227.564704603777</v>
      </c>
      <c r="DA26">
        <v>-47663.281568305327</v>
      </c>
      <c r="DB26">
        <v>-14457.92764793232</v>
      </c>
      <c r="DC26">
        <v>28234.670249690131</v>
      </c>
      <c r="DD26">
        <v>85158.134113186796</v>
      </c>
      <c r="DE26">
        <v>-122043.2743499409</v>
      </c>
      <c r="DF26">
        <v>-100791.84784090221</v>
      </c>
      <c r="DG26">
        <v>-74227.564704603748</v>
      </c>
      <c r="DH26">
        <v>-40073.48638650577</v>
      </c>
      <c r="DI26">
        <v>5465.2847042915528</v>
      </c>
      <c r="DJ26">
        <v>-11182.89096075837</v>
      </c>
      <c r="DK26">
        <v>-7430.353816842704</v>
      </c>
      <c r="DL26">
        <v>-2739.68238694813</v>
      </c>
      <c r="DM26">
        <v>3291.180880059183</v>
      </c>
      <c r="DN26">
        <v>11332.331902735599</v>
      </c>
      <c r="DO26">
        <v>-17937.45781980655</v>
      </c>
      <c r="DP26">
        <v>-14935.428104674031</v>
      </c>
      <c r="DQ26">
        <v>-11182.890960758359</v>
      </c>
      <c r="DR26">
        <v>-6358.2003471525086</v>
      </c>
      <c r="DS26">
        <v>74.720470988620946</v>
      </c>
    </row>
    <row r="27" spans="1:123" x14ac:dyDescent="0.25">
      <c r="A27" s="80" t="s">
        <v>80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852929.14438342932</v>
      </c>
      <c r="I27">
        <v>399234.68269453198</v>
      </c>
      <c r="J27">
        <v>0</v>
      </c>
      <c r="K27">
        <v>109</v>
      </c>
      <c r="L27">
        <v>58</v>
      </c>
      <c r="M27">
        <v>1671708780</v>
      </c>
      <c r="N27">
        <v>153495</v>
      </c>
      <c r="O27">
        <v>0</v>
      </c>
      <c r="P27">
        <v>216992</v>
      </c>
      <c r="Q27">
        <v>10</v>
      </c>
      <c r="R27">
        <v>94</v>
      </c>
      <c r="S27">
        <v>5</v>
      </c>
      <c r="T27">
        <v>62811</v>
      </c>
      <c r="U27">
        <v>35</v>
      </c>
      <c r="V27">
        <v>104</v>
      </c>
      <c r="W27">
        <v>0</v>
      </c>
      <c r="X27">
        <v>0</v>
      </c>
      <c r="Y27">
        <v>0</v>
      </c>
      <c r="Z27">
        <v>0</v>
      </c>
      <c r="AA27">
        <v>0</v>
      </c>
      <c r="AB27">
        <v>446</v>
      </c>
      <c r="AC27">
        <v>40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56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686</v>
      </c>
      <c r="BI27">
        <v>1930591.68</v>
      </c>
      <c r="BJ27">
        <v>2264821.64</v>
      </c>
      <c r="BK27">
        <v>334229.96000000002</v>
      </c>
      <c r="BL27">
        <v>5</v>
      </c>
      <c r="BM27">
        <v>32</v>
      </c>
      <c r="BN27">
        <v>0</v>
      </c>
      <c r="BO27">
        <v>0</v>
      </c>
      <c r="BP27">
        <v>0</v>
      </c>
      <c r="BQ27">
        <v>929647.4195285181</v>
      </c>
      <c r="BR27">
        <v>1263877.3820505431</v>
      </c>
      <c r="BS27">
        <v>334229.96252202452</v>
      </c>
      <c r="BT27">
        <v>1000944.2604714819</v>
      </c>
      <c r="BU27">
        <v>1000944.257949458</v>
      </c>
      <c r="BV27">
        <v>-2.522024500649422E-3</v>
      </c>
      <c r="BW27">
        <v>334229.96252202452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631938.69102527131</v>
      </c>
      <c r="CI27">
        <v>758326.42923032551</v>
      </c>
      <c r="CJ27">
        <v>884714.16743537982</v>
      </c>
      <c r="CK27">
        <v>1011101.905640434</v>
      </c>
      <c r="CL27">
        <v>1137489.6438454881</v>
      </c>
      <c r="CM27">
        <v>1390265.1202555969</v>
      </c>
      <c r="CN27">
        <v>1516652.858460651</v>
      </c>
      <c r="CO27">
        <v>1643040.596665706</v>
      </c>
      <c r="CP27">
        <v>1769428.3348707601</v>
      </c>
      <c r="CQ27">
        <v>1895816.0730758139</v>
      </c>
      <c r="CS27">
        <v>3.7814604427251419</v>
      </c>
      <c r="CT27">
        <v>1.4630000000000001</v>
      </c>
      <c r="CV27">
        <v>5.7792369002639843E-2</v>
      </c>
      <c r="CW27">
        <v>1.5475502358508619</v>
      </c>
      <c r="CY27">
        <v>-18260.61700938888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-81454.48611191599</v>
      </c>
      <c r="DK27">
        <v>-53368.322066348403</v>
      </c>
      <c r="DL27">
        <v>-18260.617009388861</v>
      </c>
      <c r="DM27">
        <v>26877.86092098767</v>
      </c>
      <c r="DN27">
        <v>87062.498161489668</v>
      </c>
      <c r="DO27">
        <v>-132009.5813939377</v>
      </c>
      <c r="DP27">
        <v>-109540.6501574836</v>
      </c>
      <c r="DQ27">
        <v>-81454.48611191599</v>
      </c>
      <c r="DR27">
        <v>-45343.703767614788</v>
      </c>
      <c r="DS27">
        <v>2804.0060247868528</v>
      </c>
    </row>
    <row r="28" spans="1:123" x14ac:dyDescent="0.25">
      <c r="A28" s="80" t="s">
        <v>74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808562.73750516342</v>
      </c>
      <c r="I28">
        <v>457868.91825634928</v>
      </c>
      <c r="J28">
        <v>0</v>
      </c>
      <c r="K28">
        <v>48</v>
      </c>
      <c r="L28">
        <v>55</v>
      </c>
      <c r="M28">
        <v>1671650721</v>
      </c>
      <c r="N28">
        <v>827</v>
      </c>
      <c r="O28">
        <v>0</v>
      </c>
      <c r="P28">
        <v>1904044</v>
      </c>
      <c r="Q28">
        <v>5</v>
      </c>
      <c r="R28">
        <v>18</v>
      </c>
      <c r="S28">
        <v>5</v>
      </c>
      <c r="T28">
        <v>1903091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121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126</v>
      </c>
      <c r="BI28">
        <v>2910564.78</v>
      </c>
      <c r="BJ28">
        <v>3229252.03</v>
      </c>
      <c r="BK28">
        <v>318687.25</v>
      </c>
      <c r="BL28">
        <v>2</v>
      </c>
      <c r="BM28">
        <v>9</v>
      </c>
      <c r="BN28">
        <v>0</v>
      </c>
      <c r="BO28">
        <v>0</v>
      </c>
      <c r="BP28">
        <v>0</v>
      </c>
      <c r="BQ28">
        <v>878474.93103781843</v>
      </c>
      <c r="BR28">
        <v>1197162.1849746541</v>
      </c>
      <c r="BS28">
        <v>318687.25393683522</v>
      </c>
      <c r="BT28">
        <v>2032089.848962181</v>
      </c>
      <c r="BU28">
        <v>2032089.8450253459</v>
      </c>
      <c r="BV28">
        <v>-3.9368352154269806E-3</v>
      </c>
      <c r="BW28">
        <v>318687.25393683522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598581.09248732682</v>
      </c>
      <c r="CI28">
        <v>718297.31098479219</v>
      </c>
      <c r="CJ28">
        <v>838013.52948225755</v>
      </c>
      <c r="CK28">
        <v>957729.74797972292</v>
      </c>
      <c r="CL28">
        <v>1077445.966477188</v>
      </c>
      <c r="CM28">
        <v>1316878.403472119</v>
      </c>
      <c r="CN28">
        <v>1436594.6219695839</v>
      </c>
      <c r="CO28">
        <v>1556310.84046705</v>
      </c>
      <c r="CP28">
        <v>1676027.0589645151</v>
      </c>
      <c r="CQ28">
        <v>1795743.27746198</v>
      </c>
      <c r="CS28">
        <v>3.7565424101082341</v>
      </c>
      <c r="CT28">
        <v>1.4630000000000001</v>
      </c>
      <c r="CV28">
        <v>6.4808955500319287E-2</v>
      </c>
      <c r="CW28">
        <v>1.557815501896967</v>
      </c>
      <c r="CY28">
        <v>-19396.707693171811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-79254.816941904486</v>
      </c>
      <c r="DK28">
        <v>-52651.212831356621</v>
      </c>
      <c r="DL28">
        <v>-19396.7076931718</v>
      </c>
      <c r="DM28">
        <v>23359.084627351549</v>
      </c>
      <c r="DN28">
        <v>80366.807721382647</v>
      </c>
      <c r="DO28">
        <v>-127141.30434089059</v>
      </c>
      <c r="DP28">
        <v>-105858.4210524524</v>
      </c>
      <c r="DQ28">
        <v>-79254.816941904486</v>
      </c>
      <c r="DR28">
        <v>-45050.183085485827</v>
      </c>
      <c r="DS28">
        <v>555.99538973910967</v>
      </c>
    </row>
    <row r="29" spans="1:123" x14ac:dyDescent="0.25">
      <c r="A29" s="80" t="s">
        <v>96</v>
      </c>
      <c r="B29">
        <v>786883.59392338002</v>
      </c>
      <c r="C29">
        <v>425209.98555748281</v>
      </c>
      <c r="D29">
        <v>0</v>
      </c>
      <c r="E29">
        <v>130</v>
      </c>
      <c r="F29">
        <v>42</v>
      </c>
      <c r="G29">
        <v>1671232703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1861</v>
      </c>
      <c r="O29">
        <v>0</v>
      </c>
      <c r="P29">
        <v>1986</v>
      </c>
      <c r="Q29">
        <v>4</v>
      </c>
      <c r="R29">
        <v>13</v>
      </c>
      <c r="S29">
        <v>111</v>
      </c>
      <c r="T29">
        <v>14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111</v>
      </c>
      <c r="BI29">
        <v>1432437.96</v>
      </c>
      <c r="BJ29">
        <v>1921083.9</v>
      </c>
      <c r="BK29">
        <v>488645.94</v>
      </c>
      <c r="BL29">
        <v>2</v>
      </c>
      <c r="BM29">
        <v>4</v>
      </c>
      <c r="BN29">
        <v>860584.44152173994</v>
      </c>
      <c r="BO29">
        <v>1174085.0461764541</v>
      </c>
      <c r="BP29">
        <v>313500.60465471412</v>
      </c>
      <c r="BQ29">
        <v>0</v>
      </c>
      <c r="BR29">
        <v>0</v>
      </c>
      <c r="BS29">
        <v>0</v>
      </c>
      <c r="BT29">
        <v>571853.51847826003</v>
      </c>
      <c r="BU29">
        <v>746998.85382354585</v>
      </c>
      <c r="BV29">
        <v>175145.33534528589</v>
      </c>
      <c r="BW29">
        <v>313500.60465471412</v>
      </c>
      <c r="BX29">
        <v>587042.52308822703</v>
      </c>
      <c r="BY29">
        <v>704451.02770587243</v>
      </c>
      <c r="BZ29">
        <v>821859.53232351784</v>
      </c>
      <c r="CA29">
        <v>939268.03694116324</v>
      </c>
      <c r="CB29">
        <v>1056676.5415588091</v>
      </c>
      <c r="CC29">
        <v>1291493.550794099</v>
      </c>
      <c r="CD29">
        <v>1408902.0554117451</v>
      </c>
      <c r="CE29">
        <v>1526310.56002939</v>
      </c>
      <c r="CF29">
        <v>1643719.0646470359</v>
      </c>
      <c r="CG29">
        <v>1761127.5692646811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3.7450806433677459</v>
      </c>
      <c r="CT29">
        <v>1.4630000000000001</v>
      </c>
      <c r="CU29">
        <v>6.8067788362233816E-2</v>
      </c>
      <c r="CX29">
        <v>-19979.343110600588</v>
      </c>
      <c r="CZ29">
        <v>-78683.595419423305</v>
      </c>
      <c r="DA29">
        <v>-52592.816615502117</v>
      </c>
      <c r="DB29">
        <v>-19979.343110600599</v>
      </c>
      <c r="DC29">
        <v>21952.265681415622</v>
      </c>
      <c r="DD29">
        <v>77861.077404103882</v>
      </c>
      <c r="DE29">
        <v>-125646.9972664815</v>
      </c>
      <c r="DF29">
        <v>-104774.37422334449</v>
      </c>
      <c r="DG29">
        <v>-78683.595419423305</v>
      </c>
      <c r="DH29">
        <v>-45138.308385810349</v>
      </c>
      <c r="DI29">
        <v>-411.25900765968248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</row>
    <row r="30" spans="1:123" x14ac:dyDescent="0.25">
      <c r="A30" s="80" t="s">
        <v>213</v>
      </c>
      <c r="B30">
        <v>789332.88168809027</v>
      </c>
      <c r="C30">
        <v>759163.60607562715</v>
      </c>
      <c r="D30">
        <v>0</v>
      </c>
      <c r="E30">
        <v>10</v>
      </c>
      <c r="F30">
        <v>8</v>
      </c>
      <c r="G30">
        <v>1671643247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204474</v>
      </c>
      <c r="O30">
        <v>0</v>
      </c>
      <c r="P30">
        <v>209372</v>
      </c>
      <c r="Q30">
        <v>3</v>
      </c>
      <c r="R30">
        <v>18</v>
      </c>
      <c r="S30">
        <v>0</v>
      </c>
      <c r="T30">
        <v>0</v>
      </c>
      <c r="U30">
        <v>4898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7711308.2300000004</v>
      </c>
      <c r="BJ30">
        <v>10933752.93</v>
      </c>
      <c r="BK30">
        <v>3222444.7</v>
      </c>
      <c r="BL30">
        <v>2</v>
      </c>
      <c r="BM30">
        <v>4</v>
      </c>
      <c r="BN30">
        <v>854910.75161409855</v>
      </c>
      <c r="BO30">
        <v>1167482.029631427</v>
      </c>
      <c r="BP30">
        <v>312571.2780173287</v>
      </c>
      <c r="BQ30">
        <v>0</v>
      </c>
      <c r="BR30">
        <v>0</v>
      </c>
      <c r="BS30">
        <v>0</v>
      </c>
      <c r="BT30">
        <v>6856397.478385902</v>
      </c>
      <c r="BU30">
        <v>9766270.9003685731</v>
      </c>
      <c r="BV30">
        <v>2909873.4219826721</v>
      </c>
      <c r="BW30">
        <v>312571.2780173287</v>
      </c>
      <c r="BX30">
        <v>583741.01481571363</v>
      </c>
      <c r="BY30">
        <v>700489.21777885628</v>
      </c>
      <c r="BZ30">
        <v>817237.42074199906</v>
      </c>
      <c r="CA30">
        <v>933985.62370514183</v>
      </c>
      <c r="CB30">
        <v>1050733.8266682851</v>
      </c>
      <c r="CC30">
        <v>1284230.2325945699</v>
      </c>
      <c r="CD30">
        <v>1400978.435557713</v>
      </c>
      <c r="CE30">
        <v>1517726.638520855</v>
      </c>
      <c r="CF30">
        <v>1634474.8414839981</v>
      </c>
      <c r="CG30">
        <v>1751223.044447141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3.7350905593018151</v>
      </c>
      <c r="CT30">
        <v>1.4630000000000001</v>
      </c>
      <c r="CU30">
        <v>7.0924502764319497E-2</v>
      </c>
      <c r="CX30">
        <v>-20700.770609471889</v>
      </c>
      <c r="CZ30">
        <v>-79074.872091043246</v>
      </c>
      <c r="DA30">
        <v>-53130.826988122659</v>
      </c>
      <c r="DB30">
        <v>-20700.770609471889</v>
      </c>
      <c r="DC30">
        <v>20995.016163079072</v>
      </c>
      <c r="DD30">
        <v>76589.398526480363</v>
      </c>
      <c r="DE30">
        <v>-125774.15327630031</v>
      </c>
      <c r="DF30">
        <v>-105018.91719396391</v>
      </c>
      <c r="DG30">
        <v>-79074.872091043246</v>
      </c>
      <c r="DH30">
        <v>-45718.242673002467</v>
      </c>
      <c r="DI30">
        <v>-1242.7367822814269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</row>
    <row r="31" spans="1:123" x14ac:dyDescent="0.25">
      <c r="A31" s="80" t="s">
        <v>599</v>
      </c>
      <c r="B31">
        <v>755686.13334528299</v>
      </c>
      <c r="C31">
        <v>738141.61550002673</v>
      </c>
      <c r="D31">
        <v>0</v>
      </c>
      <c r="E31">
        <v>8</v>
      </c>
      <c r="F31">
        <v>4</v>
      </c>
      <c r="G31">
        <v>1671626303</v>
      </c>
      <c r="H31">
        <v>18007.385010921269</v>
      </c>
      <c r="I31">
        <v>0</v>
      </c>
      <c r="J31">
        <v>0</v>
      </c>
      <c r="K31">
        <v>17</v>
      </c>
      <c r="L31">
        <v>28</v>
      </c>
      <c r="M31">
        <v>1671649459</v>
      </c>
      <c r="N31">
        <v>303445</v>
      </c>
      <c r="O31">
        <v>0</v>
      </c>
      <c r="P31">
        <v>311409</v>
      </c>
      <c r="Q31">
        <v>5</v>
      </c>
      <c r="R31">
        <v>17</v>
      </c>
      <c r="S31">
        <v>20</v>
      </c>
      <c r="T31">
        <v>7937</v>
      </c>
      <c r="U31">
        <v>1</v>
      </c>
      <c r="V31">
        <v>6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27</v>
      </c>
      <c r="BI31">
        <v>835418.33</v>
      </c>
      <c r="BJ31">
        <v>1144707.69</v>
      </c>
      <c r="BK31">
        <v>309289.57</v>
      </c>
      <c r="BL31">
        <v>4</v>
      </c>
      <c r="BM31">
        <v>12</v>
      </c>
      <c r="BN31">
        <v>814922.74582213815</v>
      </c>
      <c r="BO31">
        <v>1117116.3565669151</v>
      </c>
      <c r="BP31">
        <v>302193.61074477679</v>
      </c>
      <c r="BQ31">
        <v>19522.17658284853</v>
      </c>
      <c r="BR31">
        <v>26615.95928843979</v>
      </c>
      <c r="BS31">
        <v>7093.7827055912603</v>
      </c>
      <c r="BT31">
        <v>973.40759501327193</v>
      </c>
      <c r="BU31">
        <v>975.37414464509493</v>
      </c>
      <c r="BV31">
        <v>2.1765496319021622</v>
      </c>
      <c r="BW31">
        <v>309287.39345036808</v>
      </c>
      <c r="BX31">
        <v>558558.17828345753</v>
      </c>
      <c r="BY31">
        <v>670269.81394014903</v>
      </c>
      <c r="BZ31">
        <v>781981.44959684054</v>
      </c>
      <c r="CA31">
        <v>893693.08525353204</v>
      </c>
      <c r="CB31">
        <v>1005404.720910224</v>
      </c>
      <c r="CC31">
        <v>1228827.9922236069</v>
      </c>
      <c r="CD31">
        <v>1340539.6278802981</v>
      </c>
      <c r="CE31">
        <v>1452251.2635369899</v>
      </c>
      <c r="CF31">
        <v>1563962.8991936811</v>
      </c>
      <c r="CG31">
        <v>1675674.534850372</v>
      </c>
      <c r="CH31">
        <v>13307.9796442199</v>
      </c>
      <c r="CI31">
        <v>15969.575573063879</v>
      </c>
      <c r="CJ31">
        <v>18631.171501907851</v>
      </c>
      <c r="CK31">
        <v>21292.767430751839</v>
      </c>
      <c r="CL31">
        <v>23954.36335959582</v>
      </c>
      <c r="CM31">
        <v>29277.555217283771</v>
      </c>
      <c r="CN31">
        <v>31939.151146127751</v>
      </c>
      <c r="CO31">
        <v>34600.747074971732</v>
      </c>
      <c r="CP31">
        <v>37262.343003815709</v>
      </c>
      <c r="CQ31">
        <v>39923.938932659687</v>
      </c>
      <c r="CR31">
        <v>3.696690852641475</v>
      </c>
      <c r="CS31">
        <v>3.7520122046396089</v>
      </c>
      <c r="CT31">
        <v>1.4630000000000001</v>
      </c>
      <c r="CU31">
        <v>8.2048826761316862E-2</v>
      </c>
      <c r="CV31">
        <v>6.6094613192819063E-2</v>
      </c>
      <c r="CW31">
        <v>1.559696419101094</v>
      </c>
      <c r="CX31">
        <v>-22914.52160304807</v>
      </c>
      <c r="CY31">
        <v>-439.79288348131172</v>
      </c>
      <c r="CZ31">
        <v>-78770.339431393833</v>
      </c>
      <c r="DA31">
        <v>-53945.531507684616</v>
      </c>
      <c r="DB31">
        <v>-22914.521603048081</v>
      </c>
      <c r="DC31">
        <v>16982.491131484621</v>
      </c>
      <c r="DD31">
        <v>70178.508110861527</v>
      </c>
      <c r="DE31">
        <v>-123454.99369407041</v>
      </c>
      <c r="DF31">
        <v>-103595.14735510309</v>
      </c>
      <c r="DG31">
        <v>-78770.339431393833</v>
      </c>
      <c r="DH31">
        <v>-46852.729243767681</v>
      </c>
      <c r="DI31">
        <v>-4295.9156602661824</v>
      </c>
      <c r="DJ31">
        <v>-1770.590847903301</v>
      </c>
      <c r="DK31">
        <v>-1179.125085937972</v>
      </c>
      <c r="DL31">
        <v>-439.79288348131189</v>
      </c>
      <c r="DM31">
        <v>510.77709110582327</v>
      </c>
      <c r="DN31">
        <v>1778.203723888671</v>
      </c>
      <c r="DO31">
        <v>-2835.2292194408928</v>
      </c>
      <c r="DP31">
        <v>-2362.0566098686299</v>
      </c>
      <c r="DQ31">
        <v>-1770.590847903301</v>
      </c>
      <c r="DR31">
        <v>-1010.134868233593</v>
      </c>
      <c r="DS31">
        <v>3.80643799268455</v>
      </c>
    </row>
    <row r="32" spans="1:123" x14ac:dyDescent="0.25">
      <c r="A32" s="80" t="s">
        <v>87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783444.88121515536</v>
      </c>
      <c r="I32">
        <v>462005.21145763132</v>
      </c>
      <c r="J32">
        <v>0</v>
      </c>
      <c r="K32">
        <v>48</v>
      </c>
      <c r="L32">
        <v>58</v>
      </c>
      <c r="M32">
        <v>1672040004</v>
      </c>
      <c r="N32">
        <v>188</v>
      </c>
      <c r="O32">
        <v>0</v>
      </c>
      <c r="P32">
        <v>34551</v>
      </c>
      <c r="Q32">
        <v>8</v>
      </c>
      <c r="R32">
        <v>47</v>
      </c>
      <c r="S32">
        <v>21</v>
      </c>
      <c r="T32">
        <v>34268</v>
      </c>
      <c r="U32">
        <v>11</v>
      </c>
      <c r="V32">
        <v>0</v>
      </c>
      <c r="W32">
        <v>0</v>
      </c>
      <c r="X32">
        <v>0</v>
      </c>
      <c r="Y32">
        <v>0</v>
      </c>
      <c r="Z32">
        <v>0</v>
      </c>
      <c r="AA32">
        <v>38</v>
      </c>
      <c r="AB32">
        <v>25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95</v>
      </c>
      <c r="BI32">
        <v>1548419.84</v>
      </c>
      <c r="BJ32">
        <v>1948026.7</v>
      </c>
      <c r="BK32">
        <v>399606.86</v>
      </c>
      <c r="BL32">
        <v>3</v>
      </c>
      <c r="BM32">
        <v>13</v>
      </c>
      <c r="BN32">
        <v>0</v>
      </c>
      <c r="BO32">
        <v>0</v>
      </c>
      <c r="BP32">
        <v>0</v>
      </c>
      <c r="BQ32">
        <v>846957.80250119499</v>
      </c>
      <c r="BR32">
        <v>1153572.512153327</v>
      </c>
      <c r="BS32">
        <v>306614.70965213148</v>
      </c>
      <c r="BT32">
        <v>701462.03749880509</v>
      </c>
      <c r="BU32">
        <v>794454.18784667342</v>
      </c>
      <c r="BV32">
        <v>92992.150347868446</v>
      </c>
      <c r="BW32">
        <v>306614.70965213148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576786.25607666327</v>
      </c>
      <c r="CI32">
        <v>692143.50729199592</v>
      </c>
      <c r="CJ32">
        <v>807500.75850732857</v>
      </c>
      <c r="CK32">
        <v>922858.00972266123</v>
      </c>
      <c r="CL32">
        <v>1038215.260937994</v>
      </c>
      <c r="CM32">
        <v>1268929.763368659</v>
      </c>
      <c r="CN32">
        <v>1384287.0145839921</v>
      </c>
      <c r="CO32">
        <v>1499644.265799324</v>
      </c>
      <c r="CP32">
        <v>1615001.5170146569</v>
      </c>
      <c r="CQ32">
        <v>1730358.76822999</v>
      </c>
      <c r="CS32">
        <v>3.7622869217921981</v>
      </c>
      <c r="CT32">
        <v>1.4630000000000001</v>
      </c>
      <c r="CV32">
        <v>6.3183133862253493E-2</v>
      </c>
      <c r="CW32">
        <v>1.5554369248404769</v>
      </c>
      <c r="CY32">
        <v>-18221.581613799899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-75900.207221466233</v>
      </c>
      <c r="DK32">
        <v>-50265.262506947853</v>
      </c>
      <c r="DL32">
        <v>-18221.58161379991</v>
      </c>
      <c r="DM32">
        <v>22977.436677390298</v>
      </c>
      <c r="DN32">
        <v>77909.461065643991</v>
      </c>
      <c r="DO32">
        <v>-122043.10770759929</v>
      </c>
      <c r="DP32">
        <v>-101535.1519359846</v>
      </c>
      <c r="DQ32">
        <v>-75900.207221466233</v>
      </c>
      <c r="DR32">
        <v>-42940.992588514047</v>
      </c>
      <c r="DS32">
        <v>1004.6269220888501</v>
      </c>
    </row>
    <row r="33" spans="1:123" x14ac:dyDescent="0.25">
      <c r="A33" s="80" t="s">
        <v>97</v>
      </c>
      <c r="B33">
        <v>78997.821365751879</v>
      </c>
      <c r="C33">
        <v>0</v>
      </c>
      <c r="D33">
        <v>0</v>
      </c>
      <c r="E33">
        <v>168</v>
      </c>
      <c r="F33">
        <v>130</v>
      </c>
      <c r="G33">
        <v>1649549804</v>
      </c>
      <c r="H33">
        <v>742433.41096301575</v>
      </c>
      <c r="I33">
        <v>421121.09581200581</v>
      </c>
      <c r="J33">
        <v>0</v>
      </c>
      <c r="K33">
        <v>42</v>
      </c>
      <c r="L33">
        <v>37</v>
      </c>
      <c r="M33">
        <v>1671707730</v>
      </c>
      <c r="N33">
        <v>518650</v>
      </c>
      <c r="O33">
        <v>0</v>
      </c>
      <c r="P33">
        <v>843294</v>
      </c>
      <c r="Q33">
        <v>4</v>
      </c>
      <c r="R33">
        <v>13</v>
      </c>
      <c r="S33">
        <v>5</v>
      </c>
      <c r="T33">
        <v>324603</v>
      </c>
      <c r="U33">
        <v>36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41</v>
      </c>
      <c r="BI33">
        <v>873507.96</v>
      </c>
      <c r="BJ33">
        <v>1164782.3400000001</v>
      </c>
      <c r="BK33">
        <v>291274.37</v>
      </c>
      <c r="BL33">
        <v>2</v>
      </c>
      <c r="BM33">
        <v>3</v>
      </c>
      <c r="BN33">
        <v>0</v>
      </c>
      <c r="BO33">
        <v>0</v>
      </c>
      <c r="BP33">
        <v>0</v>
      </c>
      <c r="BQ33">
        <v>800702.17556391098</v>
      </c>
      <c r="BR33">
        <v>1091976.548945891</v>
      </c>
      <c r="BS33">
        <v>291274.37338198052</v>
      </c>
      <c r="BT33">
        <v>72805.784436088987</v>
      </c>
      <c r="BU33">
        <v>72805.791054108646</v>
      </c>
      <c r="BV33">
        <v>-3.3819804666563869E-3</v>
      </c>
      <c r="BW33">
        <v>291274.37338198052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545988.27447294572</v>
      </c>
      <c r="CI33">
        <v>655185.92936753482</v>
      </c>
      <c r="CJ33">
        <v>764383.58426212391</v>
      </c>
      <c r="CK33">
        <v>873581.23915671324</v>
      </c>
      <c r="CL33">
        <v>982778.89405130234</v>
      </c>
      <c r="CM33">
        <v>1201174.2038404809</v>
      </c>
      <c r="CN33">
        <v>1310371.8587350701</v>
      </c>
      <c r="CO33">
        <v>1419569.5136296591</v>
      </c>
      <c r="CP33">
        <v>1528767.1685242481</v>
      </c>
      <c r="CQ33">
        <v>1637964.823418837</v>
      </c>
      <c r="CS33">
        <v>3.748961971034305</v>
      </c>
      <c r="CT33">
        <v>1.4630000000000001</v>
      </c>
      <c r="CV33">
        <v>6.696200999244506E-2</v>
      </c>
      <c r="CW33">
        <v>1.5609654206189469</v>
      </c>
      <c r="CY33">
        <v>-18280.236145507599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-72879.06359280218</v>
      </c>
      <c r="DK33">
        <v>-48612.918060671247</v>
      </c>
      <c r="DL33">
        <v>-18280.236145507599</v>
      </c>
      <c r="DM33">
        <v>20718.926316845638</v>
      </c>
      <c r="DN33">
        <v>72717.809599983331</v>
      </c>
      <c r="DO33">
        <v>-116558.12555063779</v>
      </c>
      <c r="DP33">
        <v>-97145.209124933084</v>
      </c>
      <c r="DQ33">
        <v>-72879.063592802151</v>
      </c>
      <c r="DR33">
        <v>-41679.733622919543</v>
      </c>
      <c r="DS33">
        <v>-80.626996409380808</v>
      </c>
    </row>
    <row r="34" spans="1:123" x14ac:dyDescent="0.25">
      <c r="A34" s="80" t="s">
        <v>95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722417.25722848868</v>
      </c>
      <c r="I34">
        <v>349599.3907041527</v>
      </c>
      <c r="J34">
        <v>0</v>
      </c>
      <c r="K34">
        <v>80</v>
      </c>
      <c r="L34">
        <v>58</v>
      </c>
      <c r="M34">
        <v>1671798912</v>
      </c>
      <c r="N34">
        <v>281</v>
      </c>
      <c r="O34">
        <v>0</v>
      </c>
      <c r="P34">
        <v>231864</v>
      </c>
      <c r="Q34">
        <v>4</v>
      </c>
      <c r="R34">
        <v>12</v>
      </c>
      <c r="S34">
        <v>0</v>
      </c>
      <c r="T34">
        <v>231524</v>
      </c>
      <c r="U34">
        <v>9</v>
      </c>
      <c r="V34">
        <v>50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59</v>
      </c>
      <c r="BI34">
        <v>928494.69</v>
      </c>
      <c r="BJ34">
        <v>1215365.94</v>
      </c>
      <c r="BK34">
        <v>286871.25</v>
      </c>
      <c r="BL34">
        <v>1</v>
      </c>
      <c r="BM34">
        <v>5</v>
      </c>
      <c r="BN34">
        <v>0</v>
      </c>
      <c r="BO34">
        <v>0</v>
      </c>
      <c r="BP34">
        <v>0</v>
      </c>
      <c r="BQ34">
        <v>783652.41210116446</v>
      </c>
      <c r="BR34">
        <v>1070523.6642284</v>
      </c>
      <c r="BS34">
        <v>286871.25212723552</v>
      </c>
      <c r="BT34">
        <v>144842.27789883551</v>
      </c>
      <c r="BU34">
        <v>144842.27577159999</v>
      </c>
      <c r="BV34">
        <v>-2.1272354642860591E-3</v>
      </c>
      <c r="BW34">
        <v>286871.25212723552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535261.83211419999</v>
      </c>
      <c r="CI34">
        <v>642314.19853703992</v>
      </c>
      <c r="CJ34">
        <v>749366.56495987996</v>
      </c>
      <c r="CK34">
        <v>856418.93138272001</v>
      </c>
      <c r="CL34">
        <v>963471.29780556005</v>
      </c>
      <c r="CM34">
        <v>1177576.0306512399</v>
      </c>
      <c r="CN34">
        <v>1284628.3970740801</v>
      </c>
      <c r="CO34">
        <v>1391680.76349692</v>
      </c>
      <c r="CP34">
        <v>1498733.1299197599</v>
      </c>
      <c r="CQ34">
        <v>1605785.4963426001</v>
      </c>
      <c r="CS34">
        <v>3.7317216566321978</v>
      </c>
      <c r="CT34">
        <v>1.4630000000000001</v>
      </c>
      <c r="CV34">
        <v>7.1891305958204255E-2</v>
      </c>
      <c r="CW34">
        <v>1.5681769806168531</v>
      </c>
      <c r="CY34">
        <v>-19240.336070135461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-72766.519281555462</v>
      </c>
      <c r="DK34">
        <v>-48977.10452092436</v>
      </c>
      <c r="DL34">
        <v>-19240.336070135469</v>
      </c>
      <c r="DM34">
        <v>18992.651938021649</v>
      </c>
      <c r="DN34">
        <v>69969.969282231177</v>
      </c>
      <c r="DO34">
        <v>-115587.4658506915</v>
      </c>
      <c r="DP34">
        <v>-96555.934042186564</v>
      </c>
      <c r="DQ34">
        <v>-72766.519281555462</v>
      </c>
      <c r="DR34">
        <v>-42180.128875029739</v>
      </c>
      <c r="DS34">
        <v>-1398.274999662128</v>
      </c>
    </row>
    <row r="35" spans="1:123" x14ac:dyDescent="0.25">
      <c r="A35" s="80" t="s">
        <v>106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417285.30997117382</v>
      </c>
      <c r="I35">
        <v>232376.6410010425</v>
      </c>
      <c r="J35">
        <v>0</v>
      </c>
      <c r="K35">
        <v>27</v>
      </c>
      <c r="L35">
        <v>52</v>
      </c>
      <c r="M35">
        <v>1667706926</v>
      </c>
      <c r="N35">
        <v>4913</v>
      </c>
      <c r="O35">
        <v>0</v>
      </c>
      <c r="P35">
        <v>67913</v>
      </c>
      <c r="Q35">
        <v>4</v>
      </c>
      <c r="R35">
        <v>19</v>
      </c>
      <c r="S35">
        <v>24</v>
      </c>
      <c r="T35">
        <v>62976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24</v>
      </c>
      <c r="BI35">
        <v>407443.6</v>
      </c>
      <c r="BJ35">
        <v>688984.32</v>
      </c>
      <c r="BK35">
        <v>281540.71999999997</v>
      </c>
      <c r="BL35">
        <v>2</v>
      </c>
      <c r="BM35">
        <v>12</v>
      </c>
      <c r="BN35">
        <v>0</v>
      </c>
      <c r="BO35">
        <v>0</v>
      </c>
      <c r="BP35">
        <v>0</v>
      </c>
      <c r="BQ35">
        <v>355311.63481848227</v>
      </c>
      <c r="BR35">
        <v>636852.35520971438</v>
      </c>
      <c r="BS35">
        <v>281540.72039123211</v>
      </c>
      <c r="BT35">
        <v>52131.965181517713</v>
      </c>
      <c r="BU35">
        <v>52131.964790285558</v>
      </c>
      <c r="BV35">
        <v>-3.9123214082792401E-4</v>
      </c>
      <c r="BW35">
        <v>281540.72039123211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318426.17760485719</v>
      </c>
      <c r="CI35">
        <v>382111.41312582861</v>
      </c>
      <c r="CJ35">
        <v>445796.64864680002</v>
      </c>
      <c r="CK35">
        <v>509481.88416777161</v>
      </c>
      <c r="CL35">
        <v>573167.11968874291</v>
      </c>
      <c r="CM35">
        <v>700537.59073068586</v>
      </c>
      <c r="CN35">
        <v>764222.82625165721</v>
      </c>
      <c r="CO35">
        <v>827908.06177262869</v>
      </c>
      <c r="CP35">
        <v>891593.29729360004</v>
      </c>
      <c r="CQ35">
        <v>955278.53281457163</v>
      </c>
      <c r="CS35">
        <v>2.2620257358322351</v>
      </c>
      <c r="CT35">
        <v>1.4630000000000001</v>
      </c>
      <c r="CV35">
        <v>0.76832647685519673</v>
      </c>
      <c r="CW35">
        <v>2.5870616356391531</v>
      </c>
      <c r="CY35">
        <v>-122327.6315888035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-154170.2493492892</v>
      </c>
      <c r="DK35">
        <v>-140017.9747890734</v>
      </c>
      <c r="DL35">
        <v>-122327.6315888035</v>
      </c>
      <c r="DM35">
        <v>-99582.904617027991</v>
      </c>
      <c r="DN35">
        <v>-69256.601987993985</v>
      </c>
      <c r="DO35">
        <v>-179644.34355767781</v>
      </c>
      <c r="DP35">
        <v>-168322.52390950511</v>
      </c>
      <c r="DQ35">
        <v>-154170.2493492892</v>
      </c>
      <c r="DR35">
        <v>-135974.4677718688</v>
      </c>
      <c r="DS35">
        <v>-111713.4256686416</v>
      </c>
    </row>
    <row r="36" spans="1:123" x14ac:dyDescent="0.25">
      <c r="A36" s="80" t="s">
        <v>91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620796.31194114848</v>
      </c>
      <c r="I36">
        <v>247954.31096309639</v>
      </c>
      <c r="J36">
        <v>0</v>
      </c>
      <c r="K36">
        <v>9</v>
      </c>
      <c r="L36">
        <v>33</v>
      </c>
      <c r="M36">
        <v>1669833610</v>
      </c>
      <c r="N36">
        <v>134897</v>
      </c>
      <c r="O36">
        <v>0</v>
      </c>
      <c r="P36">
        <v>165046</v>
      </c>
      <c r="Q36">
        <v>4</v>
      </c>
      <c r="R36">
        <v>25</v>
      </c>
      <c r="S36">
        <v>5</v>
      </c>
      <c r="T36">
        <v>30104</v>
      </c>
      <c r="U36">
        <v>40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45</v>
      </c>
      <c r="BI36">
        <v>1115840.6100000001</v>
      </c>
      <c r="BJ36">
        <v>1384715.55</v>
      </c>
      <c r="BK36">
        <v>268874.94</v>
      </c>
      <c r="BL36">
        <v>2</v>
      </c>
      <c r="BM36">
        <v>5</v>
      </c>
      <c r="BN36">
        <v>0</v>
      </c>
      <c r="BO36">
        <v>0</v>
      </c>
      <c r="BP36">
        <v>0</v>
      </c>
      <c r="BQ36">
        <v>671889.3626322404</v>
      </c>
      <c r="BR36">
        <v>940764.30657646351</v>
      </c>
      <c r="BS36">
        <v>268874.94394422311</v>
      </c>
      <c r="BT36">
        <v>443951.2473677597</v>
      </c>
      <c r="BU36">
        <v>443951.24342353648</v>
      </c>
      <c r="BV36">
        <v>-3.9442231063731006E-3</v>
      </c>
      <c r="BW36">
        <v>268874.94394422311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470382.15328823181</v>
      </c>
      <c r="CI36">
        <v>564458.58394587808</v>
      </c>
      <c r="CJ36">
        <v>658535.01460352447</v>
      </c>
      <c r="CK36">
        <v>752611.44526117085</v>
      </c>
      <c r="CL36">
        <v>846687.87591881712</v>
      </c>
      <c r="CM36">
        <v>1034840.73723411</v>
      </c>
      <c r="CN36">
        <v>1128917.1678917559</v>
      </c>
      <c r="CO36">
        <v>1222993.598549403</v>
      </c>
      <c r="CP36">
        <v>1317070.0292070489</v>
      </c>
      <c r="CQ36">
        <v>1411146.4598646951</v>
      </c>
      <c r="CS36">
        <v>3.4988916883665468</v>
      </c>
      <c r="CT36">
        <v>1.4630000000000001</v>
      </c>
      <c r="CV36">
        <v>0.1432191551683597</v>
      </c>
      <c r="CW36">
        <v>1.6725296240113099</v>
      </c>
      <c r="CY36">
        <v>-33683.867300107217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-80722.082628930395</v>
      </c>
      <c r="DK36">
        <v>-59816.20914945344</v>
      </c>
      <c r="DL36">
        <v>-33683.867300107231</v>
      </c>
      <c r="DM36">
        <v>-85.142065233550966</v>
      </c>
      <c r="DN36">
        <v>44713.158247931387</v>
      </c>
      <c r="DO36">
        <v>-118352.6548919889</v>
      </c>
      <c r="DP36">
        <v>-101627.95610840739</v>
      </c>
      <c r="DQ36">
        <v>-80722.082628930395</v>
      </c>
      <c r="DR36">
        <v>-53843.102441031428</v>
      </c>
      <c r="DS36">
        <v>-18004.4621904995</v>
      </c>
    </row>
    <row r="37" spans="1:123" x14ac:dyDescent="0.25">
      <c r="A37" s="80" t="s">
        <v>161</v>
      </c>
      <c r="B37">
        <v>472044.95773817279</v>
      </c>
      <c r="C37">
        <v>373790.96035066032</v>
      </c>
      <c r="D37">
        <v>1125.5251769173749</v>
      </c>
      <c r="E37">
        <v>93</v>
      </c>
      <c r="F37">
        <v>67</v>
      </c>
      <c r="G37">
        <v>1664929583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13774</v>
      </c>
      <c r="O37">
        <v>0</v>
      </c>
      <c r="P37">
        <v>13965</v>
      </c>
      <c r="Q37">
        <v>5</v>
      </c>
      <c r="R37">
        <v>39</v>
      </c>
      <c r="S37">
        <v>5</v>
      </c>
      <c r="T37">
        <v>0</v>
      </c>
      <c r="U37">
        <v>0</v>
      </c>
      <c r="V37">
        <v>66</v>
      </c>
      <c r="W37">
        <v>0</v>
      </c>
      <c r="X37">
        <v>0</v>
      </c>
      <c r="Y37">
        <v>0</v>
      </c>
      <c r="Z37">
        <v>0</v>
      </c>
      <c r="AA37">
        <v>0</v>
      </c>
      <c r="AB37">
        <v>120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531762.99</v>
      </c>
      <c r="BJ37">
        <v>796685.05</v>
      </c>
      <c r="BK37">
        <v>264922.06</v>
      </c>
      <c r="BL37">
        <v>1</v>
      </c>
      <c r="BM37">
        <v>11</v>
      </c>
      <c r="BN37">
        <v>457188.59792069712</v>
      </c>
      <c r="BO37">
        <v>722110.65841844433</v>
      </c>
      <c r="BP37">
        <v>264922.06049774733</v>
      </c>
      <c r="BQ37">
        <v>0</v>
      </c>
      <c r="BR37">
        <v>0</v>
      </c>
      <c r="BS37">
        <v>0</v>
      </c>
      <c r="BT37">
        <v>74574.392079302925</v>
      </c>
      <c r="BU37">
        <v>74574.391581555712</v>
      </c>
      <c r="BV37">
        <v>-4.9774727085605264E-4</v>
      </c>
      <c r="BW37">
        <v>264922.06049774733</v>
      </c>
      <c r="BX37">
        <v>361055.32920922223</v>
      </c>
      <c r="BY37">
        <v>433266.39505106659</v>
      </c>
      <c r="BZ37">
        <v>505477.46089291101</v>
      </c>
      <c r="CA37">
        <v>577688.52673475549</v>
      </c>
      <c r="CB37">
        <v>649899.59257659991</v>
      </c>
      <c r="CC37">
        <v>794321.72426028887</v>
      </c>
      <c r="CD37">
        <v>866532.79010213318</v>
      </c>
      <c r="CE37">
        <v>938743.85594397772</v>
      </c>
      <c r="CF37">
        <v>1010954.921785822</v>
      </c>
      <c r="CG37">
        <v>1083165.987627666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2.7257475540606579</v>
      </c>
      <c r="CT37">
        <v>1.4630000000000001</v>
      </c>
      <c r="CU37">
        <v>0.46748732986700658</v>
      </c>
      <c r="CX37">
        <v>-84394.39589313617</v>
      </c>
      <c r="CZ37">
        <v>-120499.9288140584</v>
      </c>
      <c r="DA37">
        <v>-104453.0252936485</v>
      </c>
      <c r="DB37">
        <v>-84394.395893136185</v>
      </c>
      <c r="DC37">
        <v>-58604.729521048903</v>
      </c>
      <c r="DD37">
        <v>-24218.50769159917</v>
      </c>
      <c r="DE37">
        <v>-149384.35515079621</v>
      </c>
      <c r="DF37">
        <v>-136546.83233446829</v>
      </c>
      <c r="DG37">
        <v>-120499.9288140584</v>
      </c>
      <c r="DH37">
        <v>-99868.195716388553</v>
      </c>
      <c r="DI37">
        <v>-72359.218252828781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</row>
    <row r="38" spans="1:123" x14ac:dyDescent="0.25">
      <c r="A38" s="80" t="s">
        <v>1237</v>
      </c>
      <c r="B38">
        <v>662458.15243340447</v>
      </c>
      <c r="C38">
        <v>655756.84300275997</v>
      </c>
      <c r="D38">
        <v>0</v>
      </c>
      <c r="E38">
        <v>2</v>
      </c>
      <c r="F38">
        <v>2</v>
      </c>
      <c r="G38">
        <v>1671777527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1877327</v>
      </c>
      <c r="O38">
        <v>0</v>
      </c>
      <c r="P38">
        <v>1879469</v>
      </c>
      <c r="Q38">
        <v>6</v>
      </c>
      <c r="R38">
        <v>17</v>
      </c>
      <c r="S38">
        <v>5</v>
      </c>
      <c r="T38">
        <v>0</v>
      </c>
      <c r="U38">
        <v>9</v>
      </c>
      <c r="V38">
        <v>1481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4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643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2023285.85</v>
      </c>
      <c r="BJ38">
        <v>2386105.0099999998</v>
      </c>
      <c r="BK38">
        <v>362819.16</v>
      </c>
      <c r="BL38">
        <v>2</v>
      </c>
      <c r="BM38">
        <v>7</v>
      </c>
      <c r="BN38">
        <v>718078.49504590256</v>
      </c>
      <c r="BO38">
        <v>980080.95955754002</v>
      </c>
      <c r="BP38">
        <v>262002.46451163749</v>
      </c>
      <c r="BQ38">
        <v>0</v>
      </c>
      <c r="BR38">
        <v>0</v>
      </c>
      <c r="BS38">
        <v>0</v>
      </c>
      <c r="BT38">
        <v>1305207.354954097</v>
      </c>
      <c r="BU38">
        <v>1406024.05044246</v>
      </c>
      <c r="BV38">
        <v>100816.6954883625</v>
      </c>
      <c r="BW38">
        <v>262002.46451163749</v>
      </c>
      <c r="BX38">
        <v>490040.47977877001</v>
      </c>
      <c r="BY38">
        <v>588048.57573452394</v>
      </c>
      <c r="BZ38">
        <v>686056.67169027799</v>
      </c>
      <c r="CA38">
        <v>784064.76764603204</v>
      </c>
      <c r="CB38">
        <v>882072.86360178608</v>
      </c>
      <c r="CC38">
        <v>1078089.0555132939</v>
      </c>
      <c r="CD38">
        <v>1176097.1514690481</v>
      </c>
      <c r="CE38">
        <v>1274105.247424802</v>
      </c>
      <c r="CF38">
        <v>1372113.343380556</v>
      </c>
      <c r="CG38">
        <v>1470121.4393363099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3.740731833894666</v>
      </c>
      <c r="CT38">
        <v>1.4630000000000001</v>
      </c>
      <c r="CU38">
        <v>6.9309476759630728E-2</v>
      </c>
      <c r="CX38">
        <v>-16982.224622252499</v>
      </c>
      <c r="CZ38">
        <v>-65986.27260012948</v>
      </c>
      <c r="DA38">
        <v>-44206.695721073047</v>
      </c>
      <c r="DB38">
        <v>-16982.224622252481</v>
      </c>
      <c r="DC38">
        <v>18020.666790516789</v>
      </c>
      <c r="DD38">
        <v>64691.188674209203</v>
      </c>
      <c r="DE38">
        <v>-105189.51098243109</v>
      </c>
      <c r="DF38">
        <v>-87765.849479185912</v>
      </c>
      <c r="DG38">
        <v>-65986.27260012948</v>
      </c>
      <c r="DH38">
        <v>-37983.959469914058</v>
      </c>
      <c r="DI38">
        <v>-647.54196296015289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</row>
    <row r="39" spans="1:123" x14ac:dyDescent="0.25">
      <c r="A39" s="80" t="s">
        <v>155</v>
      </c>
      <c r="B39">
        <v>624948.79401498334</v>
      </c>
      <c r="C39">
        <v>213050.47017713121</v>
      </c>
      <c r="D39">
        <v>0</v>
      </c>
      <c r="E39">
        <v>246</v>
      </c>
      <c r="F39">
        <v>156</v>
      </c>
      <c r="G39">
        <v>1671632123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8730</v>
      </c>
      <c r="O39">
        <v>0</v>
      </c>
      <c r="P39">
        <v>8970</v>
      </c>
      <c r="Q39">
        <v>4</v>
      </c>
      <c r="R39">
        <v>10</v>
      </c>
      <c r="S39">
        <v>5</v>
      </c>
      <c r="T39">
        <v>235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5</v>
      </c>
      <c r="BI39">
        <v>699940.98</v>
      </c>
      <c r="BJ39">
        <v>950630.99</v>
      </c>
      <c r="BK39">
        <v>250690.01</v>
      </c>
      <c r="BL39">
        <v>2</v>
      </c>
      <c r="BM39">
        <v>5</v>
      </c>
      <c r="BN39">
        <v>678970.79956050147</v>
      </c>
      <c r="BO39">
        <v>929660.8114322758</v>
      </c>
      <c r="BP39">
        <v>250690.0118717743</v>
      </c>
      <c r="BQ39">
        <v>0</v>
      </c>
      <c r="BR39">
        <v>0</v>
      </c>
      <c r="BS39">
        <v>0</v>
      </c>
      <c r="BT39">
        <v>20970.180439498508</v>
      </c>
      <c r="BU39">
        <v>20970.17856772419</v>
      </c>
      <c r="BV39">
        <v>-1.871774322353303E-3</v>
      </c>
      <c r="BW39">
        <v>250690.0118717743</v>
      </c>
      <c r="BX39">
        <v>464830.4057161379</v>
      </c>
      <c r="BY39">
        <v>557796.48685936548</v>
      </c>
      <c r="BZ39">
        <v>650762.56800259301</v>
      </c>
      <c r="CA39">
        <v>743728.64914582064</v>
      </c>
      <c r="CB39">
        <v>836694.73028904828</v>
      </c>
      <c r="CC39">
        <v>1022626.892575503</v>
      </c>
      <c r="CD39">
        <v>1115592.973718731</v>
      </c>
      <c r="CE39">
        <v>1208559.0548619591</v>
      </c>
      <c r="CF39">
        <v>1301525.136005186</v>
      </c>
      <c r="CG39">
        <v>1394491.2171484141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3.7084078639231501</v>
      </c>
      <c r="CT39">
        <v>1.4630000000000001</v>
      </c>
      <c r="CU39">
        <v>7.8630006940059838E-2</v>
      </c>
      <c r="CX39">
        <v>-18274.80901370538</v>
      </c>
      <c r="CZ39">
        <v>-64757.849585319171</v>
      </c>
      <c r="DA39">
        <v>-44098.720442379708</v>
      </c>
      <c r="DB39">
        <v>-18274.80901370538</v>
      </c>
      <c r="DC39">
        <v>14927.362823161589</v>
      </c>
      <c r="DD39">
        <v>59196.925272317603</v>
      </c>
      <c r="DE39">
        <v>-101944.2820426102</v>
      </c>
      <c r="DF39">
        <v>-85416.978728258633</v>
      </c>
      <c r="DG39">
        <v>-64757.849585319171</v>
      </c>
      <c r="DH39">
        <v>-38196.112115825577</v>
      </c>
      <c r="DI39">
        <v>-2780.4621565007842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</row>
    <row r="40" spans="1:123" x14ac:dyDescent="0.25">
      <c r="A40" s="80" t="s">
        <v>147</v>
      </c>
      <c r="B40">
        <v>622679.17385620251</v>
      </c>
      <c r="C40">
        <v>594212.55000000005</v>
      </c>
      <c r="D40">
        <v>0</v>
      </c>
      <c r="E40">
        <v>3</v>
      </c>
      <c r="F40">
        <v>5</v>
      </c>
      <c r="G40">
        <v>1583911891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148012</v>
      </c>
      <c r="O40">
        <v>0</v>
      </c>
      <c r="P40">
        <v>148012</v>
      </c>
      <c r="Q40">
        <v>2</v>
      </c>
      <c r="R40">
        <v>24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717238.58</v>
      </c>
      <c r="BJ40">
        <v>959076.98</v>
      </c>
      <c r="BK40">
        <v>241838.4</v>
      </c>
      <c r="BL40">
        <v>1</v>
      </c>
      <c r="BM40">
        <v>1</v>
      </c>
      <c r="BN40">
        <v>717238.57905541849</v>
      </c>
      <c r="BO40">
        <v>959076.9806846698</v>
      </c>
      <c r="BP40">
        <v>241838.40162925131</v>
      </c>
      <c r="BQ40">
        <v>0</v>
      </c>
      <c r="BR40">
        <v>0</v>
      </c>
      <c r="BS40">
        <v>0</v>
      </c>
      <c r="BT40">
        <v>9.445814648643136E-4</v>
      </c>
      <c r="BU40">
        <v>-6.8466982338577509E-4</v>
      </c>
      <c r="BV40">
        <v>-1.6292513173539189E-3</v>
      </c>
      <c r="BW40">
        <v>241838.40162925131</v>
      </c>
      <c r="BX40">
        <v>479538.4903423349</v>
      </c>
      <c r="BY40">
        <v>575446.18841080181</v>
      </c>
      <c r="BZ40">
        <v>671353.88647926878</v>
      </c>
      <c r="CA40">
        <v>767261.58454773587</v>
      </c>
      <c r="CB40">
        <v>863169.28261620284</v>
      </c>
      <c r="CC40">
        <v>1054984.6787531369</v>
      </c>
      <c r="CD40">
        <v>1150892.3768216041</v>
      </c>
      <c r="CE40">
        <v>1246800.0748900711</v>
      </c>
      <c r="CF40">
        <v>1342707.772958538</v>
      </c>
      <c r="CG40">
        <v>1438615.471027005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3.9657762134690921</v>
      </c>
      <c r="CT40">
        <v>1.4630000000000001</v>
      </c>
      <c r="CU40">
        <v>8.6297825920365057E-3</v>
      </c>
      <c r="CX40">
        <v>-2069.156458083864</v>
      </c>
      <c r="CZ40">
        <v>-50023.005492317337</v>
      </c>
      <c r="DA40">
        <v>-28710.183699324702</v>
      </c>
      <c r="DB40">
        <v>-2069.1564580838599</v>
      </c>
      <c r="DC40">
        <v>32183.592852082918</v>
      </c>
      <c r="DD40">
        <v>77853.925265638623</v>
      </c>
      <c r="DE40">
        <v>-88386.084719704144</v>
      </c>
      <c r="DF40">
        <v>-71335.827285310021</v>
      </c>
      <c r="DG40">
        <v>-50023.005492317337</v>
      </c>
      <c r="DH40">
        <v>-22620.80604418393</v>
      </c>
      <c r="DI40">
        <v>13915.45988666065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</row>
    <row r="41" spans="1:123" x14ac:dyDescent="0.25">
      <c r="A41" s="80" t="s">
        <v>190</v>
      </c>
      <c r="B41">
        <v>326770.81613901327</v>
      </c>
      <c r="C41">
        <v>154419.4226228511</v>
      </c>
      <c r="D41">
        <v>0</v>
      </c>
      <c r="E41">
        <v>103</v>
      </c>
      <c r="F41">
        <v>96</v>
      </c>
      <c r="G41">
        <v>1665996971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694742</v>
      </c>
      <c r="O41">
        <v>0</v>
      </c>
      <c r="P41">
        <v>695007</v>
      </c>
      <c r="Q41">
        <v>3</v>
      </c>
      <c r="R41">
        <v>9</v>
      </c>
      <c r="S41">
        <v>0</v>
      </c>
      <c r="T41">
        <v>240</v>
      </c>
      <c r="U41">
        <v>25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25</v>
      </c>
      <c r="BI41">
        <v>290616.21999999997</v>
      </c>
      <c r="BJ41">
        <v>525599.4</v>
      </c>
      <c r="BK41">
        <v>234983.18</v>
      </c>
      <c r="BL41">
        <v>1</v>
      </c>
      <c r="BM41">
        <v>1</v>
      </c>
      <c r="BN41">
        <v>290616.22018598428</v>
      </c>
      <c r="BO41">
        <v>525599.40103933355</v>
      </c>
      <c r="BP41">
        <v>234983.18085334919</v>
      </c>
      <c r="BQ41">
        <v>0</v>
      </c>
      <c r="BR41">
        <v>0</v>
      </c>
      <c r="BS41">
        <v>0</v>
      </c>
      <c r="BT41">
        <v>-1.8598436145111921E-4</v>
      </c>
      <c r="BU41">
        <v>-1.039333525113761E-3</v>
      </c>
      <c r="BV41">
        <v>-8.5334922187030315E-4</v>
      </c>
      <c r="BW41">
        <v>234983.18085334919</v>
      </c>
      <c r="BX41">
        <v>262799.70051966677</v>
      </c>
      <c r="BY41">
        <v>315359.64062360011</v>
      </c>
      <c r="BZ41">
        <v>367919.58072753338</v>
      </c>
      <c r="CA41">
        <v>420479.52083146689</v>
      </c>
      <c r="CB41">
        <v>473039.46093540022</v>
      </c>
      <c r="CC41">
        <v>578159.341143267</v>
      </c>
      <c r="CD41">
        <v>630719.28124720021</v>
      </c>
      <c r="CE41">
        <v>683279.22135113366</v>
      </c>
      <c r="CF41">
        <v>735839.16145506687</v>
      </c>
      <c r="CG41">
        <v>788399.10155900032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2.2367532822162079</v>
      </c>
      <c r="CT41">
        <v>1.4630000000000001</v>
      </c>
      <c r="CU41">
        <v>0.78830630619964581</v>
      </c>
      <c r="CX41">
        <v>-103583.3305935158</v>
      </c>
      <c r="CZ41">
        <v>-129863.30064548249</v>
      </c>
      <c r="DA41">
        <v>-118183.3139557195</v>
      </c>
      <c r="DB41">
        <v>-103583.3305935158</v>
      </c>
      <c r="DC41">
        <v>-84811.923413539625</v>
      </c>
      <c r="DD41">
        <v>-59783.380506904708</v>
      </c>
      <c r="DE41">
        <v>-150887.2766870558</v>
      </c>
      <c r="DF41">
        <v>-141543.28733524549</v>
      </c>
      <c r="DG41">
        <v>-129863.30064548249</v>
      </c>
      <c r="DH41">
        <v>-114846.17490150149</v>
      </c>
      <c r="DI41">
        <v>-94823.340576193586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</row>
    <row r="42" spans="1:123" x14ac:dyDescent="0.25">
      <c r="A42" s="80" t="s">
        <v>138</v>
      </c>
      <c r="B42">
        <v>458046.60589951102</v>
      </c>
      <c r="C42">
        <v>298501.20610903238</v>
      </c>
      <c r="D42">
        <v>0</v>
      </c>
      <c r="E42">
        <v>162</v>
      </c>
      <c r="F42">
        <v>54</v>
      </c>
      <c r="G42">
        <v>1670435399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154648</v>
      </c>
      <c r="O42">
        <v>0</v>
      </c>
      <c r="P42">
        <v>156973</v>
      </c>
      <c r="Q42">
        <v>6</v>
      </c>
      <c r="R42">
        <v>19</v>
      </c>
      <c r="S42">
        <v>5</v>
      </c>
      <c r="T42">
        <v>2295</v>
      </c>
      <c r="U42">
        <v>25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30</v>
      </c>
      <c r="BI42">
        <v>945698.02</v>
      </c>
      <c r="BJ42">
        <v>1177235.33</v>
      </c>
      <c r="BK42">
        <v>231537.32</v>
      </c>
      <c r="BL42">
        <v>2</v>
      </c>
      <c r="BM42">
        <v>5</v>
      </c>
      <c r="BN42">
        <v>462800.59664463939</v>
      </c>
      <c r="BO42">
        <v>694337.91200859484</v>
      </c>
      <c r="BP42">
        <v>231537.31536395551</v>
      </c>
      <c r="BQ42">
        <v>0</v>
      </c>
      <c r="BR42">
        <v>0</v>
      </c>
      <c r="BS42">
        <v>0</v>
      </c>
      <c r="BT42">
        <v>482897.42335536057</v>
      </c>
      <c r="BU42">
        <v>482897.41799140518</v>
      </c>
      <c r="BV42">
        <v>4.6360445267055184E-3</v>
      </c>
      <c r="BW42">
        <v>231537.31536395551</v>
      </c>
      <c r="BX42">
        <v>347168.95600429742</v>
      </c>
      <c r="BY42">
        <v>416602.74720515689</v>
      </c>
      <c r="BZ42">
        <v>486036.53840601642</v>
      </c>
      <c r="CA42">
        <v>555470.32960687589</v>
      </c>
      <c r="CB42">
        <v>624904.12080773537</v>
      </c>
      <c r="CC42">
        <v>763771.70320945443</v>
      </c>
      <c r="CD42">
        <v>833205.49441031378</v>
      </c>
      <c r="CE42">
        <v>902639.28561117337</v>
      </c>
      <c r="CF42">
        <v>972073.07681203273</v>
      </c>
      <c r="CG42">
        <v>1041506.868012892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2.9988164582333479</v>
      </c>
      <c r="CT42">
        <v>1.4630000000000001</v>
      </c>
      <c r="CU42">
        <v>0.33385955949983859</v>
      </c>
      <c r="CX42">
        <v>-57952.837361806793</v>
      </c>
      <c r="CZ42">
        <v>-92669.732962236507</v>
      </c>
      <c r="DA42">
        <v>-77240.001584267739</v>
      </c>
      <c r="DB42">
        <v>-57952.837361806771</v>
      </c>
      <c r="DC42">
        <v>-33155.054790071241</v>
      </c>
      <c r="DD42">
        <v>-91.344694423867622</v>
      </c>
      <c r="DE42">
        <v>-120443.2494425803</v>
      </c>
      <c r="DF42">
        <v>-108099.4643402053</v>
      </c>
      <c r="DG42">
        <v>-92669.732962236507</v>
      </c>
      <c r="DH42">
        <v>-72831.506904848095</v>
      </c>
      <c r="DI42">
        <v>-46380.538828330173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</row>
    <row r="43" spans="1:123" x14ac:dyDescent="0.25">
      <c r="A43" s="80" t="s">
        <v>68</v>
      </c>
      <c r="B43">
        <v>327012.15700000001</v>
      </c>
      <c r="C43">
        <v>327012.15700000001</v>
      </c>
      <c r="D43">
        <v>0</v>
      </c>
      <c r="E43">
        <v>2</v>
      </c>
      <c r="F43">
        <v>1</v>
      </c>
      <c r="G43">
        <v>1671675131</v>
      </c>
      <c r="H43">
        <v>239141.15763310599</v>
      </c>
      <c r="I43">
        <v>0</v>
      </c>
      <c r="J43">
        <v>0</v>
      </c>
      <c r="K43">
        <v>30</v>
      </c>
      <c r="L43">
        <v>29</v>
      </c>
      <c r="M43">
        <v>1671675340</v>
      </c>
      <c r="N43">
        <v>519761</v>
      </c>
      <c r="O43">
        <v>0</v>
      </c>
      <c r="P43">
        <v>1408594</v>
      </c>
      <c r="Q43">
        <v>6</v>
      </c>
      <c r="R43">
        <v>60</v>
      </c>
      <c r="S43">
        <v>16861</v>
      </c>
      <c r="T43">
        <v>33125</v>
      </c>
      <c r="U43">
        <v>31947</v>
      </c>
      <c r="V43">
        <v>836</v>
      </c>
      <c r="W43">
        <v>0</v>
      </c>
      <c r="X43">
        <v>0</v>
      </c>
      <c r="Y43">
        <v>0</v>
      </c>
      <c r="Z43">
        <v>0</v>
      </c>
      <c r="AA43">
        <v>0</v>
      </c>
      <c r="AB43">
        <v>806064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855708</v>
      </c>
      <c r="BI43">
        <v>7107833.8499999996</v>
      </c>
      <c r="BJ43">
        <v>9886413.3800000008</v>
      </c>
      <c r="BK43">
        <v>2778579.53</v>
      </c>
      <c r="BL43">
        <v>6</v>
      </c>
      <c r="BM43">
        <v>65</v>
      </c>
      <c r="BN43">
        <v>356726.29039064061</v>
      </c>
      <c r="BO43">
        <v>483387.88047737209</v>
      </c>
      <c r="BP43">
        <v>126661.59008673159</v>
      </c>
      <c r="BQ43">
        <v>260753.18066364559</v>
      </c>
      <c r="BR43">
        <v>353449.03482034942</v>
      </c>
      <c r="BS43">
        <v>92695.854156703776</v>
      </c>
      <c r="BT43">
        <v>6490354.3789457139</v>
      </c>
      <c r="BU43">
        <v>9049576.4647022784</v>
      </c>
      <c r="BV43">
        <v>2559222.085756565</v>
      </c>
      <c r="BW43">
        <v>219357.4442434354</v>
      </c>
      <c r="BX43">
        <v>241693.9402386861</v>
      </c>
      <c r="BY43">
        <v>290032.72828642331</v>
      </c>
      <c r="BZ43">
        <v>338371.51633416052</v>
      </c>
      <c r="CA43">
        <v>386710.30438189767</v>
      </c>
      <c r="CB43">
        <v>435049.09242963488</v>
      </c>
      <c r="CC43">
        <v>531726.66852510942</v>
      </c>
      <c r="CD43">
        <v>580065.45657284651</v>
      </c>
      <c r="CE43">
        <v>628404.24462058384</v>
      </c>
      <c r="CF43">
        <v>676743.03266832093</v>
      </c>
      <c r="CG43">
        <v>725081.82071605825</v>
      </c>
      <c r="CH43">
        <v>176724.51741017471</v>
      </c>
      <c r="CI43">
        <v>212069.4208922096</v>
      </c>
      <c r="CJ43">
        <v>247414.32437424449</v>
      </c>
      <c r="CK43">
        <v>282759.22785627953</v>
      </c>
      <c r="CL43">
        <v>318104.13133831439</v>
      </c>
      <c r="CM43">
        <v>388793.93830238428</v>
      </c>
      <c r="CN43">
        <v>424138.8417844192</v>
      </c>
      <c r="CO43">
        <v>459483.74526645418</v>
      </c>
      <c r="CP43">
        <v>494828.6487484891</v>
      </c>
      <c r="CQ43">
        <v>530173.55223052402</v>
      </c>
      <c r="CR43">
        <v>3.8163730626338421</v>
      </c>
      <c r="CS43">
        <v>3.8129972266379708</v>
      </c>
      <c r="CT43">
        <v>1.4630000000000001</v>
      </c>
      <c r="CU43">
        <v>4.8115562695914438E-2</v>
      </c>
      <c r="CV43">
        <v>4.9043511507327997E-2</v>
      </c>
      <c r="CW43">
        <v>1.534750657335221</v>
      </c>
      <c r="CX43">
        <v>-5814.6199673885567</v>
      </c>
      <c r="CY43">
        <v>-4333.5954516164365</v>
      </c>
      <c r="CZ43">
        <v>-29984.013991257161</v>
      </c>
      <c r="DA43">
        <v>-19242.061091759999</v>
      </c>
      <c r="DB43">
        <v>-5814.6199673885567</v>
      </c>
      <c r="DC43">
        <v>11449.23290680331</v>
      </c>
      <c r="DD43">
        <v>34467.703405725799</v>
      </c>
      <c r="DE43">
        <v>-49319.529210352048</v>
      </c>
      <c r="DF43">
        <v>-40725.966890754316</v>
      </c>
      <c r="DG43">
        <v>-29984.013991257161</v>
      </c>
      <c r="DH43">
        <v>-16172.931691903659</v>
      </c>
      <c r="DI43">
        <v>2241.844707234311</v>
      </c>
      <c r="DJ43">
        <v>-22006.047192633909</v>
      </c>
      <c r="DK43">
        <v>-14151.62419662614</v>
      </c>
      <c r="DL43">
        <v>-4333.5954516164347</v>
      </c>
      <c r="DM43">
        <v>8289.5843633960467</v>
      </c>
      <c r="DN43">
        <v>25120.490783412679</v>
      </c>
      <c r="DO43">
        <v>-36144.008585447868</v>
      </c>
      <c r="DP43">
        <v>-29860.470188641659</v>
      </c>
      <c r="DQ43">
        <v>-22006.047192633891</v>
      </c>
      <c r="DR43">
        <v>-11907.503340623911</v>
      </c>
      <c r="DS43">
        <v>1557.2217953894001</v>
      </c>
    </row>
    <row r="44" spans="1:123" x14ac:dyDescent="0.25">
      <c r="A44" s="80" t="s">
        <v>94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533513.35091714642</v>
      </c>
      <c r="I44">
        <v>296410.66088242672</v>
      </c>
      <c r="J44">
        <v>0</v>
      </c>
      <c r="K44">
        <v>51</v>
      </c>
      <c r="L44">
        <v>58</v>
      </c>
      <c r="M44">
        <v>1671706455</v>
      </c>
      <c r="N44">
        <v>1120096</v>
      </c>
      <c r="O44">
        <v>0</v>
      </c>
      <c r="P44">
        <v>1128685</v>
      </c>
      <c r="Q44">
        <v>5</v>
      </c>
      <c r="R44">
        <v>12</v>
      </c>
      <c r="S44">
        <v>5</v>
      </c>
      <c r="T44">
        <v>8584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5</v>
      </c>
      <c r="BI44">
        <v>922150.23</v>
      </c>
      <c r="BJ44">
        <v>1131546.79</v>
      </c>
      <c r="BK44">
        <v>209396.56</v>
      </c>
      <c r="BL44">
        <v>1</v>
      </c>
      <c r="BM44">
        <v>2</v>
      </c>
      <c r="BN44">
        <v>0</v>
      </c>
      <c r="BO44">
        <v>0</v>
      </c>
      <c r="BP44">
        <v>0</v>
      </c>
      <c r="BQ44">
        <v>576662.45458067337</v>
      </c>
      <c r="BR44">
        <v>786059.00989543006</v>
      </c>
      <c r="BS44">
        <v>209396.5553147567</v>
      </c>
      <c r="BT44">
        <v>345487.77541932662</v>
      </c>
      <c r="BU44">
        <v>345487.78010456997</v>
      </c>
      <c r="BV44">
        <v>4.6852433297317484E-3</v>
      </c>
      <c r="BW44">
        <v>209396.5553147567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393029.50494771497</v>
      </c>
      <c r="CI44">
        <v>471635.40593725798</v>
      </c>
      <c r="CJ44">
        <v>550241.30692680099</v>
      </c>
      <c r="CK44">
        <v>628847.20791634405</v>
      </c>
      <c r="CL44">
        <v>707453.10890588711</v>
      </c>
      <c r="CM44">
        <v>864664.91088497313</v>
      </c>
      <c r="CN44">
        <v>943270.81187451608</v>
      </c>
      <c r="CO44">
        <v>1021876.712864059</v>
      </c>
      <c r="CP44">
        <v>1100482.613853602</v>
      </c>
      <c r="CQ44">
        <v>1179088.5148431449</v>
      </c>
      <c r="CS44">
        <v>3.7539252196095449</v>
      </c>
      <c r="CT44">
        <v>1.4630000000000001</v>
      </c>
      <c r="CV44">
        <v>6.5551327209456334E-2</v>
      </c>
      <c r="CW44">
        <v>1.5589015917074349</v>
      </c>
      <c r="CY44">
        <v>-12881.80284089915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-52184.753335670663</v>
      </c>
      <c r="DK44">
        <v>-34716.775337994419</v>
      </c>
      <c r="DL44">
        <v>-12881.80284089915</v>
      </c>
      <c r="DM44">
        <v>15191.73322679478</v>
      </c>
      <c r="DN44">
        <v>52623.114650386677</v>
      </c>
      <c r="DO44">
        <v>-83627.113731487858</v>
      </c>
      <c r="DP44">
        <v>-69652.731333346892</v>
      </c>
      <c r="DQ44">
        <v>-52184.753335670663</v>
      </c>
      <c r="DR44">
        <v>-29725.924481515511</v>
      </c>
      <c r="DS44">
        <v>219.1806573580252</v>
      </c>
    </row>
    <row r="45" spans="1:123" x14ac:dyDescent="0.25">
      <c r="A45" s="80" t="s">
        <v>143</v>
      </c>
      <c r="B45">
        <v>248950.1892397115</v>
      </c>
      <c r="C45">
        <v>92665.179266565436</v>
      </c>
      <c r="D45">
        <v>0</v>
      </c>
      <c r="E45">
        <v>42</v>
      </c>
      <c r="F45">
        <v>145</v>
      </c>
      <c r="G45">
        <v>1671682859</v>
      </c>
      <c r="H45">
        <v>47596.451088068039</v>
      </c>
      <c r="I45">
        <v>31518</v>
      </c>
      <c r="J45">
        <v>0</v>
      </c>
      <c r="K45">
        <v>1</v>
      </c>
      <c r="L45">
        <v>40</v>
      </c>
      <c r="M45">
        <v>1671682231</v>
      </c>
      <c r="N45">
        <v>73493</v>
      </c>
      <c r="O45">
        <v>0</v>
      </c>
      <c r="P45">
        <v>92410</v>
      </c>
      <c r="Q45">
        <v>5</v>
      </c>
      <c r="R45">
        <v>24</v>
      </c>
      <c r="S45">
        <v>5</v>
      </c>
      <c r="T45">
        <v>18889</v>
      </c>
      <c r="U45">
        <v>18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5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28</v>
      </c>
      <c r="BI45">
        <v>237495.66</v>
      </c>
      <c r="BJ45">
        <v>446062.76</v>
      </c>
      <c r="BK45">
        <v>208567.1</v>
      </c>
      <c r="BL45">
        <v>2</v>
      </c>
      <c r="BM45">
        <v>6</v>
      </c>
      <c r="BN45">
        <v>180577.44827149261</v>
      </c>
      <c r="BO45">
        <v>370647.21224211011</v>
      </c>
      <c r="BP45">
        <v>190069.76397061761</v>
      </c>
      <c r="BQ45">
        <v>51874.197025968111</v>
      </c>
      <c r="BR45">
        <v>70371.534907323876</v>
      </c>
      <c r="BS45">
        <v>18497.337881355761</v>
      </c>
      <c r="BT45">
        <v>5044.014702539338</v>
      </c>
      <c r="BU45">
        <v>5044.012850566025</v>
      </c>
      <c r="BV45">
        <v>-1.851973309385357E-3</v>
      </c>
      <c r="BW45">
        <v>208567.1018519733</v>
      </c>
      <c r="BX45">
        <v>185323.60612105511</v>
      </c>
      <c r="BY45">
        <v>222388.32734526609</v>
      </c>
      <c r="BZ45">
        <v>259453.04856947699</v>
      </c>
      <c r="CA45">
        <v>296517.76979368809</v>
      </c>
      <c r="CB45">
        <v>333582.49101789913</v>
      </c>
      <c r="CC45">
        <v>407711.93346632109</v>
      </c>
      <c r="CD45">
        <v>444776.65469053207</v>
      </c>
      <c r="CE45">
        <v>481841.37591474323</v>
      </c>
      <c r="CF45">
        <v>518906.09713895409</v>
      </c>
      <c r="CG45">
        <v>555970.81836316513</v>
      </c>
      <c r="CH45">
        <v>35185.767453661938</v>
      </c>
      <c r="CI45">
        <v>42222.920944394333</v>
      </c>
      <c r="CJ45">
        <v>49260.074435126713</v>
      </c>
      <c r="CK45">
        <v>56297.227925859101</v>
      </c>
      <c r="CL45">
        <v>63334.381416591488</v>
      </c>
      <c r="CM45">
        <v>77408.688398056271</v>
      </c>
      <c r="CN45">
        <v>84445.841888788651</v>
      </c>
      <c r="CO45">
        <v>91482.995379521046</v>
      </c>
      <c r="CP45">
        <v>98520.148870253426</v>
      </c>
      <c r="CQ45">
        <v>105557.30236098581</v>
      </c>
      <c r="CR45">
        <v>1.950058781045299</v>
      </c>
      <c r="CS45">
        <v>3.8044142005025638</v>
      </c>
      <c r="CT45">
        <v>1.4630000000000001</v>
      </c>
      <c r="CU45">
        <v>1.051220219041737</v>
      </c>
      <c r="CV45">
        <v>5.1410227485639837E-2</v>
      </c>
      <c r="CW45">
        <v>1.538213162811491</v>
      </c>
      <c r="CX45">
        <v>-97407.960910090012</v>
      </c>
      <c r="CY45">
        <v>-904.45415452479256</v>
      </c>
      <c r="CZ45">
        <v>-115940.3215221955</v>
      </c>
      <c r="DA45">
        <v>-107703.7168057042</v>
      </c>
      <c r="DB45">
        <v>-97407.960910090027</v>
      </c>
      <c r="DC45">
        <v>-84170.560472871803</v>
      </c>
      <c r="DD45">
        <v>-66520.693223247523</v>
      </c>
      <c r="DE45">
        <v>-130766.2100118799</v>
      </c>
      <c r="DF45">
        <v>-124176.92623868689</v>
      </c>
      <c r="DG45">
        <v>-115940.3215221955</v>
      </c>
      <c r="DH45">
        <v>-105350.401172421</v>
      </c>
      <c r="DI45">
        <v>-91230.50737272152</v>
      </c>
      <c r="DJ45">
        <v>-4423.0308998909859</v>
      </c>
      <c r="DK45">
        <v>-2859.2190130615668</v>
      </c>
      <c r="DL45">
        <v>-904.4541545247921</v>
      </c>
      <c r="DM45">
        <v>1608.8149493082019</v>
      </c>
      <c r="DN45">
        <v>4959.8404210855297</v>
      </c>
      <c r="DO45">
        <v>-7237.8922961839417</v>
      </c>
      <c r="DP45">
        <v>-5986.8427867204045</v>
      </c>
      <c r="DQ45">
        <v>-4423.0308998909859</v>
      </c>
      <c r="DR45">
        <v>-2412.41561682459</v>
      </c>
      <c r="DS45">
        <v>268.40476059727371</v>
      </c>
    </row>
    <row r="46" spans="1:123" x14ac:dyDescent="0.25">
      <c r="A46" s="80" t="s">
        <v>224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516185.12423881138</v>
      </c>
      <c r="I46">
        <v>307321.11449271138</v>
      </c>
      <c r="J46">
        <v>0</v>
      </c>
      <c r="K46">
        <v>0</v>
      </c>
      <c r="L46">
        <v>46</v>
      </c>
      <c r="M46">
        <v>1669819310</v>
      </c>
      <c r="N46">
        <v>0</v>
      </c>
      <c r="O46">
        <v>0</v>
      </c>
      <c r="P46">
        <v>216415</v>
      </c>
      <c r="Q46">
        <v>1</v>
      </c>
      <c r="R46">
        <v>5</v>
      </c>
      <c r="S46">
        <v>0</v>
      </c>
      <c r="T46">
        <v>216415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577698.14</v>
      </c>
      <c r="BJ46">
        <v>780378.87</v>
      </c>
      <c r="BK46">
        <v>202680.74</v>
      </c>
      <c r="BL46">
        <v>1</v>
      </c>
      <c r="BM46">
        <v>1</v>
      </c>
      <c r="BN46">
        <v>0</v>
      </c>
      <c r="BO46">
        <v>0</v>
      </c>
      <c r="BP46">
        <v>0</v>
      </c>
      <c r="BQ46">
        <v>577698.13570585556</v>
      </c>
      <c r="BR46">
        <v>780378.87306778389</v>
      </c>
      <c r="BS46">
        <v>202680.73736192839</v>
      </c>
      <c r="BT46">
        <v>4.2941444553434849E-3</v>
      </c>
      <c r="BU46">
        <v>-3.0677838949486609E-3</v>
      </c>
      <c r="BV46">
        <v>2.6380716299172491E-3</v>
      </c>
      <c r="BW46">
        <v>202680.73736192839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390189.43653389189</v>
      </c>
      <c r="CI46">
        <v>468227.32384067029</v>
      </c>
      <c r="CJ46">
        <v>546265.21114744875</v>
      </c>
      <c r="CK46">
        <v>624303.09845422709</v>
      </c>
      <c r="CL46">
        <v>702340.98576100555</v>
      </c>
      <c r="CM46">
        <v>858416.76037456235</v>
      </c>
      <c r="CN46">
        <v>936454.64768134069</v>
      </c>
      <c r="CO46">
        <v>1014492.534988119</v>
      </c>
      <c r="CP46">
        <v>1092530.422294897</v>
      </c>
      <c r="CQ46">
        <v>1170568.309601676</v>
      </c>
      <c r="CS46">
        <v>3.8502863332012458</v>
      </c>
      <c r="CT46">
        <v>1.4630000000000001</v>
      </c>
      <c r="CV46">
        <v>3.8883774826761419E-2</v>
      </c>
      <c r="CW46">
        <v>1.5198869625715521</v>
      </c>
      <c r="CY46">
        <v>-7586.0190949823882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-46604.962748371589</v>
      </c>
      <c r="DK46">
        <v>-29263.210013531931</v>
      </c>
      <c r="DL46">
        <v>-7586.0190949823882</v>
      </c>
      <c r="DM46">
        <v>20284.654943152738</v>
      </c>
      <c r="DN46">
        <v>57445.553660666279</v>
      </c>
      <c r="DO46">
        <v>-77820.117671082946</v>
      </c>
      <c r="DP46">
        <v>-63946.715483211243</v>
      </c>
      <c r="DQ46">
        <v>-46604.962748371589</v>
      </c>
      <c r="DR46">
        <v>-24308.42351786347</v>
      </c>
      <c r="DS46">
        <v>5420.2954561473452</v>
      </c>
    </row>
    <row r="47" spans="1:123" x14ac:dyDescent="0.25">
      <c r="A47" s="80" t="s">
        <v>99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501887.89167666592</v>
      </c>
      <c r="I47">
        <v>334516.53000169311</v>
      </c>
      <c r="J47">
        <v>0</v>
      </c>
      <c r="K47">
        <v>22</v>
      </c>
      <c r="L47">
        <v>46</v>
      </c>
      <c r="M47">
        <v>1668847488</v>
      </c>
      <c r="N47">
        <v>21725465</v>
      </c>
      <c r="O47">
        <v>0</v>
      </c>
      <c r="P47">
        <v>21902297</v>
      </c>
      <c r="Q47">
        <v>8</v>
      </c>
      <c r="R47">
        <v>49</v>
      </c>
      <c r="S47">
        <v>25</v>
      </c>
      <c r="T47">
        <v>143082</v>
      </c>
      <c r="U47">
        <v>33</v>
      </c>
      <c r="V47">
        <v>33686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6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33750</v>
      </c>
      <c r="BI47">
        <v>789780.84</v>
      </c>
      <c r="BJ47">
        <v>992367.66</v>
      </c>
      <c r="BK47">
        <v>202586.82</v>
      </c>
      <c r="BL47">
        <v>3</v>
      </c>
      <c r="BM47">
        <v>10</v>
      </c>
      <c r="BN47">
        <v>0</v>
      </c>
      <c r="BO47">
        <v>0</v>
      </c>
      <c r="BP47">
        <v>0</v>
      </c>
      <c r="BQ47">
        <v>562930.60294075508</v>
      </c>
      <c r="BR47">
        <v>765517.41952811414</v>
      </c>
      <c r="BS47">
        <v>202586.81658735909</v>
      </c>
      <c r="BT47">
        <v>226850.23705924489</v>
      </c>
      <c r="BU47">
        <v>226850.24047188589</v>
      </c>
      <c r="BV47">
        <v>3.412640915485099E-3</v>
      </c>
      <c r="BW47">
        <v>202586.81658735909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382758.70976405707</v>
      </c>
      <c r="CI47">
        <v>459310.4517168685</v>
      </c>
      <c r="CJ47">
        <v>535862.19366967992</v>
      </c>
      <c r="CK47">
        <v>612413.93562249129</v>
      </c>
      <c r="CL47">
        <v>688965.67757530278</v>
      </c>
      <c r="CM47">
        <v>842069.16148092563</v>
      </c>
      <c r="CN47">
        <v>918620.903433737</v>
      </c>
      <c r="CO47">
        <v>995172.64538654836</v>
      </c>
      <c r="CP47">
        <v>1071724.3873393601</v>
      </c>
      <c r="CQ47">
        <v>1148276.129292171</v>
      </c>
      <c r="CS47">
        <v>3.778712911449543</v>
      </c>
      <c r="CT47">
        <v>1.4630000000000001</v>
      </c>
      <c r="CV47">
        <v>5.8561497985188282E-2</v>
      </c>
      <c r="CW47">
        <v>1.548675471552331</v>
      </c>
      <c r="CY47">
        <v>-11207.46170533055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-49483.332681736269</v>
      </c>
      <c r="DK47">
        <v>-32471.83447000038</v>
      </c>
      <c r="DL47">
        <v>-11207.461705330559</v>
      </c>
      <c r="DM47">
        <v>16132.446134959229</v>
      </c>
      <c r="DN47">
        <v>52585.656588678947</v>
      </c>
      <c r="DO47">
        <v>-80104.029462860839</v>
      </c>
      <c r="DP47">
        <v>-66494.830893472128</v>
      </c>
      <c r="DQ47">
        <v>-49483.332681736269</v>
      </c>
      <c r="DR47">
        <v>-27611.406409504449</v>
      </c>
      <c r="DS47">
        <v>1551.1619534713391</v>
      </c>
    </row>
    <row r="48" spans="1:123" x14ac:dyDescent="0.25">
      <c r="A48" s="80" t="s">
        <v>216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519984.15488512377</v>
      </c>
      <c r="I48">
        <v>350098.82344318618</v>
      </c>
      <c r="J48">
        <v>0</v>
      </c>
      <c r="K48">
        <v>25</v>
      </c>
      <c r="L48">
        <v>48</v>
      </c>
      <c r="M48">
        <v>1671963537</v>
      </c>
      <c r="N48">
        <v>1847</v>
      </c>
      <c r="O48">
        <v>0</v>
      </c>
      <c r="P48">
        <v>191428</v>
      </c>
      <c r="Q48">
        <v>7</v>
      </c>
      <c r="R48">
        <v>36</v>
      </c>
      <c r="S48">
        <v>26</v>
      </c>
      <c r="T48">
        <v>189382</v>
      </c>
      <c r="U48">
        <v>52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121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199</v>
      </c>
      <c r="BI48">
        <v>1423699.89</v>
      </c>
      <c r="BJ48">
        <v>1811471.42</v>
      </c>
      <c r="BK48">
        <v>683610.66</v>
      </c>
      <c r="BL48">
        <v>3</v>
      </c>
      <c r="BM48">
        <v>18</v>
      </c>
      <c r="BN48">
        <v>0</v>
      </c>
      <c r="BO48">
        <v>0</v>
      </c>
      <c r="BP48">
        <v>0</v>
      </c>
      <c r="BQ48">
        <v>577244.83074470493</v>
      </c>
      <c r="BR48">
        <v>769796.88197710726</v>
      </c>
      <c r="BS48">
        <v>192552.0512324023</v>
      </c>
      <c r="BT48">
        <v>846455.05925529497</v>
      </c>
      <c r="BU48">
        <v>1041674.538022893</v>
      </c>
      <c r="BV48">
        <v>491058.6087675977</v>
      </c>
      <c r="BW48">
        <v>192552.0512324023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384898.44098855357</v>
      </c>
      <c r="CI48">
        <v>461878.12918626441</v>
      </c>
      <c r="CJ48">
        <v>538857.81738397502</v>
      </c>
      <c r="CK48">
        <v>615837.50558168581</v>
      </c>
      <c r="CL48">
        <v>692817.19377939659</v>
      </c>
      <c r="CM48">
        <v>846776.57017481804</v>
      </c>
      <c r="CN48">
        <v>923756.25837252871</v>
      </c>
      <c r="CO48">
        <v>1000735.946570239</v>
      </c>
      <c r="CP48">
        <v>1077715.63476795</v>
      </c>
      <c r="CQ48">
        <v>1154695.3229656611</v>
      </c>
      <c r="CS48">
        <v>3.9978638350000981</v>
      </c>
      <c r="CT48">
        <v>1.4630000000000001</v>
      </c>
      <c r="CV48">
        <v>5.3432660242203056E-4</v>
      </c>
      <c r="CW48">
        <v>1.463781719819343</v>
      </c>
      <c r="CY48">
        <v>-102.8307381254928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-38592.674836980848</v>
      </c>
      <c r="DK48">
        <v>-21486.077459711789</v>
      </c>
      <c r="DL48">
        <v>-102.8307381254854</v>
      </c>
      <c r="DM48">
        <v>27389.915046771199</v>
      </c>
      <c r="DN48">
        <v>64046.909426633443</v>
      </c>
      <c r="DO48">
        <v>-69384.550116065133</v>
      </c>
      <c r="DP48">
        <v>-55699.272214249911</v>
      </c>
      <c r="DQ48">
        <v>-38592.674836980848</v>
      </c>
      <c r="DR48">
        <v>-16598.478209063502</v>
      </c>
      <c r="DS48">
        <v>12727.11729482631</v>
      </c>
    </row>
    <row r="49" spans="1:123" x14ac:dyDescent="0.25">
      <c r="A49" s="80" t="s">
        <v>135</v>
      </c>
      <c r="B49">
        <v>519969.65385920252</v>
      </c>
      <c r="C49">
        <v>473677.59175981669</v>
      </c>
      <c r="D49">
        <v>0</v>
      </c>
      <c r="E49">
        <v>10</v>
      </c>
      <c r="F49">
        <v>12</v>
      </c>
      <c r="G49">
        <v>1672144619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533</v>
      </c>
      <c r="O49">
        <v>0</v>
      </c>
      <c r="P49">
        <v>533</v>
      </c>
      <c r="Q49">
        <v>2</v>
      </c>
      <c r="R49">
        <v>5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577597.77</v>
      </c>
      <c r="BJ49">
        <v>768199.98</v>
      </c>
      <c r="BK49">
        <v>190602.21</v>
      </c>
      <c r="BL49">
        <v>1</v>
      </c>
      <c r="BM49">
        <v>1</v>
      </c>
      <c r="BN49">
        <v>577597.77404111682</v>
      </c>
      <c r="BO49">
        <v>768199.97961008549</v>
      </c>
      <c r="BP49">
        <v>190602.20556896861</v>
      </c>
      <c r="BQ49">
        <v>0</v>
      </c>
      <c r="BR49">
        <v>0</v>
      </c>
      <c r="BS49">
        <v>0</v>
      </c>
      <c r="BT49">
        <v>-4.0411168010905394E-3</v>
      </c>
      <c r="BU49">
        <v>3.8991449400782591E-4</v>
      </c>
      <c r="BV49">
        <v>4.4310313533060253E-3</v>
      </c>
      <c r="BW49">
        <v>190602.20556896861</v>
      </c>
      <c r="BX49">
        <v>384099.98980504269</v>
      </c>
      <c r="BY49">
        <v>460919.98776605132</v>
      </c>
      <c r="BZ49">
        <v>537739.98572705977</v>
      </c>
      <c r="CA49">
        <v>614559.98368806846</v>
      </c>
      <c r="CB49">
        <v>691379.98164907692</v>
      </c>
      <c r="CC49">
        <v>845019.97757109406</v>
      </c>
      <c r="CD49">
        <v>921839.97553210251</v>
      </c>
      <c r="CE49">
        <v>998659.9734931112</v>
      </c>
      <c r="CF49">
        <v>1075479.97145412</v>
      </c>
      <c r="CG49">
        <v>1152299.969415128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4.0303834749284446</v>
      </c>
      <c r="CT49">
        <v>1.4630000000000001</v>
      </c>
      <c r="CU49">
        <v>-7.5386064669650246E-3</v>
      </c>
      <c r="CX49">
        <v>1447.789333552751</v>
      </c>
      <c r="CZ49">
        <v>-36962.209646951553</v>
      </c>
      <c r="DA49">
        <v>-19891.098988949641</v>
      </c>
      <c r="DB49">
        <v>1447.7893335527331</v>
      </c>
      <c r="DC49">
        <v>28883.50289105577</v>
      </c>
      <c r="DD49">
        <v>65464.454301059857</v>
      </c>
      <c r="DE49">
        <v>-67690.208831354947</v>
      </c>
      <c r="DF49">
        <v>-54033.320304953428</v>
      </c>
      <c r="DG49">
        <v>-36962.209646951524</v>
      </c>
      <c r="DH49">
        <v>-15013.638800949089</v>
      </c>
      <c r="DI49">
        <v>14251.12232705418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</row>
    <row r="50" spans="1:123" x14ac:dyDescent="0.25">
      <c r="A50" s="80" t="s">
        <v>191</v>
      </c>
      <c r="B50">
        <v>276911.07123940729</v>
      </c>
      <c r="C50">
        <v>179353.66078522589</v>
      </c>
      <c r="D50">
        <v>0</v>
      </c>
      <c r="E50">
        <v>166</v>
      </c>
      <c r="F50">
        <v>112</v>
      </c>
      <c r="G50">
        <v>1668382379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2366</v>
      </c>
      <c r="O50">
        <v>0</v>
      </c>
      <c r="P50">
        <v>45797</v>
      </c>
      <c r="Q50">
        <v>6</v>
      </c>
      <c r="R50">
        <v>17</v>
      </c>
      <c r="S50">
        <v>5</v>
      </c>
      <c r="T50">
        <v>43394</v>
      </c>
      <c r="U50">
        <v>32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37</v>
      </c>
      <c r="BI50">
        <v>628703.03</v>
      </c>
      <c r="BJ50">
        <v>816811.84</v>
      </c>
      <c r="BK50">
        <v>188108.82</v>
      </c>
      <c r="BL50">
        <v>2</v>
      </c>
      <c r="BM50">
        <v>7</v>
      </c>
      <c r="BN50">
        <v>226903.62358703121</v>
      </c>
      <c r="BO50">
        <v>415012.4412113789</v>
      </c>
      <c r="BP50">
        <v>188108.81762434781</v>
      </c>
      <c r="BQ50">
        <v>0</v>
      </c>
      <c r="BR50">
        <v>0</v>
      </c>
      <c r="BS50">
        <v>0</v>
      </c>
      <c r="BT50">
        <v>401799.40641296888</v>
      </c>
      <c r="BU50">
        <v>401799.39878862113</v>
      </c>
      <c r="BV50">
        <v>2.3756522568874061E-3</v>
      </c>
      <c r="BW50">
        <v>188108.81762434781</v>
      </c>
      <c r="BX50">
        <v>207506.22060568951</v>
      </c>
      <c r="BY50">
        <v>249007.46472682731</v>
      </c>
      <c r="BZ50">
        <v>290508.70884796517</v>
      </c>
      <c r="CA50">
        <v>332009.95296910312</v>
      </c>
      <c r="CB50">
        <v>373511.19709024101</v>
      </c>
      <c r="CC50">
        <v>456513.68533251679</v>
      </c>
      <c r="CD50">
        <v>498014.92945365468</v>
      </c>
      <c r="CE50">
        <v>539516.17357479257</v>
      </c>
      <c r="CF50">
        <v>581017.41769593046</v>
      </c>
      <c r="CG50">
        <v>622518.66181706835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2.206235977944194</v>
      </c>
      <c r="CT50">
        <v>1.4630000000000001</v>
      </c>
      <c r="CU50">
        <v>0.81304268445810779</v>
      </c>
      <c r="CX50">
        <v>-84355.707321503025</v>
      </c>
      <c r="CZ50">
        <v>-105106.329382072</v>
      </c>
      <c r="DA50">
        <v>-95883.830688485774</v>
      </c>
      <c r="DB50">
        <v>-84355.707321503025</v>
      </c>
      <c r="DC50">
        <v>-69533.834421096632</v>
      </c>
      <c r="DD50">
        <v>-49771.337220554793</v>
      </c>
      <c r="DE50">
        <v>-121706.8270305271</v>
      </c>
      <c r="DF50">
        <v>-114328.8280756582</v>
      </c>
      <c r="DG50">
        <v>-105106.329382072</v>
      </c>
      <c r="DH50">
        <v>-93248.831061746852</v>
      </c>
      <c r="DI50">
        <v>-77438.833301313382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</row>
    <row r="51" spans="1:123" x14ac:dyDescent="0.25">
      <c r="A51" s="80" t="s">
        <v>102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474942.0298739631</v>
      </c>
      <c r="I51">
        <v>259791.06437926271</v>
      </c>
      <c r="J51">
        <v>0</v>
      </c>
      <c r="K51">
        <v>120</v>
      </c>
      <c r="L51">
        <v>42</v>
      </c>
      <c r="M51">
        <v>1671650691</v>
      </c>
      <c r="N51">
        <v>2364</v>
      </c>
      <c r="O51">
        <v>0</v>
      </c>
      <c r="P51">
        <v>24268</v>
      </c>
      <c r="Q51">
        <v>11</v>
      </c>
      <c r="R51">
        <v>68</v>
      </c>
      <c r="S51">
        <v>94</v>
      </c>
      <c r="T51">
        <v>6978</v>
      </c>
      <c r="U51">
        <v>3</v>
      </c>
      <c r="V51">
        <v>1</v>
      </c>
      <c r="W51">
        <v>0</v>
      </c>
      <c r="X51">
        <v>0</v>
      </c>
      <c r="Y51">
        <v>1</v>
      </c>
      <c r="Z51">
        <v>0</v>
      </c>
      <c r="AA51">
        <v>1</v>
      </c>
      <c r="AB51">
        <v>14806</v>
      </c>
      <c r="AC51">
        <v>1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19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14926</v>
      </c>
      <c r="BI51">
        <v>569781.88</v>
      </c>
      <c r="BJ51">
        <v>756843.8</v>
      </c>
      <c r="BK51">
        <v>187061.92</v>
      </c>
      <c r="BL51">
        <v>4</v>
      </c>
      <c r="BM51">
        <v>19</v>
      </c>
      <c r="BN51">
        <v>0</v>
      </c>
      <c r="BO51">
        <v>0</v>
      </c>
      <c r="BP51">
        <v>0</v>
      </c>
      <c r="BQ51">
        <v>512701.99239218462</v>
      </c>
      <c r="BR51">
        <v>699763.91678600933</v>
      </c>
      <c r="BS51">
        <v>187061.92439382471</v>
      </c>
      <c r="BT51">
        <v>57079.887607815377</v>
      </c>
      <c r="BU51">
        <v>57079.883213990717</v>
      </c>
      <c r="BV51">
        <v>-4.3938246963080019E-3</v>
      </c>
      <c r="BW51">
        <v>187061.92439382471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349881.95839300472</v>
      </c>
      <c r="CI51">
        <v>419858.35007160559</v>
      </c>
      <c r="CJ51">
        <v>489834.74175020651</v>
      </c>
      <c r="CK51">
        <v>559811.13342880749</v>
      </c>
      <c r="CL51">
        <v>629787.52510740841</v>
      </c>
      <c r="CM51">
        <v>769740.30846461037</v>
      </c>
      <c r="CN51">
        <v>839716.70014321117</v>
      </c>
      <c r="CO51">
        <v>909693.09182181221</v>
      </c>
      <c r="CP51">
        <v>979669.48350041301</v>
      </c>
      <c r="CQ51">
        <v>1049645.8751790139</v>
      </c>
      <c r="CS51">
        <v>3.7408142734209462</v>
      </c>
      <c r="CT51">
        <v>1.4630000000000001</v>
      </c>
      <c r="CV51">
        <v>6.9285911471362649E-2</v>
      </c>
      <c r="CW51">
        <v>1.564365288482604</v>
      </c>
      <c r="CY51">
        <v>-12120.945197322369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-47109.141036622837</v>
      </c>
      <c r="DK51">
        <v>-31558.831774711522</v>
      </c>
      <c r="DL51">
        <v>-12120.94519732238</v>
      </c>
      <c r="DM51">
        <v>12870.62325932083</v>
      </c>
      <c r="DN51">
        <v>46192.714534845058</v>
      </c>
      <c r="DO51">
        <v>-75099.697708063206</v>
      </c>
      <c r="DP51">
        <v>-62659.450298534153</v>
      </c>
      <c r="DQ51">
        <v>-47109.141036622837</v>
      </c>
      <c r="DR51">
        <v>-27115.886271308289</v>
      </c>
      <c r="DS51">
        <v>-458.21325088888989</v>
      </c>
    </row>
    <row r="52" spans="1:123" x14ac:dyDescent="0.25">
      <c r="A52" s="80" t="s">
        <v>92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463734.47663766402</v>
      </c>
      <c r="I52">
        <v>258219.06952555181</v>
      </c>
      <c r="J52">
        <v>0</v>
      </c>
      <c r="K52">
        <v>53</v>
      </c>
      <c r="L52">
        <v>58</v>
      </c>
      <c r="M52">
        <v>1671705944</v>
      </c>
      <c r="N52">
        <v>4983018</v>
      </c>
      <c r="O52">
        <v>0</v>
      </c>
      <c r="P52">
        <v>5146133</v>
      </c>
      <c r="Q52">
        <v>4</v>
      </c>
      <c r="R52">
        <v>28</v>
      </c>
      <c r="S52">
        <v>0</v>
      </c>
      <c r="T52">
        <v>160906</v>
      </c>
      <c r="U52">
        <v>30</v>
      </c>
      <c r="V52">
        <v>2179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2209</v>
      </c>
      <c r="BI52">
        <v>915712.76</v>
      </c>
      <c r="BJ52">
        <v>1096663.3799999999</v>
      </c>
      <c r="BK52">
        <v>180950.62</v>
      </c>
      <c r="BL52">
        <v>2</v>
      </c>
      <c r="BM52">
        <v>6</v>
      </c>
      <c r="BN52">
        <v>0</v>
      </c>
      <c r="BO52">
        <v>0</v>
      </c>
      <c r="BP52">
        <v>0</v>
      </c>
      <c r="BQ52">
        <v>502296.25413954508</v>
      </c>
      <c r="BR52">
        <v>683246.87114812608</v>
      </c>
      <c r="BS52">
        <v>180950.617008581</v>
      </c>
      <c r="BT52">
        <v>413416.50586045493</v>
      </c>
      <c r="BU52">
        <v>413416.5088518738</v>
      </c>
      <c r="BV52">
        <v>2.9914190236013378E-3</v>
      </c>
      <c r="BW52">
        <v>180950.617008581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341623.43557406298</v>
      </c>
      <c r="CI52">
        <v>409948.12268887571</v>
      </c>
      <c r="CJ52">
        <v>478272.8098036882</v>
      </c>
      <c r="CK52">
        <v>546597.49691850087</v>
      </c>
      <c r="CL52">
        <v>614922.18403331353</v>
      </c>
      <c r="CM52">
        <v>751571.55826293875</v>
      </c>
      <c r="CN52">
        <v>819896.2453777513</v>
      </c>
      <c r="CO52">
        <v>888220.93249256397</v>
      </c>
      <c r="CP52">
        <v>956545.6196073764</v>
      </c>
      <c r="CQ52">
        <v>1024870.306722189</v>
      </c>
      <c r="CS52">
        <v>3.775874779778869</v>
      </c>
      <c r="CT52">
        <v>1.4630000000000001</v>
      </c>
      <c r="CV52">
        <v>5.93571644434292E-2</v>
      </c>
      <c r="CW52">
        <v>1.549839531580737</v>
      </c>
      <c r="CY52">
        <v>-10138.89922154946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-44301.242778955762</v>
      </c>
      <c r="DK52">
        <v>-29117.978975664071</v>
      </c>
      <c r="DL52">
        <v>-10138.899221549451</v>
      </c>
      <c r="DM52">
        <v>14262.774748026481</v>
      </c>
      <c r="DN52">
        <v>46798.340040794399</v>
      </c>
      <c r="DO52">
        <v>-71631.117624880804</v>
      </c>
      <c r="DP52">
        <v>-59484.506582247443</v>
      </c>
      <c r="DQ52">
        <v>-44301.242778955762</v>
      </c>
      <c r="DR52">
        <v>-24779.90360329501</v>
      </c>
      <c r="DS52">
        <v>1248.548630919307</v>
      </c>
    </row>
    <row r="53" spans="1:123" x14ac:dyDescent="0.25">
      <c r="A53" s="80" t="s">
        <v>105</v>
      </c>
      <c r="B53">
        <v>61718.044902999463</v>
      </c>
      <c r="C53">
        <v>0</v>
      </c>
      <c r="D53">
        <v>0</v>
      </c>
      <c r="E53">
        <v>186</v>
      </c>
      <c r="F53">
        <v>62</v>
      </c>
      <c r="G53">
        <v>1649497954</v>
      </c>
      <c r="H53">
        <v>449414.73618465842</v>
      </c>
      <c r="I53">
        <v>266803.79311322508</v>
      </c>
      <c r="J53">
        <v>0</v>
      </c>
      <c r="K53">
        <v>49</v>
      </c>
      <c r="L53">
        <v>37</v>
      </c>
      <c r="M53">
        <v>1671680805</v>
      </c>
      <c r="N53">
        <v>442</v>
      </c>
      <c r="O53">
        <v>0</v>
      </c>
      <c r="P53">
        <v>10308</v>
      </c>
      <c r="Q53">
        <v>3</v>
      </c>
      <c r="R53">
        <v>7</v>
      </c>
      <c r="S53">
        <v>0</v>
      </c>
      <c r="T53">
        <v>9843</v>
      </c>
      <c r="U53">
        <v>23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23</v>
      </c>
      <c r="BI53">
        <v>644013.94999999995</v>
      </c>
      <c r="BJ53">
        <v>823128.35</v>
      </c>
      <c r="BK53">
        <v>179114.4</v>
      </c>
      <c r="BL53">
        <v>1</v>
      </c>
      <c r="BM53">
        <v>3</v>
      </c>
      <c r="BN53">
        <v>0</v>
      </c>
      <c r="BO53">
        <v>0</v>
      </c>
      <c r="BP53">
        <v>0</v>
      </c>
      <c r="BQ53">
        <v>485702.76768147352</v>
      </c>
      <c r="BR53">
        <v>664817.1691913188</v>
      </c>
      <c r="BS53">
        <v>179114.40150984531</v>
      </c>
      <c r="BT53">
        <v>158311.18231852641</v>
      </c>
      <c r="BU53">
        <v>158311.18080868121</v>
      </c>
      <c r="BV53">
        <v>-1.5098452568054199E-3</v>
      </c>
      <c r="BW53">
        <v>179114.40150984531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332408.5845956594</v>
      </c>
      <c r="CI53">
        <v>398890.30151479132</v>
      </c>
      <c r="CJ53">
        <v>465372.01843392308</v>
      </c>
      <c r="CK53">
        <v>531853.73535305506</v>
      </c>
      <c r="CL53">
        <v>598335.45227218699</v>
      </c>
      <c r="CM53">
        <v>731298.88611045072</v>
      </c>
      <c r="CN53">
        <v>797780.60302958253</v>
      </c>
      <c r="CO53">
        <v>864262.31994871446</v>
      </c>
      <c r="CP53">
        <v>930744.03686784627</v>
      </c>
      <c r="CQ53">
        <v>997225.7537869782</v>
      </c>
      <c r="CS53">
        <v>3.7116902023915501</v>
      </c>
      <c r="CT53">
        <v>1.4630000000000001</v>
      </c>
      <c r="CV53">
        <v>7.7676148031612158E-2</v>
      </c>
      <c r="CW53">
        <v>1.576640204570249</v>
      </c>
      <c r="CY53">
        <v>-12910.10921201555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-46150.967671581493</v>
      </c>
      <c r="DK53">
        <v>-31377.252800663289</v>
      </c>
      <c r="DL53">
        <v>-12910.10921201555</v>
      </c>
      <c r="DM53">
        <v>10833.361116245829</v>
      </c>
      <c r="DN53">
        <v>42491.321553927672</v>
      </c>
      <c r="DO53">
        <v>-72743.654439234233</v>
      </c>
      <c r="DP53">
        <v>-60924.682542499679</v>
      </c>
      <c r="DQ53">
        <v>-46150.967671581493</v>
      </c>
      <c r="DR53">
        <v>-27156.191408972369</v>
      </c>
      <c r="DS53">
        <v>-1829.8230588269071</v>
      </c>
    </row>
    <row r="54" spans="1:123" x14ac:dyDescent="0.25">
      <c r="A54" s="80" t="s">
        <v>29</v>
      </c>
      <c r="B54">
        <v>175346.6008554057</v>
      </c>
      <c r="C54">
        <v>120612.98729730419</v>
      </c>
      <c r="D54">
        <v>0</v>
      </c>
      <c r="E54">
        <v>74</v>
      </c>
      <c r="F54">
        <v>137</v>
      </c>
      <c r="G54">
        <v>1664951795</v>
      </c>
      <c r="H54">
        <v>82211.328626504997</v>
      </c>
      <c r="I54">
        <v>50375.883735779833</v>
      </c>
      <c r="J54">
        <v>0</v>
      </c>
      <c r="K54">
        <v>15</v>
      </c>
      <c r="L54">
        <v>49</v>
      </c>
      <c r="M54">
        <v>1670384569</v>
      </c>
      <c r="N54">
        <v>8849</v>
      </c>
      <c r="O54">
        <v>0</v>
      </c>
      <c r="P54">
        <v>92645</v>
      </c>
      <c r="Q54">
        <v>6</v>
      </c>
      <c r="R54">
        <v>26</v>
      </c>
      <c r="S54">
        <v>0</v>
      </c>
      <c r="T54">
        <v>83776</v>
      </c>
      <c r="U54">
        <v>20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20</v>
      </c>
      <c r="BI54">
        <v>252767.32</v>
      </c>
      <c r="BJ54">
        <v>431121.1</v>
      </c>
      <c r="BK54">
        <v>178353.78</v>
      </c>
      <c r="BL54">
        <v>2</v>
      </c>
      <c r="BM54">
        <v>3</v>
      </c>
      <c r="BN54">
        <v>163327.07605665829</v>
      </c>
      <c r="BO54">
        <v>287687.47157465428</v>
      </c>
      <c r="BP54">
        <v>124360.3955179959</v>
      </c>
      <c r="BQ54">
        <v>69766.98782960992</v>
      </c>
      <c r="BR54">
        <v>123760.3705319549</v>
      </c>
      <c r="BS54">
        <v>53993.382702345029</v>
      </c>
      <c r="BT54">
        <v>19673.256113731739</v>
      </c>
      <c r="BU54">
        <v>19673.25789339075</v>
      </c>
      <c r="BV54">
        <v>1.779659040039405E-3</v>
      </c>
      <c r="BW54">
        <v>178353.77822034099</v>
      </c>
      <c r="BX54">
        <v>143843.73578732711</v>
      </c>
      <c r="BY54">
        <v>172612.4829447926</v>
      </c>
      <c r="BZ54">
        <v>201381.23010225801</v>
      </c>
      <c r="CA54">
        <v>230149.97725972341</v>
      </c>
      <c r="CB54">
        <v>258918.72441718879</v>
      </c>
      <c r="CC54">
        <v>316456.21873211971</v>
      </c>
      <c r="CD54">
        <v>345224.96588958509</v>
      </c>
      <c r="CE54">
        <v>373993.71304705058</v>
      </c>
      <c r="CF54">
        <v>402762.46020451601</v>
      </c>
      <c r="CG54">
        <v>431531.20736198139</v>
      </c>
      <c r="CH54">
        <v>61880.185265977467</v>
      </c>
      <c r="CI54">
        <v>74256.222319172972</v>
      </c>
      <c r="CJ54">
        <v>86632.259372368455</v>
      </c>
      <c r="CK54">
        <v>99008.296425563967</v>
      </c>
      <c r="CL54">
        <v>111384.33347875949</v>
      </c>
      <c r="CM54">
        <v>136136.40758515039</v>
      </c>
      <c r="CN54">
        <v>148512.44463834591</v>
      </c>
      <c r="CO54">
        <v>160888.48169154141</v>
      </c>
      <c r="CP54">
        <v>173264.51874473691</v>
      </c>
      <c r="CQ54">
        <v>185640.55579793241</v>
      </c>
      <c r="CR54">
        <v>2.3133367369599891</v>
      </c>
      <c r="CS54">
        <v>2.2921395981841268</v>
      </c>
      <c r="CT54">
        <v>1.4630000000000001</v>
      </c>
      <c r="CU54">
        <v>0.72910408419679351</v>
      </c>
      <c r="CV54">
        <v>0.74509441011745947</v>
      </c>
      <c r="CW54">
        <v>2.5530731220018432</v>
      </c>
      <c r="CX54">
        <v>-52438.527624332353</v>
      </c>
      <c r="CY54">
        <v>-23053.290069356291</v>
      </c>
      <c r="CZ54">
        <v>-66822.901203065077</v>
      </c>
      <c r="DA54">
        <v>-60429.846279183868</v>
      </c>
      <c r="DB54">
        <v>-52438.527624332361</v>
      </c>
      <c r="DC54">
        <v>-42163.975068094704</v>
      </c>
      <c r="DD54">
        <v>-28464.571659777841</v>
      </c>
      <c r="DE54">
        <v>-78330.400066051239</v>
      </c>
      <c r="DF54">
        <v>-73215.956126946287</v>
      </c>
      <c r="DG54">
        <v>-66822.901203065063</v>
      </c>
      <c r="DH54">
        <v>-58603.259158074943</v>
      </c>
      <c r="DI54">
        <v>-47643.73643142145</v>
      </c>
      <c r="DJ54">
        <v>-29241.30859595404</v>
      </c>
      <c r="DK54">
        <v>-26491.078139688369</v>
      </c>
      <c r="DL54">
        <v>-23053.290069356291</v>
      </c>
      <c r="DM54">
        <v>-18633.276836072189</v>
      </c>
      <c r="DN54">
        <v>-12739.925858360049</v>
      </c>
      <c r="DO54">
        <v>-34191.723417232242</v>
      </c>
      <c r="DP54">
        <v>-31991.539052219701</v>
      </c>
      <c r="DQ54">
        <v>-29241.30859595404</v>
      </c>
      <c r="DR54">
        <v>-25705.298009326751</v>
      </c>
      <c r="DS54">
        <v>-20990.617227157039</v>
      </c>
    </row>
    <row r="55" spans="1:123" x14ac:dyDescent="0.25">
      <c r="A55" s="80" t="s">
        <v>76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439564.23792936502</v>
      </c>
      <c r="I55">
        <v>275838.2962113875</v>
      </c>
      <c r="J55">
        <v>0</v>
      </c>
      <c r="K55">
        <v>61</v>
      </c>
      <c r="L55">
        <v>37</v>
      </c>
      <c r="M55">
        <v>1671648347</v>
      </c>
      <c r="N55">
        <v>30951</v>
      </c>
      <c r="O55">
        <v>0</v>
      </c>
      <c r="P55">
        <v>226355</v>
      </c>
      <c r="Q55">
        <v>8</v>
      </c>
      <c r="R55">
        <v>39</v>
      </c>
      <c r="S55">
        <v>0</v>
      </c>
      <c r="T55">
        <v>191021</v>
      </c>
      <c r="U55">
        <v>753</v>
      </c>
      <c r="V55">
        <v>339</v>
      </c>
      <c r="W55">
        <v>0</v>
      </c>
      <c r="X55">
        <v>0</v>
      </c>
      <c r="Y55">
        <v>0</v>
      </c>
      <c r="Z55">
        <v>0</v>
      </c>
      <c r="AA55">
        <v>0</v>
      </c>
      <c r="AB55">
        <v>40</v>
      </c>
      <c r="AC55">
        <v>20</v>
      </c>
      <c r="AD55">
        <v>0</v>
      </c>
      <c r="AE55">
        <v>0</v>
      </c>
      <c r="AF55">
        <v>0</v>
      </c>
      <c r="AG55">
        <v>0</v>
      </c>
      <c r="AH55">
        <v>3231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4383</v>
      </c>
      <c r="BI55">
        <v>2370753</v>
      </c>
      <c r="BJ55">
        <v>2543012.06</v>
      </c>
      <c r="BK55">
        <v>172259.05</v>
      </c>
      <c r="BL55">
        <v>4</v>
      </c>
      <c r="BM55">
        <v>12</v>
      </c>
      <c r="BN55">
        <v>0</v>
      </c>
      <c r="BO55">
        <v>0</v>
      </c>
      <c r="BP55">
        <v>0</v>
      </c>
      <c r="BQ55">
        <v>479103.34245793213</v>
      </c>
      <c r="BR55">
        <v>651362.3951651844</v>
      </c>
      <c r="BS55">
        <v>172259.0527072523</v>
      </c>
      <c r="BT55">
        <v>1891649.657542068</v>
      </c>
      <c r="BU55">
        <v>1891649.664834816</v>
      </c>
      <c r="BV55">
        <v>-2.7072523371316488E-3</v>
      </c>
      <c r="BW55">
        <v>172259.0527072523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325681.1975825922</v>
      </c>
      <c r="CI55">
        <v>390817.43709911063</v>
      </c>
      <c r="CJ55">
        <v>455953.67661562911</v>
      </c>
      <c r="CK55">
        <v>521089.91613214748</v>
      </c>
      <c r="CL55">
        <v>586226.15564866597</v>
      </c>
      <c r="CM55">
        <v>716498.63468170294</v>
      </c>
      <c r="CN55">
        <v>781634.87419822125</v>
      </c>
      <c r="CO55">
        <v>846771.1137147398</v>
      </c>
      <c r="CP55">
        <v>911907.35323125811</v>
      </c>
      <c r="CQ55">
        <v>977043.59274777654</v>
      </c>
      <c r="CS55">
        <v>3.7812955831827879</v>
      </c>
      <c r="CT55">
        <v>1.4630000000000001</v>
      </c>
      <c r="CV55">
        <v>5.7838487366577152E-2</v>
      </c>
      <c r="CW55">
        <v>1.5476177070173029</v>
      </c>
      <c r="CY55">
        <v>-9418.4539159562355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-41986.57367421544</v>
      </c>
      <c r="DK55">
        <v>-27511.85378165578</v>
      </c>
      <c r="DL55">
        <v>-9418.4539159562264</v>
      </c>
      <c r="DM55">
        <v>13844.48876851465</v>
      </c>
      <c r="DN55">
        <v>44861.745681142464</v>
      </c>
      <c r="DO55">
        <v>-68041.069480822815</v>
      </c>
      <c r="DP55">
        <v>-56461.293566775101</v>
      </c>
      <c r="DQ55">
        <v>-41986.57367421544</v>
      </c>
      <c r="DR55">
        <v>-23376.219526638739</v>
      </c>
      <c r="DS55">
        <v>1437.586003463512</v>
      </c>
    </row>
    <row r="56" spans="1:123" x14ac:dyDescent="0.25">
      <c r="A56" s="80" t="s">
        <v>88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418519.41885518358</v>
      </c>
      <c r="I56">
        <v>254990.4361797889</v>
      </c>
      <c r="J56">
        <v>0</v>
      </c>
      <c r="K56">
        <v>3</v>
      </c>
      <c r="L56">
        <v>49</v>
      </c>
      <c r="M56">
        <v>1671411774</v>
      </c>
      <c r="N56">
        <v>183565</v>
      </c>
      <c r="O56">
        <v>0</v>
      </c>
      <c r="P56">
        <v>195083</v>
      </c>
      <c r="Q56">
        <v>6</v>
      </c>
      <c r="R56">
        <v>32</v>
      </c>
      <c r="S56">
        <v>1106</v>
      </c>
      <c r="T56">
        <v>7767</v>
      </c>
      <c r="U56">
        <v>448</v>
      </c>
      <c r="V56">
        <v>24</v>
      </c>
      <c r="W56">
        <v>0</v>
      </c>
      <c r="X56">
        <v>0</v>
      </c>
      <c r="Y56">
        <v>0</v>
      </c>
      <c r="Z56">
        <v>0</v>
      </c>
      <c r="AA56">
        <v>0</v>
      </c>
      <c r="AB56">
        <v>2173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3751</v>
      </c>
      <c r="BI56">
        <v>1160376.49</v>
      </c>
      <c r="BJ56">
        <v>1331410.3400000001</v>
      </c>
      <c r="BK56">
        <v>171033.85</v>
      </c>
      <c r="BL56">
        <v>5</v>
      </c>
      <c r="BM56">
        <v>12</v>
      </c>
      <c r="BN56">
        <v>0</v>
      </c>
      <c r="BO56">
        <v>0</v>
      </c>
      <c r="BP56">
        <v>0</v>
      </c>
      <c r="BQ56">
        <v>452472.74103636248</v>
      </c>
      <c r="BR56">
        <v>623506.58714645449</v>
      </c>
      <c r="BS56">
        <v>171033.84611009201</v>
      </c>
      <c r="BT56">
        <v>707903.74896363751</v>
      </c>
      <c r="BU56">
        <v>707903.75285354559</v>
      </c>
      <c r="BV56">
        <v>3.8899079663678999E-3</v>
      </c>
      <c r="BW56">
        <v>171033.84611009201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311753.29357322719</v>
      </c>
      <c r="CI56">
        <v>374103.95228787267</v>
      </c>
      <c r="CJ56">
        <v>436454.6110025181</v>
      </c>
      <c r="CK56">
        <v>498805.26971716358</v>
      </c>
      <c r="CL56">
        <v>561155.92843180906</v>
      </c>
      <c r="CM56">
        <v>685857.24586110003</v>
      </c>
      <c r="CN56">
        <v>748207.90457574534</v>
      </c>
      <c r="CO56">
        <v>810558.56329039088</v>
      </c>
      <c r="CP56">
        <v>872909.22200503619</v>
      </c>
      <c r="CQ56">
        <v>935259.88071968174</v>
      </c>
      <c r="CS56">
        <v>3.6455157930852602</v>
      </c>
      <c r="CT56">
        <v>1.4630000000000001</v>
      </c>
      <c r="CV56">
        <v>9.7238423047602218E-2</v>
      </c>
      <c r="CW56">
        <v>1.6052598129186419</v>
      </c>
      <c r="CY56">
        <v>-15157.199323478409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-46332.528680801137</v>
      </c>
      <c r="DK56">
        <v>-32476.82674421326</v>
      </c>
      <c r="DL56">
        <v>-15157.19932347842</v>
      </c>
      <c r="DM56">
        <v>7110.8930746092519</v>
      </c>
      <c r="DN56">
        <v>36801.682938726117</v>
      </c>
      <c r="DO56">
        <v>-71272.792166659317</v>
      </c>
      <c r="DP56">
        <v>-60188.23061738901</v>
      </c>
      <c r="DQ56">
        <v>-46332.52868080113</v>
      </c>
      <c r="DR56">
        <v>-28518.054762331009</v>
      </c>
      <c r="DS56">
        <v>-4765.4228710375028</v>
      </c>
    </row>
    <row r="57" spans="1:123" x14ac:dyDescent="0.25">
      <c r="A57" s="80" t="s">
        <v>222</v>
      </c>
      <c r="B57">
        <v>263584.69502313831</v>
      </c>
      <c r="C57">
        <v>258959.61947096771</v>
      </c>
      <c r="D57">
        <v>0</v>
      </c>
      <c r="E57">
        <v>20</v>
      </c>
      <c r="F57">
        <v>12</v>
      </c>
      <c r="G57">
        <v>1671678191</v>
      </c>
      <c r="H57">
        <v>161481.42834653091</v>
      </c>
      <c r="I57">
        <v>2.9583908837E-5</v>
      </c>
      <c r="J57">
        <v>0</v>
      </c>
      <c r="K57">
        <v>37</v>
      </c>
      <c r="L57">
        <v>40</v>
      </c>
      <c r="M57">
        <v>1670429882</v>
      </c>
      <c r="N57">
        <v>41138</v>
      </c>
      <c r="O57">
        <v>0</v>
      </c>
      <c r="P57">
        <v>108780</v>
      </c>
      <c r="Q57">
        <v>7</v>
      </c>
      <c r="R57">
        <v>27</v>
      </c>
      <c r="S57">
        <v>950</v>
      </c>
      <c r="T57">
        <v>65317</v>
      </c>
      <c r="U57">
        <v>255</v>
      </c>
      <c r="V57">
        <v>116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1004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2325</v>
      </c>
      <c r="BI57">
        <v>996267.35</v>
      </c>
      <c r="BJ57">
        <v>1573913.49</v>
      </c>
      <c r="BK57">
        <v>577646.13</v>
      </c>
      <c r="BL57">
        <v>3</v>
      </c>
      <c r="BM57">
        <v>10</v>
      </c>
      <c r="BN57">
        <v>287706.81619080028</v>
      </c>
      <c r="BO57">
        <v>390019.45805459807</v>
      </c>
      <c r="BP57">
        <v>102312.64186379781</v>
      </c>
      <c r="BQ57">
        <v>178063.3660647189</v>
      </c>
      <c r="BR57">
        <v>243193.80896655249</v>
      </c>
      <c r="BS57">
        <v>65130.442901833601</v>
      </c>
      <c r="BT57">
        <v>530497.16774448077</v>
      </c>
      <c r="BU57">
        <v>940700.22297884931</v>
      </c>
      <c r="BV57">
        <v>410203.04523436847</v>
      </c>
      <c r="BW57">
        <v>167443.08476563141</v>
      </c>
      <c r="BX57">
        <v>195009.72902729909</v>
      </c>
      <c r="BY57">
        <v>234011.6748327589</v>
      </c>
      <c r="BZ57">
        <v>273013.62063821871</v>
      </c>
      <c r="CA57">
        <v>312015.56644367852</v>
      </c>
      <c r="CB57">
        <v>351017.51224913832</v>
      </c>
      <c r="CC57">
        <v>429021.403860058</v>
      </c>
      <c r="CD57">
        <v>468023.34966551769</v>
      </c>
      <c r="CE57">
        <v>507025.29547097761</v>
      </c>
      <c r="CF57">
        <v>546027.2412764373</v>
      </c>
      <c r="CG57">
        <v>585029.18708189717</v>
      </c>
      <c r="CH57">
        <v>121596.9044832762</v>
      </c>
      <c r="CI57">
        <v>145916.28537993151</v>
      </c>
      <c r="CJ57">
        <v>170235.66627658671</v>
      </c>
      <c r="CK57">
        <v>194555.047173242</v>
      </c>
      <c r="CL57">
        <v>218874.4280698972</v>
      </c>
      <c r="CM57">
        <v>267513.18986320781</v>
      </c>
      <c r="CN57">
        <v>291832.57075986301</v>
      </c>
      <c r="CO57">
        <v>316151.95165651821</v>
      </c>
      <c r="CP57">
        <v>340471.33255317342</v>
      </c>
      <c r="CQ57">
        <v>364790.71344982868</v>
      </c>
      <c r="CR57">
        <v>3.8120358437602042</v>
      </c>
      <c r="CS57">
        <v>3.7339498724598088</v>
      </c>
      <c r="CT57">
        <v>1.4630000000000001</v>
      </c>
      <c r="CU57">
        <v>4.9308076823954439E-2</v>
      </c>
      <c r="CV57">
        <v>7.1251660206387735E-2</v>
      </c>
      <c r="CW57">
        <v>1.5672411788819449</v>
      </c>
      <c r="CX57">
        <v>-4807.7773501483034</v>
      </c>
      <c r="CY57">
        <v>-4331.9906601954854</v>
      </c>
      <c r="CZ57">
        <v>-24308.75025287821</v>
      </c>
      <c r="DA57">
        <v>-15641.651184998251</v>
      </c>
      <c r="DB57">
        <v>-4807.7773501483034</v>
      </c>
      <c r="DC57">
        <v>9121.4890089444816</v>
      </c>
      <c r="DD57">
        <v>27693.84415440154</v>
      </c>
      <c r="DE57">
        <v>-39909.528575062133</v>
      </c>
      <c r="DF57">
        <v>-32975.849320758163</v>
      </c>
      <c r="DG57">
        <v>-24308.75025287821</v>
      </c>
      <c r="DH57">
        <v>-13165.337165603971</v>
      </c>
      <c r="DI57">
        <v>1692.5469507616649</v>
      </c>
      <c r="DJ57">
        <v>-16491.681108523109</v>
      </c>
      <c r="DK57">
        <v>-11087.374242599721</v>
      </c>
      <c r="DL57">
        <v>-4331.9906601954863</v>
      </c>
      <c r="DM57">
        <v>4353.5025171813832</v>
      </c>
      <c r="DN57">
        <v>15934.160087017221</v>
      </c>
      <c r="DO57">
        <v>-26219.433467185201</v>
      </c>
      <c r="DP57">
        <v>-21895.9879744465</v>
      </c>
      <c r="DQ57">
        <v>-16491.681108523109</v>
      </c>
      <c r="DR57">
        <v>-9543.2865666216094</v>
      </c>
      <c r="DS57">
        <v>-278.76051075294532</v>
      </c>
    </row>
    <row r="58" spans="1:123" x14ac:dyDescent="0.25">
      <c r="A58" s="80" t="s">
        <v>111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258495.4905628761</v>
      </c>
      <c r="I58">
        <v>153522.45481991529</v>
      </c>
      <c r="J58">
        <v>0</v>
      </c>
      <c r="K58">
        <v>19</v>
      </c>
      <c r="L58">
        <v>49</v>
      </c>
      <c r="M58">
        <v>1672051105</v>
      </c>
      <c r="N58">
        <v>273</v>
      </c>
      <c r="O58">
        <v>0</v>
      </c>
      <c r="P58">
        <v>38655</v>
      </c>
      <c r="Q58">
        <v>2</v>
      </c>
      <c r="R58">
        <v>7</v>
      </c>
      <c r="S58">
        <v>0</v>
      </c>
      <c r="T58">
        <v>38382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221678.21</v>
      </c>
      <c r="BJ58">
        <v>387301.95</v>
      </c>
      <c r="BK58">
        <v>165623.74</v>
      </c>
      <c r="BL58">
        <v>2</v>
      </c>
      <c r="BM58">
        <v>4</v>
      </c>
      <c r="BN58">
        <v>0</v>
      </c>
      <c r="BO58">
        <v>0</v>
      </c>
      <c r="BP58">
        <v>0</v>
      </c>
      <c r="BQ58">
        <v>219528.7777296183</v>
      </c>
      <c r="BR58">
        <v>385152.52186011529</v>
      </c>
      <c r="BS58">
        <v>165623.74413049701</v>
      </c>
      <c r="BT58">
        <v>2149.4322703816579</v>
      </c>
      <c r="BU58">
        <v>2149.4281398846651</v>
      </c>
      <c r="BV58">
        <v>-4.1304970218334347E-3</v>
      </c>
      <c r="BW58">
        <v>165623.74413049701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192576.2609300577</v>
      </c>
      <c r="CI58">
        <v>231091.5131160692</v>
      </c>
      <c r="CJ58">
        <v>269606.76530208072</v>
      </c>
      <c r="CK58">
        <v>308122.0174880923</v>
      </c>
      <c r="CL58">
        <v>346637.26967410382</v>
      </c>
      <c r="CM58">
        <v>423667.77404612693</v>
      </c>
      <c r="CN58">
        <v>462183.02623213839</v>
      </c>
      <c r="CO58">
        <v>500698.27841814997</v>
      </c>
      <c r="CP58">
        <v>539213.53060416144</v>
      </c>
      <c r="CQ58">
        <v>577728.78279017308</v>
      </c>
      <c r="CS58">
        <v>2.3254668216934462</v>
      </c>
      <c r="CT58">
        <v>1.4630000000000001</v>
      </c>
      <c r="CV58">
        <v>0.72008474285052571</v>
      </c>
      <c r="CW58">
        <v>2.516483978790319</v>
      </c>
      <c r="CY58">
        <v>-69335.613665468161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-88593.239758473937</v>
      </c>
      <c r="DK58">
        <v>-80034.294828249156</v>
      </c>
      <c r="DL58">
        <v>-69335.613665468176</v>
      </c>
      <c r="DM58">
        <v>-55580.16645617834</v>
      </c>
      <c r="DN58">
        <v>-37239.570177125242</v>
      </c>
      <c r="DO58">
        <v>-103999.34063287851</v>
      </c>
      <c r="DP58">
        <v>-97152.184688698719</v>
      </c>
      <c r="DQ58">
        <v>-88593.239758473937</v>
      </c>
      <c r="DR58">
        <v>-77588.881991042072</v>
      </c>
      <c r="DS58">
        <v>-62916.404967799579</v>
      </c>
    </row>
    <row r="59" spans="1:123" x14ac:dyDescent="0.25">
      <c r="A59" s="80" t="s">
        <v>83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418452.66020790621</v>
      </c>
      <c r="I59">
        <v>315430.31320138852</v>
      </c>
      <c r="J59">
        <v>0</v>
      </c>
      <c r="K59">
        <v>12</v>
      </c>
      <c r="L59">
        <v>55</v>
      </c>
      <c r="M59">
        <v>1671712995</v>
      </c>
      <c r="N59">
        <v>115126</v>
      </c>
      <c r="O59">
        <v>0</v>
      </c>
      <c r="P59">
        <v>152650</v>
      </c>
      <c r="Q59">
        <v>8</v>
      </c>
      <c r="R59">
        <v>83</v>
      </c>
      <c r="S59">
        <v>29018</v>
      </c>
      <c r="T59">
        <v>6043</v>
      </c>
      <c r="U59">
        <v>60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2401</v>
      </c>
      <c r="AC59">
        <v>2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31481</v>
      </c>
      <c r="BI59">
        <v>1415673.23</v>
      </c>
      <c r="BJ59">
        <v>1580334.84</v>
      </c>
      <c r="BK59">
        <v>164661.62</v>
      </c>
      <c r="BL59">
        <v>4</v>
      </c>
      <c r="BM59">
        <v>15</v>
      </c>
      <c r="BN59">
        <v>0</v>
      </c>
      <c r="BO59">
        <v>0</v>
      </c>
      <c r="BP59">
        <v>0</v>
      </c>
      <c r="BQ59">
        <v>455133.22232404829</v>
      </c>
      <c r="BR59">
        <v>619794.84153616987</v>
      </c>
      <c r="BS59">
        <v>164661.61921212159</v>
      </c>
      <c r="BT59">
        <v>960540.0076759517</v>
      </c>
      <c r="BU59">
        <v>960539.99846383021</v>
      </c>
      <c r="BV59">
        <v>7.8787843813188374E-4</v>
      </c>
      <c r="BW59">
        <v>164661.61921212159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309897.42076808488</v>
      </c>
      <c r="CI59">
        <v>371876.90492170188</v>
      </c>
      <c r="CJ59">
        <v>433856.38907531888</v>
      </c>
      <c r="CK59">
        <v>495835.87322893587</v>
      </c>
      <c r="CL59">
        <v>557815.35738255293</v>
      </c>
      <c r="CM59">
        <v>681774.32568978693</v>
      </c>
      <c r="CN59">
        <v>743753.80984340387</v>
      </c>
      <c r="CO59">
        <v>805733.29399702081</v>
      </c>
      <c r="CP59">
        <v>867712.77815063775</v>
      </c>
      <c r="CQ59">
        <v>929692.26230425481</v>
      </c>
      <c r="CS59">
        <v>3.7640516624443809</v>
      </c>
      <c r="CT59">
        <v>1.4630000000000001</v>
      </c>
      <c r="CV59">
        <v>6.2684670327397551E-2</v>
      </c>
      <c r="CW59">
        <v>1.554707672688983</v>
      </c>
      <c r="CY59">
        <v>-9712.9088280790984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-40702.650904887589</v>
      </c>
      <c r="DK59">
        <v>-26929.432204083801</v>
      </c>
      <c r="DL59">
        <v>-9712.9088280790893</v>
      </c>
      <c r="DM59">
        <v>12422.621226784129</v>
      </c>
      <c r="DN59">
        <v>41936.661299935076</v>
      </c>
      <c r="DO59">
        <v>-65494.444566334358</v>
      </c>
      <c r="DP59">
        <v>-54475.869605691347</v>
      </c>
      <c r="DQ59">
        <v>-40702.650904887567</v>
      </c>
      <c r="DR59">
        <v>-22994.226860997009</v>
      </c>
      <c r="DS59">
        <v>617.00519752374385</v>
      </c>
    </row>
    <row r="60" spans="1:123" x14ac:dyDescent="0.25">
      <c r="A60" s="80" t="s">
        <v>219</v>
      </c>
      <c r="B60">
        <v>299314.4114255507</v>
      </c>
      <c r="C60">
        <v>247212.535</v>
      </c>
      <c r="D60">
        <v>0</v>
      </c>
      <c r="E60">
        <v>8</v>
      </c>
      <c r="F60">
        <v>10</v>
      </c>
      <c r="G60">
        <v>1671649871</v>
      </c>
      <c r="H60">
        <v>101724.8033335291</v>
      </c>
      <c r="I60">
        <v>0.32561931689387957</v>
      </c>
      <c r="J60">
        <v>0</v>
      </c>
      <c r="K60">
        <v>24</v>
      </c>
      <c r="L60">
        <v>28</v>
      </c>
      <c r="M60">
        <v>1671649999</v>
      </c>
      <c r="N60">
        <v>2389</v>
      </c>
      <c r="O60">
        <v>0</v>
      </c>
      <c r="P60">
        <v>45566</v>
      </c>
      <c r="Q60">
        <v>3</v>
      </c>
      <c r="R60">
        <v>10</v>
      </c>
      <c r="S60">
        <v>5</v>
      </c>
      <c r="T60">
        <v>43172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5</v>
      </c>
      <c r="BI60">
        <v>2516190.33</v>
      </c>
      <c r="BJ60">
        <v>4399952.0599999996</v>
      </c>
      <c r="BK60">
        <v>1883761.73</v>
      </c>
      <c r="BL60">
        <v>3</v>
      </c>
      <c r="BM60">
        <v>6</v>
      </c>
      <c r="BN60">
        <v>324161.71852907271</v>
      </c>
      <c r="BO60">
        <v>442835.82234667469</v>
      </c>
      <c r="BP60">
        <v>118674.10381760199</v>
      </c>
      <c r="BQ60">
        <v>110246.70049152929</v>
      </c>
      <c r="BR60">
        <v>150355.19704858321</v>
      </c>
      <c r="BS60">
        <v>40108.496557053928</v>
      </c>
      <c r="BT60">
        <v>2081781.9109793981</v>
      </c>
      <c r="BU60">
        <v>3806761.0406047418</v>
      </c>
      <c r="BV60">
        <v>1724979.129625344</v>
      </c>
      <c r="BW60">
        <v>158782.60037465591</v>
      </c>
      <c r="BX60">
        <v>221417.91117333731</v>
      </c>
      <c r="BY60">
        <v>265701.49340800481</v>
      </c>
      <c r="BZ60">
        <v>309985.07564267231</v>
      </c>
      <c r="CA60">
        <v>354268.65787733969</v>
      </c>
      <c r="CB60">
        <v>398552.24011200719</v>
      </c>
      <c r="CC60">
        <v>487119.40458134218</v>
      </c>
      <c r="CD60">
        <v>531402.98681600962</v>
      </c>
      <c r="CE60">
        <v>575686.56905067712</v>
      </c>
      <c r="CF60">
        <v>619970.1512853445</v>
      </c>
      <c r="CG60">
        <v>664253.733520012</v>
      </c>
      <c r="CH60">
        <v>75177.598524291621</v>
      </c>
      <c r="CI60">
        <v>90213.118229149943</v>
      </c>
      <c r="CJ60">
        <v>105248.63793400829</v>
      </c>
      <c r="CK60">
        <v>120284.1576388666</v>
      </c>
      <c r="CL60">
        <v>135319.67734372491</v>
      </c>
      <c r="CM60">
        <v>165390.71675344161</v>
      </c>
      <c r="CN60">
        <v>180426.23645829991</v>
      </c>
      <c r="CO60">
        <v>195461.75616315819</v>
      </c>
      <c r="CP60">
        <v>210497.2758680165</v>
      </c>
      <c r="CQ60">
        <v>225532.79557287489</v>
      </c>
      <c r="CR60">
        <v>3.731528683185156</v>
      </c>
      <c r="CS60">
        <v>3.7487118679381188</v>
      </c>
      <c r="CT60">
        <v>1.4630000000000001</v>
      </c>
      <c r="CU60">
        <v>7.194673808206753E-2</v>
      </c>
      <c r="CV60">
        <v>6.7033194578407507E-2</v>
      </c>
      <c r="CW60">
        <v>1.5610695636682099</v>
      </c>
      <c r="CX60">
        <v>-7965.1482309332914</v>
      </c>
      <c r="CY60">
        <v>-2519.6972949081178</v>
      </c>
      <c r="CZ60">
        <v>-30106.939348267031</v>
      </c>
      <c r="DA60">
        <v>-20266.143296118691</v>
      </c>
      <c r="DB60">
        <v>-7965.1482309332932</v>
      </c>
      <c r="DC60">
        <v>7850.4168528765149</v>
      </c>
      <c r="DD60">
        <v>28937.83696462294</v>
      </c>
      <c r="DE60">
        <v>-47820.372242134021</v>
      </c>
      <c r="DF60">
        <v>-39947.73540041536</v>
      </c>
      <c r="DG60">
        <v>-30106.939348267031</v>
      </c>
      <c r="DH60">
        <v>-17454.487281219179</v>
      </c>
      <c r="DI60">
        <v>-584.55119182204362</v>
      </c>
      <c r="DJ60">
        <v>-10037.45714733728</v>
      </c>
      <c r="DK60">
        <v>-6696.2305462576551</v>
      </c>
      <c r="DL60">
        <v>-2519.6972949081169</v>
      </c>
      <c r="DM60">
        <v>2850.1311711127132</v>
      </c>
      <c r="DN60">
        <v>10009.90245914049</v>
      </c>
      <c r="DO60">
        <v>-16051.66502928061</v>
      </c>
      <c r="DP60">
        <v>-13378.683748416899</v>
      </c>
      <c r="DQ60">
        <v>-10037.45714733728</v>
      </c>
      <c r="DR60">
        <v>-5741.5943745206168</v>
      </c>
      <c r="DS60">
        <v>-13.77734409839468</v>
      </c>
    </row>
    <row r="61" spans="1:123" x14ac:dyDescent="0.25">
      <c r="A61" s="80" t="s">
        <v>108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345702.91746251861</v>
      </c>
      <c r="I61">
        <v>234331.09504604409</v>
      </c>
      <c r="J61">
        <v>0</v>
      </c>
      <c r="K61">
        <v>3</v>
      </c>
      <c r="L61">
        <v>24</v>
      </c>
      <c r="M61">
        <v>1669241603</v>
      </c>
      <c r="N61">
        <v>2648</v>
      </c>
      <c r="O61">
        <v>0</v>
      </c>
      <c r="P61">
        <v>115294</v>
      </c>
      <c r="Q61">
        <v>2</v>
      </c>
      <c r="R61">
        <v>20</v>
      </c>
      <c r="S61">
        <v>0</v>
      </c>
      <c r="T61">
        <v>112646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490238.03</v>
      </c>
      <c r="BJ61">
        <v>644479.11</v>
      </c>
      <c r="BK61">
        <v>154241.07</v>
      </c>
      <c r="BL61">
        <v>2</v>
      </c>
      <c r="BM61">
        <v>5</v>
      </c>
      <c r="BN61">
        <v>0</v>
      </c>
      <c r="BO61">
        <v>0</v>
      </c>
      <c r="BP61">
        <v>0</v>
      </c>
      <c r="BQ61">
        <v>376413.14538669272</v>
      </c>
      <c r="BR61">
        <v>530654.21888890502</v>
      </c>
      <c r="BS61">
        <v>154241.0735022123</v>
      </c>
      <c r="BT61">
        <v>113824.88461330729</v>
      </c>
      <c r="BU61">
        <v>113824.891111095</v>
      </c>
      <c r="BV61">
        <v>-3.502212319290265E-3</v>
      </c>
      <c r="BW61">
        <v>154241.0735022123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265327.10944445251</v>
      </c>
      <c r="CI61">
        <v>318392.53133334301</v>
      </c>
      <c r="CJ61">
        <v>371457.95322223351</v>
      </c>
      <c r="CK61">
        <v>424523.37511112401</v>
      </c>
      <c r="CL61">
        <v>477588.79700001451</v>
      </c>
      <c r="CM61">
        <v>583719.64077779558</v>
      </c>
      <c r="CN61">
        <v>636785.06266668602</v>
      </c>
      <c r="CO61">
        <v>689850.48455557658</v>
      </c>
      <c r="CP61">
        <v>742915.90644446702</v>
      </c>
      <c r="CQ61">
        <v>795981.32833335758</v>
      </c>
      <c r="CS61">
        <v>3.4404209387280602</v>
      </c>
      <c r="CT61">
        <v>1.4630000000000001</v>
      </c>
      <c r="CV61">
        <v>0.16264842914216751</v>
      </c>
      <c r="CW61">
        <v>1.7009546518349909</v>
      </c>
      <c r="CY61">
        <v>-21577.51877998608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-48110.229724431323</v>
      </c>
      <c r="DK61">
        <v>-36317.913749122323</v>
      </c>
      <c r="DL61">
        <v>-21577.518779986069</v>
      </c>
      <c r="DM61">
        <v>-2625.5823910965992</v>
      </c>
      <c r="DN61">
        <v>22643.666127422679</v>
      </c>
      <c r="DO61">
        <v>-69336.398479987518</v>
      </c>
      <c r="DP61">
        <v>-59902.545699740323</v>
      </c>
      <c r="DQ61">
        <v>-48110.229724431323</v>
      </c>
      <c r="DR61">
        <v>-32948.680613319753</v>
      </c>
      <c r="DS61">
        <v>-12733.28179850432</v>
      </c>
    </row>
    <row r="62" spans="1:123" x14ac:dyDescent="0.25">
      <c r="A62" s="80" t="s">
        <v>117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220198.0569285065</v>
      </c>
      <c r="I62">
        <v>124758.92238909331</v>
      </c>
      <c r="J62">
        <v>0</v>
      </c>
      <c r="K62">
        <v>12</v>
      </c>
      <c r="L62">
        <v>48</v>
      </c>
      <c r="M62">
        <v>1667578587</v>
      </c>
      <c r="N62">
        <v>2541</v>
      </c>
      <c r="O62">
        <v>0</v>
      </c>
      <c r="P62">
        <v>15339</v>
      </c>
      <c r="Q62">
        <v>7</v>
      </c>
      <c r="R62">
        <v>30</v>
      </c>
      <c r="S62">
        <v>5</v>
      </c>
      <c r="T62">
        <v>12710</v>
      </c>
      <c r="U62">
        <v>4</v>
      </c>
      <c r="V62">
        <v>61</v>
      </c>
      <c r="W62">
        <v>0</v>
      </c>
      <c r="X62">
        <v>0</v>
      </c>
      <c r="Y62">
        <v>0</v>
      </c>
      <c r="Z62">
        <v>0</v>
      </c>
      <c r="AA62">
        <v>0</v>
      </c>
      <c r="AB62">
        <v>18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88</v>
      </c>
      <c r="BI62">
        <v>484982.43</v>
      </c>
      <c r="BJ62">
        <v>635034.07999999996</v>
      </c>
      <c r="BK62">
        <v>150051.65</v>
      </c>
      <c r="BL62">
        <v>2</v>
      </c>
      <c r="BM62">
        <v>11</v>
      </c>
      <c r="BN62">
        <v>0</v>
      </c>
      <c r="BO62">
        <v>0</v>
      </c>
      <c r="BP62">
        <v>0</v>
      </c>
      <c r="BQ62">
        <v>188516.08681550869</v>
      </c>
      <c r="BR62">
        <v>338567.7341091056</v>
      </c>
      <c r="BS62">
        <v>150051.64729359691</v>
      </c>
      <c r="BT62">
        <v>296466.34318449133</v>
      </c>
      <c r="BU62">
        <v>296466.34589089442</v>
      </c>
      <c r="BV62">
        <v>2.7064030582550909E-3</v>
      </c>
      <c r="BW62">
        <v>150051.64729359691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169283.8670545528</v>
      </c>
      <c r="CI62">
        <v>203140.6404654634</v>
      </c>
      <c r="CJ62">
        <v>236997.4138763739</v>
      </c>
      <c r="CK62">
        <v>270854.18728728453</v>
      </c>
      <c r="CL62">
        <v>304710.96069819498</v>
      </c>
      <c r="CM62">
        <v>372424.50752001622</v>
      </c>
      <c r="CN62">
        <v>406281.28093092667</v>
      </c>
      <c r="CO62">
        <v>440138.0543418373</v>
      </c>
      <c r="CP62">
        <v>473994.82775274781</v>
      </c>
      <c r="CQ62">
        <v>507851.60116365837</v>
      </c>
      <c r="CS62">
        <v>2.2563413345716272</v>
      </c>
      <c r="CT62">
        <v>1.4630000000000001</v>
      </c>
      <c r="CV62">
        <v>0.77278142216873902</v>
      </c>
      <c r="CW62">
        <v>2.5935792206328649</v>
      </c>
      <c r="CY62">
        <v>-65409.713766320543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-82338.100471775819</v>
      </c>
      <c r="DK62">
        <v>-74814.373047129018</v>
      </c>
      <c r="DL62">
        <v>-65409.713766320543</v>
      </c>
      <c r="DM62">
        <v>-53318.008976709621</v>
      </c>
      <c r="DN62">
        <v>-37195.735923895067</v>
      </c>
      <c r="DO62">
        <v>-95880.809836140048</v>
      </c>
      <c r="DP62">
        <v>-89861.827896422619</v>
      </c>
      <c r="DQ62">
        <v>-82338.100471775819</v>
      </c>
      <c r="DR62">
        <v>-72664.736640087081</v>
      </c>
      <c r="DS62">
        <v>-59766.918197835454</v>
      </c>
    </row>
    <row r="63" spans="1:123" x14ac:dyDescent="0.25">
      <c r="A63" s="80" t="s">
        <v>107</v>
      </c>
      <c r="B63">
        <v>72941.743108880284</v>
      </c>
      <c r="C63">
        <v>0</v>
      </c>
      <c r="D63">
        <v>0</v>
      </c>
      <c r="E63">
        <v>203</v>
      </c>
      <c r="F63">
        <v>144</v>
      </c>
      <c r="G63">
        <v>1654078082</v>
      </c>
      <c r="H63">
        <v>375816.92911723081</v>
      </c>
      <c r="I63">
        <v>216031.77847450721</v>
      </c>
      <c r="J63">
        <v>0</v>
      </c>
      <c r="K63">
        <v>31</v>
      </c>
      <c r="L63">
        <v>30</v>
      </c>
      <c r="M63">
        <v>1671706049</v>
      </c>
      <c r="N63">
        <v>8636</v>
      </c>
      <c r="O63">
        <v>0</v>
      </c>
      <c r="P63">
        <v>191885</v>
      </c>
      <c r="Q63">
        <v>4</v>
      </c>
      <c r="R63">
        <v>15</v>
      </c>
      <c r="S63">
        <v>5</v>
      </c>
      <c r="T63">
        <v>183229</v>
      </c>
      <c r="U63">
        <v>15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20</v>
      </c>
      <c r="BI63">
        <v>406123.61</v>
      </c>
      <c r="BJ63">
        <v>552763.98</v>
      </c>
      <c r="BK63">
        <v>146640.37</v>
      </c>
      <c r="BL63">
        <v>1</v>
      </c>
      <c r="BM63">
        <v>2</v>
      </c>
      <c r="BN63">
        <v>0</v>
      </c>
      <c r="BO63">
        <v>0</v>
      </c>
      <c r="BP63">
        <v>0</v>
      </c>
      <c r="BQ63">
        <v>406112.07952647272</v>
      </c>
      <c r="BR63">
        <v>552752.44476620783</v>
      </c>
      <c r="BS63">
        <v>146640.3652397352</v>
      </c>
      <c r="BT63">
        <v>11.53047352732392</v>
      </c>
      <c r="BU63">
        <v>11.53523379215039</v>
      </c>
      <c r="BV63">
        <v>4.7602648264728487E-3</v>
      </c>
      <c r="BW63">
        <v>146640.3652397352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276376.22238310392</v>
      </c>
      <c r="CI63">
        <v>331651.46685972472</v>
      </c>
      <c r="CJ63">
        <v>386926.71133634553</v>
      </c>
      <c r="CK63">
        <v>442201.95581296628</v>
      </c>
      <c r="CL63">
        <v>497477.20028958708</v>
      </c>
      <c r="CM63">
        <v>608027.68924282864</v>
      </c>
      <c r="CN63">
        <v>663302.93371944933</v>
      </c>
      <c r="CO63">
        <v>718578.17819607025</v>
      </c>
      <c r="CP63">
        <v>773853.42267269094</v>
      </c>
      <c r="CQ63">
        <v>829128.66714931175</v>
      </c>
      <c r="CS63">
        <v>3.7694426351335109</v>
      </c>
      <c r="CT63">
        <v>1.4630000000000001</v>
      </c>
      <c r="CV63">
        <v>6.1164842440511791E-2</v>
      </c>
      <c r="CW63">
        <v>1.552484164490469</v>
      </c>
      <c r="CY63">
        <v>-8452.2540481832129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-36089.8762864936</v>
      </c>
      <c r="DK63">
        <v>-23806.488625022321</v>
      </c>
      <c r="DL63">
        <v>-8452.2540481832111</v>
      </c>
      <c r="DM63">
        <v>11288.904693467081</v>
      </c>
      <c r="DN63">
        <v>37610.449682334118</v>
      </c>
      <c r="DO63">
        <v>-58199.974077141916</v>
      </c>
      <c r="DP63">
        <v>-48373.263947964879</v>
      </c>
      <c r="DQ63">
        <v>-36089.8762864936</v>
      </c>
      <c r="DR63">
        <v>-20296.949293173369</v>
      </c>
      <c r="DS63">
        <v>760.28669792026631</v>
      </c>
    </row>
    <row r="64" spans="1:123" x14ac:dyDescent="0.25">
      <c r="A64" s="80" t="s">
        <v>104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368774.21952286537</v>
      </c>
      <c r="I64">
        <v>204873.0991480572</v>
      </c>
      <c r="J64">
        <v>0</v>
      </c>
      <c r="K64">
        <v>34</v>
      </c>
      <c r="L64">
        <v>58</v>
      </c>
      <c r="M64">
        <v>1671714934</v>
      </c>
      <c r="N64">
        <v>1504</v>
      </c>
      <c r="O64">
        <v>0</v>
      </c>
      <c r="P64">
        <v>9456</v>
      </c>
      <c r="Q64">
        <v>3</v>
      </c>
      <c r="R64">
        <v>11</v>
      </c>
      <c r="S64">
        <v>0</v>
      </c>
      <c r="T64">
        <v>7913</v>
      </c>
      <c r="U64">
        <v>0</v>
      </c>
      <c r="V64">
        <v>0</v>
      </c>
      <c r="W64">
        <v>0</v>
      </c>
      <c r="X64">
        <v>39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39</v>
      </c>
      <c r="BI64">
        <v>644490.62</v>
      </c>
      <c r="BJ64">
        <v>788335.1</v>
      </c>
      <c r="BK64">
        <v>143844.47</v>
      </c>
      <c r="BL64">
        <v>1</v>
      </c>
      <c r="BM64">
        <v>5</v>
      </c>
      <c r="BN64">
        <v>0</v>
      </c>
      <c r="BO64">
        <v>0</v>
      </c>
      <c r="BP64">
        <v>0</v>
      </c>
      <c r="BQ64">
        <v>399491.56775865942</v>
      </c>
      <c r="BR64">
        <v>543336.04081113054</v>
      </c>
      <c r="BS64">
        <v>143844.47305247109</v>
      </c>
      <c r="BT64">
        <v>244999.0522413406</v>
      </c>
      <c r="BU64">
        <v>244999.0591888694</v>
      </c>
      <c r="BV64">
        <v>-3.052471147384495E-3</v>
      </c>
      <c r="BW64">
        <v>143844.47305247109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271668.02040556527</v>
      </c>
      <c r="CI64">
        <v>326001.62448667828</v>
      </c>
      <c r="CJ64">
        <v>380335.22856779129</v>
      </c>
      <c r="CK64">
        <v>434668.83264890453</v>
      </c>
      <c r="CL64">
        <v>489002.43673001748</v>
      </c>
      <c r="CM64">
        <v>597669.64489224367</v>
      </c>
      <c r="CN64">
        <v>652003.24897335668</v>
      </c>
      <c r="CO64">
        <v>706336.85305446968</v>
      </c>
      <c r="CP64">
        <v>760670.45713558269</v>
      </c>
      <c r="CQ64">
        <v>815004.06121669582</v>
      </c>
      <c r="CS64">
        <v>3.7772465586003721</v>
      </c>
      <c r="CT64">
        <v>1.4630000000000001</v>
      </c>
      <c r="CV64">
        <v>5.8972438770893421E-2</v>
      </c>
      <c r="CW64">
        <v>1.549276677921817</v>
      </c>
      <c r="CY64">
        <v>-8010.4628496885143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-35177.264890245053</v>
      </c>
      <c r="DK64">
        <v>-23103.130649997689</v>
      </c>
      <c r="DL64">
        <v>-8010.4628496885134</v>
      </c>
      <c r="DM64">
        <v>11394.395750708991</v>
      </c>
      <c r="DN64">
        <v>37267.540551239043</v>
      </c>
      <c r="DO64">
        <v>-56910.706522690249</v>
      </c>
      <c r="DP64">
        <v>-47251.399130492377</v>
      </c>
      <c r="DQ64">
        <v>-35177.264890245031</v>
      </c>
      <c r="DR64">
        <v>-19653.378009927012</v>
      </c>
      <c r="DS64">
        <v>1045.137830496999</v>
      </c>
    </row>
    <row r="65" spans="1:123" x14ac:dyDescent="0.25">
      <c r="A65" s="80" t="s">
        <v>110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362059.46324420918</v>
      </c>
      <c r="I65">
        <v>267498.41050186701</v>
      </c>
      <c r="J65">
        <v>0</v>
      </c>
      <c r="K65">
        <v>31</v>
      </c>
      <c r="L65">
        <v>40</v>
      </c>
      <c r="M65">
        <v>1671909706</v>
      </c>
      <c r="N65">
        <v>23276</v>
      </c>
      <c r="O65">
        <v>0</v>
      </c>
      <c r="P65">
        <v>30185</v>
      </c>
      <c r="Q65">
        <v>5</v>
      </c>
      <c r="R65">
        <v>29</v>
      </c>
      <c r="S65">
        <v>20</v>
      </c>
      <c r="T65">
        <v>6748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132</v>
      </c>
      <c r="AC65">
        <v>9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161</v>
      </c>
      <c r="BI65">
        <v>434011.5</v>
      </c>
      <c r="BJ65">
        <v>571625.01</v>
      </c>
      <c r="BK65">
        <v>137613.51999999999</v>
      </c>
      <c r="BL65">
        <v>4</v>
      </c>
      <c r="BM65">
        <v>14</v>
      </c>
      <c r="BN65">
        <v>0</v>
      </c>
      <c r="BO65">
        <v>0</v>
      </c>
      <c r="BP65">
        <v>0</v>
      </c>
      <c r="BQ65">
        <v>398415.81391825632</v>
      </c>
      <c r="BR65">
        <v>536029.33263686532</v>
      </c>
      <c r="BS65">
        <v>137613.518718609</v>
      </c>
      <c r="BT65">
        <v>35595.686081743683</v>
      </c>
      <c r="BU65">
        <v>35595.677363134688</v>
      </c>
      <c r="BV65">
        <v>1.28139101434499E-3</v>
      </c>
      <c r="BW65">
        <v>137613.518718609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268014.66631843272</v>
      </c>
      <c r="CI65">
        <v>321617.5995821192</v>
      </c>
      <c r="CJ65">
        <v>375220.53284580569</v>
      </c>
      <c r="CK65">
        <v>428823.46610949229</v>
      </c>
      <c r="CL65">
        <v>482426.39937317878</v>
      </c>
      <c r="CM65">
        <v>589632.26590055192</v>
      </c>
      <c r="CN65">
        <v>643235.19916423841</v>
      </c>
      <c r="CO65">
        <v>696838.13242792489</v>
      </c>
      <c r="CP65">
        <v>750441.06569161138</v>
      </c>
      <c r="CQ65">
        <v>804043.99895529798</v>
      </c>
      <c r="CS65">
        <v>3.8951793227010918</v>
      </c>
      <c r="CT65">
        <v>1.4630000000000001</v>
      </c>
      <c r="CV65">
        <v>2.6910359861486599E-2</v>
      </c>
      <c r="CW65">
        <v>1.5023698564773551</v>
      </c>
      <c r="CY65">
        <v>-3606.1855593926439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-30407.65219123592</v>
      </c>
      <c r="DK65">
        <v>-18495.889243750022</v>
      </c>
      <c r="DL65">
        <v>-3606.1855593926448</v>
      </c>
      <c r="DM65">
        <v>15537.71917763827</v>
      </c>
      <c r="DN65">
        <v>41062.925493679482</v>
      </c>
      <c r="DO65">
        <v>-51848.825496710517</v>
      </c>
      <c r="DP65">
        <v>-42319.415138721801</v>
      </c>
      <c r="DQ65">
        <v>-30407.652191235898</v>
      </c>
      <c r="DR65">
        <v>-15092.52840161118</v>
      </c>
      <c r="DS65">
        <v>5327.6366512217792</v>
      </c>
    </row>
    <row r="66" spans="1:123" x14ac:dyDescent="0.25">
      <c r="A66" s="80" t="s">
        <v>383</v>
      </c>
      <c r="B66">
        <v>264234.83020326798</v>
      </c>
      <c r="C66">
        <v>0</v>
      </c>
      <c r="D66">
        <v>0</v>
      </c>
      <c r="E66">
        <v>4</v>
      </c>
      <c r="F66">
        <v>35</v>
      </c>
      <c r="G66">
        <v>1634906594</v>
      </c>
      <c r="H66">
        <v>295037.88714400341</v>
      </c>
      <c r="I66">
        <v>0</v>
      </c>
      <c r="J66">
        <v>0</v>
      </c>
      <c r="K66">
        <v>2</v>
      </c>
      <c r="L66">
        <v>6</v>
      </c>
      <c r="M66">
        <v>1655124983</v>
      </c>
      <c r="N66">
        <v>741056</v>
      </c>
      <c r="O66">
        <v>0</v>
      </c>
      <c r="P66">
        <v>1896235</v>
      </c>
      <c r="Q66">
        <v>5</v>
      </c>
      <c r="R66">
        <v>16</v>
      </c>
      <c r="S66">
        <v>0</v>
      </c>
      <c r="T66">
        <v>109238</v>
      </c>
      <c r="U66">
        <v>0</v>
      </c>
      <c r="V66">
        <v>998987</v>
      </c>
      <c r="W66">
        <v>0</v>
      </c>
      <c r="X66">
        <v>0</v>
      </c>
      <c r="Y66">
        <v>0</v>
      </c>
      <c r="Z66">
        <v>17954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29000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1045941</v>
      </c>
      <c r="BI66">
        <v>406828.24</v>
      </c>
      <c r="BJ66">
        <v>543373.9</v>
      </c>
      <c r="BK66">
        <v>136545.66</v>
      </c>
      <c r="BL66">
        <v>2</v>
      </c>
      <c r="BM66">
        <v>2</v>
      </c>
      <c r="BN66">
        <v>0</v>
      </c>
      <c r="BO66">
        <v>0</v>
      </c>
      <c r="BP66">
        <v>0</v>
      </c>
      <c r="BQ66">
        <v>312714.83082506218</v>
      </c>
      <c r="BR66">
        <v>449260.49145491899</v>
      </c>
      <c r="BS66">
        <v>136545.66062985681</v>
      </c>
      <c r="BT66">
        <v>94113.409174937755</v>
      </c>
      <c r="BU66">
        <v>94113.40854508098</v>
      </c>
      <c r="BV66">
        <v>-6.2985680415295064E-4</v>
      </c>
      <c r="BW66">
        <v>136545.66062985681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224630.24572745949</v>
      </c>
      <c r="CI66">
        <v>269556.2948729514</v>
      </c>
      <c r="CJ66">
        <v>314482.34401844331</v>
      </c>
      <c r="CK66">
        <v>359408.39316393528</v>
      </c>
      <c r="CL66">
        <v>404334.44230942708</v>
      </c>
      <c r="CM66">
        <v>494186.54060041101</v>
      </c>
      <c r="CN66">
        <v>539112.58974590281</v>
      </c>
      <c r="CO66">
        <v>584038.63889139483</v>
      </c>
      <c r="CP66">
        <v>628964.68803688663</v>
      </c>
      <c r="CQ66">
        <v>673890.73718237854</v>
      </c>
      <c r="CS66">
        <v>3.2901850515246962</v>
      </c>
      <c r="CT66">
        <v>1.4630000000000001</v>
      </c>
      <c r="CV66">
        <v>0.2157370899689581</v>
      </c>
      <c r="CW66">
        <v>1.778623362624586</v>
      </c>
      <c r="CY66">
        <v>-24230.53776612705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-46693.562338873002</v>
      </c>
      <c r="DK66">
        <v>-36709.995862097006</v>
      </c>
      <c r="DL66">
        <v>-24230.53776612705</v>
      </c>
      <c r="DM66">
        <v>-8185.5202141656482</v>
      </c>
      <c r="DN66">
        <v>13207.83652178288</v>
      </c>
      <c r="DO66">
        <v>-64663.981997069757</v>
      </c>
      <c r="DP66">
        <v>-56677.128815648961</v>
      </c>
      <c r="DQ66">
        <v>-46693.562338872987</v>
      </c>
      <c r="DR66">
        <v>-33857.548297303867</v>
      </c>
      <c r="DS66">
        <v>-16742.862908545048</v>
      </c>
    </row>
    <row r="67" spans="1:123" x14ac:dyDescent="0.25">
      <c r="A67" s="80" t="s">
        <v>173</v>
      </c>
      <c r="B67">
        <v>204162.14304590321</v>
      </c>
      <c r="C67">
        <v>132755.17187934741</v>
      </c>
      <c r="D67">
        <v>0</v>
      </c>
      <c r="E67">
        <v>98</v>
      </c>
      <c r="F67">
        <v>118</v>
      </c>
      <c r="G67">
        <v>1672130615</v>
      </c>
      <c r="H67">
        <v>28328.914226366491</v>
      </c>
      <c r="I67">
        <v>17727.138989603962</v>
      </c>
      <c r="J67">
        <v>0</v>
      </c>
      <c r="K67">
        <v>9</v>
      </c>
      <c r="L67">
        <v>41</v>
      </c>
      <c r="M67">
        <v>1672129138</v>
      </c>
      <c r="N67">
        <v>2853</v>
      </c>
      <c r="O67">
        <v>0</v>
      </c>
      <c r="P67">
        <v>12858</v>
      </c>
      <c r="Q67">
        <v>5</v>
      </c>
      <c r="R67">
        <v>26</v>
      </c>
      <c r="S67">
        <v>402</v>
      </c>
      <c r="T67">
        <v>9580</v>
      </c>
      <c r="U67">
        <v>23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425</v>
      </c>
      <c r="BI67">
        <v>1267941.98</v>
      </c>
      <c r="BJ67">
        <v>1406132.37</v>
      </c>
      <c r="BK67">
        <v>138190.39000000001</v>
      </c>
      <c r="BL67">
        <v>3</v>
      </c>
      <c r="BM67">
        <v>7</v>
      </c>
      <c r="BN67">
        <v>180780.3292760881</v>
      </c>
      <c r="BO67">
        <v>303231.53870198218</v>
      </c>
      <c r="BP67">
        <v>122451.20942589411</v>
      </c>
      <c r="BQ67">
        <v>31248.054034330751</v>
      </c>
      <c r="BR67">
        <v>41639.310381014147</v>
      </c>
      <c r="BS67">
        <v>10391.2563466834</v>
      </c>
      <c r="BT67">
        <v>1055913.5966895809</v>
      </c>
      <c r="BU67">
        <v>1061261.520917004</v>
      </c>
      <c r="BV67">
        <v>5347.9242274225508</v>
      </c>
      <c r="BW67">
        <v>132842.4657725775</v>
      </c>
      <c r="BX67">
        <v>151615.76935099109</v>
      </c>
      <c r="BY67">
        <v>181938.9232211893</v>
      </c>
      <c r="BZ67">
        <v>212262.0770913875</v>
      </c>
      <c r="CA67">
        <v>242585.2309615858</v>
      </c>
      <c r="CB67">
        <v>272908.38483178389</v>
      </c>
      <c r="CC67">
        <v>333554.69257218041</v>
      </c>
      <c r="CD67">
        <v>363877.84644237859</v>
      </c>
      <c r="CE67">
        <v>394201.00031257683</v>
      </c>
      <c r="CF67">
        <v>424524.154182775</v>
      </c>
      <c r="CG67">
        <v>454847.30805297318</v>
      </c>
      <c r="CH67">
        <v>20819.65519050707</v>
      </c>
      <c r="CI67">
        <v>24983.586228608488</v>
      </c>
      <c r="CJ67">
        <v>29147.5172667099</v>
      </c>
      <c r="CK67">
        <v>33311.448304811318</v>
      </c>
      <c r="CL67">
        <v>37475.379342912733</v>
      </c>
      <c r="CM67">
        <v>45803.241419115569</v>
      </c>
      <c r="CN67">
        <v>49967.172457216977</v>
      </c>
      <c r="CO67">
        <v>54131.103495318392</v>
      </c>
      <c r="CP67">
        <v>58295.034533419799</v>
      </c>
      <c r="CQ67">
        <v>62458.965571521221</v>
      </c>
      <c r="CR67">
        <v>2.4763458043711211</v>
      </c>
      <c r="CS67">
        <v>4.0071487981628184</v>
      </c>
      <c r="CT67">
        <v>1.4630000000000001</v>
      </c>
      <c r="CU67">
        <v>0.61528329078249167</v>
      </c>
      <c r="CV67">
        <v>-1.7840111567846151E-3</v>
      </c>
      <c r="CW67">
        <v>1.460389991677624</v>
      </c>
      <c r="CX67">
        <v>-46643.324750398519</v>
      </c>
      <c r="CY67">
        <v>18.571248570136429</v>
      </c>
      <c r="CZ67">
        <v>-61804.901685497629</v>
      </c>
      <c r="DA67">
        <v>-55066.423047675788</v>
      </c>
      <c r="DB67">
        <v>-46643.324750398519</v>
      </c>
      <c r="DC67">
        <v>-35813.626939613438</v>
      </c>
      <c r="DD67">
        <v>-21374.029858566679</v>
      </c>
      <c r="DE67">
        <v>-73934.16323357691</v>
      </c>
      <c r="DF67">
        <v>-68543.380323319449</v>
      </c>
      <c r="DG67">
        <v>-61804.901685497622</v>
      </c>
      <c r="DH67">
        <v>-53141.143436869563</v>
      </c>
      <c r="DI67">
        <v>-41589.465772032141</v>
      </c>
      <c r="DJ67">
        <v>-2063.39427048057</v>
      </c>
      <c r="DK67">
        <v>-1138.0762620135899</v>
      </c>
      <c r="DL67">
        <v>18.571248570136959</v>
      </c>
      <c r="DM67">
        <v>1505.6894764634999</v>
      </c>
      <c r="DN67">
        <v>3488.513780321317</v>
      </c>
      <c r="DO67">
        <v>-3728.9666857211359</v>
      </c>
      <c r="DP67">
        <v>-2988.712278947552</v>
      </c>
      <c r="DQ67">
        <v>-2063.39427048057</v>
      </c>
      <c r="DR67">
        <v>-873.69968816587971</v>
      </c>
      <c r="DS67">
        <v>712.55975492037214</v>
      </c>
    </row>
    <row r="68" spans="1:123" x14ac:dyDescent="0.25">
      <c r="A68" s="80" t="s">
        <v>103</v>
      </c>
      <c r="B68">
        <v>264334.16409062891</v>
      </c>
      <c r="C68">
        <v>0</v>
      </c>
      <c r="D68">
        <v>0</v>
      </c>
      <c r="E68">
        <v>6</v>
      </c>
      <c r="F68">
        <v>32</v>
      </c>
      <c r="G68">
        <v>1635590243</v>
      </c>
      <c r="H68">
        <v>274941.9065187021</v>
      </c>
      <c r="I68">
        <v>249620.0040869519</v>
      </c>
      <c r="J68">
        <v>118085.45049764329</v>
      </c>
      <c r="K68">
        <v>0</v>
      </c>
      <c r="L68">
        <v>7</v>
      </c>
      <c r="M68">
        <v>1652252132</v>
      </c>
      <c r="N68">
        <v>110362</v>
      </c>
      <c r="O68">
        <v>0</v>
      </c>
      <c r="P68">
        <v>132464</v>
      </c>
      <c r="Q68">
        <v>3</v>
      </c>
      <c r="R68">
        <v>15</v>
      </c>
      <c r="S68">
        <v>0</v>
      </c>
      <c r="T68">
        <v>6956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15146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15146</v>
      </c>
      <c r="BI68">
        <v>629364.77</v>
      </c>
      <c r="BJ68">
        <v>762187.59</v>
      </c>
      <c r="BK68">
        <v>132822.82</v>
      </c>
      <c r="BL68">
        <v>2</v>
      </c>
      <c r="BM68">
        <v>3</v>
      </c>
      <c r="BN68">
        <v>0</v>
      </c>
      <c r="BO68">
        <v>0</v>
      </c>
      <c r="BP68">
        <v>0</v>
      </c>
      <c r="BQ68">
        <v>303797.73165868572</v>
      </c>
      <c r="BR68">
        <v>436620.55364743428</v>
      </c>
      <c r="BS68">
        <v>132822.82198874859</v>
      </c>
      <c r="BT68">
        <v>325567.03834131442</v>
      </c>
      <c r="BU68">
        <v>325567.03635256569</v>
      </c>
      <c r="BV68">
        <v>-1.9887486123479898E-3</v>
      </c>
      <c r="BW68">
        <v>132822.82198874859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218310.27682371711</v>
      </c>
      <c r="CI68">
        <v>261972.3321884606</v>
      </c>
      <c r="CJ68">
        <v>305634.38755320403</v>
      </c>
      <c r="CK68">
        <v>349296.44291794742</v>
      </c>
      <c r="CL68">
        <v>392958.49828269088</v>
      </c>
      <c r="CM68">
        <v>480282.60901217768</v>
      </c>
      <c r="CN68">
        <v>523944.66437692108</v>
      </c>
      <c r="CO68">
        <v>567606.71974166459</v>
      </c>
      <c r="CP68">
        <v>611268.77510640793</v>
      </c>
      <c r="CQ68">
        <v>654930.83047115139</v>
      </c>
      <c r="CS68">
        <v>3.2872404539366</v>
      </c>
      <c r="CT68">
        <v>1.4630000000000001</v>
      </c>
      <c r="CV68">
        <v>0.21682610568078209</v>
      </c>
      <c r="CW68">
        <v>1.7802165926109841</v>
      </c>
      <c r="CY68">
        <v>-23667.683576890049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-45498.711259261763</v>
      </c>
      <c r="DK68">
        <v>-35796.032289318777</v>
      </c>
      <c r="DL68">
        <v>-23667.683576890049</v>
      </c>
      <c r="DM68">
        <v>-8074.0923751959645</v>
      </c>
      <c r="DN68">
        <v>12717.362560396141</v>
      </c>
      <c r="DO68">
        <v>-62963.533405159127</v>
      </c>
      <c r="DP68">
        <v>-55201.390229204742</v>
      </c>
      <c r="DQ68">
        <v>-45498.711259261763</v>
      </c>
      <c r="DR68">
        <v>-33023.838297906492</v>
      </c>
      <c r="DS68">
        <v>-16390.674349432811</v>
      </c>
    </row>
    <row r="69" spans="1:123" x14ac:dyDescent="0.25">
      <c r="A69" s="80" t="s">
        <v>133</v>
      </c>
      <c r="B69">
        <v>288789.99847588473</v>
      </c>
      <c r="C69">
        <v>188899.49093851831</v>
      </c>
      <c r="D69">
        <v>0</v>
      </c>
      <c r="E69">
        <v>167</v>
      </c>
      <c r="F69">
        <v>150</v>
      </c>
      <c r="G69">
        <v>1671585335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161980</v>
      </c>
      <c r="O69">
        <v>0</v>
      </c>
      <c r="P69">
        <v>167942</v>
      </c>
      <c r="Q69">
        <v>7</v>
      </c>
      <c r="R69">
        <v>53</v>
      </c>
      <c r="S69">
        <v>5</v>
      </c>
      <c r="T69">
        <v>5936</v>
      </c>
      <c r="U69">
        <v>21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26</v>
      </c>
      <c r="BI69">
        <v>1237707.54</v>
      </c>
      <c r="BJ69">
        <v>1667272.3</v>
      </c>
      <c r="BK69">
        <v>429564.76</v>
      </c>
      <c r="BL69">
        <v>1</v>
      </c>
      <c r="BM69">
        <v>9</v>
      </c>
      <c r="BN69">
        <v>294977.66187846422</v>
      </c>
      <c r="BO69">
        <v>427566.24362168863</v>
      </c>
      <c r="BP69">
        <v>132588.58174322441</v>
      </c>
      <c r="BQ69">
        <v>0</v>
      </c>
      <c r="BR69">
        <v>0</v>
      </c>
      <c r="BS69">
        <v>0</v>
      </c>
      <c r="BT69">
        <v>942729.87812153576</v>
      </c>
      <c r="BU69">
        <v>1239706.056378311</v>
      </c>
      <c r="BV69">
        <v>296976.1782567756</v>
      </c>
      <c r="BW69">
        <v>132588.58174322441</v>
      </c>
      <c r="BX69">
        <v>213783.12181084431</v>
      </c>
      <c r="BY69">
        <v>256539.74617301321</v>
      </c>
      <c r="BZ69">
        <v>299296.37053518201</v>
      </c>
      <c r="CA69">
        <v>342052.9948973509</v>
      </c>
      <c r="CB69">
        <v>384809.61925951979</v>
      </c>
      <c r="CC69">
        <v>470322.86798385752</v>
      </c>
      <c r="CD69">
        <v>513079.49234602641</v>
      </c>
      <c r="CE69">
        <v>555836.11670819519</v>
      </c>
      <c r="CF69">
        <v>598592.74107036402</v>
      </c>
      <c r="CG69">
        <v>641349.36543253297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3.2247591610092639</v>
      </c>
      <c r="CT69">
        <v>1.4630000000000001</v>
      </c>
      <c r="CU69">
        <v>0.2404027092516596</v>
      </c>
      <c r="CX69">
        <v>-25697.020837802262</v>
      </c>
      <c r="CZ69">
        <v>-47075.333018886682</v>
      </c>
      <c r="DA69">
        <v>-37573.860938404723</v>
      </c>
      <c r="DB69">
        <v>-25697.020837802251</v>
      </c>
      <c r="DC69">
        <v>-10426.797851313369</v>
      </c>
      <c r="DD69">
        <v>9933.4994640051445</v>
      </c>
      <c r="DE69">
        <v>-64177.982763754233</v>
      </c>
      <c r="DF69">
        <v>-56576.805099368648</v>
      </c>
      <c r="DG69">
        <v>-47075.333018886682</v>
      </c>
      <c r="DH69">
        <v>-34859.154629695578</v>
      </c>
      <c r="DI69">
        <v>-18570.916777440769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</row>
    <row r="70" spans="1:123" x14ac:dyDescent="0.25">
      <c r="A70" s="80" t="s">
        <v>98</v>
      </c>
      <c r="B70">
        <v>1370.0013551942129</v>
      </c>
      <c r="C70">
        <v>5.0244302000000001E-11</v>
      </c>
      <c r="D70">
        <v>5.0244302000000001E-11</v>
      </c>
      <c r="E70">
        <v>12</v>
      </c>
      <c r="F70">
        <v>11</v>
      </c>
      <c r="G70">
        <v>1671461879</v>
      </c>
      <c r="H70">
        <v>317496.50875253638</v>
      </c>
      <c r="I70">
        <v>231277.18863909569</v>
      </c>
      <c r="J70">
        <v>0</v>
      </c>
      <c r="K70">
        <v>12</v>
      </c>
      <c r="L70">
        <v>37</v>
      </c>
      <c r="M70">
        <v>1671461301</v>
      </c>
      <c r="N70">
        <v>750691</v>
      </c>
      <c r="O70">
        <v>0</v>
      </c>
      <c r="P70">
        <v>951970</v>
      </c>
      <c r="Q70">
        <v>3</v>
      </c>
      <c r="R70">
        <v>31</v>
      </c>
      <c r="S70">
        <v>0</v>
      </c>
      <c r="T70">
        <v>201270</v>
      </c>
      <c r="U70">
        <v>9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9</v>
      </c>
      <c r="BI70">
        <v>976739.41</v>
      </c>
      <c r="BJ70">
        <v>1106216.27</v>
      </c>
      <c r="BK70">
        <v>129476.86</v>
      </c>
      <c r="BL70">
        <v>2</v>
      </c>
      <c r="BM70">
        <v>8</v>
      </c>
      <c r="BN70">
        <v>0</v>
      </c>
      <c r="BO70">
        <v>0</v>
      </c>
      <c r="BP70">
        <v>0</v>
      </c>
      <c r="BQ70">
        <v>343571.78946321929</v>
      </c>
      <c r="BR70">
        <v>473048.65150107152</v>
      </c>
      <c r="BS70">
        <v>129476.8620378521</v>
      </c>
      <c r="BT70">
        <v>633167.62053678068</v>
      </c>
      <c r="BU70">
        <v>633167.61849892861</v>
      </c>
      <c r="BV70">
        <v>-2.0378521439852189E-3</v>
      </c>
      <c r="BW70">
        <v>129476.8620378521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236524.3257505357</v>
      </c>
      <c r="CI70">
        <v>283829.19090064289</v>
      </c>
      <c r="CJ70">
        <v>331134.05605075002</v>
      </c>
      <c r="CK70">
        <v>378438.92120085721</v>
      </c>
      <c r="CL70">
        <v>425743.78635096428</v>
      </c>
      <c r="CM70">
        <v>520353.51665117871</v>
      </c>
      <c r="CN70">
        <v>567658.38180128578</v>
      </c>
      <c r="CO70">
        <v>614963.24695139297</v>
      </c>
      <c r="CP70">
        <v>662268.11210150004</v>
      </c>
      <c r="CQ70">
        <v>709572.97725160723</v>
      </c>
      <c r="CS70">
        <v>3.653538122995112</v>
      </c>
      <c r="CT70">
        <v>1.4630000000000001</v>
      </c>
      <c r="CV70">
        <v>9.4829139683607178E-2</v>
      </c>
      <c r="CW70">
        <v>1.601735031357117</v>
      </c>
      <c r="CY70">
        <v>-11214.69916258428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-34867.131737637857</v>
      </c>
      <c r="DK70">
        <v>-24354.939482058489</v>
      </c>
      <c r="DL70">
        <v>-11214.69916258428</v>
      </c>
      <c r="DM70">
        <v>5679.8955338825472</v>
      </c>
      <c r="DN70">
        <v>28206.02179583834</v>
      </c>
      <c r="DO70">
        <v>-53789.0777976807</v>
      </c>
      <c r="DP70">
        <v>-45379.323993217207</v>
      </c>
      <c r="DQ70">
        <v>-34867.131737637843</v>
      </c>
      <c r="DR70">
        <v>-21351.455980464361</v>
      </c>
      <c r="DS70">
        <v>-3330.5549708997419</v>
      </c>
    </row>
    <row r="71" spans="1:123" x14ac:dyDescent="0.25">
      <c r="A71" s="80" t="s">
        <v>71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314105.33203824662</v>
      </c>
      <c r="I71">
        <v>259330.63344706959</v>
      </c>
      <c r="J71">
        <v>0</v>
      </c>
      <c r="K71">
        <v>1</v>
      </c>
      <c r="L71">
        <v>26</v>
      </c>
      <c r="M71">
        <v>1668370984</v>
      </c>
      <c r="N71">
        <v>5141341</v>
      </c>
      <c r="O71">
        <v>0</v>
      </c>
      <c r="P71">
        <v>6548130</v>
      </c>
      <c r="Q71">
        <v>7</v>
      </c>
      <c r="R71">
        <v>42</v>
      </c>
      <c r="S71">
        <v>5</v>
      </c>
      <c r="T71">
        <v>122082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1284702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1284707</v>
      </c>
      <c r="BI71">
        <v>5894077.9900000002</v>
      </c>
      <c r="BJ71">
        <v>6022062.3600000003</v>
      </c>
      <c r="BK71">
        <v>127984.36</v>
      </c>
      <c r="BL71">
        <v>3</v>
      </c>
      <c r="BM71">
        <v>7</v>
      </c>
      <c r="BN71">
        <v>0</v>
      </c>
      <c r="BO71">
        <v>0</v>
      </c>
      <c r="BP71">
        <v>0</v>
      </c>
      <c r="BQ71">
        <v>357062.81480574567</v>
      </c>
      <c r="BR71">
        <v>485047.17887416721</v>
      </c>
      <c r="BS71">
        <v>127984.36406842151</v>
      </c>
      <c r="BT71">
        <v>5537015.1751942541</v>
      </c>
      <c r="BU71">
        <v>5537015.1811258327</v>
      </c>
      <c r="BV71">
        <v>-4.0684215491637588E-3</v>
      </c>
      <c r="BW71">
        <v>127984.36406842151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242523.5894370836</v>
      </c>
      <c r="CI71">
        <v>291028.30732450029</v>
      </c>
      <c r="CJ71">
        <v>339533.025211917</v>
      </c>
      <c r="CK71">
        <v>388037.74309933378</v>
      </c>
      <c r="CL71">
        <v>436542.46098675049</v>
      </c>
      <c r="CM71">
        <v>533551.89676158398</v>
      </c>
      <c r="CN71">
        <v>582056.61464900058</v>
      </c>
      <c r="CO71">
        <v>630561.33253641741</v>
      </c>
      <c r="CP71">
        <v>679066.05042383401</v>
      </c>
      <c r="CQ71">
        <v>727570.76831125084</v>
      </c>
      <c r="CS71">
        <v>3.7898940421726581</v>
      </c>
      <c r="CT71">
        <v>1.4630000000000001</v>
      </c>
      <c r="CV71">
        <v>5.5438478091829113E-2</v>
      </c>
      <c r="CW71">
        <v>1.5441064934483459</v>
      </c>
      <c r="CY71">
        <v>-6722.5693498797509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-30974.928293588109</v>
      </c>
      <c r="DK71">
        <v>-20196.102096384391</v>
      </c>
      <c r="DL71">
        <v>-6722.5693498797482</v>
      </c>
      <c r="DM71">
        <v>10600.54418134051</v>
      </c>
      <c r="DN71">
        <v>33698.028889634203</v>
      </c>
      <c r="DO71">
        <v>-50376.8154485548</v>
      </c>
      <c r="DP71">
        <v>-41753.75449079182</v>
      </c>
      <c r="DQ71">
        <v>-30974.928293588109</v>
      </c>
      <c r="DR71">
        <v>-17116.437468611901</v>
      </c>
      <c r="DS71">
        <v>1361.5502980230381</v>
      </c>
    </row>
    <row r="72" spans="1:123" x14ac:dyDescent="0.25">
      <c r="A72" s="80" t="s">
        <v>165</v>
      </c>
      <c r="B72">
        <v>346630.88539251318</v>
      </c>
      <c r="C72">
        <v>321678.40343134181</v>
      </c>
      <c r="D72">
        <v>0</v>
      </c>
      <c r="E72">
        <v>43</v>
      </c>
      <c r="F72">
        <v>59</v>
      </c>
      <c r="G72">
        <v>1672066895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117805</v>
      </c>
      <c r="O72">
        <v>0</v>
      </c>
      <c r="P72">
        <v>117818</v>
      </c>
      <c r="Q72">
        <v>4</v>
      </c>
      <c r="R72">
        <v>15</v>
      </c>
      <c r="S72">
        <v>5</v>
      </c>
      <c r="T72">
        <v>0</v>
      </c>
      <c r="U72">
        <v>8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388498.98</v>
      </c>
      <c r="BJ72">
        <v>514570.19</v>
      </c>
      <c r="BK72">
        <v>126071.21</v>
      </c>
      <c r="BL72">
        <v>1</v>
      </c>
      <c r="BM72">
        <v>2</v>
      </c>
      <c r="BN72">
        <v>386851.70081385633</v>
      </c>
      <c r="BO72">
        <v>512922.91238151758</v>
      </c>
      <c r="BP72">
        <v>126071.2115676613</v>
      </c>
      <c r="BQ72">
        <v>0</v>
      </c>
      <c r="BR72">
        <v>0</v>
      </c>
      <c r="BS72">
        <v>0</v>
      </c>
      <c r="BT72">
        <v>1647.279186143714</v>
      </c>
      <c r="BU72">
        <v>1647.2776184824179</v>
      </c>
      <c r="BV72">
        <v>-1.567661325680092E-3</v>
      </c>
      <c r="BW72">
        <v>126071.2115676613</v>
      </c>
      <c r="BX72">
        <v>256461.45619075879</v>
      </c>
      <c r="BY72">
        <v>307753.74742891052</v>
      </c>
      <c r="BZ72">
        <v>359046.0386670623</v>
      </c>
      <c r="CA72">
        <v>410338.32990521408</v>
      </c>
      <c r="CB72">
        <v>461630.62114336592</v>
      </c>
      <c r="CC72">
        <v>564215.20361966942</v>
      </c>
      <c r="CD72">
        <v>615507.49485782103</v>
      </c>
      <c r="CE72">
        <v>666799.78609597287</v>
      </c>
      <c r="CF72">
        <v>718092.07733412459</v>
      </c>
      <c r="CG72">
        <v>769384.36857227632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4.0685173562105117</v>
      </c>
      <c r="CT72">
        <v>1.4630000000000001</v>
      </c>
      <c r="CU72">
        <v>-1.684086614646518E-2</v>
      </c>
      <c r="CX72">
        <v>2159.516527718059</v>
      </c>
      <c r="CZ72">
        <v>-23486.629091357809</v>
      </c>
      <c r="DA72">
        <v>-12088.34214954631</v>
      </c>
      <c r="DB72">
        <v>2159.516527718064</v>
      </c>
      <c r="DC72">
        <v>20478.191969915129</v>
      </c>
      <c r="DD72">
        <v>44903.092559511213</v>
      </c>
      <c r="DE72">
        <v>-44003.545586618522</v>
      </c>
      <c r="DF72">
        <v>-34884.916033169313</v>
      </c>
      <c r="DG72">
        <v>-23486.629091357809</v>
      </c>
      <c r="DH72">
        <v>-8831.6887376001687</v>
      </c>
      <c r="DI72">
        <v>10708.2317340767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</row>
    <row r="73" spans="1:123" x14ac:dyDescent="0.25">
      <c r="A73" s="80" t="s">
        <v>82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315445.97332087648</v>
      </c>
      <c r="I73">
        <v>0</v>
      </c>
      <c r="J73">
        <v>0</v>
      </c>
      <c r="K73">
        <v>47</v>
      </c>
      <c r="L73">
        <v>52</v>
      </c>
      <c r="M73">
        <v>1671777656</v>
      </c>
      <c r="N73">
        <v>142456</v>
      </c>
      <c r="O73">
        <v>0</v>
      </c>
      <c r="P73">
        <v>304145</v>
      </c>
      <c r="Q73">
        <v>8</v>
      </c>
      <c r="R73">
        <v>32</v>
      </c>
      <c r="S73">
        <v>0</v>
      </c>
      <c r="T73">
        <v>150906</v>
      </c>
      <c r="U73">
        <v>69</v>
      </c>
      <c r="V73">
        <v>8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10658</v>
      </c>
      <c r="AD73">
        <v>0</v>
      </c>
      <c r="AE73">
        <v>48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10783</v>
      </c>
      <c r="BI73">
        <v>694393.96</v>
      </c>
      <c r="BJ73">
        <v>820344.56</v>
      </c>
      <c r="BK73">
        <v>125950.59</v>
      </c>
      <c r="BL73">
        <v>4</v>
      </c>
      <c r="BM73">
        <v>17</v>
      </c>
      <c r="BN73">
        <v>0</v>
      </c>
      <c r="BO73">
        <v>0</v>
      </c>
      <c r="BP73">
        <v>0</v>
      </c>
      <c r="BQ73">
        <v>340258.19365034299</v>
      </c>
      <c r="BR73">
        <v>464767.49806408089</v>
      </c>
      <c r="BS73">
        <v>124509.3044137379</v>
      </c>
      <c r="BT73">
        <v>354135.76634965697</v>
      </c>
      <c r="BU73">
        <v>355577.06193591922</v>
      </c>
      <c r="BV73">
        <v>1441.285586262107</v>
      </c>
      <c r="BW73">
        <v>124509.3044137379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232383.74903204039</v>
      </c>
      <c r="CI73">
        <v>278860.49883844849</v>
      </c>
      <c r="CJ73">
        <v>325337.24864485662</v>
      </c>
      <c r="CK73">
        <v>371813.99845126469</v>
      </c>
      <c r="CL73">
        <v>418290.74825767282</v>
      </c>
      <c r="CM73">
        <v>511244.24787048902</v>
      </c>
      <c r="CN73">
        <v>557720.9976768971</v>
      </c>
      <c r="CO73">
        <v>604197.74748330517</v>
      </c>
      <c r="CP73">
        <v>650674.49728971324</v>
      </c>
      <c r="CQ73">
        <v>697151.24709612131</v>
      </c>
      <c r="CS73">
        <v>3.7327933061105449</v>
      </c>
      <c r="CT73">
        <v>1.4630000000000001</v>
      </c>
      <c r="CV73">
        <v>7.1583576152486339E-2</v>
      </c>
      <c r="CW73">
        <v>1.5677267719110879</v>
      </c>
      <c r="CY73">
        <v>-8317.4298977176586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-31555.80480092172</v>
      </c>
      <c r="DK73">
        <v>-21227.638177275468</v>
      </c>
      <c r="DL73">
        <v>-8317.4298977176659</v>
      </c>
      <c r="DM73">
        <v>8281.4093188566476</v>
      </c>
      <c r="DN73">
        <v>30413.194940955738</v>
      </c>
      <c r="DO73">
        <v>-50146.504723484933</v>
      </c>
      <c r="DP73">
        <v>-41883.97142456795</v>
      </c>
      <c r="DQ73">
        <v>-31555.804800921698</v>
      </c>
      <c r="DR73">
        <v>-18276.733427662239</v>
      </c>
      <c r="DS73">
        <v>-571.30492998297268</v>
      </c>
    </row>
    <row r="74" spans="1:123" x14ac:dyDescent="0.25">
      <c r="A74" s="80" t="s">
        <v>333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96527.11511660782</v>
      </c>
      <c r="I74">
        <v>66655.224860494389</v>
      </c>
      <c r="J74">
        <v>0</v>
      </c>
      <c r="K74">
        <v>30</v>
      </c>
      <c r="L74">
        <v>49</v>
      </c>
      <c r="M74">
        <v>1671688411</v>
      </c>
      <c r="N74">
        <v>43450</v>
      </c>
      <c r="O74">
        <v>0</v>
      </c>
      <c r="P74">
        <v>133917</v>
      </c>
      <c r="Q74">
        <v>8</v>
      </c>
      <c r="R74">
        <v>43</v>
      </c>
      <c r="S74">
        <v>53</v>
      </c>
      <c r="T74">
        <v>46088</v>
      </c>
      <c r="U74">
        <v>4968</v>
      </c>
      <c r="V74">
        <v>116</v>
      </c>
      <c r="W74">
        <v>0</v>
      </c>
      <c r="X74">
        <v>0</v>
      </c>
      <c r="Y74">
        <v>0</v>
      </c>
      <c r="Z74">
        <v>0</v>
      </c>
      <c r="AA74">
        <v>4</v>
      </c>
      <c r="AB74">
        <v>25554</v>
      </c>
      <c r="AC74">
        <v>13684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44379</v>
      </c>
      <c r="BI74">
        <v>300146.63</v>
      </c>
      <c r="BJ74">
        <v>424222.47</v>
      </c>
      <c r="BK74">
        <v>124075.84</v>
      </c>
      <c r="BL74">
        <v>4</v>
      </c>
      <c r="BM74">
        <v>11</v>
      </c>
      <c r="BN74">
        <v>0</v>
      </c>
      <c r="BO74">
        <v>0</v>
      </c>
      <c r="BP74">
        <v>0</v>
      </c>
      <c r="BQ74">
        <v>188744.16392783239</v>
      </c>
      <c r="BR74">
        <v>312817.23591277318</v>
      </c>
      <c r="BS74">
        <v>124073.07198494081</v>
      </c>
      <c r="BT74">
        <v>111402.4660721676</v>
      </c>
      <c r="BU74">
        <v>111405.23408722669</v>
      </c>
      <c r="BV74">
        <v>2.7680150592059358</v>
      </c>
      <c r="BW74">
        <v>124073.07198494081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156408.61795638659</v>
      </c>
      <c r="CI74">
        <v>187690.34154766391</v>
      </c>
      <c r="CJ74">
        <v>218972.06513894131</v>
      </c>
      <c r="CK74">
        <v>250253.7887302186</v>
      </c>
      <c r="CL74">
        <v>281535.51232149592</v>
      </c>
      <c r="CM74">
        <v>344098.95950405061</v>
      </c>
      <c r="CN74">
        <v>375380.68309532793</v>
      </c>
      <c r="CO74">
        <v>406662.40668660519</v>
      </c>
      <c r="CP74">
        <v>437944.1302778825</v>
      </c>
      <c r="CQ74">
        <v>469225.85386915982</v>
      </c>
      <c r="CS74">
        <v>2.5212339060222591</v>
      </c>
      <c r="CT74">
        <v>1.4630000000000001</v>
      </c>
      <c r="CV74">
        <v>0.58652475299714801</v>
      </c>
      <c r="CW74">
        <v>2.3210857136348282</v>
      </c>
      <c r="CY74">
        <v>-45868.763006747482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-61509.624802386141</v>
      </c>
      <c r="DK74">
        <v>-54558.130670991188</v>
      </c>
      <c r="DL74">
        <v>-45868.763006747482</v>
      </c>
      <c r="DM74">
        <v>-34696.718867005577</v>
      </c>
      <c r="DN74">
        <v>-19800.660014016379</v>
      </c>
      <c r="DO74">
        <v>-74022.314238897074</v>
      </c>
      <c r="DP74">
        <v>-68461.118933781108</v>
      </c>
      <c r="DQ74">
        <v>-61509.624802386141</v>
      </c>
      <c r="DR74">
        <v>-52571.989490592619</v>
      </c>
      <c r="DS74">
        <v>-40655.142408201253</v>
      </c>
    </row>
    <row r="75" spans="1:123" x14ac:dyDescent="0.25">
      <c r="A75" s="80" t="s">
        <v>144</v>
      </c>
      <c r="B75">
        <v>105636.95556712629</v>
      </c>
      <c r="C75">
        <v>83046.722747009611</v>
      </c>
      <c r="D75">
        <v>0</v>
      </c>
      <c r="E75">
        <v>14</v>
      </c>
      <c r="F75">
        <v>26</v>
      </c>
      <c r="G75">
        <v>1672096199</v>
      </c>
      <c r="H75">
        <v>214804.3844565787</v>
      </c>
      <c r="I75">
        <v>165460.60319672691</v>
      </c>
      <c r="J75">
        <v>0</v>
      </c>
      <c r="K75">
        <v>15</v>
      </c>
      <c r="L75">
        <v>28</v>
      </c>
      <c r="M75">
        <v>1672095975</v>
      </c>
      <c r="N75">
        <v>1614</v>
      </c>
      <c r="O75">
        <v>0</v>
      </c>
      <c r="P75">
        <v>226589</v>
      </c>
      <c r="Q75">
        <v>10</v>
      </c>
      <c r="R75">
        <v>40</v>
      </c>
      <c r="S75">
        <v>77</v>
      </c>
      <c r="T75">
        <v>3739</v>
      </c>
      <c r="U75">
        <v>18</v>
      </c>
      <c r="V75">
        <v>3</v>
      </c>
      <c r="W75">
        <v>0</v>
      </c>
      <c r="X75">
        <v>0</v>
      </c>
      <c r="Y75">
        <v>16</v>
      </c>
      <c r="Z75">
        <v>0</v>
      </c>
      <c r="AA75">
        <v>0</v>
      </c>
      <c r="AB75">
        <v>221107</v>
      </c>
      <c r="AC75">
        <v>5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10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221236</v>
      </c>
      <c r="BI75">
        <v>735304.25</v>
      </c>
      <c r="BJ75">
        <v>853043.27</v>
      </c>
      <c r="BK75">
        <v>117739.02</v>
      </c>
      <c r="BL75">
        <v>7</v>
      </c>
      <c r="BM75">
        <v>27</v>
      </c>
      <c r="BN75">
        <v>117565.1684738185</v>
      </c>
      <c r="BO75">
        <v>156288.9432685542</v>
      </c>
      <c r="BP75">
        <v>38723.774794735713</v>
      </c>
      <c r="BQ75">
        <v>238550.84160887421</v>
      </c>
      <c r="BR75">
        <v>317540.79965095402</v>
      </c>
      <c r="BS75">
        <v>78989.958042079772</v>
      </c>
      <c r="BT75">
        <v>379188.23991730728</v>
      </c>
      <c r="BU75">
        <v>379213.52708049188</v>
      </c>
      <c r="BV75">
        <v>25.287163184519159</v>
      </c>
      <c r="BW75">
        <v>117713.7328368155</v>
      </c>
      <c r="BX75">
        <v>78144.471634277099</v>
      </c>
      <c r="BY75">
        <v>93773.365961132513</v>
      </c>
      <c r="BZ75">
        <v>109402.2602879879</v>
      </c>
      <c r="CA75">
        <v>125031.1546148434</v>
      </c>
      <c r="CB75">
        <v>140660.0489416988</v>
      </c>
      <c r="CC75">
        <v>171917.8375954096</v>
      </c>
      <c r="CD75">
        <v>187546.731922265</v>
      </c>
      <c r="CE75">
        <v>203175.62624912051</v>
      </c>
      <c r="CF75">
        <v>218804.52057597591</v>
      </c>
      <c r="CG75">
        <v>234433.41490283131</v>
      </c>
      <c r="CH75">
        <v>158770.39982547701</v>
      </c>
      <c r="CI75">
        <v>190524.4797905724</v>
      </c>
      <c r="CJ75">
        <v>222278.55975566781</v>
      </c>
      <c r="CK75">
        <v>254032.6397207632</v>
      </c>
      <c r="CL75">
        <v>285786.71968585858</v>
      </c>
      <c r="CM75">
        <v>349294.87961604941</v>
      </c>
      <c r="CN75">
        <v>381048.95958114468</v>
      </c>
      <c r="CO75">
        <v>412803.03954624018</v>
      </c>
      <c r="CP75">
        <v>444557.11951133551</v>
      </c>
      <c r="CQ75">
        <v>476311.19947643089</v>
      </c>
      <c r="CR75">
        <v>4.035994530414448</v>
      </c>
      <c r="CS75">
        <v>4.0200147907635637</v>
      </c>
      <c r="CT75">
        <v>1.4630000000000001</v>
      </c>
      <c r="CU75">
        <v>-8.9183793841147718E-3</v>
      </c>
      <c r="CV75">
        <v>-4.9787853541111149E-3</v>
      </c>
      <c r="CW75">
        <v>1.455716037026936</v>
      </c>
      <c r="CX75">
        <v>348.46102240283739</v>
      </c>
      <c r="CY75">
        <v>395.24187065872587</v>
      </c>
      <c r="CZ75">
        <v>-7465.9861410248741</v>
      </c>
      <c r="DA75">
        <v>-3992.8985128347781</v>
      </c>
      <c r="DB75">
        <v>348.46102240283648</v>
      </c>
      <c r="DC75">
        <v>5930.2089962797691</v>
      </c>
      <c r="DD75">
        <v>13372.53962811569</v>
      </c>
      <c r="DE75">
        <v>-13717.54387176704</v>
      </c>
      <c r="DF75">
        <v>-10939.07376921496</v>
      </c>
      <c r="DG75">
        <v>-7465.9861410248704</v>
      </c>
      <c r="DH75">
        <v>-3000.587761923322</v>
      </c>
      <c r="DI75">
        <v>2953.276743545408</v>
      </c>
      <c r="DJ75">
        <v>-15481.79811188898</v>
      </c>
      <c r="DK75">
        <v>-8425.3358974233415</v>
      </c>
      <c r="DL75">
        <v>395.24187065871962</v>
      </c>
      <c r="DM75">
        <v>11735.98471533565</v>
      </c>
      <c r="DN75">
        <v>26856.975174904888</v>
      </c>
      <c r="DO75">
        <v>-28183.430097927139</v>
      </c>
      <c r="DP75">
        <v>-22538.260326354619</v>
      </c>
      <c r="DQ75">
        <v>-15481.798111888969</v>
      </c>
      <c r="DR75">
        <v>-6409.203836147426</v>
      </c>
      <c r="DS75">
        <v>5687.5885315079649</v>
      </c>
    </row>
    <row r="76" spans="1:123" x14ac:dyDescent="0.25">
      <c r="A76" s="80" t="s">
        <v>85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300625.51223394362</v>
      </c>
      <c r="I76">
        <v>187915.34905185809</v>
      </c>
      <c r="J76">
        <v>0</v>
      </c>
      <c r="K76">
        <v>63</v>
      </c>
      <c r="L76">
        <v>58</v>
      </c>
      <c r="M76">
        <v>1671845323</v>
      </c>
      <c r="N76">
        <v>21106</v>
      </c>
      <c r="O76">
        <v>0</v>
      </c>
      <c r="P76">
        <v>23381</v>
      </c>
      <c r="Q76">
        <v>4</v>
      </c>
      <c r="R76">
        <v>18</v>
      </c>
      <c r="S76">
        <v>33</v>
      </c>
      <c r="T76">
        <v>2241</v>
      </c>
      <c r="U76">
        <v>0</v>
      </c>
      <c r="V76">
        <v>1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34</v>
      </c>
      <c r="BI76">
        <v>1344299.76</v>
      </c>
      <c r="BJ76">
        <v>1459309.16</v>
      </c>
      <c r="BK76">
        <v>115009.4</v>
      </c>
      <c r="BL76">
        <v>2</v>
      </c>
      <c r="BM76">
        <v>6</v>
      </c>
      <c r="BN76">
        <v>0</v>
      </c>
      <c r="BO76">
        <v>0</v>
      </c>
      <c r="BP76">
        <v>0</v>
      </c>
      <c r="BQ76">
        <v>327913.09009931801</v>
      </c>
      <c r="BR76">
        <v>442922.49206952512</v>
      </c>
      <c r="BS76">
        <v>115009.40197020709</v>
      </c>
      <c r="BT76">
        <v>1016386.6699006821</v>
      </c>
      <c r="BU76">
        <v>1016386.667930475</v>
      </c>
      <c r="BV76">
        <v>-1.9702071440406139E-3</v>
      </c>
      <c r="BW76">
        <v>115009.40197020709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221461.24603476259</v>
      </c>
      <c r="CI76">
        <v>265753.49524171499</v>
      </c>
      <c r="CJ76">
        <v>310045.74444866762</v>
      </c>
      <c r="CK76">
        <v>354337.99365562008</v>
      </c>
      <c r="CL76">
        <v>398630.2428625726</v>
      </c>
      <c r="CM76">
        <v>487214.7412764777</v>
      </c>
      <c r="CN76">
        <v>531506.9904834301</v>
      </c>
      <c r="CO76">
        <v>575799.23969038273</v>
      </c>
      <c r="CP76">
        <v>620091.48889733513</v>
      </c>
      <c r="CQ76">
        <v>664383.73810428765</v>
      </c>
      <c r="CS76">
        <v>3.851185072540964</v>
      </c>
      <c r="CT76">
        <v>1.4630000000000001</v>
      </c>
      <c r="CV76">
        <v>3.86413336819591E-2</v>
      </c>
      <c r="CW76">
        <v>1.5195322711767061</v>
      </c>
      <c r="CY76">
        <v>-4278.77895282586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-26424.903556302121</v>
      </c>
      <c r="DK76">
        <v>-16582.181510312668</v>
      </c>
      <c r="DL76">
        <v>-4278.7789528258581</v>
      </c>
      <c r="DM76">
        <v>11539.88147822861</v>
      </c>
      <c r="DN76">
        <v>32631.428719634569</v>
      </c>
      <c r="DO76">
        <v>-44141.803239083107</v>
      </c>
      <c r="DP76">
        <v>-36267.625602291548</v>
      </c>
      <c r="DQ76">
        <v>-26424.903556302099</v>
      </c>
      <c r="DR76">
        <v>-13769.97521145853</v>
      </c>
      <c r="DS76">
        <v>3103.262581666248</v>
      </c>
    </row>
    <row r="77" spans="1:123" x14ac:dyDescent="0.25">
      <c r="A77" s="80" t="s">
        <v>392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287723.06810591847</v>
      </c>
      <c r="I77">
        <v>8.6562723396876E-5</v>
      </c>
      <c r="J77">
        <v>0</v>
      </c>
      <c r="K77">
        <v>58</v>
      </c>
      <c r="L77">
        <v>34</v>
      </c>
      <c r="M77">
        <v>1671710220</v>
      </c>
      <c r="N77">
        <v>1603</v>
      </c>
      <c r="O77">
        <v>0</v>
      </c>
      <c r="P77">
        <v>16561</v>
      </c>
      <c r="Q77">
        <v>4</v>
      </c>
      <c r="R77">
        <v>11</v>
      </c>
      <c r="S77">
        <v>0</v>
      </c>
      <c r="T77">
        <v>14654</v>
      </c>
      <c r="U77">
        <v>292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12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304</v>
      </c>
      <c r="BI77">
        <v>360796.36</v>
      </c>
      <c r="BJ77">
        <v>473662.82</v>
      </c>
      <c r="BK77">
        <v>112866.45</v>
      </c>
      <c r="BL77">
        <v>3</v>
      </c>
      <c r="BM77">
        <v>5</v>
      </c>
      <c r="BN77">
        <v>0</v>
      </c>
      <c r="BO77">
        <v>0</v>
      </c>
      <c r="BP77">
        <v>0</v>
      </c>
      <c r="BQ77">
        <v>313477.48959247803</v>
      </c>
      <c r="BR77">
        <v>426343.94322589831</v>
      </c>
      <c r="BS77">
        <v>112866.4536334203</v>
      </c>
      <c r="BT77">
        <v>47318.870407521958</v>
      </c>
      <c r="BU77">
        <v>47318.876774101693</v>
      </c>
      <c r="BV77">
        <v>-3.6334203032311052E-3</v>
      </c>
      <c r="BW77">
        <v>112866.4536334203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213171.97161294919</v>
      </c>
      <c r="CI77">
        <v>255806.36593553901</v>
      </c>
      <c r="CJ77">
        <v>298440.76025812881</v>
      </c>
      <c r="CK77">
        <v>341075.15458071872</v>
      </c>
      <c r="CL77">
        <v>383709.54890330852</v>
      </c>
      <c r="CM77">
        <v>468978.33754848823</v>
      </c>
      <c r="CN77">
        <v>511612.73187107802</v>
      </c>
      <c r="CO77">
        <v>554247.12619366788</v>
      </c>
      <c r="CP77">
        <v>596881.52051625762</v>
      </c>
      <c r="CQ77">
        <v>639515.91483884747</v>
      </c>
      <c r="CS77">
        <v>3.777419503324023</v>
      </c>
      <c r="CT77">
        <v>1.4630000000000001</v>
      </c>
      <c r="CV77">
        <v>5.8923954959228857E-2</v>
      </c>
      <c r="CW77">
        <v>1.5492057461053521</v>
      </c>
      <c r="CY77">
        <v>-6280.4678269457181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-27597.664988240631</v>
      </c>
      <c r="DK77">
        <v>-18123.355138776231</v>
      </c>
      <c r="DL77">
        <v>-6280.4678269457218</v>
      </c>
      <c r="DM77">
        <v>8946.1015739792201</v>
      </c>
      <c r="DN77">
        <v>29248.194108545791</v>
      </c>
      <c r="DO77">
        <v>-44651.422717276568</v>
      </c>
      <c r="DP77">
        <v>-37071.974837705042</v>
      </c>
      <c r="DQ77">
        <v>-27597.664988240631</v>
      </c>
      <c r="DR77">
        <v>-15416.40946750068</v>
      </c>
      <c r="DS77">
        <v>825.26456015258736</v>
      </c>
    </row>
    <row r="78" spans="1:123" x14ac:dyDescent="0.25">
      <c r="A78" s="80" t="s">
        <v>150</v>
      </c>
      <c r="B78">
        <v>225271.46519177881</v>
      </c>
      <c r="C78">
        <v>149294.6857757573</v>
      </c>
      <c r="D78">
        <v>0</v>
      </c>
      <c r="E78">
        <v>622</v>
      </c>
      <c r="F78">
        <v>132</v>
      </c>
      <c r="G78">
        <v>1671047543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737</v>
      </c>
      <c r="O78">
        <v>0</v>
      </c>
      <c r="P78">
        <v>1885</v>
      </c>
      <c r="Q78">
        <v>7</v>
      </c>
      <c r="R78">
        <v>41</v>
      </c>
      <c r="S78">
        <v>770</v>
      </c>
      <c r="T78">
        <v>330</v>
      </c>
      <c r="U78">
        <v>19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29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818</v>
      </c>
      <c r="BI78">
        <v>348151.9</v>
      </c>
      <c r="BJ78">
        <v>452375.99</v>
      </c>
      <c r="BK78">
        <v>104224.08</v>
      </c>
      <c r="BL78">
        <v>5</v>
      </c>
      <c r="BM78">
        <v>26</v>
      </c>
      <c r="BN78">
        <v>231526.40347963519</v>
      </c>
      <c r="BO78">
        <v>335090.79908048332</v>
      </c>
      <c r="BP78">
        <v>103564.395600848</v>
      </c>
      <c r="BQ78">
        <v>398.14011483810179</v>
      </c>
      <c r="BR78">
        <v>398.14011483810179</v>
      </c>
      <c r="BS78">
        <v>0</v>
      </c>
      <c r="BT78">
        <v>116227.35640552671</v>
      </c>
      <c r="BU78">
        <v>116887.0508046786</v>
      </c>
      <c r="BV78">
        <v>659.68439915198542</v>
      </c>
      <c r="BW78">
        <v>103564.395600848</v>
      </c>
      <c r="BX78">
        <v>167545.3995402416</v>
      </c>
      <c r="BY78">
        <v>201054.47944828999</v>
      </c>
      <c r="BZ78">
        <v>234563.55935633829</v>
      </c>
      <c r="CA78">
        <v>268072.63926438661</v>
      </c>
      <c r="CB78">
        <v>301581.71917243488</v>
      </c>
      <c r="CC78">
        <v>368599.87898853171</v>
      </c>
      <c r="CD78">
        <v>402108.95889657992</v>
      </c>
      <c r="CE78">
        <v>435618.03880462819</v>
      </c>
      <c r="CF78">
        <v>469127.11871267651</v>
      </c>
      <c r="CG78">
        <v>502636.1986207249</v>
      </c>
      <c r="CH78">
        <v>199.0700574190509</v>
      </c>
      <c r="CI78">
        <v>238.88406890286109</v>
      </c>
      <c r="CJ78">
        <v>278.69808038667122</v>
      </c>
      <c r="CK78">
        <v>318.51209187048153</v>
      </c>
      <c r="CL78">
        <v>358.3261033542916</v>
      </c>
      <c r="CM78">
        <v>437.95412632191199</v>
      </c>
      <c r="CN78">
        <v>477.76813780572212</v>
      </c>
      <c r="CO78">
        <v>517.58214928953237</v>
      </c>
      <c r="CP78">
        <v>557.39616077334244</v>
      </c>
      <c r="CQ78">
        <v>597.21017225715264</v>
      </c>
      <c r="CR78">
        <v>3.2355791499230211</v>
      </c>
      <c r="CS78" t="s">
        <v>116</v>
      </c>
      <c r="CT78">
        <v>1.4630000000000001</v>
      </c>
      <c r="CU78">
        <v>0.23625472122824309</v>
      </c>
      <c r="CV78">
        <v>-1</v>
      </c>
      <c r="CW78">
        <v>0</v>
      </c>
      <c r="CX78">
        <v>-19791.695830727211</v>
      </c>
      <c r="CZ78">
        <v>-36546.235784751363</v>
      </c>
      <c r="DA78">
        <v>-29099.773582962851</v>
      </c>
      <c r="DB78">
        <v>-19791.6958307272</v>
      </c>
      <c r="DC78">
        <v>-7824.167292138518</v>
      </c>
      <c r="DD78">
        <v>8132.5374259797391</v>
      </c>
      <c r="DE78">
        <v>-49949.867747970697</v>
      </c>
      <c r="DF78">
        <v>-43992.697986539883</v>
      </c>
      <c r="DG78">
        <v>-36546.235784751363</v>
      </c>
      <c r="DH78">
        <v>-26972.212953880411</v>
      </c>
      <c r="DI78">
        <v>-14206.84917938581</v>
      </c>
      <c r="DJ78">
        <v>79.628022967620353</v>
      </c>
      <c r="DK78">
        <v>88.475581075133732</v>
      </c>
      <c r="DL78">
        <v>99.535028709525449</v>
      </c>
      <c r="DM78">
        <v>113.7543185251719</v>
      </c>
      <c r="DN78">
        <v>132.7133716127006</v>
      </c>
      <c r="DO78">
        <v>63.702418374096297</v>
      </c>
      <c r="DP78">
        <v>70.780464860106989</v>
      </c>
      <c r="DQ78">
        <v>79.628022967620367</v>
      </c>
      <c r="DR78">
        <v>91.003454820137563</v>
      </c>
      <c r="DS78">
        <v>106.1706972901605</v>
      </c>
    </row>
    <row r="79" spans="1:123" x14ac:dyDescent="0.25">
      <c r="A79" s="80" t="s">
        <v>64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272238.28257404448</v>
      </c>
      <c r="I79">
        <v>211343.80207099771</v>
      </c>
      <c r="J79">
        <v>0</v>
      </c>
      <c r="K79">
        <v>2</v>
      </c>
      <c r="L79">
        <v>27</v>
      </c>
      <c r="M79">
        <v>1672010241</v>
      </c>
      <c r="N79">
        <v>1410658</v>
      </c>
      <c r="O79">
        <v>0</v>
      </c>
      <c r="P79">
        <v>1493862</v>
      </c>
      <c r="Q79">
        <v>9</v>
      </c>
      <c r="R79">
        <v>34</v>
      </c>
      <c r="S79">
        <v>5</v>
      </c>
      <c r="T79">
        <v>81643</v>
      </c>
      <c r="U79">
        <v>1</v>
      </c>
      <c r="V79">
        <v>0</v>
      </c>
      <c r="W79">
        <v>0</v>
      </c>
      <c r="X79">
        <v>0</v>
      </c>
      <c r="Y79">
        <v>0</v>
      </c>
      <c r="Z79">
        <v>0</v>
      </c>
      <c r="AA79">
        <v>1550</v>
      </c>
      <c r="AB79">
        <v>5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1561</v>
      </c>
      <c r="BI79">
        <v>22202545.149999999</v>
      </c>
      <c r="BJ79">
        <v>22303337</v>
      </c>
      <c r="BK79">
        <v>100791.85</v>
      </c>
      <c r="BL79">
        <v>2</v>
      </c>
      <c r="BM79">
        <v>15</v>
      </c>
      <c r="BN79">
        <v>0</v>
      </c>
      <c r="BO79">
        <v>0</v>
      </c>
      <c r="BP79">
        <v>0</v>
      </c>
      <c r="BQ79">
        <v>300061.34421784658</v>
      </c>
      <c r="BR79">
        <v>400853.19635613961</v>
      </c>
      <c r="BS79">
        <v>100791.852138293</v>
      </c>
      <c r="BT79">
        <v>21902483.80578215</v>
      </c>
      <c r="BU79">
        <v>21902483.80364386</v>
      </c>
      <c r="BV79">
        <v>-2.138292984454893E-3</v>
      </c>
      <c r="BW79">
        <v>100791.852138293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200426.59817806981</v>
      </c>
      <c r="CI79">
        <v>240511.91781368371</v>
      </c>
      <c r="CJ79">
        <v>280597.23744929768</v>
      </c>
      <c r="CK79">
        <v>320682.55708491168</v>
      </c>
      <c r="CL79">
        <v>360767.87672052562</v>
      </c>
      <c r="CM79">
        <v>440938.51599175349</v>
      </c>
      <c r="CN79">
        <v>481023.83562736743</v>
      </c>
      <c r="CO79">
        <v>521109.15526298143</v>
      </c>
      <c r="CP79">
        <v>561194.47489859536</v>
      </c>
      <c r="CQ79">
        <v>601279.7945342093</v>
      </c>
      <c r="CS79">
        <v>3.977039689737448</v>
      </c>
      <c r="CT79">
        <v>1.4630000000000001</v>
      </c>
      <c r="CV79">
        <v>5.7732162748587168E-3</v>
      </c>
      <c r="CW79">
        <v>1.471446215410118</v>
      </c>
      <c r="CY79">
        <v>-578.55304925810594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-20621.212867065089</v>
      </c>
      <c r="DK79">
        <v>-11713.36405915087</v>
      </c>
      <c r="DL79">
        <v>-578.55304925810196</v>
      </c>
      <c r="DM79">
        <v>13737.632534889741</v>
      </c>
      <c r="DN79">
        <v>32825.879980420177</v>
      </c>
      <c r="DO79">
        <v>-36655.340721310647</v>
      </c>
      <c r="DP79">
        <v>-29529.061674979279</v>
      </c>
      <c r="DQ79">
        <v>-20621.212867065071</v>
      </c>
      <c r="DR79">
        <v>-9168.2643997467967</v>
      </c>
      <c r="DS79">
        <v>6102.333556677564</v>
      </c>
    </row>
    <row r="80" spans="1:123" x14ac:dyDescent="0.25">
      <c r="A80" s="80" t="s">
        <v>101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249017.48211218609</v>
      </c>
      <c r="I80">
        <v>178467.2028924998</v>
      </c>
      <c r="J80">
        <v>0</v>
      </c>
      <c r="K80">
        <v>5</v>
      </c>
      <c r="L80">
        <v>40</v>
      </c>
      <c r="M80">
        <v>1671339495</v>
      </c>
      <c r="N80">
        <v>200</v>
      </c>
      <c r="O80">
        <v>0</v>
      </c>
      <c r="P80">
        <v>948</v>
      </c>
      <c r="Q80">
        <v>5</v>
      </c>
      <c r="R80">
        <v>16</v>
      </c>
      <c r="S80">
        <v>9</v>
      </c>
      <c r="T80">
        <v>542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197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206</v>
      </c>
      <c r="BI80">
        <v>697212.42</v>
      </c>
      <c r="BJ80">
        <v>797620.78</v>
      </c>
      <c r="BK80">
        <v>100408.36</v>
      </c>
      <c r="BL80">
        <v>3</v>
      </c>
      <c r="BM80">
        <v>11</v>
      </c>
      <c r="BN80">
        <v>0</v>
      </c>
      <c r="BO80">
        <v>0</v>
      </c>
      <c r="BP80">
        <v>0</v>
      </c>
      <c r="BQ80">
        <v>270553.87990564603</v>
      </c>
      <c r="BR80">
        <v>370962.24083172862</v>
      </c>
      <c r="BS80">
        <v>100408.36092608261</v>
      </c>
      <c r="BT80">
        <v>426658.54009435402</v>
      </c>
      <c r="BU80">
        <v>426658.53916827141</v>
      </c>
      <c r="BV80">
        <v>-9.2608259001281112E-4</v>
      </c>
      <c r="BW80">
        <v>100408.36092608261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185481.12041586431</v>
      </c>
      <c r="CI80">
        <v>222577.34449903719</v>
      </c>
      <c r="CJ80">
        <v>259673.56858220999</v>
      </c>
      <c r="CK80">
        <v>296769.79266538291</v>
      </c>
      <c r="CL80">
        <v>333866.01674855582</v>
      </c>
      <c r="CM80">
        <v>408058.46491490147</v>
      </c>
      <c r="CN80">
        <v>445154.68899807433</v>
      </c>
      <c r="CO80">
        <v>482250.91308124718</v>
      </c>
      <c r="CP80">
        <v>519347.13716441998</v>
      </c>
      <c r="CQ80">
        <v>556443.36124759295</v>
      </c>
      <c r="CS80">
        <v>3.694535369468078</v>
      </c>
      <c r="CT80">
        <v>1.4630000000000001</v>
      </c>
      <c r="CV80">
        <v>8.2680120768718446E-2</v>
      </c>
      <c r="CW80">
        <v>1.583961016684635</v>
      </c>
      <c r="CY80">
        <v>-7667.8007181504336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-26215.912759736861</v>
      </c>
      <c r="DK80">
        <v>-17972.307407920671</v>
      </c>
      <c r="DL80">
        <v>-7667.8007181504363</v>
      </c>
      <c r="DM80">
        <v>5580.850740125592</v>
      </c>
      <c r="DN80">
        <v>23245.719351160282</v>
      </c>
      <c r="DO80">
        <v>-41054.402393006007</v>
      </c>
      <c r="DP80">
        <v>-34459.518111553058</v>
      </c>
      <c r="DQ80">
        <v>-26215.912759736861</v>
      </c>
      <c r="DR80">
        <v>-15616.99159311605</v>
      </c>
      <c r="DS80">
        <v>-1485.0967042882839</v>
      </c>
    </row>
    <row r="81" spans="1:123" x14ac:dyDescent="0.25">
      <c r="A81" s="80" t="s">
        <v>168</v>
      </c>
      <c r="B81">
        <v>134893.45324720559</v>
      </c>
      <c r="C81">
        <v>104475.06281010339</v>
      </c>
      <c r="D81">
        <v>0</v>
      </c>
      <c r="E81">
        <v>78</v>
      </c>
      <c r="F81">
        <v>45</v>
      </c>
      <c r="G81">
        <v>1672162199</v>
      </c>
      <c r="H81">
        <v>130236.93713486361</v>
      </c>
      <c r="I81">
        <v>90203.223799447616</v>
      </c>
      <c r="J81">
        <v>0</v>
      </c>
      <c r="K81">
        <v>19</v>
      </c>
      <c r="L81">
        <v>50</v>
      </c>
      <c r="M81">
        <v>1672163802</v>
      </c>
      <c r="N81">
        <v>30276</v>
      </c>
      <c r="O81">
        <v>0</v>
      </c>
      <c r="P81">
        <v>47563</v>
      </c>
      <c r="Q81">
        <v>9</v>
      </c>
      <c r="R81">
        <v>65</v>
      </c>
      <c r="S81">
        <v>443</v>
      </c>
      <c r="T81">
        <v>8778</v>
      </c>
      <c r="U81">
        <v>0</v>
      </c>
      <c r="V81">
        <v>1</v>
      </c>
      <c r="W81">
        <v>0</v>
      </c>
      <c r="X81">
        <v>0</v>
      </c>
      <c r="Y81">
        <v>0</v>
      </c>
      <c r="Z81">
        <v>0</v>
      </c>
      <c r="AA81">
        <v>0</v>
      </c>
      <c r="AB81">
        <v>8057</v>
      </c>
      <c r="AC81">
        <v>8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8509</v>
      </c>
      <c r="BI81">
        <v>19301041.350000001</v>
      </c>
      <c r="BJ81">
        <v>25619551.129999999</v>
      </c>
      <c r="BK81">
        <v>6319092.2599999998</v>
      </c>
      <c r="BL81">
        <v>5</v>
      </c>
      <c r="BM81">
        <v>27</v>
      </c>
      <c r="BN81">
        <v>148483.82606483719</v>
      </c>
      <c r="BO81">
        <v>198273.39863222939</v>
      </c>
      <c r="BP81">
        <v>49789.572567392148</v>
      </c>
      <c r="BQ81">
        <v>144488.12181130119</v>
      </c>
      <c r="BR81">
        <v>192517.06299495319</v>
      </c>
      <c r="BS81">
        <v>48028.941183651958</v>
      </c>
      <c r="BT81">
        <v>19008069.402123861</v>
      </c>
      <c r="BU81">
        <v>25228760.668372821</v>
      </c>
      <c r="BV81">
        <v>6221273.7462489558</v>
      </c>
      <c r="BW81">
        <v>97818.513751044113</v>
      </c>
      <c r="BX81">
        <v>99136.699316114682</v>
      </c>
      <c r="BY81">
        <v>118964.0391793376</v>
      </c>
      <c r="BZ81">
        <v>138791.37904256061</v>
      </c>
      <c r="CA81">
        <v>158618.71890578349</v>
      </c>
      <c r="CB81">
        <v>178446.0587690064</v>
      </c>
      <c r="CC81">
        <v>218100.7384954523</v>
      </c>
      <c r="CD81">
        <v>237928.07835867521</v>
      </c>
      <c r="CE81">
        <v>257755.4182218982</v>
      </c>
      <c r="CF81">
        <v>277582.75808512111</v>
      </c>
      <c r="CG81">
        <v>297410.09794834408</v>
      </c>
      <c r="CH81">
        <v>96258.531497476579</v>
      </c>
      <c r="CI81">
        <v>115510.23779697189</v>
      </c>
      <c r="CJ81">
        <v>134761.9440964672</v>
      </c>
      <c r="CK81">
        <v>154013.6503959625</v>
      </c>
      <c r="CL81">
        <v>173265.35669545789</v>
      </c>
      <c r="CM81">
        <v>211768.76929444849</v>
      </c>
      <c r="CN81">
        <v>231020.47559394379</v>
      </c>
      <c r="CO81">
        <v>250272.18189343909</v>
      </c>
      <c r="CP81">
        <v>269523.88819293439</v>
      </c>
      <c r="CQ81">
        <v>288775.59449242981</v>
      </c>
      <c r="CR81">
        <v>3.9822273702763469</v>
      </c>
      <c r="CS81">
        <v>4.0083553426424876</v>
      </c>
      <c r="CT81">
        <v>1.4630000000000001</v>
      </c>
      <c r="CU81">
        <v>4.4629871855910164E-3</v>
      </c>
      <c r="CV81">
        <v>-2.0844815212863739E-3</v>
      </c>
      <c r="CW81">
        <v>1.459950403534358</v>
      </c>
      <c r="CX81">
        <v>-221.2229093348044</v>
      </c>
      <c r="CY81">
        <v>100.3245650863241</v>
      </c>
      <c r="CZ81">
        <v>-10134.892840946281</v>
      </c>
      <c r="DA81">
        <v>-5728.8173157856218</v>
      </c>
      <c r="DB81">
        <v>-221.2229093348069</v>
      </c>
      <c r="DC81">
        <v>6859.9698989590979</v>
      </c>
      <c r="DD81">
        <v>16301.560310017639</v>
      </c>
      <c r="DE81">
        <v>-18065.828786235448</v>
      </c>
      <c r="DF81">
        <v>-14540.96836610693</v>
      </c>
      <c r="DG81">
        <v>-10134.892840946281</v>
      </c>
      <c r="DH81">
        <v>-4469.9385943111483</v>
      </c>
      <c r="DI81">
        <v>3083.3337345356849</v>
      </c>
      <c r="DJ81">
        <v>-9525.5285846613333</v>
      </c>
      <c r="DK81">
        <v>-5247.3716292179306</v>
      </c>
      <c r="DL81">
        <v>100.3245650863246</v>
      </c>
      <c r="DM81">
        <v>6975.93395776322</v>
      </c>
      <c r="DN81">
        <v>16143.41314799909</v>
      </c>
      <c r="DO81">
        <v>-17226.21110445946</v>
      </c>
      <c r="DP81">
        <v>-13803.68554010474</v>
      </c>
      <c r="DQ81">
        <v>-9525.5285846613333</v>
      </c>
      <c r="DR81">
        <v>-4025.041070519816</v>
      </c>
      <c r="DS81">
        <v>3308.9422816688748</v>
      </c>
    </row>
    <row r="82" spans="1:123" x14ac:dyDescent="0.25">
      <c r="A82" s="80" t="s">
        <v>118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249282.3833748078</v>
      </c>
      <c r="I82">
        <v>199667.59836139251</v>
      </c>
      <c r="J82">
        <v>0</v>
      </c>
      <c r="K82">
        <v>12</v>
      </c>
      <c r="L82">
        <v>57</v>
      </c>
      <c r="M82">
        <v>1671701518</v>
      </c>
      <c r="N82">
        <v>533</v>
      </c>
      <c r="O82">
        <v>0</v>
      </c>
      <c r="P82">
        <v>19003</v>
      </c>
      <c r="Q82">
        <v>4</v>
      </c>
      <c r="R82">
        <v>11</v>
      </c>
      <c r="S82">
        <v>0</v>
      </c>
      <c r="T82">
        <v>18470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271878.93</v>
      </c>
      <c r="BJ82">
        <v>369178.06</v>
      </c>
      <c r="BK82">
        <v>97299.14</v>
      </c>
      <c r="BL82">
        <v>2</v>
      </c>
      <c r="BM82">
        <v>2</v>
      </c>
      <c r="BN82">
        <v>0</v>
      </c>
      <c r="BO82">
        <v>0</v>
      </c>
      <c r="BP82">
        <v>0</v>
      </c>
      <c r="BQ82">
        <v>271878.87610345089</v>
      </c>
      <c r="BR82">
        <v>369178.01296067401</v>
      </c>
      <c r="BS82">
        <v>97299.136857223115</v>
      </c>
      <c r="BT82">
        <v>5.3896549099590629E-2</v>
      </c>
      <c r="BU82">
        <v>4.7039325989317149E-2</v>
      </c>
      <c r="BV82">
        <v>3.1427768844878301E-3</v>
      </c>
      <c r="BW82">
        <v>97299.136857223115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184589.006480337</v>
      </c>
      <c r="CI82">
        <v>221506.8077764044</v>
      </c>
      <c r="CJ82">
        <v>258424.60907247179</v>
      </c>
      <c r="CK82">
        <v>295342.41036853922</v>
      </c>
      <c r="CL82">
        <v>332260.21166460658</v>
      </c>
      <c r="CM82">
        <v>406095.81425674137</v>
      </c>
      <c r="CN82">
        <v>443013.6155528088</v>
      </c>
      <c r="CO82">
        <v>479931.41684887622</v>
      </c>
      <c r="CP82">
        <v>516849.21814494359</v>
      </c>
      <c r="CQ82">
        <v>553767.01944101101</v>
      </c>
      <c r="CS82">
        <v>3.794257841181123</v>
      </c>
      <c r="CT82">
        <v>1.4630000000000001</v>
      </c>
      <c r="CV82">
        <v>5.4224611882156992E-2</v>
      </c>
      <c r="CW82">
        <v>1.542330607183596</v>
      </c>
      <c r="CY82">
        <v>-5004.6336170546128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-23463.53426508831</v>
      </c>
      <c r="DK82">
        <v>-15259.578421517779</v>
      </c>
      <c r="DL82">
        <v>-5004.6336170546128</v>
      </c>
      <c r="DM82">
        <v>8180.295417255169</v>
      </c>
      <c r="DN82">
        <v>25760.200796334891</v>
      </c>
      <c r="DO82">
        <v>-38230.654783515267</v>
      </c>
      <c r="DP82">
        <v>-31667.490108658851</v>
      </c>
      <c r="DQ82">
        <v>-23463.53426508831</v>
      </c>
      <c r="DR82">
        <v>-12915.591037640481</v>
      </c>
      <c r="DS82">
        <v>1148.333265623296</v>
      </c>
    </row>
    <row r="83" spans="1:123" x14ac:dyDescent="0.25">
      <c r="A83" s="80" t="s">
        <v>175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204124.04987880631</v>
      </c>
      <c r="I83">
        <v>111716.9521703447</v>
      </c>
      <c r="J83">
        <v>0</v>
      </c>
      <c r="K83">
        <v>20</v>
      </c>
      <c r="L83">
        <v>47</v>
      </c>
      <c r="M83">
        <v>1671018034</v>
      </c>
      <c r="N83">
        <v>125431</v>
      </c>
      <c r="O83">
        <v>0</v>
      </c>
      <c r="P83">
        <v>162529</v>
      </c>
      <c r="Q83">
        <v>5</v>
      </c>
      <c r="R83">
        <v>31</v>
      </c>
      <c r="S83">
        <v>0</v>
      </c>
      <c r="T83">
        <v>24971</v>
      </c>
      <c r="U83">
        <v>19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12108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12127</v>
      </c>
      <c r="BI83">
        <v>393178.87</v>
      </c>
      <c r="BJ83">
        <v>489833.39</v>
      </c>
      <c r="BK83">
        <v>96654.52</v>
      </c>
      <c r="BL83">
        <v>2</v>
      </c>
      <c r="BM83">
        <v>11</v>
      </c>
      <c r="BN83">
        <v>0</v>
      </c>
      <c r="BO83">
        <v>0</v>
      </c>
      <c r="BP83">
        <v>0</v>
      </c>
      <c r="BQ83">
        <v>211518.06989538731</v>
      </c>
      <c r="BR83">
        <v>308172.58881081792</v>
      </c>
      <c r="BS83">
        <v>96654.518915430643</v>
      </c>
      <c r="BT83">
        <v>181660.80010461269</v>
      </c>
      <c r="BU83">
        <v>181660.80118918209</v>
      </c>
      <c r="BV83">
        <v>1.084569361410104E-3</v>
      </c>
      <c r="BW83">
        <v>96654.518915430643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154086.29440540899</v>
      </c>
      <c r="CI83">
        <v>184903.55328649079</v>
      </c>
      <c r="CJ83">
        <v>215720.8121675725</v>
      </c>
      <c r="CK83">
        <v>246538.07104865441</v>
      </c>
      <c r="CL83">
        <v>277355.32992973621</v>
      </c>
      <c r="CM83">
        <v>338989.84769189969</v>
      </c>
      <c r="CN83">
        <v>369807.10657298152</v>
      </c>
      <c r="CO83">
        <v>400624.36545406329</v>
      </c>
      <c r="CP83">
        <v>431441.62433514511</v>
      </c>
      <c r="CQ83">
        <v>462258.88321622688</v>
      </c>
      <c r="CS83">
        <v>3.188392971884308</v>
      </c>
      <c r="CT83">
        <v>1.4630000000000001</v>
      </c>
      <c r="CV83">
        <v>0.25455050091772141</v>
      </c>
      <c r="CW83">
        <v>1.8354073828426269</v>
      </c>
      <c r="CY83">
        <v>-19611.371712726159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-35020.001153267061</v>
      </c>
      <c r="DK83">
        <v>-28171.721401915551</v>
      </c>
      <c r="DL83">
        <v>-19611.371712726159</v>
      </c>
      <c r="DM83">
        <v>-8605.2078266255266</v>
      </c>
      <c r="DN83">
        <v>6069.6773548420024</v>
      </c>
      <c r="DO83">
        <v>-47346.904705699773</v>
      </c>
      <c r="DP83">
        <v>-41868.280904618558</v>
      </c>
      <c r="DQ83">
        <v>-35020.001153267047</v>
      </c>
      <c r="DR83">
        <v>-26215.070044386539</v>
      </c>
      <c r="DS83">
        <v>-14475.16189921253</v>
      </c>
    </row>
    <row r="84" spans="1:123" x14ac:dyDescent="0.25">
      <c r="A84" s="80" t="s">
        <v>184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207052.07380004309</v>
      </c>
      <c r="I84">
        <v>106497.3482750627</v>
      </c>
      <c r="J84">
        <v>0</v>
      </c>
      <c r="K84">
        <v>43</v>
      </c>
      <c r="L84">
        <v>55</v>
      </c>
      <c r="M84">
        <v>1671054070</v>
      </c>
      <c r="N84">
        <v>56970</v>
      </c>
      <c r="O84">
        <v>0</v>
      </c>
      <c r="P84">
        <v>154063</v>
      </c>
      <c r="Q84">
        <v>4</v>
      </c>
      <c r="R84">
        <v>18</v>
      </c>
      <c r="S84">
        <v>0</v>
      </c>
      <c r="T84">
        <v>97092</v>
      </c>
      <c r="U84">
        <v>1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1</v>
      </c>
      <c r="BI84">
        <v>263206.89</v>
      </c>
      <c r="BJ84">
        <v>359761.12</v>
      </c>
      <c r="BK84">
        <v>96554.23</v>
      </c>
      <c r="BL84">
        <v>2</v>
      </c>
      <c r="BM84">
        <v>5</v>
      </c>
      <c r="BN84">
        <v>0</v>
      </c>
      <c r="BO84">
        <v>0</v>
      </c>
      <c r="BP84">
        <v>0</v>
      </c>
      <c r="BQ84">
        <v>213984.99483570419</v>
      </c>
      <c r="BR84">
        <v>310538.99054357712</v>
      </c>
      <c r="BS84">
        <v>96553.995707872891</v>
      </c>
      <c r="BT84">
        <v>49221.895164295798</v>
      </c>
      <c r="BU84">
        <v>49222.129456422866</v>
      </c>
      <c r="BV84">
        <v>0.2342921271047089</v>
      </c>
      <c r="BW84">
        <v>96553.995707872891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155269.49527178859</v>
      </c>
      <c r="CI84">
        <v>186323.39432614631</v>
      </c>
      <c r="CJ84">
        <v>217377.29338050401</v>
      </c>
      <c r="CK84">
        <v>248431.1924348617</v>
      </c>
      <c r="CL84">
        <v>279485.0914892194</v>
      </c>
      <c r="CM84">
        <v>341592.88959793479</v>
      </c>
      <c r="CN84">
        <v>372646.78865229251</v>
      </c>
      <c r="CO84">
        <v>403700.68770665029</v>
      </c>
      <c r="CP84">
        <v>434754.58676100802</v>
      </c>
      <c r="CQ84">
        <v>465808.48581536568</v>
      </c>
      <c r="CS84">
        <v>3.216221019823172</v>
      </c>
      <c r="CT84">
        <v>1.4630000000000001</v>
      </c>
      <c r="CV84">
        <v>0.24369562145947299</v>
      </c>
      <c r="CW84">
        <v>1.8195266941952091</v>
      </c>
      <c r="CY84">
        <v>-18919.248071978611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-34446.197599157473</v>
      </c>
      <c r="DK84">
        <v>-27545.331142633531</v>
      </c>
      <c r="DL84">
        <v>-18919.248071978611</v>
      </c>
      <c r="DM84">
        <v>-7828.5698382794217</v>
      </c>
      <c r="DN84">
        <v>6959.0011399861542</v>
      </c>
      <c r="DO84">
        <v>-46867.757220900552</v>
      </c>
      <c r="DP84">
        <v>-41347.064055681403</v>
      </c>
      <c r="DQ84">
        <v>-34446.197599157473</v>
      </c>
      <c r="DR84">
        <v>-25573.655012198109</v>
      </c>
      <c r="DS84">
        <v>-13743.59822958565</v>
      </c>
    </row>
    <row r="85" spans="1:123" x14ac:dyDescent="0.25">
      <c r="A85" s="80" t="s">
        <v>136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218595.69269287729</v>
      </c>
      <c r="I85">
        <v>126956.6758633456</v>
      </c>
      <c r="J85">
        <v>0</v>
      </c>
      <c r="K85">
        <v>32</v>
      </c>
      <c r="L85">
        <v>51</v>
      </c>
      <c r="M85">
        <v>1668609665</v>
      </c>
      <c r="N85">
        <v>533</v>
      </c>
      <c r="O85">
        <v>0</v>
      </c>
      <c r="P85">
        <v>18656</v>
      </c>
      <c r="Q85">
        <v>5</v>
      </c>
      <c r="R85">
        <v>23</v>
      </c>
      <c r="S85">
        <v>1111</v>
      </c>
      <c r="T85">
        <v>17006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6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1117</v>
      </c>
      <c r="BI85">
        <v>247651.4</v>
      </c>
      <c r="BJ85">
        <v>343861.32</v>
      </c>
      <c r="BK85">
        <v>96209.919999999998</v>
      </c>
      <c r="BL85">
        <v>2</v>
      </c>
      <c r="BM85">
        <v>3</v>
      </c>
      <c r="BN85">
        <v>0</v>
      </c>
      <c r="BO85">
        <v>0</v>
      </c>
      <c r="BP85">
        <v>0</v>
      </c>
      <c r="BQ85">
        <v>243960.13142860509</v>
      </c>
      <c r="BR85">
        <v>340170.05502978747</v>
      </c>
      <c r="BS85">
        <v>96209.923601182454</v>
      </c>
      <c r="BT85">
        <v>3691.2685713949322</v>
      </c>
      <c r="BU85">
        <v>3691.2649702124759</v>
      </c>
      <c r="BV85">
        <v>-3.601182455895469E-3</v>
      </c>
      <c r="BW85">
        <v>96209.923601182454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170085.02751489379</v>
      </c>
      <c r="CI85">
        <v>204102.03301787251</v>
      </c>
      <c r="CJ85">
        <v>238119.03852085129</v>
      </c>
      <c r="CK85">
        <v>272136.04402382998</v>
      </c>
      <c r="CL85">
        <v>306153.04952680878</v>
      </c>
      <c r="CM85">
        <v>374187.06053276628</v>
      </c>
      <c r="CN85">
        <v>408204.06603574503</v>
      </c>
      <c r="CO85">
        <v>442221.07153872377</v>
      </c>
      <c r="CP85">
        <v>476238.07704170252</v>
      </c>
      <c r="CQ85">
        <v>510255.08254468133</v>
      </c>
      <c r="CS85">
        <v>3.5357065289843632</v>
      </c>
      <c r="CT85">
        <v>1.4630000000000001</v>
      </c>
      <c r="CV85">
        <v>0.1313156132188964</v>
      </c>
      <c r="CW85">
        <v>1.655114742139246</v>
      </c>
      <c r="CY85">
        <v>-11167.40984373557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-28175.912595224949</v>
      </c>
      <c r="DK85">
        <v>-20616.578039007451</v>
      </c>
      <c r="DL85">
        <v>-11167.40984373557</v>
      </c>
      <c r="DM85">
        <v>981.52069304254837</v>
      </c>
      <c r="DN85">
        <v>17180.094742080051</v>
      </c>
      <c r="DO85">
        <v>-41782.714796416447</v>
      </c>
      <c r="DP85">
        <v>-35735.247151442447</v>
      </c>
      <c r="DQ85">
        <v>-28175.912595224949</v>
      </c>
      <c r="DR85">
        <v>-18456.768165802441</v>
      </c>
      <c r="DS85">
        <v>-5497.9089265724469</v>
      </c>
    </row>
    <row r="86" spans="1:123" x14ac:dyDescent="0.25">
      <c r="A86" s="80" t="s">
        <v>130</v>
      </c>
      <c r="B86">
        <v>167421.9991978069</v>
      </c>
      <c r="C86">
        <v>153510.22713536839</v>
      </c>
      <c r="D86">
        <v>0</v>
      </c>
      <c r="E86">
        <v>14</v>
      </c>
      <c r="F86">
        <v>11</v>
      </c>
      <c r="G86">
        <v>1671653927</v>
      </c>
      <c r="H86">
        <v>77697.034729782114</v>
      </c>
      <c r="I86">
        <v>0</v>
      </c>
      <c r="J86">
        <v>0</v>
      </c>
      <c r="K86">
        <v>7</v>
      </c>
      <c r="L86">
        <v>12</v>
      </c>
      <c r="M86">
        <v>1671653953</v>
      </c>
      <c r="N86">
        <v>11420</v>
      </c>
      <c r="O86">
        <v>0</v>
      </c>
      <c r="P86">
        <v>32693</v>
      </c>
      <c r="Q86">
        <v>6</v>
      </c>
      <c r="R86">
        <v>17</v>
      </c>
      <c r="S86">
        <v>26</v>
      </c>
      <c r="T86">
        <v>20760</v>
      </c>
      <c r="U86">
        <v>5</v>
      </c>
      <c r="V86">
        <v>362</v>
      </c>
      <c r="W86">
        <v>0</v>
      </c>
      <c r="X86">
        <v>0</v>
      </c>
      <c r="Y86">
        <v>0</v>
      </c>
      <c r="Z86">
        <v>0</v>
      </c>
      <c r="AA86">
        <v>0</v>
      </c>
      <c r="AB86">
        <v>120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513</v>
      </c>
      <c r="BI86">
        <v>2391251.31</v>
      </c>
      <c r="BJ86">
        <v>2487188.11</v>
      </c>
      <c r="BK86">
        <v>95936.8</v>
      </c>
      <c r="BL86">
        <v>4</v>
      </c>
      <c r="BM86">
        <v>15</v>
      </c>
      <c r="BN86">
        <v>181872.17640427221</v>
      </c>
      <c r="BO86">
        <v>247502.98227799771</v>
      </c>
      <c r="BP86">
        <v>65630.805873725534</v>
      </c>
      <c r="BQ86">
        <v>84536.121237209358</v>
      </c>
      <c r="BR86">
        <v>114842.1152138508</v>
      </c>
      <c r="BS86">
        <v>30305.99397664145</v>
      </c>
      <c r="BT86">
        <v>2124843.0123585179</v>
      </c>
      <c r="BU86">
        <v>2124843.0125081511</v>
      </c>
      <c r="BV86">
        <v>1.4963301873649471E-4</v>
      </c>
      <c r="BW86">
        <v>95936.799850366981</v>
      </c>
      <c r="BX86">
        <v>123751.4911389989</v>
      </c>
      <c r="BY86">
        <v>148501.78936679871</v>
      </c>
      <c r="BZ86">
        <v>173252.08759459839</v>
      </c>
      <c r="CA86">
        <v>198002.38582239821</v>
      </c>
      <c r="CB86">
        <v>222752.684050198</v>
      </c>
      <c r="CC86">
        <v>272253.28050579748</v>
      </c>
      <c r="CD86">
        <v>297003.5787335973</v>
      </c>
      <c r="CE86">
        <v>321753.87696139712</v>
      </c>
      <c r="CF86">
        <v>346504.17518919677</v>
      </c>
      <c r="CG86">
        <v>371254.4734169966</v>
      </c>
      <c r="CH86">
        <v>57421.057606925402</v>
      </c>
      <c r="CI86">
        <v>68905.26912831048</v>
      </c>
      <c r="CJ86">
        <v>80389.480649695557</v>
      </c>
      <c r="CK86">
        <v>91873.692171080649</v>
      </c>
      <c r="CL86">
        <v>103357.9036924657</v>
      </c>
      <c r="CM86">
        <v>126326.3267352359</v>
      </c>
      <c r="CN86">
        <v>137810.53825662099</v>
      </c>
      <c r="CO86">
        <v>149294.74977800611</v>
      </c>
      <c r="CP86">
        <v>160778.96129939111</v>
      </c>
      <c r="CQ86">
        <v>172263.17282077621</v>
      </c>
      <c r="CR86">
        <v>3.7711403811526631</v>
      </c>
      <c r="CS86">
        <v>3.7894191922022471</v>
      </c>
      <c r="CT86">
        <v>1.4630000000000001</v>
      </c>
      <c r="CU86">
        <v>6.0687112044708558E-2</v>
      </c>
      <c r="CV86">
        <v>5.5570734489095219E-2</v>
      </c>
      <c r="CW86">
        <v>1.544299984557546</v>
      </c>
      <c r="CX86">
        <v>-3755.060304226095</v>
      </c>
      <c r="CY86">
        <v>-1595.465173178748</v>
      </c>
      <c r="CZ86">
        <v>-16130.209418125991</v>
      </c>
      <c r="DA86">
        <v>-10630.14314528159</v>
      </c>
      <c r="DB86">
        <v>-3755.0603042260991</v>
      </c>
      <c r="DC86">
        <v>5084.331919988108</v>
      </c>
      <c r="DD86">
        <v>16870.18821894038</v>
      </c>
      <c r="DE86">
        <v>-26030.328709245889</v>
      </c>
      <c r="DF86">
        <v>-21630.275690970371</v>
      </c>
      <c r="DG86">
        <v>-16130.20941812598</v>
      </c>
      <c r="DH86">
        <v>-9058.6956387546161</v>
      </c>
      <c r="DI86">
        <v>369.98940040719748</v>
      </c>
      <c r="DJ86">
        <v>-7337.5709338712877</v>
      </c>
      <c r="DK86">
        <v>-4785.5239291190483</v>
      </c>
      <c r="DL86">
        <v>-1595.465173178749</v>
      </c>
      <c r="DM86">
        <v>2506.0389416016369</v>
      </c>
      <c r="DN86">
        <v>7974.711094642149</v>
      </c>
      <c r="DO86">
        <v>-11931.255542425321</v>
      </c>
      <c r="DP86">
        <v>-9889.6179386235272</v>
      </c>
      <c r="DQ86">
        <v>-7337.5709338712877</v>
      </c>
      <c r="DR86">
        <v>-4056.3676420469778</v>
      </c>
      <c r="DS86">
        <v>318.57008038543432</v>
      </c>
    </row>
    <row r="87" spans="1:123" x14ac:dyDescent="0.25">
      <c r="A87" s="80" t="s">
        <v>176</v>
      </c>
      <c r="B87">
        <v>478782.76631553</v>
      </c>
      <c r="C87">
        <v>365208.07680446038</v>
      </c>
      <c r="D87">
        <v>118680.3213909343</v>
      </c>
      <c r="E87">
        <v>64</v>
      </c>
      <c r="F87">
        <v>111</v>
      </c>
      <c r="G87">
        <v>1671244775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16232</v>
      </c>
      <c r="O87">
        <v>0</v>
      </c>
      <c r="P87">
        <v>17076</v>
      </c>
      <c r="Q87">
        <v>3</v>
      </c>
      <c r="R87">
        <v>12</v>
      </c>
      <c r="S87">
        <v>0</v>
      </c>
      <c r="T87">
        <v>844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615466.41</v>
      </c>
      <c r="BJ87">
        <v>710536.82</v>
      </c>
      <c r="BK87">
        <v>95070.41</v>
      </c>
      <c r="BL87">
        <v>2</v>
      </c>
      <c r="BM87">
        <v>4</v>
      </c>
      <c r="BN87">
        <v>611937.80162772257</v>
      </c>
      <c r="BO87">
        <v>707008.21404899086</v>
      </c>
      <c r="BP87">
        <v>95070.412421268353</v>
      </c>
      <c r="BQ87">
        <v>0</v>
      </c>
      <c r="BR87">
        <v>0</v>
      </c>
      <c r="BS87">
        <v>0</v>
      </c>
      <c r="BT87">
        <v>3528.6083722774638</v>
      </c>
      <c r="BU87">
        <v>3528.6059510090849</v>
      </c>
      <c r="BV87">
        <v>-2.4212683492805809E-3</v>
      </c>
      <c r="BW87">
        <v>95070.412421268353</v>
      </c>
      <c r="BX87">
        <v>353504.10702449537</v>
      </c>
      <c r="BY87">
        <v>424204.92842939449</v>
      </c>
      <c r="BZ87">
        <v>494905.74983429362</v>
      </c>
      <c r="CA87">
        <v>565606.57123919274</v>
      </c>
      <c r="CB87">
        <v>636307.39264409174</v>
      </c>
      <c r="CC87">
        <v>777709.03545388998</v>
      </c>
      <c r="CD87">
        <v>848409.85685878899</v>
      </c>
      <c r="CE87">
        <v>919110.67826368811</v>
      </c>
      <c r="CF87">
        <v>989811.49966858712</v>
      </c>
      <c r="CG87">
        <v>1060512.321073486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7.4366797833604954</v>
      </c>
      <c r="CT87">
        <v>1.4630000000000001</v>
      </c>
      <c r="CU87">
        <v>-0.46212555649498799</v>
      </c>
      <c r="CX87">
        <v>81681.641090979363</v>
      </c>
      <c r="CZ87">
        <v>46331.230388529832</v>
      </c>
      <c r="DA87">
        <v>62042.524034062953</v>
      </c>
      <c r="DB87">
        <v>81681.641090979363</v>
      </c>
      <c r="DC87">
        <v>106931.9344498719</v>
      </c>
      <c r="DD87">
        <v>140598.99226172859</v>
      </c>
      <c r="DE87">
        <v>18050.901826570189</v>
      </c>
      <c r="DF87">
        <v>30619.936742996699</v>
      </c>
      <c r="DG87">
        <v>46331.230388529832</v>
      </c>
      <c r="DH87">
        <v>66531.46507564385</v>
      </c>
      <c r="DI87">
        <v>93465.111325129226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</row>
    <row r="88" spans="1:123" x14ac:dyDescent="0.25">
      <c r="A88" s="80" t="s">
        <v>172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215846.8074963087</v>
      </c>
      <c r="I88">
        <v>133601.12099497631</v>
      </c>
      <c r="J88">
        <v>0</v>
      </c>
      <c r="K88">
        <v>4</v>
      </c>
      <c r="L88">
        <v>32</v>
      </c>
      <c r="M88">
        <v>1669836124</v>
      </c>
      <c r="N88">
        <v>115</v>
      </c>
      <c r="O88">
        <v>0</v>
      </c>
      <c r="P88">
        <v>4335</v>
      </c>
      <c r="Q88">
        <v>3</v>
      </c>
      <c r="R88">
        <v>5</v>
      </c>
      <c r="S88">
        <v>0</v>
      </c>
      <c r="T88">
        <v>4201</v>
      </c>
      <c r="U88">
        <v>19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19</v>
      </c>
      <c r="BI88">
        <v>233396.85</v>
      </c>
      <c r="BJ88">
        <v>327108.43</v>
      </c>
      <c r="BK88">
        <v>93711.59</v>
      </c>
      <c r="BL88">
        <v>1</v>
      </c>
      <c r="BM88">
        <v>1</v>
      </c>
      <c r="BN88">
        <v>0</v>
      </c>
      <c r="BO88">
        <v>0</v>
      </c>
      <c r="BP88">
        <v>0</v>
      </c>
      <c r="BQ88">
        <v>233396.84527682399</v>
      </c>
      <c r="BR88">
        <v>327108.43041930982</v>
      </c>
      <c r="BS88">
        <v>93711.585142485856</v>
      </c>
      <c r="BT88">
        <v>4.723176039988175E-3</v>
      </c>
      <c r="BU88">
        <v>-4.193098284304142E-4</v>
      </c>
      <c r="BV88">
        <v>4.8575141408946374E-3</v>
      </c>
      <c r="BW88">
        <v>93711.585142485856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163554.21520965491</v>
      </c>
      <c r="CI88">
        <v>196265.0582515859</v>
      </c>
      <c r="CJ88">
        <v>228975.90129351689</v>
      </c>
      <c r="CK88">
        <v>261686.7443354479</v>
      </c>
      <c r="CL88">
        <v>294397.58737737878</v>
      </c>
      <c r="CM88">
        <v>359819.27346124081</v>
      </c>
      <c r="CN88">
        <v>392530.1165031718</v>
      </c>
      <c r="CO88">
        <v>425240.95954510279</v>
      </c>
      <c r="CP88">
        <v>457951.80258703372</v>
      </c>
      <c r="CQ88">
        <v>490662.64562896482</v>
      </c>
      <c r="CS88">
        <v>3.4905868887176599</v>
      </c>
      <c r="CT88">
        <v>1.4630000000000001</v>
      </c>
      <c r="CV88">
        <v>0.14593910065063101</v>
      </c>
      <c r="CW88">
        <v>1.676508904251873</v>
      </c>
      <c r="CY88">
        <v>-11934.4775376584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-28289.899058623891</v>
      </c>
      <c r="DK88">
        <v>-21020.82282708367</v>
      </c>
      <c r="DL88">
        <v>-11934.4775376584</v>
      </c>
      <c r="DM88">
        <v>-252.03359411162091</v>
      </c>
      <c r="DN88">
        <v>15324.558330617419</v>
      </c>
      <c r="DO88">
        <v>-41374.236275396281</v>
      </c>
      <c r="DP88">
        <v>-35558.975290164097</v>
      </c>
      <c r="DQ88">
        <v>-28289.899058623891</v>
      </c>
      <c r="DR88">
        <v>-18943.943903786461</v>
      </c>
      <c r="DS88">
        <v>-6482.6703640032356</v>
      </c>
    </row>
    <row r="89" spans="1:123" x14ac:dyDescent="0.25">
      <c r="A89" s="80" t="s">
        <v>162</v>
      </c>
      <c r="B89">
        <v>139543.24112112331</v>
      </c>
      <c r="C89">
        <v>99914.074413738519</v>
      </c>
      <c r="D89">
        <v>0</v>
      </c>
      <c r="E89">
        <v>88</v>
      </c>
      <c r="F89">
        <v>108</v>
      </c>
      <c r="G89">
        <v>1670199395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1437</v>
      </c>
      <c r="O89">
        <v>0</v>
      </c>
      <c r="P89">
        <v>1926</v>
      </c>
      <c r="Q89">
        <v>7</v>
      </c>
      <c r="R89">
        <v>29</v>
      </c>
      <c r="S89">
        <v>85</v>
      </c>
      <c r="T89">
        <v>390</v>
      </c>
      <c r="U89">
        <v>14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99</v>
      </c>
      <c r="BI89">
        <v>116746.01</v>
      </c>
      <c r="BJ89">
        <v>208716.87</v>
      </c>
      <c r="BK89">
        <v>91970.86</v>
      </c>
      <c r="BL89">
        <v>1</v>
      </c>
      <c r="BM89">
        <v>1</v>
      </c>
      <c r="BN89">
        <v>116746.00869950801</v>
      </c>
      <c r="BO89">
        <v>208716.8671616631</v>
      </c>
      <c r="BP89">
        <v>91970.858462155025</v>
      </c>
      <c r="BQ89">
        <v>0</v>
      </c>
      <c r="BR89">
        <v>0</v>
      </c>
      <c r="BS89">
        <v>0</v>
      </c>
      <c r="BT89">
        <v>1.300491945585236E-3</v>
      </c>
      <c r="BU89">
        <v>2.838336920831352E-3</v>
      </c>
      <c r="BV89">
        <v>1.537844975246117E-3</v>
      </c>
      <c r="BW89">
        <v>91970.858462155025</v>
      </c>
      <c r="BX89">
        <v>104358.43358083149</v>
      </c>
      <c r="BY89">
        <v>125230.1202969978</v>
      </c>
      <c r="BZ89">
        <v>146101.8070131641</v>
      </c>
      <c r="CA89">
        <v>166973.49372933051</v>
      </c>
      <c r="CB89">
        <v>187845.18044549681</v>
      </c>
      <c r="CC89">
        <v>229588.5538778294</v>
      </c>
      <c r="CD89">
        <v>250460.2405939957</v>
      </c>
      <c r="CE89">
        <v>271331.92731016199</v>
      </c>
      <c r="CF89">
        <v>292203.61402632832</v>
      </c>
      <c r="CG89">
        <v>313075.30074249458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2.2693804391044989</v>
      </c>
      <c r="CT89">
        <v>1.4630000000000001</v>
      </c>
      <c r="CU89">
        <v>0.76259561027079537</v>
      </c>
      <c r="CX89">
        <v>-39791.641671739249</v>
      </c>
      <c r="CZ89">
        <v>-50227.485029822412</v>
      </c>
      <c r="DA89">
        <v>-45589.332426229899</v>
      </c>
      <c r="DB89">
        <v>-39791.641671739257</v>
      </c>
      <c r="DC89">
        <v>-32337.467844537001</v>
      </c>
      <c r="DD89">
        <v>-22398.569408267329</v>
      </c>
      <c r="DE89">
        <v>-58576.15971628893</v>
      </c>
      <c r="DF89">
        <v>-54865.637633414917</v>
      </c>
      <c r="DG89">
        <v>-50227.485029822397</v>
      </c>
      <c r="DH89">
        <v>-44264.145968060599</v>
      </c>
      <c r="DI89">
        <v>-36313.027219044867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</row>
    <row r="90" spans="1:123" x14ac:dyDescent="0.25">
      <c r="A90" s="80" t="s">
        <v>601</v>
      </c>
      <c r="B90">
        <v>74806.290927894341</v>
      </c>
      <c r="C90">
        <v>62800.811808925922</v>
      </c>
      <c r="D90">
        <v>0</v>
      </c>
      <c r="E90">
        <v>28</v>
      </c>
      <c r="F90">
        <v>86</v>
      </c>
      <c r="G90">
        <v>1617751584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131271</v>
      </c>
      <c r="O90">
        <v>0</v>
      </c>
      <c r="P90">
        <v>131287</v>
      </c>
      <c r="Q90">
        <v>3</v>
      </c>
      <c r="R90">
        <v>7</v>
      </c>
      <c r="S90">
        <v>0</v>
      </c>
      <c r="T90">
        <v>0</v>
      </c>
      <c r="U90">
        <v>16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80067.740000000005</v>
      </c>
      <c r="BJ90">
        <v>171307.74</v>
      </c>
      <c r="BK90">
        <v>91240.01</v>
      </c>
      <c r="BL90">
        <v>1</v>
      </c>
      <c r="BM90">
        <v>1</v>
      </c>
      <c r="BN90">
        <v>80067.735977006363</v>
      </c>
      <c r="BO90">
        <v>171307.74326555399</v>
      </c>
      <c r="BP90">
        <v>91240.007288547597</v>
      </c>
      <c r="BQ90">
        <v>0</v>
      </c>
      <c r="BR90">
        <v>0</v>
      </c>
      <c r="BS90">
        <v>0</v>
      </c>
      <c r="BT90">
        <v>4.0229936421383172E-3</v>
      </c>
      <c r="BU90">
        <v>-3.2655539689585571E-3</v>
      </c>
      <c r="BV90">
        <v>2.7114523982163519E-3</v>
      </c>
      <c r="BW90">
        <v>91240.007288547597</v>
      </c>
      <c r="BX90">
        <v>85653.87163277698</v>
      </c>
      <c r="BY90">
        <v>102784.6459593324</v>
      </c>
      <c r="BZ90">
        <v>119915.4202858878</v>
      </c>
      <c r="CA90">
        <v>137046.19461244321</v>
      </c>
      <c r="CB90">
        <v>154176.96893899859</v>
      </c>
      <c r="CC90">
        <v>188438.51759210939</v>
      </c>
      <c r="CD90">
        <v>205569.29191866471</v>
      </c>
      <c r="CE90">
        <v>222700.06624522019</v>
      </c>
      <c r="CF90">
        <v>239830.84057177551</v>
      </c>
      <c r="CG90">
        <v>256961.61489833091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1.8775507406941689</v>
      </c>
      <c r="CT90">
        <v>1.4630000000000001</v>
      </c>
      <c r="CU90">
        <v>1.13043509999688</v>
      </c>
      <c r="CX90">
        <v>-48413.071472159107</v>
      </c>
      <c r="CZ90">
        <v>-56978.458635436808</v>
      </c>
      <c r="DA90">
        <v>-53171.619896202283</v>
      </c>
      <c r="DB90">
        <v>-48413.071472159107</v>
      </c>
      <c r="DC90">
        <v>-42294.937784103611</v>
      </c>
      <c r="DD90">
        <v>-34137.426200029608</v>
      </c>
      <c r="DE90">
        <v>-63830.768366058961</v>
      </c>
      <c r="DF90">
        <v>-60785.297374671332</v>
      </c>
      <c r="DG90">
        <v>-56978.4586354368</v>
      </c>
      <c r="DH90">
        <v>-52083.951684992397</v>
      </c>
      <c r="DI90">
        <v>-45557.942417733197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</row>
    <row r="91" spans="1:123" x14ac:dyDescent="0.25">
      <c r="A91" s="80" t="s">
        <v>140</v>
      </c>
      <c r="B91">
        <v>36436.328284837589</v>
      </c>
      <c r="C91">
        <v>0</v>
      </c>
      <c r="D91">
        <v>0</v>
      </c>
      <c r="E91">
        <v>32</v>
      </c>
      <c r="F91">
        <v>70</v>
      </c>
      <c r="G91">
        <v>1654097486</v>
      </c>
      <c r="H91">
        <v>221564.0615286601</v>
      </c>
      <c r="I91">
        <v>121184.3546701946</v>
      </c>
      <c r="J91">
        <v>0</v>
      </c>
      <c r="K91">
        <v>77</v>
      </c>
      <c r="L91">
        <v>30</v>
      </c>
      <c r="M91">
        <v>1672157495</v>
      </c>
      <c r="N91">
        <v>11873</v>
      </c>
      <c r="O91">
        <v>0</v>
      </c>
      <c r="P91">
        <v>18182</v>
      </c>
      <c r="Q91">
        <v>6</v>
      </c>
      <c r="R91">
        <v>46</v>
      </c>
      <c r="S91">
        <v>11</v>
      </c>
      <c r="T91">
        <v>6286</v>
      </c>
      <c r="U91">
        <v>12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23</v>
      </c>
      <c r="BI91">
        <v>339466.7</v>
      </c>
      <c r="BJ91">
        <v>500049.52</v>
      </c>
      <c r="BK91">
        <v>160582.82</v>
      </c>
      <c r="BL91">
        <v>4</v>
      </c>
      <c r="BM91">
        <v>11</v>
      </c>
      <c r="BN91">
        <v>0</v>
      </c>
      <c r="BO91">
        <v>0</v>
      </c>
      <c r="BP91">
        <v>0</v>
      </c>
      <c r="BQ91">
        <v>247214.76772667631</v>
      </c>
      <c r="BR91">
        <v>338399.76062244951</v>
      </c>
      <c r="BS91">
        <v>91184.99289577319</v>
      </c>
      <c r="BT91">
        <v>92251.932273323735</v>
      </c>
      <c r="BU91">
        <v>161649.7593775506</v>
      </c>
      <c r="BV91">
        <v>69397.827104226817</v>
      </c>
      <c r="BW91">
        <v>91184.99289577319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169199.8803112247</v>
      </c>
      <c r="CI91">
        <v>203039.85637346969</v>
      </c>
      <c r="CJ91">
        <v>236879.8324357146</v>
      </c>
      <c r="CK91">
        <v>270719.80849795957</v>
      </c>
      <c r="CL91">
        <v>304559.78456020448</v>
      </c>
      <c r="CM91">
        <v>372239.73668469442</v>
      </c>
      <c r="CN91">
        <v>406079.71274693927</v>
      </c>
      <c r="CO91">
        <v>439919.6888091843</v>
      </c>
      <c r="CP91">
        <v>473759.66487142921</v>
      </c>
      <c r="CQ91">
        <v>507599.64093367418</v>
      </c>
      <c r="CS91">
        <v>3.7111343640641521</v>
      </c>
      <c r="CT91">
        <v>1.4630000000000001</v>
      </c>
      <c r="CV91">
        <v>7.7837557899548493E-2</v>
      </c>
      <c r="CW91">
        <v>1.57687634720704</v>
      </c>
      <c r="CY91">
        <v>-6585.0527401608242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-23505.0407712833</v>
      </c>
      <c r="DK91">
        <v>-15985.046090784421</v>
      </c>
      <c r="DL91">
        <v>-6585.0527401608269</v>
      </c>
      <c r="DM91">
        <v>5500.6529963552312</v>
      </c>
      <c r="DN91">
        <v>21614.927311709969</v>
      </c>
      <c r="DO91">
        <v>-37041.031196181277</v>
      </c>
      <c r="DP91">
        <v>-31025.03545178218</v>
      </c>
      <c r="DQ91">
        <v>-23505.0407712833</v>
      </c>
      <c r="DR91">
        <v>-13836.476182070461</v>
      </c>
      <c r="DS91">
        <v>-945.05672978666553</v>
      </c>
    </row>
    <row r="92" spans="1:123" x14ac:dyDescent="0.25">
      <c r="A92" s="80" t="s">
        <v>109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229705.320576706</v>
      </c>
      <c r="I92">
        <v>166556.01380050549</v>
      </c>
      <c r="J92">
        <v>0</v>
      </c>
      <c r="K92">
        <v>17</v>
      </c>
      <c r="L92">
        <v>31</v>
      </c>
      <c r="M92">
        <v>1671646440</v>
      </c>
      <c r="N92">
        <v>133</v>
      </c>
      <c r="O92">
        <v>0</v>
      </c>
      <c r="P92">
        <v>259</v>
      </c>
      <c r="Q92">
        <v>7</v>
      </c>
      <c r="R92">
        <v>36</v>
      </c>
      <c r="S92">
        <v>54</v>
      </c>
      <c r="T92">
        <v>27</v>
      </c>
      <c r="U92">
        <v>0</v>
      </c>
      <c r="V92">
        <v>1</v>
      </c>
      <c r="W92">
        <v>0</v>
      </c>
      <c r="X92">
        <v>0</v>
      </c>
      <c r="Y92">
        <v>0</v>
      </c>
      <c r="Z92">
        <v>0</v>
      </c>
      <c r="AA92">
        <v>0</v>
      </c>
      <c r="AB92">
        <v>1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43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99</v>
      </c>
      <c r="BI92">
        <v>247703.57</v>
      </c>
      <c r="BJ92">
        <v>338506.01</v>
      </c>
      <c r="BK92">
        <v>90802.43</v>
      </c>
      <c r="BL92">
        <v>4</v>
      </c>
      <c r="BM92">
        <v>6</v>
      </c>
      <c r="BN92">
        <v>0</v>
      </c>
      <c r="BO92">
        <v>0</v>
      </c>
      <c r="BP92">
        <v>0</v>
      </c>
      <c r="BQ92">
        <v>247638.64815957309</v>
      </c>
      <c r="BR92">
        <v>338441.08212731307</v>
      </c>
      <c r="BS92">
        <v>90802.433967739984</v>
      </c>
      <c r="BT92">
        <v>64.921840426919516</v>
      </c>
      <c r="BU92">
        <v>64.927872686937917</v>
      </c>
      <c r="BV92">
        <v>-3.9677399909123778E-3</v>
      </c>
      <c r="BW92">
        <v>90802.433967739984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169220.54106365651</v>
      </c>
      <c r="CI92">
        <v>203064.64927638779</v>
      </c>
      <c r="CJ92">
        <v>236908.7574891191</v>
      </c>
      <c r="CK92">
        <v>270752.86570185039</v>
      </c>
      <c r="CL92">
        <v>304596.97391458182</v>
      </c>
      <c r="CM92">
        <v>372285.19034004438</v>
      </c>
      <c r="CN92">
        <v>406129.2985527757</v>
      </c>
      <c r="CO92">
        <v>439973.40676550701</v>
      </c>
      <c r="CP92">
        <v>473817.51497823832</v>
      </c>
      <c r="CQ92">
        <v>507661.62319096958</v>
      </c>
      <c r="CS92">
        <v>3.7272247817448751</v>
      </c>
      <c r="CT92">
        <v>1.4630000000000001</v>
      </c>
      <c r="CV92">
        <v>7.3184536546096801E-2</v>
      </c>
      <c r="CW92">
        <v>1.57006897696694</v>
      </c>
      <c r="CY92">
        <v>-6192.1634359117188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-23114.217542277369</v>
      </c>
      <c r="DK92">
        <v>-15593.30460611486</v>
      </c>
      <c r="DL92">
        <v>-6192.1634359117161</v>
      </c>
      <c r="DM92">
        <v>5895.0180686351814</v>
      </c>
      <c r="DN92">
        <v>22011.260074697711</v>
      </c>
      <c r="DO92">
        <v>-36651.860827369892</v>
      </c>
      <c r="DP92">
        <v>-30635.130478439882</v>
      </c>
      <c r="DQ92">
        <v>-23114.217542277369</v>
      </c>
      <c r="DR92">
        <v>-13444.472338639849</v>
      </c>
      <c r="DS92">
        <v>-551.47873378983059</v>
      </c>
    </row>
    <row r="93" spans="1:123" x14ac:dyDescent="0.25">
      <c r="A93" s="80" t="s">
        <v>169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227796.79724403599</v>
      </c>
      <c r="I93">
        <v>123313.1895515708</v>
      </c>
      <c r="J93">
        <v>0</v>
      </c>
      <c r="K93">
        <v>31</v>
      </c>
      <c r="L93">
        <v>56</v>
      </c>
      <c r="M93">
        <v>1671239861</v>
      </c>
      <c r="N93">
        <v>1875</v>
      </c>
      <c r="O93">
        <v>0</v>
      </c>
      <c r="P93">
        <v>17356</v>
      </c>
      <c r="Q93">
        <v>7</v>
      </c>
      <c r="R93">
        <v>44</v>
      </c>
      <c r="S93">
        <v>44</v>
      </c>
      <c r="T93">
        <v>14927</v>
      </c>
      <c r="U93">
        <v>9</v>
      </c>
      <c r="V93">
        <v>501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554</v>
      </c>
      <c r="BI93">
        <v>401256.29</v>
      </c>
      <c r="BJ93">
        <v>491264.96</v>
      </c>
      <c r="BK93">
        <v>90008.67</v>
      </c>
      <c r="BL93">
        <v>5</v>
      </c>
      <c r="BM93">
        <v>19</v>
      </c>
      <c r="BN93">
        <v>0</v>
      </c>
      <c r="BO93">
        <v>0</v>
      </c>
      <c r="BP93">
        <v>0</v>
      </c>
      <c r="BQ93">
        <v>250086.27800822569</v>
      </c>
      <c r="BR93">
        <v>339649.45483146259</v>
      </c>
      <c r="BS93">
        <v>89563.176823236878</v>
      </c>
      <c r="BT93">
        <v>151170.01199177431</v>
      </c>
      <c r="BU93">
        <v>151615.50516853741</v>
      </c>
      <c r="BV93">
        <v>445.49317676312057</v>
      </c>
      <c r="BW93">
        <v>89563.176823236878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169824.72741573129</v>
      </c>
      <c r="CI93">
        <v>203789.67289887759</v>
      </c>
      <c r="CJ93">
        <v>237754.61838202379</v>
      </c>
      <c r="CK93">
        <v>271719.56386517012</v>
      </c>
      <c r="CL93">
        <v>305684.50934831641</v>
      </c>
      <c r="CM93">
        <v>373614.40031460888</v>
      </c>
      <c r="CN93">
        <v>407579.34579775512</v>
      </c>
      <c r="CO93">
        <v>441544.29128090141</v>
      </c>
      <c r="CP93">
        <v>475509.23676404759</v>
      </c>
      <c r="CQ93">
        <v>509474.18224719388</v>
      </c>
      <c r="CS93">
        <v>3.792289050909833</v>
      </c>
      <c r="CT93">
        <v>1.4630000000000001</v>
      </c>
      <c r="CV93">
        <v>5.4771919097341248E-2</v>
      </c>
      <c r="CW93">
        <v>1.5431313176394099</v>
      </c>
      <c r="CY93">
        <v>-4650.8131153712338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-21633.28585694436</v>
      </c>
      <c r="DK93">
        <v>-14085.520194022971</v>
      </c>
      <c r="DL93">
        <v>-4650.8131153712311</v>
      </c>
      <c r="DM93">
        <v>7479.5245571810083</v>
      </c>
      <c r="DN93">
        <v>23653.308120583981</v>
      </c>
      <c r="DO93">
        <v>-35219.264050202873</v>
      </c>
      <c r="DP93">
        <v>-29181.051519865749</v>
      </c>
      <c r="DQ93">
        <v>-21633.28585694436</v>
      </c>
      <c r="DR93">
        <v>-11929.015718902579</v>
      </c>
      <c r="DS93">
        <v>1010.011131819803</v>
      </c>
    </row>
    <row r="94" spans="1:123" x14ac:dyDescent="0.25">
      <c r="A94" s="80" t="s">
        <v>192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226720.54980966201</v>
      </c>
      <c r="I94">
        <v>82306.935942789627</v>
      </c>
      <c r="J94">
        <v>0</v>
      </c>
      <c r="K94">
        <v>211</v>
      </c>
      <c r="L94">
        <v>55</v>
      </c>
      <c r="M94">
        <v>1671710655</v>
      </c>
      <c r="N94">
        <v>1277</v>
      </c>
      <c r="O94">
        <v>0</v>
      </c>
      <c r="P94">
        <v>32073</v>
      </c>
      <c r="Q94">
        <v>6</v>
      </c>
      <c r="R94">
        <v>21</v>
      </c>
      <c r="S94">
        <v>5</v>
      </c>
      <c r="T94">
        <v>30582</v>
      </c>
      <c r="U94">
        <v>179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30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214</v>
      </c>
      <c r="BI94">
        <v>591524.14</v>
      </c>
      <c r="BJ94">
        <v>680681.48</v>
      </c>
      <c r="BK94">
        <v>89157.33</v>
      </c>
      <c r="BL94">
        <v>3</v>
      </c>
      <c r="BM94">
        <v>9</v>
      </c>
      <c r="BN94">
        <v>0</v>
      </c>
      <c r="BO94">
        <v>0</v>
      </c>
      <c r="BP94">
        <v>0</v>
      </c>
      <c r="BQ94">
        <v>244884.7323629653</v>
      </c>
      <c r="BR94">
        <v>334042.06636154902</v>
      </c>
      <c r="BS94">
        <v>89157.333998583679</v>
      </c>
      <c r="BT94">
        <v>346639.40763703472</v>
      </c>
      <c r="BU94">
        <v>346639.41363845102</v>
      </c>
      <c r="BV94">
        <v>-3.9985836774576464E-3</v>
      </c>
      <c r="BW94">
        <v>89157.333998583679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167021.03318077451</v>
      </c>
      <c r="CI94">
        <v>200425.23981692939</v>
      </c>
      <c r="CJ94">
        <v>233829.4464530843</v>
      </c>
      <c r="CK94">
        <v>267233.6530892392</v>
      </c>
      <c r="CL94">
        <v>300637.85972539411</v>
      </c>
      <c r="CM94">
        <v>367446.27299770393</v>
      </c>
      <c r="CN94">
        <v>400850.47963385872</v>
      </c>
      <c r="CO94">
        <v>434254.68627001368</v>
      </c>
      <c r="CP94">
        <v>467658.89290616848</v>
      </c>
      <c r="CQ94">
        <v>501063.09954232338</v>
      </c>
      <c r="CS94">
        <v>3.7466583104296891</v>
      </c>
      <c r="CT94">
        <v>1.4630000000000001</v>
      </c>
      <c r="CV94">
        <v>6.7618039484699244E-2</v>
      </c>
      <c r="CW94">
        <v>1.561925191766115</v>
      </c>
      <c r="CY94">
        <v>-5646.817408196438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-22348.920726273889</v>
      </c>
      <c r="DK94">
        <v>-14925.76369601724</v>
      </c>
      <c r="DL94">
        <v>-5646.8174081964389</v>
      </c>
      <c r="DM94">
        <v>6283.2563904303097</v>
      </c>
      <c r="DN94">
        <v>22190.021455265971</v>
      </c>
      <c r="DO94">
        <v>-35710.60338073584</v>
      </c>
      <c r="DP94">
        <v>-29772.077756530529</v>
      </c>
      <c r="DQ94">
        <v>-22348.920726273878</v>
      </c>
      <c r="DR94">
        <v>-12804.86168737248</v>
      </c>
      <c r="DS94">
        <v>-79.449635503944592</v>
      </c>
    </row>
    <row r="95" spans="1:123" x14ac:dyDescent="0.25">
      <c r="A95" s="80" t="s">
        <v>1238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189300</v>
      </c>
      <c r="I95">
        <v>189300</v>
      </c>
      <c r="J95">
        <v>0</v>
      </c>
      <c r="K95">
        <v>1</v>
      </c>
      <c r="L95">
        <v>0</v>
      </c>
      <c r="M95">
        <v>1671082696</v>
      </c>
      <c r="N95">
        <v>2</v>
      </c>
      <c r="O95">
        <v>0</v>
      </c>
      <c r="P95">
        <v>2693</v>
      </c>
      <c r="Q95">
        <v>6</v>
      </c>
      <c r="R95">
        <v>11</v>
      </c>
      <c r="S95">
        <v>12</v>
      </c>
      <c r="T95">
        <v>2310</v>
      </c>
      <c r="U95">
        <v>0</v>
      </c>
      <c r="V95">
        <v>3</v>
      </c>
      <c r="W95">
        <v>0</v>
      </c>
      <c r="X95">
        <v>0</v>
      </c>
      <c r="Y95">
        <v>0</v>
      </c>
      <c r="Z95">
        <v>0</v>
      </c>
      <c r="AA95">
        <v>0</v>
      </c>
      <c r="AB95">
        <v>366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381</v>
      </c>
      <c r="BI95">
        <v>193929.59</v>
      </c>
      <c r="BJ95">
        <v>282637.40999999997</v>
      </c>
      <c r="BK95">
        <v>88707.82</v>
      </c>
      <c r="BL95">
        <v>1</v>
      </c>
      <c r="BM95">
        <v>1</v>
      </c>
      <c r="BN95">
        <v>0</v>
      </c>
      <c r="BO95">
        <v>0</v>
      </c>
      <c r="BP95">
        <v>0</v>
      </c>
      <c r="BQ95">
        <v>193929.59115928749</v>
      </c>
      <c r="BR95">
        <v>282637.41162699391</v>
      </c>
      <c r="BS95">
        <v>88707.820467706362</v>
      </c>
      <c r="BT95">
        <v>-1.1592875525821E-3</v>
      </c>
      <c r="BU95">
        <v>-1.6269939369522039E-3</v>
      </c>
      <c r="BV95">
        <v>-4.6770635526627302E-4</v>
      </c>
      <c r="BW95">
        <v>88707.820467706362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141318.70581349701</v>
      </c>
      <c r="CI95">
        <v>169582.44697619631</v>
      </c>
      <c r="CJ95">
        <v>197846.1881388957</v>
      </c>
      <c r="CK95">
        <v>226109.92930159511</v>
      </c>
      <c r="CL95">
        <v>254373.6704642945</v>
      </c>
      <c r="CM95">
        <v>310901.15278969333</v>
      </c>
      <c r="CN95">
        <v>339164.89395239268</v>
      </c>
      <c r="CO95">
        <v>367428.6351150921</v>
      </c>
      <c r="CP95">
        <v>395692.37627779151</v>
      </c>
      <c r="CQ95">
        <v>423956.11744049093</v>
      </c>
      <c r="CS95">
        <v>3.1861611539637211</v>
      </c>
      <c r="CT95">
        <v>1.4630000000000001</v>
      </c>
      <c r="CV95">
        <v>0.25542927890631911</v>
      </c>
      <c r="CW95">
        <v>1.8366930350399451</v>
      </c>
      <c r="CY95">
        <v>-18048.467560957892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-32180.338142307581</v>
      </c>
      <c r="DK95">
        <v>-25899.50677281883</v>
      </c>
      <c r="DL95">
        <v>-18048.467560957881</v>
      </c>
      <c r="DM95">
        <v>-7954.2742885652406</v>
      </c>
      <c r="DN95">
        <v>5504.6500746249367</v>
      </c>
      <c r="DO95">
        <v>-43485.834607387333</v>
      </c>
      <c r="DP95">
        <v>-38461.169511796332</v>
      </c>
      <c r="DQ95">
        <v>-32180.338142307581</v>
      </c>
      <c r="DR95">
        <v>-24104.983524393461</v>
      </c>
      <c r="DS95">
        <v>-13337.84403384132</v>
      </c>
    </row>
    <row r="96" spans="1:123" x14ac:dyDescent="0.25">
      <c r="A96" s="80" t="s">
        <v>177</v>
      </c>
      <c r="B96">
        <v>3014.9070080303768</v>
      </c>
      <c r="C96">
        <v>0</v>
      </c>
      <c r="D96">
        <v>0</v>
      </c>
      <c r="E96">
        <v>92</v>
      </c>
      <c r="F96">
        <v>114</v>
      </c>
      <c r="G96">
        <v>1655094229</v>
      </c>
      <c r="H96">
        <v>204396.5839181614</v>
      </c>
      <c r="I96">
        <v>129582.8463062778</v>
      </c>
      <c r="J96">
        <v>0</v>
      </c>
      <c r="K96">
        <v>1</v>
      </c>
      <c r="L96">
        <v>51</v>
      </c>
      <c r="M96">
        <v>1669685912</v>
      </c>
      <c r="N96">
        <v>45400</v>
      </c>
      <c r="O96">
        <v>0</v>
      </c>
      <c r="P96">
        <v>76450</v>
      </c>
      <c r="Q96">
        <v>5</v>
      </c>
      <c r="R96">
        <v>26</v>
      </c>
      <c r="S96">
        <v>5</v>
      </c>
      <c r="T96">
        <v>29116</v>
      </c>
      <c r="U96">
        <v>8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1921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1934</v>
      </c>
      <c r="BI96">
        <v>649137</v>
      </c>
      <c r="BJ96">
        <v>800460.68</v>
      </c>
      <c r="BK96">
        <v>151323.68</v>
      </c>
      <c r="BL96">
        <v>3</v>
      </c>
      <c r="BM96">
        <v>8</v>
      </c>
      <c r="BN96">
        <v>0</v>
      </c>
      <c r="BO96">
        <v>0</v>
      </c>
      <c r="BP96">
        <v>0</v>
      </c>
      <c r="BQ96">
        <v>228492.0179629467</v>
      </c>
      <c r="BR96">
        <v>314252.78745474637</v>
      </c>
      <c r="BS96">
        <v>85760.769491799671</v>
      </c>
      <c r="BT96">
        <v>420644.98203705333</v>
      </c>
      <c r="BU96">
        <v>486207.89254525368</v>
      </c>
      <c r="BV96">
        <v>65562.910508200323</v>
      </c>
      <c r="BW96">
        <v>85760.769491799671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157126.39372737319</v>
      </c>
      <c r="CI96">
        <v>188551.6724728478</v>
      </c>
      <c r="CJ96">
        <v>219976.95121832241</v>
      </c>
      <c r="CK96">
        <v>251402.22996379709</v>
      </c>
      <c r="CL96">
        <v>282827.50870927167</v>
      </c>
      <c r="CM96">
        <v>345678.06620022102</v>
      </c>
      <c r="CN96">
        <v>377103.34494569572</v>
      </c>
      <c r="CO96">
        <v>408528.6236911703</v>
      </c>
      <c r="CP96">
        <v>439953.90243664489</v>
      </c>
      <c r="CQ96">
        <v>471379.18118211947</v>
      </c>
      <c r="CS96">
        <v>3.6642953335999948</v>
      </c>
      <c r="CT96">
        <v>1.4630000000000001</v>
      </c>
      <c r="CV96">
        <v>9.1615068065540095E-2</v>
      </c>
      <c r="CW96">
        <v>1.5970328445798849</v>
      </c>
      <c r="CY96">
        <v>-7197.5726281130783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-22910.212000850399</v>
      </c>
      <c r="DK96">
        <v>-15926.81672407825</v>
      </c>
      <c r="DL96">
        <v>-7197.5726281130774</v>
      </c>
      <c r="DM96">
        <v>4025.7412095564359</v>
      </c>
      <c r="DN96">
        <v>18990.15965978245</v>
      </c>
      <c r="DO96">
        <v>-35480.323499040249</v>
      </c>
      <c r="DP96">
        <v>-29893.60727762253</v>
      </c>
      <c r="DQ96">
        <v>-22910.212000850392</v>
      </c>
      <c r="DR96">
        <v>-13931.560930714781</v>
      </c>
      <c r="DS96">
        <v>-1960.0261705339649</v>
      </c>
    </row>
    <row r="97" spans="1:123" x14ac:dyDescent="0.25">
      <c r="A97" s="80" t="s">
        <v>390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214456.0223989932</v>
      </c>
      <c r="I97">
        <v>0</v>
      </c>
      <c r="J97">
        <v>0</v>
      </c>
      <c r="K97">
        <v>6</v>
      </c>
      <c r="L97">
        <v>11</v>
      </c>
      <c r="M97">
        <v>1671644982</v>
      </c>
      <c r="N97">
        <v>0</v>
      </c>
      <c r="O97">
        <v>0</v>
      </c>
      <c r="P97">
        <v>108782</v>
      </c>
      <c r="Q97">
        <v>1</v>
      </c>
      <c r="R97">
        <v>4</v>
      </c>
      <c r="S97">
        <v>0</v>
      </c>
      <c r="T97">
        <v>108782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232674.67</v>
      </c>
      <c r="BJ97">
        <v>317515.11</v>
      </c>
      <c r="BK97">
        <v>84840.44</v>
      </c>
      <c r="BL97">
        <v>1</v>
      </c>
      <c r="BM97">
        <v>1</v>
      </c>
      <c r="BN97">
        <v>0</v>
      </c>
      <c r="BO97">
        <v>0</v>
      </c>
      <c r="BP97">
        <v>0</v>
      </c>
      <c r="BQ97">
        <v>232674.67366202149</v>
      </c>
      <c r="BR97">
        <v>317515.10986317549</v>
      </c>
      <c r="BS97">
        <v>84840.436201154051</v>
      </c>
      <c r="BT97">
        <v>-3.6620214814320211E-3</v>
      </c>
      <c r="BU97">
        <v>1.3682444114238021E-4</v>
      </c>
      <c r="BV97">
        <v>3.7988459516782309E-3</v>
      </c>
      <c r="BW97">
        <v>84840.436201154051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158757.5549315878</v>
      </c>
      <c r="CI97">
        <v>190509.0659179053</v>
      </c>
      <c r="CJ97">
        <v>222260.57690422289</v>
      </c>
      <c r="CK97">
        <v>254012.08789054051</v>
      </c>
      <c r="CL97">
        <v>285763.59887685801</v>
      </c>
      <c r="CM97">
        <v>349266.62084949308</v>
      </c>
      <c r="CN97">
        <v>381018.13183581072</v>
      </c>
      <c r="CO97">
        <v>412769.6428221282</v>
      </c>
      <c r="CP97">
        <v>444521.15380844573</v>
      </c>
      <c r="CQ97">
        <v>476272.66479476332</v>
      </c>
      <c r="CS97">
        <v>3.7424973760195792</v>
      </c>
      <c r="CT97">
        <v>1.4630000000000001</v>
      </c>
      <c r="CV97">
        <v>6.8805024588766361E-2</v>
      </c>
      <c r="CW97">
        <v>1.563661750973365</v>
      </c>
      <c r="CY97">
        <v>-5461.6587353601626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-21337.414228518941</v>
      </c>
      <c r="DK97">
        <v>-14281.522898226151</v>
      </c>
      <c r="DL97">
        <v>-5461.6587353601644</v>
      </c>
      <c r="DM97">
        <v>5878.1666168961092</v>
      </c>
      <c r="DN97">
        <v>20997.933753237801</v>
      </c>
      <c r="DO97">
        <v>-34038.018623045959</v>
      </c>
      <c r="DP97">
        <v>-28393.305558811731</v>
      </c>
      <c r="DQ97">
        <v>-21337.414228518941</v>
      </c>
      <c r="DR97">
        <v>-12265.553946713921</v>
      </c>
      <c r="DS97">
        <v>-169.74023764056619</v>
      </c>
    </row>
    <row r="98" spans="1:123" x14ac:dyDescent="0.25">
      <c r="A98" s="80" t="s">
        <v>378</v>
      </c>
      <c r="B98">
        <v>17942.257365116911</v>
      </c>
      <c r="C98">
        <v>0</v>
      </c>
      <c r="D98">
        <v>0</v>
      </c>
      <c r="E98">
        <v>152</v>
      </c>
      <c r="F98">
        <v>102</v>
      </c>
      <c r="G98">
        <v>1637310173</v>
      </c>
      <c r="H98">
        <v>221996.2752713029</v>
      </c>
      <c r="I98">
        <v>3385.5482091905728</v>
      </c>
      <c r="J98">
        <v>0</v>
      </c>
      <c r="K98">
        <v>18</v>
      </c>
      <c r="L98">
        <v>50</v>
      </c>
      <c r="M98">
        <v>1671925263</v>
      </c>
      <c r="N98">
        <v>97870</v>
      </c>
      <c r="O98">
        <v>0</v>
      </c>
      <c r="P98">
        <v>164417</v>
      </c>
      <c r="Q98">
        <v>7</v>
      </c>
      <c r="R98">
        <v>72</v>
      </c>
      <c r="S98">
        <v>5</v>
      </c>
      <c r="T98">
        <v>64996</v>
      </c>
      <c r="U98">
        <v>12</v>
      </c>
      <c r="V98">
        <v>534</v>
      </c>
      <c r="W98">
        <v>0</v>
      </c>
      <c r="X98">
        <v>0</v>
      </c>
      <c r="Y98">
        <v>0</v>
      </c>
      <c r="Z98">
        <v>0</v>
      </c>
      <c r="AA98">
        <v>1000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1551</v>
      </c>
      <c r="BI98">
        <v>1122326.56</v>
      </c>
      <c r="BJ98">
        <v>1206697.01</v>
      </c>
      <c r="BK98">
        <v>84370.45</v>
      </c>
      <c r="BL98">
        <v>2</v>
      </c>
      <c r="BM98">
        <v>12</v>
      </c>
      <c r="BN98">
        <v>0</v>
      </c>
      <c r="BO98">
        <v>0</v>
      </c>
      <c r="BP98">
        <v>0</v>
      </c>
      <c r="BQ98">
        <v>243757.2041900102</v>
      </c>
      <c r="BR98">
        <v>328127.65013267333</v>
      </c>
      <c r="BS98">
        <v>84370.445942663064</v>
      </c>
      <c r="BT98">
        <v>878569.35580998985</v>
      </c>
      <c r="BU98">
        <v>878569.35986732668</v>
      </c>
      <c r="BV98">
        <v>4.0573369333287701E-3</v>
      </c>
      <c r="BW98">
        <v>84370.445942663064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164063.82506633661</v>
      </c>
      <c r="CI98">
        <v>196876.59007960389</v>
      </c>
      <c r="CJ98">
        <v>229689.35509287129</v>
      </c>
      <c r="CK98">
        <v>262502.12010613858</v>
      </c>
      <c r="CL98">
        <v>295314.88511940592</v>
      </c>
      <c r="CM98">
        <v>360940.41514594061</v>
      </c>
      <c r="CN98">
        <v>393753.1801592079</v>
      </c>
      <c r="CO98">
        <v>426565.94517247519</v>
      </c>
      <c r="CP98">
        <v>459378.71018574247</v>
      </c>
      <c r="CQ98">
        <v>492191.47519900987</v>
      </c>
      <c r="CS98">
        <v>3.889130209832766</v>
      </c>
      <c r="CT98">
        <v>1.4630000000000001</v>
      </c>
      <c r="CV98">
        <v>2.8507605604699119E-2</v>
      </c>
      <c r="CW98">
        <v>1.5047066269996749</v>
      </c>
      <c r="CY98">
        <v>-2338.533409494743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-18744.915916128401</v>
      </c>
      <c r="DK98">
        <v>-11453.19035762455</v>
      </c>
      <c r="DL98">
        <v>-2338.533409494747</v>
      </c>
      <c r="DM98">
        <v>9380.3112381007231</v>
      </c>
      <c r="DN98">
        <v>25005.437434894691</v>
      </c>
      <c r="DO98">
        <v>-31870.021921435331</v>
      </c>
      <c r="DP98">
        <v>-26036.641474632259</v>
      </c>
      <c r="DQ98">
        <v>-18744.915916128401</v>
      </c>
      <c r="DR98">
        <v>-9369.8401980520284</v>
      </c>
      <c r="DS98">
        <v>3130.260759383149</v>
      </c>
    </row>
    <row r="99" spans="1:123" x14ac:dyDescent="0.25">
      <c r="A99" s="80" t="s">
        <v>602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90956.255981775728</v>
      </c>
      <c r="I99">
        <v>50245.662666231779</v>
      </c>
      <c r="J99">
        <v>0</v>
      </c>
      <c r="K99">
        <v>48</v>
      </c>
      <c r="L99">
        <v>56</v>
      </c>
      <c r="M99">
        <v>1672042090</v>
      </c>
      <c r="N99">
        <v>111613</v>
      </c>
      <c r="O99">
        <v>0</v>
      </c>
      <c r="P99">
        <v>115583</v>
      </c>
      <c r="Q99">
        <v>6</v>
      </c>
      <c r="R99">
        <v>64</v>
      </c>
      <c r="S99">
        <v>157</v>
      </c>
      <c r="T99">
        <v>2319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1453</v>
      </c>
      <c r="AC99">
        <v>41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1651</v>
      </c>
      <c r="BI99">
        <v>358495.24</v>
      </c>
      <c r="BJ99">
        <v>442793.1</v>
      </c>
      <c r="BK99">
        <v>84297.86</v>
      </c>
      <c r="BL99">
        <v>4</v>
      </c>
      <c r="BM99">
        <v>22</v>
      </c>
      <c r="BN99">
        <v>0</v>
      </c>
      <c r="BO99">
        <v>0</v>
      </c>
      <c r="BP99">
        <v>0</v>
      </c>
      <c r="BQ99">
        <v>170899.95838543549</v>
      </c>
      <c r="BR99">
        <v>255197.81895714489</v>
      </c>
      <c r="BS99">
        <v>84297.860571709374</v>
      </c>
      <c r="BT99">
        <v>187595.28161456439</v>
      </c>
      <c r="BU99">
        <v>187595.28104285509</v>
      </c>
      <c r="BV99">
        <v>-5.7170937361661345E-4</v>
      </c>
      <c r="BW99">
        <v>84297.860571709374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127598.9094785725</v>
      </c>
      <c r="CI99">
        <v>153118.69137428701</v>
      </c>
      <c r="CJ99">
        <v>178638.47327000141</v>
      </c>
      <c r="CK99">
        <v>204158.25516571591</v>
      </c>
      <c r="CL99">
        <v>229678.0370614304</v>
      </c>
      <c r="CM99">
        <v>280717.60085285938</v>
      </c>
      <c r="CN99">
        <v>306237.3827485739</v>
      </c>
      <c r="CO99">
        <v>331757.16464428842</v>
      </c>
      <c r="CP99">
        <v>357276.94654000289</v>
      </c>
      <c r="CQ99">
        <v>382796.72843571741</v>
      </c>
      <c r="CS99">
        <v>3.027334468827434</v>
      </c>
      <c r="CT99">
        <v>1.4630000000000001</v>
      </c>
      <c r="CV99">
        <v>0.32129437337966288</v>
      </c>
      <c r="CW99">
        <v>1.933053668254447</v>
      </c>
      <c r="CY99">
        <v>-20498.405832423141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-33258.296780280391</v>
      </c>
      <c r="DK99">
        <v>-27587.23413678828</v>
      </c>
      <c r="DL99">
        <v>-20498.405832423141</v>
      </c>
      <c r="DM99">
        <v>-11384.19801252511</v>
      </c>
      <c r="DN99">
        <v>768.07908067226526</v>
      </c>
      <c r="DO99">
        <v>-43466.209538566189</v>
      </c>
      <c r="DP99">
        <v>-38929.359423772497</v>
      </c>
      <c r="DQ99">
        <v>-33258.296780280391</v>
      </c>
      <c r="DR99">
        <v>-25966.930524361971</v>
      </c>
      <c r="DS99">
        <v>-16245.108849804061</v>
      </c>
    </row>
    <row r="100" spans="1:123" x14ac:dyDescent="0.25">
      <c r="A100" s="80" t="s">
        <v>167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214868.26177436049</v>
      </c>
      <c r="I100">
        <v>173655.7234623789</v>
      </c>
      <c r="J100">
        <v>0</v>
      </c>
      <c r="K100">
        <v>18</v>
      </c>
      <c r="L100">
        <v>27</v>
      </c>
      <c r="M100">
        <v>1671680445</v>
      </c>
      <c r="N100">
        <v>63727</v>
      </c>
      <c r="O100">
        <v>0</v>
      </c>
      <c r="P100">
        <v>65017</v>
      </c>
      <c r="Q100">
        <v>5</v>
      </c>
      <c r="R100">
        <v>20</v>
      </c>
      <c r="S100">
        <v>0</v>
      </c>
      <c r="T100">
        <v>1278</v>
      </c>
      <c r="U100">
        <v>6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6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12</v>
      </c>
      <c r="BI100">
        <v>464454.99</v>
      </c>
      <c r="BJ100">
        <v>553893.57999999996</v>
      </c>
      <c r="BK100">
        <v>89438.59</v>
      </c>
      <c r="BL100">
        <v>2</v>
      </c>
      <c r="BM100">
        <v>7</v>
      </c>
      <c r="BN100">
        <v>0</v>
      </c>
      <c r="BO100">
        <v>0</v>
      </c>
      <c r="BP100">
        <v>0</v>
      </c>
      <c r="BQ100">
        <v>235200.65268234719</v>
      </c>
      <c r="BR100">
        <v>318391.10167647869</v>
      </c>
      <c r="BS100">
        <v>83190.448994131511</v>
      </c>
      <c r="BT100">
        <v>229254.3373176528</v>
      </c>
      <c r="BU100">
        <v>235502.4783235213</v>
      </c>
      <c r="BV100">
        <v>6248.1410058684851</v>
      </c>
      <c r="BW100">
        <v>83190.448994131511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159195.55083823929</v>
      </c>
      <c r="CI100">
        <v>191034.6610058872</v>
      </c>
      <c r="CJ100">
        <v>222873.77117353509</v>
      </c>
      <c r="CK100">
        <v>254712.88134118301</v>
      </c>
      <c r="CL100">
        <v>286551.9915088308</v>
      </c>
      <c r="CM100">
        <v>350230.21184412658</v>
      </c>
      <c r="CN100">
        <v>382069.32201177441</v>
      </c>
      <c r="CO100">
        <v>413908.43217942229</v>
      </c>
      <c r="CP100">
        <v>445747.54234707012</v>
      </c>
      <c r="CQ100">
        <v>477586.65251471801</v>
      </c>
      <c r="CS100">
        <v>3.8272554785578681</v>
      </c>
      <c r="CT100">
        <v>1.4630000000000001</v>
      </c>
      <c r="CV100">
        <v>4.5135351535827928E-2</v>
      </c>
      <c r="CW100">
        <v>1.5290330192969159</v>
      </c>
      <c r="CY100">
        <v>-3592.6735750118419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-19512.228658835771</v>
      </c>
      <c r="DK100">
        <v>-12436.87084380291</v>
      </c>
      <c r="DL100">
        <v>-3592.6735750118391</v>
      </c>
      <c r="DM100">
        <v>7778.4371991481166</v>
      </c>
      <c r="DN100">
        <v>22939.918231361389</v>
      </c>
      <c r="DO100">
        <v>-32247.872725894911</v>
      </c>
      <c r="DP100">
        <v>-26587.586473868629</v>
      </c>
      <c r="DQ100">
        <v>-19512.228658835771</v>
      </c>
      <c r="DR100">
        <v>-10415.34003950781</v>
      </c>
      <c r="DS100">
        <v>1713.8447862628091</v>
      </c>
    </row>
    <row r="101" spans="1:123" x14ac:dyDescent="0.25">
      <c r="A101" s="80" t="s">
        <v>178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212264.48544551109</v>
      </c>
      <c r="I101">
        <v>166734.0165671763</v>
      </c>
      <c r="J101">
        <v>0</v>
      </c>
      <c r="K101">
        <v>11</v>
      </c>
      <c r="L101">
        <v>37</v>
      </c>
      <c r="M101">
        <v>1671667252</v>
      </c>
      <c r="N101">
        <v>713325</v>
      </c>
      <c r="O101">
        <v>0</v>
      </c>
      <c r="P101">
        <v>1162798</v>
      </c>
      <c r="Q101">
        <v>7</v>
      </c>
      <c r="R101">
        <v>34</v>
      </c>
      <c r="S101">
        <v>245603</v>
      </c>
      <c r="T101">
        <v>189309</v>
      </c>
      <c r="U101">
        <v>5765</v>
      </c>
      <c r="V101">
        <v>7178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1617</v>
      </c>
      <c r="AC101">
        <v>1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260164</v>
      </c>
      <c r="BI101">
        <v>5779732.46</v>
      </c>
      <c r="BJ101">
        <v>5861908.79</v>
      </c>
      <c r="BK101">
        <v>82176.33</v>
      </c>
      <c r="BL101">
        <v>5</v>
      </c>
      <c r="BM101">
        <v>24</v>
      </c>
      <c r="BN101">
        <v>0</v>
      </c>
      <c r="BO101">
        <v>0</v>
      </c>
      <c r="BP101">
        <v>0</v>
      </c>
      <c r="BQ101">
        <v>232354.25825416701</v>
      </c>
      <c r="BR101">
        <v>314530.58761166577</v>
      </c>
      <c r="BS101">
        <v>82176.329357498747</v>
      </c>
      <c r="BT101">
        <v>5547378.2017458333</v>
      </c>
      <c r="BU101">
        <v>5547378.2023883341</v>
      </c>
      <c r="BV101">
        <v>6.4250125433318317E-4</v>
      </c>
      <c r="BW101">
        <v>82176.329357498747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157265.29380583289</v>
      </c>
      <c r="CI101">
        <v>188718.3525669995</v>
      </c>
      <c r="CJ101">
        <v>220171.411328166</v>
      </c>
      <c r="CK101">
        <v>251624.47008933261</v>
      </c>
      <c r="CL101">
        <v>283077.52885049919</v>
      </c>
      <c r="CM101">
        <v>345983.64637283242</v>
      </c>
      <c r="CN101">
        <v>377436.70513399888</v>
      </c>
      <c r="CO101">
        <v>408889.76389516552</v>
      </c>
      <c r="CP101">
        <v>440342.82265633199</v>
      </c>
      <c r="CQ101">
        <v>471795.88141749869</v>
      </c>
      <c r="CS101">
        <v>3.8275083600210018</v>
      </c>
      <c r="CT101">
        <v>1.4630000000000001</v>
      </c>
      <c r="CV101">
        <v>4.5066299993150372E-2</v>
      </c>
      <c r="CW101">
        <v>1.5289319968899791</v>
      </c>
      <c r="CY101">
        <v>-3543.6824545823042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-19270.211835165599</v>
      </c>
      <c r="DK101">
        <v>-12280.64322157302</v>
      </c>
      <c r="DL101">
        <v>-3543.6824545823042</v>
      </c>
      <c r="DM101">
        <v>7689.5528172628983</v>
      </c>
      <c r="DN101">
        <v>22667.199846389849</v>
      </c>
      <c r="DO101">
        <v>-31851.435339632219</v>
      </c>
      <c r="DP101">
        <v>-26259.78044875816</v>
      </c>
      <c r="DQ101">
        <v>-19270.211835165592</v>
      </c>
      <c r="DR101">
        <v>-10283.62361768942</v>
      </c>
      <c r="DS101">
        <v>1698.494005612127</v>
      </c>
    </row>
    <row r="102" spans="1:123" x14ac:dyDescent="0.25">
      <c r="A102" s="80" t="s">
        <v>30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209361.2491643384</v>
      </c>
      <c r="I102">
        <v>116088.5370363542</v>
      </c>
      <c r="J102">
        <v>0</v>
      </c>
      <c r="K102">
        <v>23</v>
      </c>
      <c r="L102">
        <v>29</v>
      </c>
      <c r="M102">
        <v>1671707835</v>
      </c>
      <c r="N102">
        <v>6827</v>
      </c>
      <c r="O102">
        <v>0</v>
      </c>
      <c r="P102">
        <v>109185</v>
      </c>
      <c r="Q102">
        <v>3</v>
      </c>
      <c r="R102">
        <v>13</v>
      </c>
      <c r="S102">
        <v>315</v>
      </c>
      <c r="T102">
        <v>102043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315</v>
      </c>
      <c r="BI102">
        <v>231836.2</v>
      </c>
      <c r="BJ102">
        <v>315040.14</v>
      </c>
      <c r="BK102">
        <v>83203.94</v>
      </c>
      <c r="BL102">
        <v>3</v>
      </c>
      <c r="BM102">
        <v>4</v>
      </c>
      <c r="BN102">
        <v>0</v>
      </c>
      <c r="BO102">
        <v>0</v>
      </c>
      <c r="BP102">
        <v>0</v>
      </c>
      <c r="BQ102">
        <v>228067.5292375976</v>
      </c>
      <c r="BR102">
        <v>310204.95161156071</v>
      </c>
      <c r="BS102">
        <v>82137.422373963083</v>
      </c>
      <c r="BT102">
        <v>3768.6707624024421</v>
      </c>
      <c r="BU102">
        <v>4835.188388439361</v>
      </c>
      <c r="BV102">
        <v>1066.517626036919</v>
      </c>
      <c r="BW102">
        <v>82137.422373963083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155102.4758057803</v>
      </c>
      <c r="CI102">
        <v>186122.97096693641</v>
      </c>
      <c r="CJ102">
        <v>217143.4661280924</v>
      </c>
      <c r="CK102">
        <v>248163.96128924849</v>
      </c>
      <c r="CL102">
        <v>279184.4564504046</v>
      </c>
      <c r="CM102">
        <v>341225.44677271682</v>
      </c>
      <c r="CN102">
        <v>372245.94193387282</v>
      </c>
      <c r="CO102">
        <v>403266.43709502887</v>
      </c>
      <c r="CP102">
        <v>434286.93225618493</v>
      </c>
      <c r="CQ102">
        <v>465307.42741734098</v>
      </c>
      <c r="CS102">
        <v>3.7766579793462469</v>
      </c>
      <c r="CT102">
        <v>1.4630000000000001</v>
      </c>
      <c r="CV102">
        <v>5.9137476010579608E-2</v>
      </c>
      <c r="CW102">
        <v>1.5495181274034779</v>
      </c>
      <c r="CY102">
        <v>-4586.1844710729156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-20096.432051650951</v>
      </c>
      <c r="DK102">
        <v>-13202.988682505171</v>
      </c>
      <c r="DL102">
        <v>-4586.1844710729201</v>
      </c>
      <c r="DM102">
        <v>6492.5638007685338</v>
      </c>
      <c r="DN102">
        <v>21264.228163223801</v>
      </c>
      <c r="DO102">
        <v>-32504.630116113371</v>
      </c>
      <c r="DP102">
        <v>-26989.875420796739</v>
      </c>
      <c r="DQ102">
        <v>-20096.432051650951</v>
      </c>
      <c r="DR102">
        <v>-11233.43343417779</v>
      </c>
      <c r="DS102">
        <v>583.89805578642699</v>
      </c>
    </row>
    <row r="103" spans="1:123" x14ac:dyDescent="0.25">
      <c r="A103" s="80" t="s">
        <v>376</v>
      </c>
      <c r="B103">
        <v>125034.6910894399</v>
      </c>
      <c r="C103">
        <v>77805.777740479112</v>
      </c>
      <c r="D103">
        <v>0</v>
      </c>
      <c r="E103">
        <v>119</v>
      </c>
      <c r="F103">
        <v>115</v>
      </c>
      <c r="G103">
        <v>1665595787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2272</v>
      </c>
      <c r="O103">
        <v>0</v>
      </c>
      <c r="P103">
        <v>2624</v>
      </c>
      <c r="Q103">
        <v>6</v>
      </c>
      <c r="R103">
        <v>14</v>
      </c>
      <c r="S103">
        <v>5</v>
      </c>
      <c r="T103">
        <v>241</v>
      </c>
      <c r="U103">
        <v>17</v>
      </c>
      <c r="V103">
        <v>89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111</v>
      </c>
      <c r="BI103">
        <v>122036.58</v>
      </c>
      <c r="BJ103">
        <v>201796.57</v>
      </c>
      <c r="BK103">
        <v>79759.990000000005</v>
      </c>
      <c r="BL103">
        <v>1</v>
      </c>
      <c r="BM103">
        <v>3</v>
      </c>
      <c r="BN103">
        <v>121831.12563156809</v>
      </c>
      <c r="BO103">
        <v>201591.11565212451</v>
      </c>
      <c r="BP103">
        <v>79759.99002055639</v>
      </c>
      <c r="BQ103">
        <v>0</v>
      </c>
      <c r="BR103">
        <v>0</v>
      </c>
      <c r="BS103">
        <v>0</v>
      </c>
      <c r="BT103">
        <v>205.45436843193599</v>
      </c>
      <c r="BU103">
        <v>205.45434787555129</v>
      </c>
      <c r="BV103">
        <v>-2.0556384697556499E-5</v>
      </c>
      <c r="BW103">
        <v>79759.99002055639</v>
      </c>
      <c r="BX103">
        <v>100795.5578260622</v>
      </c>
      <c r="BY103">
        <v>120954.6693912747</v>
      </c>
      <c r="BZ103">
        <v>141113.78095648711</v>
      </c>
      <c r="CA103">
        <v>161272.8925216996</v>
      </c>
      <c r="CB103">
        <v>181432.004086912</v>
      </c>
      <c r="CC103">
        <v>221750.22721733691</v>
      </c>
      <c r="CD103">
        <v>241909.33878254931</v>
      </c>
      <c r="CE103">
        <v>262068.4503477618</v>
      </c>
      <c r="CF103">
        <v>282227.56191297423</v>
      </c>
      <c r="CG103">
        <v>302386.67347818671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2.5274716759639611</v>
      </c>
      <c r="CT103">
        <v>1.4630000000000001</v>
      </c>
      <c r="CU103">
        <v>0.58260922883514654</v>
      </c>
      <c r="CX103">
        <v>-29362.211107525269</v>
      </c>
      <c r="CZ103">
        <v>-39441.766890131497</v>
      </c>
      <c r="DA103">
        <v>-34961.964320084291</v>
      </c>
      <c r="DB103">
        <v>-29362.21110752528</v>
      </c>
      <c r="DC103">
        <v>-22162.528405663688</v>
      </c>
      <c r="DD103">
        <v>-12562.95146984824</v>
      </c>
      <c r="DE103">
        <v>-47505.411516216467</v>
      </c>
      <c r="DF103">
        <v>-43921.569460178711</v>
      </c>
      <c r="DG103">
        <v>-39441.766890131497</v>
      </c>
      <c r="DH103">
        <v>-33682.02072864223</v>
      </c>
      <c r="DI103">
        <v>-26002.35917998986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</row>
    <row r="104" spans="1:123" x14ac:dyDescent="0.25">
      <c r="A104" s="80" t="s">
        <v>230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129876.92040163239</v>
      </c>
      <c r="I104">
        <v>72972.686433976152</v>
      </c>
      <c r="J104">
        <v>0</v>
      </c>
      <c r="K104">
        <v>175</v>
      </c>
      <c r="L104">
        <v>48</v>
      </c>
      <c r="M104">
        <v>1668457409</v>
      </c>
      <c r="N104">
        <v>407</v>
      </c>
      <c r="O104">
        <v>0</v>
      </c>
      <c r="P104">
        <v>832</v>
      </c>
      <c r="Q104">
        <v>7</v>
      </c>
      <c r="R104">
        <v>27</v>
      </c>
      <c r="S104">
        <v>5</v>
      </c>
      <c r="T104">
        <v>56</v>
      </c>
      <c r="U104">
        <v>112</v>
      </c>
      <c r="V104">
        <v>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251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369</v>
      </c>
      <c r="BI104">
        <v>214780.81</v>
      </c>
      <c r="BJ104">
        <v>294148.19</v>
      </c>
      <c r="BK104">
        <v>79367.38</v>
      </c>
      <c r="BL104">
        <v>3</v>
      </c>
      <c r="BM104">
        <v>12</v>
      </c>
      <c r="BN104">
        <v>0</v>
      </c>
      <c r="BO104">
        <v>0</v>
      </c>
      <c r="BP104">
        <v>0</v>
      </c>
      <c r="BQ104">
        <v>117754.7616912052</v>
      </c>
      <c r="BR104">
        <v>197122.14012780599</v>
      </c>
      <c r="BS104">
        <v>79367.378436600789</v>
      </c>
      <c r="BT104">
        <v>97026.048308794765</v>
      </c>
      <c r="BU104">
        <v>97026.04987219398</v>
      </c>
      <c r="BV104">
        <v>1.563399215228856E-3</v>
      </c>
      <c r="BW104">
        <v>79367.378436600789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98561.070063903011</v>
      </c>
      <c r="CI104">
        <v>118273.2840766836</v>
      </c>
      <c r="CJ104">
        <v>137985.49808946421</v>
      </c>
      <c r="CK104">
        <v>157697.71210224481</v>
      </c>
      <c r="CL104">
        <v>177409.92611502539</v>
      </c>
      <c r="CM104">
        <v>216834.35414058671</v>
      </c>
      <c r="CN104">
        <v>236546.5681533672</v>
      </c>
      <c r="CO104">
        <v>256258.78216614781</v>
      </c>
      <c r="CP104">
        <v>275970.99617892841</v>
      </c>
      <c r="CQ104">
        <v>295683.21019170899</v>
      </c>
      <c r="CS104">
        <v>2.4836670179961731</v>
      </c>
      <c r="CT104">
        <v>1.4630000000000001</v>
      </c>
      <c r="CV104">
        <v>0.61052184975553114</v>
      </c>
      <c r="CW104">
        <v>2.3561934661923418</v>
      </c>
      <c r="CY104">
        <v>-30086.84340464928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-39942.950411039586</v>
      </c>
      <c r="DK104">
        <v>-35562.458408199447</v>
      </c>
      <c r="DL104">
        <v>-30086.84340464928</v>
      </c>
      <c r="DM104">
        <v>-23046.766971513349</v>
      </c>
      <c r="DN104">
        <v>-13659.998393998791</v>
      </c>
      <c r="DO104">
        <v>-47827.836016151821</v>
      </c>
      <c r="DP104">
        <v>-44323.442413879711</v>
      </c>
      <c r="DQ104">
        <v>-39942.950411039579</v>
      </c>
      <c r="DR104">
        <v>-34310.889264530837</v>
      </c>
      <c r="DS104">
        <v>-26801.474402519179</v>
      </c>
    </row>
    <row r="105" spans="1:123" x14ac:dyDescent="0.25">
      <c r="A105" s="80" t="s">
        <v>156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164397.14321190561</v>
      </c>
      <c r="I105">
        <v>126358.43021445</v>
      </c>
      <c r="J105">
        <v>0</v>
      </c>
      <c r="K105">
        <v>36</v>
      </c>
      <c r="L105">
        <v>26</v>
      </c>
      <c r="M105">
        <v>1671043547</v>
      </c>
      <c r="N105">
        <v>302346</v>
      </c>
      <c r="O105">
        <v>0</v>
      </c>
      <c r="P105">
        <v>303545</v>
      </c>
      <c r="Q105">
        <v>2</v>
      </c>
      <c r="R105">
        <v>2</v>
      </c>
      <c r="S105">
        <v>0</v>
      </c>
      <c r="T105">
        <v>1199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169067.71</v>
      </c>
      <c r="BJ105">
        <v>246611.24</v>
      </c>
      <c r="BK105">
        <v>77543.53</v>
      </c>
      <c r="BL105">
        <v>1</v>
      </c>
      <c r="BM105">
        <v>1</v>
      </c>
      <c r="BN105">
        <v>0</v>
      </c>
      <c r="BO105">
        <v>0</v>
      </c>
      <c r="BP105">
        <v>0</v>
      </c>
      <c r="BQ105">
        <v>169067.70563398459</v>
      </c>
      <c r="BR105">
        <v>246611.23695199631</v>
      </c>
      <c r="BS105">
        <v>77543.531318011766</v>
      </c>
      <c r="BT105">
        <v>4.3660154042299837E-3</v>
      </c>
      <c r="BU105">
        <v>3.048003651201725E-3</v>
      </c>
      <c r="BV105">
        <v>-1.3180117675801739E-3</v>
      </c>
      <c r="BW105">
        <v>77543.531318011766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123305.6184759982</v>
      </c>
      <c r="CI105">
        <v>147966.74217119781</v>
      </c>
      <c r="CJ105">
        <v>172627.86586639739</v>
      </c>
      <c r="CK105">
        <v>197288.98956159709</v>
      </c>
      <c r="CL105">
        <v>221950.1132567967</v>
      </c>
      <c r="CM105">
        <v>271272.36064719601</v>
      </c>
      <c r="CN105">
        <v>295933.48434239562</v>
      </c>
      <c r="CO105">
        <v>320594.60803759517</v>
      </c>
      <c r="CP105">
        <v>345255.73173279478</v>
      </c>
      <c r="CQ105">
        <v>369916.85542799451</v>
      </c>
      <c r="CS105">
        <v>3.1802941233179771</v>
      </c>
      <c r="CT105">
        <v>1.4630000000000001</v>
      </c>
      <c r="CV105">
        <v>0.25774530433267923</v>
      </c>
      <c r="CW105">
        <v>1.8400813802387099</v>
      </c>
      <c r="CY105">
        <v>-15890.72208001268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-28221.283927612501</v>
      </c>
      <c r="DK105">
        <v>-22741.03421756814</v>
      </c>
      <c r="DL105">
        <v>-15890.72208001268</v>
      </c>
      <c r="DM105">
        <v>-7083.1779031556653</v>
      </c>
      <c r="DN105">
        <v>4660.2143326536752</v>
      </c>
      <c r="DO105">
        <v>-38085.73340569235</v>
      </c>
      <c r="DP105">
        <v>-33701.533637656859</v>
      </c>
      <c r="DQ105">
        <v>-28221.283927612491</v>
      </c>
      <c r="DR105">
        <v>-21175.248586126891</v>
      </c>
      <c r="DS105">
        <v>-11780.5347974794</v>
      </c>
    </row>
    <row r="106" spans="1:123" x14ac:dyDescent="0.25">
      <c r="A106" s="80" t="s">
        <v>149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194078.15557070301</v>
      </c>
      <c r="I106">
        <v>118970.1985363541</v>
      </c>
      <c r="J106">
        <v>0</v>
      </c>
      <c r="K106">
        <v>14</v>
      </c>
      <c r="L106">
        <v>52</v>
      </c>
      <c r="M106">
        <v>1671800292</v>
      </c>
      <c r="N106">
        <v>1050973</v>
      </c>
      <c r="O106">
        <v>0</v>
      </c>
      <c r="P106">
        <v>1193458</v>
      </c>
      <c r="Q106">
        <v>11</v>
      </c>
      <c r="R106">
        <v>125</v>
      </c>
      <c r="S106">
        <v>1592</v>
      </c>
      <c r="T106">
        <v>90229</v>
      </c>
      <c r="U106">
        <v>43</v>
      </c>
      <c r="V106">
        <v>15743</v>
      </c>
      <c r="W106">
        <v>0</v>
      </c>
      <c r="X106">
        <v>0</v>
      </c>
      <c r="Y106">
        <v>25</v>
      </c>
      <c r="Z106">
        <v>0</v>
      </c>
      <c r="AA106">
        <v>615</v>
      </c>
      <c r="AB106">
        <v>34231</v>
      </c>
      <c r="AC106">
        <v>6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52256</v>
      </c>
      <c r="BI106">
        <v>1828702.27</v>
      </c>
      <c r="BJ106">
        <v>1905441.67</v>
      </c>
      <c r="BK106">
        <v>76739.399999999994</v>
      </c>
      <c r="BL106">
        <v>4</v>
      </c>
      <c r="BM106">
        <v>37</v>
      </c>
      <c r="BN106">
        <v>0</v>
      </c>
      <c r="BO106">
        <v>0</v>
      </c>
      <c r="BP106">
        <v>0</v>
      </c>
      <c r="BQ106">
        <v>210842.3529765417</v>
      </c>
      <c r="BR106">
        <v>287581.75000142038</v>
      </c>
      <c r="BS106">
        <v>76739.397024878665</v>
      </c>
      <c r="BT106">
        <v>1617859.9170234581</v>
      </c>
      <c r="BU106">
        <v>1617859.9199985799</v>
      </c>
      <c r="BV106">
        <v>2.975121329654939E-3</v>
      </c>
      <c r="BW106">
        <v>76739.397024878665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143790.87500071019</v>
      </c>
      <c r="CI106">
        <v>172549.05000085221</v>
      </c>
      <c r="CJ106">
        <v>201307.22500099431</v>
      </c>
      <c r="CK106">
        <v>230065.4000011363</v>
      </c>
      <c r="CL106">
        <v>258823.57500127831</v>
      </c>
      <c r="CM106">
        <v>316339.92500156251</v>
      </c>
      <c r="CN106">
        <v>345098.10000170447</v>
      </c>
      <c r="CO106">
        <v>373856.27500184649</v>
      </c>
      <c r="CP106">
        <v>402614.4500019885</v>
      </c>
      <c r="CQ106">
        <v>431372.62500213058</v>
      </c>
      <c r="CS106">
        <v>3.7475112022080039</v>
      </c>
      <c r="CT106">
        <v>1.4630000000000001</v>
      </c>
      <c r="CV106">
        <v>6.7375061519023838E-2</v>
      </c>
      <c r="CW106">
        <v>1.561569715002332</v>
      </c>
      <c r="CY106">
        <v>-4843.9595245235651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-19223.047024594591</v>
      </c>
      <c r="DK106">
        <v>-12832.34146900747</v>
      </c>
      <c r="DL106">
        <v>-4843.9595245235687</v>
      </c>
      <c r="DM106">
        <v>5426.8172612414492</v>
      </c>
      <c r="DN106">
        <v>19121.186308928129</v>
      </c>
      <c r="DO106">
        <v>-30726.317024651398</v>
      </c>
      <c r="DP106">
        <v>-25613.752580181699</v>
      </c>
      <c r="DQ106">
        <v>-19223.04702459458</v>
      </c>
      <c r="DR106">
        <v>-11006.42559598257</v>
      </c>
      <c r="DS106">
        <v>-50.930357833218302</v>
      </c>
    </row>
    <row r="107" spans="1:123" x14ac:dyDescent="0.25">
      <c r="A107" s="80" t="s">
        <v>129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193286.40862275759</v>
      </c>
      <c r="I107">
        <v>128233.89622829189</v>
      </c>
      <c r="J107">
        <v>0</v>
      </c>
      <c r="K107">
        <v>29</v>
      </c>
      <c r="L107">
        <v>56</v>
      </c>
      <c r="M107">
        <v>1671705299</v>
      </c>
      <c r="N107">
        <v>2136</v>
      </c>
      <c r="O107">
        <v>0</v>
      </c>
      <c r="P107">
        <v>9910</v>
      </c>
      <c r="Q107">
        <v>4</v>
      </c>
      <c r="R107">
        <v>29</v>
      </c>
      <c r="S107">
        <v>5</v>
      </c>
      <c r="T107">
        <v>7766</v>
      </c>
      <c r="U107">
        <v>0</v>
      </c>
      <c r="V107">
        <v>3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8</v>
      </c>
      <c r="BI107">
        <v>585270.52</v>
      </c>
      <c r="BJ107">
        <v>661839.69999999995</v>
      </c>
      <c r="BK107">
        <v>76569.179999999993</v>
      </c>
      <c r="BL107">
        <v>2</v>
      </c>
      <c r="BM107">
        <v>10</v>
      </c>
      <c r="BN107">
        <v>0</v>
      </c>
      <c r="BO107">
        <v>0</v>
      </c>
      <c r="BP107">
        <v>0</v>
      </c>
      <c r="BQ107">
        <v>209723.5835962173</v>
      </c>
      <c r="BR107">
        <v>286292.76452806452</v>
      </c>
      <c r="BS107">
        <v>76569.180931847179</v>
      </c>
      <c r="BT107">
        <v>375546.93640378269</v>
      </c>
      <c r="BU107">
        <v>375546.93547193537</v>
      </c>
      <c r="BV107">
        <v>-9.3184718571137637E-4</v>
      </c>
      <c r="BW107">
        <v>76569.180931847179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143146.38226403229</v>
      </c>
      <c r="CI107">
        <v>171775.65871683869</v>
      </c>
      <c r="CJ107">
        <v>200404.93516964509</v>
      </c>
      <c r="CK107">
        <v>229034.21162245161</v>
      </c>
      <c r="CL107">
        <v>257663.48807525809</v>
      </c>
      <c r="CM107">
        <v>314922.04098087101</v>
      </c>
      <c r="CN107">
        <v>343551.31743367738</v>
      </c>
      <c r="CO107">
        <v>372180.59388648393</v>
      </c>
      <c r="CP107">
        <v>400809.8703392903</v>
      </c>
      <c r="CQ107">
        <v>429439.14679209678</v>
      </c>
      <c r="CS107">
        <v>3.739007797182635</v>
      </c>
      <c r="CT107">
        <v>1.4630000000000001</v>
      </c>
      <c r="CV107">
        <v>6.9802529701602722E-2</v>
      </c>
      <c r="CW107">
        <v>1.5651211009534449</v>
      </c>
      <c r="CY107">
        <v>-4995.9897998310444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-19310.628026234281</v>
      </c>
      <c r="DK107">
        <v>-12948.566592277281</v>
      </c>
      <c r="DL107">
        <v>-4995.989799831048</v>
      </c>
      <c r="DM107">
        <v>5228.7517904569686</v>
      </c>
      <c r="DN107">
        <v>18861.740577507659</v>
      </c>
      <c r="DO107">
        <v>-30762.338607356851</v>
      </c>
      <c r="DP107">
        <v>-25672.689460191261</v>
      </c>
      <c r="DQ107">
        <v>-19310.62802623427</v>
      </c>
      <c r="DR107">
        <v>-11130.83475400385</v>
      </c>
      <c r="DS107">
        <v>-224.44372436330011</v>
      </c>
    </row>
    <row r="108" spans="1:123" x14ac:dyDescent="0.25">
      <c r="A108" s="80" t="s">
        <v>145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186835.21354792599</v>
      </c>
      <c r="I108">
        <v>90221.617970932595</v>
      </c>
      <c r="J108">
        <v>0</v>
      </c>
      <c r="K108">
        <v>15</v>
      </c>
      <c r="L108">
        <v>50</v>
      </c>
      <c r="M108">
        <v>1671650931</v>
      </c>
      <c r="N108">
        <v>627</v>
      </c>
      <c r="O108">
        <v>0</v>
      </c>
      <c r="P108">
        <v>51885</v>
      </c>
      <c r="Q108">
        <v>2</v>
      </c>
      <c r="R108">
        <v>10</v>
      </c>
      <c r="S108">
        <v>0</v>
      </c>
      <c r="T108">
        <v>51258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261783.06</v>
      </c>
      <c r="BJ108">
        <v>335303.67999999999</v>
      </c>
      <c r="BK108">
        <v>73520.63</v>
      </c>
      <c r="BL108">
        <v>1</v>
      </c>
      <c r="BM108">
        <v>4</v>
      </c>
      <c r="BN108">
        <v>0</v>
      </c>
      <c r="BO108">
        <v>0</v>
      </c>
      <c r="BP108">
        <v>0</v>
      </c>
      <c r="BQ108">
        <v>203293.28069302271</v>
      </c>
      <c r="BR108">
        <v>276813.90800290869</v>
      </c>
      <c r="BS108">
        <v>73520.627309886011</v>
      </c>
      <c r="BT108">
        <v>58489.77930697726</v>
      </c>
      <c r="BU108">
        <v>58489.771997091237</v>
      </c>
      <c r="BV108">
        <v>2.6901139935944229E-3</v>
      </c>
      <c r="BW108">
        <v>73520.627309886011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138406.9540014544</v>
      </c>
      <c r="CI108">
        <v>166088.3448017452</v>
      </c>
      <c r="CJ108">
        <v>193769.73560203609</v>
      </c>
      <c r="CK108">
        <v>221451.12640232701</v>
      </c>
      <c r="CL108">
        <v>249132.51720261789</v>
      </c>
      <c r="CM108">
        <v>304495.29880319972</v>
      </c>
      <c r="CN108">
        <v>332176.68960349052</v>
      </c>
      <c r="CO108">
        <v>359858.08040378138</v>
      </c>
      <c r="CP108">
        <v>387539.47120407218</v>
      </c>
      <c r="CQ108">
        <v>415220.86200436309</v>
      </c>
      <c r="CS108">
        <v>3.7651189622764112</v>
      </c>
      <c r="CT108">
        <v>1.4630000000000001</v>
      </c>
      <c r="CV108">
        <v>6.2383430663656592E-2</v>
      </c>
      <c r="CW108">
        <v>1.5542669590609299</v>
      </c>
      <c r="CY108">
        <v>-4317.1503091588211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-18157.84570930426</v>
      </c>
      <c r="DK108">
        <v>-12006.42553146184</v>
      </c>
      <c r="DL108">
        <v>-4317.1503091588238</v>
      </c>
      <c r="DM108">
        <v>5569.060690945058</v>
      </c>
      <c r="DN108">
        <v>18750.675357750239</v>
      </c>
      <c r="DO108">
        <v>-29230.402029420609</v>
      </c>
      <c r="DP108">
        <v>-24309.265887146681</v>
      </c>
      <c r="DQ108">
        <v>-18157.84570930426</v>
      </c>
      <c r="DR108">
        <v>-10248.87690922115</v>
      </c>
      <c r="DS108">
        <v>296.41482422298583</v>
      </c>
    </row>
    <row r="109" spans="1:123" x14ac:dyDescent="0.25">
      <c r="A109" s="80" t="s">
        <v>212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185321.10123993771</v>
      </c>
      <c r="I109">
        <v>60007.162031291213</v>
      </c>
      <c r="J109">
        <v>0</v>
      </c>
      <c r="K109">
        <v>28</v>
      </c>
      <c r="L109">
        <v>58</v>
      </c>
      <c r="M109">
        <v>1671703529</v>
      </c>
      <c r="N109">
        <v>5582597</v>
      </c>
      <c r="O109">
        <v>0</v>
      </c>
      <c r="P109">
        <v>5667535</v>
      </c>
      <c r="Q109">
        <v>7</v>
      </c>
      <c r="R109">
        <v>122</v>
      </c>
      <c r="S109">
        <v>552</v>
      </c>
      <c r="T109">
        <v>74725</v>
      </c>
      <c r="U109">
        <v>0</v>
      </c>
      <c r="V109">
        <v>673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8634</v>
      </c>
      <c r="AC109">
        <v>354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10213</v>
      </c>
      <c r="BI109">
        <v>7679719.9699999997</v>
      </c>
      <c r="BJ109">
        <v>8200195.5800000001</v>
      </c>
      <c r="BK109">
        <v>520475.62</v>
      </c>
      <c r="BL109">
        <v>4</v>
      </c>
      <c r="BM109">
        <v>20</v>
      </c>
      <c r="BN109">
        <v>0</v>
      </c>
      <c r="BO109">
        <v>0</v>
      </c>
      <c r="BP109">
        <v>0</v>
      </c>
      <c r="BQ109">
        <v>201849.81903434571</v>
      </c>
      <c r="BR109">
        <v>274565.95659564482</v>
      </c>
      <c r="BS109">
        <v>72716.137561299052</v>
      </c>
      <c r="BT109">
        <v>7477870.1509656543</v>
      </c>
      <c r="BU109">
        <v>7925629.6234043557</v>
      </c>
      <c r="BV109">
        <v>447759.48243870097</v>
      </c>
      <c r="BW109">
        <v>72716.137561299052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137282.97829782241</v>
      </c>
      <c r="CI109">
        <v>164739.57395738689</v>
      </c>
      <c r="CJ109">
        <v>192196.16961695129</v>
      </c>
      <c r="CK109">
        <v>219652.7652765158</v>
      </c>
      <c r="CL109">
        <v>247109.36093608031</v>
      </c>
      <c r="CM109">
        <v>302022.55225520919</v>
      </c>
      <c r="CN109">
        <v>329479.14791477373</v>
      </c>
      <c r="CO109">
        <v>356935.74357433821</v>
      </c>
      <c r="CP109">
        <v>384392.33923390257</v>
      </c>
      <c r="CQ109">
        <v>411848.93489346711</v>
      </c>
      <c r="CS109">
        <v>3.775860019575271</v>
      </c>
      <c r="CT109">
        <v>1.4630000000000001</v>
      </c>
      <c r="CV109">
        <v>5.9361305573489183E-2</v>
      </c>
      <c r="CW109">
        <v>1.5498455900540149</v>
      </c>
      <c r="CY109">
        <v>-4074.6484123878599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-17802.946242170099</v>
      </c>
      <c r="DK109">
        <v>-11701.48054004466</v>
      </c>
      <c r="DL109">
        <v>-4074.6484123878622</v>
      </c>
      <c r="DM109">
        <v>5731.2786088851717</v>
      </c>
      <c r="DN109">
        <v>18805.84797058253</v>
      </c>
      <c r="DO109">
        <v>-28785.584505995888</v>
      </c>
      <c r="DP109">
        <v>-23904.411944295531</v>
      </c>
      <c r="DQ109">
        <v>-17802.946242170099</v>
      </c>
      <c r="DR109">
        <v>-9958.2046251516731</v>
      </c>
      <c r="DS109">
        <v>501.45086420622829</v>
      </c>
    </row>
    <row r="110" spans="1:123" x14ac:dyDescent="0.25">
      <c r="A110" s="80" t="s">
        <v>181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193152.9812779371</v>
      </c>
      <c r="I110">
        <v>159866.80032432199</v>
      </c>
      <c r="J110">
        <v>0</v>
      </c>
      <c r="K110">
        <v>18</v>
      </c>
      <c r="L110">
        <v>40</v>
      </c>
      <c r="M110">
        <v>1671831157</v>
      </c>
      <c r="N110">
        <v>21</v>
      </c>
      <c r="O110">
        <v>0</v>
      </c>
      <c r="P110">
        <v>5421</v>
      </c>
      <c r="Q110">
        <v>5</v>
      </c>
      <c r="R110">
        <v>13</v>
      </c>
      <c r="S110">
        <v>0</v>
      </c>
      <c r="T110">
        <v>5399</v>
      </c>
      <c r="U110">
        <v>0</v>
      </c>
      <c r="V110">
        <v>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1</v>
      </c>
      <c r="BI110">
        <v>238178.81</v>
      </c>
      <c r="BJ110">
        <v>310861.08</v>
      </c>
      <c r="BK110">
        <v>72682.27</v>
      </c>
      <c r="BL110">
        <v>2</v>
      </c>
      <c r="BM110">
        <v>6</v>
      </c>
      <c r="BN110">
        <v>0</v>
      </c>
      <c r="BO110">
        <v>0</v>
      </c>
      <c r="BP110">
        <v>0</v>
      </c>
      <c r="BQ110">
        <v>211893.8666270627</v>
      </c>
      <c r="BR110">
        <v>284576.13210784091</v>
      </c>
      <c r="BS110">
        <v>72682.265480778209</v>
      </c>
      <c r="BT110">
        <v>26284.943372937301</v>
      </c>
      <c r="BU110">
        <v>26284.947892159111</v>
      </c>
      <c r="BV110">
        <v>4.519221794907935E-3</v>
      </c>
      <c r="BW110">
        <v>72682.265480778209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142288.06605392051</v>
      </c>
      <c r="CI110">
        <v>170745.67926470461</v>
      </c>
      <c r="CJ110">
        <v>199203.29247548859</v>
      </c>
      <c r="CK110">
        <v>227660.90568627269</v>
      </c>
      <c r="CL110">
        <v>256118.51889705681</v>
      </c>
      <c r="CM110">
        <v>313033.74531862501</v>
      </c>
      <c r="CN110">
        <v>341491.3585294091</v>
      </c>
      <c r="CO110">
        <v>369948.9717401932</v>
      </c>
      <c r="CP110">
        <v>398406.58495097718</v>
      </c>
      <c r="CQ110">
        <v>426864.19816176139</v>
      </c>
      <c r="CS110">
        <v>3.9153448262162498</v>
      </c>
      <c r="CT110">
        <v>1.4630000000000001</v>
      </c>
      <c r="CV110">
        <v>2.162138394986779E-2</v>
      </c>
      <c r="CW110">
        <v>1.4946320847186569</v>
      </c>
      <c r="CY110">
        <v>-1538.2324538179789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-15767.03905921003</v>
      </c>
      <c r="DK110">
        <v>-9443.1250123691207</v>
      </c>
      <c r="DL110">
        <v>-1538.2324538179821</v>
      </c>
      <c r="DM110">
        <v>8625.2008357477607</v>
      </c>
      <c r="DN110">
        <v>22176.445221835431</v>
      </c>
      <c r="DO110">
        <v>-27150.08434352366</v>
      </c>
      <c r="DP110">
        <v>-22090.953106050929</v>
      </c>
      <c r="DQ110">
        <v>-15767.039059210019</v>
      </c>
      <c r="DR110">
        <v>-7636.292427557426</v>
      </c>
      <c r="DS110">
        <v>3204.7030813127062</v>
      </c>
    </row>
    <row r="111" spans="1:123" x14ac:dyDescent="0.25">
      <c r="A111" s="80" t="s">
        <v>146</v>
      </c>
      <c r="B111">
        <v>2233.1653508358759</v>
      </c>
      <c r="C111">
        <v>0</v>
      </c>
      <c r="D111">
        <v>0</v>
      </c>
      <c r="E111">
        <v>134</v>
      </c>
      <c r="F111">
        <v>84</v>
      </c>
      <c r="G111">
        <v>1621691806</v>
      </c>
      <c r="H111">
        <v>179872.15339652481</v>
      </c>
      <c r="I111">
        <v>100538.77020491099</v>
      </c>
      <c r="J111">
        <v>0</v>
      </c>
      <c r="K111">
        <v>37</v>
      </c>
      <c r="L111">
        <v>57</v>
      </c>
      <c r="M111">
        <v>1671707550</v>
      </c>
      <c r="N111">
        <v>7362812</v>
      </c>
      <c r="O111">
        <v>0</v>
      </c>
      <c r="P111">
        <v>7461248</v>
      </c>
      <c r="Q111">
        <v>4</v>
      </c>
      <c r="R111">
        <v>10</v>
      </c>
      <c r="S111">
        <v>5</v>
      </c>
      <c r="T111">
        <v>98431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5</v>
      </c>
      <c r="BI111">
        <v>197093.05</v>
      </c>
      <c r="BJ111">
        <v>267265.94</v>
      </c>
      <c r="BK111">
        <v>70172.89</v>
      </c>
      <c r="BL111">
        <v>2</v>
      </c>
      <c r="BM111">
        <v>3</v>
      </c>
      <c r="BN111">
        <v>0</v>
      </c>
      <c r="BO111">
        <v>0</v>
      </c>
      <c r="BP111">
        <v>0</v>
      </c>
      <c r="BQ111">
        <v>194843.01397040911</v>
      </c>
      <c r="BR111">
        <v>265015.90080432041</v>
      </c>
      <c r="BS111">
        <v>70172.886833911311</v>
      </c>
      <c r="BT111">
        <v>2250.0360295908758</v>
      </c>
      <c r="BU111">
        <v>2250.0391956795938</v>
      </c>
      <c r="BV111">
        <v>3.1660886888857931E-3</v>
      </c>
      <c r="BW111">
        <v>70172.886833911311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132507.9504021602</v>
      </c>
      <c r="CI111">
        <v>159009.54048259219</v>
      </c>
      <c r="CJ111">
        <v>185511.13056302429</v>
      </c>
      <c r="CK111">
        <v>212012.7206434563</v>
      </c>
      <c r="CL111">
        <v>238514.3107238884</v>
      </c>
      <c r="CM111">
        <v>291517.49088475248</v>
      </c>
      <c r="CN111">
        <v>318019.08096518449</v>
      </c>
      <c r="CO111">
        <v>344520.67104561662</v>
      </c>
      <c r="CP111">
        <v>371022.26112604857</v>
      </c>
      <c r="CQ111">
        <v>397523.85120648058</v>
      </c>
      <c r="CS111">
        <v>3.7766139140259871</v>
      </c>
      <c r="CT111">
        <v>1.4630000000000001</v>
      </c>
      <c r="CV111">
        <v>5.9149833967506948E-2</v>
      </c>
      <c r="CW111">
        <v>1.5495362070944629</v>
      </c>
      <c r="CY111">
        <v>-3918.9116328312052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-17169.706673047229</v>
      </c>
      <c r="DK111">
        <v>-11280.464432951219</v>
      </c>
      <c r="DL111">
        <v>-3918.911632831208</v>
      </c>
      <c r="DM111">
        <v>5545.9419673230877</v>
      </c>
      <c r="DN111">
        <v>18165.746767528821</v>
      </c>
      <c r="DO111">
        <v>-27770.342705220039</v>
      </c>
      <c r="DP111">
        <v>-23058.948913143231</v>
      </c>
      <c r="DQ111">
        <v>-17169.706673047229</v>
      </c>
      <c r="DR111">
        <v>-9597.8237929237876</v>
      </c>
      <c r="DS111">
        <v>498.02004724080331</v>
      </c>
    </row>
    <row r="112" spans="1:123" x14ac:dyDescent="0.25">
      <c r="A112" s="80" t="s">
        <v>137</v>
      </c>
      <c r="B112">
        <v>12129.382858992931</v>
      </c>
      <c r="C112">
        <v>0</v>
      </c>
      <c r="D112">
        <v>0</v>
      </c>
      <c r="E112">
        <v>196</v>
      </c>
      <c r="F112">
        <v>52</v>
      </c>
      <c r="G112">
        <v>1611428897</v>
      </c>
      <c r="H112">
        <v>187211.2965760791</v>
      </c>
      <c r="I112">
        <v>95437.738907023624</v>
      </c>
      <c r="J112">
        <v>0</v>
      </c>
      <c r="K112">
        <v>85</v>
      </c>
      <c r="L112">
        <v>58</v>
      </c>
      <c r="M112">
        <v>1672143375</v>
      </c>
      <c r="N112">
        <v>18955</v>
      </c>
      <c r="O112">
        <v>0</v>
      </c>
      <c r="P112">
        <v>73369</v>
      </c>
      <c r="Q112">
        <v>7</v>
      </c>
      <c r="R112">
        <v>43</v>
      </c>
      <c r="S112">
        <v>7</v>
      </c>
      <c r="T112">
        <v>54245</v>
      </c>
      <c r="U112">
        <v>0</v>
      </c>
      <c r="V112">
        <v>1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4</v>
      </c>
      <c r="AC112">
        <v>157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169</v>
      </c>
      <c r="BI112">
        <v>431387.86</v>
      </c>
      <c r="BJ112">
        <v>501316.21</v>
      </c>
      <c r="BK112">
        <v>69928.350000000006</v>
      </c>
      <c r="BL112">
        <v>3</v>
      </c>
      <c r="BM112">
        <v>9</v>
      </c>
      <c r="BN112">
        <v>0</v>
      </c>
      <c r="BO112">
        <v>0</v>
      </c>
      <c r="BP112">
        <v>0</v>
      </c>
      <c r="BQ112">
        <v>207086.5380283233</v>
      </c>
      <c r="BR112">
        <v>277014.88344216888</v>
      </c>
      <c r="BS112">
        <v>69928.345413845615</v>
      </c>
      <c r="BT112">
        <v>224301.32197167669</v>
      </c>
      <c r="BU112">
        <v>224301.32655783111</v>
      </c>
      <c r="BV112">
        <v>4.58615439129062E-3</v>
      </c>
      <c r="BW112">
        <v>69928.345413845615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138507.44172108441</v>
      </c>
      <c r="CI112">
        <v>166208.93006530131</v>
      </c>
      <c r="CJ112">
        <v>193910.4184095182</v>
      </c>
      <c r="CK112">
        <v>221611.90675373509</v>
      </c>
      <c r="CL112">
        <v>249313.39509795199</v>
      </c>
      <c r="CM112">
        <v>304716.37178638577</v>
      </c>
      <c r="CN112">
        <v>332417.86013060273</v>
      </c>
      <c r="CO112">
        <v>360119.34847481962</v>
      </c>
      <c r="CP112">
        <v>387820.8368190364</v>
      </c>
      <c r="CQ112">
        <v>415522.32516325341</v>
      </c>
      <c r="CS112">
        <v>3.961410523912106</v>
      </c>
      <c r="CT112">
        <v>1.4630000000000001</v>
      </c>
      <c r="CV112">
        <v>9.7413473950649365E-3</v>
      </c>
      <c r="CW112">
        <v>1.4772515912389801</v>
      </c>
      <c r="CY112">
        <v>-674.62455330339651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-14525.368725411839</v>
      </c>
      <c r="DK112">
        <v>-8369.4824266969736</v>
      </c>
      <c r="DL112">
        <v>-674.62455330339435</v>
      </c>
      <c r="DM112">
        <v>9218.7641410597862</v>
      </c>
      <c r="DN112">
        <v>22409.949066877351</v>
      </c>
      <c r="DO112">
        <v>-25605.964063098589</v>
      </c>
      <c r="DP112">
        <v>-20681.255024126702</v>
      </c>
      <c r="DQ112">
        <v>-14525.36872541183</v>
      </c>
      <c r="DR112">
        <v>-6610.6577699212939</v>
      </c>
      <c r="DS112">
        <v>3942.2901707327551</v>
      </c>
    </row>
    <row r="113" spans="1:123" x14ac:dyDescent="0.25">
      <c r="A113" s="80" t="s">
        <v>127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182294.63375670789</v>
      </c>
      <c r="I113">
        <v>163034.76063830839</v>
      </c>
      <c r="J113">
        <v>0</v>
      </c>
      <c r="K113">
        <v>2</v>
      </c>
      <c r="L113">
        <v>19</v>
      </c>
      <c r="M113">
        <v>1671291354</v>
      </c>
      <c r="N113">
        <v>1315881</v>
      </c>
      <c r="O113">
        <v>0</v>
      </c>
      <c r="P113">
        <v>1784949</v>
      </c>
      <c r="Q113">
        <v>3</v>
      </c>
      <c r="R113">
        <v>14</v>
      </c>
      <c r="S113">
        <v>0</v>
      </c>
      <c r="T113">
        <v>302670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166398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166398</v>
      </c>
      <c r="BI113">
        <v>7154777.9400000004</v>
      </c>
      <c r="BJ113">
        <v>7224112.9900000002</v>
      </c>
      <c r="BK113">
        <v>69335.05</v>
      </c>
      <c r="BL113">
        <v>3</v>
      </c>
      <c r="BM113">
        <v>15</v>
      </c>
      <c r="BN113">
        <v>0</v>
      </c>
      <c r="BO113">
        <v>0</v>
      </c>
      <c r="BP113">
        <v>0</v>
      </c>
      <c r="BQ113">
        <v>200506.36381057609</v>
      </c>
      <c r="BR113">
        <v>269841.41793866619</v>
      </c>
      <c r="BS113">
        <v>69335.05412809008</v>
      </c>
      <c r="BT113">
        <v>6954271.5761894239</v>
      </c>
      <c r="BU113">
        <v>6954271.5720613338</v>
      </c>
      <c r="BV113">
        <v>-4.1280900768470019E-3</v>
      </c>
      <c r="BW113">
        <v>69335.05412809008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134920.70896933309</v>
      </c>
      <c r="CI113">
        <v>161904.85076319971</v>
      </c>
      <c r="CJ113">
        <v>188888.99255706629</v>
      </c>
      <c r="CK113">
        <v>215873.13435093299</v>
      </c>
      <c r="CL113">
        <v>242857.2761447996</v>
      </c>
      <c r="CM113">
        <v>296825.55973253283</v>
      </c>
      <c r="CN113">
        <v>323809.70152639941</v>
      </c>
      <c r="CO113">
        <v>350793.84332026611</v>
      </c>
      <c r="CP113">
        <v>377777.98511413258</v>
      </c>
      <c r="CQ113">
        <v>404762.12690799928</v>
      </c>
      <c r="CS113">
        <v>3.8918469356086351</v>
      </c>
      <c r="CT113">
        <v>1.4630000000000001</v>
      </c>
      <c r="CV113">
        <v>2.778965005067735E-2</v>
      </c>
      <c r="CW113">
        <v>1.503656258024141</v>
      </c>
      <c r="CY113">
        <v>-1874.6996434235309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-15366.77054035684</v>
      </c>
      <c r="DK113">
        <v>-9370.2945861642584</v>
      </c>
      <c r="DL113">
        <v>-1874.699643423533</v>
      </c>
      <c r="DM113">
        <v>7762.4938543859753</v>
      </c>
      <c r="DN113">
        <v>20612.085184798649</v>
      </c>
      <c r="DO113">
        <v>-26160.427257903491</v>
      </c>
      <c r="DP113">
        <v>-21363.246494549421</v>
      </c>
      <c r="DQ113">
        <v>-15366.77054035684</v>
      </c>
      <c r="DR113">
        <v>-7657.0157421092372</v>
      </c>
      <c r="DS113">
        <v>2622.6573222209122</v>
      </c>
    </row>
    <row r="114" spans="1:123" x14ac:dyDescent="0.25">
      <c r="A114" s="80" t="s">
        <v>158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129634.94564825619</v>
      </c>
      <c r="I114">
        <v>113695.07063072899</v>
      </c>
      <c r="J114">
        <v>0</v>
      </c>
      <c r="K114">
        <v>14</v>
      </c>
      <c r="L114">
        <v>32</v>
      </c>
      <c r="M114">
        <v>1665525221</v>
      </c>
      <c r="N114">
        <v>1112</v>
      </c>
      <c r="O114">
        <v>0</v>
      </c>
      <c r="P114">
        <v>34379</v>
      </c>
      <c r="Q114">
        <v>9</v>
      </c>
      <c r="R114">
        <v>32</v>
      </c>
      <c r="S114">
        <v>0</v>
      </c>
      <c r="T114">
        <v>21626</v>
      </c>
      <c r="U114">
        <v>0</v>
      </c>
      <c r="V114">
        <v>6</v>
      </c>
      <c r="W114">
        <v>0</v>
      </c>
      <c r="X114">
        <v>0</v>
      </c>
      <c r="Y114">
        <v>0</v>
      </c>
      <c r="Z114">
        <v>11474</v>
      </c>
      <c r="AA114">
        <v>0</v>
      </c>
      <c r="AB114">
        <v>14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147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11641</v>
      </c>
      <c r="BI114">
        <v>252013.77</v>
      </c>
      <c r="BJ114">
        <v>320498.07</v>
      </c>
      <c r="BK114">
        <v>68484.3</v>
      </c>
      <c r="BL114">
        <v>4</v>
      </c>
      <c r="BM114">
        <v>15</v>
      </c>
      <c r="BN114">
        <v>0</v>
      </c>
      <c r="BO114">
        <v>0</v>
      </c>
      <c r="BP114">
        <v>0</v>
      </c>
      <c r="BQ114">
        <v>135548.61259828691</v>
      </c>
      <c r="BR114">
        <v>204032.90820407181</v>
      </c>
      <c r="BS114">
        <v>68484.295605784864</v>
      </c>
      <c r="BT114">
        <v>116465.15740171311</v>
      </c>
      <c r="BU114">
        <v>116465.1617959282</v>
      </c>
      <c r="BV114">
        <v>4.3942151387454942E-3</v>
      </c>
      <c r="BW114">
        <v>68484.295605784864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102016.4541020359</v>
      </c>
      <c r="CI114">
        <v>122419.7449224431</v>
      </c>
      <c r="CJ114">
        <v>142823.03574285019</v>
      </c>
      <c r="CK114">
        <v>163226.3265632574</v>
      </c>
      <c r="CL114">
        <v>183629.61738366459</v>
      </c>
      <c r="CM114">
        <v>224436.19902447899</v>
      </c>
      <c r="CN114">
        <v>244839.48984488609</v>
      </c>
      <c r="CO114">
        <v>265242.78066529328</v>
      </c>
      <c r="CP114">
        <v>285646.07148570049</v>
      </c>
      <c r="CQ114">
        <v>306049.36230610771</v>
      </c>
      <c r="CS114">
        <v>2.979265631620764</v>
      </c>
      <c r="CT114">
        <v>1.4630000000000001</v>
      </c>
      <c r="CV114">
        <v>0.34261274239717299</v>
      </c>
      <c r="CW114">
        <v>1.9642424421270639</v>
      </c>
      <c r="CY114">
        <v>-17476.06855476692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-27677.71396497051</v>
      </c>
      <c r="DK114">
        <v>-23143.649338213359</v>
      </c>
      <c r="DL114">
        <v>-17476.06855476692</v>
      </c>
      <c r="DM114">
        <v>-10189.178976050071</v>
      </c>
      <c r="DN114">
        <v>-473.32620442760532</v>
      </c>
      <c r="DO114">
        <v>-35839.030293133379</v>
      </c>
      <c r="DP114">
        <v>-32211.77859172766</v>
      </c>
      <c r="DQ114">
        <v>-27677.71396497051</v>
      </c>
      <c r="DR114">
        <v>-21848.202301997029</v>
      </c>
      <c r="DS114">
        <v>-14075.520084699059</v>
      </c>
    </row>
    <row r="115" spans="1:123" x14ac:dyDescent="0.25">
      <c r="A115" s="80" t="s">
        <v>600</v>
      </c>
      <c r="B115">
        <v>172507.9349404629</v>
      </c>
      <c r="C115">
        <v>170269.89635739001</v>
      </c>
      <c r="D115">
        <v>0</v>
      </c>
      <c r="E115">
        <v>8</v>
      </c>
      <c r="F115">
        <v>7</v>
      </c>
      <c r="G115">
        <v>1671644543</v>
      </c>
      <c r="H115">
        <v>319162.66238469293</v>
      </c>
      <c r="I115">
        <v>237650.36943413</v>
      </c>
      <c r="J115">
        <v>237650.36943413</v>
      </c>
      <c r="K115">
        <v>3</v>
      </c>
      <c r="L115">
        <v>6</v>
      </c>
      <c r="M115">
        <v>1671646155</v>
      </c>
      <c r="N115">
        <v>67721</v>
      </c>
      <c r="O115">
        <v>0</v>
      </c>
      <c r="P115">
        <v>420214</v>
      </c>
      <c r="Q115">
        <v>2</v>
      </c>
      <c r="R115">
        <v>6</v>
      </c>
      <c r="S115">
        <v>0</v>
      </c>
      <c r="T115">
        <v>352493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309116.02</v>
      </c>
      <c r="BJ115">
        <v>377506.69</v>
      </c>
      <c r="BK115">
        <v>68390.67</v>
      </c>
      <c r="BL115">
        <v>2</v>
      </c>
      <c r="BM115">
        <v>2</v>
      </c>
      <c r="BN115">
        <v>186610.42703943289</v>
      </c>
      <c r="BO115">
        <v>255001.09328692601</v>
      </c>
      <c r="BP115">
        <v>68390.666247493093</v>
      </c>
      <c r="BQ115">
        <v>122505.5968203565</v>
      </c>
      <c r="BR115">
        <v>122505.5968203565</v>
      </c>
      <c r="BS115">
        <v>0</v>
      </c>
      <c r="BT115">
        <v>-3.8597893726546322E-3</v>
      </c>
      <c r="BU115">
        <v>-1.0728248162195091E-4</v>
      </c>
      <c r="BV115">
        <v>3.7525069055845961E-3</v>
      </c>
      <c r="BW115">
        <v>68390.666247493093</v>
      </c>
      <c r="BX115">
        <v>127500.54664346301</v>
      </c>
      <c r="BY115">
        <v>153000.6559721556</v>
      </c>
      <c r="BZ115">
        <v>178500.7653008482</v>
      </c>
      <c r="CA115">
        <v>204000.87462954081</v>
      </c>
      <c r="CB115">
        <v>229500.98395823341</v>
      </c>
      <c r="CC115">
        <v>280501.20261561859</v>
      </c>
      <c r="CD115">
        <v>306001.31194431119</v>
      </c>
      <c r="CE115">
        <v>331501.42127300391</v>
      </c>
      <c r="CF115">
        <v>357001.5306016964</v>
      </c>
      <c r="CG115">
        <v>382501.63993038901</v>
      </c>
      <c r="CH115">
        <v>61252.798410178228</v>
      </c>
      <c r="CI115">
        <v>73503.358092213879</v>
      </c>
      <c r="CJ115">
        <v>85753.917774249523</v>
      </c>
      <c r="CK115">
        <v>98004.477456285182</v>
      </c>
      <c r="CL115">
        <v>110255.0371383208</v>
      </c>
      <c r="CM115">
        <v>134756.15650239211</v>
      </c>
      <c r="CN115">
        <v>147006.71618442779</v>
      </c>
      <c r="CO115">
        <v>159257.2758664634</v>
      </c>
      <c r="CP115">
        <v>171507.83554849899</v>
      </c>
      <c r="CQ115">
        <v>183758.39523053469</v>
      </c>
      <c r="CR115">
        <v>3.7285949571557691</v>
      </c>
      <c r="CS115" t="s">
        <v>116</v>
      </c>
      <c r="CT115">
        <v>1.4630000000000001</v>
      </c>
      <c r="CU115">
        <v>7.2790165186315425E-2</v>
      </c>
      <c r="CV115">
        <v>-1</v>
      </c>
      <c r="CW115">
        <v>0</v>
      </c>
      <c r="CX115">
        <v>-4640.392925761591</v>
      </c>
      <c r="CZ115">
        <v>-17390.447590107891</v>
      </c>
      <c r="DA115">
        <v>-11723.756628176199</v>
      </c>
      <c r="DB115">
        <v>-4640.3929257615891</v>
      </c>
      <c r="DC115">
        <v>4466.7889773429051</v>
      </c>
      <c r="DD115">
        <v>16609.69818148225</v>
      </c>
      <c r="DE115">
        <v>-27590.491321584919</v>
      </c>
      <c r="DF115">
        <v>-23057.138552039571</v>
      </c>
      <c r="DG115">
        <v>-17390.44759010788</v>
      </c>
      <c r="DH115">
        <v>-10104.702067624279</v>
      </c>
      <c r="DI115">
        <v>-390.37470431280963</v>
      </c>
      <c r="DJ115">
        <v>24501.119364071299</v>
      </c>
      <c r="DK115">
        <v>27223.465960079211</v>
      </c>
      <c r="DL115">
        <v>30626.399205089121</v>
      </c>
      <c r="DM115">
        <v>35001.599091530421</v>
      </c>
      <c r="DN115">
        <v>40835.198940118833</v>
      </c>
      <c r="DO115">
        <v>19600.895491257041</v>
      </c>
      <c r="DP115">
        <v>21778.772768063369</v>
      </c>
      <c r="DQ115">
        <v>24501.119364071299</v>
      </c>
      <c r="DR115">
        <v>28001.27927322434</v>
      </c>
      <c r="DS115">
        <v>32668.159152095061</v>
      </c>
    </row>
    <row r="116" spans="1:123" x14ac:dyDescent="0.25">
      <c r="A116" s="80" t="s">
        <v>227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174330.31197736171</v>
      </c>
      <c r="I116">
        <v>104639.70362190979</v>
      </c>
      <c r="J116">
        <v>0</v>
      </c>
      <c r="K116">
        <v>31</v>
      </c>
      <c r="L116">
        <v>55</v>
      </c>
      <c r="M116">
        <v>1671714049</v>
      </c>
      <c r="N116">
        <v>1177</v>
      </c>
      <c r="O116">
        <v>0</v>
      </c>
      <c r="P116">
        <v>3464</v>
      </c>
      <c r="Q116">
        <v>5</v>
      </c>
      <c r="R116">
        <v>22</v>
      </c>
      <c r="S116">
        <v>5</v>
      </c>
      <c r="T116">
        <v>2235</v>
      </c>
      <c r="U116">
        <v>31</v>
      </c>
      <c r="V116">
        <v>16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52</v>
      </c>
      <c r="BI116">
        <v>377153.94</v>
      </c>
      <c r="BJ116">
        <v>496008.72</v>
      </c>
      <c r="BK116">
        <v>118854.79</v>
      </c>
      <c r="BL116">
        <v>2</v>
      </c>
      <c r="BM116">
        <v>9</v>
      </c>
      <c r="BN116">
        <v>1.3241071977414569</v>
      </c>
      <c r="BO116">
        <v>1.3241071977414569</v>
      </c>
      <c r="BP116">
        <v>0</v>
      </c>
      <c r="BQ116">
        <v>188716.29204693809</v>
      </c>
      <c r="BR116">
        <v>256850.86494472221</v>
      </c>
      <c r="BS116">
        <v>68134.572897784048</v>
      </c>
      <c r="BT116">
        <v>188436.3238458641</v>
      </c>
      <c r="BU116">
        <v>239156.53094808001</v>
      </c>
      <c r="BV116">
        <v>50720.217102215953</v>
      </c>
      <c r="BW116">
        <v>68134.572897784048</v>
      </c>
      <c r="BX116">
        <v>0.66205359887072857</v>
      </c>
      <c r="BY116">
        <v>0.79446431864487421</v>
      </c>
      <c r="BZ116">
        <v>0.92687503841901997</v>
      </c>
      <c r="CA116">
        <v>1.0592857581931661</v>
      </c>
      <c r="CB116">
        <v>1.1916964779673109</v>
      </c>
      <c r="CC116">
        <v>1.4565179175156029</v>
      </c>
      <c r="CD116">
        <v>1.588928637289748</v>
      </c>
      <c r="CE116">
        <v>1.721339357063894</v>
      </c>
      <c r="CF116">
        <v>1.8537500768380399</v>
      </c>
      <c r="CG116">
        <v>1.9861607966121859</v>
      </c>
      <c r="CH116">
        <v>128425.43247236111</v>
      </c>
      <c r="CI116">
        <v>154110.5189668333</v>
      </c>
      <c r="CJ116">
        <v>179795.6054613055</v>
      </c>
      <c r="CK116">
        <v>205480.69195577779</v>
      </c>
      <c r="CL116">
        <v>231165.77845025001</v>
      </c>
      <c r="CM116">
        <v>282535.95143919438</v>
      </c>
      <c r="CN116">
        <v>308221.03793366661</v>
      </c>
      <c r="CO116">
        <v>333906.12442813878</v>
      </c>
      <c r="CP116">
        <v>359591.21092261112</v>
      </c>
      <c r="CQ116">
        <v>385276.29741708329</v>
      </c>
      <c r="CR116" t="s">
        <v>116</v>
      </c>
      <c r="CS116">
        <v>3.7697582008777188</v>
      </c>
      <c r="CT116">
        <v>1.4630000000000001</v>
      </c>
      <c r="CU116">
        <v>-1</v>
      </c>
      <c r="CV116">
        <v>6.1076012532759627E-2</v>
      </c>
      <c r="CW116">
        <v>1.552354206335427</v>
      </c>
      <c r="CY116">
        <v>-3921.8566616035041</v>
      </c>
      <c r="CZ116">
        <v>0.2648214395482914</v>
      </c>
      <c r="DA116">
        <v>0.29424604394254611</v>
      </c>
      <c r="DB116">
        <v>0.33102679943536428</v>
      </c>
      <c r="DC116">
        <v>0.3783163422118449</v>
      </c>
      <c r="DD116">
        <v>0.44136906591381903</v>
      </c>
      <c r="DE116">
        <v>0.2118571516386332</v>
      </c>
      <c r="DF116">
        <v>0.23539683515403689</v>
      </c>
      <c r="DG116">
        <v>0.26482143954829152</v>
      </c>
      <c r="DH116">
        <v>0.30265307376947598</v>
      </c>
      <c r="DI116">
        <v>0.3530952527310553</v>
      </c>
      <c r="DJ116">
        <v>-16764.399908839609</v>
      </c>
      <c r="DK116">
        <v>-11056.60291006801</v>
      </c>
      <c r="DL116">
        <v>-3921.8566616035018</v>
      </c>
      <c r="DM116">
        <v>5251.3885149937123</v>
      </c>
      <c r="DN116">
        <v>17482.382083790009</v>
      </c>
      <c r="DO116">
        <v>-27038.434506628499</v>
      </c>
      <c r="DP116">
        <v>-22472.196907611211</v>
      </c>
      <c r="DQ116">
        <v>-16764.399908839609</v>
      </c>
      <c r="DR116">
        <v>-9425.8037675618325</v>
      </c>
      <c r="DS116">
        <v>358.9910874752095</v>
      </c>
    </row>
    <row r="117" spans="1:123" x14ac:dyDescent="0.25">
      <c r="A117" s="80" t="s">
        <v>132</v>
      </c>
      <c r="B117">
        <v>175574.76002659899</v>
      </c>
      <c r="C117">
        <v>98208.521569533405</v>
      </c>
      <c r="D117">
        <v>0</v>
      </c>
      <c r="E117">
        <v>172</v>
      </c>
      <c r="F117">
        <v>177</v>
      </c>
      <c r="G117">
        <v>1671739763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1764</v>
      </c>
      <c r="O117">
        <v>0</v>
      </c>
      <c r="P117">
        <v>4976</v>
      </c>
      <c r="Q117">
        <v>4</v>
      </c>
      <c r="R117">
        <v>13</v>
      </c>
      <c r="S117">
        <v>5</v>
      </c>
      <c r="T117">
        <v>3193</v>
      </c>
      <c r="U117">
        <v>14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19</v>
      </c>
      <c r="BI117">
        <v>202044.33</v>
      </c>
      <c r="BJ117">
        <v>269364.62</v>
      </c>
      <c r="BK117">
        <v>67320.289999999994</v>
      </c>
      <c r="BL117">
        <v>2</v>
      </c>
      <c r="BM117">
        <v>2</v>
      </c>
      <c r="BN117">
        <v>192314.11325785189</v>
      </c>
      <c r="BO117">
        <v>259634.39906489689</v>
      </c>
      <c r="BP117">
        <v>67320.285807045017</v>
      </c>
      <c r="BQ117">
        <v>0</v>
      </c>
      <c r="BR117">
        <v>0</v>
      </c>
      <c r="BS117">
        <v>0</v>
      </c>
      <c r="BT117">
        <v>9730.2167421480699</v>
      </c>
      <c r="BU117">
        <v>9730.220935103076</v>
      </c>
      <c r="BV117">
        <v>4.192954977042973E-3</v>
      </c>
      <c r="BW117">
        <v>67320.285807045017</v>
      </c>
      <c r="BX117">
        <v>129817.1995324485</v>
      </c>
      <c r="BY117">
        <v>155780.63943893809</v>
      </c>
      <c r="BZ117">
        <v>181744.0793454278</v>
      </c>
      <c r="CA117">
        <v>207707.51925191749</v>
      </c>
      <c r="CB117">
        <v>233670.9591584072</v>
      </c>
      <c r="CC117">
        <v>285597.83897138661</v>
      </c>
      <c r="CD117">
        <v>311561.27887787629</v>
      </c>
      <c r="CE117">
        <v>337524.71878436598</v>
      </c>
      <c r="CF117">
        <v>363488.15869085572</v>
      </c>
      <c r="CG117">
        <v>389451.59859734541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3.8567037550771421</v>
      </c>
      <c r="CT117">
        <v>1.4630000000000001</v>
      </c>
      <c r="CU117">
        <v>3.7155108098260392E-2</v>
      </c>
      <c r="CX117">
        <v>-2411.6860408207858</v>
      </c>
      <c r="CZ117">
        <v>-15393.40599406563</v>
      </c>
      <c r="DA117">
        <v>-9623.7526815123711</v>
      </c>
      <c r="DB117">
        <v>-2411.6860408207872</v>
      </c>
      <c r="DC117">
        <v>6860.9710686398184</v>
      </c>
      <c r="DD117">
        <v>19224.513881253952</v>
      </c>
      <c r="DE117">
        <v>-25778.781956661511</v>
      </c>
      <c r="DF117">
        <v>-21163.059306618899</v>
      </c>
      <c r="DG117">
        <v>-15393.40599406563</v>
      </c>
      <c r="DH117">
        <v>-7975.2803064971449</v>
      </c>
      <c r="DI117">
        <v>1915.553943594161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</row>
    <row r="118" spans="1:123" x14ac:dyDescent="0.25">
      <c r="A118" s="80" t="s">
        <v>971</v>
      </c>
      <c r="B118">
        <v>102956.3572206283</v>
      </c>
      <c r="C118">
        <v>70330.144573078214</v>
      </c>
      <c r="D118">
        <v>0</v>
      </c>
      <c r="E118">
        <v>111</v>
      </c>
      <c r="F118">
        <v>124</v>
      </c>
      <c r="G118">
        <v>1665577487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885</v>
      </c>
      <c r="O118">
        <v>0</v>
      </c>
      <c r="P118">
        <v>1628</v>
      </c>
      <c r="Q118">
        <v>4</v>
      </c>
      <c r="R118">
        <v>10</v>
      </c>
      <c r="S118">
        <v>5</v>
      </c>
      <c r="T118">
        <v>723</v>
      </c>
      <c r="U118">
        <v>15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20</v>
      </c>
      <c r="BI118">
        <v>100606.74</v>
      </c>
      <c r="BJ118">
        <v>167115.07</v>
      </c>
      <c r="BK118">
        <v>66508.33</v>
      </c>
      <c r="BL118">
        <v>1</v>
      </c>
      <c r="BM118">
        <v>3</v>
      </c>
      <c r="BN118">
        <v>100606.4418203508</v>
      </c>
      <c r="BO118">
        <v>167114.7702045801</v>
      </c>
      <c r="BP118">
        <v>66508.32838422936</v>
      </c>
      <c r="BQ118">
        <v>0</v>
      </c>
      <c r="BR118">
        <v>0</v>
      </c>
      <c r="BS118">
        <v>0</v>
      </c>
      <c r="BT118">
        <v>0.29817964923859108</v>
      </c>
      <c r="BU118">
        <v>0.29979541987995623</v>
      </c>
      <c r="BV118">
        <v>1.615770641365089E-3</v>
      </c>
      <c r="BW118">
        <v>66508.32838422936</v>
      </c>
      <c r="BX118">
        <v>83557.385102290064</v>
      </c>
      <c r="BY118">
        <v>100268.86212274811</v>
      </c>
      <c r="BZ118">
        <v>116980.3391432061</v>
      </c>
      <c r="CA118">
        <v>133691.8161636641</v>
      </c>
      <c r="CB118">
        <v>150403.2931841221</v>
      </c>
      <c r="CC118">
        <v>183826.24722503821</v>
      </c>
      <c r="CD118">
        <v>200537.72424549621</v>
      </c>
      <c r="CE118">
        <v>217249.20126595421</v>
      </c>
      <c r="CF118">
        <v>233960.67828641209</v>
      </c>
      <c r="CG118">
        <v>250672.15530687021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2.5126893768721881</v>
      </c>
      <c r="CT118">
        <v>1.4630000000000001</v>
      </c>
      <c r="CU118">
        <v>0.59191981182299025</v>
      </c>
      <c r="CX118">
        <v>-24729.635833084329</v>
      </c>
      <c r="CZ118">
        <v>-33085.374343313328</v>
      </c>
      <c r="DA118">
        <v>-29371.712783211551</v>
      </c>
      <c r="DB118">
        <v>-24729.635833084329</v>
      </c>
      <c r="DC118">
        <v>-18761.251182920751</v>
      </c>
      <c r="DD118">
        <v>-10803.40498270265</v>
      </c>
      <c r="DE118">
        <v>-39769.965151496537</v>
      </c>
      <c r="DF118">
        <v>-36799.035903415119</v>
      </c>
      <c r="DG118">
        <v>-33085.374343313328</v>
      </c>
      <c r="DH118">
        <v>-28310.666623182471</v>
      </c>
      <c r="DI118">
        <v>-21944.389663007991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</row>
    <row r="119" spans="1:123" x14ac:dyDescent="0.25">
      <c r="A119" s="80" t="s">
        <v>1213</v>
      </c>
      <c r="B119">
        <v>163280.80265312109</v>
      </c>
      <c r="C119">
        <v>162480.355644</v>
      </c>
      <c r="D119">
        <v>0</v>
      </c>
      <c r="E119">
        <v>4</v>
      </c>
      <c r="F119">
        <v>2</v>
      </c>
      <c r="G119">
        <v>1671613979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419196</v>
      </c>
      <c r="O119">
        <v>4</v>
      </c>
      <c r="P119">
        <v>419306</v>
      </c>
      <c r="Q119">
        <v>12</v>
      </c>
      <c r="R119">
        <v>33</v>
      </c>
      <c r="S119">
        <v>18</v>
      </c>
      <c r="T119">
        <v>9</v>
      </c>
      <c r="U119">
        <v>5</v>
      </c>
      <c r="V119">
        <v>2</v>
      </c>
      <c r="W119">
        <v>2</v>
      </c>
      <c r="X119">
        <v>0</v>
      </c>
      <c r="Y119">
        <v>0</v>
      </c>
      <c r="Z119">
        <v>4</v>
      </c>
      <c r="AA119">
        <v>0</v>
      </c>
      <c r="AB119">
        <v>60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1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5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101</v>
      </c>
      <c r="BI119">
        <v>177151.3</v>
      </c>
      <c r="BJ119">
        <v>242481.9</v>
      </c>
      <c r="BK119">
        <v>65330.59</v>
      </c>
      <c r="BL119">
        <v>7</v>
      </c>
      <c r="BM119">
        <v>12</v>
      </c>
      <c r="BN119">
        <v>176739.13520881021</v>
      </c>
      <c r="BO119">
        <v>242069.72862030621</v>
      </c>
      <c r="BP119">
        <v>65330.59341149604</v>
      </c>
      <c r="BQ119">
        <v>0</v>
      </c>
      <c r="BR119">
        <v>0</v>
      </c>
      <c r="BS119">
        <v>0</v>
      </c>
      <c r="BT119">
        <v>412.16479118983261</v>
      </c>
      <c r="BU119">
        <v>412.17137969378382</v>
      </c>
      <c r="BV119">
        <v>-3.4114960435545072E-3</v>
      </c>
      <c r="BW119">
        <v>65330.59341149604</v>
      </c>
      <c r="BX119">
        <v>121034.86431015311</v>
      </c>
      <c r="BY119">
        <v>145241.8371721837</v>
      </c>
      <c r="BZ119">
        <v>169448.81003421429</v>
      </c>
      <c r="CA119">
        <v>193655.78289624499</v>
      </c>
      <c r="CB119">
        <v>217862.7557582756</v>
      </c>
      <c r="CC119">
        <v>266276.70148233691</v>
      </c>
      <c r="CD119">
        <v>290483.67434436752</v>
      </c>
      <c r="CE119">
        <v>314690.64720639808</v>
      </c>
      <c r="CF119">
        <v>338897.62006842869</v>
      </c>
      <c r="CG119">
        <v>363104.5929304593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3.7053042989459501</v>
      </c>
      <c r="CT119">
        <v>1.4630000000000001</v>
      </c>
      <c r="CU119">
        <v>7.953346804414485E-2</v>
      </c>
      <c r="CX119">
        <v>-4813.1612564194866</v>
      </c>
      <c r="CZ119">
        <v>-16916.647687434801</v>
      </c>
      <c r="DA119">
        <v>-11537.320384761329</v>
      </c>
      <c r="DB119">
        <v>-4813.1612564194866</v>
      </c>
      <c r="DC119">
        <v>3832.1861943057302</v>
      </c>
      <c r="DD119">
        <v>15359.316128606029</v>
      </c>
      <c r="DE119">
        <v>-26599.43683224704</v>
      </c>
      <c r="DF119">
        <v>-22295.974990108269</v>
      </c>
      <c r="DG119">
        <v>-16916.64768743479</v>
      </c>
      <c r="DH119">
        <v>-10000.36972685462</v>
      </c>
      <c r="DI119">
        <v>-778.66577941437572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</row>
    <row r="120" spans="1:123" x14ac:dyDescent="0.25">
      <c r="A120" s="80" t="s">
        <v>160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160801.36942657951</v>
      </c>
      <c r="I120">
        <v>83097.83904561284</v>
      </c>
      <c r="J120">
        <v>0</v>
      </c>
      <c r="K120">
        <v>4</v>
      </c>
      <c r="L120">
        <v>39</v>
      </c>
      <c r="M120">
        <v>1671577771</v>
      </c>
      <c r="N120">
        <v>1255902</v>
      </c>
      <c r="O120">
        <v>0</v>
      </c>
      <c r="P120">
        <v>1275496</v>
      </c>
      <c r="Q120">
        <v>4</v>
      </c>
      <c r="R120">
        <v>16</v>
      </c>
      <c r="S120">
        <v>0</v>
      </c>
      <c r="T120">
        <v>19577</v>
      </c>
      <c r="U120">
        <v>17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17</v>
      </c>
      <c r="BI120">
        <v>313934.96999999997</v>
      </c>
      <c r="BJ120">
        <v>379120.36</v>
      </c>
      <c r="BK120">
        <v>65185.39</v>
      </c>
      <c r="BL120">
        <v>2</v>
      </c>
      <c r="BM120">
        <v>5</v>
      </c>
      <c r="BN120">
        <v>0</v>
      </c>
      <c r="BO120">
        <v>0</v>
      </c>
      <c r="BP120">
        <v>0</v>
      </c>
      <c r="BQ120">
        <v>174539.99110608059</v>
      </c>
      <c r="BR120">
        <v>239725.37942891609</v>
      </c>
      <c r="BS120">
        <v>65185.388322835403</v>
      </c>
      <c r="BT120">
        <v>139394.97889391929</v>
      </c>
      <c r="BU120">
        <v>139394.9805710839</v>
      </c>
      <c r="BV120">
        <v>1.6771646041888739E-3</v>
      </c>
      <c r="BW120">
        <v>65185.388322835403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119862.689714458</v>
      </c>
      <c r="CI120">
        <v>143835.22765734961</v>
      </c>
      <c r="CJ120">
        <v>167807.7656002412</v>
      </c>
      <c r="CK120">
        <v>191780.30354313279</v>
      </c>
      <c r="CL120">
        <v>215752.8414860245</v>
      </c>
      <c r="CM120">
        <v>263697.91737180768</v>
      </c>
      <c r="CN120">
        <v>287670.45531469933</v>
      </c>
      <c r="CO120">
        <v>311642.99325759092</v>
      </c>
      <c r="CP120">
        <v>335615.53120048251</v>
      </c>
      <c r="CQ120">
        <v>359588.0691433741</v>
      </c>
      <c r="CS120">
        <v>3.677593792057487</v>
      </c>
      <c r="CT120">
        <v>1.4630000000000001</v>
      </c>
      <c r="CV120">
        <v>8.7667705073576796E-2</v>
      </c>
      <c r="CW120">
        <v>1.5912578525226431</v>
      </c>
      <c r="CY120">
        <v>-5254.0434656063808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-17240.31243705218</v>
      </c>
      <c r="DK120">
        <v>-11913.08178307627</v>
      </c>
      <c r="DL120">
        <v>-5254.0434656063808</v>
      </c>
      <c r="DM120">
        <v>3307.577228283481</v>
      </c>
      <c r="DN120">
        <v>14723.071486803299</v>
      </c>
      <c r="DO120">
        <v>-26829.327614208829</v>
      </c>
      <c r="DP120">
        <v>-22567.543091028099</v>
      </c>
      <c r="DQ120">
        <v>-17240.31243705218</v>
      </c>
      <c r="DR120">
        <v>-10391.01588194029</v>
      </c>
      <c r="DS120">
        <v>-1258.6204751244441</v>
      </c>
    </row>
    <row r="121" spans="1:123" x14ac:dyDescent="0.25">
      <c r="A121" s="80" t="s">
        <v>615</v>
      </c>
      <c r="B121">
        <v>161154.52849835859</v>
      </c>
      <c r="C121">
        <v>156798.91308</v>
      </c>
      <c r="D121">
        <v>0</v>
      </c>
      <c r="E121">
        <v>16</v>
      </c>
      <c r="F121">
        <v>7</v>
      </c>
      <c r="G121">
        <v>1671647399</v>
      </c>
      <c r="H121">
        <v>2878.6859317267081</v>
      </c>
      <c r="I121">
        <v>2781.5319603200001</v>
      </c>
      <c r="J121">
        <v>0</v>
      </c>
      <c r="K121">
        <v>3</v>
      </c>
      <c r="L121">
        <v>6</v>
      </c>
      <c r="M121">
        <v>1671647626</v>
      </c>
      <c r="N121">
        <v>56534</v>
      </c>
      <c r="O121">
        <v>0</v>
      </c>
      <c r="P121">
        <v>58254</v>
      </c>
      <c r="Q121">
        <v>6</v>
      </c>
      <c r="R121">
        <v>18</v>
      </c>
      <c r="S121">
        <v>22</v>
      </c>
      <c r="T121">
        <v>1287</v>
      </c>
      <c r="U121">
        <v>203</v>
      </c>
      <c r="V121">
        <v>1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207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433</v>
      </c>
      <c r="BI121">
        <v>2468103.12</v>
      </c>
      <c r="BJ121">
        <v>2999969.86</v>
      </c>
      <c r="BK121">
        <v>531866.74</v>
      </c>
      <c r="BL121">
        <v>5</v>
      </c>
      <c r="BM121">
        <v>14</v>
      </c>
      <c r="BN121">
        <v>174457.17431524649</v>
      </c>
      <c r="BO121">
        <v>238322.5053707865</v>
      </c>
      <c r="BP121">
        <v>63865.33105554006</v>
      </c>
      <c r="BQ121">
        <v>3127.5328796778249</v>
      </c>
      <c r="BR121">
        <v>4258.358005956783</v>
      </c>
      <c r="BS121">
        <v>1130.8251262789579</v>
      </c>
      <c r="BT121">
        <v>2290518.4128050762</v>
      </c>
      <c r="BU121">
        <v>2757388.9966232572</v>
      </c>
      <c r="BV121">
        <v>466870.58381818101</v>
      </c>
      <c r="BW121">
        <v>64996.156181819017</v>
      </c>
      <c r="BX121">
        <v>119161.25268539329</v>
      </c>
      <c r="BY121">
        <v>142993.50322247189</v>
      </c>
      <c r="BZ121">
        <v>166825.7537595506</v>
      </c>
      <c r="CA121">
        <v>190658.00429662919</v>
      </c>
      <c r="CB121">
        <v>214490.25483370791</v>
      </c>
      <c r="CC121">
        <v>262154.75590786518</v>
      </c>
      <c r="CD121">
        <v>285987.00644494378</v>
      </c>
      <c r="CE121">
        <v>309819.25698202249</v>
      </c>
      <c r="CF121">
        <v>333651.50751910108</v>
      </c>
      <c r="CG121">
        <v>357483.75805617979</v>
      </c>
      <c r="CH121">
        <v>2129.179002978392</v>
      </c>
      <c r="CI121">
        <v>2555.0148035740699</v>
      </c>
      <c r="CJ121">
        <v>2980.8506041697478</v>
      </c>
      <c r="CK121">
        <v>3406.6864047654271</v>
      </c>
      <c r="CL121">
        <v>3832.5222053611051</v>
      </c>
      <c r="CM121">
        <v>4684.1938065524619</v>
      </c>
      <c r="CN121">
        <v>5110.0296071481398</v>
      </c>
      <c r="CO121">
        <v>5535.8654077438177</v>
      </c>
      <c r="CP121">
        <v>5961.7012083394957</v>
      </c>
      <c r="CQ121">
        <v>6387.5370089351754</v>
      </c>
      <c r="CR121">
        <v>3.731641274411166</v>
      </c>
      <c r="CS121">
        <v>3.7657086909353898</v>
      </c>
      <c r="CT121">
        <v>1.4630000000000001</v>
      </c>
      <c r="CU121">
        <v>7.1914395263295905E-2</v>
      </c>
      <c r="CV121">
        <v>6.221705614897477E-2</v>
      </c>
      <c r="CW121">
        <v>1.5540235531459501</v>
      </c>
      <c r="CX121">
        <v>-4284.7047128434288</v>
      </c>
      <c r="CY121">
        <v>-66.235624789762426</v>
      </c>
      <c r="CZ121">
        <v>-16200.829981382751</v>
      </c>
      <c r="DA121">
        <v>-10904.774306476391</v>
      </c>
      <c r="DB121">
        <v>-4284.7047128434278</v>
      </c>
      <c r="DC121">
        <v>4226.8133361132277</v>
      </c>
      <c r="DD121">
        <v>15575.504068055439</v>
      </c>
      <c r="DE121">
        <v>-25733.730196214219</v>
      </c>
      <c r="DF121">
        <v>-21496.88565628912</v>
      </c>
      <c r="DG121">
        <v>-16200.829981382751</v>
      </c>
      <c r="DH121">
        <v>-9391.615542217427</v>
      </c>
      <c r="DI121">
        <v>-312.66295666365482</v>
      </c>
      <c r="DJ121">
        <v>-279.15352508760162</v>
      </c>
      <c r="DK121">
        <v>-184.5233471774508</v>
      </c>
      <c r="DL121">
        <v>-66.235624789762369</v>
      </c>
      <c r="DM121">
        <v>85.848589708694135</v>
      </c>
      <c r="DN121">
        <v>288.62754237330302</v>
      </c>
      <c r="DO121">
        <v>-449.48784532587268</v>
      </c>
      <c r="DP121">
        <v>-373.78370299775219</v>
      </c>
      <c r="DQ121">
        <v>-279.15352508760151</v>
      </c>
      <c r="DR121">
        <v>-157.48615348883621</v>
      </c>
      <c r="DS121">
        <v>4.7370086428506966</v>
      </c>
    </row>
    <row r="122" spans="1:123" x14ac:dyDescent="0.25">
      <c r="A122" s="80" t="s">
        <v>622</v>
      </c>
      <c r="B122">
        <v>145235.90729420309</v>
      </c>
      <c r="C122">
        <v>138089.15917144861</v>
      </c>
      <c r="D122">
        <v>1153.062683017323</v>
      </c>
      <c r="E122">
        <v>14</v>
      </c>
      <c r="F122">
        <v>18</v>
      </c>
      <c r="G122">
        <v>1671540995</v>
      </c>
      <c r="H122">
        <v>17616.47204685961</v>
      </c>
      <c r="I122">
        <v>17616.47204685961</v>
      </c>
      <c r="J122">
        <v>1800.8837620221709</v>
      </c>
      <c r="K122">
        <v>1</v>
      </c>
      <c r="L122">
        <v>0</v>
      </c>
      <c r="M122">
        <v>1670539434</v>
      </c>
      <c r="N122">
        <v>436854</v>
      </c>
      <c r="O122">
        <v>0</v>
      </c>
      <c r="P122">
        <v>515952</v>
      </c>
      <c r="Q122">
        <v>3</v>
      </c>
      <c r="R122">
        <v>30</v>
      </c>
      <c r="S122">
        <v>0</v>
      </c>
      <c r="T122">
        <v>79098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1289404.5</v>
      </c>
      <c r="BJ122">
        <v>1352414.54</v>
      </c>
      <c r="BK122">
        <v>63010.04</v>
      </c>
      <c r="BL122">
        <v>2</v>
      </c>
      <c r="BM122">
        <v>7</v>
      </c>
      <c r="BN122">
        <v>159485.58025994559</v>
      </c>
      <c r="BO122">
        <v>214761.84122395539</v>
      </c>
      <c r="BP122">
        <v>55276.260964009882</v>
      </c>
      <c r="BQ122">
        <v>18511.3564942558</v>
      </c>
      <c r="BR122">
        <v>26245.13085753419</v>
      </c>
      <c r="BS122">
        <v>7733.774363278395</v>
      </c>
      <c r="BT122">
        <v>1111407.5632457989</v>
      </c>
      <c r="BU122">
        <v>1111407.5679185099</v>
      </c>
      <c r="BV122">
        <v>4.6727117241971428E-3</v>
      </c>
      <c r="BW122">
        <v>63010.035327288278</v>
      </c>
      <c r="BX122">
        <v>107380.92061197769</v>
      </c>
      <c r="BY122">
        <v>128857.10473437329</v>
      </c>
      <c r="BZ122">
        <v>150333.28885676881</v>
      </c>
      <c r="CA122">
        <v>171809.47297916439</v>
      </c>
      <c r="CB122">
        <v>193285.65710155989</v>
      </c>
      <c r="CC122">
        <v>236238.025346351</v>
      </c>
      <c r="CD122">
        <v>257714.2094687465</v>
      </c>
      <c r="CE122">
        <v>279190.39359114208</v>
      </c>
      <c r="CF122">
        <v>300666.57771353761</v>
      </c>
      <c r="CG122">
        <v>322142.7618359332</v>
      </c>
      <c r="CH122">
        <v>13122.5654287671</v>
      </c>
      <c r="CI122">
        <v>15747.078514520519</v>
      </c>
      <c r="CJ122">
        <v>18371.59160027394</v>
      </c>
      <c r="CK122">
        <v>20996.10468602736</v>
      </c>
      <c r="CL122">
        <v>23620.61777178077</v>
      </c>
      <c r="CM122">
        <v>28869.64394328761</v>
      </c>
      <c r="CN122">
        <v>31494.157029041031</v>
      </c>
      <c r="CO122">
        <v>34118.670114794462</v>
      </c>
      <c r="CP122">
        <v>36743.183200547872</v>
      </c>
      <c r="CQ122">
        <v>39367.696286301289</v>
      </c>
      <c r="CR122">
        <v>3.8852454467530988</v>
      </c>
      <c r="CS122">
        <v>3.3935733866443858</v>
      </c>
      <c r="CT122">
        <v>1.4630000000000001</v>
      </c>
      <c r="CU122">
        <v>2.9535985517414879E-2</v>
      </c>
      <c r="CV122">
        <v>0.17869854111369521</v>
      </c>
      <c r="CW122">
        <v>1.724435965649336</v>
      </c>
      <c r="CX122">
        <v>-1585.8006580210199</v>
      </c>
      <c r="CY122">
        <v>-1172.4916488948461</v>
      </c>
      <c r="CZ122">
        <v>-12323.892719218789</v>
      </c>
      <c r="DA122">
        <v>-7551.407358686447</v>
      </c>
      <c r="DB122">
        <v>-1585.8006580210199</v>
      </c>
      <c r="DC122">
        <v>6084.2650999773896</v>
      </c>
      <c r="DD122">
        <v>16311.01944397527</v>
      </c>
      <c r="DE122">
        <v>-20914.366368177009</v>
      </c>
      <c r="DF122">
        <v>-17096.378079751139</v>
      </c>
      <c r="DG122">
        <v>-12323.892719218789</v>
      </c>
      <c r="DH122">
        <v>-6187.840112820064</v>
      </c>
      <c r="DI122">
        <v>1993.563362378241</v>
      </c>
      <c r="DJ122">
        <v>-2484.7481917715559</v>
      </c>
      <c r="DK122">
        <v>-1901.5230616041299</v>
      </c>
      <c r="DL122">
        <v>-1172.491648894847</v>
      </c>
      <c r="DM122">
        <v>-235.16554684005399</v>
      </c>
      <c r="DN122">
        <v>1014.602589233004</v>
      </c>
      <c r="DO122">
        <v>-3534.5534260729241</v>
      </c>
      <c r="DP122">
        <v>-3067.9733219389832</v>
      </c>
      <c r="DQ122">
        <v>-2484.7481917715559</v>
      </c>
      <c r="DR122">
        <v>-1734.8873101277211</v>
      </c>
      <c r="DS122">
        <v>-735.07280126927617</v>
      </c>
    </row>
    <row r="123" spans="1:123" x14ac:dyDescent="0.25">
      <c r="A123" s="80" t="s">
        <v>186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160524.68555285721</v>
      </c>
      <c r="I123">
        <v>68704.750187982179</v>
      </c>
      <c r="J123">
        <v>0</v>
      </c>
      <c r="K123">
        <v>32</v>
      </c>
      <c r="L123">
        <v>57</v>
      </c>
      <c r="M123">
        <v>1671671558</v>
      </c>
      <c r="N123">
        <v>1420</v>
      </c>
      <c r="O123">
        <v>54</v>
      </c>
      <c r="P123">
        <v>92333</v>
      </c>
      <c r="Q123">
        <v>15</v>
      </c>
      <c r="R123">
        <v>58</v>
      </c>
      <c r="S123">
        <v>858</v>
      </c>
      <c r="T123">
        <v>88482</v>
      </c>
      <c r="U123">
        <v>20</v>
      </c>
      <c r="V123">
        <v>842</v>
      </c>
      <c r="W123">
        <v>0</v>
      </c>
      <c r="X123">
        <v>0</v>
      </c>
      <c r="Y123">
        <v>0</v>
      </c>
      <c r="Z123">
        <v>8</v>
      </c>
      <c r="AA123">
        <v>0</v>
      </c>
      <c r="AB123">
        <v>0</v>
      </c>
      <c r="AC123">
        <v>107</v>
      </c>
      <c r="AD123">
        <v>0</v>
      </c>
      <c r="AE123">
        <v>0</v>
      </c>
      <c r="AF123">
        <v>1</v>
      </c>
      <c r="AG123">
        <v>431</v>
      </c>
      <c r="AH123">
        <v>12</v>
      </c>
      <c r="AI123">
        <v>60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38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2431</v>
      </c>
      <c r="BI123">
        <v>199647</v>
      </c>
      <c r="BJ123">
        <v>261959.36</v>
      </c>
      <c r="BK123">
        <v>62312.36</v>
      </c>
      <c r="BL123">
        <v>6</v>
      </c>
      <c r="BM123">
        <v>14</v>
      </c>
      <c r="BN123">
        <v>0</v>
      </c>
      <c r="BO123">
        <v>0</v>
      </c>
      <c r="BP123">
        <v>0</v>
      </c>
      <c r="BQ123">
        <v>175545.5167821392</v>
      </c>
      <c r="BR123">
        <v>237857.5813657853</v>
      </c>
      <c r="BS123">
        <v>62312.06458364617</v>
      </c>
      <c r="BT123">
        <v>24101.48321786083</v>
      </c>
      <c r="BU123">
        <v>24101.778634214661</v>
      </c>
      <c r="BV123">
        <v>0.29541635383066023</v>
      </c>
      <c r="BW123">
        <v>62312.06458364617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118928.79068289269</v>
      </c>
      <c r="CI123">
        <v>142714.54881947121</v>
      </c>
      <c r="CJ123">
        <v>166500.3069560497</v>
      </c>
      <c r="CK123">
        <v>190286.0650926283</v>
      </c>
      <c r="CL123">
        <v>214071.82322920681</v>
      </c>
      <c r="CM123">
        <v>261643.3395023639</v>
      </c>
      <c r="CN123">
        <v>285429.09763894242</v>
      </c>
      <c r="CO123">
        <v>309214.85577552102</v>
      </c>
      <c r="CP123">
        <v>333000.61391209939</v>
      </c>
      <c r="CQ123">
        <v>356786.37204867799</v>
      </c>
      <c r="CS123">
        <v>3.817199493470341</v>
      </c>
      <c r="CT123">
        <v>1.4630000000000001</v>
      </c>
      <c r="CV123">
        <v>4.7888643714418137E-2</v>
      </c>
      <c r="CW123">
        <v>1.533061085754194</v>
      </c>
      <c r="CY123">
        <v>-2847.669242199835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-14740.548310489099</v>
      </c>
      <c r="DK123">
        <v>-9454.8242801383167</v>
      </c>
      <c r="DL123">
        <v>-2847.6692421998382</v>
      </c>
      <c r="DM123">
        <v>5647.244378006777</v>
      </c>
      <c r="DN123">
        <v>16973.79587161561</v>
      </c>
      <c r="DO123">
        <v>-24254.85156512052</v>
      </c>
      <c r="DP123">
        <v>-20026.272340839889</v>
      </c>
      <c r="DQ123">
        <v>-14740.548310489099</v>
      </c>
      <c r="DR123">
        <v>-7944.6174143238086</v>
      </c>
      <c r="DS123">
        <v>1116.623780563255</v>
      </c>
    </row>
    <row r="124" spans="1:123" x14ac:dyDescent="0.25">
      <c r="A124" s="80" t="s">
        <v>131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158651.446624901</v>
      </c>
      <c r="I124">
        <v>95686.860531341765</v>
      </c>
      <c r="J124">
        <v>0</v>
      </c>
      <c r="K124">
        <v>12</v>
      </c>
      <c r="L124">
        <v>51</v>
      </c>
      <c r="M124">
        <v>1671647461</v>
      </c>
      <c r="N124">
        <v>1173128</v>
      </c>
      <c r="O124">
        <v>0</v>
      </c>
      <c r="P124">
        <v>2884600</v>
      </c>
      <c r="Q124">
        <v>8</v>
      </c>
      <c r="R124">
        <v>64</v>
      </c>
      <c r="S124">
        <v>0</v>
      </c>
      <c r="T124">
        <v>1625349</v>
      </c>
      <c r="U124">
        <v>0</v>
      </c>
      <c r="V124">
        <v>62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78091</v>
      </c>
      <c r="AC124">
        <v>75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7895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86123</v>
      </c>
      <c r="BI124">
        <v>4098219.69</v>
      </c>
      <c r="BJ124">
        <v>4954581.33</v>
      </c>
      <c r="BK124">
        <v>856361.64</v>
      </c>
      <c r="BL124">
        <v>5</v>
      </c>
      <c r="BM124">
        <v>38</v>
      </c>
      <c r="BN124">
        <v>0</v>
      </c>
      <c r="BO124">
        <v>0</v>
      </c>
      <c r="BP124">
        <v>0</v>
      </c>
      <c r="BQ124">
        <v>172752.3182883421</v>
      </c>
      <c r="BR124">
        <v>235062.7919381129</v>
      </c>
      <c r="BS124">
        <v>62310.473649770858</v>
      </c>
      <c r="BT124">
        <v>3925467.3717116578</v>
      </c>
      <c r="BU124">
        <v>4719518.538061887</v>
      </c>
      <c r="BV124">
        <v>794051.16635022918</v>
      </c>
      <c r="BW124">
        <v>62310.473649770858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117531.3959690565</v>
      </c>
      <c r="CI124">
        <v>141037.67516286779</v>
      </c>
      <c r="CJ124">
        <v>164543.95435667911</v>
      </c>
      <c r="CK124">
        <v>188050.23355049029</v>
      </c>
      <c r="CL124">
        <v>211556.51274430161</v>
      </c>
      <c r="CM124">
        <v>258569.07113192431</v>
      </c>
      <c r="CN124">
        <v>282075.35032573552</v>
      </c>
      <c r="CO124">
        <v>305581.62951954681</v>
      </c>
      <c r="CP124">
        <v>329087.90871335811</v>
      </c>
      <c r="CQ124">
        <v>352594.1879071694</v>
      </c>
      <c r="CS124">
        <v>3.772444312642091</v>
      </c>
      <c r="CT124">
        <v>1.4630000000000001</v>
      </c>
      <c r="CV124">
        <v>6.0320489449064103E-2</v>
      </c>
      <c r="CW124">
        <v>1.5512488760639811</v>
      </c>
      <c r="CY124">
        <v>-3544.7756652426278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-15297.91526214827</v>
      </c>
      <c r="DK124">
        <v>-10074.297663523541</v>
      </c>
      <c r="DL124">
        <v>-3544.7756652426251</v>
      </c>
      <c r="DM124">
        <v>4850.3240468328368</v>
      </c>
      <c r="DN124">
        <v>16043.79032960012</v>
      </c>
      <c r="DO124">
        <v>-24700.42693967279</v>
      </c>
      <c r="DP124">
        <v>-20521.532860773001</v>
      </c>
      <c r="DQ124">
        <v>-15297.91526214827</v>
      </c>
      <c r="DR124">
        <v>-8581.8354924879022</v>
      </c>
      <c r="DS124">
        <v>372.93753372592619</v>
      </c>
    </row>
    <row r="125" spans="1:123" x14ac:dyDescent="0.25">
      <c r="A125" s="80" t="s">
        <v>218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131489.08297944939</v>
      </c>
      <c r="I125">
        <v>74609.993040785572</v>
      </c>
      <c r="J125">
        <v>0</v>
      </c>
      <c r="K125">
        <v>5</v>
      </c>
      <c r="L125">
        <v>27</v>
      </c>
      <c r="M125">
        <v>1670961419</v>
      </c>
      <c r="N125">
        <v>1317425</v>
      </c>
      <c r="O125">
        <v>0</v>
      </c>
      <c r="P125">
        <v>1348865</v>
      </c>
      <c r="Q125">
        <v>2</v>
      </c>
      <c r="R125">
        <v>5</v>
      </c>
      <c r="S125">
        <v>0</v>
      </c>
      <c r="T125">
        <v>31440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2309010.2200000002</v>
      </c>
      <c r="BJ125">
        <v>3818882.31</v>
      </c>
      <c r="BK125">
        <v>1509872.08</v>
      </c>
      <c r="BL125">
        <v>2</v>
      </c>
      <c r="BM125">
        <v>8</v>
      </c>
      <c r="BN125">
        <v>0</v>
      </c>
      <c r="BO125">
        <v>0</v>
      </c>
      <c r="BP125">
        <v>0</v>
      </c>
      <c r="BQ125">
        <v>137606.0713379019</v>
      </c>
      <c r="BR125">
        <v>198033.93781034069</v>
      </c>
      <c r="BS125">
        <v>60427.866472438742</v>
      </c>
      <c r="BT125">
        <v>2171404.1486620982</v>
      </c>
      <c r="BU125">
        <v>3620848.3721896601</v>
      </c>
      <c r="BV125">
        <v>1449444.2135275609</v>
      </c>
      <c r="BW125">
        <v>60427.866472438742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99016.968905170332</v>
      </c>
      <c r="CI125">
        <v>118820.3626862044</v>
      </c>
      <c r="CJ125">
        <v>138623.75646723839</v>
      </c>
      <c r="CK125">
        <v>158427.15024827249</v>
      </c>
      <c r="CL125">
        <v>178230.54402930659</v>
      </c>
      <c r="CM125">
        <v>217837.33159137471</v>
      </c>
      <c r="CN125">
        <v>237640.72537240881</v>
      </c>
      <c r="CO125">
        <v>257444.11915344291</v>
      </c>
      <c r="CP125">
        <v>277247.51293447689</v>
      </c>
      <c r="CQ125">
        <v>297050.906715511</v>
      </c>
      <c r="CS125">
        <v>3.2771955948612601</v>
      </c>
      <c r="CT125">
        <v>1.4630000000000001</v>
      </c>
      <c r="CV125">
        <v>0.22055577221943021</v>
      </c>
      <c r="CW125">
        <v>1.785673094757027</v>
      </c>
      <c r="CY125">
        <v>-10919.38201985358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-20821.078910370608</v>
      </c>
      <c r="DK125">
        <v>-16420.324736807481</v>
      </c>
      <c r="DL125">
        <v>-10919.38201985358</v>
      </c>
      <c r="DM125">
        <v>-3846.7413837699792</v>
      </c>
      <c r="DN125">
        <v>5583.446131008146</v>
      </c>
      <c r="DO125">
        <v>-28742.436422784231</v>
      </c>
      <c r="DP125">
        <v>-25221.833083933729</v>
      </c>
      <c r="DQ125">
        <v>-20821.078910370601</v>
      </c>
      <c r="DR125">
        <v>-15162.966401503731</v>
      </c>
      <c r="DS125">
        <v>-7618.8163896812257</v>
      </c>
    </row>
    <row r="126" spans="1:123" x14ac:dyDescent="0.25">
      <c r="A126" s="80" t="s">
        <v>148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156210.58945185301</v>
      </c>
      <c r="I126">
        <v>82379.50433479053</v>
      </c>
      <c r="J126">
        <v>0</v>
      </c>
      <c r="K126">
        <v>20</v>
      </c>
      <c r="L126">
        <v>55</v>
      </c>
      <c r="M126">
        <v>1671493014</v>
      </c>
      <c r="N126">
        <v>708410</v>
      </c>
      <c r="O126">
        <v>0</v>
      </c>
      <c r="P126">
        <v>779764</v>
      </c>
      <c r="Q126">
        <v>7</v>
      </c>
      <c r="R126">
        <v>70</v>
      </c>
      <c r="S126">
        <v>21464</v>
      </c>
      <c r="T126">
        <v>28368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19</v>
      </c>
      <c r="AC126">
        <v>7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21496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42986</v>
      </c>
      <c r="BI126">
        <v>1175360.17</v>
      </c>
      <c r="BJ126">
        <v>1235740.8500000001</v>
      </c>
      <c r="BK126">
        <v>60380.68</v>
      </c>
      <c r="BL126">
        <v>4</v>
      </c>
      <c r="BM126">
        <v>13</v>
      </c>
      <c r="BN126">
        <v>0</v>
      </c>
      <c r="BO126">
        <v>0</v>
      </c>
      <c r="BP126">
        <v>0</v>
      </c>
      <c r="BQ126">
        <v>172410.860483881</v>
      </c>
      <c r="BR126">
        <v>232791.537722062</v>
      </c>
      <c r="BS126">
        <v>60380.677238180971</v>
      </c>
      <c r="BT126">
        <v>1002949.309516119</v>
      </c>
      <c r="BU126">
        <v>1002949.312277938</v>
      </c>
      <c r="BV126">
        <v>2.761819028819446E-3</v>
      </c>
      <c r="BW126">
        <v>60380.677238180971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116395.768861031</v>
      </c>
      <c r="CI126">
        <v>139674.92263323721</v>
      </c>
      <c r="CJ126">
        <v>162954.0764054434</v>
      </c>
      <c r="CK126">
        <v>186233.23017764959</v>
      </c>
      <c r="CL126">
        <v>209512.38394985581</v>
      </c>
      <c r="CM126">
        <v>256070.69149426819</v>
      </c>
      <c r="CN126">
        <v>279349.84526647441</v>
      </c>
      <c r="CO126">
        <v>302628.99903868057</v>
      </c>
      <c r="CP126">
        <v>325908.15281088668</v>
      </c>
      <c r="CQ126">
        <v>349187.30658309301</v>
      </c>
      <c r="CS126">
        <v>3.8553979247993451</v>
      </c>
      <c r="CT126">
        <v>1.4630000000000001</v>
      </c>
      <c r="CV126">
        <v>3.7506394416649158E-2</v>
      </c>
      <c r="CW126">
        <v>1.517871855031558</v>
      </c>
      <c r="CY126">
        <v>-2182.7928076654798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-13822.369693768571</v>
      </c>
      <c r="DK126">
        <v>-8649.224411056086</v>
      </c>
      <c r="DL126">
        <v>-2182.7928076654789</v>
      </c>
      <c r="DM126">
        <v>6131.190682408167</v>
      </c>
      <c r="DN126">
        <v>17216.50200250636</v>
      </c>
      <c r="DO126">
        <v>-23134.031202651051</v>
      </c>
      <c r="DP126">
        <v>-18995.514976481059</v>
      </c>
      <c r="DQ126">
        <v>-13822.369693768571</v>
      </c>
      <c r="DR126">
        <v>-7171.1829017096607</v>
      </c>
      <c r="DS126">
        <v>1697.0661543688909</v>
      </c>
    </row>
    <row r="127" spans="1:123" x14ac:dyDescent="0.25">
      <c r="A127" s="80" t="s">
        <v>193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174368.36780857251</v>
      </c>
      <c r="I127">
        <v>140414.5550318016</v>
      </c>
      <c r="J127">
        <v>0</v>
      </c>
      <c r="K127">
        <v>7</v>
      </c>
      <c r="L127">
        <v>56</v>
      </c>
      <c r="M127">
        <v>1672170390</v>
      </c>
      <c r="N127">
        <v>12370</v>
      </c>
      <c r="O127">
        <v>0</v>
      </c>
      <c r="P127">
        <v>26373</v>
      </c>
      <c r="Q127">
        <v>7</v>
      </c>
      <c r="R127">
        <v>22</v>
      </c>
      <c r="S127">
        <v>26</v>
      </c>
      <c r="T127">
        <v>3860</v>
      </c>
      <c r="U127">
        <v>0</v>
      </c>
      <c r="V127">
        <v>162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9955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10143</v>
      </c>
      <c r="BI127">
        <v>929881.29</v>
      </c>
      <c r="BJ127">
        <v>989669.84</v>
      </c>
      <c r="BK127">
        <v>59788.54</v>
      </c>
      <c r="BL127">
        <v>3</v>
      </c>
      <c r="BM127">
        <v>6</v>
      </c>
      <c r="BN127">
        <v>0</v>
      </c>
      <c r="BO127">
        <v>0</v>
      </c>
      <c r="BP127">
        <v>0</v>
      </c>
      <c r="BQ127">
        <v>198287.053474227</v>
      </c>
      <c r="BR127">
        <v>258075.59784873319</v>
      </c>
      <c r="BS127">
        <v>59788.544374506229</v>
      </c>
      <c r="BT127">
        <v>731594.23652577307</v>
      </c>
      <c r="BU127">
        <v>731594.24215126666</v>
      </c>
      <c r="BV127">
        <v>-4.3745062284870073E-3</v>
      </c>
      <c r="BW127">
        <v>59788.544374506229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129037.79892436659</v>
      </c>
      <c r="CI127">
        <v>154845.35870924001</v>
      </c>
      <c r="CJ127">
        <v>180652.91849411331</v>
      </c>
      <c r="CK127">
        <v>206460.47827898659</v>
      </c>
      <c r="CL127">
        <v>232268.03806385989</v>
      </c>
      <c r="CM127">
        <v>283883.15763360658</v>
      </c>
      <c r="CN127">
        <v>309690.71741847991</v>
      </c>
      <c r="CO127">
        <v>335498.27720335318</v>
      </c>
      <c r="CP127">
        <v>361305.83698822651</v>
      </c>
      <c r="CQ127">
        <v>387113.3967730999</v>
      </c>
      <c r="CS127">
        <v>4.3164723367772169</v>
      </c>
      <c r="CT127">
        <v>1.4630000000000001</v>
      </c>
      <c r="CV127">
        <v>-7.3317355489761482E-2</v>
      </c>
      <c r="CW127">
        <v>1.3557367089184791</v>
      </c>
      <c r="CY127">
        <v>4730.3550876770778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-8173.4248047595829</v>
      </c>
      <c r="DK127">
        <v>-2438.4115192321769</v>
      </c>
      <c r="DL127">
        <v>4730.3550876770823</v>
      </c>
      <c r="DM127">
        <v>13947.340725131829</v>
      </c>
      <c r="DN127">
        <v>26236.654908404849</v>
      </c>
      <c r="DO127">
        <v>-18496.4487187089</v>
      </c>
      <c r="DP127">
        <v>-13908.43809028698</v>
      </c>
      <c r="DQ127">
        <v>-8173.4248047595756</v>
      </c>
      <c r="DR127">
        <v>-799.83629479576484</v>
      </c>
      <c r="DS127">
        <v>9031.6150518226423</v>
      </c>
    </row>
    <row r="128" spans="1:123" x14ac:dyDescent="0.25">
      <c r="A128" s="80" t="s">
        <v>229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142113.40647594479</v>
      </c>
      <c r="I128">
        <v>105610.1143097662</v>
      </c>
      <c r="J128">
        <v>0</v>
      </c>
      <c r="K128">
        <v>23</v>
      </c>
      <c r="L128">
        <v>40</v>
      </c>
      <c r="M128">
        <v>1671710415</v>
      </c>
      <c r="N128">
        <v>47821</v>
      </c>
      <c r="O128">
        <v>0</v>
      </c>
      <c r="P128">
        <v>47985</v>
      </c>
      <c r="Q128">
        <v>9</v>
      </c>
      <c r="R128">
        <v>91</v>
      </c>
      <c r="S128">
        <v>5</v>
      </c>
      <c r="T128">
        <v>11</v>
      </c>
      <c r="U128">
        <v>0</v>
      </c>
      <c r="V128">
        <v>82</v>
      </c>
      <c r="W128">
        <v>0</v>
      </c>
      <c r="X128">
        <v>0</v>
      </c>
      <c r="Y128">
        <v>0</v>
      </c>
      <c r="Z128">
        <v>0</v>
      </c>
      <c r="AA128">
        <v>56</v>
      </c>
      <c r="AB128">
        <v>9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1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153</v>
      </c>
      <c r="BI128">
        <v>233727.78</v>
      </c>
      <c r="BJ128">
        <v>293101.37</v>
      </c>
      <c r="BK128">
        <v>59373.58</v>
      </c>
      <c r="BL128">
        <v>4</v>
      </c>
      <c r="BM128">
        <v>19</v>
      </c>
      <c r="BN128">
        <v>0</v>
      </c>
      <c r="BO128">
        <v>0</v>
      </c>
      <c r="BP128">
        <v>0</v>
      </c>
      <c r="BQ128">
        <v>151574.24831678561</v>
      </c>
      <c r="BR128">
        <v>210947.8317238054</v>
      </c>
      <c r="BS128">
        <v>59373.583407019811</v>
      </c>
      <c r="BT128">
        <v>82153.531683214445</v>
      </c>
      <c r="BU128">
        <v>82153.538276194624</v>
      </c>
      <c r="BV128">
        <v>-3.407019808946643E-3</v>
      </c>
      <c r="BW128">
        <v>59373.583407019811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105473.9158619027</v>
      </c>
      <c r="CI128">
        <v>126568.6990342832</v>
      </c>
      <c r="CJ128">
        <v>147663.48220666379</v>
      </c>
      <c r="CK128">
        <v>168758.26537904429</v>
      </c>
      <c r="CL128">
        <v>189853.04855142481</v>
      </c>
      <c r="CM128">
        <v>232042.6148961859</v>
      </c>
      <c r="CN128">
        <v>253137.3980685664</v>
      </c>
      <c r="CO128">
        <v>274232.18124094699</v>
      </c>
      <c r="CP128">
        <v>295326.96441332751</v>
      </c>
      <c r="CQ128">
        <v>316421.74758570798</v>
      </c>
      <c r="CS128">
        <v>3.5528903532351861</v>
      </c>
      <c r="CT128">
        <v>1.4630000000000001</v>
      </c>
      <c r="CV128">
        <v>0.1258439192635612</v>
      </c>
      <c r="CW128">
        <v>1.64710965388259</v>
      </c>
      <c r="CY128">
        <v>-6636.6254760684678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-17184.017062258739</v>
      </c>
      <c r="DK128">
        <v>-12496.2874683964</v>
      </c>
      <c r="DL128">
        <v>-6636.6254760684678</v>
      </c>
      <c r="DM128">
        <v>897.22565692458011</v>
      </c>
      <c r="DN128">
        <v>10942.36050091532</v>
      </c>
      <c r="DO128">
        <v>-25621.930331210951</v>
      </c>
      <c r="DP128">
        <v>-21871.746656121071</v>
      </c>
      <c r="DQ128">
        <v>-17184.017062258728</v>
      </c>
      <c r="DR128">
        <v>-11156.93615586429</v>
      </c>
      <c r="DS128">
        <v>-3120.8282806717029</v>
      </c>
    </row>
    <row r="129" spans="1:123" x14ac:dyDescent="0.25">
      <c r="A129" s="80" t="s">
        <v>1212</v>
      </c>
      <c r="B129">
        <v>153185.53999432549</v>
      </c>
      <c r="C129">
        <v>150845.62</v>
      </c>
      <c r="D129">
        <v>0</v>
      </c>
      <c r="E129">
        <v>6</v>
      </c>
      <c r="F129">
        <v>3</v>
      </c>
      <c r="G129">
        <v>1671674507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251047</v>
      </c>
      <c r="O129">
        <v>23</v>
      </c>
      <c r="P129">
        <v>251486</v>
      </c>
      <c r="Q129">
        <v>17</v>
      </c>
      <c r="R129">
        <v>41</v>
      </c>
      <c r="S129">
        <v>44</v>
      </c>
      <c r="T129">
        <v>236</v>
      </c>
      <c r="U129">
        <v>1</v>
      </c>
      <c r="V129">
        <v>5</v>
      </c>
      <c r="W129">
        <v>0</v>
      </c>
      <c r="X129">
        <v>0</v>
      </c>
      <c r="Y129">
        <v>2</v>
      </c>
      <c r="Z129">
        <v>68</v>
      </c>
      <c r="AA129">
        <v>0</v>
      </c>
      <c r="AB129">
        <v>29</v>
      </c>
      <c r="AC129">
        <v>0</v>
      </c>
      <c r="AD129">
        <v>5</v>
      </c>
      <c r="AE129">
        <v>2</v>
      </c>
      <c r="AF129">
        <v>0</v>
      </c>
      <c r="AG129">
        <v>0</v>
      </c>
      <c r="AH129">
        <v>0</v>
      </c>
      <c r="AI129">
        <v>22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2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203</v>
      </c>
      <c r="BI129">
        <v>245298.6</v>
      </c>
      <c r="BJ129">
        <v>304669.82</v>
      </c>
      <c r="BK129">
        <v>59371.22</v>
      </c>
      <c r="BL129">
        <v>6</v>
      </c>
      <c r="BM129">
        <v>17</v>
      </c>
      <c r="BN129">
        <v>167099.94052819809</v>
      </c>
      <c r="BO129">
        <v>226471.1640660339</v>
      </c>
      <c r="BP129">
        <v>59371.223537835867</v>
      </c>
      <c r="BQ129">
        <v>0</v>
      </c>
      <c r="BR129">
        <v>0</v>
      </c>
      <c r="BS129">
        <v>0</v>
      </c>
      <c r="BT129">
        <v>78198.659471801948</v>
      </c>
      <c r="BU129">
        <v>78198.655933966074</v>
      </c>
      <c r="BV129">
        <v>-3.5378358734305948E-3</v>
      </c>
      <c r="BW129">
        <v>59371.223537835867</v>
      </c>
      <c r="BX129">
        <v>113235.582033017</v>
      </c>
      <c r="BY129">
        <v>135882.69843962029</v>
      </c>
      <c r="BZ129">
        <v>158529.81484622369</v>
      </c>
      <c r="CA129">
        <v>181176.9312528272</v>
      </c>
      <c r="CB129">
        <v>203824.04765943051</v>
      </c>
      <c r="CC129">
        <v>249118.28047263739</v>
      </c>
      <c r="CD129">
        <v>271765.3968792407</v>
      </c>
      <c r="CE129">
        <v>294412.51328584412</v>
      </c>
      <c r="CF129">
        <v>317059.62969244749</v>
      </c>
      <c r="CG129">
        <v>339706.74609905091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3.8144937997060011</v>
      </c>
      <c r="CT129">
        <v>1.4630000000000001</v>
      </c>
      <c r="CU129">
        <v>4.8631931269175643E-2</v>
      </c>
      <c r="CX129">
        <v>-2753.432521327391</v>
      </c>
      <c r="CZ129">
        <v>-14076.99072462909</v>
      </c>
      <c r="DA129">
        <v>-9044.2981898283324</v>
      </c>
      <c r="DB129">
        <v>-2753.432521327391</v>
      </c>
      <c r="DC129">
        <v>5334.8233381738173</v>
      </c>
      <c r="DD129">
        <v>16119.16448417543</v>
      </c>
      <c r="DE129">
        <v>-23135.837287270439</v>
      </c>
      <c r="DF129">
        <v>-19109.683259429839</v>
      </c>
      <c r="DG129">
        <v>-14076.99072462908</v>
      </c>
      <c r="DH129">
        <v>-7606.3860370281109</v>
      </c>
      <c r="DI129">
        <v>1021.086879773182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</row>
    <row r="130" spans="1:123" x14ac:dyDescent="0.25">
      <c r="A130" s="80" t="s">
        <v>1239</v>
      </c>
      <c r="B130">
        <v>250350.48204232499</v>
      </c>
      <c r="C130">
        <v>249052.96</v>
      </c>
      <c r="D130">
        <v>95121.942546179824</v>
      </c>
      <c r="E130">
        <v>4</v>
      </c>
      <c r="F130">
        <v>0</v>
      </c>
      <c r="G130">
        <v>1671724523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59079</v>
      </c>
      <c r="O130">
        <v>0</v>
      </c>
      <c r="P130">
        <v>59079</v>
      </c>
      <c r="Q130">
        <v>1</v>
      </c>
      <c r="R130">
        <v>2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311456.02</v>
      </c>
      <c r="BJ130">
        <v>370730.31</v>
      </c>
      <c r="BK130">
        <v>59274.29</v>
      </c>
      <c r="BL130">
        <v>1</v>
      </c>
      <c r="BM130">
        <v>1</v>
      </c>
      <c r="BN130">
        <v>311456.01832514949</v>
      </c>
      <c r="BO130">
        <v>370730.31188199332</v>
      </c>
      <c r="BP130">
        <v>59274.293556843848</v>
      </c>
      <c r="BQ130">
        <v>0</v>
      </c>
      <c r="BR130">
        <v>0</v>
      </c>
      <c r="BS130">
        <v>0</v>
      </c>
      <c r="BT130">
        <v>1.674850529525429E-3</v>
      </c>
      <c r="BU130">
        <v>-1.8819933175109329E-3</v>
      </c>
      <c r="BV130">
        <v>-3.5568438470363621E-3</v>
      </c>
      <c r="BW130">
        <v>59274.293556843848</v>
      </c>
      <c r="BX130">
        <v>185365.15594099669</v>
      </c>
      <c r="BY130">
        <v>222438.18712919601</v>
      </c>
      <c r="BZ130">
        <v>259511.21831739531</v>
      </c>
      <c r="CA130">
        <v>296584.24950559472</v>
      </c>
      <c r="CB130">
        <v>333657.28069379402</v>
      </c>
      <c r="CC130">
        <v>407803.34307019273</v>
      </c>
      <c r="CD130">
        <v>444876.37425839202</v>
      </c>
      <c r="CE130">
        <v>481949.40544659132</v>
      </c>
      <c r="CF130">
        <v>519022.43663479062</v>
      </c>
      <c r="CG130">
        <v>556095.46782298991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6.2544872260090996</v>
      </c>
      <c r="CT130">
        <v>1.4630000000000001</v>
      </c>
      <c r="CU130">
        <v>-0.36045916228494018</v>
      </c>
      <c r="CX130">
        <v>33408.284413654481</v>
      </c>
      <c r="CZ130">
        <v>14871.76881955482</v>
      </c>
      <c r="DA130">
        <v>23110.220194710218</v>
      </c>
      <c r="DB130">
        <v>33408.284413654481</v>
      </c>
      <c r="DC130">
        <v>46648.65269515424</v>
      </c>
      <c r="DD130">
        <v>64302.477070487257</v>
      </c>
      <c r="DE130">
        <v>42.556344275086303</v>
      </c>
      <c r="DF130">
        <v>6633.3174443994139</v>
      </c>
      <c r="DG130">
        <v>14871.76881955482</v>
      </c>
      <c r="DH130">
        <v>25464.063444754629</v>
      </c>
      <c r="DI130">
        <v>39587.122945021038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</row>
    <row r="131" spans="1:123" x14ac:dyDescent="0.25">
      <c r="A131" s="80" t="s">
        <v>330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126011.585337071</v>
      </c>
      <c r="I131">
        <v>77321.16360654372</v>
      </c>
      <c r="J131">
        <v>0</v>
      </c>
      <c r="K131">
        <v>167</v>
      </c>
      <c r="L131">
        <v>56</v>
      </c>
      <c r="M131">
        <v>1671629919</v>
      </c>
      <c r="N131">
        <v>21717</v>
      </c>
      <c r="O131">
        <v>0</v>
      </c>
      <c r="P131">
        <v>25020</v>
      </c>
      <c r="Q131">
        <v>9</v>
      </c>
      <c r="R131">
        <v>74</v>
      </c>
      <c r="S131">
        <v>5</v>
      </c>
      <c r="T131">
        <v>3024</v>
      </c>
      <c r="U131">
        <v>0</v>
      </c>
      <c r="V131">
        <v>143</v>
      </c>
      <c r="W131">
        <v>0</v>
      </c>
      <c r="X131">
        <v>0</v>
      </c>
      <c r="Y131">
        <v>0</v>
      </c>
      <c r="Z131">
        <v>5</v>
      </c>
      <c r="AA131">
        <v>0</v>
      </c>
      <c r="AB131">
        <v>27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99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279</v>
      </c>
      <c r="BI131">
        <v>333792.38</v>
      </c>
      <c r="BJ131">
        <v>408845.31</v>
      </c>
      <c r="BK131">
        <v>75052.94</v>
      </c>
      <c r="BL131">
        <v>4</v>
      </c>
      <c r="BM131">
        <v>31</v>
      </c>
      <c r="BN131">
        <v>0</v>
      </c>
      <c r="BO131">
        <v>0</v>
      </c>
      <c r="BP131">
        <v>0</v>
      </c>
      <c r="BQ131">
        <v>129035.42863744361</v>
      </c>
      <c r="BR131">
        <v>187205.32728020329</v>
      </c>
      <c r="BS131">
        <v>58169.898642759712</v>
      </c>
      <c r="BT131">
        <v>204756.9513625564</v>
      </c>
      <c r="BU131">
        <v>221639.98271979671</v>
      </c>
      <c r="BV131">
        <v>16883.04135724029</v>
      </c>
      <c r="BW131">
        <v>58169.898642759712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93602.663640101644</v>
      </c>
      <c r="CI131">
        <v>112323.19636812199</v>
      </c>
      <c r="CJ131">
        <v>131043.7290961423</v>
      </c>
      <c r="CK131">
        <v>149764.26182416259</v>
      </c>
      <c r="CL131">
        <v>168484.79455218301</v>
      </c>
      <c r="CM131">
        <v>205925.86000822359</v>
      </c>
      <c r="CN131">
        <v>224646.3927362439</v>
      </c>
      <c r="CO131">
        <v>243366.92546426429</v>
      </c>
      <c r="CP131">
        <v>262087.4581922846</v>
      </c>
      <c r="CQ131">
        <v>280807.9909203049</v>
      </c>
      <c r="CS131">
        <v>3.218250876280397</v>
      </c>
      <c r="CT131">
        <v>1.4630000000000001</v>
      </c>
      <c r="CV131">
        <v>0.24291118181039281</v>
      </c>
      <c r="CW131">
        <v>1.8183790589886051</v>
      </c>
      <c r="CY131">
        <v>-11368.56682270889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-20728.833186719061</v>
      </c>
      <c r="DK131">
        <v>-16568.714802714541</v>
      </c>
      <c r="DL131">
        <v>-11368.56682270889</v>
      </c>
      <c r="DM131">
        <v>-4682.6622769873429</v>
      </c>
      <c r="DN131">
        <v>4231.8771173080531</v>
      </c>
      <c r="DO131">
        <v>-28217.04627792718</v>
      </c>
      <c r="DP131">
        <v>-24888.95157072357</v>
      </c>
      <c r="DQ131">
        <v>-20728.83318671905</v>
      </c>
      <c r="DR131">
        <v>-15380.109550141809</v>
      </c>
      <c r="DS131">
        <v>-8248.4780347054984</v>
      </c>
    </row>
    <row r="132" spans="1:123" x14ac:dyDescent="0.25">
      <c r="A132" s="80" t="s">
        <v>142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148215.29112061209</v>
      </c>
      <c r="I132">
        <v>97518.436088975766</v>
      </c>
      <c r="J132">
        <v>0</v>
      </c>
      <c r="K132">
        <v>3</v>
      </c>
      <c r="L132">
        <v>25</v>
      </c>
      <c r="M132">
        <v>1671783087</v>
      </c>
      <c r="N132">
        <v>1772019</v>
      </c>
      <c r="O132">
        <v>0</v>
      </c>
      <c r="P132">
        <v>1921341</v>
      </c>
      <c r="Q132">
        <v>5</v>
      </c>
      <c r="R132">
        <v>29</v>
      </c>
      <c r="S132">
        <v>91089</v>
      </c>
      <c r="T132">
        <v>58216</v>
      </c>
      <c r="U132">
        <v>17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91106</v>
      </c>
      <c r="BI132">
        <v>160243.39000000001</v>
      </c>
      <c r="BJ132">
        <v>218374.68</v>
      </c>
      <c r="BK132">
        <v>58131.29</v>
      </c>
      <c r="BL132">
        <v>1</v>
      </c>
      <c r="BM132">
        <v>1</v>
      </c>
      <c r="BN132">
        <v>0</v>
      </c>
      <c r="BO132">
        <v>0</v>
      </c>
      <c r="BP132">
        <v>0</v>
      </c>
      <c r="BQ132">
        <v>160243.38723573121</v>
      </c>
      <c r="BR132">
        <v>218374.68050930559</v>
      </c>
      <c r="BS132">
        <v>58131.293273574433</v>
      </c>
      <c r="BT132">
        <v>2.764268807368353E-3</v>
      </c>
      <c r="BU132">
        <v>-5.0930565339513123E-4</v>
      </c>
      <c r="BV132">
        <v>-3.2735744316596542E-3</v>
      </c>
      <c r="BW132">
        <v>58131.293273574433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109187.34025465279</v>
      </c>
      <c r="CI132">
        <v>131024.8083055834</v>
      </c>
      <c r="CJ132">
        <v>152862.2763565139</v>
      </c>
      <c r="CK132">
        <v>174699.74440744449</v>
      </c>
      <c r="CL132">
        <v>196537.21245837511</v>
      </c>
      <c r="CM132">
        <v>240212.14856023621</v>
      </c>
      <c r="CN132">
        <v>262049.6166111668</v>
      </c>
      <c r="CO132">
        <v>283887.08466209727</v>
      </c>
      <c r="CP132">
        <v>305724.55271302792</v>
      </c>
      <c r="CQ132">
        <v>327562.02076395851</v>
      </c>
      <c r="CS132">
        <v>3.756577020944678</v>
      </c>
      <c r="CT132">
        <v>1.4630000000000001</v>
      </c>
      <c r="CV132">
        <v>6.479914499240258E-2</v>
      </c>
      <c r="CW132">
        <v>1.557801149123885</v>
      </c>
      <c r="CY132">
        <v>-3537.6231462480218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-14456.3571717133</v>
      </c>
      <c r="DK132">
        <v>-9603.5864937287333</v>
      </c>
      <c r="DL132">
        <v>-3537.6231462480209</v>
      </c>
      <c r="DM132">
        <v>4261.4725862271807</v>
      </c>
      <c r="DN132">
        <v>14660.26689619412</v>
      </c>
      <c r="DO132">
        <v>-23191.344392085532</v>
      </c>
      <c r="DP132">
        <v>-19309.12784969787</v>
      </c>
      <c r="DQ132">
        <v>-14456.3571717133</v>
      </c>
      <c r="DR132">
        <v>-8217.0805857331434</v>
      </c>
      <c r="DS132">
        <v>101.9548622404109</v>
      </c>
    </row>
    <row r="133" spans="1:123" x14ac:dyDescent="0.25">
      <c r="A133" s="80" t="s">
        <v>655</v>
      </c>
      <c r="B133">
        <v>161355.04206785871</v>
      </c>
      <c r="C133">
        <v>156922.28522261881</v>
      </c>
      <c r="D133">
        <v>93297.429733609242</v>
      </c>
      <c r="E133">
        <v>0</v>
      </c>
      <c r="F133">
        <v>11</v>
      </c>
      <c r="G133">
        <v>1671470867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61128</v>
      </c>
      <c r="O133">
        <v>0</v>
      </c>
      <c r="P133">
        <v>61128</v>
      </c>
      <c r="Q133">
        <v>2</v>
      </c>
      <c r="R133">
        <v>5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182941.17</v>
      </c>
      <c r="BJ133">
        <v>238954.08</v>
      </c>
      <c r="BK133">
        <v>56012.91</v>
      </c>
      <c r="BL133">
        <v>1</v>
      </c>
      <c r="BM133">
        <v>1</v>
      </c>
      <c r="BN133">
        <v>182941.16607927819</v>
      </c>
      <c r="BO133">
        <v>238954.08035865839</v>
      </c>
      <c r="BP133">
        <v>56012.914279380173</v>
      </c>
      <c r="BQ133">
        <v>0</v>
      </c>
      <c r="BR133">
        <v>0</v>
      </c>
      <c r="BS133">
        <v>0</v>
      </c>
      <c r="BT133">
        <v>3.9207217923831186E-3</v>
      </c>
      <c r="BU133">
        <v>-3.5865840618498618E-4</v>
      </c>
      <c r="BV133">
        <v>-4.2793801621883176E-3</v>
      </c>
      <c r="BW133">
        <v>56012.914279380173</v>
      </c>
      <c r="BX133">
        <v>119477.0401793292</v>
      </c>
      <c r="BY133">
        <v>143372.44821519501</v>
      </c>
      <c r="BZ133">
        <v>167267.8562510609</v>
      </c>
      <c r="CA133">
        <v>191163.26428692669</v>
      </c>
      <c r="CB133">
        <v>215058.67232279261</v>
      </c>
      <c r="CC133">
        <v>262849.48839452432</v>
      </c>
      <c r="CD133">
        <v>286744.89643039007</v>
      </c>
      <c r="CE133">
        <v>310640.30446625588</v>
      </c>
      <c r="CF133">
        <v>334535.71250212181</v>
      </c>
      <c r="CG133">
        <v>358431.12053798762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4.2660533456054024</v>
      </c>
      <c r="CT133">
        <v>1.4630000000000001</v>
      </c>
      <c r="CU133">
        <v>-6.2365217696931152E-2</v>
      </c>
      <c r="CX133">
        <v>3725.6058102844281</v>
      </c>
      <c r="CZ133">
        <v>-8222.098207648487</v>
      </c>
      <c r="DA133">
        <v>-2912.007533011631</v>
      </c>
      <c r="DB133">
        <v>3725.6058102844331</v>
      </c>
      <c r="DC133">
        <v>12259.680108807939</v>
      </c>
      <c r="DD133">
        <v>23638.445840172641</v>
      </c>
      <c r="DE133">
        <v>-17780.261421994819</v>
      </c>
      <c r="DF133">
        <v>-13532.18888228534</v>
      </c>
      <c r="DG133">
        <v>-8222.098207648487</v>
      </c>
      <c r="DH133">
        <v>-1394.8387688296791</v>
      </c>
      <c r="DI133">
        <v>7708.173816262075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</row>
    <row r="134" spans="1:123" x14ac:dyDescent="0.25">
      <c r="A134" s="80" t="s">
        <v>603</v>
      </c>
      <c r="B134">
        <v>88663.123031919095</v>
      </c>
      <c r="C134">
        <v>55360.13308085208</v>
      </c>
      <c r="D134">
        <v>0</v>
      </c>
      <c r="E134">
        <v>30</v>
      </c>
      <c r="F134">
        <v>119</v>
      </c>
      <c r="G134">
        <v>1671956567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32386</v>
      </c>
      <c r="O134">
        <v>0</v>
      </c>
      <c r="P134">
        <v>32400</v>
      </c>
      <c r="Q134">
        <v>4</v>
      </c>
      <c r="R134">
        <v>24</v>
      </c>
      <c r="S134">
        <v>0</v>
      </c>
      <c r="T134">
        <v>0</v>
      </c>
      <c r="U134">
        <v>13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1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408394.62</v>
      </c>
      <c r="BJ134">
        <v>1111731.72</v>
      </c>
      <c r="BK134">
        <v>703337.1</v>
      </c>
      <c r="BL134">
        <v>1</v>
      </c>
      <c r="BM134">
        <v>4</v>
      </c>
      <c r="BN134">
        <v>75795.418004471168</v>
      </c>
      <c r="BO134">
        <v>131736.7361350806</v>
      </c>
      <c r="BP134">
        <v>55941.318130609427</v>
      </c>
      <c r="BQ134">
        <v>0</v>
      </c>
      <c r="BR134">
        <v>0</v>
      </c>
      <c r="BS134">
        <v>0</v>
      </c>
      <c r="BT134">
        <v>332599.20199552883</v>
      </c>
      <c r="BU134">
        <v>979994.9838649194</v>
      </c>
      <c r="BV134">
        <v>647395.78186939051</v>
      </c>
      <c r="BW134">
        <v>55941.318130609427</v>
      </c>
      <c r="BX134">
        <v>65868.368067540301</v>
      </c>
      <c r="BY134">
        <v>79042.041681048358</v>
      </c>
      <c r="BZ134">
        <v>92215.715294556416</v>
      </c>
      <c r="CA134">
        <v>105389.3889080645</v>
      </c>
      <c r="CB134">
        <v>118563.0625215725</v>
      </c>
      <c r="CC134">
        <v>144910.40974858869</v>
      </c>
      <c r="CD134">
        <v>158084.08336209669</v>
      </c>
      <c r="CE134">
        <v>171257.7569756048</v>
      </c>
      <c r="CF134">
        <v>184431.4305891128</v>
      </c>
      <c r="CG134">
        <v>197605.10420262089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2.3549094039491032</v>
      </c>
      <c r="CT134">
        <v>1.4630000000000001</v>
      </c>
      <c r="CU134">
        <v>0.69857914418794009</v>
      </c>
      <c r="CX134">
        <v>-23007.13409683928</v>
      </c>
      <c r="CZ134">
        <v>-29593.970903593301</v>
      </c>
      <c r="DA134">
        <v>-26666.487878369291</v>
      </c>
      <c r="DB134">
        <v>-23007.13409683928</v>
      </c>
      <c r="DC134">
        <v>-18302.250663443541</v>
      </c>
      <c r="DD134">
        <v>-12029.07275224922</v>
      </c>
      <c r="DE134">
        <v>-34863.440348996533</v>
      </c>
      <c r="DF134">
        <v>-32521.453928817318</v>
      </c>
      <c r="DG134">
        <v>-29593.970903593301</v>
      </c>
      <c r="DH134">
        <v>-25830.064156876721</v>
      </c>
      <c r="DI134">
        <v>-20811.52182792126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</row>
    <row r="135" spans="1:123" x14ac:dyDescent="0.25">
      <c r="A135" s="80" t="s">
        <v>151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88790.294327627867</v>
      </c>
      <c r="I135">
        <v>77283.859593833578</v>
      </c>
      <c r="J135">
        <v>0</v>
      </c>
      <c r="K135">
        <v>3</v>
      </c>
      <c r="L135">
        <v>32</v>
      </c>
      <c r="M135">
        <v>1667441524</v>
      </c>
      <c r="N135">
        <v>305665</v>
      </c>
      <c r="O135">
        <v>0</v>
      </c>
      <c r="P135">
        <v>317313</v>
      </c>
      <c r="Q135">
        <v>7</v>
      </c>
      <c r="R135">
        <v>37</v>
      </c>
      <c r="S135">
        <v>24</v>
      </c>
      <c r="T135">
        <v>11435</v>
      </c>
      <c r="U135">
        <v>9</v>
      </c>
      <c r="V135">
        <v>95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85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213</v>
      </c>
      <c r="BI135">
        <v>117150.04</v>
      </c>
      <c r="BJ135">
        <v>172818.81</v>
      </c>
      <c r="BK135">
        <v>55668.77</v>
      </c>
      <c r="BL135">
        <v>3</v>
      </c>
      <c r="BM135">
        <v>5</v>
      </c>
      <c r="BN135">
        <v>0</v>
      </c>
      <c r="BO135">
        <v>0</v>
      </c>
      <c r="BP135">
        <v>0</v>
      </c>
      <c r="BQ135">
        <v>80614.436497892282</v>
      </c>
      <c r="BR135">
        <v>136283.20515046889</v>
      </c>
      <c r="BS135">
        <v>55668.768652576633</v>
      </c>
      <c r="BT135">
        <v>36535.603502107711</v>
      </c>
      <c r="BU135">
        <v>36535.604849531082</v>
      </c>
      <c r="BV135">
        <v>1.34742336376803E-3</v>
      </c>
      <c r="BW135">
        <v>55668.768652576633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68141.602575234458</v>
      </c>
      <c r="CI135">
        <v>81769.923090281343</v>
      </c>
      <c r="CJ135">
        <v>95398.243605328229</v>
      </c>
      <c r="CK135">
        <v>109026.5641203751</v>
      </c>
      <c r="CL135">
        <v>122654.884635422</v>
      </c>
      <c r="CM135">
        <v>149911.5256655158</v>
      </c>
      <c r="CN135">
        <v>163539.84618056269</v>
      </c>
      <c r="CO135">
        <v>177168.1666956096</v>
      </c>
      <c r="CP135">
        <v>190796.48721065649</v>
      </c>
      <c r="CQ135">
        <v>204424.8077257034</v>
      </c>
      <c r="CS135">
        <v>2.4481088489849512</v>
      </c>
      <c r="CT135">
        <v>1.4630000000000001</v>
      </c>
      <c r="CV135">
        <v>0.63391427699732494</v>
      </c>
      <c r="CW135">
        <v>2.3904165872470871</v>
      </c>
      <c r="CY135">
        <v>-21597.967364959401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-28412.127622482851</v>
      </c>
      <c r="DK135">
        <v>-25383.611952472431</v>
      </c>
      <c r="DL135">
        <v>-21597.967364959401</v>
      </c>
      <c r="DM135">
        <v>-16730.71003815694</v>
      </c>
      <c r="DN135">
        <v>-10241.03360242033</v>
      </c>
      <c r="DO135">
        <v>-33863.455828501603</v>
      </c>
      <c r="DP135">
        <v>-31440.643292493271</v>
      </c>
      <c r="DQ135">
        <v>-28412.127622482851</v>
      </c>
      <c r="DR135">
        <v>-24518.321761040879</v>
      </c>
      <c r="DS135">
        <v>-19326.580612451591</v>
      </c>
    </row>
    <row r="136" spans="1:123" x14ac:dyDescent="0.25">
      <c r="A136" s="80" t="s">
        <v>336</v>
      </c>
      <c r="B136">
        <v>24696.42014824475</v>
      </c>
      <c r="C136">
        <v>799.42197308399307</v>
      </c>
      <c r="D136">
        <v>0</v>
      </c>
      <c r="E136">
        <v>99</v>
      </c>
      <c r="F136">
        <v>148</v>
      </c>
      <c r="G136">
        <v>1668616439</v>
      </c>
      <c r="H136">
        <v>96420.152086548012</v>
      </c>
      <c r="I136">
        <v>60432.623247349104</v>
      </c>
      <c r="J136">
        <v>0</v>
      </c>
      <c r="K136">
        <v>11</v>
      </c>
      <c r="L136">
        <v>53</v>
      </c>
      <c r="M136">
        <v>1668615495</v>
      </c>
      <c r="N136">
        <v>1071</v>
      </c>
      <c r="O136">
        <v>0</v>
      </c>
      <c r="P136">
        <v>3728</v>
      </c>
      <c r="Q136">
        <v>7</v>
      </c>
      <c r="R136">
        <v>17</v>
      </c>
      <c r="S136">
        <v>258</v>
      </c>
      <c r="T136">
        <v>2397</v>
      </c>
      <c r="U136">
        <v>0</v>
      </c>
      <c r="V136">
        <v>1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1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260</v>
      </c>
      <c r="BI136">
        <v>385796.33</v>
      </c>
      <c r="BJ136">
        <v>440822.96</v>
      </c>
      <c r="BK136">
        <v>55026.63</v>
      </c>
      <c r="BL136">
        <v>2</v>
      </c>
      <c r="BM136">
        <v>13</v>
      </c>
      <c r="BN136">
        <v>26901.633140429371</v>
      </c>
      <c r="BO136">
        <v>38149.686088648748</v>
      </c>
      <c r="BP136">
        <v>11248.05294821938</v>
      </c>
      <c r="BQ136">
        <v>105820.5143675181</v>
      </c>
      <c r="BR136">
        <v>149599.09456468039</v>
      </c>
      <c r="BS136">
        <v>43778.580197162388</v>
      </c>
      <c r="BT136">
        <v>253074.18249205261</v>
      </c>
      <c r="BU136">
        <v>253074.1793466708</v>
      </c>
      <c r="BV136">
        <v>-3.1453817646251991E-3</v>
      </c>
      <c r="BW136">
        <v>55026.633145381769</v>
      </c>
      <c r="BX136">
        <v>19074.843044324371</v>
      </c>
      <c r="BY136">
        <v>22889.811653189248</v>
      </c>
      <c r="BZ136">
        <v>26704.780262054119</v>
      </c>
      <c r="CA136">
        <v>30519.748870919</v>
      </c>
      <c r="CB136">
        <v>34334.717479783867</v>
      </c>
      <c r="CC136">
        <v>41964.65469751363</v>
      </c>
      <c r="CD136">
        <v>45779.623306378497</v>
      </c>
      <c r="CE136">
        <v>49594.591915243378</v>
      </c>
      <c r="CF136">
        <v>53409.560524108238</v>
      </c>
      <c r="CG136">
        <v>57224.529132973134</v>
      </c>
      <c r="CH136">
        <v>74799.547282340223</v>
      </c>
      <c r="CI136">
        <v>89759.456738808265</v>
      </c>
      <c r="CJ136">
        <v>104719.36619527631</v>
      </c>
      <c r="CK136">
        <v>119679.27565174441</v>
      </c>
      <c r="CL136">
        <v>134639.1851082124</v>
      </c>
      <c r="CM136">
        <v>164559.00402114849</v>
      </c>
      <c r="CN136">
        <v>179518.9134776165</v>
      </c>
      <c r="CO136">
        <v>194478.8229340846</v>
      </c>
      <c r="CP136">
        <v>209438.73239055261</v>
      </c>
      <c r="CQ136">
        <v>224398.64184702071</v>
      </c>
      <c r="CR136">
        <v>3.3916702085482302</v>
      </c>
      <c r="CS136">
        <v>3.4171755660174901</v>
      </c>
      <c r="CT136">
        <v>1.4630000000000001</v>
      </c>
      <c r="CU136">
        <v>0.17935994776808209</v>
      </c>
      <c r="CV136">
        <v>0.17055735730363919</v>
      </c>
      <c r="CW136">
        <v>1.7125254137352239</v>
      </c>
      <c r="CX136">
        <v>-1710.631426057191</v>
      </c>
      <c r="CY136">
        <v>-6378.806555992277</v>
      </c>
      <c r="CZ136">
        <v>-3618.1157304896278</v>
      </c>
      <c r="DA136">
        <v>-2770.3449285196571</v>
      </c>
      <c r="DB136">
        <v>-1710.631426057191</v>
      </c>
      <c r="DC136">
        <v>-348.14263717687749</v>
      </c>
      <c r="DD136">
        <v>1468.5090813302049</v>
      </c>
      <c r="DE136">
        <v>-5144.1031740355766</v>
      </c>
      <c r="DF136">
        <v>-4465.8865324595999</v>
      </c>
      <c r="DG136">
        <v>-3618.1157304896278</v>
      </c>
      <c r="DH136">
        <v>-2528.1246993853779</v>
      </c>
      <c r="DI136">
        <v>-1074.803324579711</v>
      </c>
      <c r="DJ136">
        <v>-13858.761284226301</v>
      </c>
      <c r="DK136">
        <v>-10534.33696056673</v>
      </c>
      <c r="DL136">
        <v>-6378.8065559922761</v>
      </c>
      <c r="DM136">
        <v>-1035.9817501108339</v>
      </c>
      <c r="DN136">
        <v>6087.784657731092</v>
      </c>
      <c r="DO136">
        <v>-19842.72506681352</v>
      </c>
      <c r="DP136">
        <v>-17183.185607885858</v>
      </c>
      <c r="DQ136">
        <v>-13858.761284226301</v>
      </c>
      <c r="DR136">
        <v>-9584.5014395211401</v>
      </c>
      <c r="DS136">
        <v>-3885.488313247602</v>
      </c>
    </row>
    <row r="137" spans="1:123" x14ac:dyDescent="0.25">
      <c r="A137" s="80" t="s">
        <v>606</v>
      </c>
      <c r="B137">
        <v>76198.36604144967</v>
      </c>
      <c r="C137">
        <v>911.17522277191313</v>
      </c>
      <c r="D137">
        <v>0</v>
      </c>
      <c r="E137">
        <v>92</v>
      </c>
      <c r="F137">
        <v>84</v>
      </c>
      <c r="G137">
        <v>1665996899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49188</v>
      </c>
      <c r="O137">
        <v>0</v>
      </c>
      <c r="P137">
        <v>49194</v>
      </c>
      <c r="Q137">
        <v>2</v>
      </c>
      <c r="R137">
        <v>6</v>
      </c>
      <c r="S137">
        <v>0</v>
      </c>
      <c r="T137">
        <v>0</v>
      </c>
      <c r="U137">
        <v>6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68267.88</v>
      </c>
      <c r="BJ137">
        <v>122469.56</v>
      </c>
      <c r="BK137">
        <v>54201.68</v>
      </c>
      <c r="BL137">
        <v>1</v>
      </c>
      <c r="BM137">
        <v>1</v>
      </c>
      <c r="BN137">
        <v>68267.879803111515</v>
      </c>
      <c r="BO137">
        <v>122469.55861290039</v>
      </c>
      <c r="BP137">
        <v>54201.678809788929</v>
      </c>
      <c r="BQ137">
        <v>0</v>
      </c>
      <c r="BR137">
        <v>0</v>
      </c>
      <c r="BS137">
        <v>0</v>
      </c>
      <c r="BT137">
        <v>1.968884898815304E-4</v>
      </c>
      <c r="BU137">
        <v>1.387099560815841E-3</v>
      </c>
      <c r="BV137">
        <v>1.190211070934311E-3</v>
      </c>
      <c r="BW137">
        <v>54201.678809788929</v>
      </c>
      <c r="BX137">
        <v>61234.779306450218</v>
      </c>
      <c r="BY137">
        <v>73481.735167740262</v>
      </c>
      <c r="BZ137">
        <v>85728.691029030306</v>
      </c>
      <c r="CA137">
        <v>97975.646890320349</v>
      </c>
      <c r="CB137">
        <v>110222.60275161039</v>
      </c>
      <c r="CC137">
        <v>134716.51447419051</v>
      </c>
      <c r="CD137">
        <v>146963.4703354805</v>
      </c>
      <c r="CE137">
        <v>159210.4261967706</v>
      </c>
      <c r="CF137">
        <v>171457.38205806061</v>
      </c>
      <c r="CG137">
        <v>183704.33791935071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2.2595159652284091</v>
      </c>
      <c r="CT137">
        <v>1.4630000000000001</v>
      </c>
      <c r="CU137">
        <v>0.77029065585542322</v>
      </c>
      <c r="CX137">
        <v>-23584.28915656382</v>
      </c>
      <c r="CZ137">
        <v>-29707.767087208838</v>
      </c>
      <c r="DA137">
        <v>-26986.221340255499</v>
      </c>
      <c r="DB137">
        <v>-23584.28915656382</v>
      </c>
      <c r="DC137">
        <v>-19210.376348960239</v>
      </c>
      <c r="DD137">
        <v>-13378.49260548878</v>
      </c>
      <c r="DE137">
        <v>-34606.549431724859</v>
      </c>
      <c r="DF137">
        <v>-32429.312834162189</v>
      </c>
      <c r="DG137">
        <v>-29707.767087208838</v>
      </c>
      <c r="DH137">
        <v>-26208.636841125968</v>
      </c>
      <c r="DI137">
        <v>-21543.129846348809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</row>
    <row r="138" spans="1:123" x14ac:dyDescent="0.25">
      <c r="A138" s="80" t="s">
        <v>183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144401.56935337259</v>
      </c>
      <c r="I138">
        <v>80156.436846022305</v>
      </c>
      <c r="J138">
        <v>0</v>
      </c>
      <c r="K138">
        <v>65</v>
      </c>
      <c r="L138">
        <v>59</v>
      </c>
      <c r="M138">
        <v>1672021601</v>
      </c>
      <c r="N138">
        <v>2258</v>
      </c>
      <c r="O138">
        <v>0</v>
      </c>
      <c r="P138">
        <v>5780</v>
      </c>
      <c r="Q138">
        <v>8</v>
      </c>
      <c r="R138">
        <v>49</v>
      </c>
      <c r="S138">
        <v>590</v>
      </c>
      <c r="T138">
        <v>1949</v>
      </c>
      <c r="U138">
        <v>8</v>
      </c>
      <c r="V138">
        <v>167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796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12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1573</v>
      </c>
      <c r="BI138">
        <v>1995843.03</v>
      </c>
      <c r="BJ138">
        <v>2049878.78</v>
      </c>
      <c r="BK138">
        <v>54035.75</v>
      </c>
      <c r="BL138">
        <v>4</v>
      </c>
      <c r="BM138">
        <v>28</v>
      </c>
      <c r="BN138">
        <v>0</v>
      </c>
      <c r="BO138">
        <v>0</v>
      </c>
      <c r="BP138">
        <v>0</v>
      </c>
      <c r="BQ138">
        <v>158696.1390092854</v>
      </c>
      <c r="BR138">
        <v>212621.88931674519</v>
      </c>
      <c r="BS138">
        <v>53925.750307459733</v>
      </c>
      <c r="BT138">
        <v>1837146.890990715</v>
      </c>
      <c r="BU138">
        <v>1837256.8906832549</v>
      </c>
      <c r="BV138">
        <v>109.9996925402738</v>
      </c>
      <c r="BW138">
        <v>53925.750307459733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106310.94465837259</v>
      </c>
      <c r="CI138">
        <v>127573.1335900471</v>
      </c>
      <c r="CJ138">
        <v>148835.32252172159</v>
      </c>
      <c r="CK138">
        <v>170097.51145339609</v>
      </c>
      <c r="CL138">
        <v>191359.70038507061</v>
      </c>
      <c r="CM138">
        <v>233884.07824841971</v>
      </c>
      <c r="CN138">
        <v>255146.2671800942</v>
      </c>
      <c r="CO138">
        <v>276408.45611176873</v>
      </c>
      <c r="CP138">
        <v>297670.64504344319</v>
      </c>
      <c r="CQ138">
        <v>318932.83397511783</v>
      </c>
      <c r="CS138">
        <v>3.942863810043872</v>
      </c>
      <c r="CT138">
        <v>1.4630000000000001</v>
      </c>
      <c r="CV138">
        <v>1.449103816636566E-2</v>
      </c>
      <c r="CW138">
        <v>1.4842003888373929</v>
      </c>
      <c r="CY138">
        <v>-770.27797827343693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-11401.372444110701</v>
      </c>
      <c r="DK138">
        <v>-6676.4415704052444</v>
      </c>
      <c r="DL138">
        <v>-770.27797827343602</v>
      </c>
      <c r="DM138">
        <v>6823.360925896035</v>
      </c>
      <c r="DN138">
        <v>16948.212798121989</v>
      </c>
      <c r="DO138">
        <v>-19906.248016780501</v>
      </c>
      <c r="DP138">
        <v>-16126.303317816129</v>
      </c>
      <c r="DQ138">
        <v>-11401.37244411069</v>
      </c>
      <c r="DR138">
        <v>-5326.4613207751099</v>
      </c>
      <c r="DS138">
        <v>2773.4201770056529</v>
      </c>
    </row>
    <row r="139" spans="1:123" x14ac:dyDescent="0.25">
      <c r="A139" s="80" t="s">
        <v>180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132845.02085037011</v>
      </c>
      <c r="I139">
        <v>80175.335102571757</v>
      </c>
      <c r="J139">
        <v>0</v>
      </c>
      <c r="K139">
        <v>17</v>
      </c>
      <c r="L139">
        <v>56</v>
      </c>
      <c r="M139">
        <v>1671609427</v>
      </c>
      <c r="N139">
        <v>143</v>
      </c>
      <c r="O139">
        <v>0</v>
      </c>
      <c r="P139">
        <v>715</v>
      </c>
      <c r="Q139">
        <v>6</v>
      </c>
      <c r="R139">
        <v>31</v>
      </c>
      <c r="S139">
        <v>5</v>
      </c>
      <c r="T139">
        <v>413</v>
      </c>
      <c r="U139">
        <v>0</v>
      </c>
      <c r="V139">
        <v>7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147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159</v>
      </c>
      <c r="BI139">
        <v>768270.76</v>
      </c>
      <c r="BJ139">
        <v>821629.81</v>
      </c>
      <c r="BK139">
        <v>53359.05</v>
      </c>
      <c r="BL139">
        <v>4</v>
      </c>
      <c r="BM139">
        <v>20</v>
      </c>
      <c r="BN139">
        <v>0</v>
      </c>
      <c r="BO139">
        <v>0</v>
      </c>
      <c r="BP139">
        <v>0</v>
      </c>
      <c r="BQ139">
        <v>144677.68472804831</v>
      </c>
      <c r="BR139">
        <v>198036.73560248781</v>
      </c>
      <c r="BS139">
        <v>53359.05087443949</v>
      </c>
      <c r="BT139">
        <v>623593.07527195173</v>
      </c>
      <c r="BU139">
        <v>623593.07439751225</v>
      </c>
      <c r="BV139">
        <v>-8.7443948723375797E-4</v>
      </c>
      <c r="BW139">
        <v>53359.05087443949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99018.36780124392</v>
      </c>
      <c r="CI139">
        <v>118822.04136149269</v>
      </c>
      <c r="CJ139">
        <v>138625.71492174151</v>
      </c>
      <c r="CK139">
        <v>158429.38848199029</v>
      </c>
      <c r="CL139">
        <v>178233.06204223909</v>
      </c>
      <c r="CM139">
        <v>217840.40916273661</v>
      </c>
      <c r="CN139">
        <v>237644.08272298539</v>
      </c>
      <c r="CO139">
        <v>257447.75628323419</v>
      </c>
      <c r="CP139">
        <v>277251.42984348303</v>
      </c>
      <c r="CQ139">
        <v>297055.10340373177</v>
      </c>
      <c r="CS139">
        <v>3.7113991414220062</v>
      </c>
      <c r="CT139">
        <v>1.4630000000000001</v>
      </c>
      <c r="CV139">
        <v>7.7760663184132328E-2</v>
      </c>
      <c r="CW139">
        <v>1.5767638502383861</v>
      </c>
      <c r="CY139">
        <v>-3849.8669738175281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-13751.703753941931</v>
      </c>
      <c r="DK139">
        <v>-9350.8874072199687</v>
      </c>
      <c r="DL139">
        <v>-3849.8669738175299</v>
      </c>
      <c r="DM139">
        <v>3222.8735834141771</v>
      </c>
      <c r="DN139">
        <v>12653.194326389779</v>
      </c>
      <c r="DO139">
        <v>-21673.17317804143</v>
      </c>
      <c r="DP139">
        <v>-18152.520100663871</v>
      </c>
      <c r="DQ139">
        <v>-13751.70375394192</v>
      </c>
      <c r="DR139">
        <v>-8093.5113081565514</v>
      </c>
      <c r="DS139">
        <v>-549.254713776063</v>
      </c>
    </row>
    <row r="140" spans="1:123" x14ac:dyDescent="0.25">
      <c r="A140" s="80" t="s">
        <v>185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133473.65337822441</v>
      </c>
      <c r="I140">
        <v>76409.542240605311</v>
      </c>
      <c r="J140">
        <v>0</v>
      </c>
      <c r="K140">
        <v>6</v>
      </c>
      <c r="L140">
        <v>34</v>
      </c>
      <c r="M140">
        <v>1671645103</v>
      </c>
      <c r="N140">
        <v>981905</v>
      </c>
      <c r="O140">
        <v>0</v>
      </c>
      <c r="P140">
        <v>1115940</v>
      </c>
      <c r="Q140">
        <v>9</v>
      </c>
      <c r="R140">
        <v>77</v>
      </c>
      <c r="S140">
        <v>5</v>
      </c>
      <c r="T140">
        <v>127546</v>
      </c>
      <c r="U140">
        <v>24</v>
      </c>
      <c r="V140">
        <v>147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6279</v>
      </c>
      <c r="AC140">
        <v>34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6489</v>
      </c>
      <c r="BI140">
        <v>481239.48</v>
      </c>
      <c r="BJ140">
        <v>534034.79</v>
      </c>
      <c r="BK140">
        <v>52795.31</v>
      </c>
      <c r="BL140">
        <v>4</v>
      </c>
      <c r="BM140">
        <v>12</v>
      </c>
      <c r="BN140">
        <v>0</v>
      </c>
      <c r="BO140">
        <v>0</v>
      </c>
      <c r="BP140">
        <v>0</v>
      </c>
      <c r="BQ140">
        <v>145587.6541189873</v>
      </c>
      <c r="BR140">
        <v>198382.96133256709</v>
      </c>
      <c r="BS140">
        <v>52795.307213579777</v>
      </c>
      <c r="BT140">
        <v>335651.82588101272</v>
      </c>
      <c r="BU140">
        <v>335651.828667433</v>
      </c>
      <c r="BV140">
        <v>2.786420212942176E-3</v>
      </c>
      <c r="BW140">
        <v>52795.307213579777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99191.480666283533</v>
      </c>
      <c r="CI140">
        <v>119029.7767995402</v>
      </c>
      <c r="CJ140">
        <v>138868.0729327969</v>
      </c>
      <c r="CK140">
        <v>158706.36906605371</v>
      </c>
      <c r="CL140">
        <v>178544.6651993104</v>
      </c>
      <c r="CM140">
        <v>218221.25746582379</v>
      </c>
      <c r="CN140">
        <v>238059.55359908051</v>
      </c>
      <c r="CO140">
        <v>257897.8497323372</v>
      </c>
      <c r="CP140">
        <v>277736.14586559392</v>
      </c>
      <c r="CQ140">
        <v>297574.44199885061</v>
      </c>
      <c r="CS140">
        <v>3.7575870243546921</v>
      </c>
      <c r="CT140">
        <v>1.4630000000000001</v>
      </c>
      <c r="CV140">
        <v>6.451293717859774E-2</v>
      </c>
      <c r="CW140">
        <v>1.557382427092288</v>
      </c>
      <c r="CY140">
        <v>-3199.5668804380171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-13118.71494706637</v>
      </c>
      <c r="DK140">
        <v>-8710.2046952315504</v>
      </c>
      <c r="DL140">
        <v>-3199.566880438018</v>
      </c>
      <c r="DM140">
        <v>3885.5388814393741</v>
      </c>
      <c r="DN140">
        <v>13332.34656394257</v>
      </c>
      <c r="DO140">
        <v>-21054.033400369059</v>
      </c>
      <c r="DP140">
        <v>-17527.225198901189</v>
      </c>
      <c r="DQ140">
        <v>-13118.71494706637</v>
      </c>
      <c r="DR140">
        <v>-7450.6303375644566</v>
      </c>
      <c r="DS140">
        <v>106.8158084380993</v>
      </c>
    </row>
    <row r="141" spans="1:123" x14ac:dyDescent="0.25">
      <c r="A141" s="80" t="s">
        <v>223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134127.24060694169</v>
      </c>
      <c r="I141">
        <v>61697.029133243661</v>
      </c>
      <c r="J141">
        <v>0</v>
      </c>
      <c r="K141">
        <v>23</v>
      </c>
      <c r="L141">
        <v>58</v>
      </c>
      <c r="M141">
        <v>1671647161</v>
      </c>
      <c r="N141">
        <v>2966</v>
      </c>
      <c r="O141">
        <v>0</v>
      </c>
      <c r="P141">
        <v>74665</v>
      </c>
      <c r="Q141">
        <v>7</v>
      </c>
      <c r="R141">
        <v>49</v>
      </c>
      <c r="S141">
        <v>19</v>
      </c>
      <c r="T141">
        <v>12828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58846</v>
      </c>
      <c r="AC141">
        <v>6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58871</v>
      </c>
      <c r="BI141">
        <v>750235.72</v>
      </c>
      <c r="BJ141">
        <v>802914.3</v>
      </c>
      <c r="BK141">
        <v>52678.57</v>
      </c>
      <c r="BL141">
        <v>3</v>
      </c>
      <c r="BM141">
        <v>17</v>
      </c>
      <c r="BN141">
        <v>0</v>
      </c>
      <c r="BO141">
        <v>0</v>
      </c>
      <c r="BP141">
        <v>0</v>
      </c>
      <c r="BQ141">
        <v>146062.693491023</v>
      </c>
      <c r="BR141">
        <v>198741.26698878</v>
      </c>
      <c r="BS141">
        <v>52678.573497757017</v>
      </c>
      <c r="BT141">
        <v>604173.02650897694</v>
      </c>
      <c r="BU141">
        <v>604173.03301122005</v>
      </c>
      <c r="BV141">
        <v>-3.4977570248884149E-3</v>
      </c>
      <c r="BW141">
        <v>52678.573497757017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99370.633494390015</v>
      </c>
      <c r="CI141">
        <v>119244.760193268</v>
      </c>
      <c r="CJ141">
        <v>139118.88689214599</v>
      </c>
      <c r="CK141">
        <v>158993.01359102401</v>
      </c>
      <c r="CL141">
        <v>178867.14028990199</v>
      </c>
      <c r="CM141">
        <v>218615.39368765801</v>
      </c>
      <c r="CN141">
        <v>238489.52038653599</v>
      </c>
      <c r="CO141">
        <v>258363.64708541401</v>
      </c>
      <c r="CP141">
        <v>278237.77378429199</v>
      </c>
      <c r="CQ141">
        <v>298111.90048317012</v>
      </c>
      <c r="CS141">
        <v>3.7727154285459559</v>
      </c>
      <c r="CT141">
        <v>1.4630000000000001</v>
      </c>
      <c r="CV141">
        <v>6.0244292409205702E-2</v>
      </c>
      <c r="CW141">
        <v>1.551137399794668</v>
      </c>
      <c r="CY141">
        <v>-2993.2567505620182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-12930.320100001019</v>
      </c>
      <c r="DK141">
        <v>-8513.8475002503546</v>
      </c>
      <c r="DL141">
        <v>-2993.2567505620168</v>
      </c>
      <c r="DM141">
        <v>4104.6456418944144</v>
      </c>
      <c r="DN141">
        <v>13568.51549850298</v>
      </c>
      <c r="DO141">
        <v>-20879.970779552219</v>
      </c>
      <c r="DP141">
        <v>-17346.792699751681</v>
      </c>
      <c r="DQ141">
        <v>-12930.320100001019</v>
      </c>
      <c r="DR141">
        <v>-7251.9981860358748</v>
      </c>
      <c r="DS141">
        <v>319.09769925098948</v>
      </c>
    </row>
    <row r="142" spans="1:123" x14ac:dyDescent="0.25">
      <c r="A142" s="80" t="s">
        <v>179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135380.0965314635</v>
      </c>
      <c r="I142">
        <v>99898.823133401762</v>
      </c>
      <c r="J142">
        <v>0</v>
      </c>
      <c r="K142">
        <v>17</v>
      </c>
      <c r="L142">
        <v>29</v>
      </c>
      <c r="M142">
        <v>1671661077</v>
      </c>
      <c r="N142">
        <v>50123</v>
      </c>
      <c r="O142">
        <v>0</v>
      </c>
      <c r="P142">
        <v>61219</v>
      </c>
      <c r="Q142">
        <v>8</v>
      </c>
      <c r="R142">
        <v>50</v>
      </c>
      <c r="S142">
        <v>87</v>
      </c>
      <c r="T142">
        <v>10164</v>
      </c>
      <c r="U142">
        <v>59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774</v>
      </c>
      <c r="AC142">
        <v>10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2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932</v>
      </c>
      <c r="BI142">
        <v>332760.26</v>
      </c>
      <c r="BJ142">
        <v>385064.89</v>
      </c>
      <c r="BK142">
        <v>52304.63</v>
      </c>
      <c r="BL142">
        <v>5</v>
      </c>
      <c r="BM142">
        <v>31</v>
      </c>
      <c r="BN142">
        <v>0</v>
      </c>
      <c r="BO142">
        <v>0</v>
      </c>
      <c r="BP142">
        <v>0</v>
      </c>
      <c r="BQ142">
        <v>148299.5057303556</v>
      </c>
      <c r="BR142">
        <v>200604.13675365091</v>
      </c>
      <c r="BS142">
        <v>52304.631023295333</v>
      </c>
      <c r="BT142">
        <v>184460.75426964441</v>
      </c>
      <c r="BU142">
        <v>184460.75324634911</v>
      </c>
      <c r="BV142">
        <v>-1.0232953354716301E-3</v>
      </c>
      <c r="BW142">
        <v>52304.631023295333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100302.0683768255</v>
      </c>
      <c r="CI142">
        <v>120362.48205219051</v>
      </c>
      <c r="CJ142">
        <v>140422.89572755559</v>
      </c>
      <c r="CK142">
        <v>160483.30940292071</v>
      </c>
      <c r="CL142">
        <v>180543.72307828581</v>
      </c>
      <c r="CM142">
        <v>220664.550429016</v>
      </c>
      <c r="CN142">
        <v>240724.9641043811</v>
      </c>
      <c r="CO142">
        <v>260785.3777797462</v>
      </c>
      <c r="CP142">
        <v>280845.79145511118</v>
      </c>
      <c r="CQ142">
        <v>300906.20513047639</v>
      </c>
      <c r="CS142">
        <v>3.8353035444281449</v>
      </c>
      <c r="CT142">
        <v>1.4630000000000001</v>
      </c>
      <c r="CV142">
        <v>4.2942221825212012E-2</v>
      </c>
      <c r="CW142">
        <v>1.525824470530285</v>
      </c>
      <c r="CY142">
        <v>-2153.5968348826082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-12183.803672565149</v>
      </c>
      <c r="DK142">
        <v>-7725.9339669284673</v>
      </c>
      <c r="DL142">
        <v>-2153.5968348826059</v>
      </c>
      <c r="DM142">
        <v>5010.836620604925</v>
      </c>
      <c r="DN142">
        <v>14563.414561254969</v>
      </c>
      <c r="DO142">
        <v>-20207.969142711179</v>
      </c>
      <c r="DP142">
        <v>-16641.673378201831</v>
      </c>
      <c r="DQ142">
        <v>-12183.803672565149</v>
      </c>
      <c r="DR142">
        <v>-6452.2569081751208</v>
      </c>
      <c r="DS142">
        <v>1189.805444344915</v>
      </c>
    </row>
    <row r="143" spans="1:123" x14ac:dyDescent="0.25">
      <c r="A143" s="80" t="s">
        <v>366</v>
      </c>
      <c r="B143">
        <v>131109.53062220791</v>
      </c>
      <c r="C143">
        <v>57113.160284495607</v>
      </c>
      <c r="D143">
        <v>0</v>
      </c>
      <c r="E143">
        <v>91</v>
      </c>
      <c r="F143">
        <v>172</v>
      </c>
      <c r="G143">
        <v>1671704231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23517</v>
      </c>
      <c r="O143">
        <v>0</v>
      </c>
      <c r="P143">
        <v>25089</v>
      </c>
      <c r="Q143">
        <v>8</v>
      </c>
      <c r="R143">
        <v>27</v>
      </c>
      <c r="S143">
        <v>135</v>
      </c>
      <c r="T143">
        <v>1084</v>
      </c>
      <c r="U143">
        <v>350</v>
      </c>
      <c r="V143">
        <v>3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488</v>
      </c>
      <c r="BI143">
        <v>153587.84</v>
      </c>
      <c r="BJ143">
        <v>204877.65</v>
      </c>
      <c r="BK143">
        <v>51289.81</v>
      </c>
      <c r="BL143">
        <v>3</v>
      </c>
      <c r="BM143">
        <v>7</v>
      </c>
      <c r="BN143">
        <v>142687.14168703399</v>
      </c>
      <c r="BO143">
        <v>193976.95335630889</v>
      </c>
      <c r="BP143">
        <v>51289.811669274939</v>
      </c>
      <c r="BQ143">
        <v>0</v>
      </c>
      <c r="BR143">
        <v>0</v>
      </c>
      <c r="BS143">
        <v>0</v>
      </c>
      <c r="BT143">
        <v>10900.69831296604</v>
      </c>
      <c r="BU143">
        <v>10900.696643691101</v>
      </c>
      <c r="BV143">
        <v>-1.669274941377807E-3</v>
      </c>
      <c r="BW143">
        <v>51289.811669274939</v>
      </c>
      <c r="BX143">
        <v>96988.476678154446</v>
      </c>
      <c r="BY143">
        <v>116386.1720137853</v>
      </c>
      <c r="BZ143">
        <v>135783.86734941619</v>
      </c>
      <c r="CA143">
        <v>155181.5626850471</v>
      </c>
      <c r="CB143">
        <v>174579.25802067801</v>
      </c>
      <c r="CC143">
        <v>213374.6486919398</v>
      </c>
      <c r="CD143">
        <v>232772.34402757071</v>
      </c>
      <c r="CE143">
        <v>252170.03936320159</v>
      </c>
      <c r="CF143">
        <v>271567.73469883238</v>
      </c>
      <c r="CG143">
        <v>290965.43003446341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3.7819782729385691</v>
      </c>
      <c r="CT143">
        <v>1.4630000000000001</v>
      </c>
      <c r="CU143">
        <v>5.7647535582490361E-2</v>
      </c>
      <c r="CX143">
        <v>-2795.5733301977189</v>
      </c>
      <c r="CZ143">
        <v>-12494.42099801316</v>
      </c>
      <c r="DA143">
        <v>-8183.822034539633</v>
      </c>
      <c r="DB143">
        <v>-2795.5733301977161</v>
      </c>
      <c r="DC143">
        <v>4132.1750039561739</v>
      </c>
      <c r="DD143">
        <v>13369.172782828031</v>
      </c>
      <c r="DE143">
        <v>-20253.499132265511</v>
      </c>
      <c r="DF143">
        <v>-16805.019961486691</v>
      </c>
      <c r="DG143">
        <v>-12494.42099801316</v>
      </c>
      <c r="DH143">
        <v>-6952.2223306900414</v>
      </c>
      <c r="DI143">
        <v>437.37589240743551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</row>
    <row r="144" spans="1:123" x14ac:dyDescent="0.25">
      <c r="A144" s="80" t="s">
        <v>363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114739.9103018381</v>
      </c>
      <c r="I144">
        <v>51452.408220737532</v>
      </c>
      <c r="J144">
        <v>0</v>
      </c>
      <c r="K144">
        <v>34</v>
      </c>
      <c r="L144">
        <v>49</v>
      </c>
      <c r="M144">
        <v>1669219334</v>
      </c>
      <c r="N144">
        <v>112894</v>
      </c>
      <c r="O144">
        <v>0</v>
      </c>
      <c r="P144">
        <v>116851</v>
      </c>
      <c r="Q144">
        <v>12</v>
      </c>
      <c r="R144">
        <v>116</v>
      </c>
      <c r="S144">
        <v>248</v>
      </c>
      <c r="T144">
        <v>2863</v>
      </c>
      <c r="U144">
        <v>17</v>
      </c>
      <c r="V144">
        <v>18</v>
      </c>
      <c r="W144">
        <v>0</v>
      </c>
      <c r="X144">
        <v>0</v>
      </c>
      <c r="Y144">
        <v>8</v>
      </c>
      <c r="Z144">
        <v>116</v>
      </c>
      <c r="AA144">
        <v>0</v>
      </c>
      <c r="AB144">
        <v>109</v>
      </c>
      <c r="AC144">
        <v>14</v>
      </c>
      <c r="AD144">
        <v>0</v>
      </c>
      <c r="AE144">
        <v>56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508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1094</v>
      </c>
      <c r="BI144">
        <v>1908253.76</v>
      </c>
      <c r="BJ144">
        <v>2708893.07</v>
      </c>
      <c r="BK144">
        <v>800639.38</v>
      </c>
      <c r="BL144">
        <v>10</v>
      </c>
      <c r="BM144">
        <v>56</v>
      </c>
      <c r="BN144">
        <v>1674.4773637710839</v>
      </c>
      <c r="BO144">
        <v>1674.4773637710839</v>
      </c>
      <c r="BP144">
        <v>0</v>
      </c>
      <c r="BQ144">
        <v>126560.9283172624</v>
      </c>
      <c r="BR144">
        <v>177734.30662232669</v>
      </c>
      <c r="BS144">
        <v>51173.378305064252</v>
      </c>
      <c r="BT144">
        <v>1780018.3543189671</v>
      </c>
      <c r="BU144">
        <v>2529484.2860139022</v>
      </c>
      <c r="BV144">
        <v>749466.00169493572</v>
      </c>
      <c r="BW144">
        <v>51173.378305064252</v>
      </c>
      <c r="BX144">
        <v>837.23868188554195</v>
      </c>
      <c r="BY144">
        <v>1004.68641826265</v>
      </c>
      <c r="BZ144">
        <v>1172.1341546397589</v>
      </c>
      <c r="CA144">
        <v>1339.5818910168671</v>
      </c>
      <c r="CB144">
        <v>1507.029627393975</v>
      </c>
      <c r="CC144">
        <v>1841.925100148193</v>
      </c>
      <c r="CD144">
        <v>2009.3728365253</v>
      </c>
      <c r="CE144">
        <v>2176.8205729024089</v>
      </c>
      <c r="CF144">
        <v>2344.2683092795169</v>
      </c>
      <c r="CG144">
        <v>2511.7160456566262</v>
      </c>
      <c r="CH144">
        <v>88867.153311163333</v>
      </c>
      <c r="CI144">
        <v>106640.583973396</v>
      </c>
      <c r="CJ144">
        <v>124414.0146356287</v>
      </c>
      <c r="CK144">
        <v>142187.4452978613</v>
      </c>
      <c r="CL144">
        <v>159960.87596009401</v>
      </c>
      <c r="CM144">
        <v>195507.73728455929</v>
      </c>
      <c r="CN144">
        <v>213281.167946792</v>
      </c>
      <c r="CO144">
        <v>231054.59860902469</v>
      </c>
      <c r="CP144">
        <v>248828.02927125731</v>
      </c>
      <c r="CQ144">
        <v>266601.45993349003</v>
      </c>
      <c r="CR144" t="s">
        <v>116</v>
      </c>
      <c r="CS144">
        <v>3.4731790729700101</v>
      </c>
      <c r="CT144">
        <v>1.4630000000000001</v>
      </c>
      <c r="CU144">
        <v>-1</v>
      </c>
      <c r="CV144">
        <v>0.1516826273456415</v>
      </c>
      <c r="CW144">
        <v>1.684911683806674</v>
      </c>
      <c r="CY144">
        <v>-6739.801649482587</v>
      </c>
      <c r="CZ144">
        <v>334.89547275421683</v>
      </c>
      <c r="DA144">
        <v>372.10608083801873</v>
      </c>
      <c r="DB144">
        <v>418.61934094277098</v>
      </c>
      <c r="DC144">
        <v>478.42210393459538</v>
      </c>
      <c r="DD144">
        <v>558.159121257028</v>
      </c>
      <c r="DE144">
        <v>267.91637820337348</v>
      </c>
      <c r="DF144">
        <v>297.68486467041498</v>
      </c>
      <c r="DG144">
        <v>334.89547275421683</v>
      </c>
      <c r="DH144">
        <v>382.73768314767642</v>
      </c>
      <c r="DI144">
        <v>446.52729700562242</v>
      </c>
      <c r="DJ144">
        <v>-15626.516980598921</v>
      </c>
      <c r="DK144">
        <v>-11676.86572232499</v>
      </c>
      <c r="DL144">
        <v>-6739.8016494825861</v>
      </c>
      <c r="DM144">
        <v>-392.14784154234798</v>
      </c>
      <c r="DN144">
        <v>8071.3905690446336</v>
      </c>
      <c r="DO144">
        <v>-22735.889245491991</v>
      </c>
      <c r="DP144">
        <v>-19576.168238872851</v>
      </c>
      <c r="DQ144">
        <v>-15626.516980598921</v>
      </c>
      <c r="DR144">
        <v>-10548.393934246729</v>
      </c>
      <c r="DS144">
        <v>-3777.563205777144</v>
      </c>
    </row>
    <row r="145" spans="1:123" x14ac:dyDescent="0.25">
      <c r="A145" s="80" t="s">
        <v>328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98161.263078311677</v>
      </c>
      <c r="I145">
        <v>80180.505912773573</v>
      </c>
      <c r="J145">
        <v>0</v>
      </c>
      <c r="K145">
        <v>0</v>
      </c>
      <c r="L145">
        <v>42</v>
      </c>
      <c r="M145">
        <v>1654856184</v>
      </c>
      <c r="N145">
        <v>0</v>
      </c>
      <c r="O145">
        <v>0</v>
      </c>
      <c r="P145">
        <v>1081042</v>
      </c>
      <c r="Q145">
        <v>2</v>
      </c>
      <c r="R145">
        <v>10</v>
      </c>
      <c r="S145">
        <v>0</v>
      </c>
      <c r="T145">
        <v>1081042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233384.2</v>
      </c>
      <c r="BJ145">
        <v>284449.27</v>
      </c>
      <c r="BK145">
        <v>51065.07</v>
      </c>
      <c r="BL145">
        <v>1</v>
      </c>
      <c r="BM145">
        <v>3</v>
      </c>
      <c r="BN145">
        <v>0</v>
      </c>
      <c r="BO145">
        <v>0</v>
      </c>
      <c r="BP145">
        <v>0</v>
      </c>
      <c r="BQ145">
        <v>141360.00641080961</v>
      </c>
      <c r="BR145">
        <v>192425.07272346219</v>
      </c>
      <c r="BS145">
        <v>51065.066312652598</v>
      </c>
      <c r="BT145">
        <v>92024.1935891904</v>
      </c>
      <c r="BU145">
        <v>92024.197276537801</v>
      </c>
      <c r="BV145">
        <v>3.6873474018648271E-3</v>
      </c>
      <c r="BW145">
        <v>51065.066312652598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96212.536361731109</v>
      </c>
      <c r="CI145">
        <v>115455.0436340773</v>
      </c>
      <c r="CJ145">
        <v>134697.55090642351</v>
      </c>
      <c r="CK145">
        <v>153940.0581787698</v>
      </c>
      <c r="CL145">
        <v>173182.56545111601</v>
      </c>
      <c r="CM145">
        <v>211667.57999580851</v>
      </c>
      <c r="CN145">
        <v>230910.08726815469</v>
      </c>
      <c r="CO145">
        <v>250152.5945405009</v>
      </c>
      <c r="CP145">
        <v>269395.10181284708</v>
      </c>
      <c r="CQ145">
        <v>288637.60908519331</v>
      </c>
      <c r="CS145">
        <v>3.768233091979444</v>
      </c>
      <c r="CT145">
        <v>1.4630000000000001</v>
      </c>
      <c r="CV145">
        <v>6.1505459551816077E-2</v>
      </c>
      <c r="CW145">
        <v>1.552982487324307</v>
      </c>
      <c r="CY145">
        <v>-2958.7981317870431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-12580.051767960151</v>
      </c>
      <c r="DK145">
        <v>-8303.9390407721075</v>
      </c>
      <c r="DL145">
        <v>-2958.798131787044</v>
      </c>
      <c r="DM145">
        <v>3913.5258940508938</v>
      </c>
      <c r="DN145">
        <v>13076.624595168139</v>
      </c>
      <c r="DO145">
        <v>-20277.054676898639</v>
      </c>
      <c r="DP145">
        <v>-16856.164495148201</v>
      </c>
      <c r="DQ145">
        <v>-12580.051767960151</v>
      </c>
      <c r="DR145">
        <v>-7082.1925472898074</v>
      </c>
      <c r="DS145">
        <v>248.2864136039934</v>
      </c>
    </row>
    <row r="146" spans="1:123" x14ac:dyDescent="0.25">
      <c r="A146" s="80" t="s">
        <v>340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108629.867967735</v>
      </c>
      <c r="I146">
        <v>81882.672956235154</v>
      </c>
      <c r="J146">
        <v>0</v>
      </c>
      <c r="K146">
        <v>61</v>
      </c>
      <c r="L146">
        <v>58</v>
      </c>
      <c r="M146">
        <v>1671041432</v>
      </c>
      <c r="N146">
        <v>185</v>
      </c>
      <c r="O146">
        <v>0</v>
      </c>
      <c r="P146">
        <v>2904</v>
      </c>
      <c r="Q146">
        <v>8</v>
      </c>
      <c r="R146">
        <v>40</v>
      </c>
      <c r="S146">
        <v>27</v>
      </c>
      <c r="T146">
        <v>1870</v>
      </c>
      <c r="U146">
        <v>6</v>
      </c>
      <c r="V146">
        <v>162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654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849</v>
      </c>
      <c r="BI146">
        <v>471771.27</v>
      </c>
      <c r="BJ146">
        <v>522805.98</v>
      </c>
      <c r="BK146">
        <v>51034.71</v>
      </c>
      <c r="BL146">
        <v>5</v>
      </c>
      <c r="BM146">
        <v>14</v>
      </c>
      <c r="BN146">
        <v>0</v>
      </c>
      <c r="BO146">
        <v>0</v>
      </c>
      <c r="BP146">
        <v>0</v>
      </c>
      <c r="BQ146">
        <v>111916.5621050865</v>
      </c>
      <c r="BR146">
        <v>162951.26887423551</v>
      </c>
      <c r="BS146">
        <v>51034.706769148986</v>
      </c>
      <c r="BT146">
        <v>359854.7078949135</v>
      </c>
      <c r="BU146">
        <v>359854.71112576447</v>
      </c>
      <c r="BV146">
        <v>3.2308510053553618E-3</v>
      </c>
      <c r="BW146">
        <v>51034.706769148986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81475.634437117755</v>
      </c>
      <c r="CI146">
        <v>97770.761324541309</v>
      </c>
      <c r="CJ146">
        <v>114065.8882119648</v>
      </c>
      <c r="CK146">
        <v>130361.0150993884</v>
      </c>
      <c r="CL146">
        <v>146656.141986812</v>
      </c>
      <c r="CM146">
        <v>179246.39576165911</v>
      </c>
      <c r="CN146">
        <v>195541.52264908259</v>
      </c>
      <c r="CO146">
        <v>211836.64953650619</v>
      </c>
      <c r="CP146">
        <v>228131.7764239297</v>
      </c>
      <c r="CQ146">
        <v>244426.90331135329</v>
      </c>
      <c r="CS146">
        <v>3.192950037144942</v>
      </c>
      <c r="CT146">
        <v>1.4630000000000001</v>
      </c>
      <c r="CV146">
        <v>0.25275997227213193</v>
      </c>
      <c r="CW146">
        <v>1.832787839434129</v>
      </c>
      <c r="CY146">
        <v>-10296.88955059012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-18444.45299430189</v>
      </c>
      <c r="DK146">
        <v>-14823.31368598554</v>
      </c>
      <c r="DL146">
        <v>-10296.88955059012</v>
      </c>
      <c r="DM146">
        <v>-4477.2013765102747</v>
      </c>
      <c r="DN146">
        <v>3282.3828555961741</v>
      </c>
      <c r="DO146">
        <v>-24962.503749271309</v>
      </c>
      <c r="DP146">
        <v>-22065.592302618239</v>
      </c>
      <c r="DQ146">
        <v>-18444.45299430189</v>
      </c>
      <c r="DR146">
        <v>-13788.702455038019</v>
      </c>
      <c r="DS146">
        <v>-7581.0350693528526</v>
      </c>
    </row>
    <row r="147" spans="1:123" x14ac:dyDescent="0.25">
      <c r="A147" s="80" t="s">
        <v>300</v>
      </c>
      <c r="B147">
        <v>126704.8651847311</v>
      </c>
      <c r="C147">
        <v>119801.79623586711</v>
      </c>
      <c r="D147">
        <v>0</v>
      </c>
      <c r="E147">
        <v>8</v>
      </c>
      <c r="F147">
        <v>7</v>
      </c>
      <c r="G147">
        <v>1671646535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51191</v>
      </c>
      <c r="O147">
        <v>0</v>
      </c>
      <c r="P147">
        <v>51191</v>
      </c>
      <c r="Q147">
        <v>2</v>
      </c>
      <c r="R147">
        <v>5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137177.29</v>
      </c>
      <c r="BJ147">
        <v>187438.9</v>
      </c>
      <c r="BK147">
        <v>50261.61</v>
      </c>
      <c r="BL147">
        <v>1</v>
      </c>
      <c r="BM147">
        <v>1</v>
      </c>
      <c r="BN147">
        <v>137177.29098361009</v>
      </c>
      <c r="BO147">
        <v>187438.90041660221</v>
      </c>
      <c r="BP147">
        <v>50261.609432992067</v>
      </c>
      <c r="BQ147">
        <v>0</v>
      </c>
      <c r="BR147">
        <v>0</v>
      </c>
      <c r="BS147">
        <v>0</v>
      </c>
      <c r="BT147">
        <v>-9.8361013806425035E-4</v>
      </c>
      <c r="BU147">
        <v>-4.166022408753633E-4</v>
      </c>
      <c r="BV147">
        <v>5.6700792629271746E-4</v>
      </c>
      <c r="BW147">
        <v>50261.609432992067</v>
      </c>
      <c r="BX147">
        <v>93719.450208301118</v>
      </c>
      <c r="BY147">
        <v>112463.3402499613</v>
      </c>
      <c r="BZ147">
        <v>131207.23029162161</v>
      </c>
      <c r="CA147">
        <v>149951.12033328181</v>
      </c>
      <c r="CB147">
        <v>168695.01037494201</v>
      </c>
      <c r="CC147">
        <v>206182.79045826249</v>
      </c>
      <c r="CD147">
        <v>224926.68049992269</v>
      </c>
      <c r="CE147">
        <v>243670.57054158291</v>
      </c>
      <c r="CF147">
        <v>262414.46058324311</v>
      </c>
      <c r="CG147">
        <v>281158.35062490328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3.7292657861760792</v>
      </c>
      <c r="CT147">
        <v>1.4630000000000001</v>
      </c>
      <c r="CU147">
        <v>7.259718919136815E-2</v>
      </c>
      <c r="CX147">
        <v>-3401.8843288415178</v>
      </c>
      <c r="CZ147">
        <v>-12773.829349671631</v>
      </c>
      <c r="DA147">
        <v>-8608.5204515249134</v>
      </c>
      <c r="DB147">
        <v>-3401.884328841516</v>
      </c>
      <c r="DC147">
        <v>3292.3621146085638</v>
      </c>
      <c r="DD147">
        <v>12218.024039208671</v>
      </c>
      <c r="DE147">
        <v>-20271.385366335719</v>
      </c>
      <c r="DF147">
        <v>-16939.13824781834</v>
      </c>
      <c r="DG147">
        <v>-12773.829349671631</v>
      </c>
      <c r="DH147">
        <v>-7418.432194911562</v>
      </c>
      <c r="DI147">
        <v>-277.90265523148258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</row>
    <row r="148" spans="1:123" x14ac:dyDescent="0.25">
      <c r="A148" s="80" t="s">
        <v>170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132138.12547843269</v>
      </c>
      <c r="I148">
        <v>110242.76106999999</v>
      </c>
      <c r="J148">
        <v>0</v>
      </c>
      <c r="K148">
        <v>3</v>
      </c>
      <c r="L148">
        <v>46</v>
      </c>
      <c r="M148">
        <v>1669724346</v>
      </c>
      <c r="N148">
        <v>11105</v>
      </c>
      <c r="O148">
        <v>0</v>
      </c>
      <c r="P148">
        <v>76961</v>
      </c>
      <c r="Q148">
        <v>2</v>
      </c>
      <c r="R148">
        <v>6</v>
      </c>
      <c r="S148">
        <v>0</v>
      </c>
      <c r="T148">
        <v>65856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151321.99</v>
      </c>
      <c r="BJ148">
        <v>201297.72</v>
      </c>
      <c r="BK148">
        <v>49975.73</v>
      </c>
      <c r="BL148">
        <v>1</v>
      </c>
      <c r="BM148">
        <v>1</v>
      </c>
      <c r="BN148">
        <v>0</v>
      </c>
      <c r="BO148">
        <v>0</v>
      </c>
      <c r="BP148">
        <v>0</v>
      </c>
      <c r="BQ148">
        <v>151321.98642230639</v>
      </c>
      <c r="BR148">
        <v>201297.7155443955</v>
      </c>
      <c r="BS148">
        <v>49975.729122089142</v>
      </c>
      <c r="BT148">
        <v>3.577693627448753E-3</v>
      </c>
      <c r="BU148">
        <v>4.4556045031640679E-3</v>
      </c>
      <c r="BV148">
        <v>8.7791086116340011E-4</v>
      </c>
      <c r="BW148">
        <v>49975.729122089142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100648.85777219771</v>
      </c>
      <c r="CI148">
        <v>120778.6293266373</v>
      </c>
      <c r="CJ148">
        <v>140908.40088107681</v>
      </c>
      <c r="CK148">
        <v>161038.1724355164</v>
      </c>
      <c r="CL148">
        <v>181167.94398995599</v>
      </c>
      <c r="CM148">
        <v>221427.48709883509</v>
      </c>
      <c r="CN148">
        <v>241557.25865327459</v>
      </c>
      <c r="CO148">
        <v>261687.03020771421</v>
      </c>
      <c r="CP148">
        <v>281816.80176215369</v>
      </c>
      <c r="CQ148">
        <v>301946.57331659319</v>
      </c>
      <c r="CS148">
        <v>4.0279095288961466</v>
      </c>
      <c r="CT148">
        <v>1.4630000000000001</v>
      </c>
      <c r="CV148">
        <v>-6.9290356935587383E-3</v>
      </c>
      <c r="CW148">
        <v>1.452862820780324</v>
      </c>
      <c r="CY148">
        <v>348.69976400973582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-9716.186013210041</v>
      </c>
      <c r="DK148">
        <v>-5242.9034455568108</v>
      </c>
      <c r="DL148">
        <v>348.69976400973252</v>
      </c>
      <c r="DM148">
        <v>7537.9038905952839</v>
      </c>
      <c r="DN148">
        <v>17123.509392709359</v>
      </c>
      <c r="DO148">
        <v>-17768.09463498586</v>
      </c>
      <c r="DP148">
        <v>-14189.468580863269</v>
      </c>
      <c r="DQ148">
        <v>-9716.186013210041</v>
      </c>
      <c r="DR148">
        <v>-3964.8227119415969</v>
      </c>
      <c r="DS148">
        <v>3703.6616897496569</v>
      </c>
    </row>
    <row r="149" spans="1:123" x14ac:dyDescent="0.25">
      <c r="A149" s="80" t="s">
        <v>332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125881.106407158</v>
      </c>
      <c r="I149">
        <v>70828.702533592266</v>
      </c>
      <c r="J149">
        <v>0</v>
      </c>
      <c r="K149">
        <v>119</v>
      </c>
      <c r="L149">
        <v>59</v>
      </c>
      <c r="M149">
        <v>1671646200</v>
      </c>
      <c r="N149">
        <v>123148</v>
      </c>
      <c r="O149">
        <v>0</v>
      </c>
      <c r="P149">
        <v>123995</v>
      </c>
      <c r="Q149">
        <v>10</v>
      </c>
      <c r="R149">
        <v>46</v>
      </c>
      <c r="S149">
        <v>6</v>
      </c>
      <c r="T149">
        <v>733</v>
      </c>
      <c r="U149">
        <v>11</v>
      </c>
      <c r="V149">
        <v>4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91</v>
      </c>
      <c r="AC149">
        <v>1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114</v>
      </c>
      <c r="BI149">
        <v>1309360.76</v>
      </c>
      <c r="BJ149">
        <v>1359246</v>
      </c>
      <c r="BK149">
        <v>49885.24</v>
      </c>
      <c r="BL149">
        <v>6</v>
      </c>
      <c r="BM149">
        <v>27</v>
      </c>
      <c r="BN149">
        <v>0</v>
      </c>
      <c r="BO149">
        <v>0</v>
      </c>
      <c r="BP149">
        <v>0</v>
      </c>
      <c r="BQ149">
        <v>135584.56128336981</v>
      </c>
      <c r="BR149">
        <v>185469.799424803</v>
      </c>
      <c r="BS149">
        <v>49885.238141433212</v>
      </c>
      <c r="BT149">
        <v>1173776.19871663</v>
      </c>
      <c r="BU149">
        <v>1173776.2005751971</v>
      </c>
      <c r="BV149">
        <v>1.858566785813309E-3</v>
      </c>
      <c r="BW149">
        <v>49885.238141433212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92734.899712401515</v>
      </c>
      <c r="CI149">
        <v>111281.87965488181</v>
      </c>
      <c r="CJ149">
        <v>129828.8595973621</v>
      </c>
      <c r="CK149">
        <v>148375.83953984239</v>
      </c>
      <c r="CL149">
        <v>166922.81948232269</v>
      </c>
      <c r="CM149">
        <v>204016.77936728331</v>
      </c>
      <c r="CN149">
        <v>222563.75930976361</v>
      </c>
      <c r="CO149">
        <v>241110.73925224389</v>
      </c>
      <c r="CP149">
        <v>259657.7191947242</v>
      </c>
      <c r="CQ149">
        <v>278204.69913720462</v>
      </c>
      <c r="CS149">
        <v>3.7179295185273911</v>
      </c>
      <c r="CT149">
        <v>1.4630000000000001</v>
      </c>
      <c r="CV149">
        <v>7.5867624726875471E-2</v>
      </c>
      <c r="CW149">
        <v>1.5739943349754191</v>
      </c>
      <c r="CY149">
        <v>-3517.788285232456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-12791.278256472609</v>
      </c>
      <c r="DK149">
        <v>-8669.7271581436507</v>
      </c>
      <c r="DL149">
        <v>-3517.7882852324551</v>
      </c>
      <c r="DM149">
        <v>3106.1331227962219</v>
      </c>
      <c r="DN149">
        <v>11938.02833350113</v>
      </c>
      <c r="DO149">
        <v>-20210.070233464729</v>
      </c>
      <c r="DP149">
        <v>-16912.829354801561</v>
      </c>
      <c r="DQ149">
        <v>-12791.278256472609</v>
      </c>
      <c r="DR149">
        <v>-7492.141130049662</v>
      </c>
      <c r="DS149">
        <v>-426.624961485737</v>
      </c>
    </row>
    <row r="150" spans="1:123" x14ac:dyDescent="0.25">
      <c r="A150" s="80" t="s">
        <v>604</v>
      </c>
      <c r="B150">
        <v>86623.071285839484</v>
      </c>
      <c r="C150">
        <v>79000</v>
      </c>
      <c r="D150">
        <v>0</v>
      </c>
      <c r="E150">
        <v>2</v>
      </c>
      <c r="F150">
        <v>8</v>
      </c>
      <c r="G150">
        <v>1671612863</v>
      </c>
      <c r="H150">
        <v>44243.195331324307</v>
      </c>
      <c r="I150">
        <v>5295.2362367308606</v>
      </c>
      <c r="J150">
        <v>0</v>
      </c>
      <c r="K150">
        <v>27</v>
      </c>
      <c r="L150">
        <v>43</v>
      </c>
      <c r="M150">
        <v>1671612892</v>
      </c>
      <c r="N150">
        <v>893</v>
      </c>
      <c r="O150">
        <v>0</v>
      </c>
      <c r="P150">
        <v>6260</v>
      </c>
      <c r="Q150">
        <v>4</v>
      </c>
      <c r="R150">
        <v>11</v>
      </c>
      <c r="S150">
        <v>0</v>
      </c>
      <c r="T150">
        <v>5142</v>
      </c>
      <c r="U150">
        <v>2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223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225</v>
      </c>
      <c r="BI150">
        <v>873540.51</v>
      </c>
      <c r="BJ150">
        <v>978925.75</v>
      </c>
      <c r="BK150">
        <v>105385.24</v>
      </c>
      <c r="BL150">
        <v>3</v>
      </c>
      <c r="BM150">
        <v>11</v>
      </c>
      <c r="BN150">
        <v>94704.375986055064</v>
      </c>
      <c r="BO150">
        <v>128757.6228770439</v>
      </c>
      <c r="BP150">
        <v>34053.246890988798</v>
      </c>
      <c r="BQ150">
        <v>50442.063714189833</v>
      </c>
      <c r="BR150">
        <v>65731.969141641544</v>
      </c>
      <c r="BS150">
        <v>15289.905427451709</v>
      </c>
      <c r="BT150">
        <v>728394.0702997552</v>
      </c>
      <c r="BU150">
        <v>784436.15798131458</v>
      </c>
      <c r="BV150">
        <v>56042.087681559497</v>
      </c>
      <c r="BW150">
        <v>49343.152318440523</v>
      </c>
      <c r="BX150">
        <v>64378.811438521938</v>
      </c>
      <c r="BY150">
        <v>77254.573726226328</v>
      </c>
      <c r="BZ150">
        <v>90130.336013930704</v>
      </c>
      <c r="CA150">
        <v>103006.09830163509</v>
      </c>
      <c r="CB150">
        <v>115881.8605893395</v>
      </c>
      <c r="CC150">
        <v>141633.3851647483</v>
      </c>
      <c r="CD150">
        <v>154509.14745245269</v>
      </c>
      <c r="CE150">
        <v>167384.90974015699</v>
      </c>
      <c r="CF150">
        <v>180260.67202786141</v>
      </c>
      <c r="CG150">
        <v>193136.4343155658</v>
      </c>
      <c r="CH150">
        <v>32865.984570820772</v>
      </c>
      <c r="CI150">
        <v>39439.181484984932</v>
      </c>
      <c r="CJ150">
        <v>46012.378399149078</v>
      </c>
      <c r="CK150">
        <v>52585.575313313238</v>
      </c>
      <c r="CL150">
        <v>59158.772227477391</v>
      </c>
      <c r="CM150">
        <v>72305.166055805705</v>
      </c>
      <c r="CN150">
        <v>78878.36296996985</v>
      </c>
      <c r="CO150">
        <v>85451.559884134011</v>
      </c>
      <c r="CP150">
        <v>92024.756798298156</v>
      </c>
      <c r="CQ150">
        <v>98597.953712462317</v>
      </c>
      <c r="CR150">
        <v>3.7810674350443749</v>
      </c>
      <c r="CS150">
        <v>4.2990435391199622</v>
      </c>
      <c r="CT150">
        <v>1.4630000000000001</v>
      </c>
      <c r="CU150">
        <v>5.7902316929466791E-2</v>
      </c>
      <c r="CV150">
        <v>-6.9560481627775728E-2</v>
      </c>
      <c r="CW150">
        <v>1.3612330153785639</v>
      </c>
      <c r="CX150">
        <v>-1863.8411717278359</v>
      </c>
      <c r="CY150">
        <v>1143.08685795867</v>
      </c>
      <c r="CZ150">
        <v>-8301.7223155800311</v>
      </c>
      <c r="DA150">
        <v>-5440.4418072012777</v>
      </c>
      <c r="DB150">
        <v>-1863.8411717278359</v>
      </c>
      <c r="DC150">
        <v>2734.6453595951612</v>
      </c>
      <c r="DD150">
        <v>8865.9607346924895</v>
      </c>
      <c r="DE150">
        <v>-13452.027230661781</v>
      </c>
      <c r="DF150">
        <v>-11163.002823958779</v>
      </c>
      <c r="DG150">
        <v>-8301.7223155800275</v>
      </c>
      <c r="DH150">
        <v>-4622.9330905216302</v>
      </c>
      <c r="DI150">
        <v>282.11920955622918</v>
      </c>
      <c r="DJ150">
        <v>-2143.5115991234052</v>
      </c>
      <c r="DK150">
        <v>-682.80117375359441</v>
      </c>
      <c r="DL150">
        <v>1143.0868579586711</v>
      </c>
      <c r="DM150">
        <v>3490.6571844458699</v>
      </c>
      <c r="DN150">
        <v>6620.7509530954667</v>
      </c>
      <c r="DO150">
        <v>-4772.7903647890671</v>
      </c>
      <c r="DP150">
        <v>-3604.2220244932182</v>
      </c>
      <c r="DQ150">
        <v>-2143.5115991234052</v>
      </c>
      <c r="DR150">
        <v>-265.45533793364672</v>
      </c>
      <c r="DS150">
        <v>2238.619676986033</v>
      </c>
    </row>
    <row r="151" spans="1:123" x14ac:dyDescent="0.25">
      <c r="A151" s="80" t="s">
        <v>1240</v>
      </c>
      <c r="B151">
        <v>201069.0937492229</v>
      </c>
      <c r="C151">
        <v>199991.15</v>
      </c>
      <c r="D151">
        <v>72372.048235849623</v>
      </c>
      <c r="E151">
        <v>2</v>
      </c>
      <c r="F151">
        <v>0</v>
      </c>
      <c r="G151">
        <v>1671723599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49018</v>
      </c>
      <c r="O151">
        <v>0</v>
      </c>
      <c r="P151">
        <v>49018</v>
      </c>
      <c r="Q151">
        <v>1</v>
      </c>
      <c r="R151">
        <v>2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248786.93</v>
      </c>
      <c r="BJ151">
        <v>297828.15999999997</v>
      </c>
      <c r="BK151">
        <v>49041.23</v>
      </c>
      <c r="BL151">
        <v>1</v>
      </c>
      <c r="BM151">
        <v>1</v>
      </c>
      <c r="BN151">
        <v>248786.9341499712</v>
      </c>
      <c r="BO151">
        <v>297828.16184057348</v>
      </c>
      <c r="BP151">
        <v>49041.227690602253</v>
      </c>
      <c r="BQ151">
        <v>0</v>
      </c>
      <c r="BR151">
        <v>0</v>
      </c>
      <c r="BS151">
        <v>0</v>
      </c>
      <c r="BT151">
        <v>-4.1499712388031176E-3</v>
      </c>
      <c r="BU151">
        <v>-1.8405735027045009E-3</v>
      </c>
      <c r="BV151">
        <v>2.309397750650533E-3</v>
      </c>
      <c r="BW151">
        <v>49041.227690602253</v>
      </c>
      <c r="BX151">
        <v>148914.08092028671</v>
      </c>
      <c r="BY151">
        <v>178696.8971043441</v>
      </c>
      <c r="BZ151">
        <v>208479.7132884014</v>
      </c>
      <c r="CA151">
        <v>238262.52947245879</v>
      </c>
      <c r="CB151">
        <v>268045.34565651609</v>
      </c>
      <c r="CC151">
        <v>327610.97802463092</v>
      </c>
      <c r="CD151">
        <v>357393.79420868808</v>
      </c>
      <c r="CE151">
        <v>387176.61039274553</v>
      </c>
      <c r="CF151">
        <v>416959.42657680291</v>
      </c>
      <c r="CG151">
        <v>446742.24276086019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6.0730160288716863</v>
      </c>
      <c r="CT151">
        <v>1.4630000000000001</v>
      </c>
      <c r="CU151">
        <v>-0.34134868391856282</v>
      </c>
      <c r="CX151">
        <v>25415.81276954112</v>
      </c>
      <c r="CZ151">
        <v>10524.404677512441</v>
      </c>
      <c r="DA151">
        <v>17142.808273969629</v>
      </c>
      <c r="DB151">
        <v>25415.81276954112</v>
      </c>
      <c r="DC151">
        <v>36052.532835275888</v>
      </c>
      <c r="DD151">
        <v>50234.826256255568</v>
      </c>
      <c r="DE151">
        <v>-1388.721796110498</v>
      </c>
      <c r="DF151">
        <v>3906.0010810552558</v>
      </c>
      <c r="DG151">
        <v>10524.404677512441</v>
      </c>
      <c r="DH151">
        <v>19033.78073010025</v>
      </c>
      <c r="DI151">
        <v>30379.61546688401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</row>
    <row r="152" spans="1:123" x14ac:dyDescent="0.25">
      <c r="A152" s="80" t="s">
        <v>977</v>
      </c>
      <c r="B152">
        <v>12502.587145426611</v>
      </c>
      <c r="C152">
        <v>12502.587145426611</v>
      </c>
      <c r="D152">
        <v>0</v>
      </c>
      <c r="E152">
        <v>64</v>
      </c>
      <c r="F152">
        <v>81</v>
      </c>
      <c r="G152">
        <v>1670789975</v>
      </c>
      <c r="H152">
        <v>34270.382668181177</v>
      </c>
      <c r="I152">
        <v>21995.062650403881</v>
      </c>
      <c r="J152">
        <v>0</v>
      </c>
      <c r="K152">
        <v>106</v>
      </c>
      <c r="L152">
        <v>35</v>
      </c>
      <c r="M152">
        <v>1671604252</v>
      </c>
      <c r="N152">
        <v>436342</v>
      </c>
      <c r="O152">
        <v>0</v>
      </c>
      <c r="P152">
        <v>436387</v>
      </c>
      <c r="Q152">
        <v>9</v>
      </c>
      <c r="R152">
        <v>29</v>
      </c>
      <c r="S152">
        <v>6</v>
      </c>
      <c r="T152">
        <v>33</v>
      </c>
      <c r="U152">
        <v>0</v>
      </c>
      <c r="V152">
        <v>1</v>
      </c>
      <c r="W152">
        <v>0</v>
      </c>
      <c r="X152">
        <v>0</v>
      </c>
      <c r="Y152">
        <v>0</v>
      </c>
      <c r="Z152">
        <v>1</v>
      </c>
      <c r="AA152">
        <v>1</v>
      </c>
      <c r="AB152">
        <v>3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12</v>
      </c>
      <c r="BI152">
        <v>356675.8</v>
      </c>
      <c r="BJ152">
        <v>484606.17</v>
      </c>
      <c r="BK152">
        <v>127930.38</v>
      </c>
      <c r="BL152">
        <v>6</v>
      </c>
      <c r="BM152">
        <v>17</v>
      </c>
      <c r="BN152">
        <v>12467.98363990623</v>
      </c>
      <c r="BO152">
        <v>18651.426787363249</v>
      </c>
      <c r="BP152">
        <v>6183.4431474570238</v>
      </c>
      <c r="BQ152">
        <v>49136.020647743862</v>
      </c>
      <c r="BR152">
        <v>90728.772614328249</v>
      </c>
      <c r="BS152">
        <v>41592.751966584387</v>
      </c>
      <c r="BT152">
        <v>295071.79571234988</v>
      </c>
      <c r="BU152">
        <v>375225.97059830849</v>
      </c>
      <c r="BV152">
        <v>80154.184885958588</v>
      </c>
      <c r="BW152">
        <v>47776.195114041409</v>
      </c>
      <c r="BX152">
        <v>9325.7133936816244</v>
      </c>
      <c r="BY152">
        <v>11190.85607241795</v>
      </c>
      <c r="BZ152">
        <v>13055.998751154269</v>
      </c>
      <c r="CA152">
        <v>14921.1414298906</v>
      </c>
      <c r="CB152">
        <v>16786.284108626929</v>
      </c>
      <c r="CC152">
        <v>20516.56946609958</v>
      </c>
      <c r="CD152">
        <v>22381.712144835899</v>
      </c>
      <c r="CE152">
        <v>24246.854823572219</v>
      </c>
      <c r="CF152">
        <v>26111.99750230855</v>
      </c>
      <c r="CG152">
        <v>27977.14018104487</v>
      </c>
      <c r="CH152">
        <v>45364.386307164117</v>
      </c>
      <c r="CI152">
        <v>54437.263568596951</v>
      </c>
      <c r="CJ152">
        <v>63510.14083002977</v>
      </c>
      <c r="CK152">
        <v>72583.018091462596</v>
      </c>
      <c r="CL152">
        <v>81655.89535289543</v>
      </c>
      <c r="CM152">
        <v>99801.649875761083</v>
      </c>
      <c r="CN152">
        <v>108874.5271371939</v>
      </c>
      <c r="CO152">
        <v>117947.40439862671</v>
      </c>
      <c r="CP152">
        <v>127020.2816600595</v>
      </c>
      <c r="CQ152">
        <v>136093.1589214924</v>
      </c>
      <c r="CR152">
        <v>3.0163496845659128</v>
      </c>
      <c r="CS152">
        <v>2.1813601727344158</v>
      </c>
      <c r="CT152">
        <v>1.4630000000000001</v>
      </c>
      <c r="CU152">
        <v>0.32610619400901641</v>
      </c>
      <c r="CV152">
        <v>0.83371826899445534</v>
      </c>
      <c r="CW152">
        <v>2.6827298275388878</v>
      </c>
      <c r="CX152">
        <v>-1520.586450616212</v>
      </c>
      <c r="CY152">
        <v>-18910.558813002321</v>
      </c>
      <c r="CZ152">
        <v>-2453.1577899843742</v>
      </c>
      <c r="DA152">
        <v>-2038.6816391540799</v>
      </c>
      <c r="DB152">
        <v>-1520.586450616212</v>
      </c>
      <c r="DC152">
        <v>-854.46406535323877</v>
      </c>
      <c r="DD152">
        <v>33.699114997392833</v>
      </c>
      <c r="DE152">
        <v>-3199.2148614789039</v>
      </c>
      <c r="DF152">
        <v>-2867.6339408146682</v>
      </c>
      <c r="DG152">
        <v>-2453.1577899843742</v>
      </c>
      <c r="DH152">
        <v>-1920.2598817739949</v>
      </c>
      <c r="DI152">
        <v>-1209.7293374934909</v>
      </c>
      <c r="DJ152">
        <v>-23446.997443718741</v>
      </c>
      <c r="DK152">
        <v>-21430.802496733661</v>
      </c>
      <c r="DL152">
        <v>-18910.558813002321</v>
      </c>
      <c r="DM152">
        <v>-15670.245505347741</v>
      </c>
      <c r="DN152">
        <v>-11349.827761808299</v>
      </c>
      <c r="DO152">
        <v>-27076.14834829187</v>
      </c>
      <c r="DP152">
        <v>-25463.192390703811</v>
      </c>
      <c r="DQ152">
        <v>-23446.997443718741</v>
      </c>
      <c r="DR152">
        <v>-20854.746797595071</v>
      </c>
      <c r="DS152">
        <v>-17398.412602763521</v>
      </c>
    </row>
    <row r="153" spans="1:123" x14ac:dyDescent="0.25">
      <c r="A153" s="80" t="s">
        <v>367</v>
      </c>
      <c r="B153">
        <v>120440.63862338731</v>
      </c>
      <c r="C153">
        <v>67164.956426489996</v>
      </c>
      <c r="D153">
        <v>0</v>
      </c>
      <c r="E153">
        <v>79</v>
      </c>
      <c r="F153">
        <v>126</v>
      </c>
      <c r="G153">
        <v>1671611519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328832</v>
      </c>
      <c r="O153">
        <v>0</v>
      </c>
      <c r="P153">
        <v>328836</v>
      </c>
      <c r="Q153">
        <v>2</v>
      </c>
      <c r="R153">
        <v>4</v>
      </c>
      <c r="S153">
        <v>0</v>
      </c>
      <c r="T153">
        <v>0</v>
      </c>
      <c r="U153">
        <v>4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131376.20000000001</v>
      </c>
      <c r="BJ153">
        <v>179095.51</v>
      </c>
      <c r="BK153">
        <v>47719.31</v>
      </c>
      <c r="BL153">
        <v>1</v>
      </c>
      <c r="BM153">
        <v>1</v>
      </c>
      <c r="BN153">
        <v>131376.20360606161</v>
      </c>
      <c r="BO153">
        <v>179095.51446776229</v>
      </c>
      <c r="BP153">
        <v>47719.31086170076</v>
      </c>
      <c r="BQ153">
        <v>0</v>
      </c>
      <c r="BR153">
        <v>0</v>
      </c>
      <c r="BS153">
        <v>0</v>
      </c>
      <c r="BT153">
        <v>-3.6060615675523881E-3</v>
      </c>
      <c r="BU153">
        <v>-4.4677623372990638E-3</v>
      </c>
      <c r="BV153">
        <v>-8.6170076247071847E-4</v>
      </c>
      <c r="BW153">
        <v>47719.31086170076</v>
      </c>
      <c r="BX153">
        <v>89547.757233881173</v>
      </c>
      <c r="BY153">
        <v>107457.3086806574</v>
      </c>
      <c r="BZ153">
        <v>125366.8601274336</v>
      </c>
      <c r="CA153">
        <v>143276.41157420989</v>
      </c>
      <c r="CB153">
        <v>161185.96302098609</v>
      </c>
      <c r="CC153">
        <v>197005.0659145386</v>
      </c>
      <c r="CD153">
        <v>214914.6173613148</v>
      </c>
      <c r="CE153">
        <v>232824.16880809111</v>
      </c>
      <c r="CF153">
        <v>250733.72025486731</v>
      </c>
      <c r="CG153">
        <v>268643.27170164348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3.753103538875775</v>
      </c>
      <c r="CT153">
        <v>1.4630000000000001</v>
      </c>
      <c r="CU153">
        <v>6.5784612272695497E-2</v>
      </c>
      <c r="CX153">
        <v>-2945.432244760173</v>
      </c>
      <c r="CZ153">
        <v>-11900.20796814829</v>
      </c>
      <c r="DA153">
        <v>-7920.3076466424609</v>
      </c>
      <c r="DB153">
        <v>-2945.432244760173</v>
      </c>
      <c r="DC153">
        <v>3450.8361290884791</v>
      </c>
      <c r="DD153">
        <v>11979.193960886691</v>
      </c>
      <c r="DE153">
        <v>-19064.028546858779</v>
      </c>
      <c r="DF153">
        <v>-15880.108289654119</v>
      </c>
      <c r="DG153">
        <v>-11900.20796814829</v>
      </c>
      <c r="DH153">
        <v>-6783.1932690693648</v>
      </c>
      <c r="DI153">
        <v>39.492996369204768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</row>
    <row r="154" spans="1:123" x14ac:dyDescent="0.25">
      <c r="A154" s="80" t="s">
        <v>974</v>
      </c>
      <c r="B154">
        <v>55367.262962154258</v>
      </c>
      <c r="C154">
        <v>54479.007494960002</v>
      </c>
      <c r="D154">
        <v>1109.5959601266029</v>
      </c>
      <c r="E154">
        <v>2</v>
      </c>
      <c r="F154">
        <v>4</v>
      </c>
      <c r="G154">
        <v>1671566159</v>
      </c>
      <c r="H154">
        <v>60036.113435618077</v>
      </c>
      <c r="I154">
        <v>48517.58197309477</v>
      </c>
      <c r="J154">
        <v>0</v>
      </c>
      <c r="K154">
        <v>18</v>
      </c>
      <c r="L154">
        <v>23</v>
      </c>
      <c r="M154">
        <v>1671569916</v>
      </c>
      <c r="N154">
        <v>4010</v>
      </c>
      <c r="O154">
        <v>0</v>
      </c>
      <c r="P154">
        <v>5572</v>
      </c>
      <c r="Q154">
        <v>8</v>
      </c>
      <c r="R154">
        <v>52</v>
      </c>
      <c r="S154">
        <v>271</v>
      </c>
      <c r="T154">
        <v>1083</v>
      </c>
      <c r="U154">
        <v>22</v>
      </c>
      <c r="V154">
        <v>81</v>
      </c>
      <c r="W154">
        <v>0</v>
      </c>
      <c r="X154">
        <v>16</v>
      </c>
      <c r="Y154">
        <v>0</v>
      </c>
      <c r="Z154">
        <v>0</v>
      </c>
      <c r="AA154">
        <v>0</v>
      </c>
      <c r="AB154">
        <v>59</v>
      </c>
      <c r="AC154">
        <v>30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479</v>
      </c>
      <c r="BI154">
        <v>558450.24</v>
      </c>
      <c r="BJ154">
        <v>605960.9</v>
      </c>
      <c r="BK154">
        <v>47510.66</v>
      </c>
      <c r="BL154">
        <v>6</v>
      </c>
      <c r="BM154">
        <v>26</v>
      </c>
      <c r="BN154">
        <v>60621.84980982267</v>
      </c>
      <c r="BO154">
        <v>82201.710367143038</v>
      </c>
      <c r="BP154">
        <v>21579.86055732036</v>
      </c>
      <c r="BQ154">
        <v>63054.055561704488</v>
      </c>
      <c r="BR154">
        <v>88984.853307749087</v>
      </c>
      <c r="BS154">
        <v>25930.797746044591</v>
      </c>
      <c r="BT154">
        <v>434774.3346284728</v>
      </c>
      <c r="BU154">
        <v>434774.3363251079</v>
      </c>
      <c r="BV154">
        <v>1.6966350449365559E-3</v>
      </c>
      <c r="BW154">
        <v>47510.658303364959</v>
      </c>
      <c r="BX154">
        <v>41100.855183571519</v>
      </c>
      <c r="BY154">
        <v>49321.026220285821</v>
      </c>
      <c r="BZ154">
        <v>57541.197257000123</v>
      </c>
      <c r="CA154">
        <v>65761.368293714433</v>
      </c>
      <c r="CB154">
        <v>73981.539330428743</v>
      </c>
      <c r="CC154">
        <v>90421.881403857347</v>
      </c>
      <c r="CD154">
        <v>98642.052440571642</v>
      </c>
      <c r="CE154">
        <v>106862.223477286</v>
      </c>
      <c r="CF154">
        <v>115082.3945140002</v>
      </c>
      <c r="CG154">
        <v>123302.5655507146</v>
      </c>
      <c r="CH154">
        <v>44492.426653874543</v>
      </c>
      <c r="CI154">
        <v>53390.91198464945</v>
      </c>
      <c r="CJ154">
        <v>62289.397315424358</v>
      </c>
      <c r="CK154">
        <v>71187.882646199272</v>
      </c>
      <c r="CL154">
        <v>80086.367976974187</v>
      </c>
      <c r="CM154">
        <v>97883.338638524001</v>
      </c>
      <c r="CN154">
        <v>106781.8239692989</v>
      </c>
      <c r="CO154">
        <v>115680.3093000738</v>
      </c>
      <c r="CP154">
        <v>124578.7946308487</v>
      </c>
      <c r="CQ154">
        <v>133477.2799616236</v>
      </c>
      <c r="CR154">
        <v>3.809186354508598</v>
      </c>
      <c r="CS154">
        <v>3.4316280655624092</v>
      </c>
      <c r="CT154">
        <v>1.4630000000000001</v>
      </c>
      <c r="CU154">
        <v>5.0093019278395927E-2</v>
      </c>
      <c r="CV154">
        <v>0.16562748747202599</v>
      </c>
      <c r="CW154">
        <v>1.705313014171574</v>
      </c>
      <c r="CX154">
        <v>-1029.4329655346039</v>
      </c>
      <c r="CY154">
        <v>-3684.584419107322</v>
      </c>
      <c r="CZ154">
        <v>-5139.5184838917557</v>
      </c>
      <c r="DA154">
        <v>-3312.813809066356</v>
      </c>
      <c r="DB154">
        <v>-1029.432965534605</v>
      </c>
      <c r="DC154">
        <v>1906.342404720504</v>
      </c>
      <c r="DD154">
        <v>5820.7095650606498</v>
      </c>
      <c r="DE154">
        <v>-8427.5868985774778</v>
      </c>
      <c r="DF154">
        <v>-6966.2231587171573</v>
      </c>
      <c r="DG154">
        <v>-5139.5184838917557</v>
      </c>
      <c r="DH154">
        <v>-2790.8981876876678</v>
      </c>
      <c r="DI154">
        <v>340.59554058444701</v>
      </c>
      <c r="DJ154">
        <v>-8133.8270844947756</v>
      </c>
      <c r="DK154">
        <v>-6156.3858998781316</v>
      </c>
      <c r="DL154">
        <v>-3684.5844191073229</v>
      </c>
      <c r="DM154">
        <v>-506.55394383057143</v>
      </c>
      <c r="DN154">
        <v>3730.8200232051022</v>
      </c>
      <c r="DO154">
        <v>-11693.221216804741</v>
      </c>
      <c r="DP154">
        <v>-10111.268269111421</v>
      </c>
      <c r="DQ154">
        <v>-8133.8270844947756</v>
      </c>
      <c r="DR154">
        <v>-5591.4027042733724</v>
      </c>
      <c r="DS154">
        <v>-2201.5035306448372</v>
      </c>
    </row>
    <row r="155" spans="1:123" x14ac:dyDescent="0.25">
      <c r="A155" s="80" t="s">
        <v>975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69035.725934834132</v>
      </c>
      <c r="I155">
        <v>52873.452136565371</v>
      </c>
      <c r="J155">
        <v>0</v>
      </c>
      <c r="K155">
        <v>6</v>
      </c>
      <c r="L155">
        <v>16</v>
      </c>
      <c r="M155">
        <v>1667592262</v>
      </c>
      <c r="N155">
        <v>2043553</v>
      </c>
      <c r="O155">
        <v>0</v>
      </c>
      <c r="P155">
        <v>2045013</v>
      </c>
      <c r="Q155">
        <v>8</v>
      </c>
      <c r="R155">
        <v>45</v>
      </c>
      <c r="S155">
        <v>2</v>
      </c>
      <c r="T155">
        <v>1235</v>
      </c>
      <c r="U155">
        <v>5</v>
      </c>
      <c r="V155">
        <v>16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191</v>
      </c>
      <c r="AC155">
        <v>11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225</v>
      </c>
      <c r="BI155">
        <v>8529005.9700000007</v>
      </c>
      <c r="BJ155">
        <v>8602169.0800000001</v>
      </c>
      <c r="BK155">
        <v>73163.11</v>
      </c>
      <c r="BL155">
        <v>7</v>
      </c>
      <c r="BM155">
        <v>20</v>
      </c>
      <c r="BN155">
        <v>0</v>
      </c>
      <c r="BO155">
        <v>0</v>
      </c>
      <c r="BP155">
        <v>0</v>
      </c>
      <c r="BQ155">
        <v>58349.657297807469</v>
      </c>
      <c r="BR155">
        <v>105393.6738605673</v>
      </c>
      <c r="BS155">
        <v>47044.016562759803</v>
      </c>
      <c r="BT155">
        <v>8470656.3127021939</v>
      </c>
      <c r="BU155">
        <v>8496775.4061394334</v>
      </c>
      <c r="BV155">
        <v>26119.093437240201</v>
      </c>
      <c r="BW155">
        <v>47044.016562759803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52696.836930283644</v>
      </c>
      <c r="CI155">
        <v>63236.204316340358</v>
      </c>
      <c r="CJ155">
        <v>73775.571702397079</v>
      </c>
      <c r="CK155">
        <v>84314.93908845383</v>
      </c>
      <c r="CL155">
        <v>94854.306474510551</v>
      </c>
      <c r="CM155">
        <v>115933.04124662399</v>
      </c>
      <c r="CN155">
        <v>126472.4086326807</v>
      </c>
      <c r="CO155">
        <v>137011.7760187375</v>
      </c>
      <c r="CP155">
        <v>147551.14340479419</v>
      </c>
      <c r="CQ155">
        <v>158090.51079085091</v>
      </c>
      <c r="CS155">
        <v>2.2403204819887179</v>
      </c>
      <c r="CT155">
        <v>1.4630000000000001</v>
      </c>
      <c r="CV155">
        <v>0.7854588359827992</v>
      </c>
      <c r="CW155">
        <v>2.6121262770428348</v>
      </c>
      <c r="CY155">
        <v>-20695.598097617989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-25965.28179064635</v>
      </c>
      <c r="DK155">
        <v>-23623.20014930041</v>
      </c>
      <c r="DL155">
        <v>-20695.598097617989</v>
      </c>
      <c r="DM155">
        <v>-16931.538316883441</v>
      </c>
      <c r="DN155">
        <v>-11912.79194257072</v>
      </c>
      <c r="DO155">
        <v>-30181.028745069041</v>
      </c>
      <c r="DP155">
        <v>-28307.363431992289</v>
      </c>
      <c r="DQ155">
        <v>-25965.28179064635</v>
      </c>
      <c r="DR155">
        <v>-22954.033966058709</v>
      </c>
      <c r="DS155">
        <v>-18939.036866608531</v>
      </c>
    </row>
    <row r="156" spans="1:123" x14ac:dyDescent="0.25">
      <c r="A156" s="80" t="s">
        <v>189</v>
      </c>
      <c r="B156">
        <v>33435.221940431104</v>
      </c>
      <c r="C156">
        <v>0</v>
      </c>
      <c r="D156">
        <v>0</v>
      </c>
      <c r="E156">
        <v>44</v>
      </c>
      <c r="F156">
        <v>90</v>
      </c>
      <c r="G156">
        <v>1657651958</v>
      </c>
      <c r="H156">
        <v>119383.822170188</v>
      </c>
      <c r="I156">
        <v>99894.605294049557</v>
      </c>
      <c r="J156">
        <v>0</v>
      </c>
      <c r="K156">
        <v>2</v>
      </c>
      <c r="L156">
        <v>22</v>
      </c>
      <c r="M156">
        <v>1671752838</v>
      </c>
      <c r="N156">
        <v>99121</v>
      </c>
      <c r="O156">
        <v>0</v>
      </c>
      <c r="P156">
        <v>292668</v>
      </c>
      <c r="Q156">
        <v>8</v>
      </c>
      <c r="R156">
        <v>15</v>
      </c>
      <c r="S156">
        <v>5</v>
      </c>
      <c r="T156">
        <v>957</v>
      </c>
      <c r="U156">
        <v>34389</v>
      </c>
      <c r="V156">
        <v>129869</v>
      </c>
      <c r="W156">
        <v>0</v>
      </c>
      <c r="X156">
        <v>0</v>
      </c>
      <c r="Y156">
        <v>0</v>
      </c>
      <c r="Z156">
        <v>0</v>
      </c>
      <c r="AA156">
        <v>1</v>
      </c>
      <c r="AB156">
        <v>0</v>
      </c>
      <c r="AC156">
        <v>28084</v>
      </c>
      <c r="AD156">
        <v>0</v>
      </c>
      <c r="AE156">
        <v>0</v>
      </c>
      <c r="AF156">
        <v>0</v>
      </c>
      <c r="AG156">
        <v>0</v>
      </c>
      <c r="AH156">
        <v>242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192590</v>
      </c>
      <c r="BI156">
        <v>172541.37</v>
      </c>
      <c r="BJ156">
        <v>219558.06</v>
      </c>
      <c r="BK156">
        <v>47016.69</v>
      </c>
      <c r="BL156">
        <v>2</v>
      </c>
      <c r="BM156">
        <v>4</v>
      </c>
      <c r="BN156">
        <v>0</v>
      </c>
      <c r="BO156">
        <v>0</v>
      </c>
      <c r="BP156">
        <v>0</v>
      </c>
      <c r="BQ156">
        <v>129560.5068414149</v>
      </c>
      <c r="BR156">
        <v>176577.1990601946</v>
      </c>
      <c r="BS156">
        <v>47016.692218779703</v>
      </c>
      <c r="BT156">
        <v>42980.863158585104</v>
      </c>
      <c r="BU156">
        <v>42980.860939805403</v>
      </c>
      <c r="BV156">
        <v>-2.2187796930666082E-3</v>
      </c>
      <c r="BW156">
        <v>47016.692218779703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88288.599530097301</v>
      </c>
      <c r="CI156">
        <v>105946.3194361168</v>
      </c>
      <c r="CJ156">
        <v>123604.0393421362</v>
      </c>
      <c r="CK156">
        <v>141261.75924815569</v>
      </c>
      <c r="CL156">
        <v>158919.47915417509</v>
      </c>
      <c r="CM156">
        <v>194234.91896621411</v>
      </c>
      <c r="CN156">
        <v>211892.63887223351</v>
      </c>
      <c r="CO156">
        <v>229550.35877825299</v>
      </c>
      <c r="CP156">
        <v>247208.07868427239</v>
      </c>
      <c r="CQ156">
        <v>264865.79859029187</v>
      </c>
      <c r="CS156">
        <v>3.7556278574115649</v>
      </c>
      <c r="CT156">
        <v>1.4630000000000001</v>
      </c>
      <c r="CV156">
        <v>6.5068252730679177E-2</v>
      </c>
      <c r="CW156">
        <v>1.5581948537449839</v>
      </c>
      <c r="CY156">
        <v>-2872.392453731044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-11701.25240674077</v>
      </c>
      <c r="DK156">
        <v>-7777.3146498475617</v>
      </c>
      <c r="DL156">
        <v>-2872.392453731045</v>
      </c>
      <c r="DM156">
        <v>3433.936084133049</v>
      </c>
      <c r="DN156">
        <v>11842.374134618511</v>
      </c>
      <c r="DO156">
        <v>-18764.340369148558</v>
      </c>
      <c r="DP156">
        <v>-15625.19016363399</v>
      </c>
      <c r="DQ156">
        <v>-11701.25240674077</v>
      </c>
      <c r="DR156">
        <v>-6656.1895764494984</v>
      </c>
      <c r="DS156">
        <v>70.560863938866532</v>
      </c>
    </row>
    <row r="157" spans="1:123" x14ac:dyDescent="0.25">
      <c r="A157" s="80" t="s">
        <v>342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100846.7960310084</v>
      </c>
      <c r="I157">
        <v>59289.871486901342</v>
      </c>
      <c r="J157">
        <v>0</v>
      </c>
      <c r="K157">
        <v>22</v>
      </c>
      <c r="L157">
        <v>35</v>
      </c>
      <c r="M157">
        <v>1671278931</v>
      </c>
      <c r="N157">
        <v>456</v>
      </c>
      <c r="O157">
        <v>0</v>
      </c>
      <c r="P157">
        <v>3206</v>
      </c>
      <c r="Q157">
        <v>7</v>
      </c>
      <c r="R157">
        <v>44</v>
      </c>
      <c r="S157">
        <v>5</v>
      </c>
      <c r="T157">
        <v>2714</v>
      </c>
      <c r="U157">
        <v>13</v>
      </c>
      <c r="V157">
        <v>2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10</v>
      </c>
      <c r="AC157">
        <v>6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36</v>
      </c>
      <c r="BI157">
        <v>151048.46</v>
      </c>
      <c r="BJ157">
        <v>211858.59</v>
      </c>
      <c r="BK157">
        <v>60810.13</v>
      </c>
      <c r="BL157">
        <v>2</v>
      </c>
      <c r="BM157">
        <v>9</v>
      </c>
      <c r="BN157">
        <v>0</v>
      </c>
      <c r="BO157">
        <v>0</v>
      </c>
      <c r="BP157">
        <v>0</v>
      </c>
      <c r="BQ157">
        <v>102847.7267060157</v>
      </c>
      <c r="BR157">
        <v>149830.62459000721</v>
      </c>
      <c r="BS157">
        <v>46982.897883991522</v>
      </c>
      <c r="BT157">
        <v>48200.733293984333</v>
      </c>
      <c r="BU157">
        <v>62027.965409992823</v>
      </c>
      <c r="BV157">
        <v>13827.232116008479</v>
      </c>
      <c r="BW157">
        <v>46982.897883991522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74915.31229500359</v>
      </c>
      <c r="CI157">
        <v>89898.374754004311</v>
      </c>
      <c r="CJ157">
        <v>104881.437213005</v>
      </c>
      <c r="CK157">
        <v>119864.4996720058</v>
      </c>
      <c r="CL157">
        <v>134847.5621310065</v>
      </c>
      <c r="CM157">
        <v>164813.68704900789</v>
      </c>
      <c r="CN157">
        <v>179796.74950800859</v>
      </c>
      <c r="CO157">
        <v>194779.8119670093</v>
      </c>
      <c r="CP157">
        <v>209762.87442601001</v>
      </c>
      <c r="CQ157">
        <v>224745.9368850108</v>
      </c>
      <c r="CS157">
        <v>3.189046043093458</v>
      </c>
      <c r="CT157">
        <v>1.4630000000000001</v>
      </c>
      <c r="CV157">
        <v>0.25429358684326009</v>
      </c>
      <c r="CW157">
        <v>1.83503151755169</v>
      </c>
      <c r="CY157">
        <v>-9525.2417364897265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-17016.772965990091</v>
      </c>
      <c r="DK157">
        <v>-13687.203530656599</v>
      </c>
      <c r="DL157">
        <v>-9525.2417364897265</v>
      </c>
      <c r="DM157">
        <v>-4174.1480011323292</v>
      </c>
      <c r="DN157">
        <v>2960.6436460108739</v>
      </c>
      <c r="DO157">
        <v>-23009.997949590372</v>
      </c>
      <c r="DP157">
        <v>-20346.342401323582</v>
      </c>
      <c r="DQ157">
        <v>-17016.77296599008</v>
      </c>
      <c r="DR157">
        <v>-12735.89797770416</v>
      </c>
      <c r="DS157">
        <v>-7028.0646599896063</v>
      </c>
    </row>
    <row r="158" spans="1:123" x14ac:dyDescent="0.25">
      <c r="A158" s="80" t="s">
        <v>331</v>
      </c>
      <c r="B158">
        <v>6201.0424205003683</v>
      </c>
      <c r="C158">
        <v>2.3220040381367E-5</v>
      </c>
      <c r="D158">
        <v>2.3220040381367E-5</v>
      </c>
      <c r="E158">
        <v>20</v>
      </c>
      <c r="F158">
        <v>27</v>
      </c>
      <c r="G158">
        <v>1637534537</v>
      </c>
      <c r="H158">
        <v>121776.6586510511</v>
      </c>
      <c r="I158">
        <v>74357.161198586691</v>
      </c>
      <c r="J158">
        <v>0</v>
      </c>
      <c r="K158">
        <v>8</v>
      </c>
      <c r="L158">
        <v>55</v>
      </c>
      <c r="M158">
        <v>1671901892</v>
      </c>
      <c r="N158">
        <v>1097</v>
      </c>
      <c r="O158">
        <v>0</v>
      </c>
      <c r="P158">
        <v>2933</v>
      </c>
      <c r="Q158">
        <v>6</v>
      </c>
      <c r="R158">
        <v>18</v>
      </c>
      <c r="S158">
        <v>19</v>
      </c>
      <c r="T158">
        <v>1263</v>
      </c>
      <c r="U158">
        <v>0</v>
      </c>
      <c r="V158">
        <v>119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435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573</v>
      </c>
      <c r="BI158">
        <v>494587.9</v>
      </c>
      <c r="BJ158">
        <v>541402.88</v>
      </c>
      <c r="BK158">
        <v>46814.98</v>
      </c>
      <c r="BL158">
        <v>2</v>
      </c>
      <c r="BM158">
        <v>10</v>
      </c>
      <c r="BN158">
        <v>0</v>
      </c>
      <c r="BO158">
        <v>0</v>
      </c>
      <c r="BP158">
        <v>0</v>
      </c>
      <c r="BQ158">
        <v>133513.39523255351</v>
      </c>
      <c r="BR158">
        <v>180328.37579966779</v>
      </c>
      <c r="BS158">
        <v>46814.980567114311</v>
      </c>
      <c r="BT158">
        <v>361074.50476744649</v>
      </c>
      <c r="BU158">
        <v>361074.50420033222</v>
      </c>
      <c r="BV158">
        <v>-5.6711430806899443E-4</v>
      </c>
      <c r="BW158">
        <v>46814.980567114311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90164.187899833923</v>
      </c>
      <c r="CI158">
        <v>108197.02547980069</v>
      </c>
      <c r="CJ158">
        <v>126229.86305976749</v>
      </c>
      <c r="CK158">
        <v>144262.70063973431</v>
      </c>
      <c r="CL158">
        <v>162295.53821970109</v>
      </c>
      <c r="CM158">
        <v>198361.21337963469</v>
      </c>
      <c r="CN158">
        <v>216394.05095960139</v>
      </c>
      <c r="CO158">
        <v>234426.8885395682</v>
      </c>
      <c r="CP158">
        <v>252459.72611953499</v>
      </c>
      <c r="CQ158">
        <v>270492.5636995018</v>
      </c>
      <c r="CS158">
        <v>3.8519374271905922</v>
      </c>
      <c r="CT158">
        <v>1.4630000000000001</v>
      </c>
      <c r="CV158">
        <v>3.8438467812131012E-2</v>
      </c>
      <c r="CW158">
        <v>1.519235478409148</v>
      </c>
      <c r="CY158">
        <v>-1732.8866171973491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-10749.30540718074</v>
      </c>
      <c r="DK158">
        <v>-6742.0081671881198</v>
      </c>
      <c r="DL158">
        <v>-1732.88661719735</v>
      </c>
      <c r="DM158">
        <v>4707.4125185050734</v>
      </c>
      <c r="DN158">
        <v>13294.47803277497</v>
      </c>
      <c r="DO158">
        <v>-17962.440439167451</v>
      </c>
      <c r="DP158">
        <v>-14756.60264717336</v>
      </c>
      <c r="DQ158">
        <v>-10749.30540718074</v>
      </c>
      <c r="DR158">
        <v>-5597.0660986188013</v>
      </c>
      <c r="DS158">
        <v>1272.586312797117</v>
      </c>
    </row>
    <row r="159" spans="1:123" x14ac:dyDescent="0.25">
      <c r="A159" s="80" t="s">
        <v>607</v>
      </c>
      <c r="B159">
        <v>76762.905247866074</v>
      </c>
      <c r="C159">
        <v>35551.671808693187</v>
      </c>
      <c r="D159">
        <v>0</v>
      </c>
      <c r="E159">
        <v>96</v>
      </c>
      <c r="F159">
        <v>135</v>
      </c>
      <c r="G159">
        <v>1667435519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720</v>
      </c>
      <c r="O159">
        <v>0</v>
      </c>
      <c r="P159">
        <v>770</v>
      </c>
      <c r="Q159">
        <v>5</v>
      </c>
      <c r="R159">
        <v>26</v>
      </c>
      <c r="S159">
        <v>16</v>
      </c>
      <c r="T159">
        <v>12</v>
      </c>
      <c r="U159">
        <v>0</v>
      </c>
      <c r="V159">
        <v>22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38</v>
      </c>
      <c r="BI159">
        <v>71948.240000000005</v>
      </c>
      <c r="BJ159">
        <v>118668.92</v>
      </c>
      <c r="BK159">
        <v>46720.68</v>
      </c>
      <c r="BL159">
        <v>2</v>
      </c>
      <c r="BM159">
        <v>5</v>
      </c>
      <c r="BN159">
        <v>71320.124533022055</v>
      </c>
      <c r="BO159">
        <v>118040.8056862955</v>
      </c>
      <c r="BP159">
        <v>46720.681153273406</v>
      </c>
      <c r="BQ159">
        <v>0</v>
      </c>
      <c r="BR159">
        <v>0</v>
      </c>
      <c r="BS159">
        <v>0</v>
      </c>
      <c r="BT159">
        <v>628.11546697794984</v>
      </c>
      <c r="BU159">
        <v>628.1143137045292</v>
      </c>
      <c r="BV159">
        <v>-1.153273406089284E-3</v>
      </c>
      <c r="BW159">
        <v>46720.681153273406</v>
      </c>
      <c r="BX159">
        <v>59020.402843147727</v>
      </c>
      <c r="BY159">
        <v>70824.483411777284</v>
      </c>
      <c r="BZ159">
        <v>82628.56398040682</v>
      </c>
      <c r="CA159">
        <v>94432.644549036384</v>
      </c>
      <c r="CB159">
        <v>106236.7251176659</v>
      </c>
      <c r="CC159">
        <v>129844.886254925</v>
      </c>
      <c r="CD159">
        <v>141648.9668235546</v>
      </c>
      <c r="CE159">
        <v>153453.04739218409</v>
      </c>
      <c r="CF159">
        <v>165257.12796081361</v>
      </c>
      <c r="CG159">
        <v>177061.20852944319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2.5265215055201549</v>
      </c>
      <c r="CT159">
        <v>1.4630000000000001</v>
      </c>
      <c r="CU159">
        <v>0.58320441415616919</v>
      </c>
      <c r="CX159">
        <v>-17210.479731699539</v>
      </c>
      <c r="CZ159">
        <v>-23112.52001601431</v>
      </c>
      <c r="DA159">
        <v>-20489.391000763299</v>
      </c>
      <c r="DB159">
        <v>-17210.479731699539</v>
      </c>
      <c r="DC159">
        <v>-12994.7366714747</v>
      </c>
      <c r="DD159">
        <v>-7373.74592450825</v>
      </c>
      <c r="DE159">
        <v>-27834.152243466131</v>
      </c>
      <c r="DF159">
        <v>-25735.649031265319</v>
      </c>
      <c r="DG159">
        <v>-23112.52001601431</v>
      </c>
      <c r="DH159">
        <v>-19739.925567834442</v>
      </c>
      <c r="DI159">
        <v>-15243.13297026128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</row>
    <row r="160" spans="1:123" x14ac:dyDescent="0.25">
      <c r="A160" s="80" t="s">
        <v>334</v>
      </c>
      <c r="B160">
        <v>18666.495800745332</v>
      </c>
      <c r="C160">
        <v>0</v>
      </c>
      <c r="D160">
        <v>0</v>
      </c>
      <c r="E160">
        <v>138</v>
      </c>
      <c r="F160">
        <v>133</v>
      </c>
      <c r="G160">
        <v>1671842951</v>
      </c>
      <c r="H160">
        <v>102644.70387383649</v>
      </c>
      <c r="I160">
        <v>65651.633562559742</v>
      </c>
      <c r="J160">
        <v>0</v>
      </c>
      <c r="K160">
        <v>14</v>
      </c>
      <c r="L160">
        <v>36</v>
      </c>
      <c r="M160">
        <v>1671842996</v>
      </c>
      <c r="N160">
        <v>523005</v>
      </c>
      <c r="O160">
        <v>0</v>
      </c>
      <c r="P160">
        <v>533322</v>
      </c>
      <c r="Q160">
        <v>6</v>
      </c>
      <c r="R160">
        <v>39</v>
      </c>
      <c r="S160">
        <v>5</v>
      </c>
      <c r="T160">
        <v>8749</v>
      </c>
      <c r="U160">
        <v>10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1553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1568</v>
      </c>
      <c r="BI160">
        <v>928471.93</v>
      </c>
      <c r="BJ160">
        <v>976977.29</v>
      </c>
      <c r="BK160">
        <v>48505.37</v>
      </c>
      <c r="BL160">
        <v>3</v>
      </c>
      <c r="BM160">
        <v>17</v>
      </c>
      <c r="BN160">
        <v>20444.78325851764</v>
      </c>
      <c r="BO160">
        <v>27683.58308895685</v>
      </c>
      <c r="BP160">
        <v>7238.7998304392186</v>
      </c>
      <c r="BQ160">
        <v>112336.59927553441</v>
      </c>
      <c r="BR160">
        <v>151812.22576609621</v>
      </c>
      <c r="BS160">
        <v>39475.626490561823</v>
      </c>
      <c r="BT160">
        <v>795690.54746594804</v>
      </c>
      <c r="BU160">
        <v>797481.481144947</v>
      </c>
      <c r="BV160">
        <v>1790.94367899897</v>
      </c>
      <c r="BW160">
        <v>46714.426321001032</v>
      </c>
      <c r="BX160">
        <v>13841.79154447843</v>
      </c>
      <c r="BY160">
        <v>16610.149853374111</v>
      </c>
      <c r="BZ160">
        <v>19378.508162269791</v>
      </c>
      <c r="CA160">
        <v>22146.866471165489</v>
      </c>
      <c r="CB160">
        <v>24915.224780061169</v>
      </c>
      <c r="CC160">
        <v>30451.941397852541</v>
      </c>
      <c r="CD160">
        <v>33220.299706748221</v>
      </c>
      <c r="CE160">
        <v>35988.658015643909</v>
      </c>
      <c r="CF160">
        <v>38757.016324539589</v>
      </c>
      <c r="CG160">
        <v>41525.374633435284</v>
      </c>
      <c r="CH160">
        <v>75906.112883048103</v>
      </c>
      <c r="CI160">
        <v>91087.335459657726</v>
      </c>
      <c r="CJ160">
        <v>106268.55803626731</v>
      </c>
      <c r="CK160">
        <v>121449.780612877</v>
      </c>
      <c r="CL160">
        <v>136631.0031894866</v>
      </c>
      <c r="CM160">
        <v>166993.44834270579</v>
      </c>
      <c r="CN160">
        <v>182174.67091931551</v>
      </c>
      <c r="CO160">
        <v>197355.89349592509</v>
      </c>
      <c r="CP160">
        <v>212537.1160725347</v>
      </c>
      <c r="CQ160">
        <v>227718.33864914431</v>
      </c>
      <c r="CR160">
        <v>3.8243332786392492</v>
      </c>
      <c r="CS160">
        <v>3.8457204929323372</v>
      </c>
      <c r="CT160">
        <v>1.4630000000000001</v>
      </c>
      <c r="CU160">
        <v>4.5933946798500713E-2</v>
      </c>
      <c r="CV160">
        <v>4.0117191915324479E-2</v>
      </c>
      <c r="CW160">
        <v>1.5216914517721201</v>
      </c>
      <c r="CX160">
        <v>-317.9040582000049</v>
      </c>
      <c r="CY160">
        <v>-1522.5700490377619</v>
      </c>
      <c r="CZ160">
        <v>-1702.0832126478481</v>
      </c>
      <c r="DA160">
        <v>-1086.8924773376959</v>
      </c>
      <c r="DB160">
        <v>-317.90405820000518</v>
      </c>
      <c r="DC160">
        <v>670.79533783416809</v>
      </c>
      <c r="DD160">
        <v>1989.061199213065</v>
      </c>
      <c r="DE160">
        <v>-2809.426536206121</v>
      </c>
      <c r="DF160">
        <v>-2317.273947958</v>
      </c>
      <c r="DG160">
        <v>-1702.0832126478469</v>
      </c>
      <c r="DH160">
        <v>-911.12369582050815</v>
      </c>
      <c r="DI160">
        <v>143.48899328261001</v>
      </c>
      <c r="DJ160">
        <v>-9113.1813373425757</v>
      </c>
      <c r="DK160">
        <v>-5739.5763203182141</v>
      </c>
      <c r="DL160">
        <v>-1522.570049037764</v>
      </c>
      <c r="DM160">
        <v>3899.295156894244</v>
      </c>
      <c r="DN160">
        <v>11128.44876480359</v>
      </c>
      <c r="DO160">
        <v>-15185.67036798642</v>
      </c>
      <c r="DP160">
        <v>-12486.78635436693</v>
      </c>
      <c r="DQ160">
        <v>-9113.1813373425721</v>
      </c>
      <c r="DR160">
        <v>-4775.689172596969</v>
      </c>
      <c r="DS160">
        <v>1007.633713730509</v>
      </c>
    </row>
    <row r="161" spans="1:123" x14ac:dyDescent="0.25">
      <c r="A161" s="80" t="s">
        <v>163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127981.3428744869</v>
      </c>
      <c r="I161">
        <v>72699.511413985223</v>
      </c>
      <c r="J161">
        <v>0</v>
      </c>
      <c r="K161">
        <v>14</v>
      </c>
      <c r="L161">
        <v>58</v>
      </c>
      <c r="M161">
        <v>1672048705</v>
      </c>
      <c r="N161">
        <v>146914</v>
      </c>
      <c r="O161">
        <v>0</v>
      </c>
      <c r="P161">
        <v>238560</v>
      </c>
      <c r="Q161">
        <v>8</v>
      </c>
      <c r="R161">
        <v>34</v>
      </c>
      <c r="S161">
        <v>2837</v>
      </c>
      <c r="T161">
        <v>87312</v>
      </c>
      <c r="U161">
        <v>0</v>
      </c>
      <c r="V161">
        <v>686</v>
      </c>
      <c r="W161">
        <v>0</v>
      </c>
      <c r="X161">
        <v>0</v>
      </c>
      <c r="Y161">
        <v>0</v>
      </c>
      <c r="Z161">
        <v>0</v>
      </c>
      <c r="AA161">
        <v>309</v>
      </c>
      <c r="AB161">
        <v>37</v>
      </c>
      <c r="AC161">
        <v>0</v>
      </c>
      <c r="AD161">
        <v>0</v>
      </c>
      <c r="AE161">
        <v>132</v>
      </c>
      <c r="AF161">
        <v>0</v>
      </c>
      <c r="AG161">
        <v>0</v>
      </c>
      <c r="AH161">
        <v>0</v>
      </c>
      <c r="AI161">
        <v>333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4334</v>
      </c>
      <c r="BI161">
        <v>540817.06000000006</v>
      </c>
      <c r="BJ161">
        <v>608923.44999999995</v>
      </c>
      <c r="BK161">
        <v>68106.39</v>
      </c>
      <c r="BL161">
        <v>3</v>
      </c>
      <c r="BM161">
        <v>16</v>
      </c>
      <c r="BN161">
        <v>0</v>
      </c>
      <c r="BO161">
        <v>0</v>
      </c>
      <c r="BP161">
        <v>0</v>
      </c>
      <c r="BQ161">
        <v>141961.3646956853</v>
      </c>
      <c r="BR161">
        <v>188444.1461337322</v>
      </c>
      <c r="BS161">
        <v>46482.781438046914</v>
      </c>
      <c r="BT161">
        <v>398855.69530431472</v>
      </c>
      <c r="BU161">
        <v>420479.30386626773</v>
      </c>
      <c r="BV161">
        <v>21623.60856195309</v>
      </c>
      <c r="BW161">
        <v>46482.781438046914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94222.073066866113</v>
      </c>
      <c r="CI161">
        <v>113066.4876802393</v>
      </c>
      <c r="CJ161">
        <v>131910.90229361251</v>
      </c>
      <c r="CK161">
        <v>150755.3169069858</v>
      </c>
      <c r="CL161">
        <v>169599.731520359</v>
      </c>
      <c r="CM161">
        <v>207288.56074710551</v>
      </c>
      <c r="CN161">
        <v>226132.97536047871</v>
      </c>
      <c r="CO161">
        <v>244977.38997385191</v>
      </c>
      <c r="CP161">
        <v>263821.80458722508</v>
      </c>
      <c r="CQ161">
        <v>282666.21920059831</v>
      </c>
      <c r="CS161">
        <v>4.0540634683166283</v>
      </c>
      <c r="CT161">
        <v>1.4630000000000001</v>
      </c>
      <c r="CV161">
        <v>-1.333562455031745E-2</v>
      </c>
      <c r="CW161">
        <v>1.4434899812828861</v>
      </c>
      <c r="CY161">
        <v>628.25509538615222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-8793.9522113004641</v>
      </c>
      <c r="DK161">
        <v>-4606.3045194397419</v>
      </c>
      <c r="DL161">
        <v>628.25509538615006</v>
      </c>
      <c r="DM161">
        <v>7358.4031715908714</v>
      </c>
      <c r="DN161">
        <v>16331.933939863829</v>
      </c>
      <c r="DO161">
        <v>-16331.71805664975</v>
      </c>
      <c r="DP161">
        <v>-12981.59990316117</v>
      </c>
      <c r="DQ161">
        <v>-8793.9522113004568</v>
      </c>
      <c r="DR161">
        <v>-3409.8337503366779</v>
      </c>
      <c r="DS161">
        <v>3768.9908642816949</v>
      </c>
    </row>
    <row r="162" spans="1:123" x14ac:dyDescent="0.25">
      <c r="A162" s="80" t="s">
        <v>370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115467.2561983028</v>
      </c>
      <c r="I162">
        <v>67011.101431062663</v>
      </c>
      <c r="J162">
        <v>0</v>
      </c>
      <c r="K162">
        <v>22</v>
      </c>
      <c r="L162">
        <v>59</v>
      </c>
      <c r="M162">
        <v>1671616447</v>
      </c>
      <c r="N162">
        <v>18250</v>
      </c>
      <c r="O162">
        <v>0</v>
      </c>
      <c r="P162">
        <v>50964</v>
      </c>
      <c r="Q162">
        <v>16</v>
      </c>
      <c r="R162">
        <v>178</v>
      </c>
      <c r="S162">
        <v>9</v>
      </c>
      <c r="T162">
        <v>999</v>
      </c>
      <c r="U162">
        <v>55</v>
      </c>
      <c r="V162">
        <v>103</v>
      </c>
      <c r="W162">
        <v>0</v>
      </c>
      <c r="X162">
        <v>0</v>
      </c>
      <c r="Y162">
        <v>40</v>
      </c>
      <c r="Z162">
        <v>0</v>
      </c>
      <c r="AA162">
        <v>9</v>
      </c>
      <c r="AB162">
        <v>2568</v>
      </c>
      <c r="AC162">
        <v>28874</v>
      </c>
      <c r="AD162">
        <v>0</v>
      </c>
      <c r="AE162">
        <v>0</v>
      </c>
      <c r="AF162">
        <v>0</v>
      </c>
      <c r="AG162">
        <v>0</v>
      </c>
      <c r="AH162">
        <v>2</v>
      </c>
      <c r="AI162">
        <v>5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50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31715</v>
      </c>
      <c r="BI162">
        <v>1253638.8</v>
      </c>
      <c r="BJ162">
        <v>1952901.3</v>
      </c>
      <c r="BK162">
        <v>699262.73</v>
      </c>
      <c r="BL162">
        <v>8</v>
      </c>
      <c r="BM162">
        <v>50</v>
      </c>
      <c r="BN162">
        <v>0</v>
      </c>
      <c r="BO162">
        <v>0</v>
      </c>
      <c r="BP162">
        <v>0</v>
      </c>
      <c r="BQ162">
        <v>125421.0436954928</v>
      </c>
      <c r="BR162">
        <v>171746.42046978619</v>
      </c>
      <c r="BS162">
        <v>46325.376774293363</v>
      </c>
      <c r="BT162">
        <v>1128217.7563045069</v>
      </c>
      <c r="BU162">
        <v>1781154.879530214</v>
      </c>
      <c r="BV162">
        <v>652937.35322570661</v>
      </c>
      <c r="BW162">
        <v>46325.376774293363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85873.210234893078</v>
      </c>
      <c r="CI162">
        <v>103047.8522818717</v>
      </c>
      <c r="CJ162">
        <v>120222.4943288503</v>
      </c>
      <c r="CK162">
        <v>137397.13637582891</v>
      </c>
      <c r="CL162">
        <v>154571.77842280749</v>
      </c>
      <c r="CM162">
        <v>188921.0625167648</v>
      </c>
      <c r="CN162">
        <v>206095.70456374341</v>
      </c>
      <c r="CO162">
        <v>223270.34661072199</v>
      </c>
      <c r="CP162">
        <v>240444.9886577006</v>
      </c>
      <c r="CQ162">
        <v>257619.63070467921</v>
      </c>
      <c r="CS162">
        <v>3.7073939259376041</v>
      </c>
      <c r="CT162">
        <v>1.4630000000000001</v>
      </c>
      <c r="CV162">
        <v>7.8925002281325041E-2</v>
      </c>
      <c r="CW162">
        <v>1.578467278337579</v>
      </c>
      <c r="CY162">
        <v>-3388.771656846825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-11976.092680336131</v>
      </c>
      <c r="DK162">
        <v>-8159.5055587853276</v>
      </c>
      <c r="DL162">
        <v>-3388.771656846824</v>
      </c>
      <c r="DM162">
        <v>2745.0290742169668</v>
      </c>
      <c r="DN162">
        <v>10923.43004896869</v>
      </c>
      <c r="DO162">
        <v>-18845.949499127579</v>
      </c>
      <c r="DP162">
        <v>-15792.67980188693</v>
      </c>
      <c r="DQ162">
        <v>-11976.092680336131</v>
      </c>
      <c r="DR162">
        <v>-7069.0520954850936</v>
      </c>
      <c r="DS162">
        <v>-526.33131568371755</v>
      </c>
    </row>
    <row r="163" spans="1:123" x14ac:dyDescent="0.25">
      <c r="A163" s="80" t="s">
        <v>605</v>
      </c>
      <c r="B163">
        <v>87216.865089636107</v>
      </c>
      <c r="C163">
        <v>75842.419253568456</v>
      </c>
      <c r="D163">
        <v>0</v>
      </c>
      <c r="E163">
        <v>29</v>
      </c>
      <c r="F163">
        <v>84</v>
      </c>
      <c r="G163">
        <v>1628179454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97040</v>
      </c>
      <c r="O163">
        <v>0</v>
      </c>
      <c r="P163">
        <v>97158</v>
      </c>
      <c r="Q163">
        <v>2</v>
      </c>
      <c r="R163">
        <v>5</v>
      </c>
      <c r="S163">
        <v>0</v>
      </c>
      <c r="T163">
        <v>118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143945.74</v>
      </c>
      <c r="BJ163">
        <v>189949.87</v>
      </c>
      <c r="BK163">
        <v>46004.13</v>
      </c>
      <c r="BL163">
        <v>2</v>
      </c>
      <c r="BM163">
        <v>2</v>
      </c>
      <c r="BN163">
        <v>143163.5892480404</v>
      </c>
      <c r="BO163">
        <v>189167.72157496959</v>
      </c>
      <c r="BP163">
        <v>46004.132326929182</v>
      </c>
      <c r="BQ163">
        <v>0</v>
      </c>
      <c r="BR163">
        <v>0</v>
      </c>
      <c r="BS163">
        <v>0</v>
      </c>
      <c r="BT163">
        <v>782.15075195959071</v>
      </c>
      <c r="BU163">
        <v>782.14842503043474</v>
      </c>
      <c r="BV163">
        <v>-2.3269291777978651E-3</v>
      </c>
      <c r="BW163">
        <v>46004.132326929182</v>
      </c>
      <c r="BX163">
        <v>94583.86078748478</v>
      </c>
      <c r="BY163">
        <v>113500.6329449817</v>
      </c>
      <c r="BZ163">
        <v>132417.40510247869</v>
      </c>
      <c r="CA163">
        <v>151334.1772599757</v>
      </c>
      <c r="CB163">
        <v>170250.94941747261</v>
      </c>
      <c r="CC163">
        <v>208084.49373246651</v>
      </c>
      <c r="CD163">
        <v>227001.26588996351</v>
      </c>
      <c r="CE163">
        <v>245918.0380474604</v>
      </c>
      <c r="CF163">
        <v>264834.81020495738</v>
      </c>
      <c r="CG163">
        <v>283751.58236245433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4.1119723817557476</v>
      </c>
      <c r="CT163">
        <v>1.4630000000000001</v>
      </c>
      <c r="CU163">
        <v>-2.7230820482295411E-2</v>
      </c>
      <c r="CX163">
        <v>1287.7980668132111</v>
      </c>
      <c r="CZ163">
        <v>-8170.588011935266</v>
      </c>
      <c r="DA163">
        <v>-3966.8608658248272</v>
      </c>
      <c r="DB163">
        <v>1287.798066813215</v>
      </c>
      <c r="DC163">
        <v>8043.7881230621279</v>
      </c>
      <c r="DD163">
        <v>17051.774864727351</v>
      </c>
      <c r="DE163">
        <v>-15737.29687493404</v>
      </c>
      <c r="DF163">
        <v>-12374.315158045691</v>
      </c>
      <c r="DG163">
        <v>-8170.5880119352587</v>
      </c>
      <c r="DH163">
        <v>-2765.7959669361298</v>
      </c>
      <c r="DI163">
        <v>4440.5934263960444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</row>
    <row r="164" spans="1:123" x14ac:dyDescent="0.25">
      <c r="A164" s="80" t="s">
        <v>164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152947.69098127561</v>
      </c>
      <c r="I164">
        <v>120755.2513815233</v>
      </c>
      <c r="J164">
        <v>12887.62046100077</v>
      </c>
      <c r="K164">
        <v>7</v>
      </c>
      <c r="L164">
        <v>35</v>
      </c>
      <c r="M164">
        <v>1669787971</v>
      </c>
      <c r="N164">
        <v>23912</v>
      </c>
      <c r="O164">
        <v>0</v>
      </c>
      <c r="P164">
        <v>37364</v>
      </c>
      <c r="Q164">
        <v>3</v>
      </c>
      <c r="R164">
        <v>10</v>
      </c>
      <c r="S164">
        <v>0</v>
      </c>
      <c r="T164">
        <v>13452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355809.81</v>
      </c>
      <c r="BJ164">
        <v>401776.43</v>
      </c>
      <c r="BK164">
        <v>45966.63</v>
      </c>
      <c r="BL164">
        <v>2</v>
      </c>
      <c r="BM164">
        <v>4</v>
      </c>
      <c r="BN164">
        <v>0</v>
      </c>
      <c r="BO164">
        <v>0</v>
      </c>
      <c r="BP164">
        <v>0</v>
      </c>
      <c r="BQ164">
        <v>182489.39995825241</v>
      </c>
      <c r="BR164">
        <v>228456.028016917</v>
      </c>
      <c r="BS164">
        <v>45966.628058664603</v>
      </c>
      <c r="BT164">
        <v>173320.41004174759</v>
      </c>
      <c r="BU164">
        <v>173320.40198308299</v>
      </c>
      <c r="BV164">
        <v>1.9413353948039001E-3</v>
      </c>
      <c r="BW164">
        <v>45966.628058664603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114228.0140084585</v>
      </c>
      <c r="CI164">
        <v>137073.61681015021</v>
      </c>
      <c r="CJ164">
        <v>159919.21961184189</v>
      </c>
      <c r="CK164">
        <v>182764.82241353361</v>
      </c>
      <c r="CL164">
        <v>205610.42521522529</v>
      </c>
      <c r="CM164">
        <v>251301.63081860871</v>
      </c>
      <c r="CN164">
        <v>274147.23362030042</v>
      </c>
      <c r="CO164">
        <v>296992.83642199211</v>
      </c>
      <c r="CP164">
        <v>319838.43922368379</v>
      </c>
      <c r="CQ164">
        <v>342684.04202537547</v>
      </c>
      <c r="CS164">
        <v>4.9700410420653762</v>
      </c>
      <c r="CT164">
        <v>1.4630000000000001</v>
      </c>
      <c r="CV164">
        <v>-0.19517767234820679</v>
      </c>
      <c r="CW164">
        <v>1.177455065354573</v>
      </c>
      <c r="CY164">
        <v>11147.37894556464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-275.42245528120111</v>
      </c>
      <c r="DK164">
        <v>4801.3781673169506</v>
      </c>
      <c r="DL164">
        <v>11147.378945564649</v>
      </c>
      <c r="DM164">
        <v>19306.52280331168</v>
      </c>
      <c r="DN164">
        <v>30185.381280307731</v>
      </c>
      <c r="DO164">
        <v>-9413.6635759578785</v>
      </c>
      <c r="DP164">
        <v>-5352.2230778793601</v>
      </c>
      <c r="DQ164">
        <v>-275.42245528120111</v>
      </c>
      <c r="DR164">
        <v>6251.8926309164308</v>
      </c>
      <c r="DS164">
        <v>14954.97941251327</v>
      </c>
    </row>
    <row r="165" spans="1:123" x14ac:dyDescent="0.25">
      <c r="A165" s="80" t="s">
        <v>361</v>
      </c>
      <c r="B165">
        <v>107812.8246858443</v>
      </c>
      <c r="C165">
        <v>10790.418543327691</v>
      </c>
      <c r="D165">
        <v>10790.418543327691</v>
      </c>
      <c r="E165">
        <v>134</v>
      </c>
      <c r="F165">
        <v>152</v>
      </c>
      <c r="G165">
        <v>1661355821</v>
      </c>
      <c r="H165">
        <v>106517.91688501681</v>
      </c>
      <c r="I165">
        <v>0</v>
      </c>
      <c r="J165">
        <v>0</v>
      </c>
      <c r="K165">
        <v>3</v>
      </c>
      <c r="L165">
        <v>16</v>
      </c>
      <c r="M165">
        <v>1669716286</v>
      </c>
      <c r="N165">
        <v>18903</v>
      </c>
      <c r="O165">
        <v>0</v>
      </c>
      <c r="P165">
        <v>21234</v>
      </c>
      <c r="Q165">
        <v>2</v>
      </c>
      <c r="R165">
        <v>9</v>
      </c>
      <c r="S165">
        <v>0</v>
      </c>
      <c r="T165">
        <v>2331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167448.25</v>
      </c>
      <c r="BJ165">
        <v>213146.22</v>
      </c>
      <c r="BK165">
        <v>45697.98</v>
      </c>
      <c r="BL165">
        <v>1</v>
      </c>
      <c r="BM165">
        <v>2</v>
      </c>
      <c r="BN165">
        <v>0</v>
      </c>
      <c r="BO165">
        <v>0</v>
      </c>
      <c r="BP165">
        <v>0</v>
      </c>
      <c r="BQ165">
        <v>117344.3054675381</v>
      </c>
      <c r="BR165">
        <v>163042.28291079809</v>
      </c>
      <c r="BS165">
        <v>45697.977443259981</v>
      </c>
      <c r="BT165">
        <v>50103.944532461857</v>
      </c>
      <c r="BU165">
        <v>50103.937089201878</v>
      </c>
      <c r="BV165">
        <v>2.5567400225554589E-3</v>
      </c>
      <c r="BW165">
        <v>45697.977443259981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81521.141455399062</v>
      </c>
      <c r="CI165">
        <v>97825.369746478871</v>
      </c>
      <c r="CJ165">
        <v>114129.5980375587</v>
      </c>
      <c r="CK165">
        <v>130433.8263286385</v>
      </c>
      <c r="CL165">
        <v>146738.05461971831</v>
      </c>
      <c r="CM165">
        <v>179346.51120187799</v>
      </c>
      <c r="CN165">
        <v>195650.73949295771</v>
      </c>
      <c r="CO165">
        <v>211954.96778403761</v>
      </c>
      <c r="CP165">
        <v>228259.19607511739</v>
      </c>
      <c r="CQ165">
        <v>244563.4243661972</v>
      </c>
      <c r="CS165">
        <v>3.567822735989497</v>
      </c>
      <c r="CT165">
        <v>1.4630000000000001</v>
      </c>
      <c r="CV165">
        <v>0.12113193283147899</v>
      </c>
      <c r="CW165">
        <v>1.6402160177324541</v>
      </c>
      <c r="CY165">
        <v>-4937.4067155604507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-13089.520861100351</v>
      </c>
      <c r="DK165">
        <v>-9466.3590186381771</v>
      </c>
      <c r="DL165">
        <v>-4937.4067155604498</v>
      </c>
      <c r="DM165">
        <v>885.53195982519537</v>
      </c>
      <c r="DN165">
        <v>8649.4501936727247</v>
      </c>
      <c r="DO165">
        <v>-19611.212177532281</v>
      </c>
      <c r="DP165">
        <v>-16712.682703562539</v>
      </c>
      <c r="DQ165">
        <v>-13089.520861100351</v>
      </c>
      <c r="DR165">
        <v>-8431.1699207918355</v>
      </c>
      <c r="DS165">
        <v>-2220.0353337138149</v>
      </c>
    </row>
    <row r="166" spans="1:123" x14ac:dyDescent="0.25">
      <c r="A166" s="80" t="s">
        <v>337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114523.7064998108</v>
      </c>
      <c r="I166">
        <v>61571.683617964052</v>
      </c>
      <c r="J166">
        <v>0</v>
      </c>
      <c r="K166">
        <v>171</v>
      </c>
      <c r="L166">
        <v>58</v>
      </c>
      <c r="M166">
        <v>1671765457</v>
      </c>
      <c r="N166">
        <v>11792</v>
      </c>
      <c r="O166">
        <v>0</v>
      </c>
      <c r="P166">
        <v>26459</v>
      </c>
      <c r="Q166">
        <v>6</v>
      </c>
      <c r="R166">
        <v>57</v>
      </c>
      <c r="S166">
        <v>22</v>
      </c>
      <c r="T166">
        <v>13156</v>
      </c>
      <c r="U166">
        <v>0</v>
      </c>
      <c r="V166">
        <v>259</v>
      </c>
      <c r="W166">
        <v>0</v>
      </c>
      <c r="X166">
        <v>0</v>
      </c>
      <c r="Y166">
        <v>0</v>
      </c>
      <c r="Z166">
        <v>0</v>
      </c>
      <c r="AA166">
        <v>15</v>
      </c>
      <c r="AB166">
        <v>1215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1511</v>
      </c>
      <c r="BI166">
        <v>256658.21</v>
      </c>
      <c r="BJ166">
        <v>302261.32</v>
      </c>
      <c r="BK166">
        <v>45603.11</v>
      </c>
      <c r="BL166">
        <v>4</v>
      </c>
      <c r="BM166">
        <v>26</v>
      </c>
      <c r="BN166">
        <v>0</v>
      </c>
      <c r="BO166">
        <v>0</v>
      </c>
      <c r="BP166">
        <v>0</v>
      </c>
      <c r="BQ166">
        <v>123133.2182302358</v>
      </c>
      <c r="BR166">
        <v>168736.32917953041</v>
      </c>
      <c r="BS166">
        <v>45603.110949294598</v>
      </c>
      <c r="BT166">
        <v>133524.99176976419</v>
      </c>
      <c r="BU166">
        <v>133524.9908204696</v>
      </c>
      <c r="BV166">
        <v>-9.4929459737613797E-4</v>
      </c>
      <c r="BW166">
        <v>45603.110949294598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84368.164589765191</v>
      </c>
      <c r="CI166">
        <v>101241.79750771821</v>
      </c>
      <c r="CJ166">
        <v>118115.43042567129</v>
      </c>
      <c r="CK166">
        <v>134989.06334362429</v>
      </c>
      <c r="CL166">
        <v>151862.69626157731</v>
      </c>
      <c r="CM166">
        <v>185609.9620974834</v>
      </c>
      <c r="CN166">
        <v>202483.59501543641</v>
      </c>
      <c r="CO166">
        <v>219357.22793338951</v>
      </c>
      <c r="CP166">
        <v>236230.8608513425</v>
      </c>
      <c r="CQ166">
        <v>253104.4937692956</v>
      </c>
      <c r="CS166">
        <v>3.700105665316249</v>
      </c>
      <c r="CT166">
        <v>1.4630000000000001</v>
      </c>
      <c r="CV166">
        <v>8.1050208239963784E-2</v>
      </c>
      <c r="CW166">
        <v>1.581576454655067</v>
      </c>
      <c r="CY166">
        <v>-3419.0286544120008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-11855.845113388519</v>
      </c>
      <c r="DK166">
        <v>-8106.1489093989576</v>
      </c>
      <c r="DL166">
        <v>-3419.0286544120031</v>
      </c>
      <c r="DM166">
        <v>2607.268816285512</v>
      </c>
      <c r="DN166">
        <v>10642.332110548859</v>
      </c>
      <c r="DO166">
        <v>-18605.298280569728</v>
      </c>
      <c r="DP166">
        <v>-15605.54131737808</v>
      </c>
      <c r="DQ166">
        <v>-11855.845113388519</v>
      </c>
      <c r="DR166">
        <v>-7034.8071368305027</v>
      </c>
      <c r="DS166">
        <v>-606.75650141982624</v>
      </c>
    </row>
    <row r="167" spans="1:123" x14ac:dyDescent="0.25">
      <c r="A167" s="80" t="s">
        <v>976</v>
      </c>
      <c r="B167">
        <v>71884.565282932788</v>
      </c>
      <c r="C167">
        <v>29923.96531497762</v>
      </c>
      <c r="D167">
        <v>0</v>
      </c>
      <c r="E167">
        <v>104</v>
      </c>
      <c r="F167">
        <v>162</v>
      </c>
      <c r="G167">
        <v>1668279095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791</v>
      </c>
      <c r="O167">
        <v>0</v>
      </c>
      <c r="P167">
        <v>1293</v>
      </c>
      <c r="Q167">
        <v>4</v>
      </c>
      <c r="R167">
        <v>13</v>
      </c>
      <c r="S167">
        <v>0</v>
      </c>
      <c r="T167">
        <v>397</v>
      </c>
      <c r="U167">
        <v>11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94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105</v>
      </c>
      <c r="BI167">
        <v>94422.27</v>
      </c>
      <c r="BJ167">
        <v>140004.07</v>
      </c>
      <c r="BK167">
        <v>45581.8</v>
      </c>
      <c r="BL167">
        <v>2</v>
      </c>
      <c r="BM167">
        <v>9</v>
      </c>
      <c r="BN167">
        <v>62084.387548770173</v>
      </c>
      <c r="BO167">
        <v>107666.1886428587</v>
      </c>
      <c r="BP167">
        <v>45581.801094088529</v>
      </c>
      <c r="BQ167">
        <v>0</v>
      </c>
      <c r="BR167">
        <v>0</v>
      </c>
      <c r="BS167">
        <v>0</v>
      </c>
      <c r="BT167">
        <v>32337.882451229831</v>
      </c>
      <c r="BU167">
        <v>32337.881357141301</v>
      </c>
      <c r="BV167">
        <v>-1.0940885258605699E-3</v>
      </c>
      <c r="BW167">
        <v>45581.801094088529</v>
      </c>
      <c r="BX167">
        <v>53833.094321429351</v>
      </c>
      <c r="BY167">
        <v>64599.71318571522</v>
      </c>
      <c r="BZ167">
        <v>75366.332050001089</v>
      </c>
      <c r="CA167">
        <v>86132.950914286965</v>
      </c>
      <c r="CB167">
        <v>96899.569778572841</v>
      </c>
      <c r="CC167">
        <v>118432.80750714459</v>
      </c>
      <c r="CD167">
        <v>129199.4263714304</v>
      </c>
      <c r="CE167">
        <v>139966.0452357163</v>
      </c>
      <c r="CF167">
        <v>150732.66410000221</v>
      </c>
      <c r="CG167">
        <v>161499.28296428811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2.362043316818867</v>
      </c>
      <c r="CT167">
        <v>1.4630000000000001</v>
      </c>
      <c r="CU167">
        <v>0.69344904537444618</v>
      </c>
      <c r="CX167">
        <v>-18665.25393337385</v>
      </c>
      <c r="CZ167">
        <v>-24048.563365516791</v>
      </c>
      <c r="DA167">
        <v>-21655.981395675481</v>
      </c>
      <c r="DB167">
        <v>-18665.25393337385</v>
      </c>
      <c r="DC167">
        <v>-14820.032910414609</v>
      </c>
      <c r="DD167">
        <v>-9693.0715464689638</v>
      </c>
      <c r="DE167">
        <v>-28355.210911231141</v>
      </c>
      <c r="DF167">
        <v>-26441.145335358091</v>
      </c>
      <c r="DG167">
        <v>-24048.563365516791</v>
      </c>
      <c r="DH167">
        <v>-20972.386547149399</v>
      </c>
      <c r="DI167">
        <v>-16870.81745599287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</row>
    <row r="168" spans="1:123" x14ac:dyDescent="0.25">
      <c r="A168" s="80" t="s">
        <v>973</v>
      </c>
      <c r="B168">
        <v>114898.09012288399</v>
      </c>
      <c r="C168">
        <v>86735.559335037236</v>
      </c>
      <c r="D168">
        <v>0</v>
      </c>
      <c r="E168">
        <v>122</v>
      </c>
      <c r="F168">
        <v>120</v>
      </c>
      <c r="G168">
        <v>1671676991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104562</v>
      </c>
      <c r="O168">
        <v>0</v>
      </c>
      <c r="P168">
        <v>130919</v>
      </c>
      <c r="Q168">
        <v>8</v>
      </c>
      <c r="R168">
        <v>42</v>
      </c>
      <c r="S168">
        <v>5</v>
      </c>
      <c r="T168">
        <v>25263</v>
      </c>
      <c r="U168">
        <v>974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102</v>
      </c>
      <c r="AC168">
        <v>12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1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1094</v>
      </c>
      <c r="BI168">
        <v>126118.15</v>
      </c>
      <c r="BJ168">
        <v>170636.76</v>
      </c>
      <c r="BK168">
        <v>44518.6</v>
      </c>
      <c r="BL168">
        <v>3</v>
      </c>
      <c r="BM168">
        <v>7</v>
      </c>
      <c r="BN168">
        <v>125493.146069977</v>
      </c>
      <c r="BO168">
        <v>170011.75033157089</v>
      </c>
      <c r="BP168">
        <v>44518.60426159393</v>
      </c>
      <c r="BQ168">
        <v>0</v>
      </c>
      <c r="BR168">
        <v>0</v>
      </c>
      <c r="BS168">
        <v>0</v>
      </c>
      <c r="BT168">
        <v>625.00393002296914</v>
      </c>
      <c r="BU168">
        <v>625.009668429062</v>
      </c>
      <c r="BV168">
        <v>-4.2615939310053363E-3</v>
      </c>
      <c r="BW168">
        <v>44518.60426159393</v>
      </c>
      <c r="BX168">
        <v>85005.875165785474</v>
      </c>
      <c r="BY168">
        <v>102007.0501989426</v>
      </c>
      <c r="BZ168">
        <v>119008.2252320996</v>
      </c>
      <c r="CA168">
        <v>136009.40026525679</v>
      </c>
      <c r="CB168">
        <v>153010.5752984139</v>
      </c>
      <c r="CC168">
        <v>187012.92536472809</v>
      </c>
      <c r="CD168">
        <v>204014.10039788511</v>
      </c>
      <c r="CE168">
        <v>221015.27543104219</v>
      </c>
      <c r="CF168">
        <v>238016.4504641993</v>
      </c>
      <c r="CG168">
        <v>255017.62549735641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3.8188921946557879</v>
      </c>
      <c r="CT168">
        <v>1.4630000000000001</v>
      </c>
      <c r="CU168">
        <v>4.7424173323786567E-2</v>
      </c>
      <c r="CX168">
        <v>-2015.6666787011909</v>
      </c>
      <c r="CZ168">
        <v>-10516.25419527974</v>
      </c>
      <c r="DA168">
        <v>-6738.2152990226105</v>
      </c>
      <c r="DB168">
        <v>-2015.666678701193</v>
      </c>
      <c r="DC168">
        <v>4056.1815474263421</v>
      </c>
      <c r="DD168">
        <v>12151.97918226305</v>
      </c>
      <c r="DE168">
        <v>-17316.724208542579</v>
      </c>
      <c r="DF168">
        <v>-14294.293091536871</v>
      </c>
      <c r="DG168">
        <v>-10516.25419527974</v>
      </c>
      <c r="DH168">
        <v>-5658.7756143777151</v>
      </c>
      <c r="DI168">
        <v>817.86249349165882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</row>
    <row r="169" spans="1:123" x14ac:dyDescent="0.25">
      <c r="A169" s="80" t="s">
        <v>335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113092.0808367623</v>
      </c>
      <c r="I169">
        <v>62166.056863034173</v>
      </c>
      <c r="J169">
        <v>0</v>
      </c>
      <c r="K169">
        <v>33</v>
      </c>
      <c r="L169">
        <v>57</v>
      </c>
      <c r="M169">
        <v>1671652027</v>
      </c>
      <c r="N169">
        <v>56703</v>
      </c>
      <c r="O169">
        <v>0</v>
      </c>
      <c r="P169">
        <v>58349</v>
      </c>
      <c r="Q169">
        <v>3</v>
      </c>
      <c r="R169">
        <v>18</v>
      </c>
      <c r="S169">
        <v>0</v>
      </c>
      <c r="T169">
        <v>1006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640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640</v>
      </c>
      <c r="BI169">
        <v>1062039.58</v>
      </c>
      <c r="BJ169">
        <v>1945720.49</v>
      </c>
      <c r="BK169">
        <v>883680.91</v>
      </c>
      <c r="BL169">
        <v>2</v>
      </c>
      <c r="BM169">
        <v>7</v>
      </c>
      <c r="BN169">
        <v>0</v>
      </c>
      <c r="BO169">
        <v>0</v>
      </c>
      <c r="BP169">
        <v>0</v>
      </c>
      <c r="BQ169">
        <v>123052.29527115441</v>
      </c>
      <c r="BR169">
        <v>167567.53991802791</v>
      </c>
      <c r="BS169">
        <v>44515.244646873492</v>
      </c>
      <c r="BT169">
        <v>938987.2847288457</v>
      </c>
      <c r="BU169">
        <v>1778152.9500819719</v>
      </c>
      <c r="BV169">
        <v>839165.66535312659</v>
      </c>
      <c r="BW169">
        <v>44515.244646873492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83783.769959013938</v>
      </c>
      <c r="CI169">
        <v>100540.5239508167</v>
      </c>
      <c r="CJ169">
        <v>117297.2779426195</v>
      </c>
      <c r="CK169">
        <v>134054.0319344223</v>
      </c>
      <c r="CL169">
        <v>150810.7859262251</v>
      </c>
      <c r="CM169">
        <v>184324.29390983071</v>
      </c>
      <c r="CN169">
        <v>201081.04790163349</v>
      </c>
      <c r="CO169">
        <v>217837.8018934362</v>
      </c>
      <c r="CP169">
        <v>234594.55588523901</v>
      </c>
      <c r="CQ169">
        <v>251351.30987704179</v>
      </c>
      <c r="CS169">
        <v>3.764273143892447</v>
      </c>
      <c r="CT169">
        <v>1.4630000000000001</v>
      </c>
      <c r="CV169">
        <v>6.2622144328187579E-2</v>
      </c>
      <c r="CW169">
        <v>1.5546161971521391</v>
      </c>
      <c r="CY169">
        <v>-2623.3596673665161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-11001.73666326791</v>
      </c>
      <c r="DK169">
        <v>-7278.0135539784023</v>
      </c>
      <c r="DL169">
        <v>-2623.3596673665161</v>
      </c>
      <c r="DM169">
        <v>3361.1953297059081</v>
      </c>
      <c r="DN169">
        <v>11340.601992469141</v>
      </c>
      <c r="DO169">
        <v>-17704.43825998903</v>
      </c>
      <c r="DP169">
        <v>-14725.45977255742</v>
      </c>
      <c r="DQ169">
        <v>-11001.73666326791</v>
      </c>
      <c r="DR169">
        <v>-6214.0926656099691</v>
      </c>
      <c r="DS169">
        <v>169.43266460061571</v>
      </c>
    </row>
    <row r="170" spans="1:123" x14ac:dyDescent="0.25">
      <c r="A170" s="80" t="s">
        <v>982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82155.347965616136</v>
      </c>
      <c r="I170">
        <v>67807.369286830581</v>
      </c>
      <c r="J170">
        <v>0</v>
      </c>
      <c r="K170">
        <v>16</v>
      </c>
      <c r="L170">
        <v>40</v>
      </c>
      <c r="M170">
        <v>1665524808</v>
      </c>
      <c r="N170">
        <v>217</v>
      </c>
      <c r="O170">
        <v>0</v>
      </c>
      <c r="P170">
        <v>2784</v>
      </c>
      <c r="Q170">
        <v>12</v>
      </c>
      <c r="R170">
        <v>56</v>
      </c>
      <c r="S170">
        <v>13</v>
      </c>
      <c r="T170">
        <v>317</v>
      </c>
      <c r="U170">
        <v>0</v>
      </c>
      <c r="V170">
        <v>4</v>
      </c>
      <c r="W170">
        <v>0</v>
      </c>
      <c r="X170">
        <v>0</v>
      </c>
      <c r="Y170">
        <v>0</v>
      </c>
      <c r="Z170">
        <v>31</v>
      </c>
      <c r="AA170">
        <v>1392</v>
      </c>
      <c r="AB170">
        <v>5</v>
      </c>
      <c r="AC170">
        <v>1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804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2250</v>
      </c>
      <c r="BI170">
        <v>94536</v>
      </c>
      <c r="BJ170">
        <v>138489.82999999999</v>
      </c>
      <c r="BK170">
        <v>43953.83</v>
      </c>
      <c r="BL170">
        <v>6</v>
      </c>
      <c r="BM170">
        <v>18</v>
      </c>
      <c r="BN170">
        <v>0</v>
      </c>
      <c r="BO170">
        <v>0</v>
      </c>
      <c r="BP170">
        <v>0</v>
      </c>
      <c r="BQ170">
        <v>86609.266462595071</v>
      </c>
      <c r="BR170">
        <v>130563.07830327839</v>
      </c>
      <c r="BS170">
        <v>43953.81184068328</v>
      </c>
      <c r="BT170">
        <v>7926.7335374049289</v>
      </c>
      <c r="BU170">
        <v>7926.7516967216361</v>
      </c>
      <c r="BV170">
        <v>1.8159316721721549E-2</v>
      </c>
      <c r="BW170">
        <v>43953.81184068328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65281.539151639183</v>
      </c>
      <c r="CI170">
        <v>78337.846981967014</v>
      </c>
      <c r="CJ170">
        <v>91394.154812294844</v>
      </c>
      <c r="CK170">
        <v>104450.4626426227</v>
      </c>
      <c r="CL170">
        <v>117506.77047295051</v>
      </c>
      <c r="CM170">
        <v>143619.3861336062</v>
      </c>
      <c r="CN170">
        <v>156675.693963934</v>
      </c>
      <c r="CO170">
        <v>169732.00179426189</v>
      </c>
      <c r="CP170">
        <v>182788.30962458969</v>
      </c>
      <c r="CQ170">
        <v>195844.61745491749</v>
      </c>
      <c r="CS170">
        <v>2.9704608732576472</v>
      </c>
      <c r="CT170">
        <v>1.4630000000000001</v>
      </c>
      <c r="CV170">
        <v>0.34659238773721918</v>
      </c>
      <c r="CW170">
        <v>1.970064663259552</v>
      </c>
      <c r="CY170">
        <v>-11313.04226486369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-17841.196180027611</v>
      </c>
      <c r="DK170">
        <v>-14939.79443995476</v>
      </c>
      <c r="DL170">
        <v>-11313.04226486369</v>
      </c>
      <c r="DM170">
        <v>-6650.0751826037522</v>
      </c>
      <c r="DN170">
        <v>-432.7857395904939</v>
      </c>
      <c r="DO170">
        <v>-23063.719312158741</v>
      </c>
      <c r="DP170">
        <v>-20742.597920100459</v>
      </c>
      <c r="DQ170">
        <v>-17841.196180027611</v>
      </c>
      <c r="DR170">
        <v>-14110.82251421965</v>
      </c>
      <c r="DS170">
        <v>-9136.9909598090526</v>
      </c>
    </row>
    <row r="171" spans="1:123" x14ac:dyDescent="0.25">
      <c r="A171" s="80" t="s">
        <v>171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150066.8668199337</v>
      </c>
      <c r="I171">
        <v>128121.9943721469</v>
      </c>
      <c r="J171">
        <v>9415.5185637535033</v>
      </c>
      <c r="K171">
        <v>11</v>
      </c>
      <c r="L171">
        <v>27</v>
      </c>
      <c r="M171">
        <v>1672097167</v>
      </c>
      <c r="N171">
        <v>833</v>
      </c>
      <c r="O171">
        <v>0</v>
      </c>
      <c r="P171">
        <v>275174</v>
      </c>
      <c r="Q171">
        <v>4</v>
      </c>
      <c r="R171">
        <v>10</v>
      </c>
      <c r="S171">
        <v>0</v>
      </c>
      <c r="T171">
        <v>3714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270627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270627</v>
      </c>
      <c r="BI171">
        <v>279721.59999999998</v>
      </c>
      <c r="BJ171">
        <v>323555.43</v>
      </c>
      <c r="BK171">
        <v>43833.83</v>
      </c>
      <c r="BL171">
        <v>2</v>
      </c>
      <c r="BM171">
        <v>2</v>
      </c>
      <c r="BN171">
        <v>0</v>
      </c>
      <c r="BO171">
        <v>0</v>
      </c>
      <c r="BP171">
        <v>0</v>
      </c>
      <c r="BQ171">
        <v>177125.48323008881</v>
      </c>
      <c r="BR171">
        <v>220959.31035213469</v>
      </c>
      <c r="BS171">
        <v>43833.827122045979</v>
      </c>
      <c r="BT171">
        <v>102596.1167699112</v>
      </c>
      <c r="BU171">
        <v>102596.1196478653</v>
      </c>
      <c r="BV171">
        <v>2.8779540225514211E-3</v>
      </c>
      <c r="BW171">
        <v>43833.827122045979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110479.6551760674</v>
      </c>
      <c r="CI171">
        <v>132575.58621128081</v>
      </c>
      <c r="CJ171">
        <v>154671.5172464943</v>
      </c>
      <c r="CK171">
        <v>176767.4482817078</v>
      </c>
      <c r="CL171">
        <v>198863.37931692129</v>
      </c>
      <c r="CM171">
        <v>243055.24138734819</v>
      </c>
      <c r="CN171">
        <v>265151.17242256168</v>
      </c>
      <c r="CO171">
        <v>287247.10345777508</v>
      </c>
      <c r="CP171">
        <v>309343.03449298861</v>
      </c>
      <c r="CQ171">
        <v>331438.96552820213</v>
      </c>
      <c r="CS171">
        <v>5.0408400283397672</v>
      </c>
      <c r="CT171">
        <v>1.4630000000000001</v>
      </c>
      <c r="CV171">
        <v>-0.20648146390048691</v>
      </c>
      <c r="CW171">
        <v>1.1609176183135881</v>
      </c>
      <c r="CY171">
        <v>11406.000465987699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358.03494838096231</v>
      </c>
      <c r="DK171">
        <v>5268.2418450950718</v>
      </c>
      <c r="DL171">
        <v>11406.000465987699</v>
      </c>
      <c r="DM171">
        <v>19297.404407135371</v>
      </c>
      <c r="DN171">
        <v>29819.27632866559</v>
      </c>
      <c r="DO171">
        <v>-8480.3374657044187</v>
      </c>
      <c r="DP171">
        <v>-4552.1719483331326</v>
      </c>
      <c r="DQ171">
        <v>358.03494838096958</v>
      </c>
      <c r="DR171">
        <v>6671.1581012991082</v>
      </c>
      <c r="DS171">
        <v>15088.65563852328</v>
      </c>
    </row>
    <row r="172" spans="1:123" x14ac:dyDescent="0.25">
      <c r="A172" s="80" t="s">
        <v>154</v>
      </c>
      <c r="B172">
        <v>7102.7349579640877</v>
      </c>
      <c r="C172">
        <v>0</v>
      </c>
      <c r="D172">
        <v>0</v>
      </c>
      <c r="E172">
        <v>2</v>
      </c>
      <c r="F172">
        <v>5</v>
      </c>
      <c r="G172">
        <v>1662731872</v>
      </c>
      <c r="H172">
        <v>119608.7866534959</v>
      </c>
      <c r="I172">
        <v>101714.804215393</v>
      </c>
      <c r="J172">
        <v>0</v>
      </c>
      <c r="K172">
        <v>1</v>
      </c>
      <c r="L172">
        <v>15</v>
      </c>
      <c r="M172">
        <v>1672061262</v>
      </c>
      <c r="N172">
        <v>579781</v>
      </c>
      <c r="O172">
        <v>0</v>
      </c>
      <c r="P172">
        <v>582533</v>
      </c>
      <c r="Q172">
        <v>5</v>
      </c>
      <c r="R172">
        <v>14</v>
      </c>
      <c r="S172">
        <v>0</v>
      </c>
      <c r="T172">
        <v>1495</v>
      </c>
      <c r="U172">
        <v>48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1209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1257</v>
      </c>
      <c r="BI172">
        <v>13048299.140000001</v>
      </c>
      <c r="BJ172">
        <v>13665913.439999999</v>
      </c>
      <c r="BK172">
        <v>617614.30000000005</v>
      </c>
      <c r="BL172">
        <v>3</v>
      </c>
      <c r="BM172">
        <v>7</v>
      </c>
      <c r="BN172">
        <v>0</v>
      </c>
      <c r="BO172">
        <v>0</v>
      </c>
      <c r="BP172">
        <v>0</v>
      </c>
      <c r="BQ172">
        <v>133313.30440584</v>
      </c>
      <c r="BR172">
        <v>176990.88923163831</v>
      </c>
      <c r="BS172">
        <v>43677.584825798243</v>
      </c>
      <c r="BT172">
        <v>12914985.83559416</v>
      </c>
      <c r="BU172">
        <v>13488922.55076836</v>
      </c>
      <c r="BV172">
        <v>573936.71517420176</v>
      </c>
      <c r="BW172">
        <v>43677.584825798243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88495.444615819128</v>
      </c>
      <c r="CI172">
        <v>106194.533538983</v>
      </c>
      <c r="CJ172">
        <v>123893.6224621468</v>
      </c>
      <c r="CK172">
        <v>141592.7113853106</v>
      </c>
      <c r="CL172">
        <v>159291.8003084744</v>
      </c>
      <c r="CM172">
        <v>194689.97815480211</v>
      </c>
      <c r="CN172">
        <v>212389.06707796591</v>
      </c>
      <c r="CO172">
        <v>230088.15600112971</v>
      </c>
      <c r="CP172">
        <v>247787.24492429351</v>
      </c>
      <c r="CQ172">
        <v>265486.33384745743</v>
      </c>
      <c r="CS172">
        <v>4.052213279134846</v>
      </c>
      <c r="CT172">
        <v>1.4630000000000001</v>
      </c>
      <c r="CV172">
        <v>-1.2885126112116559E-2</v>
      </c>
      <c r="CW172">
        <v>1.4441490604979741</v>
      </c>
      <c r="CY172">
        <v>570.13748211132895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-8279.4069794705865</v>
      </c>
      <c r="DK172">
        <v>-4346.2761076563984</v>
      </c>
      <c r="DL172">
        <v>570.1374821113277</v>
      </c>
      <c r="DM172">
        <v>6891.2406689555501</v>
      </c>
      <c r="DN172">
        <v>15319.37825141451</v>
      </c>
      <c r="DO172">
        <v>-15359.042548736121</v>
      </c>
      <c r="DP172">
        <v>-12212.537851284769</v>
      </c>
      <c r="DQ172">
        <v>-8279.4069794705865</v>
      </c>
      <c r="DR172">
        <v>-3222.5244299952101</v>
      </c>
      <c r="DS172">
        <v>3519.9856359719629</v>
      </c>
    </row>
    <row r="173" spans="1:123" x14ac:dyDescent="0.25">
      <c r="A173" s="80" t="s">
        <v>1241</v>
      </c>
      <c r="B173">
        <v>175259.72815661391</v>
      </c>
      <c r="C173">
        <v>174320.15</v>
      </c>
      <c r="D173">
        <v>61563.65330474652</v>
      </c>
      <c r="E173">
        <v>2</v>
      </c>
      <c r="F173">
        <v>0</v>
      </c>
      <c r="G173">
        <v>1671723359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43326</v>
      </c>
      <c r="O173">
        <v>0</v>
      </c>
      <c r="P173">
        <v>43326</v>
      </c>
      <c r="Q173">
        <v>1</v>
      </c>
      <c r="R173">
        <v>2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216222.04</v>
      </c>
      <c r="BJ173">
        <v>259599.01</v>
      </c>
      <c r="BK173">
        <v>43376.97</v>
      </c>
      <c r="BL173">
        <v>1</v>
      </c>
      <c r="BM173">
        <v>1</v>
      </c>
      <c r="BN173">
        <v>216222.03818528721</v>
      </c>
      <c r="BO173">
        <v>259599.00821407</v>
      </c>
      <c r="BP173">
        <v>43376.970028782816</v>
      </c>
      <c r="BQ173">
        <v>0</v>
      </c>
      <c r="BR173">
        <v>0</v>
      </c>
      <c r="BS173">
        <v>0</v>
      </c>
      <c r="BT173">
        <v>1.8147127993870531E-3</v>
      </c>
      <c r="BU173">
        <v>1.7859299841802569E-3</v>
      </c>
      <c r="BV173">
        <v>-2.8782815206795931E-5</v>
      </c>
      <c r="BW173">
        <v>43376.970028782816</v>
      </c>
      <c r="BX173">
        <v>129799.504107035</v>
      </c>
      <c r="BY173">
        <v>155759.404928442</v>
      </c>
      <c r="BZ173">
        <v>181719.30574984901</v>
      </c>
      <c r="CA173">
        <v>207679.20657125601</v>
      </c>
      <c r="CB173">
        <v>233639.10739266299</v>
      </c>
      <c r="CC173">
        <v>285558.90903547697</v>
      </c>
      <c r="CD173">
        <v>311518.80985688401</v>
      </c>
      <c r="CE173">
        <v>337478.71067829098</v>
      </c>
      <c r="CF173">
        <v>363438.61149969802</v>
      </c>
      <c r="CG173">
        <v>389398.51232110511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5.9847197266617043</v>
      </c>
      <c r="CT173">
        <v>1.4630000000000001</v>
      </c>
      <c r="CU173">
        <v>-0.33163119031620669</v>
      </c>
      <c r="CX173">
        <v>21522.78202473469</v>
      </c>
      <c r="CZ173">
        <v>8542.8316140311872</v>
      </c>
      <c r="DA173">
        <v>14311.69846323274</v>
      </c>
      <c r="DB173">
        <v>21522.78202473469</v>
      </c>
      <c r="DC173">
        <v>30794.175175237189</v>
      </c>
      <c r="DD173">
        <v>43156.03270924052</v>
      </c>
      <c r="DE173">
        <v>-1841.1287145316089</v>
      </c>
      <c r="DF173">
        <v>2773.9647648296382</v>
      </c>
      <c r="DG173">
        <v>8542.8316140311945</v>
      </c>
      <c r="DH173">
        <v>15959.94613443319</v>
      </c>
      <c r="DI173">
        <v>25849.432161635861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</row>
    <row r="174" spans="1:123" x14ac:dyDescent="0.25">
      <c r="A174" s="80" t="s">
        <v>609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61975.815168817877</v>
      </c>
      <c r="I174">
        <v>55022.171000000002</v>
      </c>
      <c r="J174">
        <v>0</v>
      </c>
      <c r="K174">
        <v>5</v>
      </c>
      <c r="L174">
        <v>14</v>
      </c>
      <c r="M174">
        <v>1667666593</v>
      </c>
      <c r="N174">
        <v>6922</v>
      </c>
      <c r="O174">
        <v>0</v>
      </c>
      <c r="P174">
        <v>7309</v>
      </c>
      <c r="Q174">
        <v>2</v>
      </c>
      <c r="R174">
        <v>3</v>
      </c>
      <c r="S174">
        <v>0</v>
      </c>
      <c r="T174">
        <v>387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52150.84</v>
      </c>
      <c r="BJ174">
        <v>94640.34</v>
      </c>
      <c r="BK174">
        <v>42489.5</v>
      </c>
      <c r="BL174">
        <v>1</v>
      </c>
      <c r="BM174">
        <v>1</v>
      </c>
      <c r="BN174">
        <v>0</v>
      </c>
      <c r="BO174">
        <v>0</v>
      </c>
      <c r="BP174">
        <v>0</v>
      </c>
      <c r="BQ174">
        <v>52150.836147875707</v>
      </c>
      <c r="BR174">
        <v>94640.335367983294</v>
      </c>
      <c r="BS174">
        <v>42489.499220107587</v>
      </c>
      <c r="BT174">
        <v>3.8521242895512842E-3</v>
      </c>
      <c r="BU174">
        <v>4.6320167020894587E-3</v>
      </c>
      <c r="BV174">
        <v>7.7989241253817454E-4</v>
      </c>
      <c r="BW174">
        <v>42489.499220107587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47320.167683991647</v>
      </c>
      <c r="CI174">
        <v>56784.201220789982</v>
      </c>
      <c r="CJ174">
        <v>66248.234757588303</v>
      </c>
      <c r="CK174">
        <v>75712.268294386638</v>
      </c>
      <c r="CL174">
        <v>85176.301831184974</v>
      </c>
      <c r="CM174">
        <v>104104.3689047816</v>
      </c>
      <c r="CN174">
        <v>113568.40244157999</v>
      </c>
      <c r="CO174">
        <v>123032.4359783783</v>
      </c>
      <c r="CP174">
        <v>132496.46951517661</v>
      </c>
      <c r="CQ174">
        <v>141960.5030519749</v>
      </c>
      <c r="CS174">
        <v>2.2273817556125972</v>
      </c>
      <c r="CT174">
        <v>1.4630000000000001</v>
      </c>
      <c r="CV174">
        <v>0.79583045875307534</v>
      </c>
      <c r="CW174">
        <v>2.627299961155749</v>
      </c>
      <c r="CY174">
        <v>-18829.41537811176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-23561.432146510931</v>
      </c>
      <c r="DK174">
        <v>-21458.31358277797</v>
      </c>
      <c r="DL174">
        <v>-18829.41537811176</v>
      </c>
      <c r="DM174">
        <v>-15449.40340068379</v>
      </c>
      <c r="DN174">
        <v>-10942.720764113161</v>
      </c>
      <c r="DO174">
        <v>-27347.045561230261</v>
      </c>
      <c r="DP174">
        <v>-25664.55071024389</v>
      </c>
      <c r="DQ174">
        <v>-23561.432146510931</v>
      </c>
      <c r="DR174">
        <v>-20857.422564568551</v>
      </c>
      <c r="DS174">
        <v>-17252.076455312039</v>
      </c>
    </row>
    <row r="175" spans="1:123" x14ac:dyDescent="0.25">
      <c r="A175" s="80" t="s">
        <v>1242</v>
      </c>
      <c r="B175">
        <v>172659.72145197031</v>
      </c>
      <c r="C175">
        <v>171744.81</v>
      </c>
      <c r="D175">
        <v>62284.816112192253</v>
      </c>
      <c r="E175">
        <v>2</v>
      </c>
      <c r="F175">
        <v>0</v>
      </c>
      <c r="G175">
        <v>1671724151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42131</v>
      </c>
      <c r="O175">
        <v>0</v>
      </c>
      <c r="P175">
        <v>42131</v>
      </c>
      <c r="Q175">
        <v>1</v>
      </c>
      <c r="R175">
        <v>2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213616.18</v>
      </c>
      <c r="BJ175">
        <v>255725</v>
      </c>
      <c r="BK175">
        <v>42108.82</v>
      </c>
      <c r="BL175">
        <v>1</v>
      </c>
      <c r="BM175">
        <v>1</v>
      </c>
      <c r="BN175">
        <v>213616.1781218909</v>
      </c>
      <c r="BO175">
        <v>255724.9968009131</v>
      </c>
      <c r="BP175">
        <v>42108.818679022137</v>
      </c>
      <c r="BQ175">
        <v>0</v>
      </c>
      <c r="BR175">
        <v>0</v>
      </c>
      <c r="BS175">
        <v>0</v>
      </c>
      <c r="BT175">
        <v>1.8781090620905161E-3</v>
      </c>
      <c r="BU175">
        <v>3.1990869319997728E-3</v>
      </c>
      <c r="BV175">
        <v>1.3209778626332991E-3</v>
      </c>
      <c r="BW175">
        <v>42108.818679022137</v>
      </c>
      <c r="BX175">
        <v>127862.4984004565</v>
      </c>
      <c r="BY175">
        <v>153434.99808054781</v>
      </c>
      <c r="BZ175">
        <v>179007.49776063909</v>
      </c>
      <c r="CA175">
        <v>204579.99744073051</v>
      </c>
      <c r="CB175">
        <v>230152.49712082179</v>
      </c>
      <c r="CC175">
        <v>281297.4964810044</v>
      </c>
      <c r="CD175">
        <v>306869.99616109568</v>
      </c>
      <c r="CE175">
        <v>332442.49584118702</v>
      </c>
      <c r="CF175">
        <v>358014.9955212783</v>
      </c>
      <c r="CG175">
        <v>383587.49520136957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6.0729558516043269</v>
      </c>
      <c r="CT175">
        <v>1.4630000000000001</v>
      </c>
      <c r="CU175">
        <v>-0.34134215730494782</v>
      </c>
      <c r="CX175">
        <v>21822.43052120613</v>
      </c>
      <c r="CZ175">
        <v>9036.1806811604765</v>
      </c>
      <c r="DA175">
        <v>14718.95838784744</v>
      </c>
      <c r="DB175">
        <v>21822.43052120613</v>
      </c>
      <c r="DC175">
        <v>30955.46612123874</v>
      </c>
      <c r="DD175">
        <v>43132.846921282216</v>
      </c>
      <c r="DE175">
        <v>-1192.8191908760491</v>
      </c>
      <c r="DF175">
        <v>3353.4029744735162</v>
      </c>
      <c r="DG175">
        <v>9036.1806811604765</v>
      </c>
      <c r="DH175">
        <v>16342.60916118656</v>
      </c>
      <c r="DI175">
        <v>26084.513801221339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</row>
    <row r="176" spans="1:123" x14ac:dyDescent="0.25">
      <c r="A176" s="80" t="s">
        <v>978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108878.6456162156</v>
      </c>
      <c r="I176">
        <v>87330.712166880243</v>
      </c>
      <c r="J176">
        <v>0</v>
      </c>
      <c r="K176">
        <v>21</v>
      </c>
      <c r="L176">
        <v>36</v>
      </c>
      <c r="M176">
        <v>1671837385</v>
      </c>
      <c r="N176">
        <v>188</v>
      </c>
      <c r="O176">
        <v>0</v>
      </c>
      <c r="P176">
        <v>8641</v>
      </c>
      <c r="Q176">
        <v>4</v>
      </c>
      <c r="R176">
        <v>9</v>
      </c>
      <c r="S176">
        <v>0</v>
      </c>
      <c r="T176">
        <v>8451</v>
      </c>
      <c r="U176">
        <v>1</v>
      </c>
      <c r="V176">
        <v>1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2</v>
      </c>
      <c r="BI176">
        <v>130784.34</v>
      </c>
      <c r="BJ176">
        <v>172737.11</v>
      </c>
      <c r="BK176">
        <v>41952.78</v>
      </c>
      <c r="BL176">
        <v>2</v>
      </c>
      <c r="BM176">
        <v>6</v>
      </c>
      <c r="BN176">
        <v>0</v>
      </c>
      <c r="BO176">
        <v>0</v>
      </c>
      <c r="BP176">
        <v>0</v>
      </c>
      <c r="BQ176">
        <v>119240.81653536551</v>
      </c>
      <c r="BR176">
        <v>161193.59290761579</v>
      </c>
      <c r="BS176">
        <v>41952.77637225033</v>
      </c>
      <c r="BT176">
        <v>11543.523464634531</v>
      </c>
      <c r="BU176">
        <v>11543.517092384191</v>
      </c>
      <c r="BV176">
        <v>3.62774966924917E-3</v>
      </c>
      <c r="BW176">
        <v>41952.77637225033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80596.796453807896</v>
      </c>
      <c r="CI176">
        <v>96716.155744569478</v>
      </c>
      <c r="CJ176">
        <v>112835.515035331</v>
      </c>
      <c r="CK176">
        <v>128954.8743260926</v>
      </c>
      <c r="CL176">
        <v>145074.23361685421</v>
      </c>
      <c r="CM176">
        <v>177312.9521983774</v>
      </c>
      <c r="CN176">
        <v>193432.31148913901</v>
      </c>
      <c r="CO176">
        <v>209551.67077990051</v>
      </c>
      <c r="CP176">
        <v>225671.03007066209</v>
      </c>
      <c r="CQ176">
        <v>241790.3893614237</v>
      </c>
      <c r="CS176">
        <v>3.8422628213525649</v>
      </c>
      <c r="CT176">
        <v>1.4630000000000001</v>
      </c>
      <c r="CV176">
        <v>4.1053198591945339E-2</v>
      </c>
      <c r="CW176">
        <v>1.5230608295400161</v>
      </c>
      <c r="CY176">
        <v>-1654.378145346381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-9714.0577907271727</v>
      </c>
      <c r="DK176">
        <v>-6131.9779483357124</v>
      </c>
      <c r="DL176">
        <v>-1654.3781453463821</v>
      </c>
      <c r="DM176">
        <v>4102.5358870684649</v>
      </c>
      <c r="DN176">
        <v>11778.4212636216</v>
      </c>
      <c r="DO176">
        <v>-16161.8015070318</v>
      </c>
      <c r="DP176">
        <v>-13296.137633118629</v>
      </c>
      <c r="DQ176">
        <v>-9714.057790727169</v>
      </c>
      <c r="DR176">
        <v>-5108.5265647952911</v>
      </c>
      <c r="DS176">
        <v>1032.1817364472149</v>
      </c>
    </row>
    <row r="177" spans="1:123" x14ac:dyDescent="0.25">
      <c r="A177" s="80" t="s">
        <v>188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102413.7481957062</v>
      </c>
      <c r="I177">
        <v>37495.214751730004</v>
      </c>
      <c r="J177">
        <v>0</v>
      </c>
      <c r="K177">
        <v>12</v>
      </c>
      <c r="L177">
        <v>27</v>
      </c>
      <c r="M177">
        <v>1671567544</v>
      </c>
      <c r="N177">
        <v>5604</v>
      </c>
      <c r="O177">
        <v>0</v>
      </c>
      <c r="P177">
        <v>102777</v>
      </c>
      <c r="Q177">
        <v>6</v>
      </c>
      <c r="R177">
        <v>29</v>
      </c>
      <c r="S177">
        <v>21</v>
      </c>
      <c r="T177">
        <v>97081</v>
      </c>
      <c r="U177">
        <v>52</v>
      </c>
      <c r="V177">
        <v>7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12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92</v>
      </c>
      <c r="BI177">
        <v>1300183.2</v>
      </c>
      <c r="BJ177">
        <v>1342007.1599999999</v>
      </c>
      <c r="BK177">
        <v>41823.96</v>
      </c>
      <c r="BL177">
        <v>3</v>
      </c>
      <c r="BM177">
        <v>14</v>
      </c>
      <c r="BN177">
        <v>0</v>
      </c>
      <c r="BO177">
        <v>0</v>
      </c>
      <c r="BP177">
        <v>0</v>
      </c>
      <c r="BQ177">
        <v>110837.2249538155</v>
      </c>
      <c r="BR177">
        <v>152661.185219437</v>
      </c>
      <c r="BS177">
        <v>41823.960265621477</v>
      </c>
      <c r="BT177">
        <v>1189345.9750461839</v>
      </c>
      <c r="BU177">
        <v>1189345.974780563</v>
      </c>
      <c r="BV177">
        <v>-2.6562147832009941E-4</v>
      </c>
      <c r="BW177">
        <v>41823.960265621477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76330.592609718486</v>
      </c>
      <c r="CI177">
        <v>91596.711131662174</v>
      </c>
      <c r="CJ177">
        <v>106862.82965360591</v>
      </c>
      <c r="CK177">
        <v>122128.94817554959</v>
      </c>
      <c r="CL177">
        <v>137395.06669749331</v>
      </c>
      <c r="CM177">
        <v>167927.30374138069</v>
      </c>
      <c r="CN177">
        <v>183193.42226332429</v>
      </c>
      <c r="CO177">
        <v>198459.54078526809</v>
      </c>
      <c r="CP177">
        <v>213725.65930721181</v>
      </c>
      <c r="CQ177">
        <v>228991.77782915541</v>
      </c>
      <c r="CS177">
        <v>3.6500891893042859</v>
      </c>
      <c r="CT177">
        <v>1.4630000000000001</v>
      </c>
      <c r="CV177">
        <v>9.586363306437673E-2</v>
      </c>
      <c r="CW177">
        <v>1.6032484951731829</v>
      </c>
      <c r="CY177">
        <v>-3658.663960762236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-11291.723221734081</v>
      </c>
      <c r="DK177">
        <v>-7899.2524390799299</v>
      </c>
      <c r="DL177">
        <v>-3658.6639607622351</v>
      </c>
      <c r="DM177">
        <v>1793.521225646226</v>
      </c>
      <c r="DN177">
        <v>9063.1014741908439</v>
      </c>
      <c r="DO177">
        <v>-17398.170630511559</v>
      </c>
      <c r="DP177">
        <v>-14684.194004388241</v>
      </c>
      <c r="DQ177">
        <v>-11291.723221734081</v>
      </c>
      <c r="DR177">
        <v>-6929.9750726073107</v>
      </c>
      <c r="DS177">
        <v>-1114.310873771617</v>
      </c>
    </row>
    <row r="178" spans="1:123" x14ac:dyDescent="0.25">
      <c r="A178" s="80" t="s">
        <v>993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64226.047275515411</v>
      </c>
      <c r="I178">
        <v>36003.99799854109</v>
      </c>
      <c r="J178">
        <v>0</v>
      </c>
      <c r="K178">
        <v>87</v>
      </c>
      <c r="L178">
        <v>59</v>
      </c>
      <c r="M178">
        <v>1671677426</v>
      </c>
      <c r="N178">
        <v>68</v>
      </c>
      <c r="O178">
        <v>0</v>
      </c>
      <c r="P178">
        <v>29438</v>
      </c>
      <c r="Q178">
        <v>5</v>
      </c>
      <c r="R178">
        <v>14</v>
      </c>
      <c r="S178">
        <v>0</v>
      </c>
      <c r="T178">
        <v>29326</v>
      </c>
      <c r="U178">
        <v>0</v>
      </c>
      <c r="V178">
        <v>17</v>
      </c>
      <c r="W178">
        <v>0</v>
      </c>
      <c r="X178">
        <v>0</v>
      </c>
      <c r="Y178">
        <v>0</v>
      </c>
      <c r="Z178">
        <v>0</v>
      </c>
      <c r="AA178">
        <v>27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44</v>
      </c>
      <c r="BI178">
        <v>194151.55</v>
      </c>
      <c r="BJ178">
        <v>235695.7</v>
      </c>
      <c r="BK178">
        <v>41544.15</v>
      </c>
      <c r="BL178">
        <v>2</v>
      </c>
      <c r="BM178">
        <v>7</v>
      </c>
      <c r="BN178">
        <v>0</v>
      </c>
      <c r="BO178">
        <v>0</v>
      </c>
      <c r="BP178">
        <v>0</v>
      </c>
      <c r="BQ178">
        <v>89990.466861379799</v>
      </c>
      <c r="BR178">
        <v>131534.6176804181</v>
      </c>
      <c r="BS178">
        <v>41544.150819038266</v>
      </c>
      <c r="BT178">
        <v>104161.0831386202</v>
      </c>
      <c r="BU178">
        <v>104161.0823195819</v>
      </c>
      <c r="BV178">
        <v>-8.1903826503548771E-4</v>
      </c>
      <c r="BW178">
        <v>41544.150819038266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65767.308840209036</v>
      </c>
      <c r="CI178">
        <v>78920.770608250838</v>
      </c>
      <c r="CJ178">
        <v>92074.232376292639</v>
      </c>
      <c r="CK178">
        <v>105227.6941443345</v>
      </c>
      <c r="CL178">
        <v>118381.1559123763</v>
      </c>
      <c r="CM178">
        <v>144688.0794484599</v>
      </c>
      <c r="CN178">
        <v>157841.5412165017</v>
      </c>
      <c r="CO178">
        <v>170995.00298454351</v>
      </c>
      <c r="CP178">
        <v>184148.46475258531</v>
      </c>
      <c r="CQ178">
        <v>197301.92652062711</v>
      </c>
      <c r="CS178">
        <v>3.1661404815654639</v>
      </c>
      <c r="CT178">
        <v>1.4630000000000001</v>
      </c>
      <c r="CV178">
        <v>0.26336782062880659</v>
      </c>
      <c r="CW178">
        <v>1.848307121579944</v>
      </c>
      <c r="CY178">
        <v>-8660.4963989337466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-15237.227282954649</v>
      </c>
      <c r="DK178">
        <v>-12314.23577894536</v>
      </c>
      <c r="DL178">
        <v>-8660.4963989337484</v>
      </c>
      <c r="DM178">
        <v>-3962.8314817759601</v>
      </c>
      <c r="DN178">
        <v>2300.7217411010929</v>
      </c>
      <c r="DO178">
        <v>-20498.611990171368</v>
      </c>
      <c r="DP178">
        <v>-18160.218786963938</v>
      </c>
      <c r="DQ178">
        <v>-15237.227282954649</v>
      </c>
      <c r="DR178">
        <v>-11479.095349228421</v>
      </c>
      <c r="DS178">
        <v>-6468.2527709267742</v>
      </c>
    </row>
    <row r="179" spans="1:123" x14ac:dyDescent="0.25">
      <c r="A179" s="80" t="s">
        <v>344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108081.19093343661</v>
      </c>
      <c r="I179">
        <v>55143.117742189483</v>
      </c>
      <c r="J179">
        <v>0</v>
      </c>
      <c r="K179">
        <v>20</v>
      </c>
      <c r="L179">
        <v>35</v>
      </c>
      <c r="M179">
        <v>1671900045</v>
      </c>
      <c r="N179">
        <v>1902528</v>
      </c>
      <c r="O179">
        <v>0</v>
      </c>
      <c r="P179">
        <v>2032735</v>
      </c>
      <c r="Q179">
        <v>14</v>
      </c>
      <c r="R179">
        <v>596</v>
      </c>
      <c r="S179">
        <v>48666</v>
      </c>
      <c r="T179">
        <v>2450</v>
      </c>
      <c r="U179">
        <v>29454</v>
      </c>
      <c r="V179">
        <v>38093</v>
      </c>
      <c r="W179">
        <v>0</v>
      </c>
      <c r="X179">
        <v>0</v>
      </c>
      <c r="Y179">
        <v>0</v>
      </c>
      <c r="Z179">
        <v>1608</v>
      </c>
      <c r="AA179">
        <v>0</v>
      </c>
      <c r="AB179">
        <v>5028</v>
      </c>
      <c r="AC179">
        <v>2929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30</v>
      </c>
      <c r="AP179">
        <v>0</v>
      </c>
      <c r="AQ179">
        <v>0</v>
      </c>
      <c r="AR179">
        <v>121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1828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127757</v>
      </c>
      <c r="BI179">
        <v>4794991.7</v>
      </c>
      <c r="BJ179">
        <v>4862459.08</v>
      </c>
      <c r="BK179">
        <v>67467.38</v>
      </c>
      <c r="BL179">
        <v>7</v>
      </c>
      <c r="BM179">
        <v>67</v>
      </c>
      <c r="BN179">
        <v>0</v>
      </c>
      <c r="BO179">
        <v>0</v>
      </c>
      <c r="BP179">
        <v>0</v>
      </c>
      <c r="BQ179">
        <v>118661.2292575414</v>
      </c>
      <c r="BR179">
        <v>160143.602665774</v>
      </c>
      <c r="BS179">
        <v>41482.373408232517</v>
      </c>
      <c r="BT179">
        <v>4676330.4707424575</v>
      </c>
      <c r="BU179">
        <v>4702315.4773342256</v>
      </c>
      <c r="BV179">
        <v>25985.006591767491</v>
      </c>
      <c r="BW179">
        <v>41482.373408232517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80071.801332886986</v>
      </c>
      <c r="CI179">
        <v>96086.16159946438</v>
      </c>
      <c r="CJ179">
        <v>112100.5218660418</v>
      </c>
      <c r="CK179">
        <v>128114.8821326192</v>
      </c>
      <c r="CL179">
        <v>144129.24239919661</v>
      </c>
      <c r="CM179">
        <v>176157.96293235139</v>
      </c>
      <c r="CN179">
        <v>192172.32319892879</v>
      </c>
      <c r="CO179">
        <v>208186.68346550621</v>
      </c>
      <c r="CP179">
        <v>224201.04373208349</v>
      </c>
      <c r="CQ179">
        <v>240215.403998661</v>
      </c>
      <c r="CS179">
        <v>3.8605216989342308</v>
      </c>
      <c r="CT179">
        <v>1.4630000000000001</v>
      </c>
      <c r="CV179">
        <v>3.612939181361785E-2</v>
      </c>
      <c r="CW179">
        <v>1.5158573002233231</v>
      </c>
      <c r="CY179">
        <v>-1446.472741789024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-9453.6528750777215</v>
      </c>
      <c r="DK179">
        <v>-5894.9061491716348</v>
      </c>
      <c r="DL179">
        <v>-1446.472741789024</v>
      </c>
      <c r="DM179">
        <v>4272.9416391314726</v>
      </c>
      <c r="DN179">
        <v>11898.82748035881</v>
      </c>
      <c r="DO179">
        <v>-15859.39698170868</v>
      </c>
      <c r="DP179">
        <v>-13012.39960098381</v>
      </c>
      <c r="DQ179">
        <v>-9453.6528750777215</v>
      </c>
      <c r="DR179">
        <v>-4878.1213703413232</v>
      </c>
      <c r="DS179">
        <v>1222.5873026405461</v>
      </c>
    </row>
    <row r="180" spans="1:123" x14ac:dyDescent="0.25">
      <c r="A180" s="80" t="s">
        <v>611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62560.653843958207</v>
      </c>
      <c r="I180">
        <v>56250</v>
      </c>
      <c r="J180">
        <v>0</v>
      </c>
      <c r="K180">
        <v>10</v>
      </c>
      <c r="L180">
        <v>12</v>
      </c>
      <c r="M180">
        <v>1670465037</v>
      </c>
      <c r="N180">
        <v>152</v>
      </c>
      <c r="O180">
        <v>0</v>
      </c>
      <c r="P180">
        <v>545</v>
      </c>
      <c r="Q180">
        <v>2</v>
      </c>
      <c r="R180">
        <v>2</v>
      </c>
      <c r="S180">
        <v>0</v>
      </c>
      <c r="T180">
        <v>393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58435.839999999997</v>
      </c>
      <c r="BJ180">
        <v>107424.44</v>
      </c>
      <c r="BK180">
        <v>48988.6</v>
      </c>
      <c r="BL180">
        <v>1</v>
      </c>
      <c r="BM180">
        <v>2</v>
      </c>
      <c r="BN180">
        <v>0</v>
      </c>
      <c r="BO180">
        <v>0</v>
      </c>
      <c r="BP180">
        <v>0</v>
      </c>
      <c r="BQ180">
        <v>52551.329336797302</v>
      </c>
      <c r="BR180">
        <v>94003.968594605758</v>
      </c>
      <c r="BS180">
        <v>41452.639257808463</v>
      </c>
      <c r="BT180">
        <v>5884.5106632026946</v>
      </c>
      <c r="BU180">
        <v>13420.471405394241</v>
      </c>
      <c r="BV180">
        <v>7535.9607421915434</v>
      </c>
      <c r="BW180">
        <v>41452.639257808463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47001.984297302879</v>
      </c>
      <c r="CI180">
        <v>56402.381156763448</v>
      </c>
      <c r="CJ180">
        <v>65802.778016224023</v>
      </c>
      <c r="CK180">
        <v>75203.174875684606</v>
      </c>
      <c r="CL180">
        <v>84603.571735145189</v>
      </c>
      <c r="CM180">
        <v>103404.3654540663</v>
      </c>
      <c r="CN180">
        <v>112804.7623135269</v>
      </c>
      <c r="CO180">
        <v>122205.15917298751</v>
      </c>
      <c r="CP180">
        <v>131605.55603244799</v>
      </c>
      <c r="CQ180">
        <v>141005.95289190859</v>
      </c>
      <c r="CS180">
        <v>2.2677438705401172</v>
      </c>
      <c r="CT180">
        <v>1.4630000000000001</v>
      </c>
      <c r="CV180">
        <v>0.76386762718812018</v>
      </c>
      <c r="CW180">
        <v>2.5805383385762202</v>
      </c>
      <c r="CY180">
        <v>-17951.64710915702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-22651.845538887301</v>
      </c>
      <c r="DK180">
        <v>-20562.868459007179</v>
      </c>
      <c r="DL180">
        <v>-17951.64710915702</v>
      </c>
      <c r="DM180">
        <v>-14594.362516492531</v>
      </c>
      <c r="DN180">
        <v>-10117.98305960654</v>
      </c>
      <c r="DO180">
        <v>-26412.00428267154</v>
      </c>
      <c r="DP180">
        <v>-24740.82261876743</v>
      </c>
      <c r="DQ180">
        <v>-22651.845538887301</v>
      </c>
      <c r="DR180">
        <v>-19966.017864755711</v>
      </c>
      <c r="DS180">
        <v>-16384.914299246921</v>
      </c>
    </row>
    <row r="181" spans="1:123" x14ac:dyDescent="0.25">
      <c r="A181" s="80" t="s">
        <v>369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104954.9497562816</v>
      </c>
      <c r="I181">
        <v>11220.34712043855</v>
      </c>
      <c r="J181">
        <v>0</v>
      </c>
      <c r="K181">
        <v>49</v>
      </c>
      <c r="L181">
        <v>52</v>
      </c>
      <c r="M181">
        <v>1671794142</v>
      </c>
      <c r="N181">
        <v>1086</v>
      </c>
      <c r="O181">
        <v>0</v>
      </c>
      <c r="P181">
        <v>55572</v>
      </c>
      <c r="Q181">
        <v>3</v>
      </c>
      <c r="R181">
        <v>6</v>
      </c>
      <c r="S181">
        <v>0</v>
      </c>
      <c r="T181">
        <v>54462</v>
      </c>
      <c r="U181">
        <v>24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24</v>
      </c>
      <c r="BI181">
        <v>114554.73</v>
      </c>
      <c r="BJ181">
        <v>155822.32</v>
      </c>
      <c r="BK181">
        <v>41267.599999999999</v>
      </c>
      <c r="BL181">
        <v>2</v>
      </c>
      <c r="BM181">
        <v>3</v>
      </c>
      <c r="BN181">
        <v>0</v>
      </c>
      <c r="BO181">
        <v>0</v>
      </c>
      <c r="BP181">
        <v>0</v>
      </c>
      <c r="BQ181">
        <v>113369.1096804374</v>
      </c>
      <c r="BR181">
        <v>154636.70547544479</v>
      </c>
      <c r="BS181">
        <v>41267.595795007481</v>
      </c>
      <c r="BT181">
        <v>1185.620319562629</v>
      </c>
      <c r="BU181">
        <v>1185.61452455516</v>
      </c>
      <c r="BV181">
        <v>4.2049925177707337E-3</v>
      </c>
      <c r="BW181">
        <v>41267.595795007481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77318.352737722424</v>
      </c>
      <c r="CI181">
        <v>92782.0232852669</v>
      </c>
      <c r="CJ181">
        <v>108245.6938328114</v>
      </c>
      <c r="CK181">
        <v>123709.3643803559</v>
      </c>
      <c r="CL181">
        <v>139173.03492790039</v>
      </c>
      <c r="CM181">
        <v>170100.37602298931</v>
      </c>
      <c r="CN181">
        <v>185564.0465705338</v>
      </c>
      <c r="CO181">
        <v>201027.71711807829</v>
      </c>
      <c r="CP181">
        <v>216491.38766562281</v>
      </c>
      <c r="CQ181">
        <v>231955.0582131673</v>
      </c>
      <c r="CS181">
        <v>3.7471702069484909</v>
      </c>
      <c r="CT181">
        <v>1.4630000000000001</v>
      </c>
      <c r="CV181">
        <v>6.7472193438846029E-2</v>
      </c>
      <c r="CW181">
        <v>1.561711819001032</v>
      </c>
      <c r="CY181">
        <v>-2608.4194261462671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-10340.254699918511</v>
      </c>
      <c r="DK181">
        <v>-6903.8834671308496</v>
      </c>
      <c r="DL181">
        <v>-2608.419426146269</v>
      </c>
      <c r="DM181">
        <v>2914.320055119621</v>
      </c>
      <c r="DN181">
        <v>10277.97269680747</v>
      </c>
      <c r="DO181">
        <v>-16525.72291893631</v>
      </c>
      <c r="DP181">
        <v>-13776.625932706171</v>
      </c>
      <c r="DQ181">
        <v>-10340.254699918511</v>
      </c>
      <c r="DR181">
        <v>-5922.0631149058026</v>
      </c>
      <c r="DS181">
        <v>-31.141001555522958</v>
      </c>
    </row>
    <row r="182" spans="1:123" x14ac:dyDescent="0.25">
      <c r="A182" s="80" t="s">
        <v>182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104921.6106944503</v>
      </c>
      <c r="I182">
        <v>75636.585966469182</v>
      </c>
      <c r="J182">
        <v>0</v>
      </c>
      <c r="K182">
        <v>25</v>
      </c>
      <c r="L182">
        <v>57</v>
      </c>
      <c r="M182">
        <v>1671743395</v>
      </c>
      <c r="N182">
        <v>13711</v>
      </c>
      <c r="O182">
        <v>0</v>
      </c>
      <c r="P182">
        <v>229729</v>
      </c>
      <c r="Q182">
        <v>17</v>
      </c>
      <c r="R182">
        <v>188</v>
      </c>
      <c r="S182">
        <v>4439</v>
      </c>
      <c r="T182">
        <v>47000</v>
      </c>
      <c r="U182">
        <v>10243</v>
      </c>
      <c r="V182">
        <v>117689</v>
      </c>
      <c r="W182">
        <v>0</v>
      </c>
      <c r="X182">
        <v>0</v>
      </c>
      <c r="Y182">
        <v>990</v>
      </c>
      <c r="Z182">
        <v>36</v>
      </c>
      <c r="AA182">
        <v>0</v>
      </c>
      <c r="AB182">
        <v>5522</v>
      </c>
      <c r="AC182">
        <v>29488</v>
      </c>
      <c r="AD182">
        <v>0</v>
      </c>
      <c r="AE182">
        <v>1</v>
      </c>
      <c r="AF182">
        <v>0</v>
      </c>
      <c r="AG182">
        <v>0</v>
      </c>
      <c r="AH182">
        <v>314</v>
      </c>
      <c r="AI182">
        <v>0</v>
      </c>
      <c r="AJ182">
        <v>0</v>
      </c>
      <c r="AK182">
        <v>0</v>
      </c>
      <c r="AL182">
        <v>2</v>
      </c>
      <c r="AM182">
        <v>0</v>
      </c>
      <c r="AN182">
        <v>0</v>
      </c>
      <c r="AO182">
        <v>0</v>
      </c>
      <c r="AP182">
        <v>293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1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169018</v>
      </c>
      <c r="BI182">
        <v>2213696.5299999998</v>
      </c>
      <c r="BJ182">
        <v>2291584.67</v>
      </c>
      <c r="BK182">
        <v>78805.52</v>
      </c>
      <c r="BL182">
        <v>8</v>
      </c>
      <c r="BM182">
        <v>67</v>
      </c>
      <c r="BN182">
        <v>0</v>
      </c>
      <c r="BO182">
        <v>0</v>
      </c>
      <c r="BP182">
        <v>0</v>
      </c>
      <c r="BQ182">
        <v>114285.0941363384</v>
      </c>
      <c r="BR182">
        <v>155446.7850273597</v>
      </c>
      <c r="BS182">
        <v>41161.690891021302</v>
      </c>
      <c r="BT182">
        <v>2099411.435863662</v>
      </c>
      <c r="BU182">
        <v>2136137.8849726398</v>
      </c>
      <c r="BV182">
        <v>37643.829108978702</v>
      </c>
      <c r="BW182">
        <v>41161.690891021302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77723.39251367985</v>
      </c>
      <c r="CI182">
        <v>93268.071016415823</v>
      </c>
      <c r="CJ182">
        <v>108812.7495191518</v>
      </c>
      <c r="CK182">
        <v>124357.4280218878</v>
      </c>
      <c r="CL182">
        <v>139902.1065246237</v>
      </c>
      <c r="CM182">
        <v>170991.4635300957</v>
      </c>
      <c r="CN182">
        <v>186536.14203283159</v>
      </c>
      <c r="CO182">
        <v>202080.82053556759</v>
      </c>
      <c r="CP182">
        <v>217625.49903830359</v>
      </c>
      <c r="CQ182">
        <v>233170.17754103951</v>
      </c>
      <c r="CS182">
        <v>3.7764917247670131</v>
      </c>
      <c r="CT182">
        <v>1.4630000000000001</v>
      </c>
      <c r="CV182">
        <v>5.9184103004164879E-2</v>
      </c>
      <c r="CW182">
        <v>1.5495863426950931</v>
      </c>
      <c r="CY182">
        <v>-2299.9946341813802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-10072.33388554936</v>
      </c>
      <c r="DK182">
        <v>-6617.9608849413708</v>
      </c>
      <c r="DL182">
        <v>-2299.994634181377</v>
      </c>
      <c r="DM182">
        <v>3251.6762596529011</v>
      </c>
      <c r="DN182">
        <v>10653.904118098601</v>
      </c>
      <c r="DO182">
        <v>-16290.20528664375</v>
      </c>
      <c r="DP182">
        <v>-13526.70688615735</v>
      </c>
      <c r="DQ182">
        <v>-10072.33388554936</v>
      </c>
      <c r="DR182">
        <v>-5630.99717048194</v>
      </c>
      <c r="DS182">
        <v>290.78511627462291</v>
      </c>
    </row>
    <row r="183" spans="1:123" x14ac:dyDescent="0.25">
      <c r="A183" s="80" t="s">
        <v>616</v>
      </c>
      <c r="B183">
        <v>4018.9600630442278</v>
      </c>
      <c r="C183">
        <v>22.877593315919391</v>
      </c>
      <c r="D183">
        <v>22.877593315919391</v>
      </c>
      <c r="E183">
        <v>12</v>
      </c>
      <c r="F183">
        <v>41</v>
      </c>
      <c r="G183">
        <v>1671572987</v>
      </c>
      <c r="H183">
        <v>101553.420975353</v>
      </c>
      <c r="I183">
        <v>79598.419620249755</v>
      </c>
      <c r="J183">
        <v>0</v>
      </c>
      <c r="K183">
        <v>20</v>
      </c>
      <c r="L183">
        <v>57</v>
      </c>
      <c r="M183">
        <v>1671573040</v>
      </c>
      <c r="N183">
        <v>9679</v>
      </c>
      <c r="O183">
        <v>0</v>
      </c>
      <c r="P183">
        <v>11486</v>
      </c>
      <c r="Q183">
        <v>5</v>
      </c>
      <c r="R183">
        <v>22</v>
      </c>
      <c r="S183">
        <v>13</v>
      </c>
      <c r="T183">
        <v>1784</v>
      </c>
      <c r="U183">
        <v>10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23</v>
      </c>
      <c r="BI183">
        <v>163899.13</v>
      </c>
      <c r="BJ183">
        <v>205052.52</v>
      </c>
      <c r="BK183">
        <v>41153.39</v>
      </c>
      <c r="BL183">
        <v>2</v>
      </c>
      <c r="BM183">
        <v>6</v>
      </c>
      <c r="BN183">
        <v>302.25722947104379</v>
      </c>
      <c r="BO183">
        <v>302.25722947104379</v>
      </c>
      <c r="BP183">
        <v>0</v>
      </c>
      <c r="BQ183">
        <v>114538.7420936766</v>
      </c>
      <c r="BR183">
        <v>155692.13028845671</v>
      </c>
      <c r="BS183">
        <v>41153.388194780091</v>
      </c>
      <c r="BT183">
        <v>49058.130676852357</v>
      </c>
      <c r="BU183">
        <v>49058.132482072251</v>
      </c>
      <c r="BV183">
        <v>1.8052199084195311E-3</v>
      </c>
      <c r="BW183">
        <v>41153.388194780091</v>
      </c>
      <c r="BX183">
        <v>151.12861473552189</v>
      </c>
      <c r="BY183">
        <v>181.35433768262629</v>
      </c>
      <c r="BZ183">
        <v>211.5800606297307</v>
      </c>
      <c r="CA183">
        <v>241.8057835768351</v>
      </c>
      <c r="CB183">
        <v>272.03150652393953</v>
      </c>
      <c r="CC183">
        <v>332.48295241814827</v>
      </c>
      <c r="CD183">
        <v>362.70867536525259</v>
      </c>
      <c r="CE183">
        <v>392.93439831235702</v>
      </c>
      <c r="CF183">
        <v>423.16012125946128</v>
      </c>
      <c r="CG183">
        <v>453.38584420656582</v>
      </c>
      <c r="CH183">
        <v>77846.065144228342</v>
      </c>
      <c r="CI183">
        <v>93415.27817307401</v>
      </c>
      <c r="CJ183">
        <v>108984.49120191971</v>
      </c>
      <c r="CK183">
        <v>124553.7042307653</v>
      </c>
      <c r="CL183">
        <v>140122.91725961099</v>
      </c>
      <c r="CM183">
        <v>171261.34331730241</v>
      </c>
      <c r="CN183">
        <v>186830.55634614799</v>
      </c>
      <c r="CO183">
        <v>202399.76937499369</v>
      </c>
      <c r="CP183">
        <v>217968.98240383941</v>
      </c>
      <c r="CQ183">
        <v>233538.195432685</v>
      </c>
      <c r="CR183" t="s">
        <v>116</v>
      </c>
      <c r="CS183">
        <v>3.783215358880335</v>
      </c>
      <c r="CT183">
        <v>1.4630000000000001</v>
      </c>
      <c r="CU183">
        <v>-1</v>
      </c>
      <c r="CV183">
        <v>5.7301691961787922E-2</v>
      </c>
      <c r="CW183">
        <v>1.5468323753400961</v>
      </c>
      <c r="CY183">
        <v>-2230.3556226659198</v>
      </c>
      <c r="CZ183">
        <v>60.451445894208767</v>
      </c>
      <c r="DA183">
        <v>67.168273215787522</v>
      </c>
      <c r="DB183">
        <v>75.564307367760961</v>
      </c>
      <c r="DC183">
        <v>86.359208420298245</v>
      </c>
      <c r="DD183">
        <v>100.7524098236813</v>
      </c>
      <c r="DE183">
        <v>48.361156715367017</v>
      </c>
      <c r="DF183">
        <v>53.734618572630019</v>
      </c>
      <c r="DG183">
        <v>60.451445894208767</v>
      </c>
      <c r="DH183">
        <v>69.087366736238593</v>
      </c>
      <c r="DI183">
        <v>80.601927858945032</v>
      </c>
      <c r="DJ183">
        <v>-10014.962137088751</v>
      </c>
      <c r="DK183">
        <v>-6555.1370195674972</v>
      </c>
      <c r="DL183">
        <v>-2230.3556226659198</v>
      </c>
      <c r="DM183">
        <v>3330.0776019218169</v>
      </c>
      <c r="DN183">
        <v>10743.9885680388</v>
      </c>
      <c r="DO183">
        <v>-16242.647348627021</v>
      </c>
      <c r="DP183">
        <v>-13474.787254610021</v>
      </c>
      <c r="DQ183">
        <v>-10014.962137088751</v>
      </c>
      <c r="DR183">
        <v>-5566.6155574185614</v>
      </c>
      <c r="DS183">
        <v>364.51321547502448</v>
      </c>
    </row>
    <row r="184" spans="1:123" x14ac:dyDescent="0.25">
      <c r="A184" s="80" t="s">
        <v>343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116042.0937438894</v>
      </c>
      <c r="I184">
        <v>68981.989911180295</v>
      </c>
      <c r="J184">
        <v>0</v>
      </c>
      <c r="K184">
        <v>20</v>
      </c>
      <c r="L184">
        <v>58</v>
      </c>
      <c r="M184">
        <v>1672103830</v>
      </c>
      <c r="N184">
        <v>772</v>
      </c>
      <c r="O184">
        <v>0</v>
      </c>
      <c r="P184">
        <v>821</v>
      </c>
      <c r="Q184">
        <v>5</v>
      </c>
      <c r="R184">
        <v>15</v>
      </c>
      <c r="S184">
        <v>5</v>
      </c>
      <c r="T184">
        <v>41</v>
      </c>
      <c r="U184">
        <v>0</v>
      </c>
      <c r="V184">
        <v>3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8</v>
      </c>
      <c r="BI184">
        <v>274430.94</v>
      </c>
      <c r="BJ184">
        <v>330578.17</v>
      </c>
      <c r="BK184">
        <v>56147.23</v>
      </c>
      <c r="BL184">
        <v>2</v>
      </c>
      <c r="BM184">
        <v>10</v>
      </c>
      <c r="BN184">
        <v>0</v>
      </c>
      <c r="BO184">
        <v>0</v>
      </c>
      <c r="BP184">
        <v>0</v>
      </c>
      <c r="BQ184">
        <v>129715.3066862118</v>
      </c>
      <c r="BR184">
        <v>170861.11571256339</v>
      </c>
      <c r="BS184">
        <v>41145.809026351599</v>
      </c>
      <c r="BT184">
        <v>144715.63331378819</v>
      </c>
      <c r="BU184">
        <v>159717.05428743651</v>
      </c>
      <c r="BV184">
        <v>15001.420973648401</v>
      </c>
      <c r="BW184">
        <v>41145.809026351599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85430.557856281725</v>
      </c>
      <c r="CI184">
        <v>102516.6694275381</v>
      </c>
      <c r="CJ184">
        <v>119602.78099879441</v>
      </c>
      <c r="CK184">
        <v>136688.89257005081</v>
      </c>
      <c r="CL184">
        <v>153775.00414130709</v>
      </c>
      <c r="CM184">
        <v>187947.22728381981</v>
      </c>
      <c r="CN184">
        <v>205033.33885507609</v>
      </c>
      <c r="CO184">
        <v>222119.45042633251</v>
      </c>
      <c r="CP184">
        <v>239205.56199758881</v>
      </c>
      <c r="CQ184">
        <v>256291.6735688452</v>
      </c>
      <c r="CS184">
        <v>4.1525764046378679</v>
      </c>
      <c r="CT184">
        <v>1.4630000000000001</v>
      </c>
      <c r="CV184">
        <v>-3.6742588159837553E-2</v>
      </c>
      <c r="CW184">
        <v>1.4092455935221579</v>
      </c>
      <c r="CY184">
        <v>1569.4699017892649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-6973.5858838389104</v>
      </c>
      <c r="DK184">
        <v>-3176.672201337497</v>
      </c>
      <c r="DL184">
        <v>1569.469901789264</v>
      </c>
      <c r="DM184">
        <v>7671.6526058093878</v>
      </c>
      <c r="DN184">
        <v>15807.896211169549</v>
      </c>
      <c r="DO184">
        <v>-13808.030512341449</v>
      </c>
      <c r="DP184">
        <v>-10770.499566340321</v>
      </c>
      <c r="DQ184">
        <v>-6973.5858838389104</v>
      </c>
      <c r="DR184">
        <v>-2091.839720622811</v>
      </c>
      <c r="DS184">
        <v>4417.1551636653166</v>
      </c>
    </row>
    <row r="185" spans="1:123" x14ac:dyDescent="0.25">
      <c r="A185" s="80" t="s">
        <v>608</v>
      </c>
      <c r="B185">
        <v>102470.7226659633</v>
      </c>
      <c r="C185">
        <v>100041.105970084</v>
      </c>
      <c r="D185">
        <v>0</v>
      </c>
      <c r="E185">
        <v>8</v>
      </c>
      <c r="F185">
        <v>4</v>
      </c>
      <c r="G185">
        <v>1671643523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40333</v>
      </c>
      <c r="O185">
        <v>0</v>
      </c>
      <c r="P185">
        <v>40333</v>
      </c>
      <c r="Q185">
        <v>1</v>
      </c>
      <c r="R185">
        <v>5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476469.94</v>
      </c>
      <c r="BJ185">
        <v>667275.03</v>
      </c>
      <c r="BK185">
        <v>190805.09</v>
      </c>
      <c r="BL185">
        <v>1</v>
      </c>
      <c r="BM185">
        <v>3</v>
      </c>
      <c r="BN185">
        <v>110891.81187360179</v>
      </c>
      <c r="BO185">
        <v>151472.14137564311</v>
      </c>
      <c r="BP185">
        <v>40580.329502041342</v>
      </c>
      <c r="BQ185">
        <v>0</v>
      </c>
      <c r="BR185">
        <v>0</v>
      </c>
      <c r="BS185">
        <v>0</v>
      </c>
      <c r="BT185">
        <v>365578.12812639819</v>
      </c>
      <c r="BU185">
        <v>515802.88862435688</v>
      </c>
      <c r="BV185">
        <v>150224.76049795869</v>
      </c>
      <c r="BW185">
        <v>40580.329502041342</v>
      </c>
      <c r="BX185">
        <v>75736.070687821557</v>
      </c>
      <c r="BY185">
        <v>90883.284825385868</v>
      </c>
      <c r="BZ185">
        <v>106030.49896295019</v>
      </c>
      <c r="CA185">
        <v>121177.71310051451</v>
      </c>
      <c r="CB185">
        <v>136324.92723807879</v>
      </c>
      <c r="CC185">
        <v>166619.35551320741</v>
      </c>
      <c r="CD185">
        <v>181766.56965077171</v>
      </c>
      <c r="CE185">
        <v>196913.78378833609</v>
      </c>
      <c r="CF185">
        <v>212060.99792590039</v>
      </c>
      <c r="CG185">
        <v>227208.21206346471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3.7326493706273021</v>
      </c>
      <c r="CT185">
        <v>1.4630000000000001</v>
      </c>
      <c r="CU185">
        <v>7.1624897713810087E-2</v>
      </c>
      <c r="CX185">
        <v>-2712.2941581305581</v>
      </c>
      <c r="CZ185">
        <v>-10285.901226912711</v>
      </c>
      <c r="DA185">
        <v>-6919.8536407873107</v>
      </c>
      <c r="DB185">
        <v>-2712.2941581305572</v>
      </c>
      <c r="DC185">
        <v>2697.4251767138412</v>
      </c>
      <c r="DD185">
        <v>9910.3842898397052</v>
      </c>
      <c r="DE185">
        <v>-16344.78688193844</v>
      </c>
      <c r="DF185">
        <v>-13651.948813038111</v>
      </c>
      <c r="DG185">
        <v>-10285.901226912711</v>
      </c>
      <c r="DH185">
        <v>-5958.125759037197</v>
      </c>
      <c r="DI185">
        <v>-187.75846853650731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</row>
    <row r="186" spans="1:123" x14ac:dyDescent="0.25">
      <c r="A186" s="80" t="s">
        <v>365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102550.42519362269</v>
      </c>
      <c r="I186">
        <v>98572.749513804723</v>
      </c>
      <c r="J186">
        <v>0</v>
      </c>
      <c r="K186">
        <v>3</v>
      </c>
      <c r="L186">
        <v>7</v>
      </c>
      <c r="M186">
        <v>1671650541</v>
      </c>
      <c r="N186">
        <v>772062</v>
      </c>
      <c r="O186">
        <v>0</v>
      </c>
      <c r="P186">
        <v>838914</v>
      </c>
      <c r="Q186">
        <v>13</v>
      </c>
      <c r="R186">
        <v>82</v>
      </c>
      <c r="S186">
        <v>772</v>
      </c>
      <c r="T186">
        <v>61830</v>
      </c>
      <c r="U186">
        <v>232</v>
      </c>
      <c r="V186">
        <v>1734</v>
      </c>
      <c r="W186">
        <v>6</v>
      </c>
      <c r="X186">
        <v>0</v>
      </c>
      <c r="Y186">
        <v>0</v>
      </c>
      <c r="Z186">
        <v>0</v>
      </c>
      <c r="AA186">
        <v>0</v>
      </c>
      <c r="AB186">
        <v>2155</v>
      </c>
      <c r="AC186">
        <v>2</v>
      </c>
      <c r="AD186">
        <v>0</v>
      </c>
      <c r="AE186">
        <v>0</v>
      </c>
      <c r="AF186">
        <v>0</v>
      </c>
      <c r="AG186">
        <v>0</v>
      </c>
      <c r="AH186">
        <v>108</v>
      </c>
      <c r="AI186">
        <v>9</v>
      </c>
      <c r="AJ186">
        <v>0</v>
      </c>
      <c r="AK186">
        <v>0</v>
      </c>
      <c r="AL186">
        <v>4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5022</v>
      </c>
      <c r="BI186">
        <v>231561.87</v>
      </c>
      <c r="BJ186">
        <v>271983.43</v>
      </c>
      <c r="BK186">
        <v>40421.56</v>
      </c>
      <c r="BL186">
        <v>8</v>
      </c>
      <c r="BM186">
        <v>26</v>
      </c>
      <c r="BN186">
        <v>0.60773208128949063</v>
      </c>
      <c r="BO186">
        <v>0.60773208128949063</v>
      </c>
      <c r="BP186">
        <v>0</v>
      </c>
      <c r="BQ186">
        <v>111543.2200895842</v>
      </c>
      <c r="BR186">
        <v>151964.77645435609</v>
      </c>
      <c r="BS186">
        <v>40421.556364771983</v>
      </c>
      <c r="BT186">
        <v>120018.04217833449</v>
      </c>
      <c r="BU186">
        <v>120018.0458135626</v>
      </c>
      <c r="BV186">
        <v>3.6352280149003491E-3</v>
      </c>
      <c r="BW186">
        <v>40421.556364771983</v>
      </c>
      <c r="BX186">
        <v>0.30386604064474532</v>
      </c>
      <c r="BY186">
        <v>0.36463924877369441</v>
      </c>
      <c r="BZ186">
        <v>0.4254124569026434</v>
      </c>
      <c r="CA186">
        <v>0.48618566503159261</v>
      </c>
      <c r="CB186">
        <v>0.54695887316054159</v>
      </c>
      <c r="CC186">
        <v>0.66850528941843979</v>
      </c>
      <c r="CD186">
        <v>0.72927849754738872</v>
      </c>
      <c r="CE186">
        <v>0.79005170567633787</v>
      </c>
      <c r="CF186">
        <v>0.8508249138052868</v>
      </c>
      <c r="CG186">
        <v>0.91159812193423595</v>
      </c>
      <c r="CH186">
        <v>75982.388227178075</v>
      </c>
      <c r="CI186">
        <v>91178.865872613693</v>
      </c>
      <c r="CJ186">
        <v>106375.3435180493</v>
      </c>
      <c r="CK186">
        <v>121571.8211634849</v>
      </c>
      <c r="CL186">
        <v>136768.29880892049</v>
      </c>
      <c r="CM186">
        <v>167161.25409979181</v>
      </c>
      <c r="CN186">
        <v>182357.73174522739</v>
      </c>
      <c r="CO186">
        <v>197554.20939066299</v>
      </c>
      <c r="CP186">
        <v>212750.68703609859</v>
      </c>
      <c r="CQ186">
        <v>227947.1646815342</v>
      </c>
      <c r="CR186" t="s">
        <v>116</v>
      </c>
      <c r="CS186">
        <v>3.7594983993935429</v>
      </c>
      <c r="CT186">
        <v>1.4630000000000001</v>
      </c>
      <c r="CU186">
        <v>-1</v>
      </c>
      <c r="CV186">
        <v>6.3971725761408305E-2</v>
      </c>
      <c r="CW186">
        <v>1.55659063478894</v>
      </c>
      <c r="CY186">
        <v>-2430.3622511829458</v>
      </c>
      <c r="CZ186">
        <v>0.1215464162578981</v>
      </c>
      <c r="DA186">
        <v>0.13505157361988679</v>
      </c>
      <c r="DB186">
        <v>0.15193302032237271</v>
      </c>
      <c r="DC186">
        <v>0.173637737511283</v>
      </c>
      <c r="DD186">
        <v>0.20257736042983021</v>
      </c>
      <c r="DE186">
        <v>9.7237133006318505E-2</v>
      </c>
      <c r="DF186">
        <v>0.1080412588959095</v>
      </c>
      <c r="DG186">
        <v>0.1215464162578981</v>
      </c>
      <c r="DH186">
        <v>0.13891019000902641</v>
      </c>
      <c r="DI186">
        <v>0.1620618883438642</v>
      </c>
      <c r="DJ186">
        <v>-10028.601073900751</v>
      </c>
      <c r="DK186">
        <v>-6651.6060415817255</v>
      </c>
      <c r="DL186">
        <v>-2430.3622511829449</v>
      </c>
      <c r="DM186">
        <v>2996.951193615489</v>
      </c>
      <c r="DN186">
        <v>10233.3691200134</v>
      </c>
      <c r="DO186">
        <v>-16107.192132075001</v>
      </c>
      <c r="DP186">
        <v>-13405.596106219769</v>
      </c>
      <c r="DQ186">
        <v>-10028.601073900751</v>
      </c>
      <c r="DR186">
        <v>-5686.7503180620042</v>
      </c>
      <c r="DS186">
        <v>102.3840230563292</v>
      </c>
    </row>
    <row r="187" spans="1:123" x14ac:dyDescent="0.25">
      <c r="A187" s="80" t="s">
        <v>388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100972.8088016632</v>
      </c>
      <c r="I187">
        <v>0.1599110195252765</v>
      </c>
      <c r="J187">
        <v>0</v>
      </c>
      <c r="K187">
        <v>79</v>
      </c>
      <c r="L187">
        <v>53</v>
      </c>
      <c r="M187">
        <v>1671793842</v>
      </c>
      <c r="N187">
        <v>510</v>
      </c>
      <c r="O187">
        <v>0</v>
      </c>
      <c r="P187">
        <v>1843</v>
      </c>
      <c r="Q187">
        <v>3</v>
      </c>
      <c r="R187">
        <v>8</v>
      </c>
      <c r="S187">
        <v>0</v>
      </c>
      <c r="T187">
        <v>1331</v>
      </c>
      <c r="U187">
        <v>2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2</v>
      </c>
      <c r="BI187">
        <v>109997.35</v>
      </c>
      <c r="BJ187">
        <v>149698.37</v>
      </c>
      <c r="BK187">
        <v>39701.019999999997</v>
      </c>
      <c r="BL187">
        <v>2</v>
      </c>
      <c r="BM187">
        <v>3</v>
      </c>
      <c r="BN187">
        <v>0</v>
      </c>
      <c r="BO187">
        <v>0</v>
      </c>
      <c r="BP187">
        <v>0</v>
      </c>
      <c r="BQ187">
        <v>109923.4914152328</v>
      </c>
      <c r="BR187">
        <v>149624.50764975001</v>
      </c>
      <c r="BS187">
        <v>39701.016234517192</v>
      </c>
      <c r="BT187">
        <v>73.858584767207503</v>
      </c>
      <c r="BU187">
        <v>73.862350250012241</v>
      </c>
      <c r="BV187">
        <v>3.7654828047379851E-3</v>
      </c>
      <c r="BW187">
        <v>39701.016234517192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74812.253824874992</v>
      </c>
      <c r="CI187">
        <v>89774.704589849993</v>
      </c>
      <c r="CJ187">
        <v>104737.15535482499</v>
      </c>
      <c r="CK187">
        <v>119699.6061198</v>
      </c>
      <c r="CL187">
        <v>134662.056884775</v>
      </c>
      <c r="CM187">
        <v>164586.958414725</v>
      </c>
      <c r="CN187">
        <v>179549.40917969999</v>
      </c>
      <c r="CO187">
        <v>194511.859944675</v>
      </c>
      <c r="CP187">
        <v>209474.31070964999</v>
      </c>
      <c r="CQ187">
        <v>224436.761474625</v>
      </c>
      <c r="CS187">
        <v>3.768782813162908</v>
      </c>
      <c r="CT187">
        <v>1.4630000000000001</v>
      </c>
      <c r="CV187">
        <v>6.1350626528421603E-2</v>
      </c>
      <c r="CW187">
        <v>1.5527559666110811</v>
      </c>
      <c r="CY187">
        <v>-2294.8893220796958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-9776.1147045671969</v>
      </c>
      <c r="DK187">
        <v>-6451.1256456838601</v>
      </c>
      <c r="DL187">
        <v>-2294.8893220796958</v>
      </c>
      <c r="DM187">
        <v>3048.8430939828031</v>
      </c>
      <c r="DN187">
        <v>10173.8196487328</v>
      </c>
      <c r="DO187">
        <v>-15761.09501055719</v>
      </c>
      <c r="DP187">
        <v>-13101.10376345053</v>
      </c>
      <c r="DQ187">
        <v>-9776.1147045671933</v>
      </c>
      <c r="DR187">
        <v>-5501.1287717171936</v>
      </c>
      <c r="DS187">
        <v>198.85247208280629</v>
      </c>
    </row>
    <row r="188" spans="1:123" x14ac:dyDescent="0.25">
      <c r="A188" s="80" t="s">
        <v>1243</v>
      </c>
      <c r="B188">
        <v>163290.46841966809</v>
      </c>
      <c r="C188">
        <v>162424.15</v>
      </c>
      <c r="D188">
        <v>59379.890140712931</v>
      </c>
      <c r="E188">
        <v>2</v>
      </c>
      <c r="F188">
        <v>1</v>
      </c>
      <c r="G188">
        <v>1671722903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39750</v>
      </c>
      <c r="O188">
        <v>0</v>
      </c>
      <c r="P188">
        <v>39750</v>
      </c>
      <c r="Q188">
        <v>1</v>
      </c>
      <c r="R188">
        <v>2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202079.05</v>
      </c>
      <c r="BJ188">
        <v>241674.25</v>
      </c>
      <c r="BK188">
        <v>39595.199999999997</v>
      </c>
      <c r="BL188">
        <v>1</v>
      </c>
      <c r="BM188">
        <v>1</v>
      </c>
      <c r="BN188">
        <v>202079.04613817381</v>
      </c>
      <c r="BO188">
        <v>241674.24768209201</v>
      </c>
      <c r="BP188">
        <v>39595.201543918149</v>
      </c>
      <c r="BQ188">
        <v>0</v>
      </c>
      <c r="BR188">
        <v>0</v>
      </c>
      <c r="BS188">
        <v>0</v>
      </c>
      <c r="BT188">
        <v>3.8618261751253158E-3</v>
      </c>
      <c r="BU188">
        <v>2.3179080453701322E-3</v>
      </c>
      <c r="BV188">
        <v>-1.5439181515830569E-3</v>
      </c>
      <c r="BW188">
        <v>39595.201543918149</v>
      </c>
      <c r="BX188">
        <v>120837.12384104601</v>
      </c>
      <c r="BY188">
        <v>145004.5486092552</v>
      </c>
      <c r="BZ188">
        <v>169171.9733774644</v>
      </c>
      <c r="CA188">
        <v>193339.39814567359</v>
      </c>
      <c r="CB188">
        <v>217506.82291388279</v>
      </c>
      <c r="CC188">
        <v>265841.67245030118</v>
      </c>
      <c r="CD188">
        <v>290009.09721851029</v>
      </c>
      <c r="CE188">
        <v>314176.52198671963</v>
      </c>
      <c r="CF188">
        <v>338343.94675492868</v>
      </c>
      <c r="CG188">
        <v>362511.3715231379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6.1036246377994079</v>
      </c>
      <c r="CT188">
        <v>1.4630000000000001</v>
      </c>
      <c r="CU188">
        <v>-0.34465170495114938</v>
      </c>
      <c r="CX188">
        <v>20823.36037660484</v>
      </c>
      <c r="CZ188">
        <v>8739.6479925002423</v>
      </c>
      <c r="DA188">
        <v>14110.18682988006</v>
      </c>
      <c r="DB188">
        <v>20823.36037660484</v>
      </c>
      <c r="DC188">
        <v>29454.58350810812</v>
      </c>
      <c r="DD188">
        <v>40962.881016779167</v>
      </c>
      <c r="DE188">
        <v>-927.32191478343884</v>
      </c>
      <c r="DF188">
        <v>3369.1091551204231</v>
      </c>
      <c r="DG188">
        <v>8739.6479925002423</v>
      </c>
      <c r="DH188">
        <v>15644.62649770287</v>
      </c>
      <c r="DI188">
        <v>24851.264504639708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</row>
    <row r="189" spans="1:123" x14ac:dyDescent="0.25">
      <c r="A189" s="80" t="s">
        <v>368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100482.39703908</v>
      </c>
      <c r="I189">
        <v>9.6546094144730629E-2</v>
      </c>
      <c r="J189">
        <v>0</v>
      </c>
      <c r="K189">
        <v>58</v>
      </c>
      <c r="L189">
        <v>24</v>
      </c>
      <c r="M189">
        <v>1671793692</v>
      </c>
      <c r="N189">
        <v>360</v>
      </c>
      <c r="O189">
        <v>0</v>
      </c>
      <c r="P189">
        <v>1069</v>
      </c>
      <c r="Q189">
        <v>5</v>
      </c>
      <c r="R189">
        <v>11</v>
      </c>
      <c r="S189">
        <v>5</v>
      </c>
      <c r="T189">
        <v>263</v>
      </c>
      <c r="U189">
        <v>29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412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446</v>
      </c>
      <c r="BI189">
        <v>1125624.6399999999</v>
      </c>
      <c r="BJ189">
        <v>1165161.6299999999</v>
      </c>
      <c r="BK189">
        <v>39536.99</v>
      </c>
      <c r="BL189">
        <v>2</v>
      </c>
      <c r="BM189">
        <v>3</v>
      </c>
      <c r="BN189">
        <v>0</v>
      </c>
      <c r="BO189">
        <v>0</v>
      </c>
      <c r="BP189">
        <v>0</v>
      </c>
      <c r="BQ189">
        <v>109360.8771387937</v>
      </c>
      <c r="BR189">
        <v>148897.87105996831</v>
      </c>
      <c r="BS189">
        <v>39536.993921174573</v>
      </c>
      <c r="BT189">
        <v>1016263.762861206</v>
      </c>
      <c r="BU189">
        <v>1016263.758940032</v>
      </c>
      <c r="BV189">
        <v>-3.9211745679494916E-3</v>
      </c>
      <c r="BW189">
        <v>39536.993921174573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74448.935529984155</v>
      </c>
      <c r="CI189">
        <v>89338.722635980987</v>
      </c>
      <c r="CJ189">
        <v>104228.5097419778</v>
      </c>
      <c r="CK189">
        <v>119118.29684797461</v>
      </c>
      <c r="CL189">
        <v>134008.08395397151</v>
      </c>
      <c r="CM189">
        <v>163787.65816596511</v>
      </c>
      <c r="CN189">
        <v>178677.445271962</v>
      </c>
      <c r="CO189">
        <v>193567.2323779588</v>
      </c>
      <c r="CP189">
        <v>208457.01948395561</v>
      </c>
      <c r="CQ189">
        <v>223346.8065899525</v>
      </c>
      <c r="CS189">
        <v>3.7660392531821709</v>
      </c>
      <c r="CT189">
        <v>1.4630000000000001</v>
      </c>
      <c r="CV189">
        <v>6.2123820568290578E-2</v>
      </c>
      <c r="CW189">
        <v>1.553887149491409</v>
      </c>
      <c r="CY189">
        <v>-2312.5261561824882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-9757.4197091809037</v>
      </c>
      <c r="DK189">
        <v>-6448.5781300704984</v>
      </c>
      <c r="DL189">
        <v>-2312.5261561824882</v>
      </c>
      <c r="DM189">
        <v>3005.2549531020918</v>
      </c>
      <c r="DN189">
        <v>10095.629765481541</v>
      </c>
      <c r="DO189">
        <v>-15713.334551579641</v>
      </c>
      <c r="DP189">
        <v>-13066.261288291311</v>
      </c>
      <c r="DQ189">
        <v>-9757.4197091809037</v>
      </c>
      <c r="DR189">
        <v>-5503.1948217532408</v>
      </c>
      <c r="DS189">
        <v>169.10502815031941</v>
      </c>
    </row>
    <row r="190" spans="1:123" x14ac:dyDescent="0.25">
      <c r="A190" s="80" t="s">
        <v>990</v>
      </c>
      <c r="B190">
        <v>100626.0753362757</v>
      </c>
      <c r="C190">
        <v>98370.564597949342</v>
      </c>
      <c r="D190">
        <v>0</v>
      </c>
      <c r="E190">
        <v>12</v>
      </c>
      <c r="F190">
        <v>4</v>
      </c>
      <c r="G190">
        <v>1671655787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333966</v>
      </c>
      <c r="O190">
        <v>0</v>
      </c>
      <c r="P190">
        <v>370227</v>
      </c>
      <c r="Q190">
        <v>10</v>
      </c>
      <c r="R190">
        <v>44</v>
      </c>
      <c r="S190">
        <v>26</v>
      </c>
      <c r="T190">
        <v>550</v>
      </c>
      <c r="U190">
        <v>6989</v>
      </c>
      <c r="V190">
        <v>1317</v>
      </c>
      <c r="W190">
        <v>4</v>
      </c>
      <c r="X190">
        <v>0</v>
      </c>
      <c r="Y190">
        <v>0</v>
      </c>
      <c r="Z190">
        <v>0</v>
      </c>
      <c r="AA190">
        <v>83</v>
      </c>
      <c r="AB190">
        <v>27174</v>
      </c>
      <c r="AC190">
        <v>118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35711</v>
      </c>
      <c r="BI190">
        <v>446067.05</v>
      </c>
      <c r="BJ190">
        <v>570135</v>
      </c>
      <c r="BK190">
        <v>124067.95</v>
      </c>
      <c r="BL190">
        <v>5</v>
      </c>
      <c r="BM190">
        <v>22</v>
      </c>
      <c r="BN190">
        <v>109402.24476494671</v>
      </c>
      <c r="BO190">
        <v>148875.75609793331</v>
      </c>
      <c r="BP190">
        <v>39473.5113329866</v>
      </c>
      <c r="BQ190">
        <v>9.8306970248649748</v>
      </c>
      <c r="BR190">
        <v>9.8306970248649748</v>
      </c>
      <c r="BS190">
        <v>0</v>
      </c>
      <c r="BT190">
        <v>336654.97453802841</v>
      </c>
      <c r="BU190">
        <v>421249.41320504178</v>
      </c>
      <c r="BV190">
        <v>84594.438667013397</v>
      </c>
      <c r="BW190">
        <v>39473.5113329866</v>
      </c>
      <c r="BX190">
        <v>74437.878048966639</v>
      </c>
      <c r="BY190">
        <v>89325.453658759958</v>
      </c>
      <c r="BZ190">
        <v>104213.02926855331</v>
      </c>
      <c r="CA190">
        <v>119100.6048783466</v>
      </c>
      <c r="CB190">
        <v>133988.18048813989</v>
      </c>
      <c r="CC190">
        <v>163763.33170772661</v>
      </c>
      <c r="CD190">
        <v>178650.90731751989</v>
      </c>
      <c r="CE190">
        <v>193538.48292731331</v>
      </c>
      <c r="CF190">
        <v>208426.05853710661</v>
      </c>
      <c r="CG190">
        <v>223313.63414689989</v>
      </c>
      <c r="CH190">
        <v>4.9153485124324874</v>
      </c>
      <c r="CI190">
        <v>5.8984182149189843</v>
      </c>
      <c r="CJ190">
        <v>6.8814879174054822</v>
      </c>
      <c r="CK190">
        <v>7.86455761989198</v>
      </c>
      <c r="CL190">
        <v>8.8476273223784769</v>
      </c>
      <c r="CM190">
        <v>10.813766727351471</v>
      </c>
      <c r="CN190">
        <v>11.79683642983797</v>
      </c>
      <c r="CO190">
        <v>12.77990613232447</v>
      </c>
      <c r="CP190">
        <v>13.762975834810961</v>
      </c>
      <c r="CQ190">
        <v>14.74604553729746</v>
      </c>
      <c r="CR190">
        <v>3.7715356721641111</v>
      </c>
      <c r="CS190" t="s">
        <v>116</v>
      </c>
      <c r="CT190">
        <v>1.4630000000000001</v>
      </c>
      <c r="CU190">
        <v>6.0575942452851361E-2</v>
      </c>
      <c r="CV190">
        <v>-1</v>
      </c>
      <c r="CW190">
        <v>0</v>
      </c>
      <c r="CX190">
        <v>-2254.572308503281</v>
      </c>
      <c r="CZ190">
        <v>-9698.3601133999437</v>
      </c>
      <c r="DA190">
        <v>-6390.0099778903168</v>
      </c>
      <c r="DB190">
        <v>-2254.572308503281</v>
      </c>
      <c r="DC190">
        <v>3062.4189807086218</v>
      </c>
      <c r="DD190">
        <v>10151.74069965783</v>
      </c>
      <c r="DE190">
        <v>-15653.390357317279</v>
      </c>
      <c r="DF190">
        <v>-13006.710248909571</v>
      </c>
      <c r="DG190">
        <v>-9698.3601133999437</v>
      </c>
      <c r="DH190">
        <v>-5444.7670820304193</v>
      </c>
      <c r="DI190">
        <v>226.69029312894421</v>
      </c>
      <c r="DJ190">
        <v>1.966139404972995</v>
      </c>
      <c r="DK190">
        <v>2.1845993388588831</v>
      </c>
      <c r="DL190">
        <v>2.4576742562162441</v>
      </c>
      <c r="DM190">
        <v>2.8087705785328501</v>
      </c>
      <c r="DN190">
        <v>3.2768990082883249</v>
      </c>
      <c r="DO190">
        <v>1.572911523978396</v>
      </c>
      <c r="DP190">
        <v>1.7476794710871071</v>
      </c>
      <c r="DQ190">
        <v>1.966139404972995</v>
      </c>
      <c r="DR190">
        <v>2.2470164628262799</v>
      </c>
      <c r="DS190">
        <v>2.6215192066306598</v>
      </c>
    </row>
    <row r="191" spans="1:123" x14ac:dyDescent="0.25">
      <c r="A191" s="80" t="s">
        <v>174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105538.02526279639</v>
      </c>
      <c r="I191">
        <v>59483.234612721397</v>
      </c>
      <c r="J191">
        <v>0</v>
      </c>
      <c r="K191">
        <v>36</v>
      </c>
      <c r="L191">
        <v>59</v>
      </c>
      <c r="M191">
        <v>1672143735</v>
      </c>
      <c r="N191">
        <v>181412</v>
      </c>
      <c r="O191">
        <v>0</v>
      </c>
      <c r="P191">
        <v>186105</v>
      </c>
      <c r="Q191">
        <v>6</v>
      </c>
      <c r="R191">
        <v>65</v>
      </c>
      <c r="S191">
        <v>43</v>
      </c>
      <c r="T191">
        <v>1884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2713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53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2809</v>
      </c>
      <c r="BI191">
        <v>1546532.53</v>
      </c>
      <c r="BJ191">
        <v>1597467.37</v>
      </c>
      <c r="BK191">
        <v>50934.84</v>
      </c>
      <c r="BL191">
        <v>3</v>
      </c>
      <c r="BM191">
        <v>26</v>
      </c>
      <c r="BN191">
        <v>0</v>
      </c>
      <c r="BO191">
        <v>0</v>
      </c>
      <c r="BP191">
        <v>0</v>
      </c>
      <c r="BQ191">
        <v>116840.32364292241</v>
      </c>
      <c r="BR191">
        <v>156261.55312985601</v>
      </c>
      <c r="BS191">
        <v>39421.229486933538</v>
      </c>
      <c r="BT191">
        <v>1429692.2063570779</v>
      </c>
      <c r="BU191">
        <v>1441205.8168701441</v>
      </c>
      <c r="BV191">
        <v>11513.61051306646</v>
      </c>
      <c r="BW191">
        <v>39421.229486933538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78130.776564927975</v>
      </c>
      <c r="CI191">
        <v>93756.931877913565</v>
      </c>
      <c r="CJ191">
        <v>109383.0871908992</v>
      </c>
      <c r="CK191">
        <v>125009.2425038848</v>
      </c>
      <c r="CL191">
        <v>140635.39781687039</v>
      </c>
      <c r="CM191">
        <v>171887.7084428416</v>
      </c>
      <c r="CN191">
        <v>187513.8637558271</v>
      </c>
      <c r="CO191">
        <v>203140.01906881269</v>
      </c>
      <c r="CP191">
        <v>218766.17438179831</v>
      </c>
      <c r="CQ191">
        <v>234392.3296947839</v>
      </c>
      <c r="CS191">
        <v>3.9638934443089862</v>
      </c>
      <c r="CT191">
        <v>1.4630000000000001</v>
      </c>
      <c r="CV191">
        <v>9.1088613249310502E-3</v>
      </c>
      <c r="CW191">
        <v>1.4763262641183741</v>
      </c>
      <c r="CY191">
        <v>-355.84120446955069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-8168.9188609623488</v>
      </c>
      <c r="DK191">
        <v>-4696.4399025211023</v>
      </c>
      <c r="DL191">
        <v>-355.84120446955058</v>
      </c>
      <c r="DM191">
        <v>5224.9285501681588</v>
      </c>
      <c r="DN191">
        <v>12665.95488968511</v>
      </c>
      <c r="DO191">
        <v>-14419.380986156581</v>
      </c>
      <c r="DP191">
        <v>-11641.39781940359</v>
      </c>
      <c r="DQ191">
        <v>-8168.9188609623452</v>
      </c>
      <c r="DR191">
        <v>-3704.3030572521752</v>
      </c>
      <c r="DS191">
        <v>2248.5180143613829</v>
      </c>
    </row>
    <row r="192" spans="1:123" x14ac:dyDescent="0.25">
      <c r="A192" s="80" t="s">
        <v>339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104311.3468410004</v>
      </c>
      <c r="I192">
        <v>59814.445263460279</v>
      </c>
      <c r="J192">
        <v>0</v>
      </c>
      <c r="K192">
        <v>24</v>
      </c>
      <c r="L192">
        <v>57</v>
      </c>
      <c r="M192">
        <v>1672144545</v>
      </c>
      <c r="N192">
        <v>11748</v>
      </c>
      <c r="O192">
        <v>0</v>
      </c>
      <c r="P192">
        <v>44592</v>
      </c>
      <c r="Q192">
        <v>4</v>
      </c>
      <c r="R192">
        <v>18</v>
      </c>
      <c r="S192">
        <v>0</v>
      </c>
      <c r="T192">
        <v>32682</v>
      </c>
      <c r="U192">
        <v>0</v>
      </c>
      <c r="V192">
        <v>162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162</v>
      </c>
      <c r="BI192">
        <v>909077.59</v>
      </c>
      <c r="BJ192">
        <v>1303874.48</v>
      </c>
      <c r="BK192">
        <v>394796.89</v>
      </c>
      <c r="BL192">
        <v>2</v>
      </c>
      <c r="BM192">
        <v>10</v>
      </c>
      <c r="BN192">
        <v>0</v>
      </c>
      <c r="BO192">
        <v>0</v>
      </c>
      <c r="BP192">
        <v>0</v>
      </c>
      <c r="BQ192">
        <v>115509.1282669026</v>
      </c>
      <c r="BR192">
        <v>154451.77673677611</v>
      </c>
      <c r="BS192">
        <v>38942.648469873529</v>
      </c>
      <c r="BT192">
        <v>793568.46173309744</v>
      </c>
      <c r="BU192">
        <v>1149422.7032632241</v>
      </c>
      <c r="BV192">
        <v>355854.24153012648</v>
      </c>
      <c r="BW192">
        <v>38942.648469873529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77225.888368388041</v>
      </c>
      <c r="CI192">
        <v>92671.06604206565</v>
      </c>
      <c r="CJ192">
        <v>108116.2437157433</v>
      </c>
      <c r="CK192">
        <v>123561.4213894209</v>
      </c>
      <c r="CL192">
        <v>139006.59906309849</v>
      </c>
      <c r="CM192">
        <v>169896.95441045371</v>
      </c>
      <c r="CN192">
        <v>185342.1320841313</v>
      </c>
      <c r="CO192">
        <v>200787.30975780889</v>
      </c>
      <c r="CP192">
        <v>216232.48743148649</v>
      </c>
      <c r="CQ192">
        <v>231677.66510516411</v>
      </c>
      <c r="CS192">
        <v>3.966134374662825</v>
      </c>
      <c r="CT192">
        <v>1.4630000000000001</v>
      </c>
      <c r="CV192">
        <v>8.5386984247233233E-3</v>
      </c>
      <c r="CW192">
        <v>1.47549211579537</v>
      </c>
      <c r="CY192">
        <v>-329.70428567950739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-8052.2931225183129</v>
      </c>
      <c r="DK192">
        <v>-4620.0314172566214</v>
      </c>
      <c r="DL192">
        <v>-329.70428567950881</v>
      </c>
      <c r="DM192">
        <v>5186.4305977767799</v>
      </c>
      <c r="DN192">
        <v>12541.277109051831</v>
      </c>
      <c r="DO192">
        <v>-14230.36419198936</v>
      </c>
      <c r="DP192">
        <v>-11484.554827780001</v>
      </c>
      <c r="DQ192">
        <v>-8052.2931225183129</v>
      </c>
      <c r="DR192">
        <v>-3639.385215753282</v>
      </c>
      <c r="DS192">
        <v>2244.4919932667622</v>
      </c>
    </row>
    <row r="193" spans="1:123" x14ac:dyDescent="0.25">
      <c r="A193" s="80" t="s">
        <v>979</v>
      </c>
      <c r="B193">
        <v>1887.8039664870639</v>
      </c>
      <c r="C193">
        <v>0</v>
      </c>
      <c r="D193">
        <v>0</v>
      </c>
      <c r="E193">
        <v>16</v>
      </c>
      <c r="F193">
        <v>38</v>
      </c>
      <c r="G193">
        <v>1670445851</v>
      </c>
      <c r="H193">
        <v>78784.678391213674</v>
      </c>
      <c r="I193">
        <v>54338.914503828048</v>
      </c>
      <c r="J193">
        <v>0</v>
      </c>
      <c r="K193">
        <v>35</v>
      </c>
      <c r="L193">
        <v>50</v>
      </c>
      <c r="M193">
        <v>1671594861</v>
      </c>
      <c r="N193">
        <v>1085</v>
      </c>
      <c r="O193">
        <v>0</v>
      </c>
      <c r="P193">
        <v>4870</v>
      </c>
      <c r="Q193">
        <v>8</v>
      </c>
      <c r="R193">
        <v>43</v>
      </c>
      <c r="S193">
        <v>26</v>
      </c>
      <c r="T193">
        <v>3695</v>
      </c>
      <c r="U193">
        <v>1</v>
      </c>
      <c r="V193">
        <v>7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55</v>
      </c>
      <c r="AC193">
        <v>1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90</v>
      </c>
      <c r="BI193">
        <v>89475.45</v>
      </c>
      <c r="BJ193">
        <v>128080.37</v>
      </c>
      <c r="BK193">
        <v>38604.92</v>
      </c>
      <c r="BL193">
        <v>2</v>
      </c>
      <c r="BM193">
        <v>10</v>
      </c>
      <c r="BN193">
        <v>1875.0765419541431</v>
      </c>
      <c r="BO193">
        <v>2816.6415941985961</v>
      </c>
      <c r="BP193">
        <v>941.56505224445277</v>
      </c>
      <c r="BQ193">
        <v>79436.858806490927</v>
      </c>
      <c r="BR193">
        <v>117079.1160644551</v>
      </c>
      <c r="BS193">
        <v>37642.257257964156</v>
      </c>
      <c r="BT193">
        <v>8163.5146515549277</v>
      </c>
      <c r="BU193">
        <v>8184.6123413463056</v>
      </c>
      <c r="BV193">
        <v>21.097689791378802</v>
      </c>
      <c r="BW193">
        <v>38583.822310208619</v>
      </c>
      <c r="BX193">
        <v>1408.320797099298</v>
      </c>
      <c r="BY193">
        <v>1689.984956519158</v>
      </c>
      <c r="BZ193">
        <v>1971.6491159390171</v>
      </c>
      <c r="CA193">
        <v>2253.313275358877</v>
      </c>
      <c r="CB193">
        <v>2534.977434778737</v>
      </c>
      <c r="CC193">
        <v>3098.305753618456</v>
      </c>
      <c r="CD193">
        <v>3379.9699130383151</v>
      </c>
      <c r="CE193">
        <v>3661.6340724581751</v>
      </c>
      <c r="CF193">
        <v>3943.2982318780341</v>
      </c>
      <c r="CG193">
        <v>4224.9623912978941</v>
      </c>
      <c r="CH193">
        <v>58539.558032227549</v>
      </c>
      <c r="CI193">
        <v>70247.46963867305</v>
      </c>
      <c r="CJ193">
        <v>81955.381245118566</v>
      </c>
      <c r="CK193">
        <v>93663.292851564082</v>
      </c>
      <c r="CL193">
        <v>105371.2044580096</v>
      </c>
      <c r="CM193">
        <v>128787.0276709006</v>
      </c>
      <c r="CN193">
        <v>140494.9392773461</v>
      </c>
      <c r="CO193">
        <v>152202.8508837916</v>
      </c>
      <c r="CP193">
        <v>163910.7624902371</v>
      </c>
      <c r="CQ193">
        <v>175618.6740966826</v>
      </c>
      <c r="CR193">
        <v>2.9914466212232869</v>
      </c>
      <c r="CS193">
        <v>3.1103107144214648</v>
      </c>
      <c r="CT193">
        <v>1.4630000000000001</v>
      </c>
      <c r="CU193">
        <v>0.33714570456359549</v>
      </c>
      <c r="CV193">
        <v>0.28604514701805978</v>
      </c>
      <c r="CW193">
        <v>1.8814840500874219</v>
      </c>
      <c r="CX193">
        <v>-237.4046536948037</v>
      </c>
      <c r="CY193">
        <v>-8372.4782418503873</v>
      </c>
      <c r="CZ193">
        <v>-378.23673340473351</v>
      </c>
      <c r="DA193">
        <v>-315.64469797809812</v>
      </c>
      <c r="DB193">
        <v>-237.40465369480381</v>
      </c>
      <c r="DC193">
        <v>-136.81031104485379</v>
      </c>
      <c r="DD193">
        <v>-2.6845208449207121</v>
      </c>
      <c r="DE193">
        <v>-490.90239717267741</v>
      </c>
      <c r="DF193">
        <v>-440.82876883136902</v>
      </c>
      <c r="DG193">
        <v>-378.23673340473351</v>
      </c>
      <c r="DH193">
        <v>-297.76125928477359</v>
      </c>
      <c r="DI193">
        <v>-190.46062712482711</v>
      </c>
      <c r="DJ193">
        <v>-14226.43404507314</v>
      </c>
      <c r="DK193">
        <v>-11624.67591030748</v>
      </c>
      <c r="DL193">
        <v>-8372.4782418503892</v>
      </c>
      <c r="DM193">
        <v>-4191.0812395484236</v>
      </c>
      <c r="DN193">
        <v>1384.114763520869</v>
      </c>
      <c r="DO193">
        <v>-18909.598687651349</v>
      </c>
      <c r="DP193">
        <v>-16828.19217983881</v>
      </c>
      <c r="DQ193">
        <v>-14226.43404507314</v>
      </c>
      <c r="DR193">
        <v>-10881.31644323157</v>
      </c>
      <c r="DS193">
        <v>-6421.1596407761353</v>
      </c>
    </row>
    <row r="194" spans="1:123" x14ac:dyDescent="0.25">
      <c r="A194" s="80" t="s">
        <v>614</v>
      </c>
      <c r="B194">
        <v>60610.26126784736</v>
      </c>
      <c r="C194">
        <v>38422.397348241007</v>
      </c>
      <c r="D194">
        <v>0</v>
      </c>
      <c r="E194">
        <v>132</v>
      </c>
      <c r="F194">
        <v>132</v>
      </c>
      <c r="G194">
        <v>1667497883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7960</v>
      </c>
      <c r="O194">
        <v>0</v>
      </c>
      <c r="P194">
        <v>12360</v>
      </c>
      <c r="Q194">
        <v>6</v>
      </c>
      <c r="R194">
        <v>53</v>
      </c>
      <c r="S194">
        <v>139</v>
      </c>
      <c r="T194">
        <v>4258</v>
      </c>
      <c r="U194">
        <v>2</v>
      </c>
      <c r="V194">
        <v>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142</v>
      </c>
      <c r="BI194">
        <v>175566.75</v>
      </c>
      <c r="BJ194">
        <v>214121.5</v>
      </c>
      <c r="BK194">
        <v>38555.089999999997</v>
      </c>
      <c r="BL194">
        <v>3</v>
      </c>
      <c r="BM194">
        <v>13</v>
      </c>
      <c r="BN194">
        <v>54030.296673079887</v>
      </c>
      <c r="BO194">
        <v>92583.732250276254</v>
      </c>
      <c r="BP194">
        <v>38553.43557719636</v>
      </c>
      <c r="BQ194">
        <v>0</v>
      </c>
      <c r="BR194">
        <v>0</v>
      </c>
      <c r="BS194">
        <v>0</v>
      </c>
      <c r="BT194">
        <v>121536.45332692011</v>
      </c>
      <c r="BU194">
        <v>121537.7677497237</v>
      </c>
      <c r="BV194">
        <v>1.654422803636407</v>
      </c>
      <c r="BW194">
        <v>38553.43557719636</v>
      </c>
      <c r="BX194">
        <v>46291.866125138127</v>
      </c>
      <c r="BY194">
        <v>55550.23935016575</v>
      </c>
      <c r="BZ194">
        <v>64808.612575193372</v>
      </c>
      <c r="CA194">
        <v>74066.985800221009</v>
      </c>
      <c r="CB194">
        <v>83325.359025248632</v>
      </c>
      <c r="CC194">
        <v>101842.10547530391</v>
      </c>
      <c r="CD194">
        <v>111100.4787003315</v>
      </c>
      <c r="CE194">
        <v>120358.85192535909</v>
      </c>
      <c r="CF194">
        <v>129617.2251503867</v>
      </c>
      <c r="CG194">
        <v>138875.59837541441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2.4014392197264471</v>
      </c>
      <c r="CT194">
        <v>1.4630000000000001</v>
      </c>
      <c r="CU194">
        <v>0.66566780751404941</v>
      </c>
      <c r="CX194">
        <v>-15407.5025146273</v>
      </c>
      <c r="CZ194">
        <v>-20036.689127141111</v>
      </c>
      <c r="DA194">
        <v>-17979.27285491275</v>
      </c>
      <c r="DB194">
        <v>-15407.5025146273</v>
      </c>
      <c r="DC194">
        <v>-12100.940648546</v>
      </c>
      <c r="DD194">
        <v>-7692.1914937709407</v>
      </c>
      <c r="DE194">
        <v>-23740.038417152158</v>
      </c>
      <c r="DF194">
        <v>-22094.10539936947</v>
      </c>
      <c r="DG194">
        <v>-20036.689127141111</v>
      </c>
      <c r="DH194">
        <v>-17391.43963427607</v>
      </c>
      <c r="DI194">
        <v>-13864.440310456021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</row>
    <row r="195" spans="1:123" x14ac:dyDescent="0.25">
      <c r="A195" s="80" t="s">
        <v>610</v>
      </c>
      <c r="B195">
        <v>101191.47100094899</v>
      </c>
      <c r="C195">
        <v>70593.669902225607</v>
      </c>
      <c r="D195">
        <v>0</v>
      </c>
      <c r="E195">
        <v>48</v>
      </c>
      <c r="F195">
        <v>73</v>
      </c>
      <c r="G195">
        <v>1671696083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48439</v>
      </c>
      <c r="O195">
        <v>0</v>
      </c>
      <c r="P195">
        <v>48686</v>
      </c>
      <c r="Q195">
        <v>5</v>
      </c>
      <c r="R195">
        <v>30</v>
      </c>
      <c r="S195">
        <v>0</v>
      </c>
      <c r="T195">
        <v>0</v>
      </c>
      <c r="U195">
        <v>18</v>
      </c>
      <c r="V195">
        <v>10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219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494598.89</v>
      </c>
      <c r="BJ195">
        <v>532741.13</v>
      </c>
      <c r="BK195">
        <v>38142.239999999998</v>
      </c>
      <c r="BL195">
        <v>2</v>
      </c>
      <c r="BM195">
        <v>4</v>
      </c>
      <c r="BN195">
        <v>110611.9802219741</v>
      </c>
      <c r="BO195">
        <v>148754.22495362099</v>
      </c>
      <c r="BP195">
        <v>38142.244731646853</v>
      </c>
      <c r="BQ195">
        <v>0</v>
      </c>
      <c r="BR195">
        <v>0</v>
      </c>
      <c r="BS195">
        <v>0</v>
      </c>
      <c r="BT195">
        <v>383986.90977802587</v>
      </c>
      <c r="BU195">
        <v>383986.90504637908</v>
      </c>
      <c r="BV195">
        <v>-4.731646848085802E-3</v>
      </c>
      <c r="BW195">
        <v>38142.244731646853</v>
      </c>
      <c r="BX195">
        <v>74377.112476810478</v>
      </c>
      <c r="BY195">
        <v>89252.534972172565</v>
      </c>
      <c r="BZ195">
        <v>104127.9574675347</v>
      </c>
      <c r="CA195">
        <v>119003.3799628968</v>
      </c>
      <c r="CB195">
        <v>133878.8024582589</v>
      </c>
      <c r="CC195">
        <v>163629.6474489831</v>
      </c>
      <c r="CD195">
        <v>178505.0699443451</v>
      </c>
      <c r="CE195">
        <v>193380.49243970719</v>
      </c>
      <c r="CF195">
        <v>208255.9149350693</v>
      </c>
      <c r="CG195">
        <v>223131.33743043139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3.8999861177598358</v>
      </c>
      <c r="CT195">
        <v>1.4630000000000001</v>
      </c>
      <c r="CU195">
        <v>2.5644676473261852E-2</v>
      </c>
      <c r="CX195">
        <v>-953.68849324160817</v>
      </c>
      <c r="CZ195">
        <v>-8391.399740922654</v>
      </c>
      <c r="DA195">
        <v>-5085.7502975088573</v>
      </c>
      <c r="DB195">
        <v>-953.68849324160692</v>
      </c>
      <c r="DC195">
        <v>4358.9623979591424</v>
      </c>
      <c r="DD195">
        <v>11442.496919560141</v>
      </c>
      <c r="DE195">
        <v>-14341.56873906749</v>
      </c>
      <c r="DF195">
        <v>-11697.049184336451</v>
      </c>
      <c r="DG195">
        <v>-8391.399740922654</v>
      </c>
      <c r="DH195">
        <v>-4141.2790279620531</v>
      </c>
      <c r="DI195">
        <v>1525.5485893187431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</row>
    <row r="196" spans="1:123" x14ac:dyDescent="0.25">
      <c r="A196" s="80" t="s">
        <v>377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95915.062919801567</v>
      </c>
      <c r="I196">
        <v>52938.206982393443</v>
      </c>
      <c r="J196">
        <v>0</v>
      </c>
      <c r="K196">
        <v>41</v>
      </c>
      <c r="L196">
        <v>58</v>
      </c>
      <c r="M196">
        <v>1671649384</v>
      </c>
      <c r="N196">
        <v>478617</v>
      </c>
      <c r="O196">
        <v>2</v>
      </c>
      <c r="P196">
        <v>492405</v>
      </c>
      <c r="Q196">
        <v>8</v>
      </c>
      <c r="R196">
        <v>66</v>
      </c>
      <c r="S196">
        <v>10016</v>
      </c>
      <c r="T196">
        <v>2562</v>
      </c>
      <c r="U196">
        <v>0</v>
      </c>
      <c r="V196">
        <v>226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907</v>
      </c>
      <c r="AC196">
        <v>75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11226</v>
      </c>
      <c r="BI196">
        <v>1554914.5</v>
      </c>
      <c r="BJ196">
        <v>1592692.03</v>
      </c>
      <c r="BK196">
        <v>37777.54</v>
      </c>
      <c r="BL196">
        <v>6</v>
      </c>
      <c r="BM196">
        <v>17</v>
      </c>
      <c r="BN196">
        <v>0</v>
      </c>
      <c r="BO196">
        <v>0</v>
      </c>
      <c r="BP196">
        <v>0</v>
      </c>
      <c r="BQ196">
        <v>104344.4875412344</v>
      </c>
      <c r="BR196">
        <v>142122.0248564932</v>
      </c>
      <c r="BS196">
        <v>37777.537315258727</v>
      </c>
      <c r="BT196">
        <v>1450570.0124587661</v>
      </c>
      <c r="BU196">
        <v>1450570.0051435069</v>
      </c>
      <c r="BV196">
        <v>2.6847412664210419E-3</v>
      </c>
      <c r="BW196">
        <v>37777.537315258727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71061.012428246584</v>
      </c>
      <c r="CI196">
        <v>85273.214913895892</v>
      </c>
      <c r="CJ196">
        <v>99485.417399545215</v>
      </c>
      <c r="CK196">
        <v>113697.61988519449</v>
      </c>
      <c r="CL196">
        <v>127909.8223708439</v>
      </c>
      <c r="CM196">
        <v>156334.22734214249</v>
      </c>
      <c r="CN196">
        <v>170546.42982779181</v>
      </c>
      <c r="CO196">
        <v>184758.63231344111</v>
      </c>
      <c r="CP196">
        <v>198970.8347990904</v>
      </c>
      <c r="CQ196">
        <v>213183.03728473981</v>
      </c>
      <c r="CS196">
        <v>3.7620775454594981</v>
      </c>
      <c r="CT196">
        <v>1.4630000000000001</v>
      </c>
      <c r="CV196">
        <v>6.3242304728049481E-2</v>
      </c>
      <c r="CW196">
        <v>1.555523491817137</v>
      </c>
      <c r="CY196">
        <v>-2247.0311011354438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-9353.1323439601001</v>
      </c>
      <c r="DK196">
        <v>-6194.8651249269215</v>
      </c>
      <c r="DL196">
        <v>-2247.031101135442</v>
      </c>
      <c r="DM196">
        <v>2828.7555008821728</v>
      </c>
      <c r="DN196">
        <v>9596.4709702389882</v>
      </c>
      <c r="DO196">
        <v>-15038.013338219829</v>
      </c>
      <c r="DP196">
        <v>-12511.39956299328</v>
      </c>
      <c r="DQ196">
        <v>-9353.1323439601001</v>
      </c>
      <c r="DR196">
        <v>-5292.5030623460079</v>
      </c>
      <c r="DS196">
        <v>121.6693131394422</v>
      </c>
    </row>
    <row r="197" spans="1:123" x14ac:dyDescent="0.25">
      <c r="A197" s="80" t="s">
        <v>372</v>
      </c>
      <c r="B197">
        <v>111929.74003518349</v>
      </c>
      <c r="C197">
        <v>62345.806154721882</v>
      </c>
      <c r="D197">
        <v>0</v>
      </c>
      <c r="E197">
        <v>20</v>
      </c>
      <c r="F197">
        <v>100</v>
      </c>
      <c r="G197">
        <v>1672167275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12304</v>
      </c>
      <c r="O197">
        <v>0</v>
      </c>
      <c r="P197">
        <v>145636</v>
      </c>
      <c r="Q197">
        <v>9</v>
      </c>
      <c r="R197">
        <v>28</v>
      </c>
      <c r="S197">
        <v>87</v>
      </c>
      <c r="T197">
        <v>65</v>
      </c>
      <c r="U197">
        <v>17</v>
      </c>
      <c r="V197">
        <v>121538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11625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133267</v>
      </c>
      <c r="BI197">
        <v>2294882.14</v>
      </c>
      <c r="BJ197">
        <v>2332205.52</v>
      </c>
      <c r="BK197">
        <v>37323.39</v>
      </c>
      <c r="BL197">
        <v>3</v>
      </c>
      <c r="BM197">
        <v>11</v>
      </c>
      <c r="BN197">
        <v>128179.9750619805</v>
      </c>
      <c r="BO197">
        <v>165503.3601809208</v>
      </c>
      <c r="BP197">
        <v>37323.385118940292</v>
      </c>
      <c r="BQ197">
        <v>0</v>
      </c>
      <c r="BR197">
        <v>0</v>
      </c>
      <c r="BS197">
        <v>0</v>
      </c>
      <c r="BT197">
        <v>2166702.1649380201</v>
      </c>
      <c r="BU197">
        <v>2166702.1598190791</v>
      </c>
      <c r="BV197">
        <v>4.881059707258828E-3</v>
      </c>
      <c r="BW197">
        <v>37323.385118940292</v>
      </c>
      <c r="BX197">
        <v>82751.680090460417</v>
      </c>
      <c r="BY197">
        <v>99302.016108552503</v>
      </c>
      <c r="BZ197">
        <v>115852.3521266446</v>
      </c>
      <c r="CA197">
        <v>132402.68814473669</v>
      </c>
      <c r="CB197">
        <v>148953.02416282869</v>
      </c>
      <c r="CC197">
        <v>182053.69619901289</v>
      </c>
      <c r="CD197">
        <v>198604.03221710501</v>
      </c>
      <c r="CE197">
        <v>215154.36823519709</v>
      </c>
      <c r="CF197">
        <v>231704.70425328921</v>
      </c>
      <c r="CG197">
        <v>248255.04027138129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4.4343073291316699</v>
      </c>
      <c r="CT197">
        <v>1.4630000000000001</v>
      </c>
      <c r="CU197">
        <v>-9.7942541392753713E-2</v>
      </c>
      <c r="CX197">
        <v>4052.4549262899181</v>
      </c>
      <c r="CZ197">
        <v>-4222.7130827561268</v>
      </c>
      <c r="DA197">
        <v>-544.86063429121714</v>
      </c>
      <c r="DB197">
        <v>4052.4549262899159</v>
      </c>
      <c r="DC197">
        <v>9963.2892184656594</v>
      </c>
      <c r="DD197">
        <v>17844.40160803332</v>
      </c>
      <c r="DE197">
        <v>-10842.847489992961</v>
      </c>
      <c r="DF197">
        <v>-7900.5655312210329</v>
      </c>
      <c r="DG197">
        <v>-4222.7130827561268</v>
      </c>
      <c r="DH197">
        <v>505.95435098446609</v>
      </c>
      <c r="DI197">
        <v>6810.844262638595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</row>
    <row r="198" spans="1:123" x14ac:dyDescent="0.25">
      <c r="A198" s="80" t="s">
        <v>612</v>
      </c>
      <c r="B198">
        <v>51231.06254517319</v>
      </c>
      <c r="C198">
        <v>34026.679061979303</v>
      </c>
      <c r="D198">
        <v>0</v>
      </c>
      <c r="E198">
        <v>46</v>
      </c>
      <c r="F198">
        <v>47</v>
      </c>
      <c r="G198">
        <v>1671663359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210</v>
      </c>
      <c r="O198">
        <v>0</v>
      </c>
      <c r="P198">
        <v>506</v>
      </c>
      <c r="Q198">
        <v>7</v>
      </c>
      <c r="R198">
        <v>19</v>
      </c>
      <c r="S198">
        <v>0</v>
      </c>
      <c r="T198">
        <v>0</v>
      </c>
      <c r="U198">
        <v>12</v>
      </c>
      <c r="V198">
        <v>46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238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296</v>
      </c>
      <c r="BI198">
        <v>95411.09</v>
      </c>
      <c r="BJ198">
        <v>132669.89000000001</v>
      </c>
      <c r="BK198">
        <v>37258.800000000003</v>
      </c>
      <c r="BL198">
        <v>3</v>
      </c>
      <c r="BM198">
        <v>5</v>
      </c>
      <c r="BN198">
        <v>39002.401889515029</v>
      </c>
      <c r="BO198">
        <v>76261.199552216625</v>
      </c>
      <c r="BP198">
        <v>37258.797662701603</v>
      </c>
      <c r="BQ198">
        <v>0</v>
      </c>
      <c r="BR198">
        <v>0</v>
      </c>
      <c r="BS198">
        <v>0</v>
      </c>
      <c r="BT198">
        <v>56408.688110484967</v>
      </c>
      <c r="BU198">
        <v>56408.690447783389</v>
      </c>
      <c r="BV198">
        <v>2.337298406928312E-3</v>
      </c>
      <c r="BW198">
        <v>37258.797662701603</v>
      </c>
      <c r="BX198">
        <v>38130.599776108313</v>
      </c>
      <c r="BY198">
        <v>45756.719731329977</v>
      </c>
      <c r="BZ198">
        <v>53382.839686551633</v>
      </c>
      <c r="CA198">
        <v>61008.959641773297</v>
      </c>
      <c r="CB198">
        <v>68635.079596994969</v>
      </c>
      <c r="CC198">
        <v>83887.319507438297</v>
      </c>
      <c r="CD198">
        <v>91513.439462659953</v>
      </c>
      <c r="CE198">
        <v>99139.55941788161</v>
      </c>
      <c r="CF198">
        <v>106765.6793731033</v>
      </c>
      <c r="CG198">
        <v>114391.79932832489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2.0467971146733732</v>
      </c>
      <c r="CT198">
        <v>1.4630000000000001</v>
      </c>
      <c r="CU198">
        <v>0.95427283501829585</v>
      </c>
      <c r="CX198">
        <v>-18193.49777464744</v>
      </c>
      <c r="CZ198">
        <v>-22006.557752258272</v>
      </c>
      <c r="DA198">
        <v>-20311.86442887568</v>
      </c>
      <c r="DB198">
        <v>-18193.49777464744</v>
      </c>
      <c r="DC198">
        <v>-15469.883504925419</v>
      </c>
      <c r="DD198">
        <v>-11838.397811962721</v>
      </c>
      <c r="DE198">
        <v>-25057.005734346931</v>
      </c>
      <c r="DF198">
        <v>-23701.251075640859</v>
      </c>
      <c r="DG198">
        <v>-22006.557752258272</v>
      </c>
      <c r="DH198">
        <v>-19827.666336480652</v>
      </c>
      <c r="DI198">
        <v>-16922.477782110491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</row>
    <row r="199" spans="1:123" x14ac:dyDescent="0.25">
      <c r="A199" s="80" t="s">
        <v>329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96361.008426493994</v>
      </c>
      <c r="I199">
        <v>76214.121550979165</v>
      </c>
      <c r="J199">
        <v>0</v>
      </c>
      <c r="K199">
        <v>5</v>
      </c>
      <c r="L199">
        <v>22</v>
      </c>
      <c r="M199">
        <v>1671729459</v>
      </c>
      <c r="N199">
        <v>448519</v>
      </c>
      <c r="O199">
        <v>0</v>
      </c>
      <c r="P199">
        <v>504605</v>
      </c>
      <c r="Q199">
        <v>9</v>
      </c>
      <c r="R199">
        <v>33</v>
      </c>
      <c r="S199">
        <v>5</v>
      </c>
      <c r="T199">
        <v>49459</v>
      </c>
      <c r="U199">
        <v>1460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5156</v>
      </c>
      <c r="AC199">
        <v>6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6627</v>
      </c>
      <c r="BI199">
        <v>251135.39</v>
      </c>
      <c r="BJ199">
        <v>288346.51</v>
      </c>
      <c r="BK199">
        <v>37211.120000000003</v>
      </c>
      <c r="BL199">
        <v>3</v>
      </c>
      <c r="BM199">
        <v>5</v>
      </c>
      <c r="BN199">
        <v>0</v>
      </c>
      <c r="BO199">
        <v>0</v>
      </c>
      <c r="BP199">
        <v>0</v>
      </c>
      <c r="BQ199">
        <v>105452.04496714741</v>
      </c>
      <c r="BR199">
        <v>142663.16242564289</v>
      </c>
      <c r="BS199">
        <v>37211.117458495457</v>
      </c>
      <c r="BT199">
        <v>145683.34503285261</v>
      </c>
      <c r="BU199">
        <v>145683.34757435709</v>
      </c>
      <c r="BV199">
        <v>2.541504538385198E-3</v>
      </c>
      <c r="BW199">
        <v>37211.117458495457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71331.581212821446</v>
      </c>
      <c r="CI199">
        <v>85597.897455385726</v>
      </c>
      <c r="CJ199">
        <v>99864.213697950021</v>
      </c>
      <c r="CK199">
        <v>114130.5299405143</v>
      </c>
      <c r="CL199">
        <v>128396.8461830786</v>
      </c>
      <c r="CM199">
        <v>156929.47866820719</v>
      </c>
      <c r="CN199">
        <v>171195.79491077151</v>
      </c>
      <c r="CO199">
        <v>185462.11115333581</v>
      </c>
      <c r="CP199">
        <v>199728.42739590001</v>
      </c>
      <c r="CQ199">
        <v>213994.74363846431</v>
      </c>
      <c r="CS199">
        <v>3.83388546674973</v>
      </c>
      <c r="CT199">
        <v>1.4630000000000001</v>
      </c>
      <c r="CV199">
        <v>4.3327985327401557E-2</v>
      </c>
      <c r="CW199">
        <v>1.5263888425339891</v>
      </c>
      <c r="CY199">
        <v>-1545.3268520847409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-8678.4849733668852</v>
      </c>
      <c r="DK199">
        <v>-5508.1924750192666</v>
      </c>
      <c r="DL199">
        <v>-1545.3268520847409</v>
      </c>
      <c r="DM199">
        <v>3549.78609168822</v>
      </c>
      <c r="DN199">
        <v>10343.27001671883</v>
      </c>
      <c r="DO199">
        <v>-14385.011470392599</v>
      </c>
      <c r="DP199">
        <v>-11848.7774717145</v>
      </c>
      <c r="DQ199">
        <v>-8678.4849733668852</v>
      </c>
      <c r="DR199">
        <v>-4602.3946183485168</v>
      </c>
      <c r="DS199">
        <v>832.39252167597442</v>
      </c>
    </row>
    <row r="200" spans="1:123" x14ac:dyDescent="0.25">
      <c r="A200" s="80" t="s">
        <v>613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69914.657476201523</v>
      </c>
      <c r="I200">
        <v>62918.106153745037</v>
      </c>
      <c r="J200">
        <v>0</v>
      </c>
      <c r="K200">
        <v>3</v>
      </c>
      <c r="L200">
        <v>16</v>
      </c>
      <c r="M200">
        <v>1671835012</v>
      </c>
      <c r="N200">
        <v>38</v>
      </c>
      <c r="O200">
        <v>0</v>
      </c>
      <c r="P200">
        <v>3064</v>
      </c>
      <c r="Q200">
        <v>3</v>
      </c>
      <c r="R200">
        <v>11</v>
      </c>
      <c r="S200">
        <v>0</v>
      </c>
      <c r="T200">
        <v>2967</v>
      </c>
      <c r="U200">
        <v>0</v>
      </c>
      <c r="V200">
        <v>59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59</v>
      </c>
      <c r="BI200">
        <v>90248.45</v>
      </c>
      <c r="BJ200">
        <v>127251.31</v>
      </c>
      <c r="BK200">
        <v>37002.85</v>
      </c>
      <c r="BL200">
        <v>2</v>
      </c>
      <c r="BM200">
        <v>3</v>
      </c>
      <c r="BN200">
        <v>0</v>
      </c>
      <c r="BO200">
        <v>0</v>
      </c>
      <c r="BP200">
        <v>0</v>
      </c>
      <c r="BQ200">
        <v>90198.978173223324</v>
      </c>
      <c r="BR200">
        <v>127201.8320906071</v>
      </c>
      <c r="BS200">
        <v>37002.853917383763</v>
      </c>
      <c r="BT200">
        <v>49.47182677667297</v>
      </c>
      <c r="BU200">
        <v>49.477909392910078</v>
      </c>
      <c r="BV200">
        <v>-3.9173837649286716E-3</v>
      </c>
      <c r="BW200">
        <v>37002.853917383763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63600.916045303537</v>
      </c>
      <c r="CI200">
        <v>76321.09925436425</v>
      </c>
      <c r="CJ200">
        <v>89041.282463424955</v>
      </c>
      <c r="CK200">
        <v>101761.4656724857</v>
      </c>
      <c r="CL200">
        <v>114481.6488815464</v>
      </c>
      <c r="CM200">
        <v>139922.01529966781</v>
      </c>
      <c r="CN200">
        <v>152642.1985087285</v>
      </c>
      <c r="CO200">
        <v>165362.38171778919</v>
      </c>
      <c r="CP200">
        <v>178082.56492684991</v>
      </c>
      <c r="CQ200">
        <v>190802.7481359106</v>
      </c>
      <c r="CS200">
        <v>3.437622200023017</v>
      </c>
      <c r="CT200">
        <v>1.4630000000000001</v>
      </c>
      <c r="CV200">
        <v>0.16359499888417561</v>
      </c>
      <c r="CW200">
        <v>1.7023394833675489</v>
      </c>
      <c r="CY200">
        <v>-5202.3958947319916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-11562.487499262341</v>
      </c>
      <c r="DK200">
        <v>-8735.7801194710773</v>
      </c>
      <c r="DL200">
        <v>-5202.3958947319916</v>
      </c>
      <c r="DM200">
        <v>-659.47332006745273</v>
      </c>
      <c r="DN200">
        <v>5397.7567794852657</v>
      </c>
      <c r="DO200">
        <v>-16650.56078288663</v>
      </c>
      <c r="DP200">
        <v>-14389.19487905361</v>
      </c>
      <c r="DQ200">
        <v>-11562.487499262341</v>
      </c>
      <c r="DR200">
        <v>-7928.1494395307127</v>
      </c>
      <c r="DS200">
        <v>-3082.3653598885362</v>
      </c>
    </row>
    <row r="201" spans="1:123" x14ac:dyDescent="0.25">
      <c r="A201" s="80" t="s">
        <v>386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94044.574752562898</v>
      </c>
      <c r="I201">
        <v>51717.88867408871</v>
      </c>
      <c r="J201">
        <v>0</v>
      </c>
      <c r="K201">
        <v>123</v>
      </c>
      <c r="L201">
        <v>59</v>
      </c>
      <c r="M201">
        <v>1671783192</v>
      </c>
      <c r="N201">
        <v>9074</v>
      </c>
      <c r="O201">
        <v>0</v>
      </c>
      <c r="P201">
        <v>43130</v>
      </c>
      <c r="Q201">
        <v>6</v>
      </c>
      <c r="R201">
        <v>18</v>
      </c>
      <c r="S201">
        <v>0</v>
      </c>
      <c r="T201">
        <v>27997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1</v>
      </c>
      <c r="AB201">
        <v>6058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6059</v>
      </c>
      <c r="BI201">
        <v>436113.29</v>
      </c>
      <c r="BJ201">
        <v>473037.1</v>
      </c>
      <c r="BK201">
        <v>36923.81</v>
      </c>
      <c r="BL201">
        <v>2</v>
      </c>
      <c r="BM201">
        <v>5</v>
      </c>
      <c r="BN201">
        <v>0</v>
      </c>
      <c r="BO201">
        <v>0</v>
      </c>
      <c r="BP201">
        <v>0</v>
      </c>
      <c r="BQ201">
        <v>101637.926058339</v>
      </c>
      <c r="BR201">
        <v>138561.7354620909</v>
      </c>
      <c r="BS201">
        <v>36923.80940375186</v>
      </c>
      <c r="BT201">
        <v>334475.36394166102</v>
      </c>
      <c r="BU201">
        <v>334475.36453790899</v>
      </c>
      <c r="BV201">
        <v>5.9624813729897141E-4</v>
      </c>
      <c r="BW201">
        <v>36923.80940375186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69280.867731045451</v>
      </c>
      <c r="CI201">
        <v>83137.041277254539</v>
      </c>
      <c r="CJ201">
        <v>96993.214823463626</v>
      </c>
      <c r="CK201">
        <v>110849.3883696727</v>
      </c>
      <c r="CL201">
        <v>124705.5619158818</v>
      </c>
      <c r="CM201">
        <v>152417.90900829999</v>
      </c>
      <c r="CN201">
        <v>166274.08255450911</v>
      </c>
      <c r="CO201">
        <v>180130.25610071819</v>
      </c>
      <c r="CP201">
        <v>193986.42964692731</v>
      </c>
      <c r="CQ201">
        <v>207842.60319313631</v>
      </c>
      <c r="CS201">
        <v>3.7526392238394428</v>
      </c>
      <c r="CT201">
        <v>1.4630000000000001</v>
      </c>
      <c r="CV201">
        <v>6.5916482082568617E-2</v>
      </c>
      <c r="CW201">
        <v>1.559435813286798</v>
      </c>
      <c r="CY201">
        <v>-2283.3755382291351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-9211.4623113336784</v>
      </c>
      <c r="DK201">
        <v>-6132.3126343983276</v>
      </c>
      <c r="DL201">
        <v>-2283.3755382291351</v>
      </c>
      <c r="DM201">
        <v>2665.2578711312531</v>
      </c>
      <c r="DN201">
        <v>9263.4357502784405</v>
      </c>
      <c r="DO201">
        <v>-14753.931729817319</v>
      </c>
      <c r="DP201">
        <v>-12290.611988269029</v>
      </c>
      <c r="DQ201">
        <v>-9211.4623113336784</v>
      </c>
      <c r="DR201">
        <v>-5252.5555838453656</v>
      </c>
      <c r="DS201">
        <v>25.986719472384721</v>
      </c>
    </row>
    <row r="202" spans="1:123" x14ac:dyDescent="0.25">
      <c r="A202" s="80" t="s">
        <v>134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102781.34114142079</v>
      </c>
      <c r="I202">
        <v>95037.969838266203</v>
      </c>
      <c r="J202">
        <v>0</v>
      </c>
      <c r="K202">
        <v>2</v>
      </c>
      <c r="L202">
        <v>11</v>
      </c>
      <c r="M202">
        <v>1672071001</v>
      </c>
      <c r="N202">
        <v>112131</v>
      </c>
      <c r="O202">
        <v>0</v>
      </c>
      <c r="P202">
        <v>151290</v>
      </c>
      <c r="Q202">
        <v>2</v>
      </c>
      <c r="R202">
        <v>5</v>
      </c>
      <c r="S202">
        <v>0</v>
      </c>
      <c r="T202">
        <v>39159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115298.51</v>
      </c>
      <c r="BJ202">
        <v>152141.99</v>
      </c>
      <c r="BK202">
        <v>36843.480000000003</v>
      </c>
      <c r="BL202">
        <v>1</v>
      </c>
      <c r="BM202">
        <v>1</v>
      </c>
      <c r="BN202">
        <v>0</v>
      </c>
      <c r="BO202">
        <v>0</v>
      </c>
      <c r="BP202">
        <v>0</v>
      </c>
      <c r="BQ202">
        <v>115298.5102668256</v>
      </c>
      <c r="BR202">
        <v>152141.988541853</v>
      </c>
      <c r="BS202">
        <v>36843.478275027388</v>
      </c>
      <c r="BT202">
        <v>-2.6682562020141631E-4</v>
      </c>
      <c r="BU202">
        <v>1.458146987715736E-3</v>
      </c>
      <c r="BV202">
        <v>1.72497261519311E-3</v>
      </c>
      <c r="BW202">
        <v>36843.478275027388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76070.994270926501</v>
      </c>
      <c r="CI202">
        <v>91285.193125111793</v>
      </c>
      <c r="CJ202">
        <v>106499.3919792971</v>
      </c>
      <c r="CK202">
        <v>121713.59083348241</v>
      </c>
      <c r="CL202">
        <v>136927.78968766771</v>
      </c>
      <c r="CM202">
        <v>167356.18739603829</v>
      </c>
      <c r="CN202">
        <v>182570.38625022359</v>
      </c>
      <c r="CO202">
        <v>197784.58510440891</v>
      </c>
      <c r="CP202">
        <v>212998.7839585942</v>
      </c>
      <c r="CQ202">
        <v>228212.98281277949</v>
      </c>
      <c r="CS202">
        <v>4.1294143676161887</v>
      </c>
      <c r="CT202">
        <v>1.4630000000000001</v>
      </c>
      <c r="CV202">
        <v>-3.1339641918981531E-2</v>
      </c>
      <c r="CW202">
        <v>1.41715010387253</v>
      </c>
      <c r="CY202">
        <v>1192.018860435865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-6415.0805666567867</v>
      </c>
      <c r="DK202">
        <v>-3034.1474879489401</v>
      </c>
      <c r="DL202">
        <v>1192.018860435863</v>
      </c>
      <c r="DM202">
        <v>6625.6613083591874</v>
      </c>
      <c r="DN202">
        <v>13870.517905590281</v>
      </c>
      <c r="DO202">
        <v>-12500.760108330909</v>
      </c>
      <c r="DP202">
        <v>-9796.0136453646301</v>
      </c>
      <c r="DQ202">
        <v>-6415.0805666567867</v>
      </c>
      <c r="DR202">
        <v>-2068.1666083181258</v>
      </c>
      <c r="DS202">
        <v>3727.7186694667471</v>
      </c>
    </row>
    <row r="203" spans="1:123" x14ac:dyDescent="0.25">
      <c r="A203" s="80" t="s">
        <v>391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93844.582314441403</v>
      </c>
      <c r="I203">
        <v>50551.86254895071</v>
      </c>
      <c r="J203">
        <v>0</v>
      </c>
      <c r="K203">
        <v>29</v>
      </c>
      <c r="L203">
        <v>38</v>
      </c>
      <c r="M203">
        <v>1671654601</v>
      </c>
      <c r="N203">
        <v>8580</v>
      </c>
      <c r="O203">
        <v>0</v>
      </c>
      <c r="P203">
        <v>41836</v>
      </c>
      <c r="Q203">
        <v>6</v>
      </c>
      <c r="R203">
        <v>29</v>
      </c>
      <c r="S203">
        <v>5</v>
      </c>
      <c r="T203">
        <v>33243</v>
      </c>
      <c r="U203">
        <v>0</v>
      </c>
      <c r="V203">
        <v>2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6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13</v>
      </c>
      <c r="BI203">
        <v>153658.10999999999</v>
      </c>
      <c r="BJ203">
        <v>190218.36</v>
      </c>
      <c r="BK203">
        <v>36560.25</v>
      </c>
      <c r="BL203">
        <v>2</v>
      </c>
      <c r="BM203">
        <v>8</v>
      </c>
      <c r="BN203">
        <v>0</v>
      </c>
      <c r="BO203">
        <v>0</v>
      </c>
      <c r="BP203">
        <v>0</v>
      </c>
      <c r="BQ203">
        <v>101706.2830728643</v>
      </c>
      <c r="BR203">
        <v>138266.53052848461</v>
      </c>
      <c r="BS203">
        <v>36560.247455620301</v>
      </c>
      <c r="BT203">
        <v>51951.826927135669</v>
      </c>
      <c r="BU203">
        <v>51951.829471515382</v>
      </c>
      <c r="BV203">
        <v>2.5443796985200611E-3</v>
      </c>
      <c r="BW203">
        <v>36560.247455620301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69133.265264242305</v>
      </c>
      <c r="CI203">
        <v>82959.918317090764</v>
      </c>
      <c r="CJ203">
        <v>96786.571369939222</v>
      </c>
      <c r="CK203">
        <v>110613.22442278769</v>
      </c>
      <c r="CL203">
        <v>124439.8774756362</v>
      </c>
      <c r="CM203">
        <v>152093.18358133311</v>
      </c>
      <c r="CN203">
        <v>165919.8366341815</v>
      </c>
      <c r="CO203">
        <v>179746.48968703</v>
      </c>
      <c r="CP203">
        <v>193573.14273987841</v>
      </c>
      <c r="CQ203">
        <v>207399.79579272689</v>
      </c>
      <c r="CS203">
        <v>3.7818816925767091</v>
      </c>
      <c r="CT203">
        <v>1.4630000000000001</v>
      </c>
      <c r="CV203">
        <v>5.7674545412519367E-2</v>
      </c>
      <c r="CW203">
        <v>1.547377859938516</v>
      </c>
      <c r="CY203">
        <v>-1993.6148234991481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-8906.9413499233779</v>
      </c>
      <c r="DK203">
        <v>-5834.3517826237221</v>
      </c>
      <c r="DL203">
        <v>-1993.614823499149</v>
      </c>
      <c r="DM203">
        <v>2944.4755525181608</v>
      </c>
      <c r="DN203">
        <v>9528.5960538745712</v>
      </c>
      <c r="DO203">
        <v>-14437.60257106276</v>
      </c>
      <c r="DP203">
        <v>-11979.530917223041</v>
      </c>
      <c r="DQ203">
        <v>-8906.9413499233779</v>
      </c>
      <c r="DR203">
        <v>-4956.4690491095316</v>
      </c>
      <c r="DS203">
        <v>310.82735197559668</v>
      </c>
    </row>
    <row r="204" spans="1:123" x14ac:dyDescent="0.25">
      <c r="A204" s="80" t="s">
        <v>152</v>
      </c>
      <c r="B204">
        <v>77258.858467537735</v>
      </c>
      <c r="C204">
        <v>75909.617399652823</v>
      </c>
      <c r="D204">
        <v>0</v>
      </c>
      <c r="E204">
        <v>4</v>
      </c>
      <c r="F204">
        <v>3</v>
      </c>
      <c r="G204">
        <v>1671664727</v>
      </c>
      <c r="H204">
        <v>16745.20073817459</v>
      </c>
      <c r="I204">
        <v>0</v>
      </c>
      <c r="J204">
        <v>0</v>
      </c>
      <c r="K204">
        <v>57</v>
      </c>
      <c r="L204">
        <v>26</v>
      </c>
      <c r="M204">
        <v>1671665559</v>
      </c>
      <c r="N204">
        <v>577</v>
      </c>
      <c r="O204">
        <v>0</v>
      </c>
      <c r="P204">
        <v>1230</v>
      </c>
      <c r="Q204">
        <v>9</v>
      </c>
      <c r="R204">
        <v>36</v>
      </c>
      <c r="S204">
        <v>30</v>
      </c>
      <c r="T204">
        <v>220</v>
      </c>
      <c r="U204">
        <v>12</v>
      </c>
      <c r="V204">
        <v>1</v>
      </c>
      <c r="W204">
        <v>0</v>
      </c>
      <c r="X204">
        <v>0</v>
      </c>
      <c r="Y204">
        <v>0</v>
      </c>
      <c r="Z204">
        <v>3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239</v>
      </c>
      <c r="AI204">
        <v>148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433</v>
      </c>
      <c r="BI204">
        <v>311965.11</v>
      </c>
      <c r="BJ204">
        <v>348402.58</v>
      </c>
      <c r="BK204">
        <v>36437.47</v>
      </c>
      <c r="BL204">
        <v>4</v>
      </c>
      <c r="BM204">
        <v>14</v>
      </c>
      <c r="BN204">
        <v>84349.735851043952</v>
      </c>
      <c r="BO204">
        <v>114304.0190647891</v>
      </c>
      <c r="BP204">
        <v>29954.28321374517</v>
      </c>
      <c r="BQ204">
        <v>18286.02201307923</v>
      </c>
      <c r="BR204">
        <v>24769.156291999279</v>
      </c>
      <c r="BS204">
        <v>6483.1342789200426</v>
      </c>
      <c r="BT204">
        <v>209329.3521358768</v>
      </c>
      <c r="BU204">
        <v>209329.4046432116</v>
      </c>
      <c r="BV204">
        <v>5.2507334785332198E-2</v>
      </c>
      <c r="BW204">
        <v>36437.417492665219</v>
      </c>
      <c r="BX204">
        <v>57152.009532394557</v>
      </c>
      <c r="BY204">
        <v>68582.411438873474</v>
      </c>
      <c r="BZ204">
        <v>80012.813345352391</v>
      </c>
      <c r="CA204">
        <v>91443.215251831309</v>
      </c>
      <c r="CB204">
        <v>102873.6171583102</v>
      </c>
      <c r="CC204">
        <v>125734.420971268</v>
      </c>
      <c r="CD204">
        <v>137164.82287774689</v>
      </c>
      <c r="CE204">
        <v>148595.22478422589</v>
      </c>
      <c r="CF204">
        <v>160025.62669070481</v>
      </c>
      <c r="CG204">
        <v>171456.0285971837</v>
      </c>
      <c r="CH204">
        <v>12384.57814599964</v>
      </c>
      <c r="CI204">
        <v>14861.49377519956</v>
      </c>
      <c r="CJ204">
        <v>17338.409404399488</v>
      </c>
      <c r="CK204">
        <v>19815.32503359942</v>
      </c>
      <c r="CL204">
        <v>22292.240662799351</v>
      </c>
      <c r="CM204">
        <v>27246.071921199211</v>
      </c>
      <c r="CN204">
        <v>29722.987550399132</v>
      </c>
      <c r="CO204">
        <v>32199.90317959906</v>
      </c>
      <c r="CP204">
        <v>34676.818808798977</v>
      </c>
      <c r="CQ204">
        <v>37153.734437998923</v>
      </c>
      <c r="CR204">
        <v>3.8159490664205999</v>
      </c>
      <c r="CS204">
        <v>3.820552718233273</v>
      </c>
      <c r="CT204">
        <v>1.4630000000000001</v>
      </c>
      <c r="CU204">
        <v>4.8232020494980647E-2</v>
      </c>
      <c r="CV204">
        <v>4.6968932246460149E-2</v>
      </c>
      <c r="CW204">
        <v>1.5317155478765709</v>
      </c>
      <c r="CX204">
        <v>-1378.2784475478909</v>
      </c>
      <c r="CY204">
        <v>-290.84520592022352</v>
      </c>
      <c r="CZ204">
        <v>-7093.4794007873461</v>
      </c>
      <c r="DA204">
        <v>-4553.3900882364796</v>
      </c>
      <c r="DB204">
        <v>-1378.2784475478909</v>
      </c>
      <c r="DC204">
        <v>2704.0079476231481</v>
      </c>
      <c r="DD204">
        <v>8147.0564745178672</v>
      </c>
      <c r="DE204">
        <v>-11665.64016337891</v>
      </c>
      <c r="DF204">
        <v>-9633.5687133382162</v>
      </c>
      <c r="DG204">
        <v>-7093.4794007873461</v>
      </c>
      <c r="DH204">
        <v>-3827.6502846505141</v>
      </c>
      <c r="DI204">
        <v>526.78853686526418</v>
      </c>
      <c r="DJ204">
        <v>-1529.3030205201881</v>
      </c>
      <c r="DK204">
        <v>-978.87732514242543</v>
      </c>
      <c r="DL204">
        <v>-290.84520592022358</v>
      </c>
      <c r="DM204">
        <v>593.76751879403582</v>
      </c>
      <c r="DN204">
        <v>1773.2511517463829</v>
      </c>
      <c r="DO204">
        <v>-2520.0692722001581</v>
      </c>
      <c r="DP204">
        <v>-2079.7287158979489</v>
      </c>
      <c r="DQ204">
        <v>-1529.3030205201869</v>
      </c>
      <c r="DR204">
        <v>-821.61284074877858</v>
      </c>
      <c r="DS204">
        <v>121.9740656130989</v>
      </c>
    </row>
    <row r="205" spans="1:123" x14ac:dyDescent="0.25">
      <c r="A205" s="80" t="s">
        <v>985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90889.941101548669</v>
      </c>
      <c r="I205">
        <v>69922.780415787536</v>
      </c>
      <c r="J205">
        <v>0</v>
      </c>
      <c r="K205">
        <v>62</v>
      </c>
      <c r="L205">
        <v>57</v>
      </c>
      <c r="M205">
        <v>1671646215</v>
      </c>
      <c r="N205">
        <v>7506</v>
      </c>
      <c r="O205">
        <v>0</v>
      </c>
      <c r="P205">
        <v>22350</v>
      </c>
      <c r="Q205">
        <v>5</v>
      </c>
      <c r="R205">
        <v>15</v>
      </c>
      <c r="S205">
        <v>0</v>
      </c>
      <c r="T205">
        <v>12874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1970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1970</v>
      </c>
      <c r="BI205">
        <v>148001.54999999999</v>
      </c>
      <c r="BJ205">
        <v>184009.93</v>
      </c>
      <c r="BK205">
        <v>36008.379999999997</v>
      </c>
      <c r="BL205">
        <v>3</v>
      </c>
      <c r="BM205">
        <v>10</v>
      </c>
      <c r="BN205">
        <v>0</v>
      </c>
      <c r="BO205">
        <v>0</v>
      </c>
      <c r="BP205">
        <v>0</v>
      </c>
      <c r="BQ205">
        <v>98680.335272747441</v>
      </c>
      <c r="BR205">
        <v>134688.71185494881</v>
      </c>
      <c r="BS205">
        <v>36008.376582201367</v>
      </c>
      <c r="BT205">
        <v>49321.214727252547</v>
      </c>
      <c r="BU205">
        <v>49321.218145051193</v>
      </c>
      <c r="BV205">
        <v>3.4177986308350232E-3</v>
      </c>
      <c r="BW205">
        <v>36008.376582201367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67344.355927474404</v>
      </c>
      <c r="CI205">
        <v>80813.227112969282</v>
      </c>
      <c r="CJ205">
        <v>94282.09829846416</v>
      </c>
      <c r="CK205">
        <v>107750.9694839591</v>
      </c>
      <c r="CL205">
        <v>121219.8406694539</v>
      </c>
      <c r="CM205">
        <v>148157.58304044369</v>
      </c>
      <c r="CN205">
        <v>161626.45422593859</v>
      </c>
      <c r="CO205">
        <v>175095.3254114335</v>
      </c>
      <c r="CP205">
        <v>188564.19659692829</v>
      </c>
      <c r="CQ205">
        <v>202033.0677824232</v>
      </c>
      <c r="CS205">
        <v>3.7404827609341398</v>
      </c>
      <c r="CT205">
        <v>1.4630000000000001</v>
      </c>
      <c r="CV205">
        <v>6.9380680423467123E-2</v>
      </c>
      <c r="CW205">
        <v>1.564503935459532</v>
      </c>
      <c r="CY205">
        <v>-2336.1986184641651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-9070.6342112116035</v>
      </c>
      <c r="DK205">
        <v>-6077.5517255460763</v>
      </c>
      <c r="DL205">
        <v>-2336.1986184641651</v>
      </c>
      <c r="DM205">
        <v>2474.112519212576</v>
      </c>
      <c r="DN205">
        <v>8887.8607027815669</v>
      </c>
      <c r="DO205">
        <v>-14458.18268540956</v>
      </c>
      <c r="DP205">
        <v>-12063.716696877131</v>
      </c>
      <c r="DQ205">
        <v>-9070.6342112116035</v>
      </c>
      <c r="DR205">
        <v>-5222.3853010702078</v>
      </c>
      <c r="DS205">
        <v>-91.3867542150183</v>
      </c>
    </row>
    <row r="206" spans="1:123" x14ac:dyDescent="0.25">
      <c r="A206" s="80" t="s">
        <v>139</v>
      </c>
      <c r="B206">
        <v>104948.5242063914</v>
      </c>
      <c r="C206">
        <v>93670.127524051713</v>
      </c>
      <c r="D206">
        <v>15180.939653670221</v>
      </c>
      <c r="E206">
        <v>4</v>
      </c>
      <c r="F206">
        <v>25</v>
      </c>
      <c r="G206">
        <v>1668558059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376</v>
      </c>
      <c r="O206">
        <v>0</v>
      </c>
      <c r="P206">
        <v>21951</v>
      </c>
      <c r="Q206">
        <v>6</v>
      </c>
      <c r="R206">
        <v>16</v>
      </c>
      <c r="S206">
        <v>0</v>
      </c>
      <c r="T206">
        <v>33</v>
      </c>
      <c r="U206">
        <v>0</v>
      </c>
      <c r="V206">
        <v>21542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21542</v>
      </c>
      <c r="BI206">
        <v>128024.51</v>
      </c>
      <c r="BJ206">
        <v>163933.13</v>
      </c>
      <c r="BK206">
        <v>35908.620000000003</v>
      </c>
      <c r="BL206">
        <v>2</v>
      </c>
      <c r="BM206">
        <v>3</v>
      </c>
      <c r="BN206">
        <v>123418.06649509849</v>
      </c>
      <c r="BO206">
        <v>159326.6851282694</v>
      </c>
      <c r="BP206">
        <v>35908.618633170932</v>
      </c>
      <c r="BQ206">
        <v>0</v>
      </c>
      <c r="BR206">
        <v>0</v>
      </c>
      <c r="BS206">
        <v>0</v>
      </c>
      <c r="BT206">
        <v>4606.4435049015301</v>
      </c>
      <c r="BU206">
        <v>4606.4448717306077</v>
      </c>
      <c r="BV206">
        <v>1.366829070320819E-3</v>
      </c>
      <c r="BW206">
        <v>35908.618633170932</v>
      </c>
      <c r="BX206">
        <v>79663.342564134698</v>
      </c>
      <c r="BY206">
        <v>95596.011076961629</v>
      </c>
      <c r="BZ206">
        <v>111528.6795897886</v>
      </c>
      <c r="CA206">
        <v>127461.34810261551</v>
      </c>
      <c r="CB206">
        <v>143394.0166154425</v>
      </c>
      <c r="CC206">
        <v>175259.35364109639</v>
      </c>
      <c r="CD206">
        <v>191192.02215392329</v>
      </c>
      <c r="CE206">
        <v>207124.69066675019</v>
      </c>
      <c r="CF206">
        <v>223057.35917957709</v>
      </c>
      <c r="CG206">
        <v>238990.02769240411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4.4370040172219234</v>
      </c>
      <c r="CT206">
        <v>1.4630000000000001</v>
      </c>
      <c r="CU206">
        <v>-9.8490786919669615E-2</v>
      </c>
      <c r="CX206">
        <v>3923.0526488964192</v>
      </c>
      <c r="CZ206">
        <v>-4043.2816075170522</v>
      </c>
      <c r="DA206">
        <v>-502.68860466661857</v>
      </c>
      <c r="DB206">
        <v>3923.0526488964169</v>
      </c>
      <c r="DC206">
        <v>9613.2914034774658</v>
      </c>
      <c r="DD206">
        <v>17200.276409585531</v>
      </c>
      <c r="DE206">
        <v>-10416.34901264783</v>
      </c>
      <c r="DF206">
        <v>-7583.8746103674821</v>
      </c>
      <c r="DG206">
        <v>-4043.2816075170522</v>
      </c>
      <c r="DH206">
        <v>508.90939614778472</v>
      </c>
      <c r="DI206">
        <v>6578.4974010342412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</row>
    <row r="207" spans="1:123" x14ac:dyDescent="0.25">
      <c r="A207" s="80" t="s">
        <v>618</v>
      </c>
      <c r="B207">
        <v>79668.212900944476</v>
      </c>
      <c r="C207">
        <v>70302.136261314197</v>
      </c>
      <c r="D207">
        <v>0</v>
      </c>
      <c r="E207">
        <v>60</v>
      </c>
      <c r="F207">
        <v>107</v>
      </c>
      <c r="G207">
        <v>1668535391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18882</v>
      </c>
      <c r="O207">
        <v>0</v>
      </c>
      <c r="P207">
        <v>18884</v>
      </c>
      <c r="Q207">
        <v>3</v>
      </c>
      <c r="R207">
        <v>6</v>
      </c>
      <c r="S207">
        <v>0</v>
      </c>
      <c r="T207">
        <v>0</v>
      </c>
      <c r="U207">
        <v>2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86918.39</v>
      </c>
      <c r="BJ207">
        <v>122751.91</v>
      </c>
      <c r="BK207">
        <v>35833.51</v>
      </c>
      <c r="BL207">
        <v>1</v>
      </c>
      <c r="BM207">
        <v>1</v>
      </c>
      <c r="BN207">
        <v>86918.392446455109</v>
      </c>
      <c r="BO207">
        <v>122751.9060671659</v>
      </c>
      <c r="BP207">
        <v>35833.513620710837</v>
      </c>
      <c r="BQ207">
        <v>0</v>
      </c>
      <c r="BR207">
        <v>0</v>
      </c>
      <c r="BS207">
        <v>0</v>
      </c>
      <c r="BT207">
        <v>-2.446455109748058E-3</v>
      </c>
      <c r="BU207">
        <v>3.9328340644715354E-3</v>
      </c>
      <c r="BV207">
        <v>-3.6207108350936319E-3</v>
      </c>
      <c r="BW207">
        <v>35833.513620710837</v>
      </c>
      <c r="BX207">
        <v>61375.95303358297</v>
      </c>
      <c r="BY207">
        <v>73651.143640299561</v>
      </c>
      <c r="BZ207">
        <v>85926.334247016159</v>
      </c>
      <c r="CA207">
        <v>98201.524853732757</v>
      </c>
      <c r="CB207">
        <v>110476.7154604493</v>
      </c>
      <c r="CC207">
        <v>135027.09667388251</v>
      </c>
      <c r="CD207">
        <v>147302.28728059909</v>
      </c>
      <c r="CE207">
        <v>159577.4778873157</v>
      </c>
      <c r="CF207">
        <v>171852.66849403229</v>
      </c>
      <c r="CG207">
        <v>184127.8591007489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3.425617352695733</v>
      </c>
      <c r="CT207">
        <v>1.4630000000000001</v>
      </c>
      <c r="CU207">
        <v>0.16767273987921241</v>
      </c>
      <c r="CX207">
        <v>-5145.5371039193542</v>
      </c>
      <c r="CZ207">
        <v>-11283.13240727765</v>
      </c>
      <c r="DA207">
        <v>-8555.312272451738</v>
      </c>
      <c r="DB207">
        <v>-5145.5371039193524</v>
      </c>
      <c r="DC207">
        <v>-761.54045866342494</v>
      </c>
      <c r="DD207">
        <v>5083.7884016778116</v>
      </c>
      <c r="DE207">
        <v>-16193.20864996429</v>
      </c>
      <c r="DF207">
        <v>-14010.95254210356</v>
      </c>
      <c r="DG207">
        <v>-11283.13240727765</v>
      </c>
      <c r="DH207">
        <v>-7775.9350910729081</v>
      </c>
      <c r="DI207">
        <v>-3099.6720027999181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</row>
    <row r="208" spans="1:123" x14ac:dyDescent="0.25">
      <c r="A208" s="80" t="s">
        <v>980</v>
      </c>
      <c r="B208">
        <v>96759.278293646945</v>
      </c>
      <c r="C208">
        <v>85955.327550108181</v>
      </c>
      <c r="D208">
        <v>0</v>
      </c>
      <c r="E208">
        <v>18</v>
      </c>
      <c r="F208">
        <v>13</v>
      </c>
      <c r="G208">
        <v>1672064735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1308</v>
      </c>
      <c r="O208">
        <v>0</v>
      </c>
      <c r="P208">
        <v>1394</v>
      </c>
      <c r="Q208">
        <v>8</v>
      </c>
      <c r="R208">
        <v>42</v>
      </c>
      <c r="S208">
        <v>45</v>
      </c>
      <c r="T208">
        <v>0</v>
      </c>
      <c r="U208">
        <v>6</v>
      </c>
      <c r="V208">
        <v>33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2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86</v>
      </c>
      <c r="BI208">
        <v>361830.02</v>
      </c>
      <c r="BJ208">
        <v>397183.73</v>
      </c>
      <c r="BK208">
        <v>35355.379999999997</v>
      </c>
      <c r="BL208">
        <v>5</v>
      </c>
      <c r="BM208">
        <v>29</v>
      </c>
      <c r="BN208">
        <v>107952.3786340517</v>
      </c>
      <c r="BO208">
        <v>143133.69505644229</v>
      </c>
      <c r="BP208">
        <v>35181.316422390657</v>
      </c>
      <c r="BQ208">
        <v>0</v>
      </c>
      <c r="BR208">
        <v>0</v>
      </c>
      <c r="BS208">
        <v>0</v>
      </c>
      <c r="BT208">
        <v>253877.64136594831</v>
      </c>
      <c r="BU208">
        <v>254050.03494355761</v>
      </c>
      <c r="BV208">
        <v>174.06357760933321</v>
      </c>
      <c r="BW208">
        <v>35181.316422390657</v>
      </c>
      <c r="BX208">
        <v>71566.847528221173</v>
      </c>
      <c r="BY208">
        <v>85880.21703386541</v>
      </c>
      <c r="BZ208">
        <v>100193.5865395096</v>
      </c>
      <c r="CA208">
        <v>114506.9560451539</v>
      </c>
      <c r="CB208">
        <v>128820.32555079809</v>
      </c>
      <c r="CC208">
        <v>157447.0645620866</v>
      </c>
      <c r="CD208">
        <v>171760.43406773079</v>
      </c>
      <c r="CE208">
        <v>186073.80357337499</v>
      </c>
      <c r="CF208">
        <v>200387.1730790193</v>
      </c>
      <c r="CG208">
        <v>214700.54258466349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4.0684576250065181</v>
      </c>
      <c r="CT208">
        <v>1.4630000000000001</v>
      </c>
      <c r="CU208">
        <v>-1.682643186099508E-2</v>
      </c>
      <c r="CX208">
        <v>602.10734171991908</v>
      </c>
      <c r="CZ208">
        <v>-6554.5774111021956</v>
      </c>
      <c r="DA208">
        <v>-3373.828632070145</v>
      </c>
      <c r="DB208">
        <v>602.10734171992226</v>
      </c>
      <c r="DC208">
        <v>5714.0250223071489</v>
      </c>
      <c r="DD208">
        <v>12529.915263090121</v>
      </c>
      <c r="DE208">
        <v>-12279.925213359889</v>
      </c>
      <c r="DF208">
        <v>-9735.3261901342448</v>
      </c>
      <c r="DG208">
        <v>-6554.5774111021929</v>
      </c>
      <c r="DH208">
        <v>-2465.0432666324118</v>
      </c>
      <c r="DI208">
        <v>2987.6689259939672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</row>
    <row r="209" spans="1:123" x14ac:dyDescent="0.25">
      <c r="A209" s="80" t="s">
        <v>620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83990.026398881615</v>
      </c>
      <c r="I209">
        <v>71877.674202999027</v>
      </c>
      <c r="J209">
        <v>0</v>
      </c>
      <c r="K209">
        <v>33</v>
      </c>
      <c r="L209">
        <v>30</v>
      </c>
      <c r="M209">
        <v>1671222660</v>
      </c>
      <c r="N209">
        <v>156266</v>
      </c>
      <c r="O209">
        <v>0</v>
      </c>
      <c r="P209">
        <v>466463</v>
      </c>
      <c r="Q209">
        <v>7</v>
      </c>
      <c r="R209">
        <v>37</v>
      </c>
      <c r="S209">
        <v>0</v>
      </c>
      <c r="T209">
        <v>303837</v>
      </c>
      <c r="U209">
        <v>6333</v>
      </c>
      <c r="V209">
        <v>21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6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6360</v>
      </c>
      <c r="BI209">
        <v>98727.49</v>
      </c>
      <c r="BJ209">
        <v>135275.03</v>
      </c>
      <c r="BK209">
        <v>36547.54</v>
      </c>
      <c r="BL209">
        <v>4</v>
      </c>
      <c r="BM209">
        <v>14</v>
      </c>
      <c r="BN209">
        <v>0</v>
      </c>
      <c r="BO209">
        <v>0</v>
      </c>
      <c r="BP209">
        <v>0</v>
      </c>
      <c r="BQ209">
        <v>90613.23851043082</v>
      </c>
      <c r="BR209">
        <v>125662.1753336508</v>
      </c>
      <c r="BS209">
        <v>35048.936823219963</v>
      </c>
      <c r="BT209">
        <v>8114.2514895691857</v>
      </c>
      <c r="BU209">
        <v>9612.8546663492161</v>
      </c>
      <c r="BV209">
        <v>1498.603176780045</v>
      </c>
      <c r="BW209">
        <v>35048.936823219963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62831.087666825391</v>
      </c>
      <c r="CI209">
        <v>75397.305200190473</v>
      </c>
      <c r="CJ209">
        <v>87963.522733555539</v>
      </c>
      <c r="CK209">
        <v>100529.74026692061</v>
      </c>
      <c r="CL209">
        <v>113095.9578002857</v>
      </c>
      <c r="CM209">
        <v>138228.39286701591</v>
      </c>
      <c r="CN209">
        <v>150794.61040038089</v>
      </c>
      <c r="CO209">
        <v>163360.82793374601</v>
      </c>
      <c r="CP209">
        <v>175927.04546711111</v>
      </c>
      <c r="CQ209">
        <v>188493.2630004762</v>
      </c>
      <c r="CS209">
        <v>3.585334869570123</v>
      </c>
      <c r="CT209">
        <v>1.4630000000000001</v>
      </c>
      <c r="CV209">
        <v>0.11565589980151431</v>
      </c>
      <c r="CW209">
        <v>1.6322045814096151</v>
      </c>
      <c r="CY209">
        <v>-3633.3929898072588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-9916.5017564898008</v>
      </c>
      <c r="DK209">
        <v>-7124.0089712975596</v>
      </c>
      <c r="DL209">
        <v>-3633.3929898072602</v>
      </c>
      <c r="DM209">
        <v>854.54184353740857</v>
      </c>
      <c r="DN209">
        <v>6838.4549546636408</v>
      </c>
      <c r="DO209">
        <v>-14942.988769835831</v>
      </c>
      <c r="DP209">
        <v>-12708.994541682039</v>
      </c>
      <c r="DQ209">
        <v>-9916.5017564897971</v>
      </c>
      <c r="DR209">
        <v>-6326.1538898140607</v>
      </c>
      <c r="DS209">
        <v>-1539.02340091308</v>
      </c>
    </row>
    <row r="210" spans="1:123" x14ac:dyDescent="0.25">
      <c r="A210" s="80" t="s">
        <v>986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90682.743378195519</v>
      </c>
      <c r="I210">
        <v>67001.282120244199</v>
      </c>
      <c r="J210">
        <v>0</v>
      </c>
      <c r="K210">
        <v>26</v>
      </c>
      <c r="L210">
        <v>53</v>
      </c>
      <c r="M210">
        <v>1671669616</v>
      </c>
      <c r="N210">
        <v>73931</v>
      </c>
      <c r="O210">
        <v>0</v>
      </c>
      <c r="P210">
        <v>83669</v>
      </c>
      <c r="Q210">
        <v>7</v>
      </c>
      <c r="R210">
        <v>33</v>
      </c>
      <c r="S210">
        <v>0</v>
      </c>
      <c r="T210">
        <v>9203</v>
      </c>
      <c r="U210">
        <v>406</v>
      </c>
      <c r="V210">
        <v>32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97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535</v>
      </c>
      <c r="BI210">
        <v>1104460.44</v>
      </c>
      <c r="BJ210">
        <v>1139415.97</v>
      </c>
      <c r="BK210">
        <v>34955.53</v>
      </c>
      <c r="BL210">
        <v>3</v>
      </c>
      <c r="BM210">
        <v>12</v>
      </c>
      <c r="BN210">
        <v>0</v>
      </c>
      <c r="BO210">
        <v>0</v>
      </c>
      <c r="BP210">
        <v>0</v>
      </c>
      <c r="BQ210">
        <v>99313.500623951084</v>
      </c>
      <c r="BR210">
        <v>134269.0264188578</v>
      </c>
      <c r="BS210">
        <v>34955.525794906724</v>
      </c>
      <c r="BT210">
        <v>1005146.939376049</v>
      </c>
      <c r="BU210">
        <v>1005146.943581142</v>
      </c>
      <c r="BV210">
        <v>4.2050932752317749E-3</v>
      </c>
      <c r="BW210">
        <v>34955.525794906724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67134.5132094289</v>
      </c>
      <c r="CI210">
        <v>80561.415851314683</v>
      </c>
      <c r="CJ210">
        <v>93988.318493200451</v>
      </c>
      <c r="CK210">
        <v>107415.22113508621</v>
      </c>
      <c r="CL210">
        <v>120842.123776972</v>
      </c>
      <c r="CM210">
        <v>147695.9290607436</v>
      </c>
      <c r="CN210">
        <v>161122.8317026294</v>
      </c>
      <c r="CO210">
        <v>174549.73434451511</v>
      </c>
      <c r="CP210">
        <v>187976.6369864009</v>
      </c>
      <c r="CQ210">
        <v>201403.5396282867</v>
      </c>
      <c r="CS210">
        <v>3.8411388003902309</v>
      </c>
      <c r="CT210">
        <v>1.4630000000000001</v>
      </c>
      <c r="CV210">
        <v>4.1357838876749042E-2</v>
      </c>
      <c r="CW210">
        <v>1.523506518276684</v>
      </c>
      <c r="CY210">
        <v>-1388.2691901922731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-8101.720511135165</v>
      </c>
      <c r="DK210">
        <v>-5117.9643684938783</v>
      </c>
      <c r="DL210">
        <v>-1388.269190192274</v>
      </c>
      <c r="DM210">
        <v>3407.0531819097891</v>
      </c>
      <c r="DN210">
        <v>9800.8163447125407</v>
      </c>
      <c r="DO210">
        <v>-13472.48156788947</v>
      </c>
      <c r="DP210">
        <v>-11085.476653776441</v>
      </c>
      <c r="DQ210">
        <v>-8101.7205111351614</v>
      </c>
      <c r="DR210">
        <v>-4265.4626134535101</v>
      </c>
      <c r="DS210">
        <v>849.54791678869515</v>
      </c>
    </row>
    <row r="211" spans="1:123" x14ac:dyDescent="0.25">
      <c r="A211" s="80" t="s">
        <v>991</v>
      </c>
      <c r="B211">
        <v>7993.8356796105736</v>
      </c>
      <c r="C211">
        <v>0</v>
      </c>
      <c r="D211">
        <v>0</v>
      </c>
      <c r="E211">
        <v>10</v>
      </c>
      <c r="F211">
        <v>32</v>
      </c>
      <c r="G211">
        <v>1629220522</v>
      </c>
      <c r="H211">
        <v>88483.99129202051</v>
      </c>
      <c r="I211">
        <v>54895.610739606404</v>
      </c>
      <c r="J211">
        <v>0</v>
      </c>
      <c r="K211">
        <v>9</v>
      </c>
      <c r="L211">
        <v>53</v>
      </c>
      <c r="M211">
        <v>1671557533</v>
      </c>
      <c r="N211">
        <v>165408</v>
      </c>
      <c r="O211">
        <v>0</v>
      </c>
      <c r="P211">
        <v>272272</v>
      </c>
      <c r="Q211">
        <v>3</v>
      </c>
      <c r="R211">
        <v>20</v>
      </c>
      <c r="S211">
        <v>0</v>
      </c>
      <c r="T211">
        <v>103345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3519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3519</v>
      </c>
      <c r="BI211">
        <v>142774.42000000001</v>
      </c>
      <c r="BJ211">
        <v>177219.56</v>
      </c>
      <c r="BK211">
        <v>34445.14</v>
      </c>
      <c r="BL211">
        <v>1</v>
      </c>
      <c r="BM211">
        <v>5</v>
      </c>
      <c r="BN211">
        <v>0</v>
      </c>
      <c r="BO211">
        <v>0</v>
      </c>
      <c r="BP211">
        <v>0</v>
      </c>
      <c r="BQ211">
        <v>96823.831661157135</v>
      </c>
      <c r="BR211">
        <v>131268.97142839001</v>
      </c>
      <c r="BS211">
        <v>34445.139767232868</v>
      </c>
      <c r="BT211">
        <v>45950.588338842877</v>
      </c>
      <c r="BU211">
        <v>45950.588571609987</v>
      </c>
      <c r="BV211">
        <v>2.3276713181985539E-4</v>
      </c>
      <c r="BW211">
        <v>34445.139767232868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65634.485714195005</v>
      </c>
      <c r="CI211">
        <v>78761.382857033997</v>
      </c>
      <c r="CJ211">
        <v>91888.279999873004</v>
      </c>
      <c r="CK211">
        <v>105015.177142712</v>
      </c>
      <c r="CL211">
        <v>118142.074285551</v>
      </c>
      <c r="CM211">
        <v>144395.86857122899</v>
      </c>
      <c r="CN211">
        <v>157522.76571406799</v>
      </c>
      <c r="CO211">
        <v>170649.662856907</v>
      </c>
      <c r="CP211">
        <v>183776.55999974601</v>
      </c>
      <c r="CQ211">
        <v>196903.45714258499</v>
      </c>
      <c r="CS211">
        <v>3.810957723366946</v>
      </c>
      <c r="CT211">
        <v>1.4630000000000001</v>
      </c>
      <c r="CV211">
        <v>4.960492620370438E-2</v>
      </c>
      <c r="CW211">
        <v>1.535572007036019</v>
      </c>
      <c r="CY211">
        <v>-1627.896910135365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-8191.3454815548648</v>
      </c>
      <c r="DK211">
        <v>-5274.2572275906423</v>
      </c>
      <c r="DL211">
        <v>-1627.896910135365</v>
      </c>
      <c r="DM211">
        <v>3060.2806408785618</v>
      </c>
      <c r="DN211">
        <v>9311.1840422304667</v>
      </c>
      <c r="DO211">
        <v>-13442.10433869046</v>
      </c>
      <c r="DP211">
        <v>-11108.433735519089</v>
      </c>
      <c r="DQ211">
        <v>-8191.3454815548648</v>
      </c>
      <c r="DR211">
        <v>-4440.8034407437226</v>
      </c>
      <c r="DS211">
        <v>559.91928033780277</v>
      </c>
    </row>
    <row r="212" spans="1:123" x14ac:dyDescent="0.25">
      <c r="A212" s="80" t="s">
        <v>989</v>
      </c>
      <c r="B212">
        <v>85780.227381011617</v>
      </c>
      <c r="C212">
        <v>70529.142246533418</v>
      </c>
      <c r="D212">
        <v>0</v>
      </c>
      <c r="E212">
        <v>16</v>
      </c>
      <c r="F212">
        <v>21</v>
      </c>
      <c r="G212">
        <v>1671591875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127729</v>
      </c>
      <c r="O212">
        <v>0</v>
      </c>
      <c r="P212">
        <v>135161</v>
      </c>
      <c r="Q212">
        <v>6</v>
      </c>
      <c r="R212">
        <v>30</v>
      </c>
      <c r="S212">
        <v>7288</v>
      </c>
      <c r="T212">
        <v>60</v>
      </c>
      <c r="U212">
        <v>0</v>
      </c>
      <c r="V212">
        <v>23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61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7372</v>
      </c>
      <c r="BI212">
        <v>1005679.71</v>
      </c>
      <c r="BJ212">
        <v>1040048.46</v>
      </c>
      <c r="BK212">
        <v>34368.75</v>
      </c>
      <c r="BL212">
        <v>2</v>
      </c>
      <c r="BM212">
        <v>10</v>
      </c>
      <c r="BN212">
        <v>92438.586680040666</v>
      </c>
      <c r="BO212">
        <v>126807.3330684903</v>
      </c>
      <c r="BP212">
        <v>34368.746388449603</v>
      </c>
      <c r="BQ212">
        <v>0</v>
      </c>
      <c r="BR212">
        <v>0</v>
      </c>
      <c r="BS212">
        <v>0</v>
      </c>
      <c r="BT212">
        <v>913241.12331995927</v>
      </c>
      <c r="BU212">
        <v>913241.1269315097</v>
      </c>
      <c r="BV212">
        <v>3.6115503971814178E-3</v>
      </c>
      <c r="BW212">
        <v>34368.746388449603</v>
      </c>
      <c r="BX212">
        <v>63403.666534245138</v>
      </c>
      <c r="BY212">
        <v>76084.399841094157</v>
      </c>
      <c r="BZ212">
        <v>88765.133147943183</v>
      </c>
      <c r="CA212">
        <v>101445.86645479219</v>
      </c>
      <c r="CB212">
        <v>114126.59976164121</v>
      </c>
      <c r="CC212">
        <v>139488.06637533929</v>
      </c>
      <c r="CD212">
        <v>152168.79968218831</v>
      </c>
      <c r="CE212">
        <v>164849.5329890374</v>
      </c>
      <c r="CF212">
        <v>177530.26629588639</v>
      </c>
      <c r="CG212">
        <v>190210.99960273539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3.6896118245123639</v>
      </c>
      <c r="CT212">
        <v>1.4630000000000001</v>
      </c>
      <c r="CU212">
        <v>8.4124886370304797E-2</v>
      </c>
      <c r="CX212">
        <v>-2666.9131213270348</v>
      </c>
      <c r="CZ212">
        <v>-9007.2797747515469</v>
      </c>
      <c r="DA212">
        <v>-6189.3390398962074</v>
      </c>
      <c r="DB212">
        <v>-2666.9131213270339</v>
      </c>
      <c r="DC212">
        <v>1861.9202025476191</v>
      </c>
      <c r="DD212">
        <v>7900.3646343804867</v>
      </c>
      <c r="DE212">
        <v>-14079.57309749116</v>
      </c>
      <c r="DF212">
        <v>-11825.22050960689</v>
      </c>
      <c r="DG212">
        <v>-9007.2797747515469</v>
      </c>
      <c r="DH212">
        <v>-5384.2131156518262</v>
      </c>
      <c r="DI212">
        <v>-553.45757018552831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</row>
    <row r="213" spans="1:123" x14ac:dyDescent="0.25">
      <c r="A213" s="80" t="s">
        <v>981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88497.344799908693</v>
      </c>
      <c r="I213">
        <v>47478.150928418967</v>
      </c>
      <c r="J213">
        <v>0</v>
      </c>
      <c r="K213">
        <v>13</v>
      </c>
      <c r="L213">
        <v>48</v>
      </c>
      <c r="M213">
        <v>1671727493</v>
      </c>
      <c r="N213">
        <v>4655120</v>
      </c>
      <c r="O213">
        <v>0</v>
      </c>
      <c r="P213">
        <v>4721360</v>
      </c>
      <c r="Q213">
        <v>9</v>
      </c>
      <c r="R213">
        <v>95</v>
      </c>
      <c r="S213">
        <v>5</v>
      </c>
      <c r="T213">
        <v>3689</v>
      </c>
      <c r="U213">
        <v>2825</v>
      </c>
      <c r="V213">
        <v>3105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56605</v>
      </c>
      <c r="AC213">
        <v>11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62551</v>
      </c>
      <c r="BI213">
        <v>2403873.2799999998</v>
      </c>
      <c r="BJ213">
        <v>2438044.5</v>
      </c>
      <c r="BK213">
        <v>34171.22</v>
      </c>
      <c r="BL213">
        <v>4</v>
      </c>
      <c r="BM213">
        <v>26</v>
      </c>
      <c r="BN213">
        <v>0</v>
      </c>
      <c r="BO213">
        <v>0</v>
      </c>
      <c r="BP213">
        <v>0</v>
      </c>
      <c r="BQ213">
        <v>96861.039998454187</v>
      </c>
      <c r="BR213">
        <v>131032.25989940359</v>
      </c>
      <c r="BS213">
        <v>34171.2199009494</v>
      </c>
      <c r="BT213">
        <v>2307012.2400015462</v>
      </c>
      <c r="BU213">
        <v>2307012.240100597</v>
      </c>
      <c r="BV213">
        <v>9.9050601420458406E-5</v>
      </c>
      <c r="BW213">
        <v>34171.2199009494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65516.129949701797</v>
      </c>
      <c r="CI213">
        <v>78619.355939642148</v>
      </c>
      <c r="CJ213">
        <v>91722.581929582506</v>
      </c>
      <c r="CK213">
        <v>104825.80791952289</v>
      </c>
      <c r="CL213">
        <v>117929.03390946321</v>
      </c>
      <c r="CM213">
        <v>144135.48588934401</v>
      </c>
      <c r="CN213">
        <v>157238.7118792843</v>
      </c>
      <c r="CO213">
        <v>170341.9378692247</v>
      </c>
      <c r="CP213">
        <v>183445.16385916501</v>
      </c>
      <c r="CQ213">
        <v>196548.38984910541</v>
      </c>
      <c r="CS213">
        <v>3.834579516892314</v>
      </c>
      <c r="CT213">
        <v>1.4630000000000001</v>
      </c>
      <c r="CV213">
        <v>4.3139145342785401E-2</v>
      </c>
      <c r="CW213">
        <v>1.526112569636495</v>
      </c>
      <c r="CY213">
        <v>-1413.1549260985021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-7964.7679210686802</v>
      </c>
      <c r="DK213">
        <v>-5052.9399233041549</v>
      </c>
      <c r="DL213">
        <v>-1413.1549260985009</v>
      </c>
      <c r="DM213">
        <v>3266.568641737344</v>
      </c>
      <c r="DN213">
        <v>9506.2000655184675</v>
      </c>
      <c r="DO213">
        <v>-13206.058317044821</v>
      </c>
      <c r="DP213">
        <v>-10876.595918833211</v>
      </c>
      <c r="DQ213">
        <v>-7964.7679210686802</v>
      </c>
      <c r="DR213">
        <v>-4220.9890668000044</v>
      </c>
      <c r="DS213">
        <v>770.71607222489547</v>
      </c>
    </row>
    <row r="214" spans="1:123" x14ac:dyDescent="0.25">
      <c r="A214" s="80" t="s">
        <v>623</v>
      </c>
      <c r="B214">
        <v>47113.856378537792</v>
      </c>
      <c r="C214">
        <v>32340.342743237288</v>
      </c>
      <c r="D214">
        <v>0</v>
      </c>
      <c r="E214">
        <v>71</v>
      </c>
      <c r="F214">
        <v>141</v>
      </c>
      <c r="G214">
        <v>1672177403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6064</v>
      </c>
      <c r="O214">
        <v>0</v>
      </c>
      <c r="P214">
        <v>6064</v>
      </c>
      <c r="Q214">
        <v>1</v>
      </c>
      <c r="R214">
        <v>6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35428.19</v>
      </c>
      <c r="BJ214">
        <v>69438.19</v>
      </c>
      <c r="BK214">
        <v>34010</v>
      </c>
      <c r="BL214">
        <v>1</v>
      </c>
      <c r="BM214">
        <v>1</v>
      </c>
      <c r="BN214">
        <v>35428.192232920272</v>
      </c>
      <c r="BO214">
        <v>69438.190178180812</v>
      </c>
      <c r="BP214">
        <v>34009.99794526054</v>
      </c>
      <c r="BQ214">
        <v>0</v>
      </c>
      <c r="BR214">
        <v>0</v>
      </c>
      <c r="BS214">
        <v>0</v>
      </c>
      <c r="BT214">
        <v>-2.2329202693072152E-3</v>
      </c>
      <c r="BU214">
        <v>-1.7818080959841609E-4</v>
      </c>
      <c r="BV214">
        <v>2.0547394597087991E-3</v>
      </c>
      <c r="BW214">
        <v>34009.99794526054</v>
      </c>
      <c r="BX214">
        <v>34719.095089090413</v>
      </c>
      <c r="BY214">
        <v>41662.914106908487</v>
      </c>
      <c r="BZ214">
        <v>48606.733124726568</v>
      </c>
      <c r="CA214">
        <v>55550.55214254465</v>
      </c>
      <c r="CB214">
        <v>62494.371160362731</v>
      </c>
      <c r="CC214">
        <v>76382.009195998893</v>
      </c>
      <c r="CD214">
        <v>83325.828213816974</v>
      </c>
      <c r="CE214">
        <v>90269.647231635056</v>
      </c>
      <c r="CF214">
        <v>97213.466249453137</v>
      </c>
      <c r="CG214">
        <v>104157.2852672712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2.041699334705704</v>
      </c>
      <c r="CT214">
        <v>1.4630000000000001</v>
      </c>
      <c r="CU214">
        <v>0.95915232571526987</v>
      </c>
      <c r="CX214">
        <v>-16650.45040071533</v>
      </c>
      <c r="CZ214">
        <v>-20122.359909624382</v>
      </c>
      <c r="DA214">
        <v>-18579.289016775921</v>
      </c>
      <c r="DB214">
        <v>-16650.450400715341</v>
      </c>
      <c r="DC214">
        <v>-14170.515037208879</v>
      </c>
      <c r="DD214">
        <v>-10863.934552533599</v>
      </c>
      <c r="DE214">
        <v>-22899.887516751609</v>
      </c>
      <c r="DF214">
        <v>-21665.430802472842</v>
      </c>
      <c r="DG214">
        <v>-20122.359909624382</v>
      </c>
      <c r="DH214">
        <v>-18138.411618819209</v>
      </c>
      <c r="DI214">
        <v>-15493.14723107899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</row>
    <row r="215" spans="1:123" x14ac:dyDescent="0.25">
      <c r="A215" s="80" t="s">
        <v>617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85098.986348716484</v>
      </c>
      <c r="I215">
        <v>47343.22948035373</v>
      </c>
      <c r="J215">
        <v>0</v>
      </c>
      <c r="K215">
        <v>81</v>
      </c>
      <c r="L215">
        <v>56</v>
      </c>
      <c r="M215">
        <v>1671781602</v>
      </c>
      <c r="N215">
        <v>667</v>
      </c>
      <c r="O215">
        <v>0</v>
      </c>
      <c r="P215">
        <v>1252</v>
      </c>
      <c r="Q215">
        <v>4</v>
      </c>
      <c r="R215">
        <v>23</v>
      </c>
      <c r="S215">
        <v>233</v>
      </c>
      <c r="T215">
        <v>119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233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466</v>
      </c>
      <c r="BI215">
        <v>142530.89000000001</v>
      </c>
      <c r="BJ215">
        <v>176717.2</v>
      </c>
      <c r="BK215">
        <v>34186.32</v>
      </c>
      <c r="BL215">
        <v>4</v>
      </c>
      <c r="BM215">
        <v>17</v>
      </c>
      <c r="BN215">
        <v>0</v>
      </c>
      <c r="BO215">
        <v>0</v>
      </c>
      <c r="BP215">
        <v>0</v>
      </c>
      <c r="BQ215">
        <v>92527.246601009858</v>
      </c>
      <c r="BR215">
        <v>126121.92382341649</v>
      </c>
      <c r="BS215">
        <v>33594.677222406674</v>
      </c>
      <c r="BT215">
        <v>50003.643398990163</v>
      </c>
      <c r="BU215">
        <v>50595.276176583488</v>
      </c>
      <c r="BV215">
        <v>591.64277759333345</v>
      </c>
      <c r="BW215">
        <v>33594.677222406674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63060.961911708262</v>
      </c>
      <c r="CI215">
        <v>75673.154294049906</v>
      </c>
      <c r="CJ215">
        <v>88285.346676391564</v>
      </c>
      <c r="CK215">
        <v>100897.53905873319</v>
      </c>
      <c r="CL215">
        <v>113509.73144107489</v>
      </c>
      <c r="CM215">
        <v>138734.11620575821</v>
      </c>
      <c r="CN215">
        <v>151346.30858809981</v>
      </c>
      <c r="CO215">
        <v>163958.5009704415</v>
      </c>
      <c r="CP215">
        <v>176570.6933527831</v>
      </c>
      <c r="CQ215">
        <v>189182.88573512479</v>
      </c>
      <c r="CS215">
        <v>3.7542234142763808</v>
      </c>
      <c r="CT215">
        <v>1.4630000000000001</v>
      </c>
      <c r="CV215">
        <v>6.5466691403871069E-2</v>
      </c>
      <c r="CW215">
        <v>1.5587777695238629</v>
      </c>
      <c r="CY215">
        <v>-2064.1962665525371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-8370.2924577233607</v>
      </c>
      <c r="DK215">
        <v>-5567.5830394252152</v>
      </c>
      <c r="DL215">
        <v>-2064.1962665525348</v>
      </c>
      <c r="DM215">
        <v>2440.1581557123432</v>
      </c>
      <c r="DN215">
        <v>8445.9640520655084</v>
      </c>
      <c r="DO215">
        <v>-13415.169410660021</v>
      </c>
      <c r="DP215">
        <v>-11173.00187602151</v>
      </c>
      <c r="DQ215">
        <v>-8370.2924577233607</v>
      </c>
      <c r="DR215">
        <v>-4766.8089199114584</v>
      </c>
      <c r="DS215">
        <v>37.835797171072038</v>
      </c>
    </row>
    <row r="216" spans="1:123" x14ac:dyDescent="0.25">
      <c r="A216" s="80" t="s">
        <v>371</v>
      </c>
      <c r="B216">
        <v>29968.961783580089</v>
      </c>
      <c r="C216">
        <v>0</v>
      </c>
      <c r="D216">
        <v>0</v>
      </c>
      <c r="E216">
        <v>114</v>
      </c>
      <c r="F216">
        <v>39</v>
      </c>
      <c r="G216">
        <v>1635841648</v>
      </c>
      <c r="H216">
        <v>83265.241923255206</v>
      </c>
      <c r="I216">
        <v>0</v>
      </c>
      <c r="J216">
        <v>0</v>
      </c>
      <c r="K216">
        <v>74</v>
      </c>
      <c r="L216">
        <v>59</v>
      </c>
      <c r="M216">
        <v>1671680670</v>
      </c>
      <c r="N216">
        <v>358</v>
      </c>
      <c r="O216">
        <v>0</v>
      </c>
      <c r="P216">
        <v>38566</v>
      </c>
      <c r="Q216">
        <v>2</v>
      </c>
      <c r="R216">
        <v>11</v>
      </c>
      <c r="S216">
        <v>0</v>
      </c>
      <c r="T216">
        <v>38208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175256.21</v>
      </c>
      <c r="BJ216">
        <v>208251.4</v>
      </c>
      <c r="BK216">
        <v>32995.199999999997</v>
      </c>
      <c r="BL216">
        <v>1</v>
      </c>
      <c r="BM216">
        <v>4</v>
      </c>
      <c r="BN216">
        <v>0</v>
      </c>
      <c r="BO216">
        <v>0</v>
      </c>
      <c r="BP216">
        <v>0</v>
      </c>
      <c r="BQ216">
        <v>89472.757460241453</v>
      </c>
      <c r="BR216">
        <v>122467.956314938</v>
      </c>
      <c r="BS216">
        <v>32995.198854696508</v>
      </c>
      <c r="BT216">
        <v>85783.452539758538</v>
      </c>
      <c r="BU216">
        <v>85783.443685062026</v>
      </c>
      <c r="BV216">
        <v>1.1453034821897749E-3</v>
      </c>
      <c r="BW216">
        <v>32995.198854696508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61233.978157468977</v>
      </c>
      <c r="CI216">
        <v>73480.773788962775</v>
      </c>
      <c r="CJ216">
        <v>85727.569420456566</v>
      </c>
      <c r="CK216">
        <v>97974.365051950386</v>
      </c>
      <c r="CL216">
        <v>110221.16068344421</v>
      </c>
      <c r="CM216">
        <v>134714.75194643179</v>
      </c>
      <c r="CN216">
        <v>146961.54757792561</v>
      </c>
      <c r="CO216">
        <v>159208.3432094194</v>
      </c>
      <c r="CP216">
        <v>171455.1388409131</v>
      </c>
      <c r="CQ216">
        <v>183701.93447240701</v>
      </c>
      <c r="CS216">
        <v>3.711690202391551</v>
      </c>
      <c r="CT216">
        <v>1.4630000000000001</v>
      </c>
      <c r="CV216">
        <v>7.7676148031611936E-2</v>
      </c>
      <c r="CW216">
        <v>1.5766402045702479</v>
      </c>
      <c r="CY216">
        <v>-2378.2097759620242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-8501.607591708922</v>
      </c>
      <c r="DK216">
        <v>-5780.0974513769652</v>
      </c>
      <c r="DL216">
        <v>-2378.2097759620228</v>
      </c>
      <c r="DM216">
        <v>1995.6458067143319</v>
      </c>
      <c r="DN216">
        <v>7827.4532502828079</v>
      </c>
      <c r="DO216">
        <v>-13400.325844306441</v>
      </c>
      <c r="DP216">
        <v>-11223.117732040881</v>
      </c>
      <c r="DQ216">
        <v>-8501.6075917089183</v>
      </c>
      <c r="DR216">
        <v>-5002.5231255678336</v>
      </c>
      <c r="DS216">
        <v>-337.0771707130516</v>
      </c>
    </row>
    <row r="217" spans="1:123" x14ac:dyDescent="0.25">
      <c r="A217" s="80" t="s">
        <v>619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82590.84609853405</v>
      </c>
      <c r="I217">
        <v>55536.174518605018</v>
      </c>
      <c r="J217">
        <v>0</v>
      </c>
      <c r="K217">
        <v>15</v>
      </c>
      <c r="L217">
        <v>31</v>
      </c>
      <c r="M217">
        <v>1671748771</v>
      </c>
      <c r="N217">
        <v>14899</v>
      </c>
      <c r="O217">
        <v>0</v>
      </c>
      <c r="P217">
        <v>16151</v>
      </c>
      <c r="Q217">
        <v>4</v>
      </c>
      <c r="R217">
        <v>49</v>
      </c>
      <c r="S217">
        <v>826</v>
      </c>
      <c r="T217">
        <v>412</v>
      </c>
      <c r="U217">
        <v>0</v>
      </c>
      <c r="V217">
        <v>14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840</v>
      </c>
      <c r="BI217">
        <v>89531.69</v>
      </c>
      <c r="BJ217">
        <v>122436.48</v>
      </c>
      <c r="BK217">
        <v>32904.79</v>
      </c>
      <c r="BL217">
        <v>3</v>
      </c>
      <c r="BM217">
        <v>5</v>
      </c>
      <c r="BN217">
        <v>0</v>
      </c>
      <c r="BO217">
        <v>0</v>
      </c>
      <c r="BP217">
        <v>0</v>
      </c>
      <c r="BQ217">
        <v>89458.941445765493</v>
      </c>
      <c r="BR217">
        <v>122363.7304669959</v>
      </c>
      <c r="BS217">
        <v>32904.789021230448</v>
      </c>
      <c r="BT217">
        <v>72.748554234509356</v>
      </c>
      <c r="BU217">
        <v>72.749533004054683</v>
      </c>
      <c r="BV217">
        <v>9.7876955260289833E-4</v>
      </c>
      <c r="BW217">
        <v>32904.789021230448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61181.865233497971</v>
      </c>
      <c r="CI217">
        <v>73418.238280197562</v>
      </c>
      <c r="CJ217">
        <v>85654.611326897153</v>
      </c>
      <c r="CK217">
        <v>97890.984373596759</v>
      </c>
      <c r="CL217">
        <v>110127.35742029639</v>
      </c>
      <c r="CM217">
        <v>134600.1035136955</v>
      </c>
      <c r="CN217">
        <v>146836.47656039509</v>
      </c>
      <c r="CO217">
        <v>159072.84960709469</v>
      </c>
      <c r="CP217">
        <v>171309.22265379431</v>
      </c>
      <c r="CQ217">
        <v>183545.5957004939</v>
      </c>
      <c r="CS217">
        <v>3.7187210162036242</v>
      </c>
      <c r="CT217">
        <v>1.4630000000000001</v>
      </c>
      <c r="CV217">
        <v>7.5638635587546243E-2</v>
      </c>
      <c r="CW217">
        <v>1.57365932386458</v>
      </c>
      <c r="CY217">
        <v>-2313.8564044814611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-8432.0429278312586</v>
      </c>
      <c r="DK217">
        <v>-5712.8489174535716</v>
      </c>
      <c r="DL217">
        <v>-2313.856404481463</v>
      </c>
      <c r="DM217">
        <v>2056.2768264826809</v>
      </c>
      <c r="DN217">
        <v>7883.1211344348631</v>
      </c>
      <c r="DO217">
        <v>-13326.592146511101</v>
      </c>
      <c r="DP217">
        <v>-11151.236938208949</v>
      </c>
      <c r="DQ217">
        <v>-8432.0429278312586</v>
      </c>
      <c r="DR217">
        <v>-4935.9363430599442</v>
      </c>
      <c r="DS217">
        <v>-274.46089669819412</v>
      </c>
    </row>
    <row r="218" spans="1:123" x14ac:dyDescent="0.25">
      <c r="A218" s="80" t="s">
        <v>987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83620.183567729269</v>
      </c>
      <c r="I218">
        <v>38768.423708274393</v>
      </c>
      <c r="J218">
        <v>0</v>
      </c>
      <c r="K218">
        <v>26</v>
      </c>
      <c r="L218">
        <v>55</v>
      </c>
      <c r="M218">
        <v>1671239996</v>
      </c>
      <c r="N218">
        <v>1762</v>
      </c>
      <c r="O218">
        <v>0</v>
      </c>
      <c r="P218">
        <v>7753</v>
      </c>
      <c r="Q218">
        <v>6</v>
      </c>
      <c r="R218">
        <v>19</v>
      </c>
      <c r="S218">
        <v>0</v>
      </c>
      <c r="T218">
        <v>5987</v>
      </c>
      <c r="U218">
        <v>0</v>
      </c>
      <c r="V218">
        <v>4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4</v>
      </c>
      <c r="BI218">
        <v>95802.33</v>
      </c>
      <c r="BJ218">
        <v>128611.48</v>
      </c>
      <c r="BK218">
        <v>32809.15</v>
      </c>
      <c r="BL218">
        <v>2</v>
      </c>
      <c r="BM218">
        <v>7</v>
      </c>
      <c r="BN218">
        <v>0</v>
      </c>
      <c r="BO218">
        <v>0</v>
      </c>
      <c r="BP218">
        <v>0</v>
      </c>
      <c r="BQ218">
        <v>91867.189309259615</v>
      </c>
      <c r="BR218">
        <v>124676.33707818481</v>
      </c>
      <c r="BS218">
        <v>32809.147768925199</v>
      </c>
      <c r="BT218">
        <v>3935.1406907403871</v>
      </c>
      <c r="BU218">
        <v>3935.1429218151752</v>
      </c>
      <c r="BV218">
        <v>2.2310748026939109E-3</v>
      </c>
      <c r="BW218">
        <v>32809.147768925199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62338.16853909241</v>
      </c>
      <c r="CI218">
        <v>74805.802246910884</v>
      </c>
      <c r="CJ218">
        <v>87273.435954729372</v>
      </c>
      <c r="CK218">
        <v>99741.069662547859</v>
      </c>
      <c r="CL218">
        <v>112208.7033703663</v>
      </c>
      <c r="CM218">
        <v>137143.97078600331</v>
      </c>
      <c r="CN218">
        <v>149611.6044938218</v>
      </c>
      <c r="CO218">
        <v>162079.23820164031</v>
      </c>
      <c r="CP218">
        <v>174546.87190945871</v>
      </c>
      <c r="CQ218">
        <v>187014.5056172772</v>
      </c>
      <c r="CS218">
        <v>3.80004802185903</v>
      </c>
      <c r="CT218">
        <v>1.4630000000000001</v>
      </c>
      <c r="CV218">
        <v>5.2618276661448693E-2</v>
      </c>
      <c r="CW218">
        <v>1.5399805387557</v>
      </c>
      <c r="CY218">
        <v>-1640.0634993789929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-7873.8803532882339</v>
      </c>
      <c r="DK218">
        <v>-5103.2950848841283</v>
      </c>
      <c r="DL218">
        <v>-1640.063499378994</v>
      </c>
      <c r="DM218">
        <v>2812.6628248418929</v>
      </c>
      <c r="DN218">
        <v>8749.6312571364106</v>
      </c>
      <c r="DO218">
        <v>-12860.93383641563</v>
      </c>
      <c r="DP218">
        <v>-10644.465621692339</v>
      </c>
      <c r="DQ218">
        <v>-7873.8803532882339</v>
      </c>
      <c r="DR218">
        <v>-4311.6992939115262</v>
      </c>
      <c r="DS218">
        <v>437.87545192409021</v>
      </c>
    </row>
    <row r="219" spans="1:123" x14ac:dyDescent="0.25">
      <c r="A219" s="80" t="s">
        <v>1244</v>
      </c>
      <c r="B219">
        <v>132196.8655076081</v>
      </c>
      <c r="C219">
        <v>131488.15</v>
      </c>
      <c r="D219">
        <v>46607.792601896777</v>
      </c>
      <c r="E219">
        <v>2</v>
      </c>
      <c r="F219">
        <v>0</v>
      </c>
      <c r="G219">
        <v>1671722987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32669</v>
      </c>
      <c r="O219">
        <v>0</v>
      </c>
      <c r="P219">
        <v>32669</v>
      </c>
      <c r="Q219">
        <v>1</v>
      </c>
      <c r="R219">
        <v>2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163160.07999999999</v>
      </c>
      <c r="BJ219">
        <v>195813.21</v>
      </c>
      <c r="BK219">
        <v>32653.13</v>
      </c>
      <c r="BL219">
        <v>1</v>
      </c>
      <c r="BM219">
        <v>1</v>
      </c>
      <c r="BN219">
        <v>163160.07767110769</v>
      </c>
      <c r="BO219">
        <v>195813.20921385891</v>
      </c>
      <c r="BP219">
        <v>32653.131542751151</v>
      </c>
      <c r="BQ219">
        <v>0</v>
      </c>
      <c r="BR219">
        <v>0</v>
      </c>
      <c r="BS219">
        <v>0</v>
      </c>
      <c r="BT219">
        <v>2.328892238438129E-3</v>
      </c>
      <c r="BU219">
        <v>7.8614108497276902E-4</v>
      </c>
      <c r="BV219">
        <v>-1.54275115346536E-3</v>
      </c>
      <c r="BW219">
        <v>32653.131542751151</v>
      </c>
      <c r="BX219">
        <v>97906.604606929453</v>
      </c>
      <c r="BY219">
        <v>117487.9255283153</v>
      </c>
      <c r="BZ219">
        <v>137069.2464497012</v>
      </c>
      <c r="CA219">
        <v>156650.56737108709</v>
      </c>
      <c r="CB219">
        <v>176231.88829247301</v>
      </c>
      <c r="CC219">
        <v>215394.5301352448</v>
      </c>
      <c r="CD219">
        <v>234975.85105663069</v>
      </c>
      <c r="CE219">
        <v>254557.17197801659</v>
      </c>
      <c r="CF219">
        <v>274138.49289940251</v>
      </c>
      <c r="CG219">
        <v>293719.81382078829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5.9967666181569816</v>
      </c>
      <c r="CT219">
        <v>1.4630000000000001</v>
      </c>
      <c r="CU219">
        <v>-0.3329738749730865</v>
      </c>
      <c r="CX219">
        <v>16300.17076071357</v>
      </c>
      <c r="CZ219">
        <v>6509.5103000206254</v>
      </c>
      <c r="DA219">
        <v>10860.914949217489</v>
      </c>
      <c r="DB219">
        <v>16300.17076071357</v>
      </c>
      <c r="DC219">
        <v>23293.499661208531</v>
      </c>
      <c r="DD219">
        <v>32617.938195201808</v>
      </c>
      <c r="DE219">
        <v>-1323.0180685337291</v>
      </c>
      <c r="DF219">
        <v>2158.105650823763</v>
      </c>
      <c r="DG219">
        <v>6509.5103000206254</v>
      </c>
      <c r="DH219">
        <v>12104.1734204166</v>
      </c>
      <c r="DI219">
        <v>19563.724247611219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</row>
    <row r="220" spans="1:123" x14ac:dyDescent="0.25">
      <c r="A220" s="80" t="s">
        <v>157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82153.750196113091</v>
      </c>
      <c r="I220">
        <v>42662.343751531153</v>
      </c>
      <c r="J220">
        <v>0</v>
      </c>
      <c r="K220">
        <v>29</v>
      </c>
      <c r="L220">
        <v>49</v>
      </c>
      <c r="M220">
        <v>1671471406</v>
      </c>
      <c r="N220">
        <v>645</v>
      </c>
      <c r="O220">
        <v>0</v>
      </c>
      <c r="P220">
        <v>12685</v>
      </c>
      <c r="Q220">
        <v>9</v>
      </c>
      <c r="R220">
        <v>63</v>
      </c>
      <c r="S220">
        <v>220</v>
      </c>
      <c r="T220">
        <v>10787</v>
      </c>
      <c r="U220">
        <v>8</v>
      </c>
      <c r="V220">
        <v>790</v>
      </c>
      <c r="W220">
        <v>0</v>
      </c>
      <c r="X220">
        <v>0</v>
      </c>
      <c r="Y220">
        <v>0</v>
      </c>
      <c r="Z220">
        <v>0</v>
      </c>
      <c r="AA220">
        <v>2</v>
      </c>
      <c r="AB220">
        <v>227</v>
      </c>
      <c r="AC220">
        <v>6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1253</v>
      </c>
      <c r="BI220">
        <v>142539.79999999999</v>
      </c>
      <c r="BJ220">
        <v>175048.9</v>
      </c>
      <c r="BK220">
        <v>32509.11</v>
      </c>
      <c r="BL220">
        <v>3</v>
      </c>
      <c r="BM220">
        <v>10</v>
      </c>
      <c r="BN220">
        <v>0</v>
      </c>
      <c r="BO220">
        <v>0</v>
      </c>
      <c r="BP220">
        <v>0</v>
      </c>
      <c r="BQ220">
        <v>89930.437310569047</v>
      </c>
      <c r="BR220">
        <v>122439.54514015569</v>
      </c>
      <c r="BS220">
        <v>32509.10782958661</v>
      </c>
      <c r="BT220">
        <v>52609.362689430942</v>
      </c>
      <c r="BU220">
        <v>52609.35485984433</v>
      </c>
      <c r="BV220">
        <v>2.1704133869206998E-3</v>
      </c>
      <c r="BW220">
        <v>32509.10782958661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61219.772570077832</v>
      </c>
      <c r="CI220">
        <v>73463.727084093392</v>
      </c>
      <c r="CJ220">
        <v>85707.68159810896</v>
      </c>
      <c r="CK220">
        <v>97951.636112124543</v>
      </c>
      <c r="CL220">
        <v>110195.5906261401</v>
      </c>
      <c r="CM220">
        <v>134683.4996541712</v>
      </c>
      <c r="CN220">
        <v>146927.45416818681</v>
      </c>
      <c r="CO220">
        <v>159171.4086822024</v>
      </c>
      <c r="CP220">
        <v>171415.36319621789</v>
      </c>
      <c r="CQ220">
        <v>183659.3177102335</v>
      </c>
      <c r="CS220">
        <v>3.766315144112419</v>
      </c>
      <c r="CT220">
        <v>1.4630000000000001</v>
      </c>
      <c r="CV220">
        <v>6.2046017644827867E-2</v>
      </c>
      <c r="CW220">
        <v>1.5537733238143829</v>
      </c>
      <c r="CY220">
        <v>-1899.2215445476991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-8021.1988015554816</v>
      </c>
      <c r="DK220">
        <v>-5300.3200206631336</v>
      </c>
      <c r="DL220">
        <v>-1899.2215445476979</v>
      </c>
      <c r="DM220">
        <v>2473.619353315004</v>
      </c>
      <c r="DN220">
        <v>8304.07388379861</v>
      </c>
      <c r="DO220">
        <v>-12918.780607161711</v>
      </c>
      <c r="DP220">
        <v>-10742.07758244783</v>
      </c>
      <c r="DQ220">
        <v>-8021.198801555478</v>
      </c>
      <c r="DR220">
        <v>-4522.9260832653163</v>
      </c>
      <c r="DS220">
        <v>141.437541121566</v>
      </c>
    </row>
    <row r="221" spans="1:123" x14ac:dyDescent="0.25">
      <c r="A221" s="80" t="s">
        <v>153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80438.516781864353</v>
      </c>
      <c r="I221">
        <v>1811.4508005031851</v>
      </c>
      <c r="J221">
        <v>0</v>
      </c>
      <c r="K221">
        <v>23</v>
      </c>
      <c r="L221">
        <v>51</v>
      </c>
      <c r="M221">
        <v>1671557984</v>
      </c>
      <c r="N221">
        <v>896</v>
      </c>
      <c r="O221">
        <v>0</v>
      </c>
      <c r="P221">
        <v>36723</v>
      </c>
      <c r="Q221">
        <v>3</v>
      </c>
      <c r="R221">
        <v>11</v>
      </c>
      <c r="S221">
        <v>0</v>
      </c>
      <c r="T221">
        <v>35819</v>
      </c>
      <c r="U221">
        <v>8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8</v>
      </c>
      <c r="BI221">
        <v>90781.32</v>
      </c>
      <c r="BJ221">
        <v>123160.11</v>
      </c>
      <c r="BK221">
        <v>32378.79</v>
      </c>
      <c r="BL221">
        <v>2</v>
      </c>
      <c r="BM221">
        <v>3</v>
      </c>
      <c r="BN221">
        <v>0.68651682985743334</v>
      </c>
      <c r="BO221">
        <v>0.68651682985743334</v>
      </c>
      <c r="BP221">
        <v>0</v>
      </c>
      <c r="BQ221">
        <v>87508.53035436236</v>
      </c>
      <c r="BR221">
        <v>119887.3184277471</v>
      </c>
      <c r="BS221">
        <v>32378.788073384709</v>
      </c>
      <c r="BT221">
        <v>3272.1031288077938</v>
      </c>
      <c r="BU221">
        <v>3272.1050554230751</v>
      </c>
      <c r="BV221">
        <v>1.926615288539324E-3</v>
      </c>
      <c r="BW221">
        <v>32378.788073384709</v>
      </c>
      <c r="BX221">
        <v>0.34325841492871673</v>
      </c>
      <c r="BY221">
        <v>0.41191009791445998</v>
      </c>
      <c r="BZ221">
        <v>0.48056178090020329</v>
      </c>
      <c r="CA221">
        <v>0.54921346388594672</v>
      </c>
      <c r="CB221">
        <v>0.61786514687169003</v>
      </c>
      <c r="CC221">
        <v>0.75516851284317676</v>
      </c>
      <c r="CD221">
        <v>0.82382019582891997</v>
      </c>
      <c r="CE221">
        <v>0.89247187881466339</v>
      </c>
      <c r="CF221">
        <v>0.96112356180040659</v>
      </c>
      <c r="CG221">
        <v>1.0297752447861499</v>
      </c>
      <c r="CH221">
        <v>59943.659213873543</v>
      </c>
      <c r="CI221">
        <v>71932.391056648237</v>
      </c>
      <c r="CJ221">
        <v>83921.122899422946</v>
      </c>
      <c r="CK221">
        <v>95909.854742197669</v>
      </c>
      <c r="CL221">
        <v>107898.58658497241</v>
      </c>
      <c r="CM221">
        <v>131876.05027052181</v>
      </c>
      <c r="CN221">
        <v>143864.7821132965</v>
      </c>
      <c r="CO221">
        <v>155853.5139560712</v>
      </c>
      <c r="CP221">
        <v>167842.24579884589</v>
      </c>
      <c r="CQ221">
        <v>179830.97764162059</v>
      </c>
      <c r="CR221" t="s">
        <v>116</v>
      </c>
      <c r="CS221">
        <v>3.7026499619451219</v>
      </c>
      <c r="CT221">
        <v>1.4630000000000001</v>
      </c>
      <c r="CU221">
        <v>-1</v>
      </c>
      <c r="CV221">
        <v>8.0307358543466156E-2</v>
      </c>
      <c r="CW221">
        <v>1.580489665549091</v>
      </c>
      <c r="CY221">
        <v>-2406.9584664479448</v>
      </c>
      <c r="CZ221">
        <v>0.13730336597148671</v>
      </c>
      <c r="DA221">
        <v>0.15255929552387409</v>
      </c>
      <c r="DB221">
        <v>0.17162920746435831</v>
      </c>
      <c r="DC221">
        <v>0.19614766567355241</v>
      </c>
      <c r="DD221">
        <v>0.22883894328581109</v>
      </c>
      <c r="DE221">
        <v>0.1098426927771893</v>
      </c>
      <c r="DF221">
        <v>0.12204743641909931</v>
      </c>
      <c r="DG221">
        <v>0.13730336597148671</v>
      </c>
      <c r="DH221">
        <v>0.1569181325388419</v>
      </c>
      <c r="DI221">
        <v>0.1830711546286489</v>
      </c>
      <c r="DJ221">
        <v>-8401.3243878352987</v>
      </c>
      <c r="DK221">
        <v>-5737.1617561075836</v>
      </c>
      <c r="DL221">
        <v>-2406.9584664479439</v>
      </c>
      <c r="DM221">
        <v>1874.7314774001641</v>
      </c>
      <c r="DN221">
        <v>7583.6514025309807</v>
      </c>
      <c r="DO221">
        <v>-13196.817124945181</v>
      </c>
      <c r="DP221">
        <v>-11065.48701956301</v>
      </c>
      <c r="DQ221">
        <v>-8401.3243878352951</v>
      </c>
      <c r="DR221">
        <v>-4975.9724327568074</v>
      </c>
      <c r="DS221">
        <v>-408.83649265215718</v>
      </c>
    </row>
    <row r="222" spans="1:123" x14ac:dyDescent="0.25">
      <c r="A222" s="80" t="s">
        <v>984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86893.078466756881</v>
      </c>
      <c r="I222">
        <v>47955.790882520072</v>
      </c>
      <c r="J222">
        <v>0</v>
      </c>
      <c r="K222">
        <v>81</v>
      </c>
      <c r="L222">
        <v>59</v>
      </c>
      <c r="M222">
        <v>1672150126</v>
      </c>
      <c r="N222">
        <v>144</v>
      </c>
      <c r="O222">
        <v>0</v>
      </c>
      <c r="P222">
        <v>1938</v>
      </c>
      <c r="Q222">
        <v>5</v>
      </c>
      <c r="R222">
        <v>34</v>
      </c>
      <c r="S222">
        <v>0</v>
      </c>
      <c r="T222">
        <v>1600</v>
      </c>
      <c r="U222">
        <v>0</v>
      </c>
      <c r="V222">
        <v>24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170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194</v>
      </c>
      <c r="BI222">
        <v>154126.23000000001</v>
      </c>
      <c r="BJ222">
        <v>186328.25</v>
      </c>
      <c r="BK222">
        <v>32202.02</v>
      </c>
      <c r="BL222">
        <v>3</v>
      </c>
      <c r="BM222">
        <v>12</v>
      </c>
      <c r="BN222">
        <v>0</v>
      </c>
      <c r="BO222">
        <v>0</v>
      </c>
      <c r="BP222">
        <v>0</v>
      </c>
      <c r="BQ222">
        <v>95739.80003018654</v>
      </c>
      <c r="BR222">
        <v>127941.8191264396</v>
      </c>
      <c r="BS222">
        <v>32202.019096253091</v>
      </c>
      <c r="BT222">
        <v>58386.429969813471</v>
      </c>
      <c r="BU222">
        <v>58386.43087356037</v>
      </c>
      <c r="BV222">
        <v>9.0374690989847295E-4</v>
      </c>
      <c r="BW222">
        <v>32202.019096253091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63970.909563219822</v>
      </c>
      <c r="CI222">
        <v>76765.091475863781</v>
      </c>
      <c r="CJ222">
        <v>89559.273388507732</v>
      </c>
      <c r="CK222">
        <v>102353.4553011517</v>
      </c>
      <c r="CL222">
        <v>115147.63721379569</v>
      </c>
      <c r="CM222">
        <v>140736.00103908361</v>
      </c>
      <c r="CN222">
        <v>153530.18295172759</v>
      </c>
      <c r="CO222">
        <v>166324.36486437151</v>
      </c>
      <c r="CP222">
        <v>179118.54677701549</v>
      </c>
      <c r="CQ222">
        <v>191912.72868965939</v>
      </c>
      <c r="CS222">
        <v>3.973099287470657</v>
      </c>
      <c r="CT222">
        <v>1.4630000000000001</v>
      </c>
      <c r="CV222">
        <v>6.7707123791684856E-3</v>
      </c>
      <c r="CW222">
        <v>1.4729055522107239</v>
      </c>
      <c r="CY222">
        <v>-216.56431464318311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-6613.655270965166</v>
      </c>
      <c r="DK222">
        <v>-3770.5037348220608</v>
      </c>
      <c r="DL222">
        <v>-216.564314643183</v>
      </c>
      <c r="DM222">
        <v>4352.7863684439444</v>
      </c>
      <c r="DN222">
        <v>10445.253945893461</v>
      </c>
      <c r="DO222">
        <v>-11731.328036022751</v>
      </c>
      <c r="DP222">
        <v>-9456.8068071082671</v>
      </c>
      <c r="DQ222">
        <v>-6613.6552709651623</v>
      </c>
      <c r="DR222">
        <v>-2958.1747244954572</v>
      </c>
      <c r="DS222">
        <v>1915.7993374641451</v>
      </c>
    </row>
    <row r="223" spans="1:123" x14ac:dyDescent="0.25">
      <c r="A223" s="80" t="s">
        <v>992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80014.248658422483</v>
      </c>
      <c r="I223">
        <v>54442.43092799592</v>
      </c>
      <c r="J223">
        <v>0</v>
      </c>
      <c r="K223">
        <v>110</v>
      </c>
      <c r="L223">
        <v>57</v>
      </c>
      <c r="M223">
        <v>1671800607</v>
      </c>
      <c r="N223">
        <v>1407</v>
      </c>
      <c r="O223">
        <v>0</v>
      </c>
      <c r="P223">
        <v>126059</v>
      </c>
      <c r="Q223">
        <v>5</v>
      </c>
      <c r="R223">
        <v>13</v>
      </c>
      <c r="S223">
        <v>5</v>
      </c>
      <c r="T223">
        <v>124647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5</v>
      </c>
      <c r="BI223">
        <v>126884.84</v>
      </c>
      <c r="BJ223">
        <v>158539.29</v>
      </c>
      <c r="BK223">
        <v>31654.45</v>
      </c>
      <c r="BL223">
        <v>2</v>
      </c>
      <c r="BM223">
        <v>5</v>
      </c>
      <c r="BN223">
        <v>0</v>
      </c>
      <c r="BO223">
        <v>0</v>
      </c>
      <c r="BP223">
        <v>0</v>
      </c>
      <c r="BQ223">
        <v>86236.025583679671</v>
      </c>
      <c r="BR223">
        <v>117890.4739100693</v>
      </c>
      <c r="BS223">
        <v>31654.448326389651</v>
      </c>
      <c r="BT223">
        <v>40648.814416320332</v>
      </c>
      <c r="BU223">
        <v>40648.816089930682</v>
      </c>
      <c r="BV223">
        <v>1.6736103534640281E-3</v>
      </c>
      <c r="BW223">
        <v>31654.448326389651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58945.236955034663</v>
      </c>
      <c r="CI223">
        <v>70734.28434604159</v>
      </c>
      <c r="CJ223">
        <v>82523.331737048517</v>
      </c>
      <c r="CK223">
        <v>94312.379128055472</v>
      </c>
      <c r="CL223">
        <v>106101.4265190624</v>
      </c>
      <c r="CM223">
        <v>129679.5213010763</v>
      </c>
      <c r="CN223">
        <v>141468.56869208321</v>
      </c>
      <c r="CO223">
        <v>153257.61608309011</v>
      </c>
      <c r="CP223">
        <v>165046.663474097</v>
      </c>
      <c r="CQ223">
        <v>176835.71086510399</v>
      </c>
      <c r="CS223">
        <v>3.7242940611220989</v>
      </c>
      <c r="CT223">
        <v>1.4630000000000001</v>
      </c>
      <c r="CV223">
        <v>7.4029046673836696E-2</v>
      </c>
      <c r="CW223">
        <v>1.5713044952838231</v>
      </c>
      <c r="CY223">
        <v>-2181.8298488723149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-8076.3535443757828</v>
      </c>
      <c r="DK223">
        <v>-5456.5652352631296</v>
      </c>
      <c r="DL223">
        <v>-2181.8298488723158</v>
      </c>
      <c r="DM223">
        <v>2028.5442193444469</v>
      </c>
      <c r="DN223">
        <v>7642.3763103001256</v>
      </c>
      <c r="DO223">
        <v>-12791.972500778549</v>
      </c>
      <c r="DP223">
        <v>-10696.141853488431</v>
      </c>
      <c r="DQ223">
        <v>-8076.3535443757792</v>
      </c>
      <c r="DR223">
        <v>-4708.0542898023696</v>
      </c>
      <c r="DS223">
        <v>-216.9886170378231</v>
      </c>
    </row>
    <row r="224" spans="1:123" x14ac:dyDescent="0.25">
      <c r="A224" s="80" t="s">
        <v>626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81446.887342313625</v>
      </c>
      <c r="I224">
        <v>55838.303841244247</v>
      </c>
      <c r="J224">
        <v>0</v>
      </c>
      <c r="K224">
        <v>10</v>
      </c>
      <c r="L224">
        <v>54</v>
      </c>
      <c r="M224">
        <v>1671667267</v>
      </c>
      <c r="N224">
        <v>16795</v>
      </c>
      <c r="O224">
        <v>0</v>
      </c>
      <c r="P224">
        <v>78967</v>
      </c>
      <c r="Q224">
        <v>10</v>
      </c>
      <c r="R224">
        <v>47</v>
      </c>
      <c r="S224">
        <v>906</v>
      </c>
      <c r="T224">
        <v>60620</v>
      </c>
      <c r="U224">
        <v>2</v>
      </c>
      <c r="V224">
        <v>183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119</v>
      </c>
      <c r="AC224">
        <v>1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274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67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1552</v>
      </c>
      <c r="BI224">
        <v>614573.79</v>
      </c>
      <c r="BJ224">
        <v>646108.49</v>
      </c>
      <c r="BK224">
        <v>31534.7</v>
      </c>
      <c r="BL224">
        <v>4</v>
      </c>
      <c r="BM224">
        <v>16</v>
      </c>
      <c r="BN224">
        <v>0</v>
      </c>
      <c r="BO224">
        <v>0</v>
      </c>
      <c r="BP224">
        <v>0</v>
      </c>
      <c r="BQ224">
        <v>89062.753901765303</v>
      </c>
      <c r="BR224">
        <v>120597.45753514289</v>
      </c>
      <c r="BS224">
        <v>31534.70363337754</v>
      </c>
      <c r="BT224">
        <v>525511.0360982347</v>
      </c>
      <c r="BU224">
        <v>525511.0324648571</v>
      </c>
      <c r="BV224">
        <v>-3.6333775387902278E-3</v>
      </c>
      <c r="BW224">
        <v>31534.70363337754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60298.728767571432</v>
      </c>
      <c r="CI224">
        <v>72358.474521085707</v>
      </c>
      <c r="CJ224">
        <v>84418.220274599997</v>
      </c>
      <c r="CK224">
        <v>96477.966028114286</v>
      </c>
      <c r="CL224">
        <v>108537.7117816286</v>
      </c>
      <c r="CM224">
        <v>132657.20328865721</v>
      </c>
      <c r="CN224">
        <v>144716.94904217141</v>
      </c>
      <c r="CO224">
        <v>156776.6947956857</v>
      </c>
      <c r="CP224">
        <v>168836.44054919999</v>
      </c>
      <c r="CQ224">
        <v>180896.18630271431</v>
      </c>
      <c r="CS224">
        <v>3.8242774987584749</v>
      </c>
      <c r="CT224">
        <v>1.4630000000000001</v>
      </c>
      <c r="CV224">
        <v>4.5949202509120379E-2</v>
      </c>
      <c r="CW224">
        <v>1.5302236832708429</v>
      </c>
      <c r="CY224">
        <v>-1385.3392495918281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-7415.212126348968</v>
      </c>
      <c r="DK224">
        <v>-4735.2686255680164</v>
      </c>
      <c r="DL224">
        <v>-1385.339249591827</v>
      </c>
      <c r="DM224">
        <v>2921.712805234703</v>
      </c>
      <c r="DN224">
        <v>8664.4488783367415</v>
      </c>
      <c r="DO224">
        <v>-12239.11042775468</v>
      </c>
      <c r="DP224">
        <v>-10095.15562712992</v>
      </c>
      <c r="DQ224">
        <v>-7415.212126348968</v>
      </c>
      <c r="DR224">
        <v>-3969.570482487743</v>
      </c>
      <c r="DS224">
        <v>624.61837599389037</v>
      </c>
    </row>
    <row r="225" spans="1:123" x14ac:dyDescent="0.25">
      <c r="A225" s="80" t="s">
        <v>1245</v>
      </c>
      <c r="B225">
        <v>127208.88071422929</v>
      </c>
      <c r="C225">
        <v>126534.81</v>
      </c>
      <c r="D225">
        <v>44730.500915218698</v>
      </c>
      <c r="E225">
        <v>2</v>
      </c>
      <c r="F225">
        <v>0</v>
      </c>
      <c r="G225">
        <v>1671723695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31531</v>
      </c>
      <c r="O225">
        <v>0</v>
      </c>
      <c r="P225">
        <v>31531</v>
      </c>
      <c r="Q225">
        <v>1</v>
      </c>
      <c r="R225">
        <v>2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156938.51999999999</v>
      </c>
      <c r="BJ225">
        <v>188408.31</v>
      </c>
      <c r="BK225">
        <v>31469.79</v>
      </c>
      <c r="BL225">
        <v>1</v>
      </c>
      <c r="BM225">
        <v>1</v>
      </c>
      <c r="BN225">
        <v>156938.52231978049</v>
      </c>
      <c r="BO225">
        <v>188408.3104685393</v>
      </c>
      <c r="BP225">
        <v>31469.788148758769</v>
      </c>
      <c r="BQ225">
        <v>0</v>
      </c>
      <c r="BR225">
        <v>0</v>
      </c>
      <c r="BS225">
        <v>0</v>
      </c>
      <c r="BT225">
        <v>-2.3197805276140571E-3</v>
      </c>
      <c r="BU225">
        <v>-4.6853927779011428E-4</v>
      </c>
      <c r="BV225">
        <v>1.851241235272028E-3</v>
      </c>
      <c r="BW225">
        <v>31469.788148758769</v>
      </c>
      <c r="BX225">
        <v>94204.155234269638</v>
      </c>
      <c r="BY225">
        <v>113044.98628112359</v>
      </c>
      <c r="BZ225">
        <v>131885.81732797751</v>
      </c>
      <c r="CA225">
        <v>150726.64837483139</v>
      </c>
      <c r="CB225">
        <v>169567.47942168539</v>
      </c>
      <c r="CC225">
        <v>207249.14151539319</v>
      </c>
      <c r="CD225">
        <v>226089.9725622471</v>
      </c>
      <c r="CE225">
        <v>244930.8036091011</v>
      </c>
      <c r="CF225">
        <v>263771.63465595501</v>
      </c>
      <c r="CG225">
        <v>282612.46570280893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5.9869583353382216</v>
      </c>
      <c r="CT225">
        <v>1.4630000000000001</v>
      </c>
      <c r="CU225">
        <v>-0.33188110289830042</v>
      </c>
      <c r="CX225">
        <v>15632.28946837605</v>
      </c>
      <c r="CZ225">
        <v>6211.8739449490886</v>
      </c>
      <c r="DA225">
        <v>10398.725288694401</v>
      </c>
      <c r="DB225">
        <v>15632.28946837605</v>
      </c>
      <c r="DC225">
        <v>22361.157699395309</v>
      </c>
      <c r="DD225">
        <v>31332.982007420989</v>
      </c>
      <c r="DE225">
        <v>-1324.458473792482</v>
      </c>
      <c r="DF225">
        <v>2025.0226012037749</v>
      </c>
      <c r="DG225">
        <v>6211.8739449490886</v>
      </c>
      <c r="DH225">
        <v>11594.968529764499</v>
      </c>
      <c r="DI225">
        <v>18772.427976185041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</row>
    <row r="226" spans="1:123" x14ac:dyDescent="0.25">
      <c r="A226" s="80" t="s">
        <v>621</v>
      </c>
      <c r="B226">
        <v>20000</v>
      </c>
      <c r="C226">
        <v>20000</v>
      </c>
      <c r="D226">
        <v>20000</v>
      </c>
      <c r="E226">
        <v>0</v>
      </c>
      <c r="F226">
        <v>0</v>
      </c>
      <c r="G226">
        <v>1671582839</v>
      </c>
      <c r="H226">
        <v>79841.036211679195</v>
      </c>
      <c r="I226">
        <v>57720.142530082587</v>
      </c>
      <c r="J226">
        <v>0</v>
      </c>
      <c r="K226">
        <v>36</v>
      </c>
      <c r="L226">
        <v>57</v>
      </c>
      <c r="M226">
        <v>1671759919</v>
      </c>
      <c r="N226">
        <v>29519</v>
      </c>
      <c r="O226">
        <v>0</v>
      </c>
      <c r="P226">
        <v>44409</v>
      </c>
      <c r="Q226">
        <v>2</v>
      </c>
      <c r="R226">
        <v>10</v>
      </c>
      <c r="S226">
        <v>0</v>
      </c>
      <c r="T226">
        <v>14890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108107.29</v>
      </c>
      <c r="BJ226">
        <v>139514.01999999999</v>
      </c>
      <c r="BK226">
        <v>31406.73</v>
      </c>
      <c r="BL226">
        <v>1</v>
      </c>
      <c r="BM226">
        <v>3</v>
      </c>
      <c r="BN226">
        <v>0</v>
      </c>
      <c r="BO226">
        <v>0</v>
      </c>
      <c r="BP226">
        <v>0</v>
      </c>
      <c r="BQ226">
        <v>86703.719179327774</v>
      </c>
      <c r="BR226">
        <v>118110.4490701445</v>
      </c>
      <c r="BS226">
        <v>31406.729890816761</v>
      </c>
      <c r="BT226">
        <v>21403.570820672219</v>
      </c>
      <c r="BU226">
        <v>21403.570929855439</v>
      </c>
      <c r="BV226">
        <v>1.0918323459918609E-4</v>
      </c>
      <c r="BW226">
        <v>31406.729890816761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59055.224535072273</v>
      </c>
      <c r="CI226">
        <v>70866.269442086719</v>
      </c>
      <c r="CJ226">
        <v>82677.314349101172</v>
      </c>
      <c r="CK226">
        <v>94488.35925611564</v>
      </c>
      <c r="CL226">
        <v>106299.40416313009</v>
      </c>
      <c r="CM226">
        <v>129921.493977159</v>
      </c>
      <c r="CN226">
        <v>141732.53888417341</v>
      </c>
      <c r="CO226">
        <v>153543.58379118791</v>
      </c>
      <c r="CP226">
        <v>165354.62869820229</v>
      </c>
      <c r="CQ226">
        <v>177165.67360521681</v>
      </c>
      <c r="CS226">
        <v>3.7606732531768521</v>
      </c>
      <c r="CT226">
        <v>1.4630000000000001</v>
      </c>
      <c r="CV226">
        <v>6.3639335488924864E-2</v>
      </c>
      <c r="CW226">
        <v>1.5561043478202969</v>
      </c>
      <c r="CY226">
        <v>-1879.117623280627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-7784.6400767878549</v>
      </c>
      <c r="DK226">
        <v>-5159.9634307846427</v>
      </c>
      <c r="DL226">
        <v>-1879.1176232806281</v>
      </c>
      <c r="DM226">
        <v>2339.1127006531019</v>
      </c>
      <c r="DN226">
        <v>7963.4197992314148</v>
      </c>
      <c r="DO226">
        <v>-12509.058039593639</v>
      </c>
      <c r="DP226">
        <v>-10409.316722791071</v>
      </c>
      <c r="DQ226">
        <v>-7784.6400767878549</v>
      </c>
      <c r="DR226">
        <v>-4410.0558176408667</v>
      </c>
      <c r="DS226">
        <v>89.389861221781757</v>
      </c>
    </row>
    <row r="227" spans="1:123" x14ac:dyDescent="0.25">
      <c r="A227" s="80" t="s">
        <v>995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75991.342401795642</v>
      </c>
      <c r="I227">
        <v>45888.064652776331</v>
      </c>
      <c r="J227">
        <v>0</v>
      </c>
      <c r="K227">
        <v>6</v>
      </c>
      <c r="L227">
        <v>57</v>
      </c>
      <c r="M227">
        <v>1668293541</v>
      </c>
      <c r="N227">
        <v>14298</v>
      </c>
      <c r="O227">
        <v>0</v>
      </c>
      <c r="P227">
        <v>20084</v>
      </c>
      <c r="Q227">
        <v>9</v>
      </c>
      <c r="R227">
        <v>20</v>
      </c>
      <c r="S227">
        <v>0</v>
      </c>
      <c r="T227">
        <v>5660</v>
      </c>
      <c r="U227">
        <v>27</v>
      </c>
      <c r="V227">
        <v>19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4</v>
      </c>
      <c r="AD227">
        <v>0</v>
      </c>
      <c r="AE227">
        <v>0</v>
      </c>
      <c r="AF227">
        <v>0</v>
      </c>
      <c r="AG227">
        <v>4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72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126</v>
      </c>
      <c r="BI227">
        <v>602656.75</v>
      </c>
      <c r="BJ227">
        <v>633924.55000000005</v>
      </c>
      <c r="BK227">
        <v>31267.8</v>
      </c>
      <c r="BL227">
        <v>4</v>
      </c>
      <c r="BM227">
        <v>8</v>
      </c>
      <c r="BN227">
        <v>0</v>
      </c>
      <c r="BO227">
        <v>0</v>
      </c>
      <c r="BP227">
        <v>0</v>
      </c>
      <c r="BQ227">
        <v>86357.541800061663</v>
      </c>
      <c r="BR227">
        <v>117625.3438396623</v>
      </c>
      <c r="BS227">
        <v>31267.802039600661</v>
      </c>
      <c r="BT227">
        <v>516299.20819993841</v>
      </c>
      <c r="BU227">
        <v>516299.20616033772</v>
      </c>
      <c r="BV227">
        <v>-2.039600662101293E-3</v>
      </c>
      <c r="BW227">
        <v>31267.802039600661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58812.671919831162</v>
      </c>
      <c r="CI227">
        <v>70575.206303797386</v>
      </c>
      <c r="CJ227">
        <v>82337.740687763624</v>
      </c>
      <c r="CK227">
        <v>94100.275071729862</v>
      </c>
      <c r="CL227">
        <v>105862.8094556961</v>
      </c>
      <c r="CM227">
        <v>129387.87822362861</v>
      </c>
      <c r="CN227">
        <v>141150.4126075948</v>
      </c>
      <c r="CO227">
        <v>152912.94699156101</v>
      </c>
      <c r="CP227">
        <v>164675.48137552719</v>
      </c>
      <c r="CQ227">
        <v>176438.01575949349</v>
      </c>
      <c r="CS227">
        <v>3.7618679973312439</v>
      </c>
      <c r="CT227">
        <v>1.4630000000000001</v>
      </c>
      <c r="CV227">
        <v>6.3301530738902212E-2</v>
      </c>
      <c r="CW227">
        <v>1.555610139471014</v>
      </c>
      <c r="CY227">
        <v>-1861.466079685081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-7742.7332716681958</v>
      </c>
      <c r="DK227">
        <v>-5128.8367418979205</v>
      </c>
      <c r="DL227">
        <v>-1861.4660796850801</v>
      </c>
      <c r="DM227">
        <v>2339.4390574457138</v>
      </c>
      <c r="DN227">
        <v>7940.6459069534467</v>
      </c>
      <c r="DO227">
        <v>-12447.74702525469</v>
      </c>
      <c r="DP227">
        <v>-10356.62980143847</v>
      </c>
      <c r="DQ227">
        <v>-7742.7332716681958</v>
      </c>
      <c r="DR227">
        <v>-4382.0091619635568</v>
      </c>
      <c r="DS227">
        <v>98.956317642627255</v>
      </c>
    </row>
    <row r="228" spans="1:123" x14ac:dyDescent="0.25">
      <c r="A228" s="80" t="s">
        <v>625</v>
      </c>
      <c r="B228">
        <v>30386.000305355301</v>
      </c>
      <c r="C228">
        <v>24996</v>
      </c>
      <c r="D228">
        <v>0</v>
      </c>
      <c r="E228">
        <v>20</v>
      </c>
      <c r="F228">
        <v>21</v>
      </c>
      <c r="G228">
        <v>1671606791</v>
      </c>
      <c r="H228">
        <v>47852.726398649444</v>
      </c>
      <c r="I228">
        <v>36850.571884519763</v>
      </c>
      <c r="J228">
        <v>0</v>
      </c>
      <c r="K228">
        <v>22</v>
      </c>
      <c r="L228">
        <v>31</v>
      </c>
      <c r="M228">
        <v>1671607027</v>
      </c>
      <c r="N228">
        <v>31793</v>
      </c>
      <c r="O228">
        <v>0</v>
      </c>
      <c r="P228">
        <v>36692</v>
      </c>
      <c r="Q228">
        <v>8</v>
      </c>
      <c r="R228">
        <v>68</v>
      </c>
      <c r="S228">
        <v>127</v>
      </c>
      <c r="T228">
        <v>3131</v>
      </c>
      <c r="U228">
        <v>3</v>
      </c>
      <c r="V228">
        <v>1028</v>
      </c>
      <c r="W228">
        <v>0</v>
      </c>
      <c r="X228">
        <v>0</v>
      </c>
      <c r="Y228">
        <v>210</v>
      </c>
      <c r="Z228">
        <v>0</v>
      </c>
      <c r="AA228">
        <v>0</v>
      </c>
      <c r="AB228">
        <v>400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1768</v>
      </c>
      <c r="BI228">
        <v>116313.35</v>
      </c>
      <c r="BJ228">
        <v>147444.48000000001</v>
      </c>
      <c r="BK228">
        <v>31131.13</v>
      </c>
      <c r="BL228">
        <v>3</v>
      </c>
      <c r="BM228">
        <v>10</v>
      </c>
      <c r="BN228">
        <v>33128.116214912989</v>
      </c>
      <c r="BO228">
        <v>45169.527758749631</v>
      </c>
      <c r="BP228">
        <v>12041.411543836641</v>
      </c>
      <c r="BQ228">
        <v>52068.763970710737</v>
      </c>
      <c r="BR228">
        <v>71158.478738428137</v>
      </c>
      <c r="BS228">
        <v>19089.714767717389</v>
      </c>
      <c r="BT228">
        <v>31116.469814376269</v>
      </c>
      <c r="BU228">
        <v>31116.473502822231</v>
      </c>
      <c r="BV228">
        <v>3.6884459696011622E-3</v>
      </c>
      <c r="BW228">
        <v>31131.126311554039</v>
      </c>
      <c r="BX228">
        <v>22584.763879374819</v>
      </c>
      <c r="BY228">
        <v>27101.71665524978</v>
      </c>
      <c r="BZ228">
        <v>31618.669431124741</v>
      </c>
      <c r="CA228">
        <v>36135.622206999709</v>
      </c>
      <c r="CB228">
        <v>40652.57498287467</v>
      </c>
      <c r="CC228">
        <v>49686.480534624599</v>
      </c>
      <c r="CD228">
        <v>54203.433310499553</v>
      </c>
      <c r="CE228">
        <v>58720.386086374521</v>
      </c>
      <c r="CF228">
        <v>63237.338862249482</v>
      </c>
      <c r="CG228">
        <v>67754.291638124443</v>
      </c>
      <c r="CH228">
        <v>35579.239369214069</v>
      </c>
      <c r="CI228">
        <v>42695.087243056878</v>
      </c>
      <c r="CJ228">
        <v>49810.935116899687</v>
      </c>
      <c r="CK228">
        <v>56926.782990742511</v>
      </c>
      <c r="CL228">
        <v>64042.630864585328</v>
      </c>
      <c r="CM228">
        <v>78274.326612270961</v>
      </c>
      <c r="CN228">
        <v>85390.174486113756</v>
      </c>
      <c r="CO228">
        <v>92506.02235995658</v>
      </c>
      <c r="CP228">
        <v>99621.870233799389</v>
      </c>
      <c r="CQ228">
        <v>106737.7181076422</v>
      </c>
      <c r="CR228">
        <v>3.7511821263072358</v>
      </c>
      <c r="CS228">
        <v>3.7275820830368929</v>
      </c>
      <c r="CT228">
        <v>1.4630000000000001</v>
      </c>
      <c r="CU228">
        <v>6.6330523369630967E-2</v>
      </c>
      <c r="CV228">
        <v>7.3081668195262406E-2</v>
      </c>
      <c r="CW228">
        <v>1.5699184805696691</v>
      </c>
      <c r="CX228">
        <v>-749.02960414923314</v>
      </c>
      <c r="CY228">
        <v>-1300.0950831103589</v>
      </c>
      <c r="CZ228">
        <v>-3007.5059920867152</v>
      </c>
      <c r="DA228">
        <v>-2003.7387085589451</v>
      </c>
      <c r="DB228">
        <v>-749.02960414923291</v>
      </c>
      <c r="DC228">
        <v>864.16781580611132</v>
      </c>
      <c r="DD228">
        <v>3015.097709079902</v>
      </c>
      <c r="DE228">
        <v>-4814.2871024366987</v>
      </c>
      <c r="DF228">
        <v>-4011.2732756144828</v>
      </c>
      <c r="DG228">
        <v>-3007.5059920867129</v>
      </c>
      <c r="DH228">
        <v>-1716.948056122437</v>
      </c>
      <c r="DI228">
        <v>3.7958584965963378</v>
      </c>
      <c r="DJ228">
        <v>-4858.0190200317647</v>
      </c>
      <c r="DK228">
        <v>-3276.7194925111398</v>
      </c>
      <c r="DL228">
        <v>-1300.095083110358</v>
      </c>
      <c r="DM228">
        <v>1241.27915754779</v>
      </c>
      <c r="DN228">
        <v>4629.7781450919874</v>
      </c>
      <c r="DO228">
        <v>-7704.3581695688899</v>
      </c>
      <c r="DP228">
        <v>-6439.3185475523896</v>
      </c>
      <c r="DQ228">
        <v>-4858.0190200317647</v>
      </c>
      <c r="DR228">
        <v>-2824.9196275052468</v>
      </c>
      <c r="DS228">
        <v>-114.12043746989001</v>
      </c>
    </row>
    <row r="229" spans="1:123" x14ac:dyDescent="0.25">
      <c r="A229" s="80" t="s">
        <v>1000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76857.325045471807</v>
      </c>
      <c r="I229">
        <v>62119.004487216996</v>
      </c>
      <c r="J229">
        <v>0</v>
      </c>
      <c r="K229">
        <v>24</v>
      </c>
      <c r="L229">
        <v>48</v>
      </c>
      <c r="M229">
        <v>1671703529</v>
      </c>
      <c r="N229">
        <v>1097448</v>
      </c>
      <c r="O229">
        <v>0</v>
      </c>
      <c r="P229">
        <v>1128289</v>
      </c>
      <c r="Q229">
        <v>3</v>
      </c>
      <c r="R229">
        <v>16</v>
      </c>
      <c r="S229">
        <v>0</v>
      </c>
      <c r="T229">
        <v>30841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209166.79</v>
      </c>
      <c r="BJ229">
        <v>239342.88</v>
      </c>
      <c r="BK229">
        <v>30176.09</v>
      </c>
      <c r="BL229">
        <v>2</v>
      </c>
      <c r="BM229">
        <v>9</v>
      </c>
      <c r="BN229">
        <v>0</v>
      </c>
      <c r="BO229">
        <v>0</v>
      </c>
      <c r="BP229">
        <v>0</v>
      </c>
      <c r="BQ229">
        <v>83703.323494103272</v>
      </c>
      <c r="BR229">
        <v>113879.41065908151</v>
      </c>
      <c r="BS229">
        <v>30176.087164978289</v>
      </c>
      <c r="BT229">
        <v>125463.46650589669</v>
      </c>
      <c r="BU229">
        <v>125463.4693409185</v>
      </c>
      <c r="BV229">
        <v>2.8350217144179619E-3</v>
      </c>
      <c r="BW229">
        <v>30176.087164978289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56939.705329540768</v>
      </c>
      <c r="CI229">
        <v>68327.64639544893</v>
      </c>
      <c r="CJ229">
        <v>79715.587461357078</v>
      </c>
      <c r="CK229">
        <v>91103.52852726524</v>
      </c>
      <c r="CL229">
        <v>102491.4695931734</v>
      </c>
      <c r="CM229">
        <v>125267.3517249897</v>
      </c>
      <c r="CN229">
        <v>136655.29279089789</v>
      </c>
      <c r="CO229">
        <v>148043.23385680601</v>
      </c>
      <c r="CP229">
        <v>159431.17492271421</v>
      </c>
      <c r="CQ229">
        <v>170819.1159886223</v>
      </c>
      <c r="CS229">
        <v>3.7738295901811791</v>
      </c>
      <c r="CT229">
        <v>1.4630000000000001</v>
      </c>
      <c r="CV229">
        <v>5.9931272574489158E-2</v>
      </c>
      <c r="CW229">
        <v>1.5506794517764779</v>
      </c>
      <c r="CY229">
        <v>-1706.2345002079001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-7400.2050331619757</v>
      </c>
      <c r="DK229">
        <v>-4869.5514629601639</v>
      </c>
      <c r="DL229">
        <v>-1706.234500207898</v>
      </c>
      <c r="DM229">
        <v>2360.8873090450138</v>
      </c>
      <c r="DN229">
        <v>7783.7163880488952</v>
      </c>
      <c r="DO229">
        <v>-11955.381459525241</v>
      </c>
      <c r="DP229">
        <v>-9930.8586033637876</v>
      </c>
      <c r="DQ229">
        <v>-7400.2050331619757</v>
      </c>
      <c r="DR229">
        <v>-4146.5075857596457</v>
      </c>
      <c r="DS229">
        <v>191.75567744345969</v>
      </c>
    </row>
    <row r="230" spans="1:123" x14ac:dyDescent="0.25">
      <c r="A230" s="80" t="s">
        <v>632</v>
      </c>
      <c r="B230">
        <v>30627.045503507241</v>
      </c>
      <c r="C230">
        <v>30492.684286672331</v>
      </c>
      <c r="D230">
        <v>1884.919755611746</v>
      </c>
      <c r="E230">
        <v>10</v>
      </c>
      <c r="F230">
        <v>0</v>
      </c>
      <c r="G230">
        <v>1671302543</v>
      </c>
      <c r="H230">
        <v>48977.668428493816</v>
      </c>
      <c r="I230">
        <v>48977.462728112827</v>
      </c>
      <c r="J230">
        <v>5574.2988903134437</v>
      </c>
      <c r="K230">
        <v>8</v>
      </c>
      <c r="L230">
        <v>0</v>
      </c>
      <c r="M230">
        <v>1669391904</v>
      </c>
      <c r="N230">
        <v>133754</v>
      </c>
      <c r="O230">
        <v>0</v>
      </c>
      <c r="P230">
        <v>496667</v>
      </c>
      <c r="Q230">
        <v>8</v>
      </c>
      <c r="R230">
        <v>44</v>
      </c>
      <c r="S230">
        <v>13</v>
      </c>
      <c r="T230">
        <v>20179</v>
      </c>
      <c r="U230">
        <v>13</v>
      </c>
      <c r="V230">
        <v>304176</v>
      </c>
      <c r="W230">
        <v>113</v>
      </c>
      <c r="X230">
        <v>0</v>
      </c>
      <c r="Y230">
        <v>0</v>
      </c>
      <c r="Z230">
        <v>0</v>
      </c>
      <c r="AA230">
        <v>0</v>
      </c>
      <c r="AB230">
        <v>37655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764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342734</v>
      </c>
      <c r="BI230">
        <v>5892468.0999999996</v>
      </c>
      <c r="BJ230">
        <v>5922267.3499999996</v>
      </c>
      <c r="BK230">
        <v>29799.26</v>
      </c>
      <c r="BL230">
        <v>7</v>
      </c>
      <c r="BM230">
        <v>26</v>
      </c>
      <c r="BN230">
        <v>33876.472065186317</v>
      </c>
      <c r="BO230">
        <v>45283.051309908929</v>
      </c>
      <c r="BP230">
        <v>11406.57924472261</v>
      </c>
      <c r="BQ230">
        <v>54633.077677009023</v>
      </c>
      <c r="BR230">
        <v>73025.755101513249</v>
      </c>
      <c r="BS230">
        <v>18392.677424504229</v>
      </c>
      <c r="BT230">
        <v>5803958.5502578048</v>
      </c>
      <c r="BU230">
        <v>5803958.5435885778</v>
      </c>
      <c r="BV230">
        <v>3.330773160996614E-3</v>
      </c>
      <c r="BW230">
        <v>29799.256669226841</v>
      </c>
      <c r="BX230">
        <v>22641.525654954461</v>
      </c>
      <c r="BY230">
        <v>27169.83078594536</v>
      </c>
      <c r="BZ230">
        <v>31698.135916936251</v>
      </c>
      <c r="CA230">
        <v>36226.441047927146</v>
      </c>
      <c r="CB230">
        <v>40754.746178918038</v>
      </c>
      <c r="CC230">
        <v>49811.356440899828</v>
      </c>
      <c r="CD230">
        <v>54339.661571890712</v>
      </c>
      <c r="CE230">
        <v>58867.966702881611</v>
      </c>
      <c r="CF230">
        <v>63396.271833872503</v>
      </c>
      <c r="CG230">
        <v>67924.576964863401</v>
      </c>
      <c r="CH230">
        <v>36512.877550756617</v>
      </c>
      <c r="CI230">
        <v>43815.453060907937</v>
      </c>
      <c r="CJ230">
        <v>51118.028571059273</v>
      </c>
      <c r="CK230">
        <v>58420.6040812106</v>
      </c>
      <c r="CL230">
        <v>65723.179591361928</v>
      </c>
      <c r="CM230">
        <v>80328.330611664584</v>
      </c>
      <c r="CN230">
        <v>87630.906121815889</v>
      </c>
      <c r="CO230">
        <v>94933.481631967225</v>
      </c>
      <c r="CP230">
        <v>102236.0571421185</v>
      </c>
      <c r="CQ230">
        <v>109538.63265226989</v>
      </c>
      <c r="CR230">
        <v>3.9699063442582649</v>
      </c>
      <c r="CS230">
        <v>3.970371111071755</v>
      </c>
      <c r="CT230">
        <v>1.4630000000000001</v>
      </c>
      <c r="CU230">
        <v>7.580444759171634E-3</v>
      </c>
      <c r="CV230">
        <v>7.4624986177291852E-3</v>
      </c>
      <c r="CW230">
        <v>1.4739176354777379</v>
      </c>
      <c r="CX230">
        <v>-85.816417245375618</v>
      </c>
      <c r="CY230">
        <v>-136.23864912591671</v>
      </c>
      <c r="CZ230">
        <v>-2349.968982740822</v>
      </c>
      <c r="DA230">
        <v>-1343.678953631736</v>
      </c>
      <c r="DB230">
        <v>-85.816417245376215</v>
      </c>
      <c r="DC230">
        <v>1531.435415251372</v>
      </c>
      <c r="DD230">
        <v>3687.7711919137018</v>
      </c>
      <c r="DE230">
        <v>-4161.2910351371793</v>
      </c>
      <c r="DF230">
        <v>-3356.2590118499088</v>
      </c>
      <c r="DG230">
        <v>-2349.968982740822</v>
      </c>
      <c r="DH230">
        <v>-1056.1675167434239</v>
      </c>
      <c r="DI230">
        <v>668.90110458644085</v>
      </c>
      <c r="DJ230">
        <v>-3787.5264042015792</v>
      </c>
      <c r="DK230">
        <v>-2164.7318463901738</v>
      </c>
      <c r="DL230">
        <v>-136.23864912591671</v>
      </c>
      <c r="DM230">
        <v>2471.824033070985</v>
      </c>
      <c r="DN230">
        <v>5949.2409426668528</v>
      </c>
      <c r="DO230">
        <v>-6708.5566082621081</v>
      </c>
      <c r="DP230">
        <v>-5410.3209620129837</v>
      </c>
      <c r="DQ230">
        <v>-3787.5264042015792</v>
      </c>
      <c r="DR230">
        <v>-1701.0762584440561</v>
      </c>
      <c r="DS230">
        <v>1080.8572692326379</v>
      </c>
    </row>
    <row r="231" spans="1:123" x14ac:dyDescent="0.25">
      <c r="A231" s="80" t="s">
        <v>628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76149.936038689702</v>
      </c>
      <c r="I231">
        <v>50102.346539779501</v>
      </c>
      <c r="J231">
        <v>0</v>
      </c>
      <c r="K231">
        <v>13</v>
      </c>
      <c r="L231">
        <v>37</v>
      </c>
      <c r="M231">
        <v>1671898755</v>
      </c>
      <c r="N231">
        <v>1089</v>
      </c>
      <c r="O231">
        <v>0</v>
      </c>
      <c r="P231">
        <v>33037</v>
      </c>
      <c r="Q231">
        <v>5</v>
      </c>
      <c r="R231">
        <v>23</v>
      </c>
      <c r="S231">
        <v>0</v>
      </c>
      <c r="T231">
        <v>31071</v>
      </c>
      <c r="U231">
        <v>1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876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877</v>
      </c>
      <c r="BI231">
        <v>96887.89</v>
      </c>
      <c r="BJ231">
        <v>126198.67</v>
      </c>
      <c r="BK231">
        <v>29310.78</v>
      </c>
      <c r="BL231">
        <v>2</v>
      </c>
      <c r="BM231">
        <v>3</v>
      </c>
      <c r="BN231">
        <v>0</v>
      </c>
      <c r="BO231">
        <v>0</v>
      </c>
      <c r="BP231">
        <v>0</v>
      </c>
      <c r="BQ231">
        <v>83437.698298043542</v>
      </c>
      <c r="BR231">
        <v>112748.48035236121</v>
      </c>
      <c r="BS231">
        <v>29310.782054317689</v>
      </c>
      <c r="BT231">
        <v>13450.191701956461</v>
      </c>
      <c r="BU231">
        <v>13450.189647638759</v>
      </c>
      <c r="BV231">
        <v>-2.0543176906357981E-3</v>
      </c>
      <c r="BW231">
        <v>29310.782054317689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56374.240176180618</v>
      </c>
      <c r="CI231">
        <v>67649.088211416733</v>
      </c>
      <c r="CJ231">
        <v>78923.936246652855</v>
      </c>
      <c r="CK231">
        <v>90198.784281888991</v>
      </c>
      <c r="CL231">
        <v>101473.6323171251</v>
      </c>
      <c r="CM231">
        <v>124023.3283875974</v>
      </c>
      <c r="CN231">
        <v>135298.17642283349</v>
      </c>
      <c r="CO231">
        <v>146573.02445806959</v>
      </c>
      <c r="CP231">
        <v>157847.87249330571</v>
      </c>
      <c r="CQ231">
        <v>169122.72052854189</v>
      </c>
      <c r="CS231">
        <v>3.8466554779541471</v>
      </c>
      <c r="CT231">
        <v>1.4630000000000001</v>
      </c>
      <c r="CV231">
        <v>3.9864376449801009E-2</v>
      </c>
      <c r="CW231">
        <v>1.5213215827460591</v>
      </c>
      <c r="CY231">
        <v>-1123.6619662273799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-6761.0859838454417</v>
      </c>
      <c r="DK231">
        <v>-4255.5641982374154</v>
      </c>
      <c r="DL231">
        <v>-1123.6619662273811</v>
      </c>
      <c r="DM231">
        <v>2903.0694749283789</v>
      </c>
      <c r="DN231">
        <v>8272.0447298027248</v>
      </c>
      <c r="DO231">
        <v>-11271.025197939891</v>
      </c>
      <c r="DP231">
        <v>-9266.6077694534688</v>
      </c>
      <c r="DQ231">
        <v>-6761.0859838454417</v>
      </c>
      <c r="DR231">
        <v>-3539.7008309208359</v>
      </c>
      <c r="DS231">
        <v>755.47937297863973</v>
      </c>
    </row>
    <row r="232" spans="1:123" x14ac:dyDescent="0.25">
      <c r="A232" s="80" t="s">
        <v>1001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74835.986663108226</v>
      </c>
      <c r="I232">
        <v>55374.144098000383</v>
      </c>
      <c r="J232">
        <v>0</v>
      </c>
      <c r="K232">
        <v>2</v>
      </c>
      <c r="L232">
        <v>38</v>
      </c>
      <c r="M232">
        <v>1669339283</v>
      </c>
      <c r="N232">
        <v>175</v>
      </c>
      <c r="O232">
        <v>2010</v>
      </c>
      <c r="P232">
        <v>11242</v>
      </c>
      <c r="Q232">
        <v>10</v>
      </c>
      <c r="R232">
        <v>47</v>
      </c>
      <c r="S232">
        <v>63</v>
      </c>
      <c r="T232">
        <v>8963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11</v>
      </c>
      <c r="AB232">
        <v>18</v>
      </c>
      <c r="AC232">
        <v>1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1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2104</v>
      </c>
      <c r="BI232">
        <v>966070.36</v>
      </c>
      <c r="BJ232">
        <v>995379</v>
      </c>
      <c r="BK232">
        <v>29308.639999999999</v>
      </c>
      <c r="BL232">
        <v>7</v>
      </c>
      <c r="BM232">
        <v>19</v>
      </c>
      <c r="BN232">
        <v>0</v>
      </c>
      <c r="BO232">
        <v>0</v>
      </c>
      <c r="BP232">
        <v>0</v>
      </c>
      <c r="BQ232">
        <v>84748.776895392075</v>
      </c>
      <c r="BR232">
        <v>114057.3434732809</v>
      </c>
      <c r="BS232">
        <v>29308.56657788884</v>
      </c>
      <c r="BT232">
        <v>881321.58310460788</v>
      </c>
      <c r="BU232">
        <v>881321.6565267191</v>
      </c>
      <c r="BV232">
        <v>7.3422111159743508E-2</v>
      </c>
      <c r="BW232">
        <v>29308.56657788884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57028.671736640463</v>
      </c>
      <c r="CI232">
        <v>68434.406083968541</v>
      </c>
      <c r="CJ232">
        <v>79840.140431296633</v>
      </c>
      <c r="CK232">
        <v>91245.87477862474</v>
      </c>
      <c r="CL232">
        <v>102651.6091259528</v>
      </c>
      <c r="CM232">
        <v>125463.077820609</v>
      </c>
      <c r="CN232">
        <v>136868.81216793711</v>
      </c>
      <c r="CO232">
        <v>148274.54651526519</v>
      </c>
      <c r="CP232">
        <v>159680.2808625933</v>
      </c>
      <c r="CQ232">
        <v>171086.0152099214</v>
      </c>
      <c r="CS232">
        <v>3.8916042915360038</v>
      </c>
      <c r="CT232">
        <v>1.4630000000000001</v>
      </c>
      <c r="CV232">
        <v>2.785373340751773E-2</v>
      </c>
      <c r="CW232">
        <v>1.503750011975199</v>
      </c>
      <c r="CY232">
        <v>-794.23070956861181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-6497.0978832326582</v>
      </c>
      <c r="DK232">
        <v>-3962.4902504930828</v>
      </c>
      <c r="DL232">
        <v>-794.23070956861193</v>
      </c>
      <c r="DM232">
        <v>3279.245843048564</v>
      </c>
      <c r="DN232">
        <v>8710.5479132047949</v>
      </c>
      <c r="DO232">
        <v>-11059.39162216389</v>
      </c>
      <c r="DP232">
        <v>-9031.7055159722295</v>
      </c>
      <c r="DQ232">
        <v>-6497.0978832326546</v>
      </c>
      <c r="DR232">
        <v>-3238.3166411389138</v>
      </c>
      <c r="DS232">
        <v>1106.725014986074</v>
      </c>
    </row>
    <row r="233" spans="1:123" x14ac:dyDescent="0.25">
      <c r="A233" s="80" t="s">
        <v>996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75820.983072144314</v>
      </c>
      <c r="I233">
        <v>44244.505489795971</v>
      </c>
      <c r="J233">
        <v>0</v>
      </c>
      <c r="K233">
        <v>78</v>
      </c>
      <c r="L233">
        <v>59</v>
      </c>
      <c r="M233">
        <v>1671723621</v>
      </c>
      <c r="N233">
        <v>4773</v>
      </c>
      <c r="O233">
        <v>0</v>
      </c>
      <c r="P233">
        <v>11584</v>
      </c>
      <c r="Q233">
        <v>3</v>
      </c>
      <c r="R233">
        <v>22</v>
      </c>
      <c r="S233">
        <v>0</v>
      </c>
      <c r="T233">
        <v>6736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75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75</v>
      </c>
      <c r="BI233">
        <v>91409.87</v>
      </c>
      <c r="BJ233">
        <v>120595.33</v>
      </c>
      <c r="BK233">
        <v>29185.46</v>
      </c>
      <c r="BL233">
        <v>1</v>
      </c>
      <c r="BM233">
        <v>5</v>
      </c>
      <c r="BN233">
        <v>0</v>
      </c>
      <c r="BO233">
        <v>0</v>
      </c>
      <c r="BP233">
        <v>0</v>
      </c>
      <c r="BQ233">
        <v>83146.394340608866</v>
      </c>
      <c r="BR233">
        <v>112331.85490210079</v>
      </c>
      <c r="BS233">
        <v>29185.46056149196</v>
      </c>
      <c r="BT233">
        <v>8263.4756593911297</v>
      </c>
      <c r="BU233">
        <v>8263.4750978991797</v>
      </c>
      <c r="BV233">
        <v>-5.6149195734178647E-4</v>
      </c>
      <c r="BW233">
        <v>29185.46056149196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56165.927451050411</v>
      </c>
      <c r="CI233">
        <v>67399.112941260493</v>
      </c>
      <c r="CJ233">
        <v>78632.298431470568</v>
      </c>
      <c r="CK233">
        <v>89865.483921680658</v>
      </c>
      <c r="CL233">
        <v>101098.6694118907</v>
      </c>
      <c r="CM233">
        <v>123565.0403923109</v>
      </c>
      <c r="CN233">
        <v>134798.22588252099</v>
      </c>
      <c r="CO233">
        <v>146031.41137273109</v>
      </c>
      <c r="CP233">
        <v>157264.59686294111</v>
      </c>
      <c r="CQ233">
        <v>168497.78235315121</v>
      </c>
      <c r="CS233">
        <v>3.8488977984577142</v>
      </c>
      <c r="CT233">
        <v>1.4630000000000001</v>
      </c>
      <c r="CV233">
        <v>3.9258564257755653E-2</v>
      </c>
      <c r="CW233">
        <v>1.520435279509097</v>
      </c>
      <c r="CY233">
        <v>-1102.496835966751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-6719.0895810717921</v>
      </c>
      <c r="DK233">
        <v>-4222.8261388028841</v>
      </c>
      <c r="DL233">
        <v>-1102.496835966751</v>
      </c>
      <c r="DM233">
        <v>2909.3551248225631</v>
      </c>
      <c r="DN233">
        <v>8258.4910725416485</v>
      </c>
      <c r="DO233">
        <v>-11212.363777155821</v>
      </c>
      <c r="DP233">
        <v>-9215.3530233407</v>
      </c>
      <c r="DQ233">
        <v>-6719.0895810717921</v>
      </c>
      <c r="DR233">
        <v>-3509.608012440342</v>
      </c>
      <c r="DS233">
        <v>769.7007457349282</v>
      </c>
    </row>
    <row r="234" spans="1:123" x14ac:dyDescent="0.25">
      <c r="A234" s="80" t="s">
        <v>983</v>
      </c>
      <c r="B234">
        <v>7461.3651585342259</v>
      </c>
      <c r="C234">
        <v>0</v>
      </c>
      <c r="D234">
        <v>0</v>
      </c>
      <c r="E234">
        <v>96</v>
      </c>
      <c r="F234">
        <v>60</v>
      </c>
      <c r="G234">
        <v>1630865787</v>
      </c>
      <c r="H234">
        <v>57710.380058895717</v>
      </c>
      <c r="I234">
        <v>33586.993616770917</v>
      </c>
      <c r="J234">
        <v>0</v>
      </c>
      <c r="K234">
        <v>22</v>
      </c>
      <c r="L234">
        <v>41</v>
      </c>
      <c r="M234">
        <v>1670436377</v>
      </c>
      <c r="N234">
        <v>86</v>
      </c>
      <c r="O234">
        <v>0</v>
      </c>
      <c r="P234">
        <v>382</v>
      </c>
      <c r="Q234">
        <v>6</v>
      </c>
      <c r="R234">
        <v>27</v>
      </c>
      <c r="S234">
        <v>11</v>
      </c>
      <c r="T234">
        <v>180</v>
      </c>
      <c r="U234">
        <v>0</v>
      </c>
      <c r="V234">
        <v>44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61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116</v>
      </c>
      <c r="BI234">
        <v>84642.33</v>
      </c>
      <c r="BJ234">
        <v>113722.87</v>
      </c>
      <c r="BK234">
        <v>29080.54</v>
      </c>
      <c r="BL234">
        <v>2</v>
      </c>
      <c r="BM234">
        <v>8</v>
      </c>
      <c r="BN234">
        <v>0</v>
      </c>
      <c r="BO234">
        <v>0</v>
      </c>
      <c r="BP234">
        <v>0</v>
      </c>
      <c r="BQ234">
        <v>58288.506305705567</v>
      </c>
      <c r="BR234">
        <v>87369.049773093997</v>
      </c>
      <c r="BS234">
        <v>29080.54346738843</v>
      </c>
      <c r="BT234">
        <v>26353.823694294431</v>
      </c>
      <c r="BU234">
        <v>26353.820226905998</v>
      </c>
      <c r="BV234">
        <v>-3.4673884256335441E-3</v>
      </c>
      <c r="BW234">
        <v>29080.54346738843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43684.524886546998</v>
      </c>
      <c r="CI234">
        <v>52421.4298638564</v>
      </c>
      <c r="CJ234">
        <v>61158.334841165793</v>
      </c>
      <c r="CK234">
        <v>69895.239818475195</v>
      </c>
      <c r="CL234">
        <v>78632.144795784596</v>
      </c>
      <c r="CM234">
        <v>96105.954750403398</v>
      </c>
      <c r="CN234">
        <v>104842.8597277128</v>
      </c>
      <c r="CO234">
        <v>113579.7647050222</v>
      </c>
      <c r="CP234">
        <v>122316.6696823316</v>
      </c>
      <c r="CQ234">
        <v>131053.574659641</v>
      </c>
      <c r="CS234">
        <v>3.004381602120731</v>
      </c>
      <c r="CT234">
        <v>1.4630000000000001</v>
      </c>
      <c r="CV234">
        <v>0.33138879467790727</v>
      </c>
      <c r="CW234">
        <v>1.947821806613778</v>
      </c>
      <c r="CY234">
        <v>-7238.2810241149264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-11606.73351276963</v>
      </c>
      <c r="DK234">
        <v>-9665.1990733675375</v>
      </c>
      <c r="DL234">
        <v>-7238.2810241149273</v>
      </c>
      <c r="DM234">
        <v>-4117.9578179329983</v>
      </c>
      <c r="DN234">
        <v>42.473123642907012</v>
      </c>
      <c r="DO234">
        <v>-15101.49550369339</v>
      </c>
      <c r="DP234">
        <v>-13548.26795217172</v>
      </c>
      <c r="DQ234">
        <v>-11606.73351276963</v>
      </c>
      <c r="DR234">
        <v>-9110.4749478240847</v>
      </c>
      <c r="DS234">
        <v>-5782.1301945633604</v>
      </c>
    </row>
    <row r="235" spans="1:123" x14ac:dyDescent="0.25">
      <c r="A235" s="80" t="s">
        <v>630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73217.90866546976</v>
      </c>
      <c r="I235">
        <v>41983.882772429497</v>
      </c>
      <c r="J235">
        <v>0</v>
      </c>
      <c r="K235">
        <v>29</v>
      </c>
      <c r="L235">
        <v>56</v>
      </c>
      <c r="M235">
        <v>1671707190</v>
      </c>
      <c r="N235">
        <v>32729</v>
      </c>
      <c r="O235">
        <v>0</v>
      </c>
      <c r="P235">
        <v>75338</v>
      </c>
      <c r="Q235">
        <v>3</v>
      </c>
      <c r="R235">
        <v>13</v>
      </c>
      <c r="S235">
        <v>5</v>
      </c>
      <c r="T235">
        <v>42604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5</v>
      </c>
      <c r="BI235">
        <v>79757.86</v>
      </c>
      <c r="BJ235">
        <v>108483.75</v>
      </c>
      <c r="BK235">
        <v>28725.88</v>
      </c>
      <c r="BL235">
        <v>1</v>
      </c>
      <c r="BM235">
        <v>1</v>
      </c>
      <c r="BN235">
        <v>0</v>
      </c>
      <c r="BO235">
        <v>0</v>
      </c>
      <c r="BP235">
        <v>0</v>
      </c>
      <c r="BQ235">
        <v>79757.864606741365</v>
      </c>
      <c r="BR235">
        <v>108483.7471096642</v>
      </c>
      <c r="BS235">
        <v>28725.882502922839</v>
      </c>
      <c r="BT235">
        <v>-4.6067413641139856E-3</v>
      </c>
      <c r="BU235">
        <v>2.8903357888339092E-3</v>
      </c>
      <c r="BV235">
        <v>-2.5029228418134149E-3</v>
      </c>
      <c r="BW235">
        <v>28725.882502922839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54241.873554832113</v>
      </c>
      <c r="CI235">
        <v>65090.248265798517</v>
      </c>
      <c r="CJ235">
        <v>75938.622976764949</v>
      </c>
      <c r="CK235">
        <v>86786.997687731375</v>
      </c>
      <c r="CL235">
        <v>97635.372398697786</v>
      </c>
      <c r="CM235">
        <v>119332.12182063059</v>
      </c>
      <c r="CN235">
        <v>130180.496531597</v>
      </c>
      <c r="CO235">
        <v>141028.8712425635</v>
      </c>
      <c r="CP235">
        <v>151877.2459535299</v>
      </c>
      <c r="CQ235">
        <v>162725.62066449629</v>
      </c>
      <c r="CS235">
        <v>3.7765157292774569</v>
      </c>
      <c r="CT235">
        <v>1.4630000000000001</v>
      </c>
      <c r="CV235">
        <v>5.9177370556139808E-2</v>
      </c>
      <c r="CW235">
        <v>1.5495764931236331</v>
      </c>
      <c r="CY235">
        <v>-1604.94572550679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-7029.1330809899991</v>
      </c>
      <c r="DK235">
        <v>-4618.3831452196864</v>
      </c>
      <c r="DL235">
        <v>-1604.94572550679</v>
      </c>
      <c r="DM235">
        <v>2269.4738141240741</v>
      </c>
      <c r="DN235">
        <v>7435.3665336318918</v>
      </c>
      <c r="DO235">
        <v>-11368.48296537657</v>
      </c>
      <c r="DP235">
        <v>-9439.8830167603155</v>
      </c>
      <c r="DQ235">
        <v>-7029.1330809899991</v>
      </c>
      <c r="DR235">
        <v>-3929.5974492853061</v>
      </c>
      <c r="DS235">
        <v>203.11672632094999</v>
      </c>
    </row>
    <row r="236" spans="1:123" x14ac:dyDescent="0.25">
      <c r="A236" s="80" t="s">
        <v>998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77299.259885590029</v>
      </c>
      <c r="I236">
        <v>31000</v>
      </c>
      <c r="J236">
        <v>0</v>
      </c>
      <c r="K236">
        <v>11</v>
      </c>
      <c r="L236">
        <v>34</v>
      </c>
      <c r="M236">
        <v>1672122447</v>
      </c>
      <c r="N236">
        <v>3883571</v>
      </c>
      <c r="O236">
        <v>0</v>
      </c>
      <c r="P236">
        <v>3925658</v>
      </c>
      <c r="Q236">
        <v>11</v>
      </c>
      <c r="R236">
        <v>57</v>
      </c>
      <c r="S236">
        <v>0</v>
      </c>
      <c r="T236">
        <v>32306</v>
      </c>
      <c r="U236">
        <v>1492</v>
      </c>
      <c r="V236">
        <v>7491</v>
      </c>
      <c r="W236">
        <v>748</v>
      </c>
      <c r="X236">
        <v>0</v>
      </c>
      <c r="Y236">
        <v>0</v>
      </c>
      <c r="Z236">
        <v>0</v>
      </c>
      <c r="AA236">
        <v>1</v>
      </c>
      <c r="AB236">
        <v>48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1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9781</v>
      </c>
      <c r="BI236">
        <v>234147.85</v>
      </c>
      <c r="BJ236">
        <v>262862.26</v>
      </c>
      <c r="BK236">
        <v>28714.41</v>
      </c>
      <c r="BL236">
        <v>6</v>
      </c>
      <c r="BM236">
        <v>13</v>
      </c>
      <c r="BN236">
        <v>0</v>
      </c>
      <c r="BO236">
        <v>0</v>
      </c>
      <c r="BP236">
        <v>0</v>
      </c>
      <c r="BQ236">
        <v>85660.156563875222</v>
      </c>
      <c r="BR236">
        <v>114374.5695374707</v>
      </c>
      <c r="BS236">
        <v>28714.412973595521</v>
      </c>
      <c r="BT236">
        <v>148487.6934361248</v>
      </c>
      <c r="BU236">
        <v>148487.69046252931</v>
      </c>
      <c r="BV236">
        <v>-2.9735955213254779E-3</v>
      </c>
      <c r="BW236">
        <v>28714.412973595521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57187.284768735371</v>
      </c>
      <c r="CI236">
        <v>68624.741722482446</v>
      </c>
      <c r="CJ236">
        <v>80062.198676229513</v>
      </c>
      <c r="CK236">
        <v>91499.655629976594</v>
      </c>
      <c r="CL236">
        <v>102937.11258372371</v>
      </c>
      <c r="CM236">
        <v>125812.0264912178</v>
      </c>
      <c r="CN236">
        <v>137249.48344496489</v>
      </c>
      <c r="CO236">
        <v>148686.940398712</v>
      </c>
      <c r="CP236">
        <v>160124.397352459</v>
      </c>
      <c r="CQ236">
        <v>171561.85430620611</v>
      </c>
      <c r="CS236">
        <v>3.9831763108876519</v>
      </c>
      <c r="CT236">
        <v>1.4630000000000001</v>
      </c>
      <c r="CV236">
        <v>4.2236867763956187E-3</v>
      </c>
      <c r="CW236">
        <v>1.469179253753867</v>
      </c>
      <c r="CY236">
        <v>-120.7705892278365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-5839.4990661013726</v>
      </c>
      <c r="DK236">
        <v>-3297.8419652686898</v>
      </c>
      <c r="DL236">
        <v>-120.7705892278354</v>
      </c>
      <c r="DM236">
        <v>3964.035465681834</v>
      </c>
      <c r="DN236">
        <v>9410.443538894724</v>
      </c>
      <c r="DO236">
        <v>-10414.4818476002</v>
      </c>
      <c r="DP236">
        <v>-8381.1561669340554</v>
      </c>
      <c r="DQ236">
        <v>-5839.4990661013726</v>
      </c>
      <c r="DR236">
        <v>-2571.6542221736381</v>
      </c>
      <c r="DS236">
        <v>1785.472236396676</v>
      </c>
    </row>
    <row r="237" spans="1:123" x14ac:dyDescent="0.25">
      <c r="A237" s="80" t="s">
        <v>997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73684.355426253038</v>
      </c>
      <c r="I237">
        <v>100</v>
      </c>
      <c r="J237">
        <v>0</v>
      </c>
      <c r="K237">
        <v>37</v>
      </c>
      <c r="L237">
        <v>56</v>
      </c>
      <c r="M237">
        <v>1671685336</v>
      </c>
      <c r="N237">
        <v>89454</v>
      </c>
      <c r="O237">
        <v>0</v>
      </c>
      <c r="P237">
        <v>139224</v>
      </c>
      <c r="Q237">
        <v>5</v>
      </c>
      <c r="R237">
        <v>36</v>
      </c>
      <c r="S237">
        <v>5</v>
      </c>
      <c r="T237">
        <v>49644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121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126</v>
      </c>
      <c r="BI237">
        <v>280074.34999999998</v>
      </c>
      <c r="BJ237">
        <v>308731.84999999998</v>
      </c>
      <c r="BK237">
        <v>28657.5</v>
      </c>
      <c r="BL237">
        <v>3</v>
      </c>
      <c r="BM237">
        <v>9</v>
      </c>
      <c r="BN237">
        <v>0</v>
      </c>
      <c r="BO237">
        <v>0</v>
      </c>
      <c r="BP237">
        <v>0</v>
      </c>
      <c r="BQ237">
        <v>80533.554740825115</v>
      </c>
      <c r="BR237">
        <v>109186.2276323499</v>
      </c>
      <c r="BS237">
        <v>28652.67289152482</v>
      </c>
      <c r="BT237">
        <v>199540.79525917489</v>
      </c>
      <c r="BU237">
        <v>199545.62236765001</v>
      </c>
      <c r="BV237">
        <v>4.827108475179557</v>
      </c>
      <c r="BW237">
        <v>28652.67289152482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54593.11381617497</v>
      </c>
      <c r="CI237">
        <v>65511.736579409961</v>
      </c>
      <c r="CJ237">
        <v>76430.359342644952</v>
      </c>
      <c r="CK237">
        <v>87348.982105879957</v>
      </c>
      <c r="CL237">
        <v>98267.604869114948</v>
      </c>
      <c r="CM237">
        <v>120104.8503955849</v>
      </c>
      <c r="CN237">
        <v>131023.47315881991</v>
      </c>
      <c r="CO237">
        <v>141942.0959220549</v>
      </c>
      <c r="CP237">
        <v>152860.7186852899</v>
      </c>
      <c r="CQ237">
        <v>163779.34144852491</v>
      </c>
      <c r="CS237">
        <v>3.810682097468336</v>
      </c>
      <c r="CT237">
        <v>1.4630000000000001</v>
      </c>
      <c r="CV237">
        <v>4.9680843924881479E-2</v>
      </c>
      <c r="CW237">
        <v>1.535683074662102</v>
      </c>
      <c r="CY237">
        <v>-1356.115983437337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-6815.4273650548312</v>
      </c>
      <c r="DK237">
        <v>-4389.0667510026115</v>
      </c>
      <c r="DL237">
        <v>-1356.1159834373359</v>
      </c>
      <c r="DM237">
        <v>2543.3921462894468</v>
      </c>
      <c r="DN237">
        <v>7742.7363192584926</v>
      </c>
      <c r="DO237">
        <v>-11182.87647034883</v>
      </c>
      <c r="DP237">
        <v>-9241.7879791070518</v>
      </c>
      <c r="DQ237">
        <v>-6815.4273650548312</v>
      </c>
      <c r="DR237">
        <v>-3695.8208612734052</v>
      </c>
      <c r="DS237">
        <v>463.65447710183071</v>
      </c>
    </row>
    <row r="238" spans="1:123" x14ac:dyDescent="0.25">
      <c r="A238" s="80" t="s">
        <v>1004</v>
      </c>
      <c r="B238">
        <v>44378.625048062873</v>
      </c>
      <c r="C238">
        <v>29866.495910331028</v>
      </c>
      <c r="D238">
        <v>0</v>
      </c>
      <c r="E238">
        <v>36</v>
      </c>
      <c r="F238">
        <v>99</v>
      </c>
      <c r="G238">
        <v>1665632147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53442</v>
      </c>
      <c r="O238">
        <v>0</v>
      </c>
      <c r="P238">
        <v>103815</v>
      </c>
      <c r="Q238">
        <v>12</v>
      </c>
      <c r="R238">
        <v>129</v>
      </c>
      <c r="S238">
        <v>5</v>
      </c>
      <c r="T238">
        <v>452</v>
      </c>
      <c r="U238">
        <v>130</v>
      </c>
      <c r="V238">
        <v>18782</v>
      </c>
      <c r="W238">
        <v>0</v>
      </c>
      <c r="X238">
        <v>3491</v>
      </c>
      <c r="Y238">
        <v>0</v>
      </c>
      <c r="Z238">
        <v>0</v>
      </c>
      <c r="AA238">
        <v>25263</v>
      </c>
      <c r="AB238">
        <v>390</v>
      </c>
      <c r="AC238">
        <v>1858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2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49921</v>
      </c>
      <c r="BI238">
        <v>64790.04</v>
      </c>
      <c r="BJ238">
        <v>93028.39</v>
      </c>
      <c r="BK238">
        <v>28238.36</v>
      </c>
      <c r="BL238">
        <v>7</v>
      </c>
      <c r="BM238">
        <v>15</v>
      </c>
      <c r="BN238">
        <v>42498.59862892724</v>
      </c>
      <c r="BO238">
        <v>70736.955114819531</v>
      </c>
      <c r="BP238">
        <v>28238.356485892291</v>
      </c>
      <c r="BQ238">
        <v>0</v>
      </c>
      <c r="BR238">
        <v>0</v>
      </c>
      <c r="BS238">
        <v>0</v>
      </c>
      <c r="BT238">
        <v>22291.44137107276</v>
      </c>
      <c r="BU238">
        <v>22291.434885180472</v>
      </c>
      <c r="BV238">
        <v>3.514107705996139E-3</v>
      </c>
      <c r="BW238">
        <v>28238.356485892291</v>
      </c>
      <c r="BX238">
        <v>35368.477557409773</v>
      </c>
      <c r="BY238">
        <v>42442.173068891723</v>
      </c>
      <c r="BZ238">
        <v>49515.868580373673</v>
      </c>
      <c r="CA238">
        <v>56589.564091855631</v>
      </c>
      <c r="CB238">
        <v>63663.259603337581</v>
      </c>
      <c r="CC238">
        <v>77810.650626301489</v>
      </c>
      <c r="CD238">
        <v>84884.346137783432</v>
      </c>
      <c r="CE238">
        <v>91958.041649265389</v>
      </c>
      <c r="CF238">
        <v>99031.737160747332</v>
      </c>
      <c r="CG238">
        <v>106105.4326722293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2.5049954713249432</v>
      </c>
      <c r="CT238">
        <v>1.4630000000000001</v>
      </c>
      <c r="CU238">
        <v>0.59680927402408379</v>
      </c>
      <c r="CX238">
        <v>-10554.11770718741</v>
      </c>
      <c r="CZ238">
        <v>-14090.96546292839</v>
      </c>
      <c r="DA238">
        <v>-12519.033127043511</v>
      </c>
      <c r="DB238">
        <v>-10554.11770718741</v>
      </c>
      <c r="DC238">
        <v>-8027.7978816581417</v>
      </c>
      <c r="DD238">
        <v>-4659.3714476191162</v>
      </c>
      <c r="DE238">
        <v>-16920.443667521169</v>
      </c>
      <c r="DF238">
        <v>-15662.897798813259</v>
      </c>
      <c r="DG238">
        <v>-14090.96546292839</v>
      </c>
      <c r="DH238">
        <v>-12069.909602504969</v>
      </c>
      <c r="DI238">
        <v>-9375.1684552737497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</row>
    <row r="239" spans="1:123" x14ac:dyDescent="0.25">
      <c r="A239" s="80" t="s">
        <v>633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71073.233599929488</v>
      </c>
      <c r="I239">
        <v>58750</v>
      </c>
      <c r="J239">
        <v>0</v>
      </c>
      <c r="K239">
        <v>9</v>
      </c>
      <c r="L239">
        <v>28</v>
      </c>
      <c r="M239">
        <v>1671790857</v>
      </c>
      <c r="N239">
        <v>231</v>
      </c>
      <c r="O239">
        <v>0</v>
      </c>
      <c r="P239">
        <v>1510</v>
      </c>
      <c r="Q239">
        <v>2</v>
      </c>
      <c r="R239">
        <v>3</v>
      </c>
      <c r="S239">
        <v>0</v>
      </c>
      <c r="T239">
        <v>1279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77237.649999999994</v>
      </c>
      <c r="BJ239">
        <v>105235.03</v>
      </c>
      <c r="BK239">
        <v>27997.38</v>
      </c>
      <c r="BL239">
        <v>1</v>
      </c>
      <c r="BM239">
        <v>1</v>
      </c>
      <c r="BN239">
        <v>0</v>
      </c>
      <c r="BO239">
        <v>0</v>
      </c>
      <c r="BP239">
        <v>0</v>
      </c>
      <c r="BQ239">
        <v>77237.648800014562</v>
      </c>
      <c r="BR239">
        <v>105235.029133003</v>
      </c>
      <c r="BS239">
        <v>27997.380332988439</v>
      </c>
      <c r="BT239">
        <v>1.1999854323221371E-3</v>
      </c>
      <c r="BU239">
        <v>8.6699699750170112E-4</v>
      </c>
      <c r="BV239">
        <v>-3.3298843845841469E-4</v>
      </c>
      <c r="BW239">
        <v>27997.380332988439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52617.514566501501</v>
      </c>
      <c r="CI239">
        <v>63141.017479801798</v>
      </c>
      <c r="CJ239">
        <v>73664.520393102095</v>
      </c>
      <c r="CK239">
        <v>84188.023306402407</v>
      </c>
      <c r="CL239">
        <v>94711.526219702704</v>
      </c>
      <c r="CM239">
        <v>115758.5320463033</v>
      </c>
      <c r="CN239">
        <v>126282.0349596036</v>
      </c>
      <c r="CO239">
        <v>136805.53787290389</v>
      </c>
      <c r="CP239">
        <v>147329.04078620419</v>
      </c>
      <c r="CQ239">
        <v>157852.54369950449</v>
      </c>
      <c r="CS239">
        <v>3.7587455640986471</v>
      </c>
      <c r="CT239">
        <v>1.4630000000000001</v>
      </c>
      <c r="CV239">
        <v>6.4184827567387082E-2</v>
      </c>
      <c r="CW239">
        <v>1.5569024027310869</v>
      </c>
      <c r="CY239">
        <v>-1688.6230497376889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-6950.3745063878378</v>
      </c>
      <c r="DK239">
        <v>-4611.8183034322174</v>
      </c>
      <c r="DL239">
        <v>-1688.6230497376889</v>
      </c>
      <c r="DM239">
        <v>2069.7708478695599</v>
      </c>
      <c r="DN239">
        <v>7080.9627113458919</v>
      </c>
      <c r="DO239">
        <v>-11159.775671707959</v>
      </c>
      <c r="DP239">
        <v>-9288.9307093434618</v>
      </c>
      <c r="DQ239">
        <v>-6950.3745063878378</v>
      </c>
      <c r="DR239">
        <v>-3943.6593883020359</v>
      </c>
      <c r="DS239">
        <v>65.294102479030698</v>
      </c>
    </row>
    <row r="240" spans="1:123" x14ac:dyDescent="0.25">
      <c r="A240" s="80" t="s">
        <v>636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70994.091211590916</v>
      </c>
      <c r="I240">
        <v>50967.653861080631</v>
      </c>
      <c r="J240">
        <v>0</v>
      </c>
      <c r="K240">
        <v>24</v>
      </c>
      <c r="L240">
        <v>39</v>
      </c>
      <c r="M240">
        <v>1671650556</v>
      </c>
      <c r="N240">
        <v>4405</v>
      </c>
      <c r="O240">
        <v>0</v>
      </c>
      <c r="P240">
        <v>7543</v>
      </c>
      <c r="Q240">
        <v>4</v>
      </c>
      <c r="R240">
        <v>11</v>
      </c>
      <c r="S240">
        <v>0</v>
      </c>
      <c r="T240">
        <v>1732</v>
      </c>
      <c r="U240">
        <v>0</v>
      </c>
      <c r="V240">
        <v>1244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162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1406</v>
      </c>
      <c r="BI240">
        <v>147364.24</v>
      </c>
      <c r="BJ240">
        <v>175344.27</v>
      </c>
      <c r="BK240">
        <v>27980.04</v>
      </c>
      <c r="BL240">
        <v>2</v>
      </c>
      <c r="BM240">
        <v>3</v>
      </c>
      <c r="BN240">
        <v>0</v>
      </c>
      <c r="BO240">
        <v>0</v>
      </c>
      <c r="BP240">
        <v>0</v>
      </c>
      <c r="BQ240">
        <v>77218.227246234586</v>
      </c>
      <c r="BR240">
        <v>105198.26559946319</v>
      </c>
      <c r="BS240">
        <v>27980.0383532286</v>
      </c>
      <c r="BT240">
        <v>70146.012753765404</v>
      </c>
      <c r="BU240">
        <v>70146.004400536811</v>
      </c>
      <c r="BV240">
        <v>1.64677140492131E-3</v>
      </c>
      <c r="BW240">
        <v>27980.0383532286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52599.132799731589</v>
      </c>
      <c r="CI240">
        <v>63118.959359677901</v>
      </c>
      <c r="CJ240">
        <v>73638.785919624221</v>
      </c>
      <c r="CK240">
        <v>84158.612479570555</v>
      </c>
      <c r="CL240">
        <v>94678.439039516859</v>
      </c>
      <c r="CM240">
        <v>115718.0921594095</v>
      </c>
      <c r="CN240">
        <v>126237.9187193558</v>
      </c>
      <c r="CO240">
        <v>136757.74527930221</v>
      </c>
      <c r="CP240">
        <v>147277.57183924841</v>
      </c>
      <c r="CQ240">
        <v>157797.39839919479</v>
      </c>
      <c r="CS240">
        <v>3.7597613080942911</v>
      </c>
      <c r="CT240">
        <v>1.4630000000000001</v>
      </c>
      <c r="CV240">
        <v>6.3897325446832243E-2</v>
      </c>
      <c r="CW240">
        <v>1.556481787128716</v>
      </c>
      <c r="CY240">
        <v>-1680.4719533628011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-6940.3852333359609</v>
      </c>
      <c r="DK240">
        <v>-4602.6459977923332</v>
      </c>
      <c r="DL240">
        <v>-1680.4719533628011</v>
      </c>
      <c r="DM240">
        <v>2076.6089609037408</v>
      </c>
      <c r="DN240">
        <v>7086.0501799257954</v>
      </c>
      <c r="DO240">
        <v>-11148.31585731449</v>
      </c>
      <c r="DP240">
        <v>-9278.124468879585</v>
      </c>
      <c r="DQ240">
        <v>-6940.3852333359573</v>
      </c>
      <c r="DR240">
        <v>-3934.7205019227222</v>
      </c>
      <c r="DS240">
        <v>72.832473294922238</v>
      </c>
    </row>
    <row r="241" spans="1:123" x14ac:dyDescent="0.25">
      <c r="A241" s="80" t="s">
        <v>634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72424.518143100984</v>
      </c>
      <c r="I241">
        <v>57265.306342709999</v>
      </c>
      <c r="J241">
        <v>0</v>
      </c>
      <c r="K241">
        <v>9</v>
      </c>
      <c r="L241">
        <v>27</v>
      </c>
      <c r="M241">
        <v>1671898875</v>
      </c>
      <c r="N241">
        <v>851</v>
      </c>
      <c r="O241">
        <v>0</v>
      </c>
      <c r="P241">
        <v>34430</v>
      </c>
      <c r="Q241">
        <v>4</v>
      </c>
      <c r="R241">
        <v>8</v>
      </c>
      <c r="S241">
        <v>0</v>
      </c>
      <c r="T241">
        <v>27606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5973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5973</v>
      </c>
      <c r="BI241">
        <v>88824.63</v>
      </c>
      <c r="BJ241">
        <v>116696.82</v>
      </c>
      <c r="BK241">
        <v>27872.19</v>
      </c>
      <c r="BL241">
        <v>2</v>
      </c>
      <c r="BM241">
        <v>2</v>
      </c>
      <c r="BN241">
        <v>0</v>
      </c>
      <c r="BO241">
        <v>0</v>
      </c>
      <c r="BP241">
        <v>0</v>
      </c>
      <c r="BQ241">
        <v>79360.401159457091</v>
      </c>
      <c r="BR241">
        <v>107232.5957318037</v>
      </c>
      <c r="BS241">
        <v>27872.19457234662</v>
      </c>
      <c r="BT241">
        <v>9464.2288405429135</v>
      </c>
      <c r="BU241">
        <v>9464.2242681962962</v>
      </c>
      <c r="BV241">
        <v>-4.5723466173512861E-3</v>
      </c>
      <c r="BW241">
        <v>27872.19457234662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53616.297865901863</v>
      </c>
      <c r="CI241">
        <v>64339.557439082222</v>
      </c>
      <c r="CJ241">
        <v>75062.817012262589</v>
      </c>
      <c r="CK241">
        <v>85786.076585442977</v>
      </c>
      <c r="CL241">
        <v>96509.336158623337</v>
      </c>
      <c r="CM241">
        <v>117955.8553049841</v>
      </c>
      <c r="CN241">
        <v>128679.1148781644</v>
      </c>
      <c r="CO241">
        <v>139402.3744513448</v>
      </c>
      <c r="CP241">
        <v>150125.63402452521</v>
      </c>
      <c r="CQ241">
        <v>160848.89359770561</v>
      </c>
      <c r="CS241">
        <v>3.8472964679356281</v>
      </c>
      <c r="CT241">
        <v>1.4630000000000001</v>
      </c>
      <c r="CV241">
        <v>3.9691126830761148E-2</v>
      </c>
      <c r="CW241">
        <v>1.5210681185534041</v>
      </c>
      <c r="CY241">
        <v>-1064.045639395689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-6425.6754259858753</v>
      </c>
      <c r="DK241">
        <v>-4042.7288541680141</v>
      </c>
      <c r="DL241">
        <v>-1064.0456393956881</v>
      </c>
      <c r="DM241">
        <v>2765.6899224544431</v>
      </c>
      <c r="DN241">
        <v>7872.0040049212876</v>
      </c>
      <c r="DO241">
        <v>-10714.97925525802</v>
      </c>
      <c r="DP241">
        <v>-8808.6219978037334</v>
      </c>
      <c r="DQ241">
        <v>-6425.6754259858717</v>
      </c>
      <c r="DR241">
        <v>-3361.8869765057639</v>
      </c>
      <c r="DS241">
        <v>723.16428946770975</v>
      </c>
    </row>
    <row r="242" spans="1:123" x14ac:dyDescent="0.25">
      <c r="A242" s="80" t="s">
        <v>999</v>
      </c>
      <c r="B242">
        <v>49363.510304062358</v>
      </c>
      <c r="C242">
        <v>48476.942349523182</v>
      </c>
      <c r="D242">
        <v>0</v>
      </c>
      <c r="E242">
        <v>12</v>
      </c>
      <c r="F242">
        <v>4</v>
      </c>
      <c r="G242">
        <v>1671698783</v>
      </c>
      <c r="H242">
        <v>22447.58773784402</v>
      </c>
      <c r="I242">
        <v>605.8315102092248</v>
      </c>
      <c r="J242">
        <v>0</v>
      </c>
      <c r="K242">
        <v>31</v>
      </c>
      <c r="L242">
        <v>36</v>
      </c>
      <c r="M242">
        <v>1671698710</v>
      </c>
      <c r="N242">
        <v>106178</v>
      </c>
      <c r="O242">
        <v>0</v>
      </c>
      <c r="P242">
        <v>326463</v>
      </c>
      <c r="Q242">
        <v>19</v>
      </c>
      <c r="R242">
        <v>172</v>
      </c>
      <c r="S242">
        <v>1736</v>
      </c>
      <c r="T242">
        <v>23008</v>
      </c>
      <c r="U242">
        <v>30970</v>
      </c>
      <c r="V242">
        <v>128796</v>
      </c>
      <c r="W242">
        <v>1</v>
      </c>
      <c r="X242">
        <v>0</v>
      </c>
      <c r="Y242">
        <v>16</v>
      </c>
      <c r="Z242">
        <v>33</v>
      </c>
      <c r="AA242">
        <v>0</v>
      </c>
      <c r="AB242">
        <v>33076</v>
      </c>
      <c r="AC242">
        <v>1121</v>
      </c>
      <c r="AD242">
        <v>0</v>
      </c>
      <c r="AE242">
        <v>0</v>
      </c>
      <c r="AF242">
        <v>0</v>
      </c>
      <c r="AG242">
        <v>0</v>
      </c>
      <c r="AH242">
        <v>1418</v>
      </c>
      <c r="AI242">
        <v>8</v>
      </c>
      <c r="AJ242">
        <v>0</v>
      </c>
      <c r="AK242">
        <v>0</v>
      </c>
      <c r="AL242">
        <v>16</v>
      </c>
      <c r="AM242">
        <v>0</v>
      </c>
      <c r="AN242">
        <v>0</v>
      </c>
      <c r="AO242">
        <v>54</v>
      </c>
      <c r="AP242">
        <v>15</v>
      </c>
      <c r="AQ242">
        <v>0</v>
      </c>
      <c r="AR242">
        <v>2</v>
      </c>
      <c r="AS242">
        <v>0</v>
      </c>
      <c r="AT242">
        <v>0</v>
      </c>
      <c r="AU242">
        <v>0</v>
      </c>
      <c r="AV242">
        <v>0</v>
      </c>
      <c r="AW242">
        <v>15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197277</v>
      </c>
      <c r="BI242">
        <v>2232599.36</v>
      </c>
      <c r="BJ242">
        <v>2489153.31</v>
      </c>
      <c r="BK242">
        <v>256571.74</v>
      </c>
      <c r="BL242">
        <v>9</v>
      </c>
      <c r="BM242">
        <v>59</v>
      </c>
      <c r="BN242">
        <v>53913.461448323971</v>
      </c>
      <c r="BO242">
        <v>73037.876986789124</v>
      </c>
      <c r="BP242">
        <v>19124.415538465149</v>
      </c>
      <c r="BQ242">
        <v>24483.142270776949</v>
      </c>
      <c r="BR242">
        <v>33204.179615275592</v>
      </c>
      <c r="BS242">
        <v>8721.037344498638</v>
      </c>
      <c r="BT242">
        <v>2154202.756280899</v>
      </c>
      <c r="BU242">
        <v>2382911.253397936</v>
      </c>
      <c r="BV242">
        <v>228726.28711703621</v>
      </c>
      <c r="BW242">
        <v>27845.452882963789</v>
      </c>
      <c r="BX242">
        <v>36518.938493394562</v>
      </c>
      <c r="BY242">
        <v>43822.726192073467</v>
      </c>
      <c r="BZ242">
        <v>51126.513890752387</v>
      </c>
      <c r="CA242">
        <v>58430.301589431299</v>
      </c>
      <c r="CB242">
        <v>65734.089288110219</v>
      </c>
      <c r="CC242">
        <v>80341.664685468044</v>
      </c>
      <c r="CD242">
        <v>87645.452384146949</v>
      </c>
      <c r="CE242">
        <v>94949.240082825869</v>
      </c>
      <c r="CF242">
        <v>102253.0277815048</v>
      </c>
      <c r="CG242">
        <v>109556.81548018369</v>
      </c>
      <c r="CH242">
        <v>16602.089807637789</v>
      </c>
      <c r="CI242">
        <v>19922.50776916535</v>
      </c>
      <c r="CJ242">
        <v>23242.92573069291</v>
      </c>
      <c r="CK242">
        <v>26563.343692220471</v>
      </c>
      <c r="CL242">
        <v>29883.761653748032</v>
      </c>
      <c r="CM242">
        <v>36524.597576803149</v>
      </c>
      <c r="CN242">
        <v>39845.015538330699</v>
      </c>
      <c r="CO242">
        <v>43165.433499858264</v>
      </c>
      <c r="CP242">
        <v>46485.851461385813</v>
      </c>
      <c r="CQ242">
        <v>49806.269422913378</v>
      </c>
      <c r="CR242">
        <v>3.8190906718109749</v>
      </c>
      <c r="CS242">
        <v>3.8073658331736508</v>
      </c>
      <c r="CT242">
        <v>1.4630000000000001</v>
      </c>
      <c r="CU242">
        <v>4.7369738960201253E-2</v>
      </c>
      <c r="CV242">
        <v>5.0595129353718349E-2</v>
      </c>
      <c r="CW242">
        <v>1.5370206742444901</v>
      </c>
      <c r="CX242">
        <v>-864.94629176787282</v>
      </c>
      <c r="CY242">
        <v>-419.99244067974189</v>
      </c>
      <c r="CZ242">
        <v>-4516.8401411073282</v>
      </c>
      <c r="DA242">
        <v>-2893.7762080675689</v>
      </c>
      <c r="DB242">
        <v>-864.94629176787203</v>
      </c>
      <c r="DC242">
        <v>1743.5493149031679</v>
      </c>
      <c r="DD242">
        <v>5221.5434571312217</v>
      </c>
      <c r="DE242">
        <v>-7438.3552205788928</v>
      </c>
      <c r="DF242">
        <v>-6139.9040741470872</v>
      </c>
      <c r="DG242">
        <v>-4516.8401411073282</v>
      </c>
      <c r="DH242">
        <v>-2430.0436557704961</v>
      </c>
      <c r="DI242">
        <v>352.35165801194671</v>
      </c>
      <c r="DJ242">
        <v>-2080.2014214435212</v>
      </c>
      <c r="DK242">
        <v>-1342.3307633262859</v>
      </c>
      <c r="DL242">
        <v>-419.99244067974178</v>
      </c>
      <c r="DM242">
        <v>765.87111700867172</v>
      </c>
      <c r="DN242">
        <v>2347.0225272598909</v>
      </c>
      <c r="DO242">
        <v>-3408.3686060545442</v>
      </c>
      <c r="DP242">
        <v>-2818.0720795607558</v>
      </c>
      <c r="DQ242">
        <v>-2080.2014214435198</v>
      </c>
      <c r="DR242">
        <v>-1131.5105752927891</v>
      </c>
      <c r="DS242">
        <v>133.41055290818619</v>
      </c>
    </row>
    <row r="243" spans="1:123" x14ac:dyDescent="0.25">
      <c r="A243" s="80" t="s">
        <v>1008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68035.621829158146</v>
      </c>
      <c r="I243">
        <v>40915.481710082917</v>
      </c>
      <c r="J243">
        <v>0</v>
      </c>
      <c r="K243">
        <v>17</v>
      </c>
      <c r="L243">
        <v>35</v>
      </c>
      <c r="M243">
        <v>1672174735</v>
      </c>
      <c r="N243">
        <v>349</v>
      </c>
      <c r="O243">
        <v>0</v>
      </c>
      <c r="P243">
        <v>693</v>
      </c>
      <c r="Q243">
        <v>6</v>
      </c>
      <c r="R243">
        <v>28</v>
      </c>
      <c r="S243">
        <v>5</v>
      </c>
      <c r="T243">
        <v>194</v>
      </c>
      <c r="U243">
        <v>0</v>
      </c>
      <c r="V243">
        <v>4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141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150</v>
      </c>
      <c r="BI243">
        <v>149519</v>
      </c>
      <c r="BJ243">
        <v>177272.47</v>
      </c>
      <c r="BK243">
        <v>27753.48</v>
      </c>
      <c r="BL243">
        <v>4</v>
      </c>
      <c r="BM243">
        <v>25</v>
      </c>
      <c r="BN243">
        <v>0</v>
      </c>
      <c r="BO243">
        <v>0</v>
      </c>
      <c r="BP243">
        <v>0</v>
      </c>
      <c r="BQ243">
        <v>73149.034704750404</v>
      </c>
      <c r="BR243">
        <v>100902.5097802044</v>
      </c>
      <c r="BS243">
        <v>27753.47507545404</v>
      </c>
      <c r="BT243">
        <v>76369.965295249596</v>
      </c>
      <c r="BU243">
        <v>76369.960219795554</v>
      </c>
      <c r="BV243">
        <v>4.9245459595113061E-3</v>
      </c>
      <c r="BW243">
        <v>27753.47507545404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50451.254890102216</v>
      </c>
      <c r="CI243">
        <v>60541.505868122673</v>
      </c>
      <c r="CJ243">
        <v>70631.756846143107</v>
      </c>
      <c r="CK243">
        <v>80722.007824163564</v>
      </c>
      <c r="CL243">
        <v>90812.258802184006</v>
      </c>
      <c r="CM243">
        <v>110992.7607582249</v>
      </c>
      <c r="CN243">
        <v>121083.0117362453</v>
      </c>
      <c r="CO243">
        <v>131173.26271426579</v>
      </c>
      <c r="CP243">
        <v>141263.51369228619</v>
      </c>
      <c r="CQ243">
        <v>151353.7646703067</v>
      </c>
      <c r="CS243">
        <v>3.6356711909365722</v>
      </c>
      <c r="CT243">
        <v>1.4630000000000001</v>
      </c>
      <c r="CV243">
        <v>0.100209504636082</v>
      </c>
      <c r="CW243">
        <v>1.6096065052825881</v>
      </c>
      <c r="CY243">
        <v>-2527.8476304029268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-7572.9731194131491</v>
      </c>
      <c r="DK243">
        <v>-5330.6951242974974</v>
      </c>
      <c r="DL243">
        <v>-2527.8476304029282</v>
      </c>
      <c r="DM243">
        <v>1075.813433175801</v>
      </c>
      <c r="DN243">
        <v>5880.6948512807758</v>
      </c>
      <c r="DO243">
        <v>-11609.073510621331</v>
      </c>
      <c r="DP243">
        <v>-9815.2511145288045</v>
      </c>
      <c r="DQ243">
        <v>-7572.9731194131491</v>
      </c>
      <c r="DR243">
        <v>-4690.0442685501657</v>
      </c>
      <c r="DS243">
        <v>-846.13913406618667</v>
      </c>
    </row>
    <row r="244" spans="1:123" x14ac:dyDescent="0.25">
      <c r="A244" s="80" t="s">
        <v>1003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69345.709748979876</v>
      </c>
      <c r="I244">
        <v>28561.134120019578</v>
      </c>
      <c r="J244">
        <v>0</v>
      </c>
      <c r="K244">
        <v>55</v>
      </c>
      <c r="L244">
        <v>56</v>
      </c>
      <c r="M244">
        <v>1671637869</v>
      </c>
      <c r="N244">
        <v>3492</v>
      </c>
      <c r="O244">
        <v>0</v>
      </c>
      <c r="P244">
        <v>4140</v>
      </c>
      <c r="Q244">
        <v>4</v>
      </c>
      <c r="R244">
        <v>25</v>
      </c>
      <c r="S244">
        <v>0</v>
      </c>
      <c r="T244">
        <v>645</v>
      </c>
      <c r="U244">
        <v>0</v>
      </c>
      <c r="V244">
        <v>3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3</v>
      </c>
      <c r="BI244">
        <v>306064.34999999998</v>
      </c>
      <c r="BJ244">
        <v>333624</v>
      </c>
      <c r="BK244">
        <v>27559.66</v>
      </c>
      <c r="BL244">
        <v>3</v>
      </c>
      <c r="BM244">
        <v>12</v>
      </c>
      <c r="BN244">
        <v>0</v>
      </c>
      <c r="BO244">
        <v>0</v>
      </c>
      <c r="BP244">
        <v>0</v>
      </c>
      <c r="BQ244">
        <v>75113.464353998672</v>
      </c>
      <c r="BR244">
        <v>102673.11975385289</v>
      </c>
      <c r="BS244">
        <v>27559.6553998542</v>
      </c>
      <c r="BT244">
        <v>230950.88564600129</v>
      </c>
      <c r="BU244">
        <v>230950.88024614711</v>
      </c>
      <c r="BV244">
        <v>4.6001458031241782E-3</v>
      </c>
      <c r="BW244">
        <v>27559.6553998542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51336.559876926432</v>
      </c>
      <c r="CI244">
        <v>61603.871852311713</v>
      </c>
      <c r="CJ244">
        <v>71871.183827696994</v>
      </c>
      <c r="CK244">
        <v>82138.495803082304</v>
      </c>
      <c r="CL244">
        <v>92405.807778467584</v>
      </c>
      <c r="CM244">
        <v>112940.4317292382</v>
      </c>
      <c r="CN244">
        <v>123207.7437046234</v>
      </c>
      <c r="CO244">
        <v>133475.05568000869</v>
      </c>
      <c r="CP244">
        <v>143742.36765539399</v>
      </c>
      <c r="CQ244">
        <v>154009.67963077931</v>
      </c>
      <c r="CS244">
        <v>3.7254863409647729</v>
      </c>
      <c r="CT244">
        <v>1.4630000000000001</v>
      </c>
      <c r="CV244">
        <v>7.3685321569086026E-2</v>
      </c>
      <c r="CW244">
        <v>1.570801625455573</v>
      </c>
      <c r="CY244">
        <v>-1891.3754613909789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-7025.0314490836236</v>
      </c>
      <c r="DK244">
        <v>-4743.4065656646708</v>
      </c>
      <c r="DL244">
        <v>-1891.37546139098</v>
      </c>
      <c r="DM244">
        <v>1775.521672675193</v>
      </c>
      <c r="DN244">
        <v>6664.717851430094</v>
      </c>
      <c r="DO244">
        <v>-11131.956239237739</v>
      </c>
      <c r="DP244">
        <v>-9306.6563325025745</v>
      </c>
      <c r="DQ244">
        <v>-7025.0314490836208</v>
      </c>
      <c r="DR244">
        <v>-4091.5137418306799</v>
      </c>
      <c r="DS244">
        <v>-180.15679882676341</v>
      </c>
    </row>
    <row r="245" spans="1:123" x14ac:dyDescent="0.25">
      <c r="A245" s="80" t="s">
        <v>627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74992.920322347083</v>
      </c>
      <c r="I245">
        <v>46781</v>
      </c>
      <c r="J245">
        <v>0</v>
      </c>
      <c r="K245">
        <v>10</v>
      </c>
      <c r="L245">
        <v>54</v>
      </c>
      <c r="M245">
        <v>1672092454</v>
      </c>
      <c r="N245">
        <v>574</v>
      </c>
      <c r="O245">
        <v>0</v>
      </c>
      <c r="P245">
        <v>37629</v>
      </c>
      <c r="Q245">
        <v>2</v>
      </c>
      <c r="R245">
        <v>4</v>
      </c>
      <c r="S245">
        <v>0</v>
      </c>
      <c r="T245">
        <v>37055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83571.62</v>
      </c>
      <c r="BJ245">
        <v>111005</v>
      </c>
      <c r="BK245">
        <v>27433.37</v>
      </c>
      <c r="BL245">
        <v>1</v>
      </c>
      <c r="BM245">
        <v>1</v>
      </c>
      <c r="BN245">
        <v>0</v>
      </c>
      <c r="BO245">
        <v>0</v>
      </c>
      <c r="BP245">
        <v>0</v>
      </c>
      <c r="BQ245">
        <v>83571.621453313186</v>
      </c>
      <c r="BR245">
        <v>111004.9957749624</v>
      </c>
      <c r="BS245">
        <v>27433.374321649211</v>
      </c>
      <c r="BT245">
        <v>-1.453313190722838E-3</v>
      </c>
      <c r="BU245">
        <v>4.2250376136507839E-3</v>
      </c>
      <c r="BV245">
        <v>-4.3216492085775826E-3</v>
      </c>
      <c r="BW245">
        <v>27433.374321649211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55502.497887481193</v>
      </c>
      <c r="CI245">
        <v>66602.997464977423</v>
      </c>
      <c r="CJ245">
        <v>77703.497042473668</v>
      </c>
      <c r="CK245">
        <v>88803.996619969912</v>
      </c>
      <c r="CL245">
        <v>99904.496197466156</v>
      </c>
      <c r="CM245">
        <v>122105.4953524586</v>
      </c>
      <c r="CN245">
        <v>133205.99492995479</v>
      </c>
      <c r="CO245">
        <v>144306.49450745111</v>
      </c>
      <c r="CP245">
        <v>155406.99408494731</v>
      </c>
      <c r="CQ245">
        <v>166507.49366244359</v>
      </c>
      <c r="CS245">
        <v>4.0463485998279891</v>
      </c>
      <c r="CT245">
        <v>1.4630000000000001</v>
      </c>
      <c r="CV245">
        <v>-1.145442580749456E-2</v>
      </c>
      <c r="CW245">
        <v>1.4462421750436361</v>
      </c>
      <c r="CY245">
        <v>317.87462209138778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-5232.3751666567296</v>
      </c>
      <c r="DK245">
        <v>-2765.5974827686769</v>
      </c>
      <c r="DL245">
        <v>317.87462209138903</v>
      </c>
      <c r="DM245">
        <v>4282.3387569114748</v>
      </c>
      <c r="DN245">
        <v>9568.2909366715903</v>
      </c>
      <c r="DO245">
        <v>-9672.5749976552252</v>
      </c>
      <c r="DP245">
        <v>-7699.1528505447823</v>
      </c>
      <c r="DQ245">
        <v>-5232.3751666567296</v>
      </c>
      <c r="DR245">
        <v>-2060.8038588006598</v>
      </c>
      <c r="DS245">
        <v>2167.957885007429</v>
      </c>
    </row>
    <row r="246" spans="1:123" x14ac:dyDescent="0.25">
      <c r="A246" s="80" t="s">
        <v>994</v>
      </c>
      <c r="B246">
        <v>9275.5392991581339</v>
      </c>
      <c r="C246">
        <v>0</v>
      </c>
      <c r="D246">
        <v>0</v>
      </c>
      <c r="E246">
        <v>93</v>
      </c>
      <c r="F246">
        <v>116</v>
      </c>
      <c r="G246">
        <v>1653695220</v>
      </c>
      <c r="H246">
        <v>74794.695384978259</v>
      </c>
      <c r="I246">
        <v>44029.699676349963</v>
      </c>
      <c r="J246">
        <v>0</v>
      </c>
      <c r="K246">
        <v>17</v>
      </c>
      <c r="L246">
        <v>55</v>
      </c>
      <c r="M246">
        <v>1672036614</v>
      </c>
      <c r="N246">
        <v>46611</v>
      </c>
      <c r="O246">
        <v>0</v>
      </c>
      <c r="P246">
        <v>68854</v>
      </c>
      <c r="Q246">
        <v>12</v>
      </c>
      <c r="R246">
        <v>174</v>
      </c>
      <c r="S246">
        <v>8786</v>
      </c>
      <c r="T246">
        <v>3408</v>
      </c>
      <c r="U246">
        <v>18</v>
      </c>
      <c r="V246">
        <v>4703</v>
      </c>
      <c r="W246">
        <v>2887</v>
      </c>
      <c r="X246">
        <v>0</v>
      </c>
      <c r="Y246">
        <v>0</v>
      </c>
      <c r="Z246">
        <v>0</v>
      </c>
      <c r="AA246">
        <v>134</v>
      </c>
      <c r="AB246">
        <v>1704</v>
      </c>
      <c r="AC246">
        <v>20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200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383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18835</v>
      </c>
      <c r="BI246">
        <v>1525042.72</v>
      </c>
      <c r="BJ246">
        <v>2030239.55</v>
      </c>
      <c r="BK246">
        <v>505196.83</v>
      </c>
      <c r="BL246">
        <v>11</v>
      </c>
      <c r="BM246">
        <v>78</v>
      </c>
      <c r="BN246">
        <v>0</v>
      </c>
      <c r="BO246">
        <v>0</v>
      </c>
      <c r="BP246">
        <v>0</v>
      </c>
      <c r="BQ246">
        <v>82778.987130606984</v>
      </c>
      <c r="BR246">
        <v>110130.30553188339</v>
      </c>
      <c r="BS246">
        <v>27351.318401276429</v>
      </c>
      <c r="BT246">
        <v>1442263.732869393</v>
      </c>
      <c r="BU246">
        <v>1920109.2444681169</v>
      </c>
      <c r="BV246">
        <v>477845.51159872359</v>
      </c>
      <c r="BW246">
        <v>27351.318401276429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55065.152765941697</v>
      </c>
      <c r="CI246">
        <v>66078.183319130039</v>
      </c>
      <c r="CJ246">
        <v>77091.213872318374</v>
      </c>
      <c r="CK246">
        <v>88104.244425506738</v>
      </c>
      <c r="CL246">
        <v>99117.274978695074</v>
      </c>
      <c r="CM246">
        <v>121143.3360850718</v>
      </c>
      <c r="CN246">
        <v>132156.36663826011</v>
      </c>
      <c r="CO246">
        <v>143169.3971914484</v>
      </c>
      <c r="CP246">
        <v>154182.42774463669</v>
      </c>
      <c r="CQ246">
        <v>165195.4582978251</v>
      </c>
      <c r="CS246">
        <v>4.0265081162136536</v>
      </c>
      <c r="CT246">
        <v>1.4630000000000001</v>
      </c>
      <c r="CV246">
        <v>-6.5834006659302169E-3</v>
      </c>
      <c r="CW246">
        <v>1.453368484825744</v>
      </c>
      <c r="CY246">
        <v>181.2579816944253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-5325.2572948997476</v>
      </c>
      <c r="DK246">
        <v>-2877.9171719690062</v>
      </c>
      <c r="DL246">
        <v>181.25798169442351</v>
      </c>
      <c r="DM246">
        <v>4114.4831792616897</v>
      </c>
      <c r="DN246">
        <v>9358.7834426847076</v>
      </c>
      <c r="DO246">
        <v>-9730.4695161750824</v>
      </c>
      <c r="DP246">
        <v>-7772.5974178304859</v>
      </c>
      <c r="DQ246">
        <v>-5325.257294899744</v>
      </c>
      <c r="DR246">
        <v>-2178.6771368459299</v>
      </c>
      <c r="DS246">
        <v>2016.763073892485</v>
      </c>
    </row>
    <row r="247" spans="1:123" x14ac:dyDescent="0.25">
      <c r="A247" s="80" t="s">
        <v>624</v>
      </c>
      <c r="B247">
        <v>57351.278930818124</v>
      </c>
      <c r="C247">
        <v>31084.974532074859</v>
      </c>
      <c r="D247">
        <v>0</v>
      </c>
      <c r="E247">
        <v>34</v>
      </c>
      <c r="F247">
        <v>53</v>
      </c>
      <c r="G247">
        <v>1671023903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134263</v>
      </c>
      <c r="O247">
        <v>0</v>
      </c>
      <c r="P247">
        <v>134263</v>
      </c>
      <c r="Q247">
        <v>3</v>
      </c>
      <c r="R247">
        <v>6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492595.04</v>
      </c>
      <c r="BJ247">
        <v>519747.39</v>
      </c>
      <c r="BK247">
        <v>27152.35</v>
      </c>
      <c r="BL247">
        <v>1</v>
      </c>
      <c r="BM247">
        <v>3</v>
      </c>
      <c r="BN247">
        <v>58877.740170422461</v>
      </c>
      <c r="BO247">
        <v>86030.088414090656</v>
      </c>
      <c r="BP247">
        <v>27152.348243668192</v>
      </c>
      <c r="BQ247">
        <v>0</v>
      </c>
      <c r="BR247">
        <v>0</v>
      </c>
      <c r="BS247">
        <v>0</v>
      </c>
      <c r="BT247">
        <v>433717.2998295775</v>
      </c>
      <c r="BU247">
        <v>433717.30158590933</v>
      </c>
      <c r="BV247">
        <v>1.7563318069733209E-3</v>
      </c>
      <c r="BW247">
        <v>27152.348243668192</v>
      </c>
      <c r="BX247">
        <v>43015.044207045328</v>
      </c>
      <c r="BY247">
        <v>51618.053048454392</v>
      </c>
      <c r="BZ247">
        <v>60221.061889863457</v>
      </c>
      <c r="CA247">
        <v>68824.070731272528</v>
      </c>
      <c r="CB247">
        <v>77427.0795726816</v>
      </c>
      <c r="CC247">
        <v>94633.097255499728</v>
      </c>
      <c r="CD247">
        <v>103236.1060969088</v>
      </c>
      <c r="CE247">
        <v>111839.1149383179</v>
      </c>
      <c r="CF247">
        <v>120442.1237797269</v>
      </c>
      <c r="CG247">
        <v>129045.132621136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3.1684216643822878</v>
      </c>
      <c r="CT247">
        <v>1.4630000000000001</v>
      </c>
      <c r="CU247">
        <v>0.26245822800856139</v>
      </c>
      <c r="CX247">
        <v>-5644.8261401455266</v>
      </c>
      <c r="CZ247">
        <v>-9946.3305608500596</v>
      </c>
      <c r="DA247">
        <v>-8034.550818314714</v>
      </c>
      <c r="DB247">
        <v>-5644.8261401455266</v>
      </c>
      <c r="DC247">
        <v>-2572.3229824994341</v>
      </c>
      <c r="DD247">
        <v>1524.347894362028</v>
      </c>
      <c r="DE247">
        <v>-13387.534097413691</v>
      </c>
      <c r="DF247">
        <v>-11858.110303385411</v>
      </c>
      <c r="DG247">
        <v>-9946.3305608500596</v>
      </c>
      <c r="DH247">
        <v>-7488.328034733182</v>
      </c>
      <c r="DI247">
        <v>-4210.9913332440156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</row>
    <row r="248" spans="1:123" x14ac:dyDescent="0.25">
      <c r="A248" s="80" t="s">
        <v>644</v>
      </c>
      <c r="B248">
        <v>10090.668607075901</v>
      </c>
      <c r="C248">
        <v>0</v>
      </c>
      <c r="D248">
        <v>0</v>
      </c>
      <c r="E248">
        <v>67</v>
      </c>
      <c r="F248">
        <v>111</v>
      </c>
      <c r="G248">
        <v>1639073307</v>
      </c>
      <c r="H248">
        <v>57713.595255404369</v>
      </c>
      <c r="I248">
        <v>32409.816488686469</v>
      </c>
      <c r="J248">
        <v>0</v>
      </c>
      <c r="K248">
        <v>7</v>
      </c>
      <c r="L248">
        <v>50</v>
      </c>
      <c r="M248">
        <v>1668632646</v>
      </c>
      <c r="N248">
        <v>14122</v>
      </c>
      <c r="O248">
        <v>0</v>
      </c>
      <c r="P248">
        <v>17690</v>
      </c>
      <c r="Q248">
        <v>4</v>
      </c>
      <c r="R248">
        <v>12</v>
      </c>
      <c r="S248">
        <v>5</v>
      </c>
      <c r="T248">
        <v>3556</v>
      </c>
      <c r="U248">
        <v>7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12</v>
      </c>
      <c r="BI248">
        <v>61421.09</v>
      </c>
      <c r="BJ248">
        <v>88486.25</v>
      </c>
      <c r="BK248">
        <v>27065.17</v>
      </c>
      <c r="BL248">
        <v>2</v>
      </c>
      <c r="BM248">
        <v>2</v>
      </c>
      <c r="BN248">
        <v>0</v>
      </c>
      <c r="BO248">
        <v>0</v>
      </c>
      <c r="BP248">
        <v>0</v>
      </c>
      <c r="BQ248">
        <v>61413.481250822391</v>
      </c>
      <c r="BR248">
        <v>88478.646474615554</v>
      </c>
      <c r="BS248">
        <v>27065.165223793159</v>
      </c>
      <c r="BT248">
        <v>7.6087491776052047</v>
      </c>
      <c r="BU248">
        <v>7.6035253844456747</v>
      </c>
      <c r="BV248">
        <v>4.7762068352312781E-3</v>
      </c>
      <c r="BW248">
        <v>27065.165223793159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44239.323237307777</v>
      </c>
      <c r="CI248">
        <v>53087.18788476933</v>
      </c>
      <c r="CJ248">
        <v>61935.052532230882</v>
      </c>
      <c r="CK248">
        <v>70782.917179692449</v>
      </c>
      <c r="CL248">
        <v>79630.781827154002</v>
      </c>
      <c r="CM248">
        <v>97326.511122077121</v>
      </c>
      <c r="CN248">
        <v>106174.3757695387</v>
      </c>
      <c r="CO248">
        <v>115022.2404170002</v>
      </c>
      <c r="CP248">
        <v>123870.10506446179</v>
      </c>
      <c r="CQ248">
        <v>132717.9697119233</v>
      </c>
      <c r="CS248">
        <v>3.2690968535759541</v>
      </c>
      <c r="CT248">
        <v>1.4630000000000001</v>
      </c>
      <c r="CV248">
        <v>0.22357953256249849</v>
      </c>
      <c r="CW248">
        <v>1.790096856138935</v>
      </c>
      <c r="CY248">
        <v>-4945.5036051392754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-9369.4359288700507</v>
      </c>
      <c r="DK248">
        <v>-7403.2437849897069</v>
      </c>
      <c r="DL248">
        <v>-4945.5036051392744</v>
      </c>
      <c r="DM248">
        <v>-1785.551945331576</v>
      </c>
      <c r="DN248">
        <v>2427.716934412023</v>
      </c>
      <c r="DO248">
        <v>-12908.58178785467</v>
      </c>
      <c r="DP248">
        <v>-11335.6280727504</v>
      </c>
      <c r="DQ248">
        <v>-9369.4359288700507</v>
      </c>
      <c r="DR248">
        <v>-6841.4746010238923</v>
      </c>
      <c r="DS248">
        <v>-3470.859497229012</v>
      </c>
    </row>
    <row r="249" spans="1:123" x14ac:dyDescent="0.25">
      <c r="A249" s="80" t="s">
        <v>635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72957.192411905067</v>
      </c>
      <c r="I249">
        <v>61749.300800703153</v>
      </c>
      <c r="J249">
        <v>0</v>
      </c>
      <c r="K249">
        <v>19</v>
      </c>
      <c r="L249">
        <v>25</v>
      </c>
      <c r="M249">
        <v>1672170105</v>
      </c>
      <c r="N249">
        <v>17447</v>
      </c>
      <c r="O249">
        <v>0</v>
      </c>
      <c r="P249">
        <v>56434</v>
      </c>
      <c r="Q249">
        <v>8</v>
      </c>
      <c r="R249">
        <v>33</v>
      </c>
      <c r="S249">
        <v>172</v>
      </c>
      <c r="T249">
        <v>27113</v>
      </c>
      <c r="U249">
        <v>6768</v>
      </c>
      <c r="V249">
        <v>4</v>
      </c>
      <c r="W249">
        <v>0</v>
      </c>
      <c r="X249">
        <v>0</v>
      </c>
      <c r="Y249">
        <v>643</v>
      </c>
      <c r="Z249">
        <v>0</v>
      </c>
      <c r="AA249">
        <v>0</v>
      </c>
      <c r="AB249">
        <v>3387</v>
      </c>
      <c r="AC249">
        <v>900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11874</v>
      </c>
      <c r="BI249">
        <v>3009688.26</v>
      </c>
      <c r="BJ249">
        <v>3036702.11</v>
      </c>
      <c r="BK249">
        <v>27013.85</v>
      </c>
      <c r="BL249">
        <v>7</v>
      </c>
      <c r="BM249">
        <v>15</v>
      </c>
      <c r="BN249">
        <v>0</v>
      </c>
      <c r="BO249">
        <v>0</v>
      </c>
      <c r="BP249">
        <v>0</v>
      </c>
      <c r="BQ249">
        <v>80408.695504412535</v>
      </c>
      <c r="BR249">
        <v>107422.5482655431</v>
      </c>
      <c r="BS249">
        <v>27013.85276113054</v>
      </c>
      <c r="BT249">
        <v>2929279.5644955868</v>
      </c>
      <c r="BU249">
        <v>2929279.561734457</v>
      </c>
      <c r="BV249">
        <v>-2.761130537692225E-3</v>
      </c>
      <c r="BW249">
        <v>27013.85276113054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53711.274132771527</v>
      </c>
      <c r="CI249">
        <v>64453.528959325828</v>
      </c>
      <c r="CJ249">
        <v>75195.783785880136</v>
      </c>
      <c r="CK249">
        <v>85938.038612434466</v>
      </c>
      <c r="CL249">
        <v>96680.293438988767</v>
      </c>
      <c r="CM249">
        <v>118164.8030920974</v>
      </c>
      <c r="CN249">
        <v>128907.0579186517</v>
      </c>
      <c r="CO249">
        <v>139649.312745206</v>
      </c>
      <c r="CP249">
        <v>150391.5675717603</v>
      </c>
      <c r="CQ249">
        <v>161133.8223983146</v>
      </c>
      <c r="CS249">
        <v>3.9765726575703528</v>
      </c>
      <c r="CT249">
        <v>1.4630000000000001</v>
      </c>
      <c r="CV249">
        <v>5.8913402185793986E-3</v>
      </c>
      <c r="CW249">
        <v>1.4716190307397821</v>
      </c>
      <c r="CY249">
        <v>-158.21569474476871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-5529.3431080219234</v>
      </c>
      <c r="DK249">
        <v>-3142.175368787633</v>
      </c>
      <c r="DL249">
        <v>-158.21569474476931</v>
      </c>
      <c r="DM249">
        <v>3678.3038861674831</v>
      </c>
      <c r="DN249">
        <v>8793.6633273838197</v>
      </c>
      <c r="DO249">
        <v>-9826.2450386436431</v>
      </c>
      <c r="DP249">
        <v>-7916.5108472562097</v>
      </c>
      <c r="DQ249">
        <v>-5529.3431080219198</v>
      </c>
      <c r="DR249">
        <v>-2460.1274432921159</v>
      </c>
      <c r="DS249">
        <v>1632.1601096809541</v>
      </c>
    </row>
    <row r="250" spans="1:123" x14ac:dyDescent="0.25">
      <c r="A250" s="80" t="s">
        <v>1010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38261.530042618659</v>
      </c>
      <c r="I250">
        <v>27965.531033972049</v>
      </c>
      <c r="J250">
        <v>0</v>
      </c>
      <c r="K250">
        <v>12</v>
      </c>
      <c r="L250">
        <v>37</v>
      </c>
      <c r="M250">
        <v>1667834688</v>
      </c>
      <c r="N250">
        <v>6380</v>
      </c>
      <c r="O250">
        <v>0</v>
      </c>
      <c r="P250">
        <v>9070</v>
      </c>
      <c r="Q250">
        <v>9</v>
      </c>
      <c r="R250">
        <v>42</v>
      </c>
      <c r="S250">
        <v>1321</v>
      </c>
      <c r="T250">
        <v>110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1253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6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2580</v>
      </c>
      <c r="BI250">
        <v>31480.99</v>
      </c>
      <c r="BJ250">
        <v>58487.71</v>
      </c>
      <c r="BK250">
        <v>27006.720000000001</v>
      </c>
      <c r="BL250">
        <v>2</v>
      </c>
      <c r="BM250">
        <v>3</v>
      </c>
      <c r="BN250">
        <v>0</v>
      </c>
      <c r="BO250">
        <v>0</v>
      </c>
      <c r="BP250">
        <v>0</v>
      </c>
      <c r="BQ250">
        <v>31480.81845906283</v>
      </c>
      <c r="BR250">
        <v>58487.534277632527</v>
      </c>
      <c r="BS250">
        <v>27006.715818569701</v>
      </c>
      <c r="BT250">
        <v>0.1715409371718124</v>
      </c>
      <c r="BU250">
        <v>0.17572236747218989</v>
      </c>
      <c r="BV250">
        <v>4.181430304015521E-3</v>
      </c>
      <c r="BW250">
        <v>27006.715818569701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29243.76713881626</v>
      </c>
      <c r="CI250">
        <v>35092.520566579507</v>
      </c>
      <c r="CJ250">
        <v>40941.273994342773</v>
      </c>
      <c r="CK250">
        <v>46790.027422106017</v>
      </c>
      <c r="CL250">
        <v>52638.780849869283</v>
      </c>
      <c r="CM250">
        <v>64336.287705395793</v>
      </c>
      <c r="CN250">
        <v>70185.041133159029</v>
      </c>
      <c r="CO250">
        <v>76033.794560922281</v>
      </c>
      <c r="CP250">
        <v>81882.547988685532</v>
      </c>
      <c r="CQ250">
        <v>87731.301416448783</v>
      </c>
      <c r="CS250">
        <v>2.1656662983588979</v>
      </c>
      <c r="CT250">
        <v>1.4630000000000001</v>
      </c>
      <c r="CV250">
        <v>0.84700662471920363</v>
      </c>
      <c r="CW250">
        <v>2.702170691964195</v>
      </c>
      <c r="CY250">
        <v>-12384.832249161571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-15309.208963043189</v>
      </c>
      <c r="DK250">
        <v>-14009.4859790958</v>
      </c>
      <c r="DL250">
        <v>-12384.832249161571</v>
      </c>
      <c r="DM250">
        <v>-10295.991739246119</v>
      </c>
      <c r="DN250">
        <v>-7510.8710593588548</v>
      </c>
      <c r="DO250">
        <v>-17648.710334148491</v>
      </c>
      <c r="DP250">
        <v>-16608.931946990579</v>
      </c>
      <c r="DQ250">
        <v>-15309.208963043189</v>
      </c>
      <c r="DR250">
        <v>-13638.13655511083</v>
      </c>
      <c r="DS250">
        <v>-11410.040011201019</v>
      </c>
    </row>
    <row r="251" spans="1:123" x14ac:dyDescent="0.25">
      <c r="A251" s="80" t="s">
        <v>1006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67177.453390308743</v>
      </c>
      <c r="I251">
        <v>56566.093802577569</v>
      </c>
      <c r="J251">
        <v>0</v>
      </c>
      <c r="K251">
        <v>10</v>
      </c>
      <c r="L251">
        <v>25</v>
      </c>
      <c r="M251">
        <v>1671351796</v>
      </c>
      <c r="N251">
        <v>4520</v>
      </c>
      <c r="O251">
        <v>0</v>
      </c>
      <c r="P251">
        <v>44073</v>
      </c>
      <c r="Q251">
        <v>6</v>
      </c>
      <c r="R251">
        <v>28</v>
      </c>
      <c r="S251">
        <v>7327</v>
      </c>
      <c r="T251">
        <v>32019</v>
      </c>
      <c r="U251">
        <v>1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206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7534</v>
      </c>
      <c r="BI251">
        <v>99552.44</v>
      </c>
      <c r="BJ251">
        <v>126558.43</v>
      </c>
      <c r="BK251">
        <v>27005.99</v>
      </c>
      <c r="BL251">
        <v>2</v>
      </c>
      <c r="BM251">
        <v>4</v>
      </c>
      <c r="BN251">
        <v>0</v>
      </c>
      <c r="BO251">
        <v>0</v>
      </c>
      <c r="BP251">
        <v>0</v>
      </c>
      <c r="BQ251">
        <v>73060.132505671994</v>
      </c>
      <c r="BR251">
        <v>100066.1227401957</v>
      </c>
      <c r="BS251">
        <v>27005.99023452375</v>
      </c>
      <c r="BT251">
        <v>26492.307494328012</v>
      </c>
      <c r="BU251">
        <v>26492.307259804249</v>
      </c>
      <c r="BV251">
        <v>-2.3452374443877491E-4</v>
      </c>
      <c r="BW251">
        <v>27005.99023452375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50033.061370097872</v>
      </c>
      <c r="CI251">
        <v>60039.673644117443</v>
      </c>
      <c r="CJ251">
        <v>70046.285918137015</v>
      </c>
      <c r="CK251">
        <v>80052.898192156601</v>
      </c>
      <c r="CL251">
        <v>90059.510466176172</v>
      </c>
      <c r="CM251">
        <v>110072.7350142153</v>
      </c>
      <c r="CN251">
        <v>120079.3472882349</v>
      </c>
      <c r="CO251">
        <v>130085.9595622545</v>
      </c>
      <c r="CP251">
        <v>140092.571836274</v>
      </c>
      <c r="CQ251">
        <v>150099.1841102936</v>
      </c>
      <c r="CS251">
        <v>3.7053306274351629</v>
      </c>
      <c r="CT251">
        <v>1.4630000000000001</v>
      </c>
      <c r="CV251">
        <v>7.952579734262688E-2</v>
      </c>
      <c r="CW251">
        <v>1.579346241512263</v>
      </c>
      <c r="CY251">
        <v>-1989.45954947481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-6992.7656864845958</v>
      </c>
      <c r="DK251">
        <v>-4769.0740700358037</v>
      </c>
      <c r="DL251">
        <v>-1989.45954947481</v>
      </c>
      <c r="DM251">
        <v>1584.3305483893239</v>
      </c>
      <c r="DN251">
        <v>6349.384012208171</v>
      </c>
      <c r="DO251">
        <v>-10995.41059609243</v>
      </c>
      <c r="DP251">
        <v>-9216.4573029333915</v>
      </c>
      <c r="DQ251">
        <v>-6992.7656864845958</v>
      </c>
      <c r="DR251">
        <v>-4133.7336081932881</v>
      </c>
      <c r="DS251">
        <v>-321.69083713821237</v>
      </c>
    </row>
    <row r="252" spans="1:123" x14ac:dyDescent="0.25">
      <c r="A252" s="80" t="s">
        <v>637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70317.842174479243</v>
      </c>
      <c r="I252">
        <v>47014.047985018129</v>
      </c>
      <c r="J252">
        <v>0</v>
      </c>
      <c r="K252">
        <v>12</v>
      </c>
      <c r="L252">
        <v>52</v>
      </c>
      <c r="M252">
        <v>1672056012</v>
      </c>
      <c r="N252">
        <v>150</v>
      </c>
      <c r="O252">
        <v>0</v>
      </c>
      <c r="P252">
        <v>4772</v>
      </c>
      <c r="Q252">
        <v>5</v>
      </c>
      <c r="R252">
        <v>30</v>
      </c>
      <c r="S252">
        <v>5</v>
      </c>
      <c r="T252">
        <v>4584</v>
      </c>
      <c r="U252">
        <v>11</v>
      </c>
      <c r="V252">
        <v>22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38</v>
      </c>
      <c r="BI252">
        <v>125812.05</v>
      </c>
      <c r="BJ252">
        <v>152751.54</v>
      </c>
      <c r="BK252">
        <v>26939.49</v>
      </c>
      <c r="BL252">
        <v>2</v>
      </c>
      <c r="BM252">
        <v>8</v>
      </c>
      <c r="BN252">
        <v>0</v>
      </c>
      <c r="BO252">
        <v>0</v>
      </c>
      <c r="BP252">
        <v>0</v>
      </c>
      <c r="BQ252">
        <v>76598.997861209515</v>
      </c>
      <c r="BR252">
        <v>103538.4888252401</v>
      </c>
      <c r="BS252">
        <v>26939.490964030589</v>
      </c>
      <c r="BT252">
        <v>49213.052138790488</v>
      </c>
      <c r="BU252">
        <v>49213.051174759908</v>
      </c>
      <c r="BV252">
        <v>-9.6403058341820724E-4</v>
      </c>
      <c r="BW252">
        <v>26939.490964030589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51769.24441262005</v>
      </c>
      <c r="CI252">
        <v>62123.093295144063</v>
      </c>
      <c r="CJ252">
        <v>72476.942177668068</v>
      </c>
      <c r="CK252">
        <v>82830.791060192088</v>
      </c>
      <c r="CL252">
        <v>93184.639942716094</v>
      </c>
      <c r="CM252">
        <v>113892.33770776411</v>
      </c>
      <c r="CN252">
        <v>124246.1865902881</v>
      </c>
      <c r="CO252">
        <v>134600.0354728121</v>
      </c>
      <c r="CP252">
        <v>144953.88435533611</v>
      </c>
      <c r="CQ252">
        <v>155307.73323786011</v>
      </c>
      <c r="CS252">
        <v>3.8433721321417669</v>
      </c>
      <c r="CT252">
        <v>1.4630000000000001</v>
      </c>
      <c r="CV252">
        <v>4.0752719870232879E-2</v>
      </c>
      <c r="CW252">
        <v>1.5226212291701511</v>
      </c>
      <c r="CY252">
        <v>-1054.868757720559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-6231.7931989825674</v>
      </c>
      <c r="DK252">
        <v>-3930.9378917550061</v>
      </c>
      <c r="DL252">
        <v>-1054.8687577205601</v>
      </c>
      <c r="DM252">
        <v>2642.934414609445</v>
      </c>
      <c r="DN252">
        <v>7573.338644382784</v>
      </c>
      <c r="DO252">
        <v>-10373.33275199217</v>
      </c>
      <c r="DP252">
        <v>-8532.6485062101201</v>
      </c>
      <c r="DQ252">
        <v>-6231.7931989825629</v>
      </c>
      <c r="DR252">
        <v>-3273.5506611185592</v>
      </c>
      <c r="DS252">
        <v>670.77272270011235</v>
      </c>
    </row>
    <row r="253" spans="1:123" x14ac:dyDescent="0.25">
      <c r="A253" s="80" t="s">
        <v>640</v>
      </c>
      <c r="B253">
        <v>47872.948873901012</v>
      </c>
      <c r="C253">
        <v>37156.939198513443</v>
      </c>
      <c r="D253">
        <v>0</v>
      </c>
      <c r="E253">
        <v>10</v>
      </c>
      <c r="F253">
        <v>32</v>
      </c>
      <c r="G253">
        <v>1671722807</v>
      </c>
      <c r="H253">
        <v>21996.820365373951</v>
      </c>
      <c r="I253">
        <v>369.61948966309359</v>
      </c>
      <c r="J253">
        <v>0</v>
      </c>
      <c r="K253">
        <v>24</v>
      </c>
      <c r="L253">
        <v>48</v>
      </c>
      <c r="M253">
        <v>1671722436</v>
      </c>
      <c r="N253">
        <v>936</v>
      </c>
      <c r="O253">
        <v>0</v>
      </c>
      <c r="P253">
        <v>2274</v>
      </c>
      <c r="Q253">
        <v>5</v>
      </c>
      <c r="R253">
        <v>11</v>
      </c>
      <c r="S253">
        <v>0</v>
      </c>
      <c r="T253">
        <v>1318</v>
      </c>
      <c r="U253">
        <v>0</v>
      </c>
      <c r="V253">
        <v>8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12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20</v>
      </c>
      <c r="BI253">
        <v>108914.05</v>
      </c>
      <c r="BJ253">
        <v>135811.9</v>
      </c>
      <c r="BK253">
        <v>26897.85</v>
      </c>
      <c r="BL253">
        <v>2</v>
      </c>
      <c r="BM253">
        <v>4</v>
      </c>
      <c r="BN253">
        <v>52358.6854480779</v>
      </c>
      <c r="BO253">
        <v>70775.216019305473</v>
      </c>
      <c r="BP253">
        <v>18416.530571227569</v>
      </c>
      <c r="BQ253">
        <v>24032.34408262424</v>
      </c>
      <c r="BR253">
        <v>32513.662469988321</v>
      </c>
      <c r="BS253">
        <v>8481.3183873640792</v>
      </c>
      <c r="BT253">
        <v>32523.020469297859</v>
      </c>
      <c r="BU253">
        <v>32523.021510706199</v>
      </c>
      <c r="BV253">
        <v>1.041408346281969E-3</v>
      </c>
      <c r="BW253">
        <v>26897.84895859165</v>
      </c>
      <c r="BX253">
        <v>35387.608009652737</v>
      </c>
      <c r="BY253">
        <v>42465.129611583281</v>
      </c>
      <c r="BZ253">
        <v>49542.651213513833</v>
      </c>
      <c r="CA253">
        <v>56620.172815444377</v>
      </c>
      <c r="CB253">
        <v>63697.694417374929</v>
      </c>
      <c r="CC253">
        <v>77852.737621236025</v>
      </c>
      <c r="CD253">
        <v>84930.259223166562</v>
      </c>
      <c r="CE253">
        <v>92007.780825097114</v>
      </c>
      <c r="CF253">
        <v>99085.302427027651</v>
      </c>
      <c r="CG253">
        <v>106162.8240289582</v>
      </c>
      <c r="CH253">
        <v>16256.831234994161</v>
      </c>
      <c r="CI253">
        <v>19508.197481992989</v>
      </c>
      <c r="CJ253">
        <v>22759.56372899182</v>
      </c>
      <c r="CK253">
        <v>26010.929975990661</v>
      </c>
      <c r="CL253">
        <v>29262.296222989491</v>
      </c>
      <c r="CM253">
        <v>35765.028716987159</v>
      </c>
      <c r="CN253">
        <v>39016.394963985993</v>
      </c>
      <c r="CO253">
        <v>42267.76121098482</v>
      </c>
      <c r="CP253">
        <v>45519.127457983654</v>
      </c>
      <c r="CQ253">
        <v>48770.49370498248</v>
      </c>
      <c r="CR253">
        <v>3.843026554082813</v>
      </c>
      <c r="CS253">
        <v>3.8335623054110211</v>
      </c>
      <c r="CT253">
        <v>1.4630000000000001</v>
      </c>
      <c r="CU253">
        <v>4.0846307905528123E-2</v>
      </c>
      <c r="CV253">
        <v>4.3415935709210762E-2</v>
      </c>
      <c r="CW253">
        <v>1.526517513942576</v>
      </c>
      <c r="CX253">
        <v>-722.7265664012051</v>
      </c>
      <c r="CY253">
        <v>-352.90276986699848</v>
      </c>
      <c r="CZ253">
        <v>-4261.4873673664788</v>
      </c>
      <c r="DA253">
        <v>-2688.7047891596899</v>
      </c>
      <c r="DB253">
        <v>-722.72656640120476</v>
      </c>
      <c r="DC253">
        <v>1804.9597200025639</v>
      </c>
      <c r="DD253">
        <v>5175.2081018742501</v>
      </c>
      <c r="DE253">
        <v>-7092.4960081386962</v>
      </c>
      <c r="DF253">
        <v>-5834.2699455732654</v>
      </c>
      <c r="DG253">
        <v>-4261.487367366477</v>
      </c>
      <c r="DH253">
        <v>-2239.338338243464</v>
      </c>
      <c r="DI253">
        <v>456.8603672538884</v>
      </c>
      <c r="DJ253">
        <v>-1978.5858933664149</v>
      </c>
      <c r="DK253">
        <v>-1256.0600607000081</v>
      </c>
      <c r="DL253">
        <v>-352.90276986699882</v>
      </c>
      <c r="DM253">
        <v>808.29946120401291</v>
      </c>
      <c r="DN253">
        <v>2356.5691026320269</v>
      </c>
      <c r="DO253">
        <v>-3279.1323921659482</v>
      </c>
      <c r="DP253">
        <v>-2701.1117260328219</v>
      </c>
      <c r="DQ253">
        <v>-1978.5858933664149</v>
      </c>
      <c r="DR253">
        <v>-1049.6241085096051</v>
      </c>
      <c r="DS253">
        <v>188.99160463280711</v>
      </c>
    </row>
    <row r="254" spans="1:123" x14ac:dyDescent="0.25">
      <c r="A254" s="80" t="s">
        <v>1011</v>
      </c>
      <c r="B254">
        <v>9444.5771398897396</v>
      </c>
      <c r="C254">
        <v>0</v>
      </c>
      <c r="D254">
        <v>0</v>
      </c>
      <c r="E254">
        <v>14</v>
      </c>
      <c r="F254">
        <v>33</v>
      </c>
      <c r="G254">
        <v>1635760163</v>
      </c>
      <c r="H254">
        <v>40159.711301052303</v>
      </c>
      <c r="I254">
        <v>3612.5377969483088</v>
      </c>
      <c r="J254">
        <v>0</v>
      </c>
      <c r="K254">
        <v>23</v>
      </c>
      <c r="L254">
        <v>26</v>
      </c>
      <c r="M254">
        <v>1669788872</v>
      </c>
      <c r="N254">
        <v>122</v>
      </c>
      <c r="O254">
        <v>0</v>
      </c>
      <c r="P254">
        <v>175</v>
      </c>
      <c r="Q254">
        <v>3</v>
      </c>
      <c r="R254">
        <v>4</v>
      </c>
      <c r="S254">
        <v>0</v>
      </c>
      <c r="T254">
        <v>53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34156.639999999999</v>
      </c>
      <c r="BJ254">
        <v>61024.79</v>
      </c>
      <c r="BK254">
        <v>26868.15</v>
      </c>
      <c r="BL254">
        <v>1</v>
      </c>
      <c r="BM254">
        <v>3</v>
      </c>
      <c r="BN254">
        <v>0</v>
      </c>
      <c r="BO254">
        <v>0</v>
      </c>
      <c r="BP254">
        <v>0</v>
      </c>
      <c r="BQ254">
        <v>33718.035633988009</v>
      </c>
      <c r="BR254">
        <v>60586.183239767837</v>
      </c>
      <c r="BS254">
        <v>26868.147605779832</v>
      </c>
      <c r="BT254">
        <v>438.60436601199041</v>
      </c>
      <c r="BU254">
        <v>438.60676023216371</v>
      </c>
      <c r="BV254">
        <v>2.3942201696627312E-3</v>
      </c>
      <c r="BW254">
        <v>26868.147605779832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30293.091619883919</v>
      </c>
      <c r="CI254">
        <v>36351.709943860697</v>
      </c>
      <c r="CJ254">
        <v>42410.328267837482</v>
      </c>
      <c r="CK254">
        <v>48468.946591814267</v>
      </c>
      <c r="CL254">
        <v>54527.564915791052</v>
      </c>
      <c r="CM254">
        <v>66644.801563744622</v>
      </c>
      <c r="CN254">
        <v>72703.419887721408</v>
      </c>
      <c r="CO254">
        <v>78762.038211698193</v>
      </c>
      <c r="CP254">
        <v>84820.656535674963</v>
      </c>
      <c r="CQ254">
        <v>90879.274859651749</v>
      </c>
      <c r="CS254">
        <v>2.2549445584679839</v>
      </c>
      <c r="CT254">
        <v>1.4630000000000001</v>
      </c>
      <c r="CV254">
        <v>0.77387953285982825</v>
      </c>
      <c r="CW254">
        <v>2.5951857565739291</v>
      </c>
      <c r="CY254">
        <v>-11721.601795837871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-14750.910957826271</v>
      </c>
      <c r="DK254">
        <v>-13404.55133027587</v>
      </c>
      <c r="DL254">
        <v>-11721.601795837871</v>
      </c>
      <c r="DM254">
        <v>-9557.8095372747339</v>
      </c>
      <c r="DN254">
        <v>-6672.7531925238873</v>
      </c>
      <c r="DO254">
        <v>-17174.358287416981</v>
      </c>
      <c r="DP254">
        <v>-16097.27058537666</v>
      </c>
      <c r="DQ254">
        <v>-14750.91095782626</v>
      </c>
      <c r="DR254">
        <v>-13019.87715097575</v>
      </c>
      <c r="DS254">
        <v>-10711.832075175071</v>
      </c>
    </row>
    <row r="255" spans="1:123" x14ac:dyDescent="0.25">
      <c r="A255" s="80" t="s">
        <v>1012</v>
      </c>
      <c r="B255">
        <v>23668.755435365922</v>
      </c>
      <c r="C255">
        <v>23668.755435365922</v>
      </c>
      <c r="D255">
        <v>23668.755435365922</v>
      </c>
      <c r="E255">
        <v>0</v>
      </c>
      <c r="F255">
        <v>0</v>
      </c>
      <c r="G255">
        <v>1668611315</v>
      </c>
      <c r="H255">
        <v>62526.183620215081</v>
      </c>
      <c r="I255">
        <v>35812.087702035897</v>
      </c>
      <c r="J255">
        <v>0</v>
      </c>
      <c r="K255">
        <v>18</v>
      </c>
      <c r="L255">
        <v>54</v>
      </c>
      <c r="M255">
        <v>1669833490</v>
      </c>
      <c r="N255">
        <v>1311226</v>
      </c>
      <c r="O255">
        <v>0</v>
      </c>
      <c r="P255">
        <v>1767257</v>
      </c>
      <c r="Q255">
        <v>7</v>
      </c>
      <c r="R255">
        <v>37</v>
      </c>
      <c r="S255">
        <v>0</v>
      </c>
      <c r="T255">
        <v>155325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300706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300706</v>
      </c>
      <c r="BI255">
        <v>2668087.71</v>
      </c>
      <c r="BJ255">
        <v>2694922.14</v>
      </c>
      <c r="BK255">
        <v>26834.43</v>
      </c>
      <c r="BL255">
        <v>2</v>
      </c>
      <c r="BM255">
        <v>16</v>
      </c>
      <c r="BN255">
        <v>0</v>
      </c>
      <c r="BO255">
        <v>0</v>
      </c>
      <c r="BP255">
        <v>0</v>
      </c>
      <c r="BQ255">
        <v>67736.974320023088</v>
      </c>
      <c r="BR255">
        <v>94571.400323444876</v>
      </c>
      <c r="BS255">
        <v>26834.42600342178</v>
      </c>
      <c r="BT255">
        <v>2600350.7356799771</v>
      </c>
      <c r="BU255">
        <v>2600350.7396765552</v>
      </c>
      <c r="BV255">
        <v>3.9965782161743846E-3</v>
      </c>
      <c r="BW255">
        <v>26834.42600342178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47285.700161722438</v>
      </c>
      <c r="CI255">
        <v>56742.840194066921</v>
      </c>
      <c r="CJ255">
        <v>66199.980226411411</v>
      </c>
      <c r="CK255">
        <v>75657.120258755909</v>
      </c>
      <c r="CL255">
        <v>85114.260291100392</v>
      </c>
      <c r="CM255">
        <v>104028.5403557894</v>
      </c>
      <c r="CN255">
        <v>113485.6803881338</v>
      </c>
      <c r="CO255">
        <v>122942.8204204783</v>
      </c>
      <c r="CP255">
        <v>132399.96045282279</v>
      </c>
      <c r="CQ255">
        <v>141857.10048516729</v>
      </c>
      <c r="CS255">
        <v>3.524256502128484</v>
      </c>
      <c r="CT255">
        <v>1.4630000000000001</v>
      </c>
      <c r="CV255">
        <v>0.1349911669551265</v>
      </c>
      <c r="CW255">
        <v>1.66049207725535</v>
      </c>
      <c r="CY255">
        <v>-3191.5759225605639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-7920.1459387328096</v>
      </c>
      <c r="DK255">
        <v>-5818.5592648784768</v>
      </c>
      <c r="DL255">
        <v>-3191.5759225605648</v>
      </c>
      <c r="DM255">
        <v>185.974088991039</v>
      </c>
      <c r="DN255">
        <v>4689.3741043931732</v>
      </c>
      <c r="DO255">
        <v>-11703.0019516706</v>
      </c>
      <c r="DP255">
        <v>-10021.73261258714</v>
      </c>
      <c r="DQ255">
        <v>-7920.1459387328068</v>
      </c>
      <c r="DR255">
        <v>-5218.1059294915249</v>
      </c>
      <c r="DS255">
        <v>-1615.385917169813</v>
      </c>
    </row>
    <row r="256" spans="1:123" x14ac:dyDescent="0.25">
      <c r="A256" s="80" t="s">
        <v>642</v>
      </c>
      <c r="B256">
        <v>66504.483518998779</v>
      </c>
      <c r="C256">
        <v>26592.71363789777</v>
      </c>
      <c r="D256">
        <v>0</v>
      </c>
      <c r="E256">
        <v>220</v>
      </c>
      <c r="F256">
        <v>173</v>
      </c>
      <c r="G256">
        <v>1671440327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2589</v>
      </c>
      <c r="O256">
        <v>0</v>
      </c>
      <c r="P256">
        <v>2658</v>
      </c>
      <c r="Q256">
        <v>5</v>
      </c>
      <c r="R256">
        <v>9</v>
      </c>
      <c r="S256">
        <v>5</v>
      </c>
      <c r="T256">
        <v>53</v>
      </c>
      <c r="U256">
        <v>11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16</v>
      </c>
      <c r="BI256">
        <v>72207.48</v>
      </c>
      <c r="BJ256">
        <v>98933.28</v>
      </c>
      <c r="BK256">
        <v>26725.79</v>
      </c>
      <c r="BL256">
        <v>1</v>
      </c>
      <c r="BM256">
        <v>2</v>
      </c>
      <c r="BN256">
        <v>72207.45035164617</v>
      </c>
      <c r="BO256">
        <v>98933.244928515574</v>
      </c>
      <c r="BP256">
        <v>26725.794576869401</v>
      </c>
      <c r="BQ256">
        <v>0</v>
      </c>
      <c r="BR256">
        <v>0</v>
      </c>
      <c r="BS256">
        <v>0</v>
      </c>
      <c r="BT256">
        <v>2.964835382590536E-2</v>
      </c>
      <c r="BU256">
        <v>3.5071484424406663E-2</v>
      </c>
      <c r="BV256">
        <v>-4.576869399897987E-3</v>
      </c>
      <c r="BW256">
        <v>26725.794576869401</v>
      </c>
      <c r="BX256">
        <v>49466.622464257787</v>
      </c>
      <c r="BY256">
        <v>59359.946957109343</v>
      </c>
      <c r="BZ256">
        <v>69253.271449960899</v>
      </c>
      <c r="CA256">
        <v>79146.595942812462</v>
      </c>
      <c r="CB256">
        <v>89039.920435664026</v>
      </c>
      <c r="CC256">
        <v>108826.56942136709</v>
      </c>
      <c r="CD256">
        <v>118719.8939142187</v>
      </c>
      <c r="CE256">
        <v>128613.21840707021</v>
      </c>
      <c r="CF256">
        <v>138506.5428999218</v>
      </c>
      <c r="CG256">
        <v>148399.86739277339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3.7017887211533149</v>
      </c>
      <c r="CT256">
        <v>1.4630000000000001</v>
      </c>
      <c r="CU256">
        <v>8.0558697783750244E-2</v>
      </c>
      <c r="CX256">
        <v>-1992.483344740506</v>
      </c>
      <c r="CZ256">
        <v>-6939.1455911662852</v>
      </c>
      <c r="DA256">
        <v>-4740.6290371992727</v>
      </c>
      <c r="DB256">
        <v>-1992.4833447405069</v>
      </c>
      <c r="DC256">
        <v>1540.846831277908</v>
      </c>
      <c r="DD256">
        <v>6251.9537326357931</v>
      </c>
      <c r="DE256">
        <v>-10896.47538830691</v>
      </c>
      <c r="DF256">
        <v>-9137.6621451332976</v>
      </c>
      <c r="DG256">
        <v>-6939.1455911662852</v>
      </c>
      <c r="DH256">
        <v>-4112.4814503515554</v>
      </c>
      <c r="DI256">
        <v>-343.59592926524778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</row>
    <row r="257" spans="1:123" x14ac:dyDescent="0.25">
      <c r="A257" s="80" t="s">
        <v>643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69018.042093031268</v>
      </c>
      <c r="I257">
        <v>0</v>
      </c>
      <c r="J257">
        <v>0</v>
      </c>
      <c r="K257">
        <v>23</v>
      </c>
      <c r="L257">
        <v>35</v>
      </c>
      <c r="M257">
        <v>1671695647</v>
      </c>
      <c r="N257">
        <v>308243</v>
      </c>
      <c r="O257">
        <v>0</v>
      </c>
      <c r="P257">
        <v>358993</v>
      </c>
      <c r="Q257">
        <v>12</v>
      </c>
      <c r="R257">
        <v>52</v>
      </c>
      <c r="S257">
        <v>11</v>
      </c>
      <c r="T257">
        <v>28102</v>
      </c>
      <c r="U257">
        <v>9699</v>
      </c>
      <c r="V257">
        <v>4984</v>
      </c>
      <c r="W257">
        <v>175</v>
      </c>
      <c r="X257">
        <v>0</v>
      </c>
      <c r="Y257">
        <v>0</v>
      </c>
      <c r="Z257">
        <v>4</v>
      </c>
      <c r="AA257">
        <v>0</v>
      </c>
      <c r="AB257">
        <v>5009</v>
      </c>
      <c r="AC257">
        <v>2628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130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8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22648</v>
      </c>
      <c r="BI257">
        <v>1782665.17</v>
      </c>
      <c r="BJ257">
        <v>1809293.66</v>
      </c>
      <c r="BK257">
        <v>26628.49</v>
      </c>
      <c r="BL257">
        <v>6</v>
      </c>
      <c r="BM257">
        <v>21</v>
      </c>
      <c r="BN257">
        <v>0</v>
      </c>
      <c r="BO257">
        <v>0</v>
      </c>
      <c r="BP257">
        <v>0</v>
      </c>
      <c r="BQ257">
        <v>75637.546861323703</v>
      </c>
      <c r="BR257">
        <v>102266.0332916909</v>
      </c>
      <c r="BS257">
        <v>26628.48643036716</v>
      </c>
      <c r="BT257">
        <v>1707027.6231386759</v>
      </c>
      <c r="BU257">
        <v>1707027.6267083089</v>
      </c>
      <c r="BV257">
        <v>3.569632845028536E-3</v>
      </c>
      <c r="BW257">
        <v>26628.48643036716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51133.016645845433</v>
      </c>
      <c r="CI257">
        <v>61359.619975014517</v>
      </c>
      <c r="CJ257">
        <v>71586.223304183601</v>
      </c>
      <c r="CK257">
        <v>81812.826633352699</v>
      </c>
      <c r="CL257">
        <v>92039.429962521783</v>
      </c>
      <c r="CM257">
        <v>112492.63662085999</v>
      </c>
      <c r="CN257">
        <v>122719.239950029</v>
      </c>
      <c r="CO257">
        <v>132945.8432791981</v>
      </c>
      <c r="CP257">
        <v>143172.4466083672</v>
      </c>
      <c r="CQ257">
        <v>153399.0499375363</v>
      </c>
      <c r="CS257">
        <v>3.8404748823825958</v>
      </c>
      <c r="CT257">
        <v>1.4630000000000001</v>
      </c>
      <c r="CV257">
        <v>4.1537862504762879E-2</v>
      </c>
      <c r="CW257">
        <v>1.5237698928444681</v>
      </c>
      <c r="CY257">
        <v>-1061.97810744444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-6175.2797720289818</v>
      </c>
      <c r="DK257">
        <v>-3902.7012544358508</v>
      </c>
      <c r="DL257">
        <v>-1061.97810744444</v>
      </c>
      <c r="DM257">
        <v>2590.380224401662</v>
      </c>
      <c r="DN257">
        <v>7460.1913335298013</v>
      </c>
      <c r="DO257">
        <v>-10265.921103696621</v>
      </c>
      <c r="DP257">
        <v>-8447.8582896221124</v>
      </c>
      <c r="DQ257">
        <v>-6175.2797720289818</v>
      </c>
      <c r="DR257">
        <v>-3253.3931065520992</v>
      </c>
      <c r="DS257">
        <v>642.45578075040976</v>
      </c>
    </row>
    <row r="258" spans="1:123" x14ac:dyDescent="0.25">
      <c r="A258" s="80" t="s">
        <v>1002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68820.34452989939</v>
      </c>
      <c r="I258">
        <v>39132.072860541273</v>
      </c>
      <c r="J258">
        <v>0</v>
      </c>
      <c r="K258">
        <v>30</v>
      </c>
      <c r="L258">
        <v>57</v>
      </c>
      <c r="M258">
        <v>1671855093</v>
      </c>
      <c r="N258">
        <v>7793</v>
      </c>
      <c r="O258">
        <v>0</v>
      </c>
      <c r="P258">
        <v>11618</v>
      </c>
      <c r="Q258">
        <v>9</v>
      </c>
      <c r="R258">
        <v>89</v>
      </c>
      <c r="S258">
        <v>239</v>
      </c>
      <c r="T258">
        <v>3078</v>
      </c>
      <c r="U258">
        <v>37</v>
      </c>
      <c r="V258">
        <v>259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191</v>
      </c>
      <c r="AC258">
        <v>21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747</v>
      </c>
      <c r="BI258">
        <v>775001.22</v>
      </c>
      <c r="BJ258">
        <v>948701.44</v>
      </c>
      <c r="BK258">
        <v>173700.23</v>
      </c>
      <c r="BL258">
        <v>6</v>
      </c>
      <c r="BM258">
        <v>26</v>
      </c>
      <c r="BN258">
        <v>0</v>
      </c>
      <c r="BO258">
        <v>0</v>
      </c>
      <c r="BP258">
        <v>0</v>
      </c>
      <c r="BQ258">
        <v>74890.504827373545</v>
      </c>
      <c r="BR258">
        <v>101395.82304429691</v>
      </c>
      <c r="BS258">
        <v>26505.31821692333</v>
      </c>
      <c r="BT258">
        <v>700110.71517262643</v>
      </c>
      <c r="BU258">
        <v>847305.61695570312</v>
      </c>
      <c r="BV258">
        <v>147194.91178307671</v>
      </c>
      <c r="BW258">
        <v>26505.31821692333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50697.911522148439</v>
      </c>
      <c r="CI258">
        <v>60837.493826578117</v>
      </c>
      <c r="CJ258">
        <v>70977.076131007809</v>
      </c>
      <c r="CK258">
        <v>81116.658435437508</v>
      </c>
      <c r="CL258">
        <v>91256.240739867193</v>
      </c>
      <c r="CM258">
        <v>111535.40534872661</v>
      </c>
      <c r="CN258">
        <v>121674.9876531562</v>
      </c>
      <c r="CO258">
        <v>131814.56995758589</v>
      </c>
      <c r="CP258">
        <v>141954.15226201559</v>
      </c>
      <c r="CQ258">
        <v>152093.73456644529</v>
      </c>
      <c r="CS258">
        <v>3.8254897456600561</v>
      </c>
      <c r="CT258">
        <v>1.4630000000000001</v>
      </c>
      <c r="CV258">
        <v>4.5617755096042822E-2</v>
      </c>
      <c r="CW258">
        <v>1.529738775705511</v>
      </c>
      <c r="CY258">
        <v>-1156.3624558491099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-6226.1536080639526</v>
      </c>
      <c r="DK258">
        <v>-3972.9130959684662</v>
      </c>
      <c r="DL258">
        <v>-1156.3624558491099</v>
      </c>
      <c r="DM258">
        <v>2464.9169385900641</v>
      </c>
      <c r="DN258">
        <v>7293.2894645089646</v>
      </c>
      <c r="DO258">
        <v>-10281.986529835831</v>
      </c>
      <c r="DP258">
        <v>-8479.3941201594389</v>
      </c>
      <c r="DQ258">
        <v>-6226.1536080639526</v>
      </c>
      <c r="DR258">
        <v>-3329.130092512612</v>
      </c>
      <c r="DS258">
        <v>533.56792822250645</v>
      </c>
    </row>
    <row r="259" spans="1:123" x14ac:dyDescent="0.25">
      <c r="A259" s="80" t="s">
        <v>1005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67361.26199281447</v>
      </c>
      <c r="I259">
        <v>57402.442583463737</v>
      </c>
      <c r="J259">
        <v>0</v>
      </c>
      <c r="K259">
        <v>10</v>
      </c>
      <c r="L259">
        <v>20</v>
      </c>
      <c r="M259">
        <v>1671648317</v>
      </c>
      <c r="N259">
        <v>9790</v>
      </c>
      <c r="O259">
        <v>0</v>
      </c>
      <c r="P259">
        <v>39649</v>
      </c>
      <c r="Q259">
        <v>7</v>
      </c>
      <c r="R259">
        <v>40</v>
      </c>
      <c r="S259">
        <v>639</v>
      </c>
      <c r="T259">
        <v>1751</v>
      </c>
      <c r="U259">
        <v>5087</v>
      </c>
      <c r="V259">
        <v>4046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18222</v>
      </c>
      <c r="AC259">
        <v>114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28108</v>
      </c>
      <c r="BI259">
        <v>480030.7</v>
      </c>
      <c r="BJ259">
        <v>583794.04</v>
      </c>
      <c r="BK259">
        <v>118960.19</v>
      </c>
      <c r="BL259">
        <v>5</v>
      </c>
      <c r="BM259">
        <v>19</v>
      </c>
      <c r="BN259">
        <v>0</v>
      </c>
      <c r="BO259">
        <v>0</v>
      </c>
      <c r="BP259">
        <v>0</v>
      </c>
      <c r="BQ259">
        <v>73344.301273395773</v>
      </c>
      <c r="BR259">
        <v>99818.557829849364</v>
      </c>
      <c r="BS259">
        <v>26474.256556453591</v>
      </c>
      <c r="BT259">
        <v>406686.39872660418</v>
      </c>
      <c r="BU259">
        <v>483975.48217015067</v>
      </c>
      <c r="BV259">
        <v>92485.933443546412</v>
      </c>
      <c r="BW259">
        <v>26474.256556453591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49909.278914924682</v>
      </c>
      <c r="CI259">
        <v>59891.134697909612</v>
      </c>
      <c r="CJ259">
        <v>69872.990480894543</v>
      </c>
      <c r="CK259">
        <v>79854.846263879503</v>
      </c>
      <c r="CL259">
        <v>89836.702046864433</v>
      </c>
      <c r="CM259">
        <v>109800.41361283429</v>
      </c>
      <c r="CN259">
        <v>119782.2693958192</v>
      </c>
      <c r="CO259">
        <v>129764.1251788042</v>
      </c>
      <c r="CP259">
        <v>139745.98096178909</v>
      </c>
      <c r="CQ259">
        <v>149727.83674477399</v>
      </c>
      <c r="CS259">
        <v>3.7704007898010921</v>
      </c>
      <c r="CT259">
        <v>1.4630000000000001</v>
      </c>
      <c r="CV259">
        <v>6.0895173483936471E-2</v>
      </c>
      <c r="CW259">
        <v>1.5520896388069989</v>
      </c>
      <c r="CY259">
        <v>-1519.6170989912539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-6510.5449904837224</v>
      </c>
      <c r="DK259">
        <v>-4292.3548164870699</v>
      </c>
      <c r="DL259">
        <v>-1519.617098991253</v>
      </c>
      <c r="DM259">
        <v>2045.3313949319379</v>
      </c>
      <c r="DN259">
        <v>6798.596053496196</v>
      </c>
      <c r="DO259">
        <v>-10503.287303677689</v>
      </c>
      <c r="DP259">
        <v>-8728.7351644803712</v>
      </c>
      <c r="DQ259">
        <v>-6510.5449904837187</v>
      </c>
      <c r="DR259">
        <v>-3658.586195345164</v>
      </c>
      <c r="DS259">
        <v>144.02553150623859</v>
      </c>
    </row>
    <row r="260" spans="1:123" x14ac:dyDescent="0.25">
      <c r="A260" s="80" t="s">
        <v>1013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53596.213704716727</v>
      </c>
      <c r="I260">
        <v>45256.574872270947</v>
      </c>
      <c r="J260">
        <v>0</v>
      </c>
      <c r="K260">
        <v>5</v>
      </c>
      <c r="L260">
        <v>14</v>
      </c>
      <c r="M260">
        <v>1670464572</v>
      </c>
      <c r="N260">
        <v>128836</v>
      </c>
      <c r="O260">
        <v>0</v>
      </c>
      <c r="P260">
        <v>139029</v>
      </c>
      <c r="Q260">
        <v>7</v>
      </c>
      <c r="R260">
        <v>62</v>
      </c>
      <c r="S260">
        <v>8088</v>
      </c>
      <c r="T260">
        <v>174</v>
      </c>
      <c r="U260">
        <v>1211</v>
      </c>
      <c r="V260">
        <v>77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643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10019</v>
      </c>
      <c r="BI260">
        <v>123605.99</v>
      </c>
      <c r="BJ260">
        <v>191657.2</v>
      </c>
      <c r="BK260">
        <v>68533.490000000005</v>
      </c>
      <c r="BL260">
        <v>5</v>
      </c>
      <c r="BM260">
        <v>14</v>
      </c>
      <c r="BN260">
        <v>0</v>
      </c>
      <c r="BO260">
        <v>0</v>
      </c>
      <c r="BP260">
        <v>0</v>
      </c>
      <c r="BQ260">
        <v>53699.399752118326</v>
      </c>
      <c r="BR260">
        <v>80119.530047405147</v>
      </c>
      <c r="BS260">
        <v>26420.13029528681</v>
      </c>
      <c r="BT260">
        <v>69906.590247881672</v>
      </c>
      <c r="BU260">
        <v>111537.66995259489</v>
      </c>
      <c r="BV260">
        <v>42113.359704713192</v>
      </c>
      <c r="BW260">
        <v>26420.13029528681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40059.765023702566</v>
      </c>
      <c r="CI260">
        <v>48071.718028443087</v>
      </c>
      <c r="CJ260">
        <v>56083.6710331836</v>
      </c>
      <c r="CK260">
        <v>64095.624037924121</v>
      </c>
      <c r="CL260">
        <v>72107.577042664634</v>
      </c>
      <c r="CM260">
        <v>88131.483052145675</v>
      </c>
      <c r="CN260">
        <v>96143.436056886174</v>
      </c>
      <c r="CO260">
        <v>104155.3890616267</v>
      </c>
      <c r="CP260">
        <v>112167.3420663672</v>
      </c>
      <c r="CQ260">
        <v>120179.2950711077</v>
      </c>
      <c r="CS260">
        <v>3.0325183544495231</v>
      </c>
      <c r="CT260">
        <v>1.4630000000000001</v>
      </c>
      <c r="CV260">
        <v>0.31903570975289242</v>
      </c>
      <c r="CW260">
        <v>1.929749243368482</v>
      </c>
      <c r="CY260">
        <v>-6390.2477834355223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-10396.22428580578</v>
      </c>
      <c r="DK260">
        <v>-8615.7902847523328</v>
      </c>
      <c r="DL260">
        <v>-6390.2477834355232</v>
      </c>
      <c r="DM260">
        <v>-3528.835996028196</v>
      </c>
      <c r="DN260">
        <v>286.37972051490578</v>
      </c>
      <c r="DO260">
        <v>-13601.00548770199</v>
      </c>
      <c r="DP260">
        <v>-12176.65828685923</v>
      </c>
      <c r="DQ260">
        <v>-10396.22428580578</v>
      </c>
      <c r="DR260">
        <v>-8107.0948558799173</v>
      </c>
      <c r="DS260">
        <v>-5054.9222826454352</v>
      </c>
    </row>
    <row r="261" spans="1:123" x14ac:dyDescent="0.25">
      <c r="A261" s="80" t="s">
        <v>647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78169.579525118679</v>
      </c>
      <c r="I261">
        <v>43765.405675537259</v>
      </c>
      <c r="J261">
        <v>0</v>
      </c>
      <c r="K261">
        <v>8</v>
      </c>
      <c r="L261">
        <v>45</v>
      </c>
      <c r="M261">
        <v>1671095451</v>
      </c>
      <c r="N261">
        <v>28330</v>
      </c>
      <c r="O261">
        <v>0</v>
      </c>
      <c r="P261">
        <v>46513</v>
      </c>
      <c r="Q261">
        <v>4</v>
      </c>
      <c r="R261">
        <v>16</v>
      </c>
      <c r="S261">
        <v>5</v>
      </c>
      <c r="T261">
        <v>18166</v>
      </c>
      <c r="U261">
        <v>12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17</v>
      </c>
      <c r="BI261">
        <v>103214.23</v>
      </c>
      <c r="BJ261">
        <v>129632.12</v>
      </c>
      <c r="BK261">
        <v>26417.89</v>
      </c>
      <c r="BL261">
        <v>2</v>
      </c>
      <c r="BM261">
        <v>4</v>
      </c>
      <c r="BN261">
        <v>0</v>
      </c>
      <c r="BO261">
        <v>0</v>
      </c>
      <c r="BP261">
        <v>0</v>
      </c>
      <c r="BQ261">
        <v>89843.320490466824</v>
      </c>
      <c r="BR261">
        <v>116261.2103654838</v>
      </c>
      <c r="BS261">
        <v>26417.889875016928</v>
      </c>
      <c r="BT261">
        <v>13370.90950953317</v>
      </c>
      <c r="BU261">
        <v>13370.90963451624</v>
      </c>
      <c r="BV261">
        <v>1.249830711458344E-4</v>
      </c>
      <c r="BW261">
        <v>26417.889875016928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58130.605182741878</v>
      </c>
      <c r="CI261">
        <v>69756.726219290256</v>
      </c>
      <c r="CJ261">
        <v>81382.847255838627</v>
      </c>
      <c r="CK261">
        <v>93008.968292387013</v>
      </c>
      <c r="CL261">
        <v>104635.0893289354</v>
      </c>
      <c r="CM261">
        <v>127887.3314020321</v>
      </c>
      <c r="CN261">
        <v>139513.45243858051</v>
      </c>
      <c r="CO261">
        <v>151139.57347512891</v>
      </c>
      <c r="CP261">
        <v>162765.69451167731</v>
      </c>
      <c r="CQ261">
        <v>174391.8155482256</v>
      </c>
      <c r="CS261">
        <v>4.4008515031107969</v>
      </c>
      <c r="CT261">
        <v>1.4630000000000001</v>
      </c>
      <c r="CV261">
        <v>-9.1084987263816974E-2</v>
      </c>
      <c r="CW261">
        <v>1.3297426636330361</v>
      </c>
      <c r="CY261">
        <v>2647.4127163540088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-3165.6478019201791</v>
      </c>
      <c r="DK261">
        <v>-582.06534935387026</v>
      </c>
      <c r="DL261">
        <v>2647.4127163540111</v>
      </c>
      <c r="DM261">
        <v>6799.5988008355744</v>
      </c>
      <c r="DN261">
        <v>12335.846913477661</v>
      </c>
      <c r="DO261">
        <v>-7816.0962165395249</v>
      </c>
      <c r="DP261">
        <v>-5749.2302544864797</v>
      </c>
      <c r="DQ261">
        <v>-3165.647801920175</v>
      </c>
      <c r="DR261">
        <v>156.10106566507599</v>
      </c>
      <c r="DS261">
        <v>4585.0995557787428</v>
      </c>
    </row>
    <row r="262" spans="1:123" x14ac:dyDescent="0.25">
      <c r="A262" s="80" t="s">
        <v>650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43990.942620291702</v>
      </c>
      <c r="I262">
        <v>31094.161498746711</v>
      </c>
      <c r="J262">
        <v>0</v>
      </c>
      <c r="K262">
        <v>3</v>
      </c>
      <c r="L262">
        <v>27</v>
      </c>
      <c r="M262">
        <v>1666345131</v>
      </c>
      <c r="N262">
        <v>22608</v>
      </c>
      <c r="O262">
        <v>0</v>
      </c>
      <c r="P262">
        <v>69874</v>
      </c>
      <c r="Q262">
        <v>5</v>
      </c>
      <c r="R262">
        <v>31</v>
      </c>
      <c r="S262">
        <v>17</v>
      </c>
      <c r="T262">
        <v>536</v>
      </c>
      <c r="U262">
        <v>46713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46730</v>
      </c>
      <c r="BI262">
        <v>212744.87</v>
      </c>
      <c r="BJ262">
        <v>238997.26</v>
      </c>
      <c r="BK262">
        <v>26252.39</v>
      </c>
      <c r="BL262">
        <v>3</v>
      </c>
      <c r="BM262">
        <v>14</v>
      </c>
      <c r="BN262">
        <v>0</v>
      </c>
      <c r="BO262">
        <v>0</v>
      </c>
      <c r="BP262">
        <v>0</v>
      </c>
      <c r="BQ262">
        <v>41037.976779022298</v>
      </c>
      <c r="BR262">
        <v>67290.367384230354</v>
      </c>
      <c r="BS262">
        <v>26252.39060520806</v>
      </c>
      <c r="BT262">
        <v>171706.89322097771</v>
      </c>
      <c r="BU262">
        <v>171706.89261576961</v>
      </c>
      <c r="BV262">
        <v>-6.0520806073327549E-4</v>
      </c>
      <c r="BW262">
        <v>26252.39060520806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33645.183692115177</v>
      </c>
      <c r="CI262">
        <v>40374.220430538211</v>
      </c>
      <c r="CJ262">
        <v>47103.257168961252</v>
      </c>
      <c r="CK262">
        <v>53832.293907384294</v>
      </c>
      <c r="CL262">
        <v>60561.33064580732</v>
      </c>
      <c r="CM262">
        <v>74019.404122653403</v>
      </c>
      <c r="CN262">
        <v>80748.440861076422</v>
      </c>
      <c r="CO262">
        <v>87477.477599499471</v>
      </c>
      <c r="CP262">
        <v>94206.51433792249</v>
      </c>
      <c r="CQ262">
        <v>100935.55107634549</v>
      </c>
      <c r="CS262">
        <v>2.5632091338333591</v>
      </c>
      <c r="CT262">
        <v>1.4630000000000001</v>
      </c>
      <c r="CV262">
        <v>0.56054375243969101</v>
      </c>
      <c r="CW262">
        <v>2.2830755098192679</v>
      </c>
      <c r="CY262">
        <v>-9429.7987591504716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-12794.31712836199</v>
      </c>
      <c r="DK262">
        <v>-11298.97563093465</v>
      </c>
      <c r="DL262">
        <v>-9429.7987591504716</v>
      </c>
      <c r="DM262">
        <v>-7026.5713525708161</v>
      </c>
      <c r="DN262">
        <v>-3822.2681437979409</v>
      </c>
      <c r="DO262">
        <v>-15485.9318237312</v>
      </c>
      <c r="DP262">
        <v>-14289.65862578933</v>
      </c>
      <c r="DQ262">
        <v>-12794.31712836199</v>
      </c>
      <c r="DR262">
        <v>-10871.73520309826</v>
      </c>
      <c r="DS262">
        <v>-8308.2926360799647</v>
      </c>
    </row>
    <row r="263" spans="1:123" x14ac:dyDescent="0.25">
      <c r="A263" s="80" t="s">
        <v>639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66205.399436728898</v>
      </c>
      <c r="I263">
        <v>56562.520902467397</v>
      </c>
      <c r="J263">
        <v>0</v>
      </c>
      <c r="K263">
        <v>57</v>
      </c>
      <c r="L263">
        <v>24</v>
      </c>
      <c r="M263">
        <v>1671659756</v>
      </c>
      <c r="N263">
        <v>581</v>
      </c>
      <c r="O263">
        <v>0</v>
      </c>
      <c r="P263">
        <v>4098</v>
      </c>
      <c r="Q263">
        <v>3</v>
      </c>
      <c r="R263">
        <v>7</v>
      </c>
      <c r="S263">
        <v>2719</v>
      </c>
      <c r="T263">
        <v>798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2719</v>
      </c>
      <c r="BI263">
        <v>90967.17</v>
      </c>
      <c r="BJ263">
        <v>116543.7</v>
      </c>
      <c r="BK263">
        <v>25576.53</v>
      </c>
      <c r="BL263">
        <v>3</v>
      </c>
      <c r="BM263">
        <v>4</v>
      </c>
      <c r="BN263">
        <v>0</v>
      </c>
      <c r="BO263">
        <v>0</v>
      </c>
      <c r="BP263">
        <v>0</v>
      </c>
      <c r="BQ263">
        <v>71966.992991505467</v>
      </c>
      <c r="BR263">
        <v>97543.523527821031</v>
      </c>
      <c r="BS263">
        <v>25576.53053631556</v>
      </c>
      <c r="BT263">
        <v>19000.177008494531</v>
      </c>
      <c r="BU263">
        <v>19000.17647217897</v>
      </c>
      <c r="BV263">
        <v>-5.3631556511390954E-4</v>
      </c>
      <c r="BW263">
        <v>25576.53053631556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48771.761763910523</v>
      </c>
      <c r="CI263">
        <v>58526.114116692617</v>
      </c>
      <c r="CJ263">
        <v>68280.466469474719</v>
      </c>
      <c r="CK263">
        <v>78034.818822256828</v>
      </c>
      <c r="CL263">
        <v>87789.171175038937</v>
      </c>
      <c r="CM263">
        <v>107297.8758806031</v>
      </c>
      <c r="CN263">
        <v>117052.22823338521</v>
      </c>
      <c r="CO263">
        <v>126806.5805861673</v>
      </c>
      <c r="CP263">
        <v>136560.93293894941</v>
      </c>
      <c r="CQ263">
        <v>146315.2852917315</v>
      </c>
      <c r="CS263">
        <v>3.8137902789168798</v>
      </c>
      <c r="CT263">
        <v>1.4630000000000001</v>
      </c>
      <c r="CV263">
        <v>4.8825369898421338E-2</v>
      </c>
      <c r="CW263">
        <v>1.5344315161613911</v>
      </c>
      <c r="CY263">
        <v>-1190.6496543603071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-6067.825830751357</v>
      </c>
      <c r="DK263">
        <v>-3900.1919745775558</v>
      </c>
      <c r="DL263">
        <v>-1190.6496543603059</v>
      </c>
      <c r="DM263">
        <v>2293.047614490446</v>
      </c>
      <c r="DN263">
        <v>6937.9773062914464</v>
      </c>
      <c r="DO263">
        <v>-9969.566771864198</v>
      </c>
      <c r="DP263">
        <v>-8235.4596869251582</v>
      </c>
      <c r="DQ263">
        <v>-6067.825830751357</v>
      </c>
      <c r="DR263">
        <v>-3280.868015670756</v>
      </c>
      <c r="DS263">
        <v>435.07573777004649</v>
      </c>
    </row>
    <row r="264" spans="1:123" x14ac:dyDescent="0.25">
      <c r="A264" s="80" t="s">
        <v>1014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57573.705373913341</v>
      </c>
      <c r="I264">
        <v>42332.254579981731</v>
      </c>
      <c r="J264">
        <v>0</v>
      </c>
      <c r="K264">
        <v>4</v>
      </c>
      <c r="L264">
        <v>36</v>
      </c>
      <c r="M264">
        <v>1670436753</v>
      </c>
      <c r="N264">
        <v>5320</v>
      </c>
      <c r="O264">
        <v>0</v>
      </c>
      <c r="P264">
        <v>7782</v>
      </c>
      <c r="Q264">
        <v>10</v>
      </c>
      <c r="R264">
        <v>105</v>
      </c>
      <c r="S264">
        <v>68</v>
      </c>
      <c r="T264">
        <v>293</v>
      </c>
      <c r="U264">
        <v>9</v>
      </c>
      <c r="V264">
        <v>1367</v>
      </c>
      <c r="W264">
        <v>0</v>
      </c>
      <c r="X264">
        <v>0</v>
      </c>
      <c r="Y264">
        <v>0</v>
      </c>
      <c r="Z264">
        <v>0</v>
      </c>
      <c r="AA264">
        <v>73</v>
      </c>
      <c r="AB264">
        <v>531</v>
      </c>
      <c r="AC264">
        <v>78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43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2169</v>
      </c>
      <c r="BI264">
        <v>114407.3</v>
      </c>
      <c r="BJ264">
        <v>141182.96</v>
      </c>
      <c r="BK264">
        <v>26775.66</v>
      </c>
      <c r="BL264">
        <v>9</v>
      </c>
      <c r="BM264">
        <v>44</v>
      </c>
      <c r="BN264">
        <v>0</v>
      </c>
      <c r="BO264">
        <v>0</v>
      </c>
      <c r="BP264">
        <v>0</v>
      </c>
      <c r="BQ264">
        <v>61546.910749780967</v>
      </c>
      <c r="BR264">
        <v>87007.182886145893</v>
      </c>
      <c r="BS264">
        <v>25460.272136364922</v>
      </c>
      <c r="BT264">
        <v>52860.389250219028</v>
      </c>
      <c r="BU264">
        <v>54175.777113854099</v>
      </c>
      <c r="BV264">
        <v>1315.387863635078</v>
      </c>
      <c r="BW264">
        <v>25460.272136364922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43503.591443072954</v>
      </c>
      <c r="CI264">
        <v>52204.309731687543</v>
      </c>
      <c r="CJ264">
        <v>60905.028020302118</v>
      </c>
      <c r="CK264">
        <v>69605.746308916714</v>
      </c>
      <c r="CL264">
        <v>78306.464597531303</v>
      </c>
      <c r="CM264">
        <v>95707.901174760496</v>
      </c>
      <c r="CN264">
        <v>104408.6194633751</v>
      </c>
      <c r="CO264">
        <v>113109.3377519897</v>
      </c>
      <c r="CP264">
        <v>121810.05604060421</v>
      </c>
      <c r="CQ264">
        <v>130510.7743292188</v>
      </c>
      <c r="CS264">
        <v>3.4173704986394662</v>
      </c>
      <c r="CT264">
        <v>1.4630000000000001</v>
      </c>
      <c r="CV264">
        <v>0.17049058672230369</v>
      </c>
      <c r="CW264">
        <v>1.71242772837473</v>
      </c>
      <c r="CY264">
        <v>-3708.4764148284498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-8058.8355591357431</v>
      </c>
      <c r="DK264">
        <v>-6125.34260611028</v>
      </c>
      <c r="DL264">
        <v>-3708.476414828448</v>
      </c>
      <c r="DM264">
        <v>-601.07702603752477</v>
      </c>
      <c r="DN264">
        <v>3542.122159017043</v>
      </c>
      <c r="DO264">
        <v>-11539.122874581581</v>
      </c>
      <c r="DP264">
        <v>-9992.328512161208</v>
      </c>
      <c r="DQ264">
        <v>-8058.8355591357431</v>
      </c>
      <c r="DR264">
        <v>-5572.9160481030049</v>
      </c>
      <c r="DS264">
        <v>-2258.3567000593498</v>
      </c>
    </row>
    <row r="265" spans="1:123" x14ac:dyDescent="0.25">
      <c r="A265" s="80" t="s">
        <v>646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65860.589771511688</v>
      </c>
      <c r="I265">
        <v>50554.905544000438</v>
      </c>
      <c r="J265">
        <v>0</v>
      </c>
      <c r="K265">
        <v>17</v>
      </c>
      <c r="L265">
        <v>27</v>
      </c>
      <c r="M265">
        <v>1671695557</v>
      </c>
      <c r="N265">
        <v>10767</v>
      </c>
      <c r="O265">
        <v>0</v>
      </c>
      <c r="P265">
        <v>40123</v>
      </c>
      <c r="Q265">
        <v>6</v>
      </c>
      <c r="R265">
        <v>21</v>
      </c>
      <c r="S265">
        <v>1628</v>
      </c>
      <c r="T265">
        <v>25476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2206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46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3880</v>
      </c>
      <c r="BI265">
        <v>198455.8</v>
      </c>
      <c r="BJ265">
        <v>223880.78</v>
      </c>
      <c r="BK265">
        <v>25424.98</v>
      </c>
      <c r="BL265">
        <v>4</v>
      </c>
      <c r="BM265">
        <v>10</v>
      </c>
      <c r="BN265">
        <v>0</v>
      </c>
      <c r="BO265">
        <v>0</v>
      </c>
      <c r="BP265">
        <v>0</v>
      </c>
      <c r="BQ265">
        <v>72162.564923831334</v>
      </c>
      <c r="BR265">
        <v>97587.544675711266</v>
      </c>
      <c r="BS265">
        <v>25424.979751879931</v>
      </c>
      <c r="BT265">
        <v>126293.2350761687</v>
      </c>
      <c r="BU265">
        <v>126293.2353242887</v>
      </c>
      <c r="BV265">
        <v>2.4812007177388301E-4</v>
      </c>
      <c r="BW265">
        <v>25424.979751879931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48793.772337855633</v>
      </c>
      <c r="CI265">
        <v>58552.526805426758</v>
      </c>
      <c r="CJ265">
        <v>68311.281272997876</v>
      </c>
      <c r="CK265">
        <v>78070.035740569016</v>
      </c>
      <c r="CL265">
        <v>87828.790208140141</v>
      </c>
      <c r="CM265">
        <v>107346.29914328241</v>
      </c>
      <c r="CN265">
        <v>117105.0536108535</v>
      </c>
      <c r="CO265">
        <v>126863.8080784247</v>
      </c>
      <c r="CP265">
        <v>136622.56254599581</v>
      </c>
      <c r="CQ265">
        <v>146381.31701356691</v>
      </c>
      <c r="CS265">
        <v>3.8382545680688551</v>
      </c>
      <c r="CT265">
        <v>1.4630000000000001</v>
      </c>
      <c r="CV265">
        <v>4.2140360693304617E-2</v>
      </c>
      <c r="CW265">
        <v>1.5246513476943051</v>
      </c>
      <c r="CY265">
        <v>-1028.0935829521111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-5907.4708167376739</v>
      </c>
      <c r="DK265">
        <v>-3738.8587128329782</v>
      </c>
      <c r="DL265">
        <v>-1028.0935829521111</v>
      </c>
      <c r="DM265">
        <v>2457.175869751864</v>
      </c>
      <c r="DN265">
        <v>7104.201806690493</v>
      </c>
      <c r="DO265">
        <v>-9810.9726037661239</v>
      </c>
      <c r="DP265">
        <v>-8076.0829206423696</v>
      </c>
      <c r="DQ265">
        <v>-5907.4708167376739</v>
      </c>
      <c r="DR265">
        <v>-3119.2552545744952</v>
      </c>
      <c r="DS265">
        <v>598.36549497640954</v>
      </c>
    </row>
    <row r="266" spans="1:123" x14ac:dyDescent="0.25">
      <c r="A266" s="80" t="s">
        <v>988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53251.886392854169</v>
      </c>
      <c r="I266">
        <v>38087.910329076883</v>
      </c>
      <c r="J266">
        <v>0</v>
      </c>
      <c r="K266">
        <v>22</v>
      </c>
      <c r="L266">
        <v>43</v>
      </c>
      <c r="M266">
        <v>1670940391</v>
      </c>
      <c r="N266">
        <v>489</v>
      </c>
      <c r="O266">
        <v>0</v>
      </c>
      <c r="P266">
        <v>648</v>
      </c>
      <c r="Q266">
        <v>9</v>
      </c>
      <c r="R266">
        <v>27</v>
      </c>
      <c r="S266">
        <v>0</v>
      </c>
      <c r="T266">
        <v>82</v>
      </c>
      <c r="U266">
        <v>2</v>
      </c>
      <c r="V266">
        <v>16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27</v>
      </c>
      <c r="AC266">
        <v>28</v>
      </c>
      <c r="AD266">
        <v>0</v>
      </c>
      <c r="AE266">
        <v>0</v>
      </c>
      <c r="AF266">
        <v>4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77</v>
      </c>
      <c r="BI266">
        <v>70463.73</v>
      </c>
      <c r="BJ266">
        <v>95608.77</v>
      </c>
      <c r="BK266">
        <v>25145.040000000001</v>
      </c>
      <c r="BL266">
        <v>2</v>
      </c>
      <c r="BM266">
        <v>9</v>
      </c>
      <c r="BN266">
        <v>0</v>
      </c>
      <c r="BO266">
        <v>0</v>
      </c>
      <c r="BP266">
        <v>0</v>
      </c>
      <c r="BQ266">
        <v>55245.333475231637</v>
      </c>
      <c r="BR266">
        <v>80390.369955174785</v>
      </c>
      <c r="BS266">
        <v>25145.036479943141</v>
      </c>
      <c r="BT266">
        <v>15218.39652476835</v>
      </c>
      <c r="BU266">
        <v>15218.400044825221</v>
      </c>
      <c r="BV266">
        <v>3.5200568599975668E-3</v>
      </c>
      <c r="BW266">
        <v>25145.036479943141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40195.184977587392</v>
      </c>
      <c r="CI266">
        <v>48234.221973104868</v>
      </c>
      <c r="CJ266">
        <v>56273.258968622336</v>
      </c>
      <c r="CK266">
        <v>64312.295964139827</v>
      </c>
      <c r="CL266">
        <v>72351.332959657302</v>
      </c>
      <c r="CM266">
        <v>88429.406950692268</v>
      </c>
      <c r="CN266">
        <v>96468.443946209736</v>
      </c>
      <c r="CO266">
        <v>104507.4809417272</v>
      </c>
      <c r="CP266">
        <v>112546.5179372447</v>
      </c>
      <c r="CQ266">
        <v>120585.5549327622</v>
      </c>
      <c r="CS266">
        <v>3.197067143620886</v>
      </c>
      <c r="CT266">
        <v>1.4630000000000001</v>
      </c>
      <c r="CV266">
        <v>0.25114669799200429</v>
      </c>
      <c r="CW266">
        <v>1.8304276191623019</v>
      </c>
      <c r="CY266">
        <v>-5047.4439911494464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-9066.9624889081842</v>
      </c>
      <c r="DK266">
        <v>-7280.5098232376331</v>
      </c>
      <c r="DL266">
        <v>-5047.4439911494446</v>
      </c>
      <c r="DM266">
        <v>-2176.3593498932019</v>
      </c>
      <c r="DN266">
        <v>1651.753505115121</v>
      </c>
      <c r="DO266">
        <v>-12282.577287115169</v>
      </c>
      <c r="DP266">
        <v>-10853.41515457873</v>
      </c>
      <c r="DQ266">
        <v>-9066.9624889081824</v>
      </c>
      <c r="DR266">
        <v>-6770.0947759031878</v>
      </c>
      <c r="DS266">
        <v>-3707.6044918965308</v>
      </c>
    </row>
    <row r="267" spans="1:123" x14ac:dyDescent="0.25">
      <c r="A267" s="80" t="s">
        <v>1017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59006.220688643101</v>
      </c>
      <c r="I267">
        <v>50760</v>
      </c>
      <c r="J267">
        <v>0</v>
      </c>
      <c r="K267">
        <v>35</v>
      </c>
      <c r="L267">
        <v>58</v>
      </c>
      <c r="M267">
        <v>1671653878</v>
      </c>
      <c r="N267">
        <v>1410</v>
      </c>
      <c r="O267">
        <v>0</v>
      </c>
      <c r="P267">
        <v>24887</v>
      </c>
      <c r="Q267">
        <v>7</v>
      </c>
      <c r="R267">
        <v>18</v>
      </c>
      <c r="S267">
        <v>5</v>
      </c>
      <c r="T267">
        <v>21400</v>
      </c>
      <c r="U267">
        <v>0</v>
      </c>
      <c r="V267">
        <v>28</v>
      </c>
      <c r="W267">
        <v>0</v>
      </c>
      <c r="X267">
        <v>0</v>
      </c>
      <c r="Y267">
        <v>0</v>
      </c>
      <c r="Z267">
        <v>0</v>
      </c>
      <c r="AA267">
        <v>839</v>
      </c>
      <c r="AB267">
        <v>1205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2077</v>
      </c>
      <c r="BI267">
        <v>76113.009999999995</v>
      </c>
      <c r="BJ267">
        <v>101237.22</v>
      </c>
      <c r="BK267">
        <v>25124.21</v>
      </c>
      <c r="BL267">
        <v>3</v>
      </c>
      <c r="BM267">
        <v>5</v>
      </c>
      <c r="BN267">
        <v>0</v>
      </c>
      <c r="BO267">
        <v>0</v>
      </c>
      <c r="BP267">
        <v>0</v>
      </c>
      <c r="BQ267">
        <v>75559.285949393365</v>
      </c>
      <c r="BR267">
        <v>100683.4969277304</v>
      </c>
      <c r="BS267">
        <v>25124.210978337029</v>
      </c>
      <c r="BT267">
        <v>553.72405060663004</v>
      </c>
      <c r="BU267">
        <v>553.72307226961129</v>
      </c>
      <c r="BV267">
        <v>-9.7833702602656558E-4</v>
      </c>
      <c r="BW267">
        <v>25124.210978337029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50341.748463865188</v>
      </c>
      <c r="CI267">
        <v>60410.098156638232</v>
      </c>
      <c r="CJ267">
        <v>70478.44784941127</v>
      </c>
      <c r="CK267">
        <v>80546.797542184315</v>
      </c>
      <c r="CL267">
        <v>90615.14723495736</v>
      </c>
      <c r="CM267">
        <v>110751.84662050341</v>
      </c>
      <c r="CN267">
        <v>120820.19631327649</v>
      </c>
      <c r="CO267">
        <v>130888.5460060495</v>
      </c>
      <c r="CP267">
        <v>140956.89569882251</v>
      </c>
      <c r="CQ267">
        <v>151025.24539159561</v>
      </c>
      <c r="CS267">
        <v>4.0074292090025523</v>
      </c>
      <c r="CT267">
        <v>1.4630000000000001</v>
      </c>
      <c r="CV267">
        <v>-1.8538590740075911E-3</v>
      </c>
      <c r="CW267">
        <v>1.4602878041747269</v>
      </c>
      <c r="CY267">
        <v>46.663253595571078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-4987.5115927909465</v>
      </c>
      <c r="DK267">
        <v>-2750.100549952494</v>
      </c>
      <c r="DL267">
        <v>46.663253595572307</v>
      </c>
      <c r="DM267">
        <v>3642.5024295859439</v>
      </c>
      <c r="DN267">
        <v>8436.954664239769</v>
      </c>
      <c r="DO267">
        <v>-9014.8514699001626</v>
      </c>
      <c r="DP267">
        <v>-7224.9226356293984</v>
      </c>
      <c r="DQ267">
        <v>-4987.5115927909465</v>
      </c>
      <c r="DR267">
        <v>-2110.840251998648</v>
      </c>
      <c r="DS267">
        <v>1724.7215357244129</v>
      </c>
    </row>
    <row r="268" spans="1:123" x14ac:dyDescent="0.25">
      <c r="A268" s="80" t="s">
        <v>631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50035.914260615456</v>
      </c>
      <c r="I268">
        <v>42422.38478244267</v>
      </c>
      <c r="J268">
        <v>0</v>
      </c>
      <c r="K268">
        <v>17</v>
      </c>
      <c r="L268">
        <v>16</v>
      </c>
      <c r="M268">
        <v>1670429352</v>
      </c>
      <c r="N268">
        <v>75</v>
      </c>
      <c r="O268">
        <v>0</v>
      </c>
      <c r="P268">
        <v>237</v>
      </c>
      <c r="Q268">
        <v>3</v>
      </c>
      <c r="R268">
        <v>13</v>
      </c>
      <c r="S268">
        <v>0</v>
      </c>
      <c r="T268">
        <v>142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20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20</v>
      </c>
      <c r="BI268">
        <v>54960.76</v>
      </c>
      <c r="BJ268">
        <v>79988.45</v>
      </c>
      <c r="BK268">
        <v>25027.69</v>
      </c>
      <c r="BL268">
        <v>1</v>
      </c>
      <c r="BM268">
        <v>4</v>
      </c>
      <c r="BN268">
        <v>0</v>
      </c>
      <c r="BO268">
        <v>0</v>
      </c>
      <c r="BP268">
        <v>0</v>
      </c>
      <c r="BQ268">
        <v>50883.352035357573</v>
      </c>
      <c r="BR268">
        <v>75911.046259604307</v>
      </c>
      <c r="BS268">
        <v>25027.694224246741</v>
      </c>
      <c r="BT268">
        <v>4077.4079646424289</v>
      </c>
      <c r="BU268">
        <v>4077.40374039569</v>
      </c>
      <c r="BV268">
        <v>-4.224246738885995E-3</v>
      </c>
      <c r="BW268">
        <v>25027.694224246741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37955.523129802154</v>
      </c>
      <c r="CI268">
        <v>45546.62775576258</v>
      </c>
      <c r="CJ268">
        <v>53137.732381723014</v>
      </c>
      <c r="CK268">
        <v>60728.837007683447</v>
      </c>
      <c r="CL268">
        <v>68319.941633643874</v>
      </c>
      <c r="CM268">
        <v>83502.150885564741</v>
      </c>
      <c r="CN268">
        <v>91093.25551152516</v>
      </c>
      <c r="CO268">
        <v>98684.360137485608</v>
      </c>
      <c r="CP268">
        <v>106275.464763446</v>
      </c>
      <c r="CQ268">
        <v>113866.5693894065</v>
      </c>
      <c r="CS268">
        <v>3.0330818963762942</v>
      </c>
      <c r="CT268">
        <v>1.4630000000000001</v>
      </c>
      <c r="CV268">
        <v>0.3187906349574372</v>
      </c>
      <c r="CW268">
        <v>1.929390698942731</v>
      </c>
      <c r="CY268">
        <v>-6049.9326593456599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-9845.4849723258758</v>
      </c>
      <c r="DK268">
        <v>-8158.5728332235594</v>
      </c>
      <c r="DL268">
        <v>-6049.9326593456608</v>
      </c>
      <c r="DM268">
        <v>-3338.8238643597938</v>
      </c>
      <c r="DN268">
        <v>275.98786228803152</v>
      </c>
      <c r="DO268">
        <v>-12881.926822710049</v>
      </c>
      <c r="DP268">
        <v>-11532.39711142819</v>
      </c>
      <c r="DQ268">
        <v>-9845.4849723258758</v>
      </c>
      <c r="DR268">
        <v>-7676.5979363371807</v>
      </c>
      <c r="DS268">
        <v>-4784.7485550189231</v>
      </c>
    </row>
    <row r="269" spans="1:123" x14ac:dyDescent="0.25">
      <c r="A269" s="80" t="s">
        <v>1007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64210.134878200457</v>
      </c>
      <c r="I269">
        <v>34256.890380684861</v>
      </c>
      <c r="J269">
        <v>0</v>
      </c>
      <c r="K269">
        <v>13</v>
      </c>
      <c r="L269">
        <v>58</v>
      </c>
      <c r="M269">
        <v>1671674440</v>
      </c>
      <c r="N269">
        <v>931696</v>
      </c>
      <c r="O269">
        <v>0</v>
      </c>
      <c r="P269">
        <v>1238251</v>
      </c>
      <c r="Q269">
        <v>11</v>
      </c>
      <c r="R269">
        <v>114</v>
      </c>
      <c r="S269">
        <v>1495</v>
      </c>
      <c r="T269">
        <v>172445</v>
      </c>
      <c r="U269">
        <v>588</v>
      </c>
      <c r="V269">
        <v>38487</v>
      </c>
      <c r="W269">
        <v>0</v>
      </c>
      <c r="X269">
        <v>0</v>
      </c>
      <c r="Y269">
        <v>0</v>
      </c>
      <c r="Z269">
        <v>6</v>
      </c>
      <c r="AA269">
        <v>360</v>
      </c>
      <c r="AB269">
        <v>85652</v>
      </c>
      <c r="AC269">
        <v>7398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124</v>
      </c>
      <c r="BD269">
        <v>0</v>
      </c>
      <c r="BE269">
        <v>0</v>
      </c>
      <c r="BF269">
        <v>0</v>
      </c>
      <c r="BG269">
        <v>0</v>
      </c>
      <c r="BH269">
        <v>134110</v>
      </c>
      <c r="BI269">
        <v>1079418.3</v>
      </c>
      <c r="BJ269">
        <v>1411968.98</v>
      </c>
      <c r="BK269">
        <v>332550.67</v>
      </c>
      <c r="BL269">
        <v>9</v>
      </c>
      <c r="BM269">
        <v>45</v>
      </c>
      <c r="BN269">
        <v>411.29732441960891</v>
      </c>
      <c r="BO269">
        <v>411.29732441960891</v>
      </c>
      <c r="BP269">
        <v>0</v>
      </c>
      <c r="BQ269">
        <v>70256.566572315904</v>
      </c>
      <c r="BR269">
        <v>95131.723427591729</v>
      </c>
      <c r="BS269">
        <v>24875.156855275829</v>
      </c>
      <c r="BT269">
        <v>1008750.436103264</v>
      </c>
      <c r="BU269">
        <v>1316425.9592479891</v>
      </c>
      <c r="BV269">
        <v>307675.51314472419</v>
      </c>
      <c r="BW269">
        <v>24875.156855275829</v>
      </c>
      <c r="BX269">
        <v>205.64866220980451</v>
      </c>
      <c r="BY269">
        <v>246.7783946517653</v>
      </c>
      <c r="BZ269">
        <v>287.90812709372619</v>
      </c>
      <c r="CA269">
        <v>329.03785953568718</v>
      </c>
      <c r="CB269">
        <v>370.16759197764799</v>
      </c>
      <c r="CC269">
        <v>452.42705686156978</v>
      </c>
      <c r="CD269">
        <v>493.55678930353059</v>
      </c>
      <c r="CE269">
        <v>534.68652174549163</v>
      </c>
      <c r="CF269">
        <v>575.81625418745239</v>
      </c>
      <c r="CG269">
        <v>616.94598662941337</v>
      </c>
      <c r="CH269">
        <v>47565.861713795857</v>
      </c>
      <c r="CI269">
        <v>57079.034056555043</v>
      </c>
      <c r="CJ269">
        <v>66592.206399314207</v>
      </c>
      <c r="CK269">
        <v>76105.378742073386</v>
      </c>
      <c r="CL269">
        <v>85618.551084832565</v>
      </c>
      <c r="CM269">
        <v>104644.89577035089</v>
      </c>
      <c r="CN269">
        <v>114158.0681131101</v>
      </c>
      <c r="CO269">
        <v>123671.24045586929</v>
      </c>
      <c r="CP269">
        <v>133184.41279862839</v>
      </c>
      <c r="CQ269">
        <v>142697.58514138759</v>
      </c>
      <c r="CR269" t="s">
        <v>116</v>
      </c>
      <c r="CS269">
        <v>3.8243667760999478</v>
      </c>
      <c r="CT269">
        <v>1.4630000000000001</v>
      </c>
      <c r="CU269">
        <v>-1</v>
      </c>
      <c r="CV269">
        <v>4.5924785508978161E-2</v>
      </c>
      <c r="CW269">
        <v>1.530187961199635</v>
      </c>
      <c r="CY269">
        <v>-1092.225998377894</v>
      </c>
      <c r="CZ269">
        <v>82.25946488392178</v>
      </c>
      <c r="DA269">
        <v>91.399405426579762</v>
      </c>
      <c r="DB269">
        <v>102.8243311049022</v>
      </c>
      <c r="DC269">
        <v>117.5135212627454</v>
      </c>
      <c r="DD269">
        <v>137.0991081398696</v>
      </c>
      <c r="DE269">
        <v>65.807571907137429</v>
      </c>
      <c r="DF269">
        <v>73.119524341263812</v>
      </c>
      <c r="DG269">
        <v>82.259464883921794</v>
      </c>
      <c r="DH269">
        <v>94.010817010196334</v>
      </c>
      <c r="DI269">
        <v>109.6792865118957</v>
      </c>
      <c r="DJ269">
        <v>-5848.8121697574788</v>
      </c>
      <c r="DK269">
        <v>-3734.7738713665531</v>
      </c>
      <c r="DL269">
        <v>-1092.2259983778929</v>
      </c>
      <c r="DM269">
        <v>2305.3355526075252</v>
      </c>
      <c r="DN269">
        <v>6835.4176205880831</v>
      </c>
      <c r="DO269">
        <v>-9654.0811068611474</v>
      </c>
      <c r="DP269">
        <v>-7962.8504681484046</v>
      </c>
      <c r="DQ269">
        <v>-5848.8121697574788</v>
      </c>
      <c r="DR269">
        <v>-3130.7629289691431</v>
      </c>
      <c r="DS269">
        <v>493.30272541530212</v>
      </c>
    </row>
    <row r="270" spans="1:123" x14ac:dyDescent="0.25">
      <c r="A270" s="80" t="s">
        <v>1018</v>
      </c>
      <c r="B270">
        <v>54940.239440599471</v>
      </c>
      <c r="C270">
        <v>48533.01831110561</v>
      </c>
      <c r="D270">
        <v>0</v>
      </c>
      <c r="E270">
        <v>14</v>
      </c>
      <c r="F270">
        <v>24</v>
      </c>
      <c r="G270">
        <v>1669562471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1027977</v>
      </c>
      <c r="O270">
        <v>0</v>
      </c>
      <c r="P270">
        <v>1028048</v>
      </c>
      <c r="Q270">
        <v>5</v>
      </c>
      <c r="R270">
        <v>24</v>
      </c>
      <c r="S270">
        <v>0</v>
      </c>
      <c r="T270">
        <v>0</v>
      </c>
      <c r="U270">
        <v>0</v>
      </c>
      <c r="V270">
        <v>71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477402.99</v>
      </c>
      <c r="BJ270">
        <v>502130.11</v>
      </c>
      <c r="BK270">
        <v>24727.119999999999</v>
      </c>
      <c r="BL270">
        <v>1</v>
      </c>
      <c r="BM270">
        <v>6</v>
      </c>
      <c r="BN270">
        <v>58517.295874222284</v>
      </c>
      <c r="BO270">
        <v>83244.414011182846</v>
      </c>
      <c r="BP270">
        <v>24727.118136960569</v>
      </c>
      <c r="BQ270">
        <v>0</v>
      </c>
      <c r="BR270">
        <v>0</v>
      </c>
      <c r="BS270">
        <v>0</v>
      </c>
      <c r="BT270">
        <v>418885.69412577769</v>
      </c>
      <c r="BU270">
        <v>418885.69598881708</v>
      </c>
      <c r="BV270">
        <v>1.863039429736091E-3</v>
      </c>
      <c r="BW270">
        <v>24727.118136960569</v>
      </c>
      <c r="BX270">
        <v>41622.207005591423</v>
      </c>
      <c r="BY270">
        <v>49946.648406709697</v>
      </c>
      <c r="BZ270">
        <v>58271.089807827993</v>
      </c>
      <c r="CA270">
        <v>66595.531208946282</v>
      </c>
      <c r="CB270">
        <v>74919.972610064564</v>
      </c>
      <c r="CC270">
        <v>91568.855412301142</v>
      </c>
      <c r="CD270">
        <v>99893.296813419409</v>
      </c>
      <c r="CE270">
        <v>108217.73821453771</v>
      </c>
      <c r="CF270">
        <v>116542.179615656</v>
      </c>
      <c r="CG270">
        <v>124866.6210167743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3.3665230840934202</v>
      </c>
      <c r="CT270">
        <v>1.4630000000000001</v>
      </c>
      <c r="CU270">
        <v>0.18816948527687599</v>
      </c>
      <c r="CX270">
        <v>-3916.0146341648592</v>
      </c>
      <c r="CZ270">
        <v>-8078.2353347239987</v>
      </c>
      <c r="DA270">
        <v>-6228.3594678088266</v>
      </c>
      <c r="DB270">
        <v>-3916.0146341648579</v>
      </c>
      <c r="DC270">
        <v>-942.99984805118584</v>
      </c>
      <c r="DD270">
        <v>3021.0198667670452</v>
      </c>
      <c r="DE270">
        <v>-11408.01189517131</v>
      </c>
      <c r="DF270">
        <v>-9928.1112016391726</v>
      </c>
      <c r="DG270">
        <v>-8078.2353347239987</v>
      </c>
      <c r="DH270">
        <v>-5699.8235058330611</v>
      </c>
      <c r="DI270">
        <v>-2528.6077339784752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</row>
    <row r="271" spans="1:123" x14ac:dyDescent="0.25">
      <c r="A271" s="80" t="s">
        <v>670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50253.913881397908</v>
      </c>
      <c r="I271">
        <v>50002.952871264977</v>
      </c>
      <c r="J271">
        <v>0</v>
      </c>
      <c r="K271">
        <v>3</v>
      </c>
      <c r="L271">
        <v>2</v>
      </c>
      <c r="M271">
        <v>1670325710</v>
      </c>
      <c r="N271">
        <v>16354</v>
      </c>
      <c r="O271">
        <v>0</v>
      </c>
      <c r="P271">
        <v>441140</v>
      </c>
      <c r="Q271">
        <v>2</v>
      </c>
      <c r="R271">
        <v>4</v>
      </c>
      <c r="S271">
        <v>0</v>
      </c>
      <c r="T271">
        <v>424786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51584.28</v>
      </c>
      <c r="BJ271">
        <v>76199.97</v>
      </c>
      <c r="BK271">
        <v>24615.68</v>
      </c>
      <c r="BL271">
        <v>1</v>
      </c>
      <c r="BM271">
        <v>2</v>
      </c>
      <c r="BN271">
        <v>0</v>
      </c>
      <c r="BO271">
        <v>0</v>
      </c>
      <c r="BP271">
        <v>0</v>
      </c>
      <c r="BQ271">
        <v>51070.272906382437</v>
      </c>
      <c r="BR271">
        <v>75685.956461266891</v>
      </c>
      <c r="BS271">
        <v>24615.68355488445</v>
      </c>
      <c r="BT271">
        <v>514.00709361756162</v>
      </c>
      <c r="BU271">
        <v>514.01353873311018</v>
      </c>
      <c r="BV271">
        <v>-3.5548844498407561E-3</v>
      </c>
      <c r="BW271">
        <v>24615.68355488445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37842.978230633453</v>
      </c>
      <c r="CI271">
        <v>45411.573876760143</v>
      </c>
      <c r="CJ271">
        <v>52980.169522886819</v>
      </c>
      <c r="CK271">
        <v>60548.765169013517</v>
      </c>
      <c r="CL271">
        <v>68117.3608151402</v>
      </c>
      <c r="CM271">
        <v>83254.552107393582</v>
      </c>
      <c r="CN271">
        <v>90823.147753520272</v>
      </c>
      <c r="CO271">
        <v>98391.743399646963</v>
      </c>
      <c r="CP271">
        <v>105960.33904577359</v>
      </c>
      <c r="CQ271">
        <v>113528.9346919003</v>
      </c>
      <c r="CS271">
        <v>3.0747046407431031</v>
      </c>
      <c r="CT271">
        <v>1.4630000000000001</v>
      </c>
      <c r="CV271">
        <v>0.30093796555147151</v>
      </c>
      <c r="CW271">
        <v>1.903272243601803</v>
      </c>
      <c r="CY271">
        <v>-5694.1944395677256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-9478.4922626310727</v>
      </c>
      <c r="DK271">
        <v>-7796.5821190473616</v>
      </c>
      <c r="DL271">
        <v>-5694.1944395677274</v>
      </c>
      <c r="DM271">
        <v>-2991.1245659510528</v>
      </c>
      <c r="DN271">
        <v>612.96859887117898</v>
      </c>
      <c r="DO271">
        <v>-12505.930521081749</v>
      </c>
      <c r="DP271">
        <v>-11160.40240621478</v>
      </c>
      <c r="DQ271">
        <v>-9478.4922626310708</v>
      </c>
      <c r="DR271">
        <v>-7316.0363637377304</v>
      </c>
      <c r="DS271">
        <v>-4432.7618318799432</v>
      </c>
    </row>
    <row r="272" spans="1:123" x14ac:dyDescent="0.25">
      <c r="A272" s="80" t="s">
        <v>1033</v>
      </c>
      <c r="B272">
        <v>36214.069346963843</v>
      </c>
      <c r="C272">
        <v>35952.531517094198</v>
      </c>
      <c r="D272">
        <v>0</v>
      </c>
      <c r="E272">
        <v>24</v>
      </c>
      <c r="F272">
        <v>38</v>
      </c>
      <c r="G272">
        <v>1671041291</v>
      </c>
      <c r="H272">
        <v>15855.61021987688</v>
      </c>
      <c r="I272">
        <v>2213.9978346316211</v>
      </c>
      <c r="J272">
        <v>0</v>
      </c>
      <c r="K272">
        <v>20</v>
      </c>
      <c r="L272">
        <v>43</v>
      </c>
      <c r="M272">
        <v>1671039147</v>
      </c>
      <c r="N272">
        <v>9165</v>
      </c>
      <c r="O272">
        <v>0</v>
      </c>
      <c r="P272">
        <v>11975</v>
      </c>
      <c r="Q272">
        <v>3</v>
      </c>
      <c r="R272">
        <v>15</v>
      </c>
      <c r="S272">
        <v>0</v>
      </c>
      <c r="T272">
        <v>964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1846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1846</v>
      </c>
      <c r="BI272">
        <v>57100.4</v>
      </c>
      <c r="BJ272">
        <v>81694.31</v>
      </c>
      <c r="BK272">
        <v>24593.91</v>
      </c>
      <c r="BL272">
        <v>2</v>
      </c>
      <c r="BM272">
        <v>12</v>
      </c>
      <c r="BN272">
        <v>37051.537967756682</v>
      </c>
      <c r="BO272">
        <v>54194.764288804923</v>
      </c>
      <c r="BP272">
        <v>17143.226321048242</v>
      </c>
      <c r="BQ272">
        <v>16402.39956053533</v>
      </c>
      <c r="BR272">
        <v>23853.086934878109</v>
      </c>
      <c r="BS272">
        <v>7450.6873743427786</v>
      </c>
      <c r="BT272">
        <v>3646.4624717079901</v>
      </c>
      <c r="BU272">
        <v>3646.4587763169661</v>
      </c>
      <c r="BV272">
        <v>-3.6953910203010309E-3</v>
      </c>
      <c r="BW272">
        <v>24593.91369539102</v>
      </c>
      <c r="BX272">
        <v>27097.382144402462</v>
      </c>
      <c r="BY272">
        <v>32516.858573282949</v>
      </c>
      <c r="BZ272">
        <v>37936.335002163447</v>
      </c>
      <c r="CA272">
        <v>43355.811431043941</v>
      </c>
      <c r="CB272">
        <v>48775.287859924429</v>
      </c>
      <c r="CC272">
        <v>59614.240717685418</v>
      </c>
      <c r="CD272">
        <v>65033.717146565898</v>
      </c>
      <c r="CE272">
        <v>70453.193575446407</v>
      </c>
      <c r="CF272">
        <v>75872.670004326894</v>
      </c>
      <c r="CG272">
        <v>81292.146433207381</v>
      </c>
      <c r="CH272">
        <v>11926.543467439051</v>
      </c>
      <c r="CI272">
        <v>14311.852160926859</v>
      </c>
      <c r="CJ272">
        <v>16697.16085441468</v>
      </c>
      <c r="CK272">
        <v>19082.469547902489</v>
      </c>
      <c r="CL272">
        <v>21467.778241390301</v>
      </c>
      <c r="CM272">
        <v>26238.395628365921</v>
      </c>
      <c r="CN272">
        <v>28623.704321853729</v>
      </c>
      <c r="CO272">
        <v>31009.013015341541</v>
      </c>
      <c r="CP272">
        <v>33394.321708829353</v>
      </c>
      <c r="CQ272">
        <v>35779.630402317161</v>
      </c>
      <c r="CR272">
        <v>3.1612931704847909</v>
      </c>
      <c r="CS272">
        <v>3.2014612526917601</v>
      </c>
      <c r="CT272">
        <v>1.4630000000000001</v>
      </c>
      <c r="CU272">
        <v>0.26530498257666851</v>
      </c>
      <c r="CV272">
        <v>0.24942945870009711</v>
      </c>
      <c r="CW272">
        <v>1.827915298078242</v>
      </c>
      <c r="CX272">
        <v>-3594.5352488470121</v>
      </c>
      <c r="CY272">
        <v>-1487.415640623251</v>
      </c>
      <c r="CZ272">
        <v>-6304.2734632872562</v>
      </c>
      <c r="DA272">
        <v>-5099.945367980481</v>
      </c>
      <c r="DB272">
        <v>-3594.5352488470112</v>
      </c>
      <c r="DC272">
        <v>-1659.007952818263</v>
      </c>
      <c r="DD272">
        <v>921.69510855339831</v>
      </c>
      <c r="DE272">
        <v>-8472.0640348394536</v>
      </c>
      <c r="DF272">
        <v>-7508.6015585940331</v>
      </c>
      <c r="DG272">
        <v>-6304.2734632872562</v>
      </c>
      <c r="DH272">
        <v>-4755.8516264642594</v>
      </c>
      <c r="DI272">
        <v>-2691.2891773669271</v>
      </c>
      <c r="DJ272">
        <v>-2680.069987367157</v>
      </c>
      <c r="DK272">
        <v>-2150.0013888143098</v>
      </c>
      <c r="DL272">
        <v>-1487.415640623251</v>
      </c>
      <c r="DM272">
        <v>-635.5196786633187</v>
      </c>
      <c r="DN272">
        <v>500.34160394992432</v>
      </c>
      <c r="DO272">
        <v>-3634.1934647622811</v>
      </c>
      <c r="DP272">
        <v>-3210.1385859200041</v>
      </c>
      <c r="DQ272">
        <v>-2680.069987367157</v>
      </c>
      <c r="DR272">
        <v>-1998.5532177992111</v>
      </c>
      <c r="DS272">
        <v>-1089.8641917086161</v>
      </c>
    </row>
    <row r="273" spans="1:123" x14ac:dyDescent="0.25">
      <c r="A273" s="80" t="s">
        <v>1246</v>
      </c>
      <c r="B273">
        <v>100529.7561914651</v>
      </c>
      <c r="C273">
        <v>99990.81</v>
      </c>
      <c r="D273">
        <v>36187.408542042467</v>
      </c>
      <c r="E273">
        <v>2</v>
      </c>
      <c r="F273">
        <v>0</v>
      </c>
      <c r="G273">
        <v>1671724031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24640</v>
      </c>
      <c r="O273">
        <v>0</v>
      </c>
      <c r="P273">
        <v>24640</v>
      </c>
      <c r="Q273">
        <v>1</v>
      </c>
      <c r="R273">
        <v>2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124362.07</v>
      </c>
      <c r="BJ273">
        <v>148906.98000000001</v>
      </c>
      <c r="BK273">
        <v>24544.91</v>
      </c>
      <c r="BL273">
        <v>1</v>
      </c>
      <c r="BM273">
        <v>1</v>
      </c>
      <c r="BN273">
        <v>124362.0727910464</v>
      </c>
      <c r="BO273">
        <v>148906.98429407229</v>
      </c>
      <c r="BP273">
        <v>24544.911503025829</v>
      </c>
      <c r="BQ273">
        <v>0</v>
      </c>
      <c r="BR273">
        <v>0</v>
      </c>
      <c r="BS273">
        <v>0</v>
      </c>
      <c r="BT273">
        <v>-2.7910464268643409E-3</v>
      </c>
      <c r="BU273">
        <v>-4.2940722487401217E-3</v>
      </c>
      <c r="BV273">
        <v>-1.503025832789717E-3</v>
      </c>
      <c r="BW273">
        <v>24544.911503025829</v>
      </c>
      <c r="BX273">
        <v>74453.49214703613</v>
      </c>
      <c r="BY273">
        <v>89344.190576443347</v>
      </c>
      <c r="BZ273">
        <v>104234.88900585059</v>
      </c>
      <c r="CA273">
        <v>119125.5874352578</v>
      </c>
      <c r="CB273">
        <v>134016.285864665</v>
      </c>
      <c r="CC273">
        <v>163797.68272347949</v>
      </c>
      <c r="CD273">
        <v>178688.38115288669</v>
      </c>
      <c r="CE273">
        <v>193579.07958229401</v>
      </c>
      <c r="CF273">
        <v>208469.77801170119</v>
      </c>
      <c r="CG273">
        <v>223360.47644110839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6.0667150613158816</v>
      </c>
      <c r="CT273">
        <v>1.4630000000000001</v>
      </c>
      <c r="CU273">
        <v>-0.34066460027011841</v>
      </c>
      <c r="CX273">
        <v>12681.83457049223</v>
      </c>
      <c r="CZ273">
        <v>5236.4853557886199</v>
      </c>
      <c r="DA273">
        <v>8545.5294512124456</v>
      </c>
      <c r="DB273">
        <v>12681.83457049223</v>
      </c>
      <c r="DC273">
        <v>17999.941152423391</v>
      </c>
      <c r="DD273">
        <v>25090.749928331581</v>
      </c>
      <c r="DE273">
        <v>-719.79401597427204</v>
      </c>
      <c r="DF273">
        <v>1927.4412603647911</v>
      </c>
      <c r="DG273">
        <v>5236.4853557886199</v>
      </c>
      <c r="DH273">
        <v>9490.9706213335448</v>
      </c>
      <c r="DI273">
        <v>15163.6176420601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</row>
    <row r="274" spans="1:123" x14ac:dyDescent="0.25">
      <c r="A274" s="80" t="s">
        <v>645</v>
      </c>
      <c r="B274">
        <v>25182.95624577186</v>
      </c>
      <c r="C274">
        <v>20165.045894679999</v>
      </c>
      <c r="D274">
        <v>0</v>
      </c>
      <c r="E274">
        <v>4</v>
      </c>
      <c r="F274">
        <v>24</v>
      </c>
      <c r="G274">
        <v>1671439703</v>
      </c>
      <c r="H274">
        <v>36073.356902214728</v>
      </c>
      <c r="I274">
        <v>23839.575531030001</v>
      </c>
      <c r="J274">
        <v>0</v>
      </c>
      <c r="K274">
        <v>6</v>
      </c>
      <c r="L274">
        <v>33</v>
      </c>
      <c r="M274">
        <v>1671597891</v>
      </c>
      <c r="N274">
        <v>332</v>
      </c>
      <c r="O274">
        <v>0</v>
      </c>
      <c r="P274">
        <v>695</v>
      </c>
      <c r="Q274">
        <v>8</v>
      </c>
      <c r="R274">
        <v>23</v>
      </c>
      <c r="S274">
        <v>0</v>
      </c>
      <c r="T274">
        <v>237</v>
      </c>
      <c r="U274">
        <v>0</v>
      </c>
      <c r="V274">
        <v>6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118</v>
      </c>
      <c r="AC274">
        <v>2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126</v>
      </c>
      <c r="BI274">
        <v>321919.83</v>
      </c>
      <c r="BJ274">
        <v>346407.5</v>
      </c>
      <c r="BK274">
        <v>24487.67</v>
      </c>
      <c r="BL274">
        <v>5</v>
      </c>
      <c r="BM274">
        <v>15</v>
      </c>
      <c r="BN274">
        <v>27296.155051140391</v>
      </c>
      <c r="BO274">
        <v>37432.219177777239</v>
      </c>
      <c r="BP274">
        <v>10136.064126636849</v>
      </c>
      <c r="BQ274">
        <v>39322.520387332203</v>
      </c>
      <c r="BR274">
        <v>53674.124024484263</v>
      </c>
      <c r="BS274">
        <v>14351.603637152069</v>
      </c>
      <c r="BT274">
        <v>255301.15456152739</v>
      </c>
      <c r="BU274">
        <v>255301.15679773851</v>
      </c>
      <c r="BV274">
        <v>2.236211079434725E-3</v>
      </c>
      <c r="BW274">
        <v>24487.667763788919</v>
      </c>
      <c r="BX274">
        <v>18716.109588888619</v>
      </c>
      <c r="BY274">
        <v>22459.331506666342</v>
      </c>
      <c r="BZ274">
        <v>26202.553424444061</v>
      </c>
      <c r="CA274">
        <v>29945.77534222179</v>
      </c>
      <c r="CB274">
        <v>33688.997259999524</v>
      </c>
      <c r="CC274">
        <v>41175.441095554968</v>
      </c>
      <c r="CD274">
        <v>44918.663013332683</v>
      </c>
      <c r="CE274">
        <v>48661.884931110413</v>
      </c>
      <c r="CF274">
        <v>52405.106848888128</v>
      </c>
      <c r="CG274">
        <v>56148.328766665858</v>
      </c>
      <c r="CH274">
        <v>26837.062012242131</v>
      </c>
      <c r="CI274">
        <v>32204.474414690561</v>
      </c>
      <c r="CJ274">
        <v>37571.886817138977</v>
      </c>
      <c r="CK274">
        <v>42939.29921958741</v>
      </c>
      <c r="CL274">
        <v>48306.711622035837</v>
      </c>
      <c r="CM274">
        <v>59041.536426932696</v>
      </c>
      <c r="CN274">
        <v>64408.948829381123</v>
      </c>
      <c r="CO274">
        <v>69776.361231829549</v>
      </c>
      <c r="CP274">
        <v>75143.773634277968</v>
      </c>
      <c r="CQ274">
        <v>80511.186036726402</v>
      </c>
      <c r="CR274">
        <v>3.692973792402126</v>
      </c>
      <c r="CS274">
        <v>3.739939130254252</v>
      </c>
      <c r="CT274">
        <v>1.4630000000000001</v>
      </c>
      <c r="CU274">
        <v>8.3137932965986705E-2</v>
      </c>
      <c r="CV274">
        <v>6.9536123634201585E-2</v>
      </c>
      <c r="CW274">
        <v>1.5647313488768371</v>
      </c>
      <c r="CX274">
        <v>-778.00933219254125</v>
      </c>
      <c r="CY274">
        <v>-933.07263103100195</v>
      </c>
      <c r="CZ274">
        <v>-2649.620291081404</v>
      </c>
      <c r="DA274">
        <v>-1817.7931982419091</v>
      </c>
      <c r="DB274">
        <v>-778.00933219254148</v>
      </c>
      <c r="DC274">
        <v>558.85563844235912</v>
      </c>
      <c r="DD274">
        <v>2341.3422659555622</v>
      </c>
      <c r="DE274">
        <v>-4146.909058192492</v>
      </c>
      <c r="DF274">
        <v>-3481.4473839208972</v>
      </c>
      <c r="DG274">
        <v>-2649.6202910814031</v>
      </c>
      <c r="DH274">
        <v>-1580.128314573481</v>
      </c>
      <c r="DI274">
        <v>-154.1390125629205</v>
      </c>
      <c r="DJ274">
        <v>-3616.7788322552151</v>
      </c>
      <c r="DK274">
        <v>-2424.0205206000101</v>
      </c>
      <c r="DL274">
        <v>-933.07263103100195</v>
      </c>
      <c r="DM274">
        <v>983.86036984343627</v>
      </c>
      <c r="DN274">
        <v>3539.7710376760192</v>
      </c>
      <c r="DO274">
        <v>-5763.7437932345856</v>
      </c>
      <c r="DP274">
        <v>-4809.5371439104201</v>
      </c>
      <c r="DQ274">
        <v>-3616.7788322552151</v>
      </c>
      <c r="DR274">
        <v>-2083.2324315556648</v>
      </c>
      <c r="DS274">
        <v>-38.503897289598171</v>
      </c>
    </row>
    <row r="275" spans="1:123" x14ac:dyDescent="0.25">
      <c r="A275" s="80" t="s">
        <v>653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62054.229802526999</v>
      </c>
      <c r="I275">
        <v>42801.249601782612</v>
      </c>
      <c r="J275">
        <v>0</v>
      </c>
      <c r="K275">
        <v>1</v>
      </c>
      <c r="L275">
        <v>33</v>
      </c>
      <c r="M275">
        <v>1672162526</v>
      </c>
      <c r="N275">
        <v>10410</v>
      </c>
      <c r="O275">
        <v>0</v>
      </c>
      <c r="P275">
        <v>15940</v>
      </c>
      <c r="Q275">
        <v>4</v>
      </c>
      <c r="R275">
        <v>9</v>
      </c>
      <c r="S275">
        <v>0</v>
      </c>
      <c r="T275">
        <v>4912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618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618</v>
      </c>
      <c r="BI275">
        <v>211819.1</v>
      </c>
      <c r="BJ275">
        <v>236110.83</v>
      </c>
      <c r="BK275">
        <v>24291.73</v>
      </c>
      <c r="BL275">
        <v>2</v>
      </c>
      <c r="BM275">
        <v>3</v>
      </c>
      <c r="BN275">
        <v>0</v>
      </c>
      <c r="BO275">
        <v>0</v>
      </c>
      <c r="BP275">
        <v>0</v>
      </c>
      <c r="BQ275">
        <v>67077.278883002</v>
      </c>
      <c r="BR275">
        <v>91369.006387976988</v>
      </c>
      <c r="BS275">
        <v>24291.727504974981</v>
      </c>
      <c r="BT275">
        <v>144741.82111699801</v>
      </c>
      <c r="BU275">
        <v>144741.823612023</v>
      </c>
      <c r="BV275">
        <v>2.495025019015884E-3</v>
      </c>
      <c r="BW275">
        <v>24291.727504974981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45684.503193988487</v>
      </c>
      <c r="CI275">
        <v>54821.403832786193</v>
      </c>
      <c r="CJ275">
        <v>63958.304471583877</v>
      </c>
      <c r="CK275">
        <v>73095.20511038159</v>
      </c>
      <c r="CL275">
        <v>82232.105749179289</v>
      </c>
      <c r="CM275">
        <v>100505.9070267747</v>
      </c>
      <c r="CN275">
        <v>109642.8076655724</v>
      </c>
      <c r="CO275">
        <v>118779.7083043701</v>
      </c>
      <c r="CP275">
        <v>127916.6089431678</v>
      </c>
      <c r="CQ275">
        <v>137053.50958196551</v>
      </c>
      <c r="CS275">
        <v>3.761321889077855</v>
      </c>
      <c r="CT275">
        <v>1.4630000000000001</v>
      </c>
      <c r="CV275">
        <v>6.3455912033272055E-2</v>
      </c>
      <c r="CW275">
        <v>1.5558359993046771</v>
      </c>
      <c r="CY275">
        <v>-1449.475907980735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-6017.926227379583</v>
      </c>
      <c r="DK275">
        <v>-3987.503863202317</v>
      </c>
      <c r="DL275">
        <v>-1449.4759079807341</v>
      </c>
      <c r="DM275">
        <v>1813.7028915898741</v>
      </c>
      <c r="DN275">
        <v>6164.6079576840166</v>
      </c>
      <c r="DO275">
        <v>-9672.6864828986618</v>
      </c>
      <c r="DP275">
        <v>-8048.348591556849</v>
      </c>
      <c r="DQ275">
        <v>-6017.926227379583</v>
      </c>
      <c r="DR275">
        <v>-3407.3831877230991</v>
      </c>
      <c r="DS275">
        <v>73.340865152214974</v>
      </c>
    </row>
    <row r="276" spans="1:123" x14ac:dyDescent="0.25">
      <c r="A276" s="80" t="s">
        <v>672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51608.723264354208</v>
      </c>
      <c r="I276">
        <v>36441.18975761062</v>
      </c>
      <c r="J276">
        <v>0</v>
      </c>
      <c r="K276">
        <v>13</v>
      </c>
      <c r="L276">
        <v>45</v>
      </c>
      <c r="M276">
        <v>1671075056</v>
      </c>
      <c r="N276">
        <v>707</v>
      </c>
      <c r="O276">
        <v>0</v>
      </c>
      <c r="P276">
        <v>4498</v>
      </c>
      <c r="Q276">
        <v>3</v>
      </c>
      <c r="R276">
        <v>24</v>
      </c>
      <c r="S276">
        <v>172</v>
      </c>
      <c r="T276">
        <v>3619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172</v>
      </c>
      <c r="BI276">
        <v>53258.51</v>
      </c>
      <c r="BJ276">
        <v>77390.66</v>
      </c>
      <c r="BK276">
        <v>24132.15</v>
      </c>
      <c r="BL276">
        <v>1</v>
      </c>
      <c r="BM276">
        <v>1</v>
      </c>
      <c r="BN276">
        <v>0</v>
      </c>
      <c r="BO276">
        <v>0</v>
      </c>
      <c r="BP276">
        <v>0</v>
      </c>
      <c r="BQ276">
        <v>53258.513684375881</v>
      </c>
      <c r="BR276">
        <v>77390.66039324562</v>
      </c>
      <c r="BS276">
        <v>24132.146708869739</v>
      </c>
      <c r="BT276">
        <v>-3.6843758789473209E-3</v>
      </c>
      <c r="BU276">
        <v>-3.9324561657849699E-4</v>
      </c>
      <c r="BV276">
        <v>3.2911302623688239E-3</v>
      </c>
      <c r="BW276">
        <v>24132.146708869739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38695.33019662281</v>
      </c>
      <c r="CI276">
        <v>46434.396235947373</v>
      </c>
      <c r="CJ276">
        <v>54173.46227527193</v>
      </c>
      <c r="CK276">
        <v>61912.5283145965</v>
      </c>
      <c r="CL276">
        <v>69651.594353921057</v>
      </c>
      <c r="CM276">
        <v>85129.726432570184</v>
      </c>
      <c r="CN276">
        <v>92868.792471894747</v>
      </c>
      <c r="CO276">
        <v>100607.8585112193</v>
      </c>
      <c r="CP276">
        <v>108346.9245505439</v>
      </c>
      <c r="CQ276">
        <v>116085.99058986839</v>
      </c>
      <c r="CS276">
        <v>3.2069530045083301</v>
      </c>
      <c r="CT276">
        <v>1.4630000000000001</v>
      </c>
      <c r="CV276">
        <v>0.24728987121944271</v>
      </c>
      <c r="CW276">
        <v>1.824785081594045</v>
      </c>
      <c r="CY276">
        <v>-4784.4816105583341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-8654.0146302206158</v>
      </c>
      <c r="DK276">
        <v>-6934.2221770373799</v>
      </c>
      <c r="DL276">
        <v>-4784.4816105583341</v>
      </c>
      <c r="DM276">
        <v>-2020.5294536567051</v>
      </c>
      <c r="DN276">
        <v>1664.7400888788</v>
      </c>
      <c r="DO276">
        <v>-11749.64104595044</v>
      </c>
      <c r="DP276">
        <v>-10373.80708340385</v>
      </c>
      <c r="DQ276">
        <v>-8654.014630220614</v>
      </c>
      <c r="DR276">
        <v>-6442.8529046993099</v>
      </c>
      <c r="DS276">
        <v>-3494.6372706709039</v>
      </c>
    </row>
    <row r="277" spans="1:123" x14ac:dyDescent="0.25">
      <c r="A277" s="80" t="s">
        <v>651</v>
      </c>
      <c r="B277">
        <v>5140.5603505436029</v>
      </c>
      <c r="C277">
        <v>0</v>
      </c>
      <c r="D277">
        <v>0</v>
      </c>
      <c r="E277">
        <v>22</v>
      </c>
      <c r="F277">
        <v>39</v>
      </c>
      <c r="G277">
        <v>1637312149</v>
      </c>
      <c r="H277">
        <v>61772.323306147322</v>
      </c>
      <c r="I277">
        <v>32876.620313485109</v>
      </c>
      <c r="J277">
        <v>0</v>
      </c>
      <c r="K277">
        <v>9</v>
      </c>
      <c r="L277">
        <v>47</v>
      </c>
      <c r="M277">
        <v>1671654631</v>
      </c>
      <c r="N277">
        <v>104583</v>
      </c>
      <c r="O277">
        <v>0</v>
      </c>
      <c r="P277">
        <v>116005</v>
      </c>
      <c r="Q277">
        <v>4</v>
      </c>
      <c r="R277">
        <v>15</v>
      </c>
      <c r="S277">
        <v>86</v>
      </c>
      <c r="T277">
        <v>11317</v>
      </c>
      <c r="U277">
        <v>19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105</v>
      </c>
      <c r="BI277">
        <v>73020.479999999996</v>
      </c>
      <c r="BJ277">
        <v>97085.92</v>
      </c>
      <c r="BK277">
        <v>24065.439999999999</v>
      </c>
      <c r="BL277">
        <v>2</v>
      </c>
      <c r="BM277">
        <v>4</v>
      </c>
      <c r="BN277">
        <v>0</v>
      </c>
      <c r="BO277">
        <v>0</v>
      </c>
      <c r="BP277">
        <v>0</v>
      </c>
      <c r="BQ277">
        <v>67465.955981477222</v>
      </c>
      <c r="BR277">
        <v>91531.39876233117</v>
      </c>
      <c r="BS277">
        <v>24065.44278085394</v>
      </c>
      <c r="BT277">
        <v>5554.524018522774</v>
      </c>
      <c r="BU277">
        <v>5554.5212376688287</v>
      </c>
      <c r="BV277">
        <v>-2.7808539416582789E-3</v>
      </c>
      <c r="BW277">
        <v>24065.44278085394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45765.699381165578</v>
      </c>
      <c r="CI277">
        <v>54918.8392573987</v>
      </c>
      <c r="CJ277">
        <v>64071.979133631823</v>
      </c>
      <c r="CK277">
        <v>73225.119009864939</v>
      </c>
      <c r="CL277">
        <v>82378.258886098061</v>
      </c>
      <c r="CM277">
        <v>100684.53863856431</v>
      </c>
      <c r="CN277">
        <v>109837.6785147974</v>
      </c>
      <c r="CO277">
        <v>118990.81839103049</v>
      </c>
      <c r="CP277">
        <v>128143.9582672636</v>
      </c>
      <c r="CQ277">
        <v>137297.09814349681</v>
      </c>
      <c r="CS277">
        <v>3.8034371358067012</v>
      </c>
      <c r="CT277">
        <v>1.4630000000000001</v>
      </c>
      <c r="CV277">
        <v>5.168032418435331E-2</v>
      </c>
      <c r="CW277">
        <v>1.5386083142817091</v>
      </c>
      <c r="CY277">
        <v>-1182.5930902711491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-5759.1630283877057</v>
      </c>
      <c r="DK277">
        <v>-3725.1319447803471</v>
      </c>
      <c r="DL277">
        <v>-1182.593090271148</v>
      </c>
      <c r="DM277">
        <v>2086.3854369549658</v>
      </c>
      <c r="DN277">
        <v>6445.0234732564504</v>
      </c>
      <c r="DO277">
        <v>-9420.4189788809526</v>
      </c>
      <c r="DP277">
        <v>-7793.1941119950643</v>
      </c>
      <c r="DQ277">
        <v>-5759.1630283877057</v>
      </c>
      <c r="DR277">
        <v>-3143.980206606815</v>
      </c>
      <c r="DS277">
        <v>342.93022243437372</v>
      </c>
    </row>
    <row r="278" spans="1:123" x14ac:dyDescent="0.25">
      <c r="A278" s="80" t="s">
        <v>661</v>
      </c>
      <c r="B278">
        <v>56898.813785391227</v>
      </c>
      <c r="C278">
        <v>54056.394328366499</v>
      </c>
      <c r="D278">
        <v>0</v>
      </c>
      <c r="E278">
        <v>6</v>
      </c>
      <c r="F278">
        <v>7</v>
      </c>
      <c r="G278">
        <v>1669625171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1449682</v>
      </c>
      <c r="O278">
        <v>0</v>
      </c>
      <c r="P278">
        <v>1450934</v>
      </c>
      <c r="Q278">
        <v>3</v>
      </c>
      <c r="R278">
        <v>16</v>
      </c>
      <c r="S278">
        <v>0</v>
      </c>
      <c r="T278">
        <v>0</v>
      </c>
      <c r="U278">
        <v>0</v>
      </c>
      <c r="V278">
        <v>1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1251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3191720.66</v>
      </c>
      <c r="BJ278">
        <v>3215782.23</v>
      </c>
      <c r="BK278">
        <v>24061.57</v>
      </c>
      <c r="BL278">
        <v>2</v>
      </c>
      <c r="BM278">
        <v>8</v>
      </c>
      <c r="BN278">
        <v>62144.554480521612</v>
      </c>
      <c r="BO278">
        <v>86206.123839642867</v>
      </c>
      <c r="BP278">
        <v>24061.569359121251</v>
      </c>
      <c r="BQ278">
        <v>0</v>
      </c>
      <c r="BR278">
        <v>0</v>
      </c>
      <c r="BS278">
        <v>0</v>
      </c>
      <c r="BT278">
        <v>3129576.1055194791</v>
      </c>
      <c r="BU278">
        <v>3129576.1061603571</v>
      </c>
      <c r="BV278">
        <v>6.4087874488905072E-4</v>
      </c>
      <c r="BW278">
        <v>24061.569359121251</v>
      </c>
      <c r="BX278">
        <v>43103.061919821434</v>
      </c>
      <c r="BY278">
        <v>51723.674303785723</v>
      </c>
      <c r="BZ278">
        <v>60344.286687750013</v>
      </c>
      <c r="CA278">
        <v>68964.899071714302</v>
      </c>
      <c r="CB278">
        <v>77585.511455678585</v>
      </c>
      <c r="CC278">
        <v>94826.736223607164</v>
      </c>
      <c r="CD278">
        <v>103447.3486075714</v>
      </c>
      <c r="CE278">
        <v>112067.9609915357</v>
      </c>
      <c r="CF278">
        <v>120688.5733755</v>
      </c>
      <c r="CG278">
        <v>129309.18575946429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3.5827307252078251</v>
      </c>
      <c r="CT278">
        <v>1.4630000000000001</v>
      </c>
      <c r="CU278">
        <v>0.1164668256691188</v>
      </c>
      <c r="CX278">
        <v>-2510.038399210539</v>
      </c>
      <c r="CZ278">
        <v>-6820.3445911926829</v>
      </c>
      <c r="DA278">
        <v>-4904.6529503117272</v>
      </c>
      <c r="DB278">
        <v>-2510.038399210538</v>
      </c>
      <c r="DC278">
        <v>568.75173791956331</v>
      </c>
      <c r="DD278">
        <v>4673.805254093033</v>
      </c>
      <c r="DE278">
        <v>-10268.589544778401</v>
      </c>
      <c r="DF278">
        <v>-8736.0362320736313</v>
      </c>
      <c r="DG278">
        <v>-6820.3445911926792</v>
      </c>
      <c r="DH278">
        <v>-4357.3124814885959</v>
      </c>
      <c r="DI278">
        <v>-1073.269668549819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</row>
    <row r="279" spans="1:123" x14ac:dyDescent="0.25">
      <c r="A279" s="80" t="s">
        <v>1029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51923.519937706697</v>
      </c>
      <c r="I279">
        <v>23389.961810856781</v>
      </c>
      <c r="J279">
        <v>0</v>
      </c>
      <c r="K279">
        <v>26</v>
      </c>
      <c r="L279">
        <v>56</v>
      </c>
      <c r="M279">
        <v>1671108714</v>
      </c>
      <c r="N279">
        <v>8058</v>
      </c>
      <c r="O279">
        <v>0</v>
      </c>
      <c r="P279">
        <v>12264</v>
      </c>
      <c r="Q279">
        <v>8</v>
      </c>
      <c r="R279">
        <v>89</v>
      </c>
      <c r="S279">
        <v>119</v>
      </c>
      <c r="T279">
        <v>2736</v>
      </c>
      <c r="U279">
        <v>0</v>
      </c>
      <c r="V279">
        <v>152</v>
      </c>
      <c r="W279">
        <v>7</v>
      </c>
      <c r="X279">
        <v>0</v>
      </c>
      <c r="Y279">
        <v>0</v>
      </c>
      <c r="Z279">
        <v>0</v>
      </c>
      <c r="AA279">
        <v>1</v>
      </c>
      <c r="AB279">
        <v>437</v>
      </c>
      <c r="AC279">
        <v>754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1470</v>
      </c>
      <c r="BI279">
        <v>199286.05</v>
      </c>
      <c r="BJ279">
        <v>227281.59</v>
      </c>
      <c r="BK279">
        <v>27995.54</v>
      </c>
      <c r="BL279">
        <v>6</v>
      </c>
      <c r="BM279">
        <v>47</v>
      </c>
      <c r="BN279">
        <v>0</v>
      </c>
      <c r="BO279">
        <v>0</v>
      </c>
      <c r="BP279">
        <v>0</v>
      </c>
      <c r="BQ279">
        <v>53908.934443707192</v>
      </c>
      <c r="BR279">
        <v>77861.036608765615</v>
      </c>
      <c r="BS279">
        <v>23952.102165058419</v>
      </c>
      <c r="BT279">
        <v>145377.11555629279</v>
      </c>
      <c r="BU279">
        <v>149420.5533912344</v>
      </c>
      <c r="BV279">
        <v>4043.4378349415779</v>
      </c>
      <c r="BW279">
        <v>23952.102165058419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38930.518304382807</v>
      </c>
      <c r="CI279">
        <v>46716.621965259357</v>
      </c>
      <c r="CJ279">
        <v>54502.725626135929</v>
      </c>
      <c r="CK279">
        <v>62288.829287012493</v>
      </c>
      <c r="CL279">
        <v>70074.932947889058</v>
      </c>
      <c r="CM279">
        <v>85647.140269642186</v>
      </c>
      <c r="CN279">
        <v>93433.243930518729</v>
      </c>
      <c r="CO279">
        <v>101219.3475913953</v>
      </c>
      <c r="CP279">
        <v>109005.4512522719</v>
      </c>
      <c r="CQ279">
        <v>116791.5549131484</v>
      </c>
      <c r="CS279">
        <v>3.2506974157095119</v>
      </c>
      <c r="CT279">
        <v>1.4630000000000001</v>
      </c>
      <c r="CV279">
        <v>0.2305051773411344</v>
      </c>
      <c r="CW279">
        <v>1.80022907445008</v>
      </c>
      <c r="CY279">
        <v>-4486.8430128670179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-8379.8948433052992</v>
      </c>
      <c r="DK279">
        <v>-6649.6495853327287</v>
      </c>
      <c r="DL279">
        <v>-4486.8430128670188</v>
      </c>
      <c r="DM279">
        <v>-1706.0917054111051</v>
      </c>
      <c r="DN279">
        <v>2001.576704530115</v>
      </c>
      <c r="DO279">
        <v>-11494.33630765592</v>
      </c>
      <c r="DP279">
        <v>-10110.14010127787</v>
      </c>
      <c r="DQ279">
        <v>-8379.8948433052992</v>
      </c>
      <c r="DR279">
        <v>-6155.2937973405678</v>
      </c>
      <c r="DS279">
        <v>-3189.159069387591</v>
      </c>
    </row>
    <row r="280" spans="1:123" x14ac:dyDescent="0.25">
      <c r="A280" s="80" t="s">
        <v>1247</v>
      </c>
      <c r="B280">
        <v>100511.7445032676</v>
      </c>
      <c r="C280">
        <v>99990.81</v>
      </c>
      <c r="D280">
        <v>37890.472673707271</v>
      </c>
      <c r="E280">
        <v>2</v>
      </c>
      <c r="F280">
        <v>0</v>
      </c>
      <c r="G280">
        <v>1671724379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24052</v>
      </c>
      <c r="O280">
        <v>0</v>
      </c>
      <c r="P280">
        <v>24052</v>
      </c>
      <c r="Q280">
        <v>1</v>
      </c>
      <c r="R280">
        <v>2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124952.63</v>
      </c>
      <c r="BJ280">
        <v>148842.38</v>
      </c>
      <c r="BK280">
        <v>23889.75</v>
      </c>
      <c r="BL280">
        <v>1</v>
      </c>
      <c r="BM280">
        <v>1</v>
      </c>
      <c r="BN280">
        <v>124952.6333285555</v>
      </c>
      <c r="BO280">
        <v>148842.3829210799</v>
      </c>
      <c r="BP280">
        <v>23889.749592524331</v>
      </c>
      <c r="BQ280">
        <v>0</v>
      </c>
      <c r="BR280">
        <v>0</v>
      </c>
      <c r="BS280">
        <v>0</v>
      </c>
      <c r="BT280">
        <v>-3.3285555400652811E-3</v>
      </c>
      <c r="BU280">
        <v>-2.9210798675194378E-3</v>
      </c>
      <c r="BV280">
        <v>4.0747566890786402E-4</v>
      </c>
      <c r="BW280">
        <v>23889.749592524331</v>
      </c>
      <c r="BX280">
        <v>74421.191460539936</v>
      </c>
      <c r="BY280">
        <v>89305.42975264792</v>
      </c>
      <c r="BZ280">
        <v>104189.6680447559</v>
      </c>
      <c r="CA280">
        <v>119073.9063368639</v>
      </c>
      <c r="CB280">
        <v>133958.1446289719</v>
      </c>
      <c r="CC280">
        <v>163726.6212131879</v>
      </c>
      <c r="CD280">
        <v>178610.85950529581</v>
      </c>
      <c r="CE280">
        <v>193495.09779740381</v>
      </c>
      <c r="CF280">
        <v>208379.33608951181</v>
      </c>
      <c r="CG280">
        <v>223263.57438161981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6.2303869006503181</v>
      </c>
      <c r="CT280">
        <v>1.4630000000000001</v>
      </c>
      <c r="CU280">
        <v>-0.35798529629315862</v>
      </c>
      <c r="CX280">
        <v>13320.846137745641</v>
      </c>
      <c r="CZ280">
        <v>5878.7269916916448</v>
      </c>
      <c r="DA280">
        <v>9186.3355010489722</v>
      </c>
      <c r="DB280">
        <v>13320.846137745641</v>
      </c>
      <c r="DC280">
        <v>18636.645527784211</v>
      </c>
      <c r="DD280">
        <v>25724.37804783562</v>
      </c>
      <c r="DE280">
        <v>-74.968325151548925</v>
      </c>
      <c r="DF280">
        <v>2571.1184823343142</v>
      </c>
      <c r="DG280">
        <v>5878.7269916916448</v>
      </c>
      <c r="DH280">
        <v>10131.3665037225</v>
      </c>
      <c r="DI280">
        <v>15801.552519763631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</row>
    <row r="281" spans="1:123" x14ac:dyDescent="0.25">
      <c r="A281" s="80" t="s">
        <v>1021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56079.645867855113</v>
      </c>
      <c r="I281">
        <v>25224.91787548309</v>
      </c>
      <c r="J281">
        <v>0</v>
      </c>
      <c r="K281">
        <v>25</v>
      </c>
      <c r="L281">
        <v>56</v>
      </c>
      <c r="M281">
        <v>1671205223</v>
      </c>
      <c r="N281">
        <v>48284</v>
      </c>
      <c r="O281">
        <v>0</v>
      </c>
      <c r="P281">
        <v>48936</v>
      </c>
      <c r="Q281">
        <v>6</v>
      </c>
      <c r="R281">
        <v>40</v>
      </c>
      <c r="S281">
        <v>5</v>
      </c>
      <c r="T281">
        <v>641</v>
      </c>
      <c r="U281">
        <v>1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5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11</v>
      </c>
      <c r="BI281">
        <v>146946.93</v>
      </c>
      <c r="BJ281">
        <v>170758.57</v>
      </c>
      <c r="BK281">
        <v>23811.64</v>
      </c>
      <c r="BL281">
        <v>2</v>
      </c>
      <c r="BM281">
        <v>13</v>
      </c>
      <c r="BN281">
        <v>0</v>
      </c>
      <c r="BO281">
        <v>0</v>
      </c>
      <c r="BP281">
        <v>0</v>
      </c>
      <c r="BQ281">
        <v>60156.305634926219</v>
      </c>
      <c r="BR281">
        <v>83967.948148901734</v>
      </c>
      <c r="BS281">
        <v>23811.642513975519</v>
      </c>
      <c r="BT281">
        <v>86790.624365073774</v>
      </c>
      <c r="BU281">
        <v>86790.621851098273</v>
      </c>
      <c r="BV281">
        <v>-2.5139755161944781E-3</v>
      </c>
      <c r="BW281">
        <v>23811.642513975519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41983.974074450867</v>
      </c>
      <c r="CI281">
        <v>50380.768889341038</v>
      </c>
      <c r="CJ281">
        <v>58777.563704231208</v>
      </c>
      <c r="CK281">
        <v>67174.358519121393</v>
      </c>
      <c r="CL281">
        <v>75571.153334011557</v>
      </c>
      <c r="CM281">
        <v>92364.742963791912</v>
      </c>
      <c r="CN281">
        <v>100761.5377786821</v>
      </c>
      <c r="CO281">
        <v>109158.3325935723</v>
      </c>
      <c r="CP281">
        <v>117555.1274084624</v>
      </c>
      <c r="CQ281">
        <v>125951.92222335259</v>
      </c>
      <c r="CS281">
        <v>3.5263400288165472</v>
      </c>
      <c r="CT281">
        <v>1.4630000000000001</v>
      </c>
      <c r="CV281">
        <v>0.13432056106694129</v>
      </c>
      <c r="CW281">
        <v>1.659510980840935</v>
      </c>
      <c r="CY281">
        <v>-2819.6554767500811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-7018.0528841951673</v>
      </c>
      <c r="DK281">
        <v>-5152.0984808862413</v>
      </c>
      <c r="DL281">
        <v>-2819.655476750082</v>
      </c>
      <c r="DM281">
        <v>179.1998142821212</v>
      </c>
      <c r="DN281">
        <v>4177.6735356583958</v>
      </c>
      <c r="DO281">
        <v>-10376.77081015124</v>
      </c>
      <c r="DP281">
        <v>-8884.0072875040951</v>
      </c>
      <c r="DQ281">
        <v>-7018.0528841951673</v>
      </c>
      <c r="DR281">
        <v>-4618.9686513694032</v>
      </c>
      <c r="DS281">
        <v>-1420.1896742683859</v>
      </c>
    </row>
    <row r="282" spans="1:123" x14ac:dyDescent="0.25">
      <c r="A282" s="80" t="s">
        <v>1019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59562.941910605638</v>
      </c>
      <c r="I282">
        <v>32526.789570395711</v>
      </c>
      <c r="J282">
        <v>0</v>
      </c>
      <c r="K282">
        <v>79</v>
      </c>
      <c r="L282">
        <v>58</v>
      </c>
      <c r="M282">
        <v>1671461286</v>
      </c>
      <c r="N282">
        <v>1604</v>
      </c>
      <c r="O282">
        <v>0</v>
      </c>
      <c r="P282">
        <v>1971</v>
      </c>
      <c r="Q282">
        <v>7</v>
      </c>
      <c r="R282">
        <v>28</v>
      </c>
      <c r="S282">
        <v>5</v>
      </c>
      <c r="T282">
        <v>362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5</v>
      </c>
      <c r="BI282">
        <v>1526450.39</v>
      </c>
      <c r="BJ282">
        <v>1794919.68</v>
      </c>
      <c r="BK282">
        <v>268469.28000000003</v>
      </c>
      <c r="BL282">
        <v>3</v>
      </c>
      <c r="BM282">
        <v>8</v>
      </c>
      <c r="BN282">
        <v>0</v>
      </c>
      <c r="BO282">
        <v>0</v>
      </c>
      <c r="BP282">
        <v>0</v>
      </c>
      <c r="BQ282">
        <v>64725.127650472161</v>
      </c>
      <c r="BR282">
        <v>88184.440091101336</v>
      </c>
      <c r="BS282">
        <v>23459.312440629179</v>
      </c>
      <c r="BT282">
        <v>1461725.262349528</v>
      </c>
      <c r="BU282">
        <v>1706735.2399088989</v>
      </c>
      <c r="BV282">
        <v>245009.96755937091</v>
      </c>
      <c r="BW282">
        <v>23459.312440629179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44092.220045550668</v>
      </c>
      <c r="CI282">
        <v>52910.664054660803</v>
      </c>
      <c r="CJ282">
        <v>61729.108063770931</v>
      </c>
      <c r="CK282">
        <v>70547.552072881066</v>
      </c>
      <c r="CL282">
        <v>79365.996081991208</v>
      </c>
      <c r="CM282">
        <v>97002.884100211479</v>
      </c>
      <c r="CN282">
        <v>105821.32810932161</v>
      </c>
      <c r="CO282">
        <v>114639.77211843171</v>
      </c>
      <c r="CP282">
        <v>123458.21612754191</v>
      </c>
      <c r="CQ282">
        <v>132276.660136652</v>
      </c>
      <c r="CS282">
        <v>3.7590377089813898</v>
      </c>
      <c r="CT282">
        <v>1.4630000000000001</v>
      </c>
      <c r="CV282">
        <v>6.4102121253767574E-2</v>
      </c>
      <c r="CW282">
        <v>1.556781403394262</v>
      </c>
      <c r="CY282">
        <v>-1413.202417853845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-5822.4244224089134</v>
      </c>
      <c r="DK282">
        <v>-3862.7701981622158</v>
      </c>
      <c r="DL282">
        <v>-1413.202417853845</v>
      </c>
      <c r="DM282">
        <v>1736.2418711140599</v>
      </c>
      <c r="DN282">
        <v>5935.5009230712676</v>
      </c>
      <c r="DO282">
        <v>-9349.8020260529665</v>
      </c>
      <c r="DP282">
        <v>-7782.0786466556092</v>
      </c>
      <c r="DQ282">
        <v>-5822.4244224089134</v>
      </c>
      <c r="DR282">
        <v>-3302.8689912345872</v>
      </c>
      <c r="DS282">
        <v>56.538250331177551</v>
      </c>
    </row>
    <row r="283" spans="1:123" x14ac:dyDescent="0.25">
      <c r="A283" s="80" t="s">
        <v>665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27992.69701807154</v>
      </c>
      <c r="I283">
        <v>27992.69701807154</v>
      </c>
      <c r="J283">
        <v>4007.9600325168922</v>
      </c>
      <c r="K283">
        <v>1</v>
      </c>
      <c r="L283">
        <v>0</v>
      </c>
      <c r="M283">
        <v>1660634015</v>
      </c>
      <c r="N283">
        <v>345</v>
      </c>
      <c r="O283">
        <v>0</v>
      </c>
      <c r="P283">
        <v>22491</v>
      </c>
      <c r="Q283">
        <v>2</v>
      </c>
      <c r="R283">
        <v>3</v>
      </c>
      <c r="S283">
        <v>0</v>
      </c>
      <c r="T283">
        <v>22146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19841.61</v>
      </c>
      <c r="BJ283">
        <v>43246.65</v>
      </c>
      <c r="BK283">
        <v>23405.040000000001</v>
      </c>
      <c r="BL283">
        <v>1</v>
      </c>
      <c r="BM283">
        <v>1</v>
      </c>
      <c r="BN283">
        <v>0</v>
      </c>
      <c r="BO283">
        <v>0</v>
      </c>
      <c r="BP283">
        <v>0</v>
      </c>
      <c r="BQ283">
        <v>19841.612616615261</v>
      </c>
      <c r="BR283">
        <v>43246.649482071058</v>
      </c>
      <c r="BS283">
        <v>23405.036865455801</v>
      </c>
      <c r="BT283">
        <v>-2.6166152638325002E-3</v>
      </c>
      <c r="BU283">
        <v>5.1792893646052107E-4</v>
      </c>
      <c r="BV283">
        <v>3.1345442002930208E-3</v>
      </c>
      <c r="BW283">
        <v>23405.036865455801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21623.324741035529</v>
      </c>
      <c r="CI283">
        <v>25947.98968924264</v>
      </c>
      <c r="CJ283">
        <v>30272.654637449741</v>
      </c>
      <c r="CK283">
        <v>34597.319585656864</v>
      </c>
      <c r="CL283">
        <v>38921.984533863957</v>
      </c>
      <c r="CM283">
        <v>47571.314430278173</v>
      </c>
      <c r="CN283">
        <v>51895.979378485274</v>
      </c>
      <c r="CO283">
        <v>56220.644326692389</v>
      </c>
      <c r="CP283">
        <v>60545.30927489949</v>
      </c>
      <c r="CQ283">
        <v>64869.974223106597</v>
      </c>
      <c r="CS283">
        <v>1.847749684423702</v>
      </c>
      <c r="CT283">
        <v>1.4630000000000001</v>
      </c>
      <c r="CV283">
        <v>1.1647953906957731</v>
      </c>
      <c r="CW283">
        <v>3.1670956565879171</v>
      </c>
      <c r="CY283">
        <v>-12593.374494938031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-14755.70696904159</v>
      </c>
      <c r="DK283">
        <v>-13794.67031388445</v>
      </c>
      <c r="DL283">
        <v>-12593.374494938031</v>
      </c>
      <c r="DM283">
        <v>-11048.851299149779</v>
      </c>
      <c r="DN283">
        <v>-8989.4870380987795</v>
      </c>
      <c r="DO283">
        <v>-16485.572948324429</v>
      </c>
      <c r="DP283">
        <v>-15716.74362419872</v>
      </c>
      <c r="DQ283">
        <v>-14755.70696904159</v>
      </c>
      <c r="DR283">
        <v>-13520.088412410991</v>
      </c>
      <c r="DS283">
        <v>-11872.597003570179</v>
      </c>
    </row>
    <row r="284" spans="1:123" x14ac:dyDescent="0.25">
      <c r="A284" s="80" t="s">
        <v>663</v>
      </c>
      <c r="B284">
        <v>56896.343901363158</v>
      </c>
      <c r="C284">
        <v>51374.069697738851</v>
      </c>
      <c r="D284">
        <v>0</v>
      </c>
      <c r="E284">
        <v>20</v>
      </c>
      <c r="F284">
        <v>26</v>
      </c>
      <c r="G284">
        <v>1668292691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119010</v>
      </c>
      <c r="O284">
        <v>0</v>
      </c>
      <c r="P284">
        <v>124226</v>
      </c>
      <c r="Q284">
        <v>6</v>
      </c>
      <c r="R284">
        <v>28</v>
      </c>
      <c r="S284">
        <v>49</v>
      </c>
      <c r="T284">
        <v>240</v>
      </c>
      <c r="U284">
        <v>0</v>
      </c>
      <c r="V284">
        <v>24</v>
      </c>
      <c r="W284">
        <v>0</v>
      </c>
      <c r="X284">
        <v>0</v>
      </c>
      <c r="Y284">
        <v>4888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15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4976</v>
      </c>
      <c r="BI284">
        <v>126275.14</v>
      </c>
      <c r="BJ284">
        <v>149624.25</v>
      </c>
      <c r="BK284">
        <v>23349.11</v>
      </c>
      <c r="BL284">
        <v>3</v>
      </c>
      <c r="BM284">
        <v>4</v>
      </c>
      <c r="BN284">
        <v>63727.422235026053</v>
      </c>
      <c r="BO284">
        <v>87076.531416419864</v>
      </c>
      <c r="BP284">
        <v>23349.109181393811</v>
      </c>
      <c r="BQ284">
        <v>0</v>
      </c>
      <c r="BR284">
        <v>0</v>
      </c>
      <c r="BS284">
        <v>0</v>
      </c>
      <c r="BT284">
        <v>62547.717764973953</v>
      </c>
      <c r="BU284">
        <v>62547.718583580143</v>
      </c>
      <c r="BV284">
        <v>8.1860618956852704E-4</v>
      </c>
      <c r="BW284">
        <v>23349.109181393811</v>
      </c>
      <c r="BX284">
        <v>43538.265708209932</v>
      </c>
      <c r="BY284">
        <v>52245.918849851907</v>
      </c>
      <c r="BZ284">
        <v>60953.571991493904</v>
      </c>
      <c r="CA284">
        <v>69661.2251331359</v>
      </c>
      <c r="CB284">
        <v>78368.878274777875</v>
      </c>
      <c r="CC284">
        <v>95784.184558061854</v>
      </c>
      <c r="CD284">
        <v>104491.8376997038</v>
      </c>
      <c r="CE284">
        <v>113199.4908413458</v>
      </c>
      <c r="CF284">
        <v>121907.14398298781</v>
      </c>
      <c r="CG284">
        <v>130614.7971246298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3.729329917468907</v>
      </c>
      <c r="CT284">
        <v>1.4630000000000001</v>
      </c>
      <c r="CU284">
        <v>7.2578744310934251E-2</v>
      </c>
      <c r="CX284">
        <v>-1579.976327288844</v>
      </c>
      <c r="CZ284">
        <v>-5933.8028981098396</v>
      </c>
      <c r="DA284">
        <v>-3998.7688666338399</v>
      </c>
      <c r="DB284">
        <v>-1579.9763272888449</v>
      </c>
      <c r="DC284">
        <v>1529.8997947261489</v>
      </c>
      <c r="DD284">
        <v>5676.4012907461438</v>
      </c>
      <c r="DE284">
        <v>-9416.8641547666302</v>
      </c>
      <c r="DF284">
        <v>-7868.8369295858338</v>
      </c>
      <c r="DG284">
        <v>-5933.802898109836</v>
      </c>
      <c r="DH284">
        <v>-3445.9020004978411</v>
      </c>
      <c r="DI284">
        <v>-128.70080368184429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</row>
    <row r="285" spans="1:123" x14ac:dyDescent="0.25">
      <c r="A285" s="80" t="s">
        <v>652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63150.472313403567</v>
      </c>
      <c r="I285">
        <v>54678.5</v>
      </c>
      <c r="J285">
        <v>0</v>
      </c>
      <c r="K285">
        <v>23</v>
      </c>
      <c r="L285">
        <v>28</v>
      </c>
      <c r="M285">
        <v>1672009358</v>
      </c>
      <c r="N285">
        <v>117</v>
      </c>
      <c r="O285">
        <v>0</v>
      </c>
      <c r="P285">
        <v>737</v>
      </c>
      <c r="Q285">
        <v>3</v>
      </c>
      <c r="R285">
        <v>5</v>
      </c>
      <c r="S285">
        <v>0</v>
      </c>
      <c r="T285">
        <v>620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94383.21</v>
      </c>
      <c r="BJ285">
        <v>117706.86</v>
      </c>
      <c r="BK285">
        <v>23323.65</v>
      </c>
      <c r="BL285">
        <v>1</v>
      </c>
      <c r="BM285">
        <v>2</v>
      </c>
      <c r="BN285">
        <v>0</v>
      </c>
      <c r="BO285">
        <v>0</v>
      </c>
      <c r="BP285">
        <v>0</v>
      </c>
      <c r="BQ285">
        <v>70191.098448760182</v>
      </c>
      <c r="BR285">
        <v>93514.748489039004</v>
      </c>
      <c r="BS285">
        <v>23323.650040278819</v>
      </c>
      <c r="BT285">
        <v>24192.111551239821</v>
      </c>
      <c r="BU285">
        <v>24192.111510961</v>
      </c>
      <c r="BV285">
        <v>-4.027882096124813E-5</v>
      </c>
      <c r="BW285">
        <v>23323.650040278819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46757.374244519502</v>
      </c>
      <c r="CI285">
        <v>56108.8490934234</v>
      </c>
      <c r="CJ285">
        <v>65460.323942327297</v>
      </c>
      <c r="CK285">
        <v>74811.798791231209</v>
      </c>
      <c r="CL285">
        <v>84163.273640135099</v>
      </c>
      <c r="CM285">
        <v>102866.22333794289</v>
      </c>
      <c r="CN285">
        <v>112217.6981868468</v>
      </c>
      <c r="CO285">
        <v>121569.1730357507</v>
      </c>
      <c r="CP285">
        <v>130920.64788465459</v>
      </c>
      <c r="CQ285">
        <v>140272.1227335585</v>
      </c>
      <c r="CS285">
        <v>4.0094388454441532</v>
      </c>
      <c r="CT285">
        <v>1.4630000000000001</v>
      </c>
      <c r="CV285">
        <v>-2.3541562318324378E-3</v>
      </c>
      <c r="CW285">
        <v>1.459555869432829</v>
      </c>
      <c r="CY285">
        <v>55.037081980927269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-4620.7003424710201</v>
      </c>
      <c r="DK285">
        <v>-2542.594820492377</v>
      </c>
      <c r="DL285">
        <v>55.037081980928633</v>
      </c>
      <c r="DM285">
        <v>3394.8495280180359</v>
      </c>
      <c r="DN285">
        <v>7847.9327894008456</v>
      </c>
      <c r="DO285">
        <v>-8361.2902820325799</v>
      </c>
      <c r="DP285">
        <v>-6698.8058644496632</v>
      </c>
      <c r="DQ285">
        <v>-4620.7003424710201</v>
      </c>
      <c r="DR285">
        <v>-1948.850385641334</v>
      </c>
      <c r="DS285">
        <v>1613.616223464913</v>
      </c>
    </row>
    <row r="286" spans="1:123" x14ac:dyDescent="0.25">
      <c r="A286" s="80" t="s">
        <v>658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51483.079367415412</v>
      </c>
      <c r="I286">
        <v>26501.534349705409</v>
      </c>
      <c r="J286">
        <v>0</v>
      </c>
      <c r="K286">
        <v>42</v>
      </c>
      <c r="L286">
        <v>58</v>
      </c>
      <c r="M286">
        <v>1671648076</v>
      </c>
      <c r="N286">
        <v>5393</v>
      </c>
      <c r="O286">
        <v>0</v>
      </c>
      <c r="P286">
        <v>17320</v>
      </c>
      <c r="Q286">
        <v>8</v>
      </c>
      <c r="R286">
        <v>50</v>
      </c>
      <c r="S286">
        <v>0</v>
      </c>
      <c r="T286">
        <v>11345</v>
      </c>
      <c r="U286">
        <v>28</v>
      </c>
      <c r="V286">
        <v>58</v>
      </c>
      <c r="W286">
        <v>0</v>
      </c>
      <c r="X286">
        <v>0</v>
      </c>
      <c r="Y286">
        <v>91</v>
      </c>
      <c r="Z286">
        <v>0</v>
      </c>
      <c r="AA286">
        <v>0</v>
      </c>
      <c r="AB286">
        <v>351</v>
      </c>
      <c r="AC286">
        <v>54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582</v>
      </c>
      <c r="BI286">
        <v>213453.75</v>
      </c>
      <c r="BJ286">
        <v>239373.83</v>
      </c>
      <c r="BK286">
        <v>26480.17</v>
      </c>
      <c r="BL286">
        <v>7</v>
      </c>
      <c r="BM286">
        <v>30</v>
      </c>
      <c r="BN286">
        <v>0</v>
      </c>
      <c r="BO286">
        <v>0</v>
      </c>
      <c r="BP286">
        <v>0</v>
      </c>
      <c r="BQ286">
        <v>59117.841291097793</v>
      </c>
      <c r="BR286">
        <v>82341.386040366226</v>
      </c>
      <c r="BS286">
        <v>23223.54474926844</v>
      </c>
      <c r="BT286">
        <v>154335.90870890219</v>
      </c>
      <c r="BU286">
        <v>157032.44395963379</v>
      </c>
      <c r="BV286">
        <v>3256.6252507315621</v>
      </c>
      <c r="BW286">
        <v>23223.54474926844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41170.693020183113</v>
      </c>
      <c r="CI286">
        <v>49404.831624219732</v>
      </c>
      <c r="CJ286">
        <v>57638.970228256352</v>
      </c>
      <c r="CK286">
        <v>65873.108832292986</v>
      </c>
      <c r="CL286">
        <v>74107.247436329606</v>
      </c>
      <c r="CM286">
        <v>90575.52464440286</v>
      </c>
      <c r="CN286">
        <v>98809.663248439465</v>
      </c>
      <c r="CO286">
        <v>107043.8018524761</v>
      </c>
      <c r="CP286">
        <v>115277.9404565127</v>
      </c>
      <c r="CQ286">
        <v>123512.07906054929</v>
      </c>
      <c r="CS286">
        <v>3.5455993875766989</v>
      </c>
      <c r="CT286">
        <v>1.4630000000000001</v>
      </c>
      <c r="CV286">
        <v>0.128159039629649</v>
      </c>
      <c r="CW286">
        <v>1.6504966749781771</v>
      </c>
      <c r="CY286">
        <v>-2638.1982391768788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-6755.2675411951896</v>
      </c>
      <c r="DK286">
        <v>-4925.4589625203844</v>
      </c>
      <c r="DL286">
        <v>-2638.1982391768802</v>
      </c>
      <c r="DM286">
        <v>302.56554797905852</v>
      </c>
      <c r="DN286">
        <v>4223.5839308536379</v>
      </c>
      <c r="DO286">
        <v>-10048.92298280984</v>
      </c>
      <c r="DP286">
        <v>-8585.0761198699947</v>
      </c>
      <c r="DQ286">
        <v>-6755.2675411951896</v>
      </c>
      <c r="DR286">
        <v>-4402.656511470439</v>
      </c>
      <c r="DS286">
        <v>-1265.841805170774</v>
      </c>
    </row>
    <row r="287" spans="1:123" x14ac:dyDescent="0.25">
      <c r="A287" s="80" t="s">
        <v>638</v>
      </c>
      <c r="B287">
        <v>48731.209216919429</v>
      </c>
      <c r="C287">
        <v>45696.34</v>
      </c>
      <c r="D287">
        <v>0</v>
      </c>
      <c r="E287">
        <v>2</v>
      </c>
      <c r="F287">
        <v>5</v>
      </c>
      <c r="G287">
        <v>1671024851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21962</v>
      </c>
      <c r="O287">
        <v>0</v>
      </c>
      <c r="P287">
        <v>21968</v>
      </c>
      <c r="Q287">
        <v>3</v>
      </c>
      <c r="R287">
        <v>5</v>
      </c>
      <c r="S287">
        <v>0</v>
      </c>
      <c r="T287">
        <v>0</v>
      </c>
      <c r="U287">
        <v>6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50002.51</v>
      </c>
      <c r="BJ287">
        <v>73098.22</v>
      </c>
      <c r="BK287">
        <v>23095.71</v>
      </c>
      <c r="BL287">
        <v>1</v>
      </c>
      <c r="BM287">
        <v>1</v>
      </c>
      <c r="BN287">
        <v>50002.509398333263</v>
      </c>
      <c r="BO287">
        <v>73098.216480628282</v>
      </c>
      <c r="BP287">
        <v>23095.707082295019</v>
      </c>
      <c r="BQ287">
        <v>0</v>
      </c>
      <c r="BR287">
        <v>0</v>
      </c>
      <c r="BS287">
        <v>0</v>
      </c>
      <c r="BT287">
        <v>6.0166673938510939E-4</v>
      </c>
      <c r="BU287">
        <v>3.5193717194488272E-3</v>
      </c>
      <c r="BV287">
        <v>2.917704976425739E-3</v>
      </c>
      <c r="BW287">
        <v>23095.707082295019</v>
      </c>
      <c r="BX287">
        <v>36549.108240314141</v>
      </c>
      <c r="BY287">
        <v>43858.929888376973</v>
      </c>
      <c r="BZ287">
        <v>51168.751536439791</v>
      </c>
      <c r="CA287">
        <v>58478.573184502631</v>
      </c>
      <c r="CB287">
        <v>65788.394832565449</v>
      </c>
      <c r="CC287">
        <v>80408.038128691114</v>
      </c>
      <c r="CD287">
        <v>87717.859776753932</v>
      </c>
      <c r="CE287">
        <v>95027.681424816765</v>
      </c>
      <c r="CF287">
        <v>102337.5030728796</v>
      </c>
      <c r="CG287">
        <v>109647.3247209424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3.1650131437917639</v>
      </c>
      <c r="CT287">
        <v>1.4630000000000001</v>
      </c>
      <c r="CU287">
        <v>0.26381781631652279</v>
      </c>
      <c r="CX287">
        <v>-4821.1529621379532</v>
      </c>
      <c r="CZ287">
        <v>-8476.0637861693667</v>
      </c>
      <c r="DA287">
        <v>-6851.6589754887373</v>
      </c>
      <c r="DB287">
        <v>-4821.1529621379523</v>
      </c>
      <c r="DC287">
        <v>-2210.502373544085</v>
      </c>
      <c r="DD287">
        <v>1270.365077914405</v>
      </c>
      <c r="DE287">
        <v>-11399.9924453945</v>
      </c>
      <c r="DF287">
        <v>-10100.468596849991</v>
      </c>
      <c r="DG287">
        <v>-8476.0637861693649</v>
      </c>
      <c r="DH287">
        <v>-6387.5433152942715</v>
      </c>
      <c r="DI287">
        <v>-3602.8493541274802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</row>
    <row r="288" spans="1:123" x14ac:dyDescent="0.25">
      <c r="A288" s="80" t="s">
        <v>1026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32455.917408053621</v>
      </c>
      <c r="I288">
        <v>0</v>
      </c>
      <c r="J288">
        <v>0</v>
      </c>
      <c r="K288">
        <v>86</v>
      </c>
      <c r="L288">
        <v>27</v>
      </c>
      <c r="M288">
        <v>1667836720</v>
      </c>
      <c r="N288">
        <v>524</v>
      </c>
      <c r="O288">
        <v>0</v>
      </c>
      <c r="P288">
        <v>1927</v>
      </c>
      <c r="Q288">
        <v>3</v>
      </c>
      <c r="R288">
        <v>5</v>
      </c>
      <c r="S288">
        <v>0</v>
      </c>
      <c r="T288">
        <v>1370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33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33</v>
      </c>
      <c r="BI288">
        <v>806600.77</v>
      </c>
      <c r="BJ288">
        <v>829600.69</v>
      </c>
      <c r="BK288">
        <v>22999.919999999998</v>
      </c>
      <c r="BL288">
        <v>2</v>
      </c>
      <c r="BM288">
        <v>5</v>
      </c>
      <c r="BN288">
        <v>0</v>
      </c>
      <c r="BO288">
        <v>0</v>
      </c>
      <c r="BP288">
        <v>0</v>
      </c>
      <c r="BQ288">
        <v>26617.00347474149</v>
      </c>
      <c r="BR288">
        <v>49616.921101308733</v>
      </c>
      <c r="BS288">
        <v>22999.917626567239</v>
      </c>
      <c r="BT288">
        <v>779983.76652525854</v>
      </c>
      <c r="BU288">
        <v>779983.76889869117</v>
      </c>
      <c r="BV288">
        <v>2.3734327551210299E-3</v>
      </c>
      <c r="BW288">
        <v>22999.917626567239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24808.46055065437</v>
      </c>
      <c r="CI288">
        <v>29770.152660785239</v>
      </c>
      <c r="CJ288">
        <v>34731.844770916112</v>
      </c>
      <c r="CK288">
        <v>39693.536881046988</v>
      </c>
      <c r="CL288">
        <v>44655.228991177857</v>
      </c>
      <c r="CM288">
        <v>54578.61321143961</v>
      </c>
      <c r="CN288">
        <v>59540.305321570479</v>
      </c>
      <c r="CO288">
        <v>64501.997431701348</v>
      </c>
      <c r="CP288">
        <v>69463.689541832224</v>
      </c>
      <c r="CQ288">
        <v>74425.381651963107</v>
      </c>
      <c r="CS288">
        <v>2.1572651653324248</v>
      </c>
      <c r="CT288">
        <v>1.4630000000000001</v>
      </c>
      <c r="CV288">
        <v>0.85419950420588098</v>
      </c>
      <c r="CW288">
        <v>2.7126938746532039</v>
      </c>
      <c r="CY288">
        <v>-10595.68735124006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-13076.5334063055</v>
      </c>
      <c r="DK288">
        <v>-11973.935159609749</v>
      </c>
      <c r="DL288">
        <v>-10595.68735124006</v>
      </c>
      <c r="DM288">
        <v>-8823.6544547647482</v>
      </c>
      <c r="DN288">
        <v>-6460.9439261309999</v>
      </c>
      <c r="DO288">
        <v>-15061.21025035785</v>
      </c>
      <c r="DP288">
        <v>-14179.13165300125</v>
      </c>
      <c r="DQ288">
        <v>-13076.5334063055</v>
      </c>
      <c r="DR288">
        <v>-11658.90708912525</v>
      </c>
      <c r="DS288">
        <v>-9768.7386662182471</v>
      </c>
    </row>
    <row r="289" spans="1:123" x14ac:dyDescent="0.25">
      <c r="A289" s="80" t="s">
        <v>1248</v>
      </c>
      <c r="B289">
        <v>95485.448221473431</v>
      </c>
      <c r="C289">
        <v>94990.81</v>
      </c>
      <c r="D289">
        <v>35701.265501728929</v>
      </c>
      <c r="E289">
        <v>2</v>
      </c>
      <c r="F289">
        <v>0</v>
      </c>
      <c r="G289">
        <v>1671668615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23145</v>
      </c>
      <c r="O289">
        <v>0</v>
      </c>
      <c r="P289">
        <v>23145</v>
      </c>
      <c r="Q289">
        <v>1</v>
      </c>
      <c r="R289">
        <v>2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118411.97</v>
      </c>
      <c r="BJ289">
        <v>141398.84</v>
      </c>
      <c r="BK289">
        <v>22986.87</v>
      </c>
      <c r="BL289">
        <v>1</v>
      </c>
      <c r="BM289">
        <v>1</v>
      </c>
      <c r="BN289">
        <v>118411.9732460059</v>
      </c>
      <c r="BO289">
        <v>141398.84480174049</v>
      </c>
      <c r="BP289">
        <v>22986.871555734659</v>
      </c>
      <c r="BQ289">
        <v>0</v>
      </c>
      <c r="BR289">
        <v>0</v>
      </c>
      <c r="BS289">
        <v>0</v>
      </c>
      <c r="BT289">
        <v>-3.2460058864671741E-3</v>
      </c>
      <c r="BU289">
        <v>-4.8017405497375876E-3</v>
      </c>
      <c r="BV289">
        <v>-1.5557346632704141E-3</v>
      </c>
      <c r="BW289">
        <v>22986.871555734659</v>
      </c>
      <c r="BX289">
        <v>70699.422400870273</v>
      </c>
      <c r="BY289">
        <v>84839.306881044322</v>
      </c>
      <c r="BZ289">
        <v>98979.191361218371</v>
      </c>
      <c r="CA289">
        <v>113119.0758413924</v>
      </c>
      <c r="CB289">
        <v>127258.9603215665</v>
      </c>
      <c r="CC289">
        <v>155538.7292819146</v>
      </c>
      <c r="CD289">
        <v>169678.61376208859</v>
      </c>
      <c r="CE289">
        <v>183818.49824226269</v>
      </c>
      <c r="CF289">
        <v>197958.38272243671</v>
      </c>
      <c r="CG289">
        <v>212098.26720261079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6.1512870274191354</v>
      </c>
      <c r="CT289">
        <v>1.4630000000000001</v>
      </c>
      <c r="CU289">
        <v>-0.34972957981473668</v>
      </c>
      <c r="CX289">
        <v>12362.839644700471</v>
      </c>
      <c r="CZ289">
        <v>5292.8974046134463</v>
      </c>
      <c r="DA289">
        <v>8435.0939557632373</v>
      </c>
      <c r="DB289">
        <v>12362.839644700471</v>
      </c>
      <c r="DC289">
        <v>17412.79838761978</v>
      </c>
      <c r="DD289">
        <v>24146.076711512189</v>
      </c>
      <c r="DE289">
        <v>-363.05638745617398</v>
      </c>
      <c r="DF289">
        <v>2150.7008534636589</v>
      </c>
      <c r="DG289">
        <v>5292.8974046134499</v>
      </c>
      <c r="DH289">
        <v>9332.8643989488955</v>
      </c>
      <c r="DI289">
        <v>14719.487058062819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</row>
    <row r="290" spans="1:123" x14ac:dyDescent="0.25">
      <c r="A290" s="80" t="s">
        <v>1020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55480.404415418787</v>
      </c>
      <c r="I290">
        <v>32779.28167873346</v>
      </c>
      <c r="J290">
        <v>0</v>
      </c>
      <c r="K290">
        <v>88</v>
      </c>
      <c r="L290">
        <v>56</v>
      </c>
      <c r="M290">
        <v>1671617678</v>
      </c>
      <c r="N290">
        <v>37130</v>
      </c>
      <c r="O290">
        <v>0</v>
      </c>
      <c r="P290">
        <v>41496</v>
      </c>
      <c r="Q290">
        <v>7</v>
      </c>
      <c r="R290">
        <v>50</v>
      </c>
      <c r="S290">
        <v>5</v>
      </c>
      <c r="T290">
        <v>3646</v>
      </c>
      <c r="U290">
        <v>8</v>
      </c>
      <c r="V290">
        <v>8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336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363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720</v>
      </c>
      <c r="BI290">
        <v>937650.89</v>
      </c>
      <c r="BJ290">
        <v>960546.45</v>
      </c>
      <c r="BK290">
        <v>22895.56</v>
      </c>
      <c r="BL290">
        <v>4</v>
      </c>
      <c r="BM290">
        <v>24</v>
      </c>
      <c r="BN290">
        <v>752.97075386510437</v>
      </c>
      <c r="BO290">
        <v>1282.982666766869</v>
      </c>
      <c r="BP290">
        <v>530.01191290176439</v>
      </c>
      <c r="BQ290">
        <v>60428.422383873607</v>
      </c>
      <c r="BR290">
        <v>82693.899865981221</v>
      </c>
      <c r="BS290">
        <v>22265.47748210761</v>
      </c>
      <c r="BT290">
        <v>876469.49686226132</v>
      </c>
      <c r="BU290">
        <v>876569.56746725191</v>
      </c>
      <c r="BV290">
        <v>100.07060499062941</v>
      </c>
      <c r="BW290">
        <v>22795.489395009368</v>
      </c>
      <c r="BX290">
        <v>641.49133338343438</v>
      </c>
      <c r="BY290">
        <v>769.78960006012119</v>
      </c>
      <c r="BZ290">
        <v>898.08786673680811</v>
      </c>
      <c r="CA290">
        <v>1026.3861334134949</v>
      </c>
      <c r="CB290">
        <v>1154.684400090182</v>
      </c>
      <c r="CC290">
        <v>1411.280933443556</v>
      </c>
      <c r="CD290">
        <v>1539.5792001202419</v>
      </c>
      <c r="CE290">
        <v>1667.877466796929</v>
      </c>
      <c r="CF290">
        <v>1796.175733473616</v>
      </c>
      <c r="CG290">
        <v>1924.474000150303</v>
      </c>
      <c r="CH290">
        <v>41346.94993299061</v>
      </c>
      <c r="CI290">
        <v>49616.339919588732</v>
      </c>
      <c r="CJ290">
        <v>57885.729906186847</v>
      </c>
      <c r="CK290">
        <v>66155.119892784976</v>
      </c>
      <c r="CL290">
        <v>74424.509879383098</v>
      </c>
      <c r="CM290">
        <v>90963.289852579357</v>
      </c>
      <c r="CN290">
        <v>99232.679839177465</v>
      </c>
      <c r="CO290">
        <v>107502.0698257756</v>
      </c>
      <c r="CP290">
        <v>115771.45981237369</v>
      </c>
      <c r="CQ290">
        <v>124040.8497989718</v>
      </c>
      <c r="CR290">
        <v>2.4206676030028489</v>
      </c>
      <c r="CS290">
        <v>3.7139962496844499</v>
      </c>
      <c r="CT290">
        <v>1.4630000000000001</v>
      </c>
      <c r="CU290">
        <v>0.65243670590624769</v>
      </c>
      <c r="CV290">
        <v>7.7007011070581832E-2</v>
      </c>
      <c r="CW290">
        <v>1.5756612571962609</v>
      </c>
      <c r="CX290">
        <v>-209.2662462100472</v>
      </c>
      <c r="CY290">
        <v>-1592.002515612302</v>
      </c>
      <c r="CZ290">
        <v>-273.41537954839072</v>
      </c>
      <c r="DA290">
        <v>-244.90465362023801</v>
      </c>
      <c r="DB290">
        <v>-209.2662462100472</v>
      </c>
      <c r="DC290">
        <v>-163.44543668265899</v>
      </c>
      <c r="DD290">
        <v>-102.3510239794748</v>
      </c>
      <c r="DE290">
        <v>-324.73468621906528</v>
      </c>
      <c r="DF290">
        <v>-301.92610547654328</v>
      </c>
      <c r="DG290">
        <v>-273.4153795483906</v>
      </c>
      <c r="DH290">
        <v>-236.75873192648001</v>
      </c>
      <c r="DI290">
        <v>-187.8832017639327</v>
      </c>
      <c r="DJ290">
        <v>-5726.6975089113621</v>
      </c>
      <c r="DK290">
        <v>-3889.0552896673362</v>
      </c>
      <c r="DL290">
        <v>-1592.0025156123011</v>
      </c>
      <c r="DM290">
        <v>1361.351051029884</v>
      </c>
      <c r="DN290">
        <v>5299.1558065528006</v>
      </c>
      <c r="DO290">
        <v>-9034.4535035506105</v>
      </c>
      <c r="DP290">
        <v>-7564.3397281553898</v>
      </c>
      <c r="DQ290">
        <v>-5726.6975089113621</v>
      </c>
      <c r="DR290">
        <v>-3364.014655597613</v>
      </c>
      <c r="DS290">
        <v>-213.7708511792807</v>
      </c>
    </row>
    <row r="291" spans="1:123" x14ac:dyDescent="0.25">
      <c r="A291" s="80" t="s">
        <v>657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58726.839793818493</v>
      </c>
      <c r="I291">
        <v>34468.156551444801</v>
      </c>
      <c r="J291">
        <v>0</v>
      </c>
      <c r="K291">
        <v>5</v>
      </c>
      <c r="L291">
        <v>53</v>
      </c>
      <c r="M291">
        <v>1671665983</v>
      </c>
      <c r="N291">
        <v>1424</v>
      </c>
      <c r="O291">
        <v>0</v>
      </c>
      <c r="P291">
        <v>15519</v>
      </c>
      <c r="Q291">
        <v>2</v>
      </c>
      <c r="R291">
        <v>9</v>
      </c>
      <c r="S291">
        <v>0</v>
      </c>
      <c r="T291">
        <v>14095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70423.259999999995</v>
      </c>
      <c r="BJ291">
        <v>93112.99</v>
      </c>
      <c r="BK291">
        <v>22689.73</v>
      </c>
      <c r="BL291">
        <v>1</v>
      </c>
      <c r="BM291">
        <v>2</v>
      </c>
      <c r="BN291">
        <v>0</v>
      </c>
      <c r="BO291">
        <v>0</v>
      </c>
      <c r="BP291">
        <v>0</v>
      </c>
      <c r="BQ291">
        <v>64329.241571302431</v>
      </c>
      <c r="BR291">
        <v>87018.972280596499</v>
      </c>
      <c r="BS291">
        <v>22689.730709294068</v>
      </c>
      <c r="BT291">
        <v>6094.0184286975636</v>
      </c>
      <c r="BU291">
        <v>6094.0177194035059</v>
      </c>
      <c r="BV291">
        <v>-7.0929406865616329E-4</v>
      </c>
      <c r="BW291">
        <v>22689.730709294068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43509.48614029825</v>
      </c>
      <c r="CI291">
        <v>52211.3833683579</v>
      </c>
      <c r="CJ291">
        <v>60913.280596417542</v>
      </c>
      <c r="CK291">
        <v>69615.177824477199</v>
      </c>
      <c r="CL291">
        <v>78317.075052536849</v>
      </c>
      <c r="CM291">
        <v>95720.869508656164</v>
      </c>
      <c r="CN291">
        <v>104422.7667367158</v>
      </c>
      <c r="CO291">
        <v>113124.66396477541</v>
      </c>
      <c r="CP291">
        <v>121826.5611928351</v>
      </c>
      <c r="CQ291">
        <v>130528.45842089471</v>
      </c>
      <c r="CS291">
        <v>3.8351699011109091</v>
      </c>
      <c r="CT291">
        <v>1.4630000000000001</v>
      </c>
      <c r="CV291">
        <v>4.2978565002125491E-2</v>
      </c>
      <c r="CW291">
        <v>1.52587764059811</v>
      </c>
      <c r="CY291">
        <v>-934.98763914494373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-5285.9362531747684</v>
      </c>
      <c r="DK291">
        <v>-3352.1813136059568</v>
      </c>
      <c r="DL291">
        <v>-934.98763914494339</v>
      </c>
      <c r="DM291">
        <v>2172.8327994477881</v>
      </c>
      <c r="DN291">
        <v>6316.5933842380982</v>
      </c>
      <c r="DO291">
        <v>-8766.6951443986291</v>
      </c>
      <c r="DP291">
        <v>-7219.6911927435794</v>
      </c>
      <c r="DQ291">
        <v>-5285.9362531747684</v>
      </c>
      <c r="DR291">
        <v>-2799.6799023005842</v>
      </c>
      <c r="DS291">
        <v>515.32856553166494</v>
      </c>
    </row>
    <row r="292" spans="1:123" x14ac:dyDescent="0.25">
      <c r="A292" s="80" t="s">
        <v>1015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61218.893371948026</v>
      </c>
      <c r="I292">
        <v>34767.016050779472</v>
      </c>
      <c r="J292">
        <v>0</v>
      </c>
      <c r="K292">
        <v>34</v>
      </c>
      <c r="L292">
        <v>58</v>
      </c>
      <c r="M292">
        <v>1671977837</v>
      </c>
      <c r="N292">
        <v>11005</v>
      </c>
      <c r="O292">
        <v>0</v>
      </c>
      <c r="P292">
        <v>24762</v>
      </c>
      <c r="Q292">
        <v>9</v>
      </c>
      <c r="R292">
        <v>39</v>
      </c>
      <c r="S292">
        <v>65</v>
      </c>
      <c r="T292">
        <v>1560</v>
      </c>
      <c r="U292">
        <v>10</v>
      </c>
      <c r="V292">
        <v>267</v>
      </c>
      <c r="W292">
        <v>12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36</v>
      </c>
      <c r="AO292">
        <v>0</v>
      </c>
      <c r="AP292">
        <v>0</v>
      </c>
      <c r="AQ292">
        <v>0</v>
      </c>
      <c r="AR292">
        <v>0</v>
      </c>
      <c r="AS292">
        <v>11807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12197</v>
      </c>
      <c r="BI292">
        <v>163005.54999999999</v>
      </c>
      <c r="BJ292">
        <v>185613.47</v>
      </c>
      <c r="BK292">
        <v>22607.93</v>
      </c>
      <c r="BL292">
        <v>5</v>
      </c>
      <c r="BM292">
        <v>12</v>
      </c>
      <c r="BN292">
        <v>0</v>
      </c>
      <c r="BO292">
        <v>0</v>
      </c>
      <c r="BP292">
        <v>0</v>
      </c>
      <c r="BQ292">
        <v>67994.62756069738</v>
      </c>
      <c r="BR292">
        <v>90602.555268011653</v>
      </c>
      <c r="BS292">
        <v>22607.92770731428</v>
      </c>
      <c r="BT292">
        <v>95010.922439302609</v>
      </c>
      <c r="BU292">
        <v>95010.914731988349</v>
      </c>
      <c r="BV292">
        <v>2.2926857236598148E-3</v>
      </c>
      <c r="BW292">
        <v>22607.92770731428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45301.277634005834</v>
      </c>
      <c r="CI292">
        <v>54361.53316080699</v>
      </c>
      <c r="CJ292">
        <v>63421.788687608147</v>
      </c>
      <c r="CK292">
        <v>72482.044214409325</v>
      </c>
      <c r="CL292">
        <v>81542.299741210489</v>
      </c>
      <c r="CM292">
        <v>99662.810794812831</v>
      </c>
      <c r="CN292">
        <v>108723.06632161399</v>
      </c>
      <c r="CO292">
        <v>117783.3218484152</v>
      </c>
      <c r="CP292">
        <v>126843.57737521629</v>
      </c>
      <c r="CQ292">
        <v>135903.83290201749</v>
      </c>
      <c r="CS292">
        <v>4.0075568376264439</v>
      </c>
      <c r="CT292">
        <v>1.4630000000000001</v>
      </c>
      <c r="CV292">
        <v>-1.8856470245146579E-3</v>
      </c>
      <c r="CW292">
        <v>1.460241298403135</v>
      </c>
      <c r="CY292">
        <v>42.711109688638913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-4487.4166537119454</v>
      </c>
      <c r="DK292">
        <v>-2474.0265366450221</v>
      </c>
      <c r="DL292">
        <v>42.711109688636498</v>
      </c>
      <c r="DM292">
        <v>3278.516654974766</v>
      </c>
      <c r="DN292">
        <v>7592.9240486896088</v>
      </c>
      <c r="DO292">
        <v>-8111.5188644324116</v>
      </c>
      <c r="DP292">
        <v>-6500.8067707788696</v>
      </c>
      <c r="DQ292">
        <v>-4487.4166537119454</v>
      </c>
      <c r="DR292">
        <v>-1898.772217483041</v>
      </c>
      <c r="DS292">
        <v>1552.7536974888319</v>
      </c>
    </row>
    <row r="293" spans="1:123" x14ac:dyDescent="0.25">
      <c r="A293" s="80" t="s">
        <v>649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58894.393409794851</v>
      </c>
      <c r="I293">
        <v>57629.844651550702</v>
      </c>
      <c r="J293">
        <v>0</v>
      </c>
      <c r="K293">
        <v>1</v>
      </c>
      <c r="L293">
        <v>4</v>
      </c>
      <c r="M293">
        <v>1671660312</v>
      </c>
      <c r="N293">
        <v>251321</v>
      </c>
      <c r="O293">
        <v>0</v>
      </c>
      <c r="P293">
        <v>280857</v>
      </c>
      <c r="Q293">
        <v>7</v>
      </c>
      <c r="R293">
        <v>32</v>
      </c>
      <c r="S293">
        <v>0</v>
      </c>
      <c r="T293">
        <v>1893</v>
      </c>
      <c r="U293">
        <v>1505</v>
      </c>
      <c r="V293">
        <v>681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366</v>
      </c>
      <c r="AC293">
        <v>22</v>
      </c>
      <c r="AD293">
        <v>0</v>
      </c>
      <c r="AE293">
        <v>25069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27643</v>
      </c>
      <c r="BI293">
        <v>976160.85</v>
      </c>
      <c r="BJ293">
        <v>998715.65</v>
      </c>
      <c r="BK293">
        <v>22554.799999999999</v>
      </c>
      <c r="BL293">
        <v>6</v>
      </c>
      <c r="BM293">
        <v>15</v>
      </c>
      <c r="BN293">
        <v>0</v>
      </c>
      <c r="BO293">
        <v>0</v>
      </c>
      <c r="BP293">
        <v>0</v>
      </c>
      <c r="BQ293">
        <v>64637.275027163152</v>
      </c>
      <c r="BR293">
        <v>87192.079668880484</v>
      </c>
      <c r="BS293">
        <v>22554.804641717339</v>
      </c>
      <c r="BT293">
        <v>911523.57497283677</v>
      </c>
      <c r="BU293">
        <v>911523.57033111958</v>
      </c>
      <c r="BV293">
        <v>-4.6417173361987807E-3</v>
      </c>
      <c r="BW293">
        <v>22554.804641717339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43596.039834440242</v>
      </c>
      <c r="CI293">
        <v>52315.247801328289</v>
      </c>
      <c r="CJ293">
        <v>61034.455768216343</v>
      </c>
      <c r="CK293">
        <v>69753.66373510439</v>
      </c>
      <c r="CL293">
        <v>78472.871701992437</v>
      </c>
      <c r="CM293">
        <v>95911.287635768545</v>
      </c>
      <c r="CN293">
        <v>104630.49560265661</v>
      </c>
      <c r="CO293">
        <v>113349.7035695446</v>
      </c>
      <c r="CP293">
        <v>122068.9115364327</v>
      </c>
      <c r="CQ293">
        <v>130788.1195033207</v>
      </c>
      <c r="CS293">
        <v>3.8657874033459869</v>
      </c>
      <c r="CT293">
        <v>1.4630000000000001</v>
      </c>
      <c r="CV293">
        <v>3.4718049041663868E-2</v>
      </c>
      <c r="CW293">
        <v>1.513792505747954</v>
      </c>
      <c r="CY293">
        <v>-756.78472449721517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-5116.388707941238</v>
      </c>
      <c r="DK293">
        <v>-3178.7869375216719</v>
      </c>
      <c r="DL293">
        <v>-756.78472449721448</v>
      </c>
      <c r="DM293">
        <v>2357.2181208199472</v>
      </c>
      <c r="DN293">
        <v>6509.2219145761592</v>
      </c>
      <c r="DO293">
        <v>-8604.0718946964571</v>
      </c>
      <c r="DP293">
        <v>-7053.9904783608044</v>
      </c>
      <c r="DQ293">
        <v>-5116.388707941238</v>
      </c>
      <c r="DR293">
        <v>-2625.1864316875108</v>
      </c>
      <c r="DS293">
        <v>696.41660331746243</v>
      </c>
    </row>
    <row r="294" spans="1:123" x14ac:dyDescent="0.25">
      <c r="A294" s="80" t="s">
        <v>669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56445.641580996809</v>
      </c>
      <c r="I294">
        <v>15000</v>
      </c>
      <c r="J294">
        <v>0</v>
      </c>
      <c r="K294">
        <v>16</v>
      </c>
      <c r="L294">
        <v>55</v>
      </c>
      <c r="M294">
        <v>1671792012</v>
      </c>
      <c r="N294">
        <v>39</v>
      </c>
      <c r="O294">
        <v>0</v>
      </c>
      <c r="P294">
        <v>13914</v>
      </c>
      <c r="Q294">
        <v>2</v>
      </c>
      <c r="R294">
        <v>5</v>
      </c>
      <c r="S294">
        <v>0</v>
      </c>
      <c r="T294">
        <v>13875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63662.720000000001</v>
      </c>
      <c r="BJ294">
        <v>85944.21</v>
      </c>
      <c r="BK294">
        <v>22281.49</v>
      </c>
      <c r="BL294">
        <v>1</v>
      </c>
      <c r="BM294">
        <v>3</v>
      </c>
      <c r="BN294">
        <v>0</v>
      </c>
      <c r="BO294">
        <v>0</v>
      </c>
      <c r="BP294">
        <v>0</v>
      </c>
      <c r="BQ294">
        <v>61350.675371605248</v>
      </c>
      <c r="BR294">
        <v>83632.163509356644</v>
      </c>
      <c r="BS294">
        <v>22281.488137751399</v>
      </c>
      <c r="BT294">
        <v>2312.0446283947531</v>
      </c>
      <c r="BU294">
        <v>2312.0464906433631</v>
      </c>
      <c r="BV294">
        <v>1.862248602265026E-3</v>
      </c>
      <c r="BW294">
        <v>22281.488137751399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41816.081754678322</v>
      </c>
      <c r="CI294">
        <v>50179.298105613983</v>
      </c>
      <c r="CJ294">
        <v>58542.514456549638</v>
      </c>
      <c r="CK294">
        <v>66905.730807485321</v>
      </c>
      <c r="CL294">
        <v>75268.947158420982</v>
      </c>
      <c r="CM294">
        <v>91995.37986029232</v>
      </c>
      <c r="CN294">
        <v>100358.596211228</v>
      </c>
      <c r="CO294">
        <v>108721.8125621636</v>
      </c>
      <c r="CP294">
        <v>117085.0289130993</v>
      </c>
      <c r="CQ294">
        <v>125448.24526403499</v>
      </c>
      <c r="CS294">
        <v>3.7534370681309719</v>
      </c>
      <c r="CT294">
        <v>1.4630000000000001</v>
      </c>
      <c r="CV294">
        <v>6.5689906982190127E-2</v>
      </c>
      <c r="CW294">
        <v>1.559104333914944</v>
      </c>
      <c r="CY294">
        <v>-1373.4472604122391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-5555.0554358800691</v>
      </c>
      <c r="DK294">
        <v>-3696.5629134499209</v>
      </c>
      <c r="DL294">
        <v>-1373.4472604122379</v>
      </c>
      <c r="DM294">
        <v>1613.415722064783</v>
      </c>
      <c r="DN294">
        <v>5595.899698700814</v>
      </c>
      <c r="DO294">
        <v>-8900.3419762543344</v>
      </c>
      <c r="DP294">
        <v>-7413.5479583102169</v>
      </c>
      <c r="DQ294">
        <v>-5555.0554358800691</v>
      </c>
      <c r="DR294">
        <v>-3165.565049898451</v>
      </c>
      <c r="DS294">
        <v>20.422131410374281</v>
      </c>
    </row>
    <row r="295" spans="1:123" x14ac:dyDescent="0.25">
      <c r="A295" s="80" t="s">
        <v>667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55884.301158641349</v>
      </c>
      <c r="I295">
        <v>46495.114124285203</v>
      </c>
      <c r="J295">
        <v>0</v>
      </c>
      <c r="K295">
        <v>11</v>
      </c>
      <c r="L295">
        <v>26</v>
      </c>
      <c r="M295">
        <v>1671645945</v>
      </c>
      <c r="N295">
        <v>118</v>
      </c>
      <c r="O295">
        <v>0</v>
      </c>
      <c r="P295">
        <v>1146</v>
      </c>
      <c r="Q295">
        <v>2</v>
      </c>
      <c r="R295">
        <v>4</v>
      </c>
      <c r="S295">
        <v>0</v>
      </c>
      <c r="T295">
        <v>1028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81906.31</v>
      </c>
      <c r="BJ295">
        <v>104083.02</v>
      </c>
      <c r="BK295">
        <v>22176.71</v>
      </c>
      <c r="BL295">
        <v>1</v>
      </c>
      <c r="BM295">
        <v>2</v>
      </c>
      <c r="BN295">
        <v>0</v>
      </c>
      <c r="BO295">
        <v>0</v>
      </c>
      <c r="BP295">
        <v>0</v>
      </c>
      <c r="BQ295">
        <v>60564.916606851977</v>
      </c>
      <c r="BR295">
        <v>82741.628859076809</v>
      </c>
      <c r="BS295">
        <v>22176.712252224828</v>
      </c>
      <c r="BT295">
        <v>21341.393393148021</v>
      </c>
      <c r="BU295">
        <v>21341.391140923199</v>
      </c>
      <c r="BV295">
        <v>-2.2522248327732091E-3</v>
      </c>
      <c r="BW295">
        <v>22176.712252224828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41370.814429538397</v>
      </c>
      <c r="CI295">
        <v>49644.977315446093</v>
      </c>
      <c r="CJ295">
        <v>57919.140201353759</v>
      </c>
      <c r="CK295">
        <v>66193.303087261447</v>
      </c>
      <c r="CL295">
        <v>74467.465973169135</v>
      </c>
      <c r="CM295">
        <v>91015.791744984497</v>
      </c>
      <c r="CN295">
        <v>99289.954630892171</v>
      </c>
      <c r="CO295">
        <v>107564.1175167999</v>
      </c>
      <c r="CP295">
        <v>115838.2804027075</v>
      </c>
      <c r="CQ295">
        <v>124112.44328861521</v>
      </c>
      <c r="CS295">
        <v>3.7310142242016031</v>
      </c>
      <c r="CT295">
        <v>1.4630000000000001</v>
      </c>
      <c r="CV295">
        <v>7.2094545781571595E-2</v>
      </c>
      <c r="CW295">
        <v>1.568474320478439</v>
      </c>
      <c r="CY295">
        <v>-1491.3050374556301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-5628.3864804094701</v>
      </c>
      <c r="DK295">
        <v>-3789.6836168744298</v>
      </c>
      <c r="DL295">
        <v>-1491.3050374556301</v>
      </c>
      <c r="DM295">
        <v>1463.7531360828291</v>
      </c>
      <c r="DN295">
        <v>5403.8307008007723</v>
      </c>
      <c r="DO295">
        <v>-8938.0516347725425</v>
      </c>
      <c r="DP295">
        <v>-7467.0893439445099</v>
      </c>
      <c r="DQ295">
        <v>-5628.3864804094701</v>
      </c>
      <c r="DR295">
        <v>-3264.339941578703</v>
      </c>
      <c r="DS295">
        <v>-112.27788980435071</v>
      </c>
    </row>
    <row r="296" spans="1:123" x14ac:dyDescent="0.25">
      <c r="A296" s="80" t="s">
        <v>1024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55480.799521318113</v>
      </c>
      <c r="I296">
        <v>36682.979977538562</v>
      </c>
      <c r="J296">
        <v>0</v>
      </c>
      <c r="K296">
        <v>95</v>
      </c>
      <c r="L296">
        <v>58</v>
      </c>
      <c r="M296">
        <v>1671651516</v>
      </c>
      <c r="N296">
        <v>1048</v>
      </c>
      <c r="O296">
        <v>0</v>
      </c>
      <c r="P296">
        <v>22630</v>
      </c>
      <c r="Q296">
        <v>6</v>
      </c>
      <c r="R296">
        <v>28</v>
      </c>
      <c r="S296">
        <v>0</v>
      </c>
      <c r="T296">
        <v>21431</v>
      </c>
      <c r="U296">
        <v>40</v>
      </c>
      <c r="V296">
        <v>71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40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151</v>
      </c>
      <c r="BI296">
        <v>100417.88</v>
      </c>
      <c r="BJ296">
        <v>122261.37</v>
      </c>
      <c r="BK296">
        <v>21843.5</v>
      </c>
      <c r="BL296">
        <v>5</v>
      </c>
      <c r="BM296">
        <v>27</v>
      </c>
      <c r="BN296">
        <v>0</v>
      </c>
      <c r="BO296">
        <v>0</v>
      </c>
      <c r="BP296">
        <v>0</v>
      </c>
      <c r="BQ296">
        <v>60365.894145021077</v>
      </c>
      <c r="BR296">
        <v>82209.391446988375</v>
      </c>
      <c r="BS296">
        <v>21843.497301967291</v>
      </c>
      <c r="BT296">
        <v>40051.985854978921</v>
      </c>
      <c r="BU296">
        <v>40051.978553011621</v>
      </c>
      <c r="BV296">
        <v>2.6980327093042429E-3</v>
      </c>
      <c r="BW296">
        <v>21843.497301967291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41104.695723494187</v>
      </c>
      <c r="CI296">
        <v>49325.634868193018</v>
      </c>
      <c r="CJ296">
        <v>57546.574012891862</v>
      </c>
      <c r="CK296">
        <v>65767.5131575907</v>
      </c>
      <c r="CL296">
        <v>73988.452302289545</v>
      </c>
      <c r="CM296">
        <v>90430.33059168722</v>
      </c>
      <c r="CN296">
        <v>98651.26973638605</v>
      </c>
      <c r="CO296">
        <v>106872.20888108489</v>
      </c>
      <c r="CP296">
        <v>115093.1480257837</v>
      </c>
      <c r="CQ296">
        <v>123314.0871704826</v>
      </c>
      <c r="CS296">
        <v>3.7635636047888879</v>
      </c>
      <c r="CT296">
        <v>1.4630000000000001</v>
      </c>
      <c r="CV296">
        <v>6.2822478916062963E-2</v>
      </c>
      <c r="CW296">
        <v>1.5549092866542</v>
      </c>
      <c r="CY296">
        <v>-1291.1494402201979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-5401.6190125696157</v>
      </c>
      <c r="DK296">
        <v>-3574.7436470809839</v>
      </c>
      <c r="DL296">
        <v>-1291.149440220197</v>
      </c>
      <c r="DM296">
        <v>1644.9002543151039</v>
      </c>
      <c r="DN296">
        <v>5559.6331803621688</v>
      </c>
      <c r="DO296">
        <v>-8689.9946704491504</v>
      </c>
      <c r="DP296">
        <v>-7228.4943780582471</v>
      </c>
      <c r="DQ296">
        <v>-5401.6190125696157</v>
      </c>
      <c r="DR296">
        <v>-3052.7792569413759</v>
      </c>
      <c r="DS296">
        <v>79.007083896274708</v>
      </c>
    </row>
    <row r="297" spans="1:123" x14ac:dyDescent="0.25">
      <c r="A297" s="80" t="s">
        <v>656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58527.933510806273</v>
      </c>
      <c r="I297">
        <v>27316.59364873885</v>
      </c>
      <c r="J297">
        <v>0</v>
      </c>
      <c r="K297">
        <v>17</v>
      </c>
      <c r="L297">
        <v>58</v>
      </c>
      <c r="M297">
        <v>1672133819</v>
      </c>
      <c r="N297">
        <v>29893</v>
      </c>
      <c r="O297">
        <v>0</v>
      </c>
      <c r="P297">
        <v>43103</v>
      </c>
      <c r="Q297">
        <v>4</v>
      </c>
      <c r="R297">
        <v>23</v>
      </c>
      <c r="S297">
        <v>5</v>
      </c>
      <c r="T297">
        <v>12730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475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480</v>
      </c>
      <c r="BI297">
        <v>181034.4</v>
      </c>
      <c r="BJ297">
        <v>202580.88</v>
      </c>
      <c r="BK297">
        <v>21546.48</v>
      </c>
      <c r="BL297">
        <v>2</v>
      </c>
      <c r="BM297">
        <v>16</v>
      </c>
      <c r="BN297">
        <v>0</v>
      </c>
      <c r="BO297">
        <v>0</v>
      </c>
      <c r="BP297">
        <v>0</v>
      </c>
      <c r="BQ297">
        <v>65088.441474394633</v>
      </c>
      <c r="BR297">
        <v>86634.923345764095</v>
      </c>
      <c r="BS297">
        <v>21546.481871369469</v>
      </c>
      <c r="BT297">
        <v>115945.9585256054</v>
      </c>
      <c r="BU297">
        <v>115945.9566542359</v>
      </c>
      <c r="BV297">
        <v>-1.871369466243777E-3</v>
      </c>
      <c r="BW297">
        <v>21546.481871369469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43317.461672882047</v>
      </c>
      <c r="CI297">
        <v>51980.954007458458</v>
      </c>
      <c r="CJ297">
        <v>60644.446342034862</v>
      </c>
      <c r="CK297">
        <v>69307.938676611273</v>
      </c>
      <c r="CL297">
        <v>77971.431011187684</v>
      </c>
      <c r="CM297">
        <v>95298.415680340506</v>
      </c>
      <c r="CN297">
        <v>103961.9080149169</v>
      </c>
      <c r="CO297">
        <v>112625.4003494933</v>
      </c>
      <c r="CP297">
        <v>121288.89268406969</v>
      </c>
      <c r="CQ297">
        <v>129952.38501864611</v>
      </c>
      <c r="CS297">
        <v>4.0208384766927008</v>
      </c>
      <c r="CT297">
        <v>1.4630000000000001</v>
      </c>
      <c r="CV297">
        <v>-5.1826196982280859E-3</v>
      </c>
      <c r="CW297">
        <v>1.4554178273814919</v>
      </c>
      <c r="CY297">
        <v>112.2489650715581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-4219.4972022166476</v>
      </c>
      <c r="DK297">
        <v>-2294.2766834218892</v>
      </c>
      <c r="DL297">
        <v>112.2489650715579</v>
      </c>
      <c r="DM297">
        <v>3206.353370277418</v>
      </c>
      <c r="DN297">
        <v>7331.8259105518991</v>
      </c>
      <c r="DO297">
        <v>-7684.8941360472108</v>
      </c>
      <c r="DP297">
        <v>-6144.717721011406</v>
      </c>
      <c r="DQ297">
        <v>-4219.4972022166476</v>
      </c>
      <c r="DR297">
        <v>-1744.2136780519579</v>
      </c>
      <c r="DS297">
        <v>1556.164354167624</v>
      </c>
    </row>
    <row r="298" spans="1:123" x14ac:dyDescent="0.25">
      <c r="A298" s="80" t="s">
        <v>676</v>
      </c>
      <c r="B298">
        <v>2316.6702607988682</v>
      </c>
      <c r="C298">
        <v>0</v>
      </c>
      <c r="D298">
        <v>0</v>
      </c>
      <c r="E298">
        <v>10</v>
      </c>
      <c r="F298">
        <v>50</v>
      </c>
      <c r="G298">
        <v>1648638751</v>
      </c>
      <c r="H298">
        <v>32144.560103866628</v>
      </c>
      <c r="I298">
        <v>21003.747984644051</v>
      </c>
      <c r="J298">
        <v>0</v>
      </c>
      <c r="K298">
        <v>7</v>
      </c>
      <c r="L298">
        <v>28</v>
      </c>
      <c r="M298">
        <v>1665745062</v>
      </c>
      <c r="N298">
        <v>36096</v>
      </c>
      <c r="O298">
        <v>0</v>
      </c>
      <c r="P298">
        <v>38872</v>
      </c>
      <c r="Q298">
        <v>2</v>
      </c>
      <c r="R298">
        <v>13</v>
      </c>
      <c r="S298">
        <v>0</v>
      </c>
      <c r="T298">
        <v>2776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66252.350000000006</v>
      </c>
      <c r="BJ298">
        <v>87689.86</v>
      </c>
      <c r="BK298">
        <v>21437.51</v>
      </c>
      <c r="BL298">
        <v>2</v>
      </c>
      <c r="BM298">
        <v>4</v>
      </c>
      <c r="BN298">
        <v>0</v>
      </c>
      <c r="BO298">
        <v>0</v>
      </c>
      <c r="BP298">
        <v>0</v>
      </c>
      <c r="BQ298">
        <v>28727.81129675595</v>
      </c>
      <c r="BR298">
        <v>50165.319691288823</v>
      </c>
      <c r="BS298">
        <v>21437.50839453287</v>
      </c>
      <c r="BT298">
        <v>37524.538703244063</v>
      </c>
      <c r="BU298">
        <v>37524.540308711177</v>
      </c>
      <c r="BV298">
        <v>1.6054671250458339E-3</v>
      </c>
      <c r="BW298">
        <v>21437.50839453287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25082.659845644412</v>
      </c>
      <c r="CI298">
        <v>30099.19181477329</v>
      </c>
      <c r="CJ298">
        <v>35115.723783902176</v>
      </c>
      <c r="CK298">
        <v>40132.255753031059</v>
      </c>
      <c r="CL298">
        <v>45148.787722159941</v>
      </c>
      <c r="CM298">
        <v>55181.851660417713</v>
      </c>
      <c r="CN298">
        <v>60198.383629546588</v>
      </c>
      <c r="CO298">
        <v>65214.91559867547</v>
      </c>
      <c r="CP298">
        <v>70231.447567804353</v>
      </c>
      <c r="CQ298">
        <v>75247.979536933242</v>
      </c>
      <c r="CS298">
        <v>2.3400723054215709</v>
      </c>
      <c r="CT298">
        <v>1.4630000000000001</v>
      </c>
      <c r="CV298">
        <v>0.70934889094351661</v>
      </c>
      <c r="CW298">
        <v>2.5007774274503651</v>
      </c>
      <c r="CY298">
        <v>-8896.1784717106693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-11404.44445627511</v>
      </c>
      <c r="DK298">
        <v>-10289.659574246471</v>
      </c>
      <c r="DL298">
        <v>-8896.1784717106675</v>
      </c>
      <c r="DM298">
        <v>-7104.559911307495</v>
      </c>
      <c r="DN298">
        <v>-4715.7351641032656</v>
      </c>
      <c r="DO298">
        <v>-13411.05724392666</v>
      </c>
      <c r="DP298">
        <v>-12519.22933830375</v>
      </c>
      <c r="DQ298">
        <v>-11404.44445627511</v>
      </c>
      <c r="DR298">
        <v>-9971.1496079525714</v>
      </c>
      <c r="DS298">
        <v>-8060.0898101891871</v>
      </c>
    </row>
    <row r="299" spans="1:123" x14ac:dyDescent="0.25">
      <c r="A299" s="80" t="s">
        <v>677</v>
      </c>
      <c r="B299">
        <v>8000</v>
      </c>
      <c r="C299">
        <v>8000</v>
      </c>
      <c r="D299">
        <v>8000</v>
      </c>
      <c r="E299">
        <v>0</v>
      </c>
      <c r="F299">
        <v>0</v>
      </c>
      <c r="G299">
        <v>1669699139</v>
      </c>
      <c r="H299">
        <v>64544.918834007323</v>
      </c>
      <c r="I299">
        <v>53915.678314475503</v>
      </c>
      <c r="J299">
        <v>4153.8067139108098</v>
      </c>
      <c r="K299">
        <v>2</v>
      </c>
      <c r="L299">
        <v>18</v>
      </c>
      <c r="M299">
        <v>1669834680</v>
      </c>
      <c r="N299">
        <v>77410</v>
      </c>
      <c r="O299">
        <v>0</v>
      </c>
      <c r="P299">
        <v>105478</v>
      </c>
      <c r="Q299">
        <v>3</v>
      </c>
      <c r="R299">
        <v>5</v>
      </c>
      <c r="S299">
        <v>0</v>
      </c>
      <c r="T299">
        <v>28067</v>
      </c>
      <c r="U299">
        <v>1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1</v>
      </c>
      <c r="BI299">
        <v>75241.539999999994</v>
      </c>
      <c r="BJ299">
        <v>96632.49</v>
      </c>
      <c r="BK299">
        <v>21390.95</v>
      </c>
      <c r="BL299">
        <v>1</v>
      </c>
      <c r="BM299">
        <v>1</v>
      </c>
      <c r="BN299">
        <v>0</v>
      </c>
      <c r="BO299">
        <v>0</v>
      </c>
      <c r="BP299">
        <v>0</v>
      </c>
      <c r="BQ299">
        <v>75241.536529734323</v>
      </c>
      <c r="BR299">
        <v>96632.490949105035</v>
      </c>
      <c r="BS299">
        <v>21390.954419370719</v>
      </c>
      <c r="BT299">
        <v>3.4702656703302641E-3</v>
      </c>
      <c r="BU299">
        <v>-9.4910502957645804E-4</v>
      </c>
      <c r="BV299">
        <v>-4.4193707144586369E-3</v>
      </c>
      <c r="BW299">
        <v>21390.954419370719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48316.245474552517</v>
      </c>
      <c r="CI299">
        <v>57979.494569463022</v>
      </c>
      <c r="CJ299">
        <v>67642.743664373527</v>
      </c>
      <c r="CK299">
        <v>77305.992759284025</v>
      </c>
      <c r="CL299">
        <v>86969.241854194537</v>
      </c>
      <c r="CM299">
        <v>106295.7400440155</v>
      </c>
      <c r="CN299">
        <v>115958.989138926</v>
      </c>
      <c r="CO299">
        <v>125622.2382338365</v>
      </c>
      <c r="CP299">
        <v>135285.48732874711</v>
      </c>
      <c r="CQ299">
        <v>144948.7364236576</v>
      </c>
      <c r="CS299">
        <v>4.5174464427636227</v>
      </c>
      <c r="CT299">
        <v>1.4630000000000001</v>
      </c>
      <c r="CV299">
        <v>-0.1145440127115411</v>
      </c>
      <c r="CW299">
        <v>1.2954221094030149</v>
      </c>
      <c r="CY299">
        <v>2767.1683179055431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-2064.456229549709</v>
      </c>
      <c r="DK299">
        <v>82.932458208182652</v>
      </c>
      <c r="DL299">
        <v>2767.168317905544</v>
      </c>
      <c r="DM299">
        <v>6218.3287089450096</v>
      </c>
      <c r="DN299">
        <v>10819.87589699763</v>
      </c>
      <c r="DO299">
        <v>-5929.7558675139098</v>
      </c>
      <c r="DP299">
        <v>-4211.8449173075969</v>
      </c>
      <c r="DQ299">
        <v>-2064.456229549709</v>
      </c>
      <c r="DR299">
        <v>696.47208328186389</v>
      </c>
      <c r="DS299">
        <v>4377.7098337239586</v>
      </c>
    </row>
    <row r="300" spans="1:123" x14ac:dyDescent="0.25">
      <c r="A300" s="80" t="s">
        <v>678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25964.258873619448</v>
      </c>
      <c r="I300">
        <v>25964.109199999999</v>
      </c>
      <c r="J300">
        <v>0</v>
      </c>
      <c r="K300">
        <v>2</v>
      </c>
      <c r="L300">
        <v>0</v>
      </c>
      <c r="M300">
        <v>1663433822</v>
      </c>
      <c r="N300">
        <v>394929</v>
      </c>
      <c r="O300">
        <v>0</v>
      </c>
      <c r="P300">
        <v>414586</v>
      </c>
      <c r="Q300">
        <v>3</v>
      </c>
      <c r="R300">
        <v>15</v>
      </c>
      <c r="S300">
        <v>0</v>
      </c>
      <c r="T300">
        <v>344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19313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19313</v>
      </c>
      <c r="BI300">
        <v>110895.31</v>
      </c>
      <c r="BJ300">
        <v>132076.6</v>
      </c>
      <c r="BK300">
        <v>21181.29</v>
      </c>
      <c r="BL300">
        <v>2</v>
      </c>
      <c r="BM300">
        <v>4</v>
      </c>
      <c r="BN300">
        <v>0</v>
      </c>
      <c r="BO300">
        <v>0</v>
      </c>
      <c r="BP300">
        <v>0</v>
      </c>
      <c r="BQ300">
        <v>18825.94796821813</v>
      </c>
      <c r="BR300">
        <v>40007.233372273608</v>
      </c>
      <c r="BS300">
        <v>21181.285404055481</v>
      </c>
      <c r="BT300">
        <v>92069.362031781871</v>
      </c>
      <c r="BU300">
        <v>92069.366627726398</v>
      </c>
      <c r="BV300">
        <v>4.5959445233165752E-3</v>
      </c>
      <c r="BW300">
        <v>21181.285404055481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20003.6166861368</v>
      </c>
      <c r="CI300">
        <v>24004.340023364159</v>
      </c>
      <c r="CJ300">
        <v>28005.063360591521</v>
      </c>
      <c r="CK300">
        <v>32005.78669781889</v>
      </c>
      <c r="CL300">
        <v>36006.510035046253</v>
      </c>
      <c r="CM300">
        <v>44007.95670950097</v>
      </c>
      <c r="CN300">
        <v>48008.680046728317</v>
      </c>
      <c r="CO300">
        <v>52009.403383955687</v>
      </c>
      <c r="CP300">
        <v>56010.126721183049</v>
      </c>
      <c r="CQ300">
        <v>60010.850058410411</v>
      </c>
      <c r="CS300">
        <v>1.8888010150986221</v>
      </c>
      <c r="CT300">
        <v>1.4630000000000001</v>
      </c>
      <c r="CV300">
        <v>1.117745579351642</v>
      </c>
      <c r="CW300">
        <v>3.098261782591452</v>
      </c>
      <c r="CY300">
        <v>-11179.477060987079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-13179.83872960076</v>
      </c>
      <c r="DK300">
        <v>-12290.78909910579</v>
      </c>
      <c r="DL300">
        <v>-11179.477060987079</v>
      </c>
      <c r="DM300">
        <v>-9750.6472976915902</v>
      </c>
      <c r="DN300">
        <v>-7845.5409466309411</v>
      </c>
      <c r="DO300">
        <v>-14780.128064491701</v>
      </c>
      <c r="DP300">
        <v>-14068.888360095731</v>
      </c>
      <c r="DQ300">
        <v>-13179.83872960076</v>
      </c>
      <c r="DR300">
        <v>-12036.774918964369</v>
      </c>
      <c r="DS300">
        <v>-10512.68983811585</v>
      </c>
    </row>
    <row r="301" spans="1:123" x14ac:dyDescent="0.25">
      <c r="A301" s="80" t="s">
        <v>662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55664.696684754686</v>
      </c>
      <c r="I301">
        <v>30366.089890281361</v>
      </c>
      <c r="J301">
        <v>0</v>
      </c>
      <c r="K301">
        <v>15</v>
      </c>
      <c r="L301">
        <v>56</v>
      </c>
      <c r="M301">
        <v>1671871597</v>
      </c>
      <c r="N301">
        <v>48370</v>
      </c>
      <c r="O301">
        <v>0</v>
      </c>
      <c r="P301">
        <v>72724</v>
      </c>
      <c r="Q301">
        <v>2</v>
      </c>
      <c r="R301">
        <v>7</v>
      </c>
      <c r="S301">
        <v>0</v>
      </c>
      <c r="T301">
        <v>24354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88254.01</v>
      </c>
      <c r="BJ301">
        <v>109435.29</v>
      </c>
      <c r="BK301">
        <v>21181.279999999999</v>
      </c>
      <c r="BL301">
        <v>2</v>
      </c>
      <c r="BM301">
        <v>6</v>
      </c>
      <c r="BN301">
        <v>0</v>
      </c>
      <c r="BO301">
        <v>0</v>
      </c>
      <c r="BP301">
        <v>0</v>
      </c>
      <c r="BQ301">
        <v>61234.844068019833</v>
      </c>
      <c r="BR301">
        <v>82416.123704736863</v>
      </c>
      <c r="BS301">
        <v>21181.27963671703</v>
      </c>
      <c r="BT301">
        <v>27019.165931980158</v>
      </c>
      <c r="BU301">
        <v>27019.16629526313</v>
      </c>
      <c r="BV301">
        <v>3.6328296846477309E-4</v>
      </c>
      <c r="BW301">
        <v>21181.27963671703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41208.061852368432</v>
      </c>
      <c r="CI301">
        <v>49449.674222842114</v>
      </c>
      <c r="CJ301">
        <v>57691.286593315803</v>
      </c>
      <c r="CK301">
        <v>65932.898963789499</v>
      </c>
      <c r="CL301">
        <v>74174.511334263181</v>
      </c>
      <c r="CM301">
        <v>90657.73607521056</v>
      </c>
      <c r="CN301">
        <v>98899.348445684227</v>
      </c>
      <c r="CO301">
        <v>107140.96081615789</v>
      </c>
      <c r="CP301">
        <v>115382.57318663161</v>
      </c>
      <c r="CQ301">
        <v>123624.1855571053</v>
      </c>
      <c r="CS301">
        <v>3.8909888882195438</v>
      </c>
      <c r="CT301">
        <v>1.4630000000000001</v>
      </c>
      <c r="CV301">
        <v>2.8016299946396869E-2</v>
      </c>
      <c r="CW301">
        <v>1.503987846821579</v>
      </c>
      <c r="CY301">
        <v>-577.24871053281515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-4698.0548957696592</v>
      </c>
      <c r="DK301">
        <v>-2866.585480108839</v>
      </c>
      <c r="DL301">
        <v>-577.24871053281458</v>
      </c>
      <c r="DM301">
        <v>2366.1842789220718</v>
      </c>
      <c r="DN301">
        <v>6290.7615981952586</v>
      </c>
      <c r="DO301">
        <v>-7994.6998439591298</v>
      </c>
      <c r="DP301">
        <v>-6529.5243114304758</v>
      </c>
      <c r="DQ301">
        <v>-4698.0548957696556</v>
      </c>
      <c r="DR301">
        <v>-2343.308504205746</v>
      </c>
      <c r="DS301">
        <v>796.3533512128015</v>
      </c>
    </row>
    <row r="302" spans="1:123" x14ac:dyDescent="0.25">
      <c r="A302" s="80" t="s">
        <v>1041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44876.857376927932</v>
      </c>
      <c r="I302">
        <v>18834.930561225781</v>
      </c>
      <c r="J302">
        <v>0</v>
      </c>
      <c r="K302">
        <v>115</v>
      </c>
      <c r="L302">
        <v>58</v>
      </c>
      <c r="M302">
        <v>1671043082</v>
      </c>
      <c r="N302">
        <v>52625</v>
      </c>
      <c r="O302">
        <v>0</v>
      </c>
      <c r="P302">
        <v>58728</v>
      </c>
      <c r="Q302">
        <v>6</v>
      </c>
      <c r="R302">
        <v>26</v>
      </c>
      <c r="S302">
        <v>5</v>
      </c>
      <c r="T302">
        <v>3102</v>
      </c>
      <c r="U302">
        <v>0</v>
      </c>
      <c r="V302">
        <v>457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2539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3001</v>
      </c>
      <c r="BI302">
        <v>259701.96</v>
      </c>
      <c r="BJ302">
        <v>284039.33</v>
      </c>
      <c r="BK302">
        <v>24337.37</v>
      </c>
      <c r="BL302">
        <v>5</v>
      </c>
      <c r="BM302">
        <v>24</v>
      </c>
      <c r="BN302">
        <v>0</v>
      </c>
      <c r="BO302">
        <v>0</v>
      </c>
      <c r="BP302">
        <v>0</v>
      </c>
      <c r="BQ302">
        <v>45885.552542871643</v>
      </c>
      <c r="BR302">
        <v>67007.653660972588</v>
      </c>
      <c r="BS302">
        <v>21122.101118100949</v>
      </c>
      <c r="BT302">
        <v>213816.40745712831</v>
      </c>
      <c r="BU302">
        <v>217031.67633902741</v>
      </c>
      <c r="BV302">
        <v>3215.2688818990459</v>
      </c>
      <c r="BW302">
        <v>21122.101118100949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33503.826830486287</v>
      </c>
      <c r="CI302">
        <v>40204.592196583551</v>
      </c>
      <c r="CJ302">
        <v>46905.357562680809</v>
      </c>
      <c r="CK302">
        <v>53606.122928778073</v>
      </c>
      <c r="CL302">
        <v>60306.888294875331</v>
      </c>
      <c r="CM302">
        <v>73708.41902706986</v>
      </c>
      <c r="CN302">
        <v>80409.184393167103</v>
      </c>
      <c r="CO302">
        <v>87109.949759264375</v>
      </c>
      <c r="CP302">
        <v>93810.715125361618</v>
      </c>
      <c r="CQ302">
        <v>100511.4804914589</v>
      </c>
      <c r="CS302">
        <v>3.172395269121651</v>
      </c>
      <c r="CT302">
        <v>1.4630000000000001</v>
      </c>
      <c r="CV302">
        <v>0.26087692758017827</v>
      </c>
      <c r="CW302">
        <v>1.8446629450498011</v>
      </c>
      <c r="CY302">
        <v>-4370.1877028578056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-7720.5703859064342</v>
      </c>
      <c r="DK302">
        <v>-6231.5114156625996</v>
      </c>
      <c r="DL302">
        <v>-4370.1877028578056</v>
      </c>
      <c r="DM302">
        <v>-1977.057214965927</v>
      </c>
      <c r="DN302">
        <v>1213.783435556576</v>
      </c>
      <c r="DO302">
        <v>-10400.876532345341</v>
      </c>
      <c r="DP302">
        <v>-9209.6293561502698</v>
      </c>
      <c r="DQ302">
        <v>-7720.5703859064342</v>
      </c>
      <c r="DR302">
        <v>-5806.0659955929314</v>
      </c>
      <c r="DS302">
        <v>-3253.3934751749289</v>
      </c>
    </row>
    <row r="303" spans="1:123" x14ac:dyDescent="0.25">
      <c r="A303" s="80" t="s">
        <v>1031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52193.408158671977</v>
      </c>
      <c r="I303">
        <v>29194.459603207619</v>
      </c>
      <c r="J303">
        <v>0</v>
      </c>
      <c r="K303">
        <v>20</v>
      </c>
      <c r="L303">
        <v>52</v>
      </c>
      <c r="M303">
        <v>1671532354</v>
      </c>
      <c r="N303">
        <v>384996</v>
      </c>
      <c r="O303">
        <v>0</v>
      </c>
      <c r="P303">
        <v>521579</v>
      </c>
      <c r="Q303">
        <v>10</v>
      </c>
      <c r="R303">
        <v>92</v>
      </c>
      <c r="S303">
        <v>59</v>
      </c>
      <c r="T303">
        <v>83095</v>
      </c>
      <c r="U303">
        <v>2306</v>
      </c>
      <c r="V303">
        <v>37709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1252</v>
      </c>
      <c r="AC303">
        <v>10979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1183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53488</v>
      </c>
      <c r="BI303">
        <v>1442050.01</v>
      </c>
      <c r="BJ303">
        <v>1611084.67</v>
      </c>
      <c r="BK303">
        <v>169034.66</v>
      </c>
      <c r="BL303">
        <v>6</v>
      </c>
      <c r="BM303">
        <v>30</v>
      </c>
      <c r="BN303">
        <v>0</v>
      </c>
      <c r="BO303">
        <v>0</v>
      </c>
      <c r="BP303">
        <v>0</v>
      </c>
      <c r="BQ303">
        <v>56714.225136154171</v>
      </c>
      <c r="BR303">
        <v>77780.067094989528</v>
      </c>
      <c r="BS303">
        <v>21065.84195883535</v>
      </c>
      <c r="BT303">
        <v>1385335.7848638459</v>
      </c>
      <c r="BU303">
        <v>1533304.6029050101</v>
      </c>
      <c r="BV303">
        <v>147968.81804116469</v>
      </c>
      <c r="BW303">
        <v>21065.84195883535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38890.033547494757</v>
      </c>
      <c r="CI303">
        <v>46668.040256993707</v>
      </c>
      <c r="CJ303">
        <v>54446.046966492657</v>
      </c>
      <c r="CK303">
        <v>62224.053675991629</v>
      </c>
      <c r="CL303">
        <v>70002.060385490578</v>
      </c>
      <c r="CM303">
        <v>85558.073804488493</v>
      </c>
      <c r="CN303">
        <v>93336.080513987428</v>
      </c>
      <c r="CO303">
        <v>101114.08722348639</v>
      </c>
      <c r="CP303">
        <v>108892.0939329853</v>
      </c>
      <c r="CQ303">
        <v>116670.10064248431</v>
      </c>
      <c r="CS303">
        <v>3.692236334392859</v>
      </c>
      <c r="CT303">
        <v>1.4630000000000001</v>
      </c>
      <c r="CV303">
        <v>8.3354270348392712E-2</v>
      </c>
      <c r="CW303">
        <v>1.584947297519699</v>
      </c>
      <c r="CY303">
        <v>-1620.825185087971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-5509.8285398374483</v>
      </c>
      <c r="DK303">
        <v>-3781.3826043932349</v>
      </c>
      <c r="DL303">
        <v>-1620.825185087971</v>
      </c>
      <c r="DM303">
        <v>1157.0343540187971</v>
      </c>
      <c r="DN303">
        <v>4860.8470728278226</v>
      </c>
      <c r="DO303">
        <v>-8621.0312236370282</v>
      </c>
      <c r="DP303">
        <v>-7238.2744752816579</v>
      </c>
      <c r="DQ303">
        <v>-5509.8285398374464</v>
      </c>
      <c r="DR303">
        <v>-3287.54090855203</v>
      </c>
      <c r="DS303">
        <v>-324.49073350481189</v>
      </c>
    </row>
    <row r="304" spans="1:123" x14ac:dyDescent="0.25">
      <c r="A304" s="80" t="s">
        <v>685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53822.520346429068</v>
      </c>
      <c r="I304">
        <v>37347.035547619431</v>
      </c>
      <c r="J304">
        <v>0</v>
      </c>
      <c r="K304">
        <v>28</v>
      </c>
      <c r="L304">
        <v>56</v>
      </c>
      <c r="M304">
        <v>1671712485</v>
      </c>
      <c r="N304">
        <v>126807</v>
      </c>
      <c r="O304">
        <v>0</v>
      </c>
      <c r="P304">
        <v>130082</v>
      </c>
      <c r="Q304">
        <v>3</v>
      </c>
      <c r="R304">
        <v>21</v>
      </c>
      <c r="S304">
        <v>0</v>
      </c>
      <c r="T304">
        <v>2957</v>
      </c>
      <c r="U304">
        <v>0</v>
      </c>
      <c r="V304">
        <v>318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318</v>
      </c>
      <c r="BI304">
        <v>287797.82</v>
      </c>
      <c r="BJ304">
        <v>312477.37</v>
      </c>
      <c r="BK304">
        <v>24679.55</v>
      </c>
      <c r="BL304">
        <v>2</v>
      </c>
      <c r="BM304">
        <v>15</v>
      </c>
      <c r="BN304">
        <v>0</v>
      </c>
      <c r="BO304">
        <v>0</v>
      </c>
      <c r="BP304">
        <v>0</v>
      </c>
      <c r="BQ304">
        <v>58245.243419616767</v>
      </c>
      <c r="BR304">
        <v>79299.933686914388</v>
      </c>
      <c r="BS304">
        <v>21054.69026729761</v>
      </c>
      <c r="BT304">
        <v>229552.5765803832</v>
      </c>
      <c r="BU304">
        <v>233177.43631308561</v>
      </c>
      <c r="BV304">
        <v>3624.859732702389</v>
      </c>
      <c r="BW304">
        <v>21054.69026729761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39649.966843457187</v>
      </c>
      <c r="CI304">
        <v>47579.960212148631</v>
      </c>
      <c r="CJ304">
        <v>55509.953580840069</v>
      </c>
      <c r="CK304">
        <v>63439.946949531513</v>
      </c>
      <c r="CL304">
        <v>71369.940318222958</v>
      </c>
      <c r="CM304">
        <v>87229.927055605833</v>
      </c>
      <c r="CN304">
        <v>95159.920424297263</v>
      </c>
      <c r="CO304">
        <v>103089.91379298869</v>
      </c>
      <c r="CP304">
        <v>111019.90716168009</v>
      </c>
      <c r="CQ304">
        <v>118949.9005303716</v>
      </c>
      <c r="CS304">
        <v>3.7663785446458919</v>
      </c>
      <c r="CT304">
        <v>1.4630000000000001</v>
      </c>
      <c r="CV304">
        <v>6.2028139918706149E-2</v>
      </c>
      <c r="CW304">
        <v>1.5537471687010671</v>
      </c>
      <c r="CY304">
        <v>-1229.706845569013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-5194.7035299147319</v>
      </c>
      <c r="DK304">
        <v>-3432.4827813166339</v>
      </c>
      <c r="DL304">
        <v>-1229.706845569013</v>
      </c>
      <c r="DM304">
        <v>1602.4336432493581</v>
      </c>
      <c r="DN304">
        <v>5378.6209616738524</v>
      </c>
      <c r="DO304">
        <v>-8366.7008773913076</v>
      </c>
      <c r="DP304">
        <v>-6956.9242785128299</v>
      </c>
      <c r="DQ304">
        <v>-5194.7035299147319</v>
      </c>
      <c r="DR304">
        <v>-2928.991138860034</v>
      </c>
      <c r="DS304">
        <v>91.958715879562078</v>
      </c>
    </row>
    <row r="305" spans="1:123" x14ac:dyDescent="0.25">
      <c r="A305" s="80" t="s">
        <v>679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53993.377902273867</v>
      </c>
      <c r="I305">
        <v>50512.38942819574</v>
      </c>
      <c r="J305">
        <v>0</v>
      </c>
      <c r="K305">
        <v>10</v>
      </c>
      <c r="L305">
        <v>27</v>
      </c>
      <c r="M305">
        <v>1668264204</v>
      </c>
      <c r="N305">
        <v>316</v>
      </c>
      <c r="O305">
        <v>0</v>
      </c>
      <c r="P305">
        <v>1205</v>
      </c>
      <c r="Q305">
        <v>4</v>
      </c>
      <c r="R305">
        <v>8</v>
      </c>
      <c r="S305">
        <v>0</v>
      </c>
      <c r="T305">
        <v>882</v>
      </c>
      <c r="U305">
        <v>0</v>
      </c>
      <c r="V305">
        <v>7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7</v>
      </c>
      <c r="BI305">
        <v>90136.87</v>
      </c>
      <c r="BJ305">
        <v>111171.9</v>
      </c>
      <c r="BK305">
        <v>21035.03</v>
      </c>
      <c r="BL305">
        <v>3</v>
      </c>
      <c r="BM305">
        <v>5</v>
      </c>
      <c r="BN305">
        <v>0</v>
      </c>
      <c r="BO305">
        <v>0</v>
      </c>
      <c r="BP305">
        <v>0</v>
      </c>
      <c r="BQ305">
        <v>61758.191186010001</v>
      </c>
      <c r="BR305">
        <v>82793.22432932946</v>
      </c>
      <c r="BS305">
        <v>21035.033143319459</v>
      </c>
      <c r="BT305">
        <v>28378.678813989991</v>
      </c>
      <c r="BU305">
        <v>28378.675670670531</v>
      </c>
      <c r="BV305">
        <v>-3.1433194599230769E-3</v>
      </c>
      <c r="BW305">
        <v>21035.033143319459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41396.61216466473</v>
      </c>
      <c r="CI305">
        <v>49675.934597597683</v>
      </c>
      <c r="CJ305">
        <v>57955.257030530607</v>
      </c>
      <c r="CK305">
        <v>66234.579463463568</v>
      </c>
      <c r="CL305">
        <v>74513.901896396521</v>
      </c>
      <c r="CM305">
        <v>91072.546762262413</v>
      </c>
      <c r="CN305">
        <v>99351.869195195351</v>
      </c>
      <c r="CO305">
        <v>107631.1916281283</v>
      </c>
      <c r="CP305">
        <v>115910.5140610612</v>
      </c>
      <c r="CQ305">
        <v>124189.8364939942</v>
      </c>
      <c r="CS305">
        <v>3.935968332696631</v>
      </c>
      <c r="CT305">
        <v>1.4630000000000001</v>
      </c>
      <c r="CV305">
        <v>1.6268339044155589E-2</v>
      </c>
      <c r="CW305">
        <v>1.4868005800216</v>
      </c>
      <c r="CY305">
        <v>-336.72706098709273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-4476.3882774535668</v>
      </c>
      <c r="DK305">
        <v>-2636.538847912911</v>
      </c>
      <c r="DL305">
        <v>-336.72706098709392</v>
      </c>
      <c r="DM305">
        <v>2620.1738079175302</v>
      </c>
      <c r="DN305">
        <v>6562.7082997903599</v>
      </c>
      <c r="DO305">
        <v>-7788.1172506267449</v>
      </c>
      <c r="DP305">
        <v>-6316.2377069942213</v>
      </c>
      <c r="DQ305">
        <v>-4476.3882774535668</v>
      </c>
      <c r="DR305">
        <v>-2110.867582329869</v>
      </c>
      <c r="DS305">
        <v>1043.1600111683979</v>
      </c>
    </row>
    <row r="306" spans="1:123" x14ac:dyDescent="0.25">
      <c r="A306" s="80" t="s">
        <v>1025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54366.206698918482</v>
      </c>
      <c r="I306">
        <v>30563.828604666141</v>
      </c>
      <c r="J306">
        <v>0</v>
      </c>
      <c r="K306">
        <v>63</v>
      </c>
      <c r="L306">
        <v>58</v>
      </c>
      <c r="M306">
        <v>1671662159</v>
      </c>
      <c r="N306">
        <v>4352</v>
      </c>
      <c r="O306">
        <v>0</v>
      </c>
      <c r="P306">
        <v>7538</v>
      </c>
      <c r="Q306">
        <v>8</v>
      </c>
      <c r="R306">
        <v>51</v>
      </c>
      <c r="S306">
        <v>35</v>
      </c>
      <c r="T306">
        <v>1482</v>
      </c>
      <c r="U306">
        <v>0</v>
      </c>
      <c r="V306">
        <v>110</v>
      </c>
      <c r="W306">
        <v>0</v>
      </c>
      <c r="X306">
        <v>0</v>
      </c>
      <c r="Y306">
        <v>6</v>
      </c>
      <c r="Z306">
        <v>0</v>
      </c>
      <c r="AA306">
        <v>1470</v>
      </c>
      <c r="AB306">
        <v>81</v>
      </c>
      <c r="AC306">
        <v>2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1704</v>
      </c>
      <c r="BI306">
        <v>137834.34</v>
      </c>
      <c r="BJ306">
        <v>158866.19</v>
      </c>
      <c r="BK306">
        <v>21031.85</v>
      </c>
      <c r="BL306">
        <v>6</v>
      </c>
      <c r="BM306">
        <v>26</v>
      </c>
      <c r="BN306">
        <v>0</v>
      </c>
      <c r="BO306">
        <v>0</v>
      </c>
      <c r="BP306">
        <v>0</v>
      </c>
      <c r="BQ306">
        <v>59522.301803133239</v>
      </c>
      <c r="BR306">
        <v>80554.156464669679</v>
      </c>
      <c r="BS306">
        <v>21031.854661536439</v>
      </c>
      <c r="BT306">
        <v>78312.03819686675</v>
      </c>
      <c r="BU306">
        <v>78312.033535330324</v>
      </c>
      <c r="BV306">
        <v>-4.6615364408353344E-3</v>
      </c>
      <c r="BW306">
        <v>21031.854661536439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40277.078232334839</v>
      </c>
      <c r="CI306">
        <v>48332.493878801797</v>
      </c>
      <c r="CJ306">
        <v>56387.909525268769</v>
      </c>
      <c r="CK306">
        <v>64443.325171735749</v>
      </c>
      <c r="CL306">
        <v>72498.740818202714</v>
      </c>
      <c r="CM306">
        <v>88609.572111136658</v>
      </c>
      <c r="CN306">
        <v>96664.987757603609</v>
      </c>
      <c r="CO306">
        <v>104720.4034040706</v>
      </c>
      <c r="CP306">
        <v>112775.8190505375</v>
      </c>
      <c r="CQ306">
        <v>120831.2346970045</v>
      </c>
      <c r="CS306">
        <v>3.8301023738048672</v>
      </c>
      <c r="CT306">
        <v>1.4630000000000001</v>
      </c>
      <c r="CV306">
        <v>4.4358507844884272E-2</v>
      </c>
      <c r="CW306">
        <v>1.5278964969770661</v>
      </c>
      <c r="CY306">
        <v>-893.3155453690199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-4921.023368602504</v>
      </c>
      <c r="DK306">
        <v>-3130.931002720954</v>
      </c>
      <c r="DL306">
        <v>-893.31554536901967</v>
      </c>
      <c r="DM306">
        <v>1983.6186140834691</v>
      </c>
      <c r="DN306">
        <v>5819.5308266867869</v>
      </c>
      <c r="DO306">
        <v>-8143.1896271892892</v>
      </c>
      <c r="DP306">
        <v>-6711.1157344840503</v>
      </c>
      <c r="DQ306">
        <v>-4921.0233686025022</v>
      </c>
      <c r="DR306">
        <v>-2619.4760410405111</v>
      </c>
      <c r="DS306">
        <v>449.25372904214242</v>
      </c>
    </row>
    <row r="307" spans="1:123" x14ac:dyDescent="0.25">
      <c r="A307" s="80" t="s">
        <v>673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54325.201452406553</v>
      </c>
      <c r="I307">
        <v>38440.773361458247</v>
      </c>
      <c r="J307">
        <v>0</v>
      </c>
      <c r="K307">
        <v>36</v>
      </c>
      <c r="L307">
        <v>33</v>
      </c>
      <c r="M307">
        <v>1671669841</v>
      </c>
      <c r="N307">
        <v>0</v>
      </c>
      <c r="O307">
        <v>0</v>
      </c>
      <c r="P307">
        <v>5904</v>
      </c>
      <c r="Q307">
        <v>3</v>
      </c>
      <c r="R307">
        <v>11</v>
      </c>
      <c r="S307">
        <v>0</v>
      </c>
      <c r="T307">
        <v>5904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59529.99</v>
      </c>
      <c r="BJ307">
        <v>80496</v>
      </c>
      <c r="BK307">
        <v>20966.009999999998</v>
      </c>
      <c r="BL307">
        <v>1</v>
      </c>
      <c r="BM307">
        <v>1</v>
      </c>
      <c r="BN307">
        <v>0</v>
      </c>
      <c r="BO307">
        <v>0</v>
      </c>
      <c r="BP307">
        <v>0</v>
      </c>
      <c r="BQ307">
        <v>59529.994522327892</v>
      </c>
      <c r="BR307">
        <v>80496.002376675271</v>
      </c>
      <c r="BS307">
        <v>20966.007854347379</v>
      </c>
      <c r="BT307">
        <v>-4.5223278939374723E-3</v>
      </c>
      <c r="BU307">
        <v>-2.376675271079876E-3</v>
      </c>
      <c r="BV307">
        <v>2.1456526192196179E-3</v>
      </c>
      <c r="BW307">
        <v>20966.007854347379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40248.001188337643</v>
      </c>
      <c r="CI307">
        <v>48297.60142600516</v>
      </c>
      <c r="CJ307">
        <v>56347.201663672677</v>
      </c>
      <c r="CK307">
        <v>64396.801901340223</v>
      </c>
      <c r="CL307">
        <v>72446.40213900774</v>
      </c>
      <c r="CM307">
        <v>88545.602614342803</v>
      </c>
      <c r="CN307">
        <v>96595.202852010319</v>
      </c>
      <c r="CO307">
        <v>104644.80308967789</v>
      </c>
      <c r="CP307">
        <v>112694.4033273454</v>
      </c>
      <c r="CQ307">
        <v>120744.0035650129</v>
      </c>
      <c r="CS307">
        <v>3.8393576371757452</v>
      </c>
      <c r="CT307">
        <v>1.4630000000000001</v>
      </c>
      <c r="CV307">
        <v>4.1840947888986957E-2</v>
      </c>
      <c r="CW307">
        <v>1.5242133067615879</v>
      </c>
      <c r="CY307">
        <v>-842.00726017856198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-4866.8073790123253</v>
      </c>
      <c r="DK307">
        <v>-3078.0073261973189</v>
      </c>
      <c r="DL307">
        <v>-842.00726017856141</v>
      </c>
      <c r="DM307">
        <v>2032.84996755984</v>
      </c>
      <c r="DN307">
        <v>5865.9929378777124</v>
      </c>
      <c r="DO307">
        <v>-8086.6474740793346</v>
      </c>
      <c r="DP307">
        <v>-6655.6074318273286</v>
      </c>
      <c r="DQ307">
        <v>-4866.8073790123244</v>
      </c>
      <c r="DR307">
        <v>-2566.9215968216008</v>
      </c>
      <c r="DS307">
        <v>499.59277943269632</v>
      </c>
    </row>
    <row r="308" spans="1:123" x14ac:dyDescent="0.25">
      <c r="A308" s="80" t="s">
        <v>1036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23667.318680122851</v>
      </c>
      <c r="I308">
        <v>19243.628091011229</v>
      </c>
      <c r="J308">
        <v>0</v>
      </c>
      <c r="K308">
        <v>95</v>
      </c>
      <c r="L308">
        <v>36</v>
      </c>
      <c r="M308">
        <v>1671299732</v>
      </c>
      <c r="N308">
        <v>88</v>
      </c>
      <c r="O308">
        <v>0</v>
      </c>
      <c r="P308">
        <v>137</v>
      </c>
      <c r="Q308">
        <v>7</v>
      </c>
      <c r="R308">
        <v>25</v>
      </c>
      <c r="S308">
        <v>2</v>
      </c>
      <c r="T308">
        <v>34</v>
      </c>
      <c r="U308">
        <v>0</v>
      </c>
      <c r="V308">
        <v>2</v>
      </c>
      <c r="W308">
        <v>0</v>
      </c>
      <c r="X308">
        <v>0</v>
      </c>
      <c r="Y308">
        <v>0</v>
      </c>
      <c r="Z308">
        <v>0</v>
      </c>
      <c r="AA308">
        <v>8</v>
      </c>
      <c r="AB308">
        <v>3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15</v>
      </c>
      <c r="BI308">
        <v>31734.080000000002</v>
      </c>
      <c r="BJ308">
        <v>52677.39</v>
      </c>
      <c r="BK308">
        <v>20943.310000000001</v>
      </c>
      <c r="BL308">
        <v>5</v>
      </c>
      <c r="BM308">
        <v>9</v>
      </c>
      <c r="BN308">
        <v>0</v>
      </c>
      <c r="BO308">
        <v>0</v>
      </c>
      <c r="BP308">
        <v>0</v>
      </c>
      <c r="BQ308">
        <v>25857.21590838355</v>
      </c>
      <c r="BR308">
        <v>46800.319030272331</v>
      </c>
      <c r="BS308">
        <v>20943.10312188878</v>
      </c>
      <c r="BT308">
        <v>5876.8640916164477</v>
      </c>
      <c r="BU308">
        <v>5877.0709697276689</v>
      </c>
      <c r="BV308">
        <v>0.20687811122479621</v>
      </c>
      <c r="BW308">
        <v>20943.10312188878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23400.159515136169</v>
      </c>
      <c r="CI308">
        <v>28080.191418163398</v>
      </c>
      <c r="CJ308">
        <v>32760.223321190631</v>
      </c>
      <c r="CK308">
        <v>37440.255224217857</v>
      </c>
      <c r="CL308">
        <v>42120.287127245101</v>
      </c>
      <c r="CM308">
        <v>51480.350933299567</v>
      </c>
      <c r="CN308">
        <v>56160.382836326797</v>
      </c>
      <c r="CO308">
        <v>60840.414739354033</v>
      </c>
      <c r="CP308">
        <v>65520.446642381263</v>
      </c>
      <c r="CQ308">
        <v>70200.478545408492</v>
      </c>
      <c r="CS308">
        <v>2.2346411015547529</v>
      </c>
      <c r="CT308">
        <v>1.4630000000000001</v>
      </c>
      <c r="CV308">
        <v>0.78999661163351775</v>
      </c>
      <c r="CW308">
        <v>2.6187650428198368</v>
      </c>
      <c r="CY308">
        <v>-9243.0233643206939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-11583.03931583431</v>
      </c>
      <c r="DK308">
        <v>-10543.0322262727</v>
      </c>
      <c r="DL308">
        <v>-9243.0233643206939</v>
      </c>
      <c r="DM308">
        <v>-7571.5833989538241</v>
      </c>
      <c r="DN308">
        <v>-5342.9967784646669</v>
      </c>
      <c r="DO308">
        <v>-13455.0520770452</v>
      </c>
      <c r="DP308">
        <v>-12623.04640539592</v>
      </c>
      <c r="DQ308">
        <v>-11583.03931583431</v>
      </c>
      <c r="DR308">
        <v>-10245.88734354081</v>
      </c>
      <c r="DS308">
        <v>-8463.0180471494878</v>
      </c>
    </row>
    <row r="309" spans="1:123" x14ac:dyDescent="0.25">
      <c r="A309" s="80" t="s">
        <v>1016</v>
      </c>
      <c r="B309">
        <v>71251.112358099053</v>
      </c>
      <c r="C309">
        <v>49466.922616376323</v>
      </c>
      <c r="D309">
        <v>0</v>
      </c>
      <c r="E309">
        <v>32</v>
      </c>
      <c r="F309">
        <v>107</v>
      </c>
      <c r="G309">
        <v>1657531781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167804</v>
      </c>
      <c r="O309">
        <v>0</v>
      </c>
      <c r="P309">
        <v>168033</v>
      </c>
      <c r="Q309">
        <v>5</v>
      </c>
      <c r="R309">
        <v>69</v>
      </c>
      <c r="S309">
        <v>0</v>
      </c>
      <c r="T309">
        <v>0</v>
      </c>
      <c r="U309">
        <v>12</v>
      </c>
      <c r="V309">
        <v>217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102976.82</v>
      </c>
      <c r="BJ309">
        <v>123843.7</v>
      </c>
      <c r="BK309">
        <v>20866.89</v>
      </c>
      <c r="BL309">
        <v>1</v>
      </c>
      <c r="BM309">
        <v>2</v>
      </c>
      <c r="BN309">
        <v>102463.0940900221</v>
      </c>
      <c r="BO309">
        <v>123329.9835987431</v>
      </c>
      <c r="BP309">
        <v>20866.889508720938</v>
      </c>
      <c r="BQ309">
        <v>0</v>
      </c>
      <c r="BR309">
        <v>0</v>
      </c>
      <c r="BS309">
        <v>0</v>
      </c>
      <c r="BT309">
        <v>513.72590997787484</v>
      </c>
      <c r="BU309">
        <v>513.71640125692647</v>
      </c>
      <c r="BV309">
        <v>4.912790609523654E-4</v>
      </c>
      <c r="BW309">
        <v>20866.889508720938</v>
      </c>
      <c r="BX309">
        <v>61664.991799371543</v>
      </c>
      <c r="BY309">
        <v>73997.990159245834</v>
      </c>
      <c r="BZ309">
        <v>86330.988519120147</v>
      </c>
      <c r="CA309">
        <v>98663.986878994459</v>
      </c>
      <c r="CB309">
        <v>110996.9852388688</v>
      </c>
      <c r="CC309">
        <v>135662.9819586174</v>
      </c>
      <c r="CD309">
        <v>147995.9803184917</v>
      </c>
      <c r="CE309">
        <v>160328.97867836599</v>
      </c>
      <c r="CF309">
        <v>172661.97703824029</v>
      </c>
      <c r="CG309">
        <v>184994.97539811459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5.9103194823166882</v>
      </c>
      <c r="CT309">
        <v>1.4630000000000001</v>
      </c>
      <c r="CU309">
        <v>-0.32321763451743107</v>
      </c>
      <c r="CX309">
        <v>9965.6063909648292</v>
      </c>
      <c r="CZ309">
        <v>3799.1072110276759</v>
      </c>
      <c r="DA309">
        <v>6539.7735132219677</v>
      </c>
      <c r="DB309">
        <v>9965.6063909648292</v>
      </c>
      <c r="DC309">
        <v>14370.248662348509</v>
      </c>
      <c r="DD309">
        <v>20243.105024193421</v>
      </c>
      <c r="DE309">
        <v>-1134.0921329220471</v>
      </c>
      <c r="DF309">
        <v>1058.440908833385</v>
      </c>
      <c r="DG309">
        <v>3799.1072110276759</v>
      </c>
      <c r="DH309">
        <v>7322.8210281346219</v>
      </c>
      <c r="DI309">
        <v>12021.10611761055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</row>
    <row r="310" spans="1:123" x14ac:dyDescent="0.25">
      <c r="A310" s="80" t="s">
        <v>1032</v>
      </c>
      <c r="B310">
        <v>4656.2923838730967</v>
      </c>
      <c r="C310">
        <v>0</v>
      </c>
      <c r="D310">
        <v>0</v>
      </c>
      <c r="E310">
        <v>10</v>
      </c>
      <c r="F310">
        <v>79</v>
      </c>
      <c r="G310">
        <v>1632673209</v>
      </c>
      <c r="H310">
        <v>52639.572082197279</v>
      </c>
      <c r="I310">
        <v>25333.485217035741</v>
      </c>
      <c r="J310">
        <v>0</v>
      </c>
      <c r="K310">
        <v>11</v>
      </c>
      <c r="L310">
        <v>52</v>
      </c>
      <c r="M310">
        <v>1671763686</v>
      </c>
      <c r="N310">
        <v>3796</v>
      </c>
      <c r="O310">
        <v>0</v>
      </c>
      <c r="P310">
        <v>4179</v>
      </c>
      <c r="Q310">
        <v>3</v>
      </c>
      <c r="R310">
        <v>20</v>
      </c>
      <c r="S310">
        <v>5</v>
      </c>
      <c r="T310">
        <v>378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5</v>
      </c>
      <c r="BI310">
        <v>248917.64</v>
      </c>
      <c r="BJ310">
        <v>570449.55000000005</v>
      </c>
      <c r="BK310">
        <v>321531.90999999997</v>
      </c>
      <c r="BL310">
        <v>2</v>
      </c>
      <c r="BM310">
        <v>4</v>
      </c>
      <c r="BN310">
        <v>0</v>
      </c>
      <c r="BO310">
        <v>0</v>
      </c>
      <c r="BP310">
        <v>0</v>
      </c>
      <c r="BQ310">
        <v>57133.887574612127</v>
      </c>
      <c r="BR310">
        <v>77994.756235506662</v>
      </c>
      <c r="BS310">
        <v>20860.868660894532</v>
      </c>
      <c r="BT310">
        <v>191783.75242538791</v>
      </c>
      <c r="BU310">
        <v>492454.79376449343</v>
      </c>
      <c r="BV310">
        <v>300671.04133910552</v>
      </c>
      <c r="BW310">
        <v>20860.868660894532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38997.378117753331</v>
      </c>
      <c r="CI310">
        <v>46796.853741304003</v>
      </c>
      <c r="CJ310">
        <v>54596.329364854661</v>
      </c>
      <c r="CK310">
        <v>62395.804988405333</v>
      </c>
      <c r="CL310">
        <v>70195.280611955997</v>
      </c>
      <c r="CM310">
        <v>85794.231859057341</v>
      </c>
      <c r="CN310">
        <v>93593.707482607992</v>
      </c>
      <c r="CO310">
        <v>101393.1831061587</v>
      </c>
      <c r="CP310">
        <v>109192.65872970931</v>
      </c>
      <c r="CQ310">
        <v>116992.13435326</v>
      </c>
      <c r="CS310">
        <v>3.7388067344345282</v>
      </c>
      <c r="CT310">
        <v>1.4630000000000001</v>
      </c>
      <c r="CV310">
        <v>6.9860060740736918E-2</v>
      </c>
      <c r="CW310">
        <v>1.5652052688636979</v>
      </c>
      <c r="CY310">
        <v>-1362.179602017866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-5261.9174137931986</v>
      </c>
      <c r="DK310">
        <v>-3528.7006085597168</v>
      </c>
      <c r="DL310">
        <v>-1362.179602017866</v>
      </c>
      <c r="DM310">
        <v>1423.3474063930839</v>
      </c>
      <c r="DN310">
        <v>5137.3834176076889</v>
      </c>
      <c r="DO310">
        <v>-8381.7076632134649</v>
      </c>
      <c r="DP310">
        <v>-6995.1342190266814</v>
      </c>
      <c r="DQ310">
        <v>-5261.9174137931986</v>
      </c>
      <c r="DR310">
        <v>-3033.4958070644352</v>
      </c>
      <c r="DS310">
        <v>-62.266998092753063</v>
      </c>
    </row>
    <row r="311" spans="1:123" x14ac:dyDescent="0.25">
      <c r="A311" s="80" t="s">
        <v>1027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52995.094773271143</v>
      </c>
      <c r="I311">
        <v>3511.4891879678948</v>
      </c>
      <c r="J311">
        <v>0</v>
      </c>
      <c r="K311">
        <v>66</v>
      </c>
      <c r="L311">
        <v>43</v>
      </c>
      <c r="M311">
        <v>1671648467</v>
      </c>
      <c r="N311">
        <v>17471</v>
      </c>
      <c r="O311">
        <v>0</v>
      </c>
      <c r="P311">
        <v>33948</v>
      </c>
      <c r="Q311">
        <v>15</v>
      </c>
      <c r="R311">
        <v>62</v>
      </c>
      <c r="S311">
        <v>49</v>
      </c>
      <c r="T311">
        <v>4006</v>
      </c>
      <c r="U311">
        <v>0</v>
      </c>
      <c r="V311">
        <v>3402</v>
      </c>
      <c r="W311">
        <v>0</v>
      </c>
      <c r="X311">
        <v>0</v>
      </c>
      <c r="Y311">
        <v>7420</v>
      </c>
      <c r="Z311">
        <v>9</v>
      </c>
      <c r="AA311">
        <v>76</v>
      </c>
      <c r="AB311">
        <v>1301</v>
      </c>
      <c r="AC311">
        <v>4</v>
      </c>
      <c r="AD311">
        <v>1</v>
      </c>
      <c r="AE311">
        <v>1</v>
      </c>
      <c r="AF311">
        <v>0</v>
      </c>
      <c r="AG311">
        <v>1</v>
      </c>
      <c r="AH311">
        <v>0</v>
      </c>
      <c r="AI311">
        <v>197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10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12471</v>
      </c>
      <c r="BI311">
        <v>2282391.9700000002</v>
      </c>
      <c r="BJ311">
        <v>2330493.89</v>
      </c>
      <c r="BK311">
        <v>48101.919999999998</v>
      </c>
      <c r="BL311">
        <v>6</v>
      </c>
      <c r="BM311">
        <v>30</v>
      </c>
      <c r="BN311">
        <v>0</v>
      </c>
      <c r="BO311">
        <v>0</v>
      </c>
      <c r="BP311">
        <v>0</v>
      </c>
      <c r="BQ311">
        <v>57691.375669012406</v>
      </c>
      <c r="BR311">
        <v>78463.433553077164</v>
      </c>
      <c r="BS311">
        <v>20772.057884064761</v>
      </c>
      <c r="BT311">
        <v>2224700.5943309879</v>
      </c>
      <c r="BU311">
        <v>2252030.4564469228</v>
      </c>
      <c r="BV311">
        <v>27329.862115935241</v>
      </c>
      <c r="BW311">
        <v>20772.057884064761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39231.716776538582</v>
      </c>
      <c r="CI311">
        <v>47078.060131846287</v>
      </c>
      <c r="CJ311">
        <v>54924.403487154013</v>
      </c>
      <c r="CK311">
        <v>62770.746842461733</v>
      </c>
      <c r="CL311">
        <v>70617.090197769445</v>
      </c>
      <c r="CM311">
        <v>86309.776908384883</v>
      </c>
      <c r="CN311">
        <v>94156.120263692588</v>
      </c>
      <c r="CO311">
        <v>102002.46361900029</v>
      </c>
      <c r="CP311">
        <v>109848.806974308</v>
      </c>
      <c r="CQ311">
        <v>117695.1503296157</v>
      </c>
      <c r="CS311">
        <v>3.7773548480851402</v>
      </c>
      <c r="CT311">
        <v>1.4630000000000001</v>
      </c>
      <c r="CV311">
        <v>5.8942080071647578E-2</v>
      </c>
      <c r="CW311">
        <v>1.549232263144821</v>
      </c>
      <c r="CY311">
        <v>-1156.1994957954671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-5079.3711734493236</v>
      </c>
      <c r="DK311">
        <v>-3335.7393167142759</v>
      </c>
      <c r="DL311">
        <v>-1156.1994957954671</v>
      </c>
      <c r="DM311">
        <v>1646.065988243005</v>
      </c>
      <c r="DN311">
        <v>5382.4199669609616</v>
      </c>
      <c r="DO311">
        <v>-8217.9085155724115</v>
      </c>
      <c r="DP311">
        <v>-6823.0030301843726</v>
      </c>
      <c r="DQ311">
        <v>-5079.3711734493236</v>
      </c>
      <c r="DR311">
        <v>-2837.5587862185489</v>
      </c>
      <c r="DS311">
        <v>151.52439675581991</v>
      </c>
    </row>
    <row r="312" spans="1:123" x14ac:dyDescent="0.25">
      <c r="A312" s="80" t="s">
        <v>681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47726.011632977032</v>
      </c>
      <c r="I312">
        <v>44097.733769641418</v>
      </c>
      <c r="J312">
        <v>0</v>
      </c>
      <c r="K312">
        <v>7</v>
      </c>
      <c r="L312">
        <v>13</v>
      </c>
      <c r="M312">
        <v>1669773422</v>
      </c>
      <c r="N312">
        <v>330688</v>
      </c>
      <c r="O312">
        <v>0</v>
      </c>
      <c r="P312">
        <v>370257</v>
      </c>
      <c r="Q312">
        <v>5</v>
      </c>
      <c r="R312">
        <v>25</v>
      </c>
      <c r="S312">
        <v>0</v>
      </c>
      <c r="T312">
        <v>21554</v>
      </c>
      <c r="U312">
        <v>2172</v>
      </c>
      <c r="V312">
        <v>10801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5042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18015</v>
      </c>
      <c r="BI312">
        <v>119323.5</v>
      </c>
      <c r="BJ312">
        <v>139861.66</v>
      </c>
      <c r="BK312">
        <v>20538.16</v>
      </c>
      <c r="BL312">
        <v>4</v>
      </c>
      <c r="BM312">
        <v>4</v>
      </c>
      <c r="BN312">
        <v>0</v>
      </c>
      <c r="BO312">
        <v>0</v>
      </c>
      <c r="BP312">
        <v>0</v>
      </c>
      <c r="BQ312">
        <v>51868.600546279988</v>
      </c>
      <c r="BR312">
        <v>72406.762976219499</v>
      </c>
      <c r="BS312">
        <v>20538.162429939512</v>
      </c>
      <c r="BT312">
        <v>67454.899453720005</v>
      </c>
      <c r="BU312">
        <v>67454.897023780504</v>
      </c>
      <c r="BV312">
        <v>-2.429939508147072E-3</v>
      </c>
      <c r="BW312">
        <v>20538.162429939512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36203.38148810975</v>
      </c>
      <c r="CI312">
        <v>43444.057785731697</v>
      </c>
      <c r="CJ312">
        <v>50684.734083353636</v>
      </c>
      <c r="CK312">
        <v>57925.410380975612</v>
      </c>
      <c r="CL312">
        <v>65166.086678597552</v>
      </c>
      <c r="CM312">
        <v>79647.439273841461</v>
      </c>
      <c r="CN312">
        <v>86888.115571463393</v>
      </c>
      <c r="CO312">
        <v>94128.791869085355</v>
      </c>
      <c r="CP312">
        <v>101369.4681667073</v>
      </c>
      <c r="CQ312">
        <v>108610.14446432921</v>
      </c>
      <c r="CS312">
        <v>3.5254742591123209</v>
      </c>
      <c r="CT312">
        <v>1.4630000000000001</v>
      </c>
      <c r="CV312">
        <v>0.13459912227728471</v>
      </c>
      <c r="CW312">
        <v>1.6599185158916681</v>
      </c>
      <c r="CY312">
        <v>-2436.4716858846332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-6056.8098346956094</v>
      </c>
      <c r="DK312">
        <v>-4447.7706574462864</v>
      </c>
      <c r="DL312">
        <v>-2436.4716858846332</v>
      </c>
      <c r="DM312">
        <v>149.48413469463409</v>
      </c>
      <c r="DN312">
        <v>3597.4252288003258</v>
      </c>
      <c r="DO312">
        <v>-8953.0803537443862</v>
      </c>
      <c r="DP312">
        <v>-7665.8490119449289</v>
      </c>
      <c r="DQ312">
        <v>-6056.8098346956067</v>
      </c>
      <c r="DR312">
        <v>-3988.0451782321911</v>
      </c>
      <c r="DS312">
        <v>-1229.6923029476379</v>
      </c>
    </row>
    <row r="313" spans="1:123" x14ac:dyDescent="0.25">
      <c r="A313" s="80" t="s">
        <v>1035</v>
      </c>
      <c r="B313">
        <v>27890.05357099737</v>
      </c>
      <c r="C313">
        <v>19118.876237742661</v>
      </c>
      <c r="D313">
        <v>0</v>
      </c>
      <c r="E313">
        <v>202</v>
      </c>
      <c r="F313">
        <v>138</v>
      </c>
      <c r="G313">
        <v>1670397911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3541</v>
      </c>
      <c r="O313">
        <v>0</v>
      </c>
      <c r="P313">
        <v>3654</v>
      </c>
      <c r="Q313">
        <v>7</v>
      </c>
      <c r="R313">
        <v>23</v>
      </c>
      <c r="S313">
        <v>5</v>
      </c>
      <c r="T313">
        <v>95</v>
      </c>
      <c r="U313">
        <v>7</v>
      </c>
      <c r="V313">
        <v>1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5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18</v>
      </c>
      <c r="BI313">
        <v>22413.16</v>
      </c>
      <c r="BJ313">
        <v>43395.27</v>
      </c>
      <c r="BK313">
        <v>20982.11</v>
      </c>
      <c r="BL313">
        <v>2</v>
      </c>
      <c r="BM313">
        <v>6</v>
      </c>
      <c r="BN313">
        <v>21343.28283926439</v>
      </c>
      <c r="BO313">
        <v>41795.62025503812</v>
      </c>
      <c r="BP313">
        <v>20452.337415773731</v>
      </c>
      <c r="BQ313">
        <v>0</v>
      </c>
      <c r="BR313">
        <v>0</v>
      </c>
      <c r="BS313">
        <v>0</v>
      </c>
      <c r="BT313">
        <v>1069.8771607356141</v>
      </c>
      <c r="BU313">
        <v>1599.649744961876</v>
      </c>
      <c r="BV313">
        <v>529.77258422626619</v>
      </c>
      <c r="BW313">
        <v>20452.337415773731</v>
      </c>
      <c r="BX313">
        <v>20897.81012751906</v>
      </c>
      <c r="BY313">
        <v>25077.372153022869</v>
      </c>
      <c r="BZ313">
        <v>29256.934178526681</v>
      </c>
      <c r="CA313">
        <v>33436.496204030504</v>
      </c>
      <c r="CB313">
        <v>37616.058229534312</v>
      </c>
      <c r="CC313">
        <v>45975.182280541943</v>
      </c>
      <c r="CD313">
        <v>50154.744306045737</v>
      </c>
      <c r="CE313">
        <v>54334.30633154956</v>
      </c>
      <c r="CF313">
        <v>58513.868357053361</v>
      </c>
      <c r="CG313">
        <v>62693.430382557177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2.0435620342740641</v>
      </c>
      <c r="CT313">
        <v>1.4630000000000001</v>
      </c>
      <c r="CU313">
        <v>0.95736656529779562</v>
      </c>
      <c r="CX313">
        <v>-10003.432352014201</v>
      </c>
      <c r="CZ313">
        <v>-12093.21336476611</v>
      </c>
      <c r="DA313">
        <v>-11164.42180354304</v>
      </c>
      <c r="DB313">
        <v>-10003.432352014201</v>
      </c>
      <c r="DC313">
        <v>-8510.7316286199857</v>
      </c>
      <c r="DD313">
        <v>-6520.4639974276943</v>
      </c>
      <c r="DE313">
        <v>-13765.038174967631</v>
      </c>
      <c r="DF313">
        <v>-13022.00492598918</v>
      </c>
      <c r="DG313">
        <v>-12093.21336476611</v>
      </c>
      <c r="DH313">
        <v>-10899.052786050741</v>
      </c>
      <c r="DI313">
        <v>-9306.8386810969023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</row>
    <row r="314" spans="1:123" x14ac:dyDescent="0.25">
      <c r="A314" s="80" t="s">
        <v>1028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44813.304825082072</v>
      </c>
      <c r="I314">
        <v>27897.320521260721</v>
      </c>
      <c r="J314">
        <v>0</v>
      </c>
      <c r="K314">
        <v>10</v>
      </c>
      <c r="L314">
        <v>51</v>
      </c>
      <c r="M314">
        <v>1671116642</v>
      </c>
      <c r="N314">
        <v>457</v>
      </c>
      <c r="O314">
        <v>49</v>
      </c>
      <c r="P314">
        <v>1085</v>
      </c>
      <c r="Q314">
        <v>7</v>
      </c>
      <c r="R314">
        <v>19</v>
      </c>
      <c r="S314">
        <v>181</v>
      </c>
      <c r="T314">
        <v>395</v>
      </c>
      <c r="U314">
        <v>0</v>
      </c>
      <c r="V314">
        <v>1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1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1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233</v>
      </c>
      <c r="BI314">
        <v>46692.42</v>
      </c>
      <c r="BJ314">
        <v>67098.16</v>
      </c>
      <c r="BK314">
        <v>20405.740000000002</v>
      </c>
      <c r="BL314">
        <v>4</v>
      </c>
      <c r="BM314">
        <v>9</v>
      </c>
      <c r="BN314">
        <v>0</v>
      </c>
      <c r="BO314">
        <v>0</v>
      </c>
      <c r="BP314">
        <v>0</v>
      </c>
      <c r="BQ314">
        <v>46477.378594250622</v>
      </c>
      <c r="BR314">
        <v>66883.118296116503</v>
      </c>
      <c r="BS314">
        <v>20405.739701865881</v>
      </c>
      <c r="BT314">
        <v>215.04140574937631</v>
      </c>
      <c r="BU314">
        <v>215.0417038835003</v>
      </c>
      <c r="BV314">
        <v>2.9813411674695089E-4</v>
      </c>
      <c r="BW314">
        <v>20405.739701865881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33441.559148058252</v>
      </c>
      <c r="CI314">
        <v>40129.870977669903</v>
      </c>
      <c r="CJ314">
        <v>46818.182807281548</v>
      </c>
      <c r="CK314">
        <v>53506.494636893207</v>
      </c>
      <c r="CL314">
        <v>60194.806466504851</v>
      </c>
      <c r="CM314">
        <v>73571.430125728162</v>
      </c>
      <c r="CN314">
        <v>80259.741955339807</v>
      </c>
      <c r="CO314">
        <v>86948.053784951451</v>
      </c>
      <c r="CP314">
        <v>93636.365614563096</v>
      </c>
      <c r="CQ314">
        <v>100324.6774441748</v>
      </c>
      <c r="CS314">
        <v>3.2776620339815841</v>
      </c>
      <c r="CT314">
        <v>1.4630000000000001</v>
      </c>
      <c r="CV314">
        <v>0.2203820767759104</v>
      </c>
      <c r="CW314">
        <v>1.7854189783231571</v>
      </c>
      <c r="CY314">
        <v>-3684.96012783676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-7029.1160426425849</v>
      </c>
      <c r="DK314">
        <v>-5542.8245249511056</v>
      </c>
      <c r="DL314">
        <v>-3684.9601278367591</v>
      </c>
      <c r="DM314">
        <v>-1296.2773315468839</v>
      </c>
      <c r="DN314">
        <v>1888.6330635062841</v>
      </c>
      <c r="DO314">
        <v>-9704.4407744872442</v>
      </c>
      <c r="DP314">
        <v>-8515.4075603340607</v>
      </c>
      <c r="DQ314">
        <v>-7029.1160426425831</v>
      </c>
      <c r="DR314">
        <v>-5118.1698056106834</v>
      </c>
      <c r="DS314">
        <v>-2570.24148956815</v>
      </c>
    </row>
    <row r="315" spans="1:123" x14ac:dyDescent="0.25">
      <c r="A315" s="80" t="s">
        <v>1053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40348.542030014731</v>
      </c>
      <c r="I315">
        <v>26240.53435075255</v>
      </c>
      <c r="J315">
        <v>0</v>
      </c>
      <c r="K315">
        <v>26</v>
      </c>
      <c r="L315">
        <v>59</v>
      </c>
      <c r="M315">
        <v>1672177448</v>
      </c>
      <c r="N315">
        <v>26276</v>
      </c>
      <c r="O315">
        <v>0</v>
      </c>
      <c r="P315">
        <v>41839</v>
      </c>
      <c r="Q315">
        <v>8</v>
      </c>
      <c r="R315">
        <v>83</v>
      </c>
      <c r="S315">
        <v>5</v>
      </c>
      <c r="T315">
        <v>11328</v>
      </c>
      <c r="U315">
        <v>249</v>
      </c>
      <c r="V315">
        <v>2024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1951</v>
      </c>
      <c r="AC315">
        <v>6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4235</v>
      </c>
      <c r="BI315">
        <v>300280.2</v>
      </c>
      <c r="BJ315">
        <v>351367.36</v>
      </c>
      <c r="BK315">
        <v>51087.16</v>
      </c>
      <c r="BL315">
        <v>4</v>
      </c>
      <c r="BM315">
        <v>31</v>
      </c>
      <c r="BN315">
        <v>0</v>
      </c>
      <c r="BO315">
        <v>0</v>
      </c>
      <c r="BP315">
        <v>0</v>
      </c>
      <c r="BQ315">
        <v>49514.6028126565</v>
      </c>
      <c r="BR315">
        <v>69718.465239045574</v>
      </c>
      <c r="BS315">
        <v>20203.862426389082</v>
      </c>
      <c r="BT315">
        <v>250765.59718734349</v>
      </c>
      <c r="BU315">
        <v>281648.89476095443</v>
      </c>
      <c r="BV315">
        <v>30883.297573610929</v>
      </c>
      <c r="BW315">
        <v>20203.862426389082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34859.232619522787</v>
      </c>
      <c r="CI315">
        <v>41831.079143427341</v>
      </c>
      <c r="CJ315">
        <v>48802.925667331903</v>
      </c>
      <c r="CK315">
        <v>55774.772191236472</v>
      </c>
      <c r="CL315">
        <v>62746.618715141019</v>
      </c>
      <c r="CM315">
        <v>76690.311762950136</v>
      </c>
      <c r="CN315">
        <v>83662.158286854683</v>
      </c>
      <c r="CO315">
        <v>90634.004810759245</v>
      </c>
      <c r="CP315">
        <v>97605.851334663792</v>
      </c>
      <c r="CQ315">
        <v>104577.6978585684</v>
      </c>
      <c r="CS315">
        <v>3.4507493551323871</v>
      </c>
      <c r="CT315">
        <v>1.4630000000000001</v>
      </c>
      <c r="CV315">
        <v>0.15916851336962459</v>
      </c>
      <c r="CW315">
        <v>1.6958635350597611</v>
      </c>
      <c r="CY315">
        <v>-2774.2461166276839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-6260.1693785799634</v>
      </c>
      <c r="DK315">
        <v>-4710.8701510456176</v>
      </c>
      <c r="DL315">
        <v>-2774.2461166276839</v>
      </c>
      <c r="DM315">
        <v>-284.30092951891493</v>
      </c>
      <c r="DN315">
        <v>3035.625986626113</v>
      </c>
      <c r="DO315">
        <v>-9048.9079881417856</v>
      </c>
      <c r="DP315">
        <v>-7809.4686061143066</v>
      </c>
      <c r="DQ315">
        <v>-6260.1693785799616</v>
      </c>
      <c r="DR315">
        <v>-4268.2132288929442</v>
      </c>
      <c r="DS315">
        <v>-1612.2716959769241</v>
      </c>
    </row>
    <row r="316" spans="1:123" x14ac:dyDescent="0.25">
      <c r="A316" s="80" t="s">
        <v>680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50203.590353964129</v>
      </c>
      <c r="I316">
        <v>24301.840170179112</v>
      </c>
      <c r="J316">
        <v>0</v>
      </c>
      <c r="K316">
        <v>8</v>
      </c>
      <c r="L316">
        <v>47</v>
      </c>
      <c r="M316">
        <v>1671683356</v>
      </c>
      <c r="N316">
        <v>411</v>
      </c>
      <c r="O316">
        <v>0</v>
      </c>
      <c r="P316">
        <v>9322</v>
      </c>
      <c r="Q316">
        <v>2</v>
      </c>
      <c r="R316">
        <v>9</v>
      </c>
      <c r="S316">
        <v>0</v>
      </c>
      <c r="T316">
        <v>8911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90706.39</v>
      </c>
      <c r="BJ316">
        <v>120593.95</v>
      </c>
      <c r="BK316">
        <v>29887.56</v>
      </c>
      <c r="BL316">
        <v>2</v>
      </c>
      <c r="BM316">
        <v>2</v>
      </c>
      <c r="BN316">
        <v>0</v>
      </c>
      <c r="BO316">
        <v>0</v>
      </c>
      <c r="BP316">
        <v>0</v>
      </c>
      <c r="BQ316">
        <v>54347.161061108767</v>
      </c>
      <c r="BR316">
        <v>74512.110654158299</v>
      </c>
      <c r="BS316">
        <v>20164.949593049529</v>
      </c>
      <c r="BT316">
        <v>36359.228938891232</v>
      </c>
      <c r="BU316">
        <v>46081.839345841698</v>
      </c>
      <c r="BV316">
        <v>9722.610406950469</v>
      </c>
      <c r="BW316">
        <v>20164.949593049529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37256.05532707915</v>
      </c>
      <c r="CI316">
        <v>44707.266392494981</v>
      </c>
      <c r="CJ316">
        <v>52158.477457910813</v>
      </c>
      <c r="CK316">
        <v>59609.688523326637</v>
      </c>
      <c r="CL316">
        <v>67060.899588742468</v>
      </c>
      <c r="CM316">
        <v>81963.321719574131</v>
      </c>
      <c r="CN316">
        <v>89414.532784989962</v>
      </c>
      <c r="CO316">
        <v>96865.743850405794</v>
      </c>
      <c r="CP316">
        <v>104316.9549158216</v>
      </c>
      <c r="CQ316">
        <v>111768.1659812375</v>
      </c>
      <c r="CS316">
        <v>3.6951300230297219</v>
      </c>
      <c r="CT316">
        <v>1.4630000000000001</v>
      </c>
      <c r="CV316">
        <v>8.2505886144788043E-2</v>
      </c>
      <c r="CW316">
        <v>1.583706111429825</v>
      </c>
      <c r="CY316">
        <v>-1536.921929509957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-5262.5274622178731</v>
      </c>
      <c r="DK316">
        <v>-3606.702781014355</v>
      </c>
      <c r="DL316">
        <v>-1536.921929509957</v>
      </c>
      <c r="DM316">
        <v>1124.224879567126</v>
      </c>
      <c r="DN316">
        <v>4672.420625003233</v>
      </c>
      <c r="DO316">
        <v>-8243.0118883842042</v>
      </c>
      <c r="DP316">
        <v>-6918.352143421389</v>
      </c>
      <c r="DQ316">
        <v>-5262.5274622178713</v>
      </c>
      <c r="DR316">
        <v>-3133.6100149562039</v>
      </c>
      <c r="DS316">
        <v>-295.05341860731642</v>
      </c>
    </row>
    <row r="317" spans="1:123" x14ac:dyDescent="0.25">
      <c r="A317" s="80" t="s">
        <v>1022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55551.361731468627</v>
      </c>
      <c r="I317">
        <v>32843.308502339823</v>
      </c>
      <c r="J317">
        <v>0</v>
      </c>
      <c r="K317">
        <v>46</v>
      </c>
      <c r="L317">
        <v>56</v>
      </c>
      <c r="M317">
        <v>1672069275</v>
      </c>
      <c r="N317">
        <v>5991</v>
      </c>
      <c r="O317">
        <v>0</v>
      </c>
      <c r="P317">
        <v>10523</v>
      </c>
      <c r="Q317">
        <v>11</v>
      </c>
      <c r="R317">
        <v>75</v>
      </c>
      <c r="S317">
        <v>926</v>
      </c>
      <c r="T317">
        <v>1804</v>
      </c>
      <c r="U317">
        <v>15</v>
      </c>
      <c r="V317">
        <v>933</v>
      </c>
      <c r="W317">
        <v>32</v>
      </c>
      <c r="X317">
        <v>0</v>
      </c>
      <c r="Y317">
        <v>0</v>
      </c>
      <c r="Z317">
        <v>0</v>
      </c>
      <c r="AA317">
        <v>0</v>
      </c>
      <c r="AB317">
        <v>315</v>
      </c>
      <c r="AC317">
        <v>1</v>
      </c>
      <c r="AD317">
        <v>0</v>
      </c>
      <c r="AE317">
        <v>0</v>
      </c>
      <c r="AF317">
        <v>0</v>
      </c>
      <c r="AG317">
        <v>0</v>
      </c>
      <c r="AH317">
        <v>503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3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2728</v>
      </c>
      <c r="BI317">
        <v>216978.84</v>
      </c>
      <c r="BJ317">
        <v>267165.13</v>
      </c>
      <c r="BK317">
        <v>50186.29</v>
      </c>
      <c r="BL317">
        <v>6</v>
      </c>
      <c r="BM317">
        <v>29</v>
      </c>
      <c r="BN317">
        <v>0</v>
      </c>
      <c r="BO317">
        <v>0</v>
      </c>
      <c r="BP317">
        <v>0</v>
      </c>
      <c r="BQ317">
        <v>62109.171509073123</v>
      </c>
      <c r="BR317">
        <v>82259.488223031964</v>
      </c>
      <c r="BS317">
        <v>20150.316713958851</v>
      </c>
      <c r="BT317">
        <v>154869.66849092691</v>
      </c>
      <c r="BU317">
        <v>184905.641776968</v>
      </c>
      <c r="BV317">
        <v>30035.97328604115</v>
      </c>
      <c r="BW317">
        <v>20150.316713958851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41129.744111515982</v>
      </c>
      <c r="CI317">
        <v>49355.692933819177</v>
      </c>
      <c r="CJ317">
        <v>57581.641756122372</v>
      </c>
      <c r="CK317">
        <v>65807.590578425574</v>
      </c>
      <c r="CL317">
        <v>74033.539400728769</v>
      </c>
      <c r="CM317">
        <v>90485.437045335173</v>
      </c>
      <c r="CN317">
        <v>98711.385867638353</v>
      </c>
      <c r="CO317">
        <v>106937.33468994161</v>
      </c>
      <c r="CP317">
        <v>115163.2835122447</v>
      </c>
      <c r="CQ317">
        <v>123389.23233454789</v>
      </c>
      <c r="CS317">
        <v>4.0822925709176499</v>
      </c>
      <c r="CT317">
        <v>1.4630000000000001</v>
      </c>
      <c r="CV317">
        <v>-2.015842066389462E-2</v>
      </c>
      <c r="CW317">
        <v>1.4335082305687219</v>
      </c>
      <c r="CY317">
        <v>414.55534179914099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-3698.4190693524579</v>
      </c>
      <c r="DK317">
        <v>-1870.4304421739689</v>
      </c>
      <c r="DL317">
        <v>414.55534179913963</v>
      </c>
      <c r="DM317">
        <v>3352.394206907426</v>
      </c>
      <c r="DN317">
        <v>7269.5126937184687</v>
      </c>
      <c r="DO317">
        <v>-6988.7985982737373</v>
      </c>
      <c r="DP317">
        <v>-5526.4076965309469</v>
      </c>
      <c r="DQ317">
        <v>-3698.4190693524579</v>
      </c>
      <c r="DR317">
        <v>-1348.1479772658311</v>
      </c>
      <c r="DS317">
        <v>1785.5468121830049</v>
      </c>
    </row>
    <row r="318" spans="1:123" x14ac:dyDescent="0.25">
      <c r="A318" s="80" t="s">
        <v>1039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47630.59683527852</v>
      </c>
      <c r="I318">
        <v>29072.94871831594</v>
      </c>
      <c r="J318">
        <v>0</v>
      </c>
      <c r="K318">
        <v>18</v>
      </c>
      <c r="L318">
        <v>53</v>
      </c>
      <c r="M318">
        <v>1671626153</v>
      </c>
      <c r="N318">
        <v>44431</v>
      </c>
      <c r="O318">
        <v>0</v>
      </c>
      <c r="P318">
        <v>80834</v>
      </c>
      <c r="Q318">
        <v>5</v>
      </c>
      <c r="R318">
        <v>38</v>
      </c>
      <c r="S318">
        <v>0</v>
      </c>
      <c r="T318">
        <v>36401</v>
      </c>
      <c r="U318">
        <v>0</v>
      </c>
      <c r="V318">
        <v>2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2</v>
      </c>
      <c r="BI318">
        <v>522488.46</v>
      </c>
      <c r="BJ318">
        <v>542248.30000000005</v>
      </c>
      <c r="BK318">
        <v>19759.849999999999</v>
      </c>
      <c r="BL318">
        <v>2</v>
      </c>
      <c r="BM318">
        <v>7</v>
      </c>
      <c r="BN318">
        <v>0</v>
      </c>
      <c r="BO318">
        <v>0</v>
      </c>
      <c r="BP318">
        <v>0</v>
      </c>
      <c r="BQ318">
        <v>50936.611697773107</v>
      </c>
      <c r="BR318">
        <v>70696.457793858412</v>
      </c>
      <c r="BS318">
        <v>19759.846096085301</v>
      </c>
      <c r="BT318">
        <v>471551.84830222692</v>
      </c>
      <c r="BU318">
        <v>471551.84220614162</v>
      </c>
      <c r="BV318">
        <v>3.9039147013681941E-3</v>
      </c>
      <c r="BW318">
        <v>19759.846096085301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35348.228896929213</v>
      </c>
      <c r="CI318">
        <v>42417.874676315048</v>
      </c>
      <c r="CJ318">
        <v>49487.520455700876</v>
      </c>
      <c r="CK318">
        <v>56557.166235086726</v>
      </c>
      <c r="CL318">
        <v>63626.812014472569</v>
      </c>
      <c r="CM318">
        <v>77766.103573244254</v>
      </c>
      <c r="CN318">
        <v>84835.749352630097</v>
      </c>
      <c r="CO318">
        <v>91905.395132015939</v>
      </c>
      <c r="CP318">
        <v>98975.040911401768</v>
      </c>
      <c r="CQ318">
        <v>106044.6866907876</v>
      </c>
      <c r="CS318">
        <v>3.5777838273681879</v>
      </c>
      <c r="CT318">
        <v>1.4630000000000001</v>
      </c>
      <c r="CV318">
        <v>0.1180105319393747</v>
      </c>
      <c r="CW318">
        <v>1.635649408227305</v>
      </c>
      <c r="CY318">
        <v>-2085.7316476206952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-5620.5545373136156</v>
      </c>
      <c r="DK318">
        <v>-4049.522141894538</v>
      </c>
      <c r="DL318">
        <v>-2085.7316476206938</v>
      </c>
      <c r="DM318">
        <v>439.1418450171077</v>
      </c>
      <c r="DN318">
        <v>3805.63983520084</v>
      </c>
      <c r="DO318">
        <v>-8448.4128490679504</v>
      </c>
      <c r="DP318">
        <v>-7191.5869327326891</v>
      </c>
      <c r="DQ318">
        <v>-5620.5545373136138</v>
      </c>
      <c r="DR318">
        <v>-3600.6557432033728</v>
      </c>
      <c r="DS318">
        <v>-907.45735105638596</v>
      </c>
    </row>
    <row r="319" spans="1:123" x14ac:dyDescent="0.25">
      <c r="A319" s="80" t="s">
        <v>1043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50679.756567114709</v>
      </c>
      <c r="I319">
        <v>41783.627957287128</v>
      </c>
      <c r="J319">
        <v>0</v>
      </c>
      <c r="K319">
        <v>28</v>
      </c>
      <c r="L319">
        <v>58</v>
      </c>
      <c r="M319">
        <v>1671652691</v>
      </c>
      <c r="N319">
        <v>148060</v>
      </c>
      <c r="O319">
        <v>0</v>
      </c>
      <c r="P319">
        <v>165797</v>
      </c>
      <c r="Q319">
        <v>6</v>
      </c>
      <c r="R319">
        <v>22</v>
      </c>
      <c r="S319">
        <v>5</v>
      </c>
      <c r="T319">
        <v>15867</v>
      </c>
      <c r="U319">
        <v>0</v>
      </c>
      <c r="V319">
        <v>32</v>
      </c>
      <c r="W319">
        <v>0</v>
      </c>
      <c r="X319">
        <v>0</v>
      </c>
      <c r="Y319">
        <v>0</v>
      </c>
      <c r="Z319">
        <v>0</v>
      </c>
      <c r="AA319">
        <v>1833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1870</v>
      </c>
      <c r="BI319">
        <v>55327.82</v>
      </c>
      <c r="BJ319">
        <v>75051.710000000006</v>
      </c>
      <c r="BK319">
        <v>19723.89</v>
      </c>
      <c r="BL319">
        <v>2</v>
      </c>
      <c r="BM319">
        <v>2</v>
      </c>
      <c r="BN319">
        <v>0</v>
      </c>
      <c r="BO319">
        <v>0</v>
      </c>
      <c r="BP319">
        <v>0</v>
      </c>
      <c r="BQ319">
        <v>55321.852030956739</v>
      </c>
      <c r="BR319">
        <v>75045.742265545967</v>
      </c>
      <c r="BS319">
        <v>19723.89023458922</v>
      </c>
      <c r="BT319">
        <v>5.967969043260382</v>
      </c>
      <c r="BU319">
        <v>5.9677344540396007</v>
      </c>
      <c r="BV319">
        <v>-2.345892244193237E-4</v>
      </c>
      <c r="BW319">
        <v>19723.89023458922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37522.871132772983</v>
      </c>
      <c r="CI319">
        <v>45027.445359327583</v>
      </c>
      <c r="CJ319">
        <v>52532.019585882183</v>
      </c>
      <c r="CK319">
        <v>60036.593812436768</v>
      </c>
      <c r="CL319">
        <v>67541.168038991367</v>
      </c>
      <c r="CM319">
        <v>82550.316492100566</v>
      </c>
      <c r="CN319">
        <v>90054.890718655151</v>
      </c>
      <c r="CO319">
        <v>97559.464945209766</v>
      </c>
      <c r="CP319">
        <v>105064.03917176439</v>
      </c>
      <c r="CQ319">
        <v>112568.61339831899</v>
      </c>
      <c r="CS319">
        <v>3.8048144343219059</v>
      </c>
      <c r="CT319">
        <v>1.4630000000000001</v>
      </c>
      <c r="CV319">
        <v>5.1299628154632959E-2</v>
      </c>
      <c r="CW319">
        <v>1.538051355990228</v>
      </c>
      <c r="CY319">
        <v>-962.45466820273123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-4714.7417814800301</v>
      </c>
      <c r="DK319">
        <v>-3047.0586200234538</v>
      </c>
      <c r="DL319">
        <v>-962.45466820273214</v>
      </c>
      <c r="DM319">
        <v>1717.7504127096249</v>
      </c>
      <c r="DN319">
        <v>5291.357187259433</v>
      </c>
      <c r="DO319">
        <v>-7716.5714721018676</v>
      </c>
      <c r="DP319">
        <v>-6382.4249429366064</v>
      </c>
      <c r="DQ319">
        <v>-4714.7417814800301</v>
      </c>
      <c r="DR319">
        <v>-2570.5777167501442</v>
      </c>
      <c r="DS319">
        <v>288.30770288970228</v>
      </c>
    </row>
    <row r="320" spans="1:123" x14ac:dyDescent="0.25">
      <c r="A320" s="80" t="s">
        <v>659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50495.916510481569</v>
      </c>
      <c r="I320">
        <v>24767.830293235351</v>
      </c>
      <c r="J320">
        <v>0</v>
      </c>
      <c r="K320">
        <v>48</v>
      </c>
      <c r="L320">
        <v>58</v>
      </c>
      <c r="M320">
        <v>1671699642</v>
      </c>
      <c r="N320">
        <v>1225</v>
      </c>
      <c r="O320">
        <v>0</v>
      </c>
      <c r="P320">
        <v>16127</v>
      </c>
      <c r="Q320">
        <v>5</v>
      </c>
      <c r="R320">
        <v>35</v>
      </c>
      <c r="S320">
        <v>132</v>
      </c>
      <c r="T320">
        <v>14611</v>
      </c>
      <c r="U320">
        <v>0</v>
      </c>
      <c r="V320">
        <v>46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113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291</v>
      </c>
      <c r="BI320">
        <v>62490.75</v>
      </c>
      <c r="BJ320">
        <v>82290.58</v>
      </c>
      <c r="BK320">
        <v>19799.830000000002</v>
      </c>
      <c r="BL320">
        <v>2</v>
      </c>
      <c r="BM320">
        <v>9</v>
      </c>
      <c r="BN320">
        <v>0</v>
      </c>
      <c r="BO320">
        <v>0</v>
      </c>
      <c r="BP320">
        <v>0</v>
      </c>
      <c r="BQ320">
        <v>54698.712466087418</v>
      </c>
      <c r="BR320">
        <v>74398.474068764699</v>
      </c>
      <c r="BS320">
        <v>19699.761602677281</v>
      </c>
      <c r="BT320">
        <v>7792.0375339125821</v>
      </c>
      <c r="BU320">
        <v>7892.1059312353027</v>
      </c>
      <c r="BV320">
        <v>100.0683973227206</v>
      </c>
      <c r="BW320">
        <v>19699.761602677281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37199.23703438235</v>
      </c>
      <c r="CI320">
        <v>44639.084441258819</v>
      </c>
      <c r="CJ320">
        <v>52078.931848135289</v>
      </c>
      <c r="CK320">
        <v>59518.779255011759</v>
      </c>
      <c r="CL320">
        <v>66958.626661888236</v>
      </c>
      <c r="CM320">
        <v>81838.321475641176</v>
      </c>
      <c r="CN320">
        <v>89278.168882517639</v>
      </c>
      <c r="CO320">
        <v>96718.016289394116</v>
      </c>
      <c r="CP320">
        <v>104157.86369627059</v>
      </c>
      <c r="CQ320">
        <v>111597.711103147</v>
      </c>
      <c r="CS320">
        <v>3.776617990070176</v>
      </c>
      <c r="CT320">
        <v>1.4630000000000001</v>
      </c>
      <c r="CV320">
        <v>5.9148690843807923E-2</v>
      </c>
      <c r="CW320">
        <v>1.5495345347044911</v>
      </c>
      <c r="CY320">
        <v>-1100.143085486106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-4820.0667889243414</v>
      </c>
      <c r="DK320">
        <v>-3166.7673651740151</v>
      </c>
      <c r="DL320">
        <v>-1100.143085486106</v>
      </c>
      <c r="DM320">
        <v>1556.9452741126329</v>
      </c>
      <c r="DN320">
        <v>5099.7297535776197</v>
      </c>
      <c r="DO320">
        <v>-7796.0057516749293</v>
      </c>
      <c r="DP320">
        <v>-6473.3662126746676</v>
      </c>
      <c r="DQ320">
        <v>-4820.0667889243414</v>
      </c>
      <c r="DR320">
        <v>-2694.396101245351</v>
      </c>
      <c r="DS320">
        <v>139.83148232663731</v>
      </c>
    </row>
    <row r="321" spans="1:123" x14ac:dyDescent="0.25">
      <c r="A321" s="80" t="s">
        <v>1040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28731.20229824926</v>
      </c>
      <c r="I321">
        <v>0</v>
      </c>
      <c r="J321">
        <v>0</v>
      </c>
      <c r="K321">
        <v>8</v>
      </c>
      <c r="L321">
        <v>28</v>
      </c>
      <c r="M321">
        <v>1666294558</v>
      </c>
      <c r="N321">
        <v>4054</v>
      </c>
      <c r="O321">
        <v>0</v>
      </c>
      <c r="P321">
        <v>6159</v>
      </c>
      <c r="Q321">
        <v>5</v>
      </c>
      <c r="R321">
        <v>18</v>
      </c>
      <c r="S321">
        <v>0</v>
      </c>
      <c r="T321">
        <v>336</v>
      </c>
      <c r="U321">
        <v>0</v>
      </c>
      <c r="V321">
        <v>0</v>
      </c>
      <c r="W321">
        <v>0</v>
      </c>
      <c r="X321">
        <v>0</v>
      </c>
      <c r="Y321">
        <v>12</v>
      </c>
      <c r="Z321">
        <v>0</v>
      </c>
      <c r="AA321">
        <v>0</v>
      </c>
      <c r="AB321">
        <v>1754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3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1769</v>
      </c>
      <c r="BI321">
        <v>467359.1</v>
      </c>
      <c r="BJ321">
        <v>487054.01</v>
      </c>
      <c r="BK321">
        <v>19694.919999999998</v>
      </c>
      <c r="BL321">
        <v>5</v>
      </c>
      <c r="BM321">
        <v>7</v>
      </c>
      <c r="BN321">
        <v>0</v>
      </c>
      <c r="BO321">
        <v>0</v>
      </c>
      <c r="BP321">
        <v>0</v>
      </c>
      <c r="BQ321">
        <v>24737.75663898807</v>
      </c>
      <c r="BR321">
        <v>44432.673494575887</v>
      </c>
      <c r="BS321">
        <v>19694.91685558782</v>
      </c>
      <c r="BT321">
        <v>442621.34336101188</v>
      </c>
      <c r="BU321">
        <v>442621.33650542411</v>
      </c>
      <c r="BV321">
        <v>3.1444121777894911E-3</v>
      </c>
      <c r="BW321">
        <v>19694.91685558782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22216.33674728794</v>
      </c>
      <c r="CI321">
        <v>26659.60409674553</v>
      </c>
      <c r="CJ321">
        <v>31102.87144620312</v>
      </c>
      <c r="CK321">
        <v>35546.138795660707</v>
      </c>
      <c r="CL321">
        <v>39989.406145118301</v>
      </c>
      <c r="CM321">
        <v>48875.940844033481</v>
      </c>
      <c r="CN321">
        <v>53319.20819349106</v>
      </c>
      <c r="CO321">
        <v>57762.475542948647</v>
      </c>
      <c r="CP321">
        <v>62205.742892406241</v>
      </c>
      <c r="CQ321">
        <v>66649.010241863827</v>
      </c>
      <c r="CS321">
        <v>2.256047782297161</v>
      </c>
      <c r="CT321">
        <v>1.4630000000000001</v>
      </c>
      <c r="CV321">
        <v>0.77301209282327576</v>
      </c>
      <c r="CW321">
        <v>2.593916691800453</v>
      </c>
      <c r="CY321">
        <v>-8586.7484819438487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-10808.38215667264</v>
      </c>
      <c r="DK321">
        <v>-9820.9894123487338</v>
      </c>
      <c r="DL321">
        <v>-8586.7484819438487</v>
      </c>
      <c r="DM321">
        <v>-6999.867285708995</v>
      </c>
      <c r="DN321">
        <v>-4884.0256907291914</v>
      </c>
      <c r="DO321">
        <v>-12585.689096455681</v>
      </c>
      <c r="DP321">
        <v>-11795.77490099655</v>
      </c>
      <c r="DQ321">
        <v>-10808.38215667264</v>
      </c>
      <c r="DR321">
        <v>-9538.877199684759</v>
      </c>
      <c r="DS321">
        <v>-7846.2039237009158</v>
      </c>
    </row>
    <row r="322" spans="1:123" x14ac:dyDescent="0.25">
      <c r="A322" s="80" t="s">
        <v>675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50530.986759684543</v>
      </c>
      <c r="I322">
        <v>34342.493342438851</v>
      </c>
      <c r="J322">
        <v>0</v>
      </c>
      <c r="K322">
        <v>76</v>
      </c>
      <c r="L322">
        <v>45</v>
      </c>
      <c r="M322">
        <v>1671666332</v>
      </c>
      <c r="N322">
        <v>152</v>
      </c>
      <c r="O322">
        <v>0</v>
      </c>
      <c r="P322">
        <v>16202</v>
      </c>
      <c r="Q322">
        <v>2</v>
      </c>
      <c r="R322">
        <v>9</v>
      </c>
      <c r="S322">
        <v>0</v>
      </c>
      <c r="T322">
        <v>16050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55462.43</v>
      </c>
      <c r="BJ322">
        <v>75023.75</v>
      </c>
      <c r="BK322">
        <v>19561.32</v>
      </c>
      <c r="BL322">
        <v>1</v>
      </c>
      <c r="BM322">
        <v>5</v>
      </c>
      <c r="BN322">
        <v>0</v>
      </c>
      <c r="BO322">
        <v>0</v>
      </c>
      <c r="BP322">
        <v>0</v>
      </c>
      <c r="BQ322">
        <v>55314.806967558477</v>
      </c>
      <c r="BR322">
        <v>74876.127279353954</v>
      </c>
      <c r="BS322">
        <v>19561.320311795469</v>
      </c>
      <c r="BT322">
        <v>147.62303244151551</v>
      </c>
      <c r="BU322">
        <v>147.62272064604619</v>
      </c>
      <c r="BV322">
        <v>-3.1179547295323568E-4</v>
      </c>
      <c r="BW322">
        <v>19561.320311795469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37438.063639676977</v>
      </c>
      <c r="CI322">
        <v>44925.676367612366</v>
      </c>
      <c r="CJ322">
        <v>52413.289095547763</v>
      </c>
      <c r="CK322">
        <v>59900.901823483167</v>
      </c>
      <c r="CL322">
        <v>67388.514551418557</v>
      </c>
      <c r="CM322">
        <v>82363.740007289351</v>
      </c>
      <c r="CN322">
        <v>89851.352735224747</v>
      </c>
      <c r="CO322">
        <v>97338.965463160144</v>
      </c>
      <c r="CP322">
        <v>104826.5781910955</v>
      </c>
      <c r="CQ322">
        <v>112314.19091903089</v>
      </c>
      <c r="CS322">
        <v>3.8277644906312212</v>
      </c>
      <c r="CT322">
        <v>1.4630000000000001</v>
      </c>
      <c r="CV322">
        <v>4.4996370542215842E-2</v>
      </c>
      <c r="CW322">
        <v>1.5288296901032621</v>
      </c>
      <c r="CY322">
        <v>-842.28849195698331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-4586.0948559246826</v>
      </c>
      <c r="DK322">
        <v>-2922.1809163834841</v>
      </c>
      <c r="DL322">
        <v>-842.28849195698422</v>
      </c>
      <c r="DM322">
        <v>1831.8589108770871</v>
      </c>
      <c r="DN322">
        <v>5397.3887813225119</v>
      </c>
      <c r="DO322">
        <v>-7581.1399470988399</v>
      </c>
      <c r="DP322">
        <v>-6250.0087954658793</v>
      </c>
      <c r="DQ322">
        <v>-4586.0948559246808</v>
      </c>
      <c r="DR322">
        <v>-2446.7769336574238</v>
      </c>
      <c r="DS322">
        <v>405.64696269891652</v>
      </c>
    </row>
    <row r="323" spans="1:123" x14ac:dyDescent="0.25">
      <c r="A323" s="80" t="s">
        <v>674</v>
      </c>
      <c r="B323">
        <v>50212.53173859408</v>
      </c>
      <c r="C323">
        <v>18258.456187911939</v>
      </c>
      <c r="D323">
        <v>0</v>
      </c>
      <c r="E323">
        <v>140</v>
      </c>
      <c r="F323">
        <v>170</v>
      </c>
      <c r="G323">
        <v>1671658379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2629</v>
      </c>
      <c r="O323">
        <v>0</v>
      </c>
      <c r="P323">
        <v>5701</v>
      </c>
      <c r="Q323">
        <v>4</v>
      </c>
      <c r="R323">
        <v>18</v>
      </c>
      <c r="S323">
        <v>5</v>
      </c>
      <c r="T323">
        <v>3056</v>
      </c>
      <c r="U323">
        <v>11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16</v>
      </c>
      <c r="BI323">
        <v>58387.08</v>
      </c>
      <c r="BJ323">
        <v>77875.45</v>
      </c>
      <c r="BK323">
        <v>19488.38</v>
      </c>
      <c r="BL323">
        <v>2</v>
      </c>
      <c r="BM323">
        <v>5</v>
      </c>
      <c r="BN323">
        <v>54771.202534043958</v>
      </c>
      <c r="BO323">
        <v>74259.57854993346</v>
      </c>
      <c r="BP323">
        <v>19488.376015889491</v>
      </c>
      <c r="BQ323">
        <v>0</v>
      </c>
      <c r="BR323">
        <v>0</v>
      </c>
      <c r="BS323">
        <v>0</v>
      </c>
      <c r="BT323">
        <v>3615.8774659560372</v>
      </c>
      <c r="BU323">
        <v>3615.8714500665369</v>
      </c>
      <c r="BV323">
        <v>3.9841105062805582E-3</v>
      </c>
      <c r="BW323">
        <v>19488.376015889491</v>
      </c>
      <c r="BX323">
        <v>37129.78927496673</v>
      </c>
      <c r="BY323">
        <v>44555.747129960073</v>
      </c>
      <c r="BZ323">
        <v>51981.704984953423</v>
      </c>
      <c r="CA323">
        <v>59407.662839946774</v>
      </c>
      <c r="CB323">
        <v>66833.620694940109</v>
      </c>
      <c r="CC323">
        <v>81685.53640492681</v>
      </c>
      <c r="CD323">
        <v>89111.494259920146</v>
      </c>
      <c r="CE323">
        <v>96537.452114913496</v>
      </c>
      <c r="CF323">
        <v>103963.4099699068</v>
      </c>
      <c r="CG323">
        <v>111389.3678249002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3.810454934232963</v>
      </c>
      <c r="CT323">
        <v>1.4630000000000001</v>
      </c>
      <c r="CU323">
        <v>4.9743421465025639E-2</v>
      </c>
      <c r="CX323">
        <v>-923.48137840613026</v>
      </c>
      <c r="CZ323">
        <v>-4636.4603059028032</v>
      </c>
      <c r="DA323">
        <v>-2986.2474492376132</v>
      </c>
      <c r="DB323">
        <v>-923.48137840612981</v>
      </c>
      <c r="DC323">
        <v>1728.6464269486351</v>
      </c>
      <c r="DD323">
        <v>5264.816834088324</v>
      </c>
      <c r="DE323">
        <v>-7606.8434479001407</v>
      </c>
      <c r="DF323">
        <v>-6286.6731625679886</v>
      </c>
      <c r="DG323">
        <v>-4636.4603059028013</v>
      </c>
      <c r="DH323">
        <v>-2514.758061618988</v>
      </c>
      <c r="DI323">
        <v>314.17826409276307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</row>
    <row r="324" spans="1:123" x14ac:dyDescent="0.25">
      <c r="A324" s="80" t="s">
        <v>1030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52300.161576985338</v>
      </c>
      <c r="I324">
        <v>28626.890907346769</v>
      </c>
      <c r="J324">
        <v>0</v>
      </c>
      <c r="K324">
        <v>45</v>
      </c>
      <c r="L324">
        <v>57</v>
      </c>
      <c r="M324">
        <v>1672088269</v>
      </c>
      <c r="N324">
        <v>1169</v>
      </c>
      <c r="O324">
        <v>0</v>
      </c>
      <c r="P324">
        <v>3368</v>
      </c>
      <c r="Q324">
        <v>4</v>
      </c>
      <c r="R324">
        <v>24</v>
      </c>
      <c r="S324">
        <v>5</v>
      </c>
      <c r="T324">
        <v>2012</v>
      </c>
      <c r="U324">
        <v>0</v>
      </c>
      <c r="V324">
        <v>182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187</v>
      </c>
      <c r="BI324">
        <v>298893.53000000003</v>
      </c>
      <c r="BJ324">
        <v>318833.28000000003</v>
      </c>
      <c r="BK324">
        <v>19939.75</v>
      </c>
      <c r="BL324">
        <v>3</v>
      </c>
      <c r="BM324">
        <v>11</v>
      </c>
      <c r="BN324">
        <v>0</v>
      </c>
      <c r="BO324">
        <v>0</v>
      </c>
      <c r="BP324">
        <v>0</v>
      </c>
      <c r="BQ324">
        <v>58234.789129025281</v>
      </c>
      <c r="BR324">
        <v>77447.254664826381</v>
      </c>
      <c r="BS324">
        <v>19212.4655358011</v>
      </c>
      <c r="BT324">
        <v>240658.74087097481</v>
      </c>
      <c r="BU324">
        <v>241386.02533517359</v>
      </c>
      <c r="BV324">
        <v>727.28446419889951</v>
      </c>
      <c r="BW324">
        <v>19212.4655358011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38723.627332413191</v>
      </c>
      <c r="CI324">
        <v>46468.35279889583</v>
      </c>
      <c r="CJ324">
        <v>54213.078265378463</v>
      </c>
      <c r="CK324">
        <v>61957.80373186111</v>
      </c>
      <c r="CL324">
        <v>69702.529198343749</v>
      </c>
      <c r="CM324">
        <v>85191.980131309028</v>
      </c>
      <c r="CN324">
        <v>92936.705597791661</v>
      </c>
      <c r="CO324">
        <v>100681.43106427429</v>
      </c>
      <c r="CP324">
        <v>108426.1565307569</v>
      </c>
      <c r="CQ324">
        <v>116170.8819972396</v>
      </c>
      <c r="CS324">
        <v>4.0310940061549507</v>
      </c>
      <c r="CT324">
        <v>1.4630000000000001</v>
      </c>
      <c r="CV324">
        <v>-7.7135403211818776E-3</v>
      </c>
      <c r="CW324">
        <v>1.4517150905101111</v>
      </c>
      <c r="CY324">
        <v>149.34813040549449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-3723.0146028358249</v>
      </c>
      <c r="DK324">
        <v>-2001.964499173017</v>
      </c>
      <c r="DL324">
        <v>149.34813040549491</v>
      </c>
      <c r="DM324">
        <v>2915.3215112921498</v>
      </c>
      <c r="DN324">
        <v>6603.2860191410246</v>
      </c>
      <c r="DO324">
        <v>-6820.9047894288778</v>
      </c>
      <c r="DP324">
        <v>-5444.0647064986306</v>
      </c>
      <c r="DQ324">
        <v>-3723.0146028358231</v>
      </c>
      <c r="DR324">
        <v>-1510.235898126499</v>
      </c>
      <c r="DS324">
        <v>1440.1357081526039</v>
      </c>
    </row>
    <row r="325" spans="1:123" x14ac:dyDescent="0.25">
      <c r="A325" s="80" t="s">
        <v>126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52344.036023194218</v>
      </c>
      <c r="I325">
        <v>25984.839064895292</v>
      </c>
      <c r="J325">
        <v>0</v>
      </c>
      <c r="K325">
        <v>18</v>
      </c>
      <c r="L325">
        <v>44</v>
      </c>
      <c r="M325">
        <v>1671996732</v>
      </c>
      <c r="N325">
        <v>5861</v>
      </c>
      <c r="O325">
        <v>0</v>
      </c>
      <c r="P325">
        <v>32817</v>
      </c>
      <c r="Q325">
        <v>12</v>
      </c>
      <c r="R325">
        <v>134</v>
      </c>
      <c r="S325">
        <v>1006</v>
      </c>
      <c r="T325">
        <v>20682</v>
      </c>
      <c r="U325">
        <v>551</v>
      </c>
      <c r="V325">
        <v>784</v>
      </c>
      <c r="W325">
        <v>200</v>
      </c>
      <c r="X325">
        <v>0</v>
      </c>
      <c r="Y325">
        <v>0</v>
      </c>
      <c r="Z325">
        <v>38</v>
      </c>
      <c r="AA325">
        <v>0</v>
      </c>
      <c r="AB325">
        <v>3286</v>
      </c>
      <c r="AC325">
        <v>134</v>
      </c>
      <c r="AD325">
        <v>0</v>
      </c>
      <c r="AE325">
        <v>0</v>
      </c>
      <c r="AF325">
        <v>0</v>
      </c>
      <c r="AG325">
        <v>0</v>
      </c>
      <c r="AH325">
        <v>123</v>
      </c>
      <c r="AI325">
        <v>152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6274</v>
      </c>
      <c r="BI325">
        <v>753560.25</v>
      </c>
      <c r="BJ325">
        <v>832592.86</v>
      </c>
      <c r="BK325">
        <v>79032.61</v>
      </c>
      <c r="BL325">
        <v>8</v>
      </c>
      <c r="BM325">
        <v>49</v>
      </c>
      <c r="BN325">
        <v>11.898565059744531</v>
      </c>
      <c r="BO325">
        <v>11.898565059744531</v>
      </c>
      <c r="BP325">
        <v>0</v>
      </c>
      <c r="BQ325">
        <v>57941.885096929953</v>
      </c>
      <c r="BR325">
        <v>77076.624065512529</v>
      </c>
      <c r="BS325">
        <v>19134.73896858258</v>
      </c>
      <c r="BT325">
        <v>695606.46633801027</v>
      </c>
      <c r="BU325">
        <v>755504.33736942767</v>
      </c>
      <c r="BV325">
        <v>59897.871031417417</v>
      </c>
      <c r="BW325">
        <v>19134.73896858258</v>
      </c>
      <c r="BX325">
        <v>5.9492825298722636</v>
      </c>
      <c r="BY325">
        <v>7.1391390358467168</v>
      </c>
      <c r="BZ325">
        <v>8.3289955418211701</v>
      </c>
      <c r="CA325">
        <v>9.5188520477956242</v>
      </c>
      <c r="CB325">
        <v>10.70870855377008</v>
      </c>
      <c r="CC325">
        <v>13.08842156571898</v>
      </c>
      <c r="CD325">
        <v>14.27827807169343</v>
      </c>
      <c r="CE325">
        <v>15.46813457766789</v>
      </c>
      <c r="CF325">
        <v>16.65799108364234</v>
      </c>
      <c r="CG325">
        <v>17.847847589616791</v>
      </c>
      <c r="CH325">
        <v>38538.312032756257</v>
      </c>
      <c r="CI325">
        <v>46245.974439307523</v>
      </c>
      <c r="CJ325">
        <v>53953.636845858768</v>
      </c>
      <c r="CK325">
        <v>61661.299252410026</v>
      </c>
      <c r="CL325">
        <v>69368.961658961285</v>
      </c>
      <c r="CM325">
        <v>84784.286472063788</v>
      </c>
      <c r="CN325">
        <v>92491.948878615032</v>
      </c>
      <c r="CO325">
        <v>100199.61128516631</v>
      </c>
      <c r="CP325">
        <v>107907.27369171751</v>
      </c>
      <c r="CQ325">
        <v>115614.93609826879</v>
      </c>
      <c r="CR325" t="s">
        <v>116</v>
      </c>
      <c r="CS325">
        <v>4.0280990606699687</v>
      </c>
      <c r="CT325">
        <v>1.4630000000000001</v>
      </c>
      <c r="CU325">
        <v>-1</v>
      </c>
      <c r="CV325">
        <v>-6.9757620770366513E-3</v>
      </c>
      <c r="CW325">
        <v>1.452794460081295</v>
      </c>
      <c r="CY325">
        <v>134.417047795554</v>
      </c>
      <c r="CZ325">
        <v>2.3797130119489061</v>
      </c>
      <c r="DA325">
        <v>2.6441255688321181</v>
      </c>
      <c r="DB325">
        <v>2.9746412649361318</v>
      </c>
      <c r="DC325">
        <v>3.399590017069865</v>
      </c>
      <c r="DD325">
        <v>3.9661883532481759</v>
      </c>
      <c r="DE325">
        <v>1.903770409559125</v>
      </c>
      <c r="DF325">
        <v>2.115300455065694</v>
      </c>
      <c r="DG325">
        <v>2.3797130119489061</v>
      </c>
      <c r="DH325">
        <v>2.719672013655893</v>
      </c>
      <c r="DI325">
        <v>3.172950682598541</v>
      </c>
      <c r="DJ325">
        <v>-3719.4141554800699</v>
      </c>
      <c r="DK325">
        <v>-2006.600287357571</v>
      </c>
      <c r="DL325">
        <v>134.41704779555579</v>
      </c>
      <c r="DM325">
        <v>2887.1536215638589</v>
      </c>
      <c r="DN325">
        <v>6557.4690532549321</v>
      </c>
      <c r="DO325">
        <v>-6802.4791181005712</v>
      </c>
      <c r="DP325">
        <v>-5432.2280236025708</v>
      </c>
      <c r="DQ325">
        <v>-3719.4141554800699</v>
      </c>
      <c r="DR325">
        <v>-1517.224896465425</v>
      </c>
      <c r="DS325">
        <v>1419.0274488874311</v>
      </c>
    </row>
    <row r="326" spans="1:123" x14ac:dyDescent="0.25">
      <c r="A326" s="80" t="s">
        <v>1034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50856.836163013228</v>
      </c>
      <c r="I326">
        <v>36623.387155350123</v>
      </c>
      <c r="J326">
        <v>0</v>
      </c>
      <c r="K326">
        <v>37</v>
      </c>
      <c r="L326">
        <v>56</v>
      </c>
      <c r="M326">
        <v>1672161251</v>
      </c>
      <c r="N326">
        <v>10890</v>
      </c>
      <c r="O326">
        <v>0</v>
      </c>
      <c r="P326">
        <v>25987</v>
      </c>
      <c r="Q326">
        <v>15</v>
      </c>
      <c r="R326">
        <v>123</v>
      </c>
      <c r="S326">
        <v>1061</v>
      </c>
      <c r="T326">
        <v>406</v>
      </c>
      <c r="U326">
        <v>218</v>
      </c>
      <c r="V326">
        <v>499</v>
      </c>
      <c r="W326">
        <v>1</v>
      </c>
      <c r="X326">
        <v>0</v>
      </c>
      <c r="Y326">
        <v>0</v>
      </c>
      <c r="Z326">
        <v>10</v>
      </c>
      <c r="AA326">
        <v>0</v>
      </c>
      <c r="AB326">
        <v>10676</v>
      </c>
      <c r="AC326">
        <v>8</v>
      </c>
      <c r="AD326">
        <v>0</v>
      </c>
      <c r="AE326">
        <v>0</v>
      </c>
      <c r="AF326">
        <v>0</v>
      </c>
      <c r="AG326">
        <v>0</v>
      </c>
      <c r="AH326">
        <v>130</v>
      </c>
      <c r="AI326">
        <v>316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107</v>
      </c>
      <c r="AS326">
        <v>1</v>
      </c>
      <c r="AT326">
        <v>0</v>
      </c>
      <c r="AU326">
        <v>0</v>
      </c>
      <c r="AV326">
        <v>0</v>
      </c>
      <c r="AW326">
        <v>1664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14691</v>
      </c>
      <c r="BI326">
        <v>174065.39</v>
      </c>
      <c r="BJ326">
        <v>194523.12</v>
      </c>
      <c r="BK326">
        <v>20457.73</v>
      </c>
      <c r="BL326">
        <v>6</v>
      </c>
      <c r="BM326">
        <v>30</v>
      </c>
      <c r="BN326">
        <v>0</v>
      </c>
      <c r="BO326">
        <v>0</v>
      </c>
      <c r="BP326">
        <v>0</v>
      </c>
      <c r="BQ326">
        <v>56450.679113922561</v>
      </c>
      <c r="BR326">
        <v>75307.905179728972</v>
      </c>
      <c r="BS326">
        <v>18857.226065806411</v>
      </c>
      <c r="BT326">
        <v>117614.7108860775</v>
      </c>
      <c r="BU326">
        <v>119215.21482027099</v>
      </c>
      <c r="BV326">
        <v>1600.5039341935881</v>
      </c>
      <c r="BW326">
        <v>18857.226065806411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37653.952589864493</v>
      </c>
      <c r="CI326">
        <v>45184.743107837377</v>
      </c>
      <c r="CJ326">
        <v>52715.533625810283</v>
      </c>
      <c r="CK326">
        <v>60246.324143783182</v>
      </c>
      <c r="CL326">
        <v>67777.114661756073</v>
      </c>
      <c r="CM326">
        <v>82838.695697701871</v>
      </c>
      <c r="CN326">
        <v>90369.486215674769</v>
      </c>
      <c r="CO326">
        <v>97900.276733647668</v>
      </c>
      <c r="CP326">
        <v>105431.0672516206</v>
      </c>
      <c r="CQ326">
        <v>112961.85776959349</v>
      </c>
      <c r="CS326">
        <v>3.993583410249502</v>
      </c>
      <c r="CT326">
        <v>1.4630000000000001</v>
      </c>
      <c r="CV326">
        <v>1.606724861193509E-3</v>
      </c>
      <c r="CW326">
        <v>1.4653506384719259</v>
      </c>
      <c r="CY326">
        <v>-30.24977087416914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-3795.6450298606178</v>
      </c>
      <c r="DK326">
        <v>-2122.1360258666391</v>
      </c>
      <c r="DL326">
        <v>-30.249770874168458</v>
      </c>
      <c r="DM326">
        <v>2659.3182712590101</v>
      </c>
      <c r="DN326">
        <v>6245.4089941032471</v>
      </c>
      <c r="DO326">
        <v>-6807.9612370497744</v>
      </c>
      <c r="DP326">
        <v>-5469.1540338545929</v>
      </c>
      <c r="DQ326">
        <v>-3795.645029860616</v>
      </c>
      <c r="DR326">
        <v>-1643.9905961540751</v>
      </c>
      <c r="DS326">
        <v>1224.8819821213151</v>
      </c>
    </row>
    <row r="327" spans="1:123" x14ac:dyDescent="0.25">
      <c r="A327" s="80" t="s">
        <v>686</v>
      </c>
      <c r="B327">
        <v>22489.846406872879</v>
      </c>
      <c r="C327">
        <v>17854.166875034789</v>
      </c>
      <c r="D327">
        <v>0</v>
      </c>
      <c r="E327">
        <v>21</v>
      </c>
      <c r="F327">
        <v>44</v>
      </c>
      <c r="G327">
        <v>1655356049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738</v>
      </c>
      <c r="O327">
        <v>0</v>
      </c>
      <c r="P327">
        <v>738</v>
      </c>
      <c r="Q327">
        <v>1</v>
      </c>
      <c r="R327">
        <v>7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16255.77</v>
      </c>
      <c r="BJ327">
        <v>35098.879999999997</v>
      </c>
      <c r="BK327">
        <v>18843.12</v>
      </c>
      <c r="BL327">
        <v>1</v>
      </c>
      <c r="BM327">
        <v>2</v>
      </c>
      <c r="BN327">
        <v>16255.51966865209</v>
      </c>
      <c r="BO327">
        <v>35098.095805547171</v>
      </c>
      <c r="BP327">
        <v>18842.576136895081</v>
      </c>
      <c r="BQ327">
        <v>0</v>
      </c>
      <c r="BR327">
        <v>0</v>
      </c>
      <c r="BS327">
        <v>0</v>
      </c>
      <c r="BT327">
        <v>0.25033134791374317</v>
      </c>
      <c r="BU327">
        <v>0.78419445282634115</v>
      </c>
      <c r="BV327">
        <v>0.54386310491463519</v>
      </c>
      <c r="BW327">
        <v>18842.576136895081</v>
      </c>
      <c r="BX327">
        <v>17549.047902773589</v>
      </c>
      <c r="BY327">
        <v>21058.857483328298</v>
      </c>
      <c r="BZ327">
        <v>24568.667063883018</v>
      </c>
      <c r="CA327">
        <v>28078.476644437738</v>
      </c>
      <c r="CB327">
        <v>31588.286224992451</v>
      </c>
      <c r="CC327">
        <v>38607.905386101891</v>
      </c>
      <c r="CD327">
        <v>42117.714966656597</v>
      </c>
      <c r="CE327">
        <v>45627.524547211317</v>
      </c>
      <c r="CF327">
        <v>49137.334127766037</v>
      </c>
      <c r="CG327">
        <v>52647.143708320757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1.8627015515581571</v>
      </c>
      <c r="CT327">
        <v>1.4630000000000001</v>
      </c>
      <c r="CU327">
        <v>1.1474186225130829</v>
      </c>
      <c r="CX327">
        <v>-10068.05218550829</v>
      </c>
      <c r="CZ327">
        <v>-11822.95697578565</v>
      </c>
      <c r="DA327">
        <v>-11042.99929121794</v>
      </c>
      <c r="DB327">
        <v>-10068.05218550829</v>
      </c>
      <c r="DC327">
        <v>-8814.5487638816066</v>
      </c>
      <c r="DD327">
        <v>-7143.2108683793613</v>
      </c>
      <c r="DE327">
        <v>-13226.88080800754</v>
      </c>
      <c r="DF327">
        <v>-12602.914660353361</v>
      </c>
      <c r="DG327">
        <v>-11822.95697578565</v>
      </c>
      <c r="DH327">
        <v>-10820.1542384843</v>
      </c>
      <c r="DI327">
        <v>-9483.0839220825055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</row>
    <row r="328" spans="1:123" x14ac:dyDescent="0.25">
      <c r="A328" s="80" t="s">
        <v>1249</v>
      </c>
      <c r="B328">
        <v>29708.52750940129</v>
      </c>
      <c r="C328">
        <v>29394.475265829999</v>
      </c>
      <c r="D328">
        <v>0</v>
      </c>
      <c r="E328">
        <v>2</v>
      </c>
      <c r="F328">
        <v>2</v>
      </c>
      <c r="G328">
        <v>1671684575</v>
      </c>
      <c r="H328">
        <v>20086.493200000001</v>
      </c>
      <c r="I328">
        <v>20086.493200000001</v>
      </c>
      <c r="J328">
        <v>0</v>
      </c>
      <c r="K328">
        <v>1</v>
      </c>
      <c r="L328">
        <v>0</v>
      </c>
      <c r="M328">
        <v>1672040965</v>
      </c>
      <c r="N328">
        <v>2744</v>
      </c>
      <c r="O328">
        <v>0</v>
      </c>
      <c r="P328">
        <v>3069</v>
      </c>
      <c r="Q328">
        <v>5</v>
      </c>
      <c r="R328">
        <v>15</v>
      </c>
      <c r="S328">
        <v>8</v>
      </c>
      <c r="T328">
        <v>314</v>
      </c>
      <c r="U328">
        <v>0</v>
      </c>
      <c r="V328">
        <v>2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1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11</v>
      </c>
      <c r="BI328">
        <v>72263.539999999994</v>
      </c>
      <c r="BJ328">
        <v>91094.02</v>
      </c>
      <c r="BK328">
        <v>18830.490000000002</v>
      </c>
      <c r="BL328">
        <v>2</v>
      </c>
      <c r="BM328">
        <v>9</v>
      </c>
      <c r="BN328">
        <v>32432.881317541389</v>
      </c>
      <c r="BO328">
        <v>43953.697814593317</v>
      </c>
      <c r="BP328">
        <v>11520.81649705193</v>
      </c>
      <c r="BQ328">
        <v>22215.09041020519</v>
      </c>
      <c r="BR328">
        <v>29524.75937946347</v>
      </c>
      <c r="BS328">
        <v>7309.6689692582868</v>
      </c>
      <c r="BT328">
        <v>17615.568272253418</v>
      </c>
      <c r="BU328">
        <v>17615.562805943209</v>
      </c>
      <c r="BV328">
        <v>4.5336897846937063E-3</v>
      </c>
      <c r="BW328">
        <v>18830.48546631022</v>
      </c>
      <c r="BX328">
        <v>21976.848907296659</v>
      </c>
      <c r="BY328">
        <v>26372.218688755991</v>
      </c>
      <c r="BZ328">
        <v>30767.58847021532</v>
      </c>
      <c r="CA328">
        <v>35162.958251674652</v>
      </c>
      <c r="CB328">
        <v>39558.328033133977</v>
      </c>
      <c r="CC328">
        <v>48349.06759605265</v>
      </c>
      <c r="CD328">
        <v>52744.437377511982</v>
      </c>
      <c r="CE328">
        <v>57139.807158971307</v>
      </c>
      <c r="CF328">
        <v>61535.17694043064</v>
      </c>
      <c r="CG328">
        <v>65930.546721889972</v>
      </c>
      <c r="CH328">
        <v>14762.379689731741</v>
      </c>
      <c r="CI328">
        <v>17714.85562767808</v>
      </c>
      <c r="CJ328">
        <v>20667.33156562443</v>
      </c>
      <c r="CK328">
        <v>23619.807503570781</v>
      </c>
      <c r="CL328">
        <v>26572.283441517131</v>
      </c>
      <c r="CM328">
        <v>32477.235317409821</v>
      </c>
      <c r="CN328">
        <v>35429.711255356167</v>
      </c>
      <c r="CO328">
        <v>38382.187193302518</v>
      </c>
      <c r="CP328">
        <v>41334.663131248861</v>
      </c>
      <c r="CQ328">
        <v>44287.139069195211</v>
      </c>
      <c r="CR328">
        <v>3.8151547527764769</v>
      </c>
      <c r="CS328">
        <v>4.0391376823811704</v>
      </c>
      <c r="CT328">
        <v>1.4630000000000001</v>
      </c>
      <c r="CU328">
        <v>4.8450261968797433E-2</v>
      </c>
      <c r="CV328">
        <v>-9.6896133429394959E-3</v>
      </c>
      <c r="CW328">
        <v>1.4488240956792799</v>
      </c>
      <c r="CX328">
        <v>-532.39204340360072</v>
      </c>
      <c r="CY328">
        <v>71.52087560758207</v>
      </c>
      <c r="CZ328">
        <v>-2730.0769341332671</v>
      </c>
      <c r="DA328">
        <v>-1753.3280938089699</v>
      </c>
      <c r="DB328">
        <v>-532.39204340360084</v>
      </c>
      <c r="DC328">
        <v>1037.382878546161</v>
      </c>
      <c r="DD328">
        <v>3130.4161078125089</v>
      </c>
      <c r="DE328">
        <v>-4488.2248467169993</v>
      </c>
      <c r="DF328">
        <v>-3706.8257744575631</v>
      </c>
      <c r="DG328">
        <v>-2730.0769341332671</v>
      </c>
      <c r="DH328">
        <v>-1474.2569965734581</v>
      </c>
      <c r="DI328">
        <v>200.16958683962</v>
      </c>
      <c r="DJ328">
        <v>-1404.7170933655921</v>
      </c>
      <c r="DK328">
        <v>-748.61132937751518</v>
      </c>
      <c r="DL328">
        <v>71.520875607581729</v>
      </c>
      <c r="DM328">
        <v>1125.976567731278</v>
      </c>
      <c r="DN328">
        <v>2531.9174905628711</v>
      </c>
      <c r="DO328">
        <v>-2585.7074685441298</v>
      </c>
      <c r="DP328">
        <v>-2060.822857353669</v>
      </c>
      <c r="DQ328">
        <v>-1404.7170933655921</v>
      </c>
      <c r="DR328">
        <v>-561.15253966663477</v>
      </c>
      <c r="DS328">
        <v>563.60019859864042</v>
      </c>
    </row>
    <row r="329" spans="1:123" x14ac:dyDescent="0.25">
      <c r="A329" s="80" t="s">
        <v>683</v>
      </c>
      <c r="B329">
        <v>10034.04283074424</v>
      </c>
      <c r="C329">
        <v>0</v>
      </c>
      <c r="D329">
        <v>0</v>
      </c>
      <c r="E329">
        <v>26</v>
      </c>
      <c r="F329">
        <v>14</v>
      </c>
      <c r="G329">
        <v>1671713327</v>
      </c>
      <c r="H329">
        <v>37631.512447982423</v>
      </c>
      <c r="I329">
        <v>0</v>
      </c>
      <c r="J329">
        <v>0</v>
      </c>
      <c r="K329">
        <v>18</v>
      </c>
      <c r="L329">
        <v>14</v>
      </c>
      <c r="M329">
        <v>1671713464</v>
      </c>
      <c r="N329">
        <v>19515</v>
      </c>
      <c r="O329">
        <v>0</v>
      </c>
      <c r="P329">
        <v>41899</v>
      </c>
      <c r="Q329">
        <v>12</v>
      </c>
      <c r="R329">
        <v>34</v>
      </c>
      <c r="S329">
        <v>2</v>
      </c>
      <c r="T329">
        <v>16227</v>
      </c>
      <c r="U329">
        <v>5501</v>
      </c>
      <c r="V329">
        <v>64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486</v>
      </c>
      <c r="AC329">
        <v>20</v>
      </c>
      <c r="AD329">
        <v>0</v>
      </c>
      <c r="AE329">
        <v>0</v>
      </c>
      <c r="AF329">
        <v>0</v>
      </c>
      <c r="AG329">
        <v>74</v>
      </c>
      <c r="AH329">
        <v>0</v>
      </c>
      <c r="AI329">
        <v>0</v>
      </c>
      <c r="AJ329">
        <v>0</v>
      </c>
      <c r="AK329">
        <v>0</v>
      </c>
      <c r="AL329">
        <v>10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6157</v>
      </c>
      <c r="BI329">
        <v>1280595.6299999999</v>
      </c>
      <c r="BJ329">
        <v>1299314.42</v>
      </c>
      <c r="BK329">
        <v>18718.79</v>
      </c>
      <c r="BL329">
        <v>6</v>
      </c>
      <c r="BM329">
        <v>11</v>
      </c>
      <c r="BN329">
        <v>10849.95412349391</v>
      </c>
      <c r="BO329">
        <v>14776.00794361549</v>
      </c>
      <c r="BP329">
        <v>3926.0538201215759</v>
      </c>
      <c r="BQ329">
        <v>40652.20705233972</v>
      </c>
      <c r="BR329">
        <v>55444.944610124323</v>
      </c>
      <c r="BS329">
        <v>14792.737557784611</v>
      </c>
      <c r="BT329">
        <v>1229093.4688241661</v>
      </c>
      <c r="BU329">
        <v>1229093.4674462599</v>
      </c>
      <c r="BV329">
        <v>-1.377906179186539E-3</v>
      </c>
      <c r="BW329">
        <v>18718.791377906178</v>
      </c>
      <c r="BX329">
        <v>7388.0039718077451</v>
      </c>
      <c r="BY329">
        <v>8865.6047661692937</v>
      </c>
      <c r="BZ329">
        <v>10343.20556053084</v>
      </c>
      <c r="CA329">
        <v>11820.806354892389</v>
      </c>
      <c r="CB329">
        <v>13298.407149253941</v>
      </c>
      <c r="CC329">
        <v>16253.60873797704</v>
      </c>
      <c r="CD329">
        <v>17731.209532338591</v>
      </c>
      <c r="CE329">
        <v>19208.810326700139</v>
      </c>
      <c r="CF329">
        <v>20686.41112106169</v>
      </c>
      <c r="CG329">
        <v>22164.011915423231</v>
      </c>
      <c r="CH329">
        <v>27722.472305062161</v>
      </c>
      <c r="CI329">
        <v>33266.966766074591</v>
      </c>
      <c r="CJ329">
        <v>38811.46122708702</v>
      </c>
      <c r="CK329">
        <v>44355.955688099457</v>
      </c>
      <c r="CL329">
        <v>49900.450149111894</v>
      </c>
      <c r="CM329">
        <v>60989.43907113676</v>
      </c>
      <c r="CN329">
        <v>66533.933532149182</v>
      </c>
      <c r="CO329">
        <v>72078.427993161618</v>
      </c>
      <c r="CP329">
        <v>77622.92245417404</v>
      </c>
      <c r="CQ329">
        <v>83167.416915186477</v>
      </c>
      <c r="CR329">
        <v>3.7635775311806419</v>
      </c>
      <c r="CS329">
        <v>3.7481192641686998</v>
      </c>
      <c r="CT329">
        <v>1.4630000000000001</v>
      </c>
      <c r="CU329">
        <v>6.2818546146754084E-2</v>
      </c>
      <c r="CV329">
        <v>6.7201899960663392E-2</v>
      </c>
      <c r="CW329">
        <v>1.561316379642451</v>
      </c>
      <c r="CX329">
        <v>-232.05183421770329</v>
      </c>
      <c r="CY329">
        <v>-931.50140525352435</v>
      </c>
      <c r="CZ329">
        <v>-970.85223139847767</v>
      </c>
      <c r="DA329">
        <v>-642.49649931813383</v>
      </c>
      <c r="DB329">
        <v>-232.05183421770329</v>
      </c>
      <c r="DC329">
        <v>295.66273519713559</v>
      </c>
      <c r="DD329">
        <v>999.2821610835872</v>
      </c>
      <c r="DE329">
        <v>-1561.8925491430971</v>
      </c>
      <c r="DF329">
        <v>-1299.207963478822</v>
      </c>
      <c r="DG329">
        <v>-970.85223139847767</v>
      </c>
      <c r="DH329">
        <v>-548.68057586660643</v>
      </c>
      <c r="DI329">
        <v>14.21496484255522</v>
      </c>
      <c r="DJ329">
        <v>-3703.7486357597409</v>
      </c>
      <c r="DK329">
        <v>-2471.638755534756</v>
      </c>
      <c r="DL329">
        <v>-931.50140525352435</v>
      </c>
      <c r="DM329">
        <v>1048.675187965202</v>
      </c>
      <c r="DN329">
        <v>3688.9106455901692</v>
      </c>
      <c r="DO329">
        <v>-5921.5464201647119</v>
      </c>
      <c r="DP329">
        <v>-4935.8585159847244</v>
      </c>
      <c r="DQ329">
        <v>-3703.748635759739</v>
      </c>
      <c r="DR329">
        <v>-2119.6073611847592</v>
      </c>
      <c r="DS329">
        <v>-7.4189950847830914</v>
      </c>
    </row>
    <row r="330" spans="1:123" x14ac:dyDescent="0.25">
      <c r="A330" s="80" t="s">
        <v>970</v>
      </c>
      <c r="B330">
        <v>50272.245669256859</v>
      </c>
      <c r="C330">
        <v>952.73587648141915</v>
      </c>
      <c r="D330">
        <v>0</v>
      </c>
      <c r="E330">
        <v>983</v>
      </c>
      <c r="F330">
        <v>156</v>
      </c>
      <c r="G330">
        <v>1672133555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2377</v>
      </c>
      <c r="O330">
        <v>0</v>
      </c>
      <c r="P330">
        <v>2586</v>
      </c>
      <c r="Q330">
        <v>10</v>
      </c>
      <c r="R330">
        <v>132</v>
      </c>
      <c r="S330">
        <v>5</v>
      </c>
      <c r="T330">
        <v>43</v>
      </c>
      <c r="U330">
        <v>17</v>
      </c>
      <c r="V330">
        <v>6</v>
      </c>
      <c r="W330">
        <v>0</v>
      </c>
      <c r="X330">
        <v>0</v>
      </c>
      <c r="Y330">
        <v>0</v>
      </c>
      <c r="Z330">
        <v>0</v>
      </c>
      <c r="AA330">
        <v>6</v>
      </c>
      <c r="AB330">
        <v>125</v>
      </c>
      <c r="AC330">
        <v>7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166</v>
      </c>
      <c r="BI330">
        <v>108052.75</v>
      </c>
      <c r="BJ330">
        <v>153401.04</v>
      </c>
      <c r="BK330">
        <v>45348.3</v>
      </c>
      <c r="BL330">
        <v>6</v>
      </c>
      <c r="BM330">
        <v>38</v>
      </c>
      <c r="BN330">
        <v>55284.498751859042</v>
      </c>
      <c r="BO330">
        <v>73892.755843763836</v>
      </c>
      <c r="BP330">
        <v>18608.25709190479</v>
      </c>
      <c r="BQ330">
        <v>18.861168951502901</v>
      </c>
      <c r="BR330">
        <v>19.468679806336642</v>
      </c>
      <c r="BS330">
        <v>0.60751085483373823</v>
      </c>
      <c r="BT330">
        <v>52749.390079189463</v>
      </c>
      <c r="BU330">
        <v>79488.815476429838</v>
      </c>
      <c r="BV330">
        <v>26739.435397240381</v>
      </c>
      <c r="BW330">
        <v>18608.86460275963</v>
      </c>
      <c r="BX330">
        <v>36946.377921881918</v>
      </c>
      <c r="BY330">
        <v>44335.653506258299</v>
      </c>
      <c r="BZ330">
        <v>51724.92909063468</v>
      </c>
      <c r="CA330">
        <v>59114.204675011068</v>
      </c>
      <c r="CB330">
        <v>66503.480259387448</v>
      </c>
      <c r="CC330">
        <v>81282.031428140224</v>
      </c>
      <c r="CD330">
        <v>88671.307012516598</v>
      </c>
      <c r="CE330">
        <v>96060.582596892986</v>
      </c>
      <c r="CF330">
        <v>103449.8581812694</v>
      </c>
      <c r="CG330">
        <v>110839.13376564581</v>
      </c>
      <c r="CH330">
        <v>9.7343399031683209</v>
      </c>
      <c r="CI330">
        <v>11.68120788380199</v>
      </c>
      <c r="CJ330">
        <v>13.628075864435649</v>
      </c>
      <c r="CK330">
        <v>15.57494384506931</v>
      </c>
      <c r="CL330">
        <v>17.521811825702979</v>
      </c>
      <c r="CM330">
        <v>21.415547786970311</v>
      </c>
      <c r="CN330">
        <v>23.36241576760397</v>
      </c>
      <c r="CO330">
        <v>25.30928374823764</v>
      </c>
      <c r="CP330">
        <v>27.256151728871298</v>
      </c>
      <c r="CQ330">
        <v>29.203019709504961</v>
      </c>
      <c r="CR330">
        <v>3.9709659791786529</v>
      </c>
      <c r="CS330">
        <v>32.046636947194592</v>
      </c>
      <c r="CT330">
        <v>1.4630000000000001</v>
      </c>
      <c r="CU330">
        <v>7.311576320115476E-3</v>
      </c>
      <c r="CV330">
        <v>-0.87518191045784088</v>
      </c>
      <c r="CW330">
        <v>0.18260886500017881</v>
      </c>
      <c r="CX330">
        <v>-135.0681309638338</v>
      </c>
      <c r="CY330">
        <v>4.259659096750422</v>
      </c>
      <c r="CZ330">
        <v>-3829.705923152027</v>
      </c>
      <c r="DA330">
        <v>-2187.6446821794962</v>
      </c>
      <c r="DB330">
        <v>-135.06813096383479</v>
      </c>
      <c r="DC330">
        <v>2503.9588634563011</v>
      </c>
      <c r="DD330">
        <v>6022.6615226831527</v>
      </c>
      <c r="DE330">
        <v>-6785.4161569025782</v>
      </c>
      <c r="DF330">
        <v>-5471.7671641245543</v>
      </c>
      <c r="DG330">
        <v>-3829.7059231520252</v>
      </c>
      <c r="DH330">
        <v>-1718.4843276159149</v>
      </c>
      <c r="DI330">
        <v>1096.477799765566</v>
      </c>
      <c r="DJ330">
        <v>3.2862251064335899</v>
      </c>
      <c r="DK330">
        <v>3.7188624354632931</v>
      </c>
      <c r="DL330">
        <v>4.259659096750422</v>
      </c>
      <c r="DM330">
        <v>4.9549690898338739</v>
      </c>
      <c r="DN330">
        <v>5.8820490806118091</v>
      </c>
      <c r="DO330">
        <v>2.5074779141801238</v>
      </c>
      <c r="DP330">
        <v>2.8535877774038871</v>
      </c>
      <c r="DQ330">
        <v>3.2862251064335899</v>
      </c>
      <c r="DR330">
        <v>3.8424731009003512</v>
      </c>
      <c r="DS330">
        <v>4.584137093522699</v>
      </c>
    </row>
    <row r="331" spans="1:123" x14ac:dyDescent="0.25">
      <c r="A331" s="80" t="s">
        <v>702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37510.94834760551</v>
      </c>
      <c r="I331">
        <v>26347.57394551604</v>
      </c>
      <c r="J331">
        <v>0</v>
      </c>
      <c r="K331">
        <v>37</v>
      </c>
      <c r="L331">
        <v>52</v>
      </c>
      <c r="M331">
        <v>1672063483</v>
      </c>
      <c r="N331">
        <v>1080</v>
      </c>
      <c r="O331">
        <v>0</v>
      </c>
      <c r="P331">
        <v>4240</v>
      </c>
      <c r="Q331">
        <v>4</v>
      </c>
      <c r="R331">
        <v>11</v>
      </c>
      <c r="S331">
        <v>5</v>
      </c>
      <c r="T331">
        <v>3148</v>
      </c>
      <c r="U331">
        <v>0</v>
      </c>
      <c r="V331">
        <v>7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12</v>
      </c>
      <c r="BI331">
        <v>37206.120000000003</v>
      </c>
      <c r="BJ331">
        <v>55807.7</v>
      </c>
      <c r="BK331">
        <v>18601.57</v>
      </c>
      <c r="BL331">
        <v>3</v>
      </c>
      <c r="BM331">
        <v>5</v>
      </c>
      <c r="BN331">
        <v>0</v>
      </c>
      <c r="BO331">
        <v>0</v>
      </c>
      <c r="BP331">
        <v>0</v>
      </c>
      <c r="BQ331">
        <v>37117.94846990316</v>
      </c>
      <c r="BR331">
        <v>55719.51984989932</v>
      </c>
      <c r="BS331">
        <v>18601.57137999616</v>
      </c>
      <c r="BT331">
        <v>88.171530096842616</v>
      </c>
      <c r="BU331">
        <v>88.180150100677565</v>
      </c>
      <c r="BV331">
        <v>-1.3799961598124359E-3</v>
      </c>
      <c r="BW331">
        <v>18601.57137999616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27859.75992494966</v>
      </c>
      <c r="CI331">
        <v>33431.711909939593</v>
      </c>
      <c r="CJ331">
        <v>39003.663894929523</v>
      </c>
      <c r="CK331">
        <v>44575.61587991946</v>
      </c>
      <c r="CL331">
        <v>50147.56786490939</v>
      </c>
      <c r="CM331">
        <v>61291.471834889257</v>
      </c>
      <c r="CN331">
        <v>66863.423819879186</v>
      </c>
      <c r="CO331">
        <v>72435.375804869123</v>
      </c>
      <c r="CP331">
        <v>78007.327789859046</v>
      </c>
      <c r="CQ331">
        <v>83579.279774848983</v>
      </c>
      <c r="CS331">
        <v>2.995420048750248</v>
      </c>
      <c r="CT331">
        <v>1.4630000000000001</v>
      </c>
      <c r="CV331">
        <v>0.33537197952216519</v>
      </c>
      <c r="CW331">
        <v>1.9536492060409281</v>
      </c>
      <c r="CY331">
        <v>-4671.6914175213287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-7457.6674100162963</v>
      </c>
      <c r="DK331">
        <v>-6219.4558577963107</v>
      </c>
      <c r="DL331">
        <v>-4671.6914175213296</v>
      </c>
      <c r="DM331">
        <v>-2681.7085657392108</v>
      </c>
      <c r="DN331">
        <v>-28.39809669638635</v>
      </c>
      <c r="DO331">
        <v>-9686.4482040122675</v>
      </c>
      <c r="DP331">
        <v>-8695.8789622362801</v>
      </c>
      <c r="DQ331">
        <v>-7457.6674100162954</v>
      </c>
      <c r="DR331">
        <v>-5865.6811285905987</v>
      </c>
      <c r="DS331">
        <v>-3743.03275335634</v>
      </c>
    </row>
    <row r="332" spans="1:123" x14ac:dyDescent="0.25">
      <c r="A332" s="80" t="s">
        <v>688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43471.142102875412</v>
      </c>
      <c r="I332">
        <v>38260.296334183557</v>
      </c>
      <c r="J332">
        <v>0</v>
      </c>
      <c r="K332">
        <v>1</v>
      </c>
      <c r="L332">
        <v>22</v>
      </c>
      <c r="M332">
        <v>1669886169</v>
      </c>
      <c r="N332">
        <v>167929</v>
      </c>
      <c r="O332">
        <v>0</v>
      </c>
      <c r="P332">
        <v>250310</v>
      </c>
      <c r="Q332">
        <v>6</v>
      </c>
      <c r="R332">
        <v>39</v>
      </c>
      <c r="S332">
        <v>0</v>
      </c>
      <c r="T332">
        <v>75670</v>
      </c>
      <c r="U332">
        <v>12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6699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6711</v>
      </c>
      <c r="BI332">
        <v>263981.48</v>
      </c>
      <c r="BJ332">
        <v>282483.62</v>
      </c>
      <c r="BK332">
        <v>18502.14</v>
      </c>
      <c r="BL332">
        <v>2</v>
      </c>
      <c r="BM332">
        <v>5</v>
      </c>
      <c r="BN332">
        <v>0</v>
      </c>
      <c r="BO332">
        <v>0</v>
      </c>
      <c r="BP332">
        <v>0</v>
      </c>
      <c r="BQ332">
        <v>47032.522726077077</v>
      </c>
      <c r="BR332">
        <v>65534.661384405779</v>
      </c>
      <c r="BS332">
        <v>18502.138658328709</v>
      </c>
      <c r="BT332">
        <v>216948.95727392289</v>
      </c>
      <c r="BU332">
        <v>216948.95861559419</v>
      </c>
      <c r="BV332">
        <v>1.341671293630498E-3</v>
      </c>
      <c r="BW332">
        <v>18502.138658328709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32767.33069220289</v>
      </c>
      <c r="CI332">
        <v>39320.796830643463</v>
      </c>
      <c r="CJ332">
        <v>45874.26296908404</v>
      </c>
      <c r="CK332">
        <v>52427.729107524618</v>
      </c>
      <c r="CL332">
        <v>58981.195245965202</v>
      </c>
      <c r="CM332">
        <v>72088.127522846364</v>
      </c>
      <c r="CN332">
        <v>78641.593661286926</v>
      </c>
      <c r="CO332">
        <v>85195.059799727518</v>
      </c>
      <c r="CP332">
        <v>91748.525938168081</v>
      </c>
      <c r="CQ332">
        <v>98301.992076608673</v>
      </c>
      <c r="CS332">
        <v>3.5420046619802772</v>
      </c>
      <c r="CT332">
        <v>1.4630000000000001</v>
      </c>
      <c r="CV332">
        <v>0.12930399074169091</v>
      </c>
      <c r="CW332">
        <v>1.652171738455094</v>
      </c>
      <c r="CY332">
        <v>-2118.473312227261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-5395.2063814475496</v>
      </c>
      <c r="DK332">
        <v>-3938.8805729052001</v>
      </c>
      <c r="DL332">
        <v>-2118.473312227261</v>
      </c>
      <c r="DM332">
        <v>222.05030864437501</v>
      </c>
      <c r="DN332">
        <v>3342.7484698065532</v>
      </c>
      <c r="DO332">
        <v>-8016.5928368237801</v>
      </c>
      <c r="DP332">
        <v>-6851.5321899899009</v>
      </c>
      <c r="DQ332">
        <v>-5395.2063814475496</v>
      </c>
      <c r="DR332">
        <v>-3522.7874847502412</v>
      </c>
      <c r="DS332">
        <v>-1026.228955820498</v>
      </c>
    </row>
    <row r="333" spans="1:123" x14ac:dyDescent="0.25">
      <c r="A333" s="80" t="s">
        <v>668</v>
      </c>
      <c r="B333">
        <v>2745.4551143175381</v>
      </c>
      <c r="C333">
        <v>1.0631269920174991</v>
      </c>
      <c r="D333">
        <v>0</v>
      </c>
      <c r="E333">
        <v>12</v>
      </c>
      <c r="F333">
        <v>3</v>
      </c>
      <c r="G333">
        <v>1669689215</v>
      </c>
      <c r="H333">
        <v>35237.67141811597</v>
      </c>
      <c r="I333">
        <v>0</v>
      </c>
      <c r="J333">
        <v>0</v>
      </c>
      <c r="K333">
        <v>21</v>
      </c>
      <c r="L333">
        <v>12</v>
      </c>
      <c r="M333">
        <v>1670479380</v>
      </c>
      <c r="N333">
        <v>9944</v>
      </c>
      <c r="O333">
        <v>0</v>
      </c>
      <c r="P333">
        <v>349533</v>
      </c>
      <c r="Q333">
        <v>6</v>
      </c>
      <c r="R333">
        <v>31</v>
      </c>
      <c r="S333">
        <v>0</v>
      </c>
      <c r="T333">
        <v>345</v>
      </c>
      <c r="U333">
        <v>1268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337976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339244</v>
      </c>
      <c r="BI333">
        <v>8641347.9700000007</v>
      </c>
      <c r="BJ333">
        <v>10156508.01</v>
      </c>
      <c r="BK333">
        <v>1515160.04</v>
      </c>
      <c r="BL333">
        <v>5</v>
      </c>
      <c r="BM333">
        <v>18</v>
      </c>
      <c r="BN333">
        <v>2930.740305722185</v>
      </c>
      <c r="BO333">
        <v>4087.9043029262539</v>
      </c>
      <c r="BP333">
        <v>1157.16399720407</v>
      </c>
      <c r="BQ333">
        <v>35406.29319233002</v>
      </c>
      <c r="BR333">
        <v>52670.270292131449</v>
      </c>
      <c r="BS333">
        <v>17263.977099801421</v>
      </c>
      <c r="BT333">
        <v>8603010.9365019482</v>
      </c>
      <c r="BU333">
        <v>10099749.83540494</v>
      </c>
      <c r="BV333">
        <v>1496738.898902995</v>
      </c>
      <c r="BW333">
        <v>18421.141097005489</v>
      </c>
      <c r="BX333">
        <v>2043.9521514631269</v>
      </c>
      <c r="BY333">
        <v>2452.7425817557519</v>
      </c>
      <c r="BZ333">
        <v>2861.5330120483782</v>
      </c>
      <c r="CA333">
        <v>3270.323442341004</v>
      </c>
      <c r="CB333">
        <v>3679.1138726336289</v>
      </c>
      <c r="CC333">
        <v>4496.6947332188802</v>
      </c>
      <c r="CD333">
        <v>4905.4851635115047</v>
      </c>
      <c r="CE333">
        <v>5314.2755938041309</v>
      </c>
      <c r="CF333">
        <v>5723.0660240967554</v>
      </c>
      <c r="CG333">
        <v>6131.8564543893817</v>
      </c>
      <c r="CH333">
        <v>26335.135146065721</v>
      </c>
      <c r="CI333">
        <v>31602.162175278871</v>
      </c>
      <c r="CJ333">
        <v>36869.18920449201</v>
      </c>
      <c r="CK333">
        <v>42136.216233705163</v>
      </c>
      <c r="CL333">
        <v>47403.243262918302</v>
      </c>
      <c r="CM333">
        <v>57937.297321344588</v>
      </c>
      <c r="CN333">
        <v>63204.324350557727</v>
      </c>
      <c r="CO333">
        <v>68471.351379770887</v>
      </c>
      <c r="CP333">
        <v>73738.378408984019</v>
      </c>
      <c r="CQ333">
        <v>79005.405438197165</v>
      </c>
      <c r="CR333">
        <v>3.5326922655763719</v>
      </c>
      <c r="CS333">
        <v>3.0508769785576968</v>
      </c>
      <c r="CT333">
        <v>1.4630000000000001</v>
      </c>
      <c r="CU333">
        <v>0.13228090625872421</v>
      </c>
      <c r="CV333">
        <v>0.31109842452284031</v>
      </c>
      <c r="CW333">
        <v>1.9181369950769149</v>
      </c>
      <c r="CX333">
        <v>-135.18792147250591</v>
      </c>
      <c r="CY333">
        <v>-4096.4095267685634</v>
      </c>
      <c r="CZ333">
        <v>-339.58313661881868</v>
      </c>
      <c r="DA333">
        <v>-248.74081877601299</v>
      </c>
      <c r="DB333">
        <v>-135.18792147250599</v>
      </c>
      <c r="DC333">
        <v>10.8086607748603</v>
      </c>
      <c r="DD333">
        <v>205.47077043801531</v>
      </c>
      <c r="DE333">
        <v>-503.09930873586882</v>
      </c>
      <c r="DF333">
        <v>-430.42545446162433</v>
      </c>
      <c r="DG333">
        <v>-339.58313661881868</v>
      </c>
      <c r="DH333">
        <v>-222.78587082092571</v>
      </c>
      <c r="DI333">
        <v>-67.056183090401646</v>
      </c>
      <c r="DJ333">
        <v>-6729.9230413751357</v>
      </c>
      <c r="DK333">
        <v>-5559.4725904388797</v>
      </c>
      <c r="DL333">
        <v>-4096.4095267685634</v>
      </c>
      <c r="DM333">
        <v>-2215.3284449067251</v>
      </c>
      <c r="DN333">
        <v>292.77966424239281</v>
      </c>
      <c r="DO333">
        <v>-8836.733853060392</v>
      </c>
      <c r="DP333">
        <v>-7900.373492311388</v>
      </c>
      <c r="DQ333">
        <v>-6729.9230413751338</v>
      </c>
      <c r="DR333">
        <v>-5225.0581758856642</v>
      </c>
      <c r="DS333">
        <v>-3218.5716885663701</v>
      </c>
    </row>
    <row r="334" spans="1:123" x14ac:dyDescent="0.25">
      <c r="A334" s="80" t="s">
        <v>664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59413.526716161541</v>
      </c>
      <c r="I334">
        <v>48418.108217662688</v>
      </c>
      <c r="J334">
        <v>3056.6630730030329</v>
      </c>
      <c r="K334">
        <v>12</v>
      </c>
      <c r="L334">
        <v>50</v>
      </c>
      <c r="M334">
        <v>1671321350</v>
      </c>
      <c r="N334">
        <v>13459</v>
      </c>
      <c r="O334">
        <v>0</v>
      </c>
      <c r="P334">
        <v>21952</v>
      </c>
      <c r="Q334">
        <v>6</v>
      </c>
      <c r="R334">
        <v>22</v>
      </c>
      <c r="S334">
        <v>64</v>
      </c>
      <c r="T334">
        <v>8414</v>
      </c>
      <c r="U334">
        <v>0</v>
      </c>
      <c r="V334">
        <v>15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79</v>
      </c>
      <c r="BI334">
        <v>331810.01</v>
      </c>
      <c r="BJ334">
        <v>350129.01</v>
      </c>
      <c r="BK334">
        <v>18319</v>
      </c>
      <c r="BL334">
        <v>2</v>
      </c>
      <c r="BM334">
        <v>9</v>
      </c>
      <c r="BN334">
        <v>0</v>
      </c>
      <c r="BO334">
        <v>0</v>
      </c>
      <c r="BP334">
        <v>0</v>
      </c>
      <c r="BQ334">
        <v>69539.547344287334</v>
      </c>
      <c r="BR334">
        <v>87858.546887760895</v>
      </c>
      <c r="BS334">
        <v>18318.999543473561</v>
      </c>
      <c r="BT334">
        <v>262270.46265571268</v>
      </c>
      <c r="BU334">
        <v>262270.46311223909</v>
      </c>
      <c r="BV334">
        <v>4.5652643893845379E-4</v>
      </c>
      <c r="BW334">
        <v>18318.999543473561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43929.273443880447</v>
      </c>
      <c r="CI334">
        <v>52715.128132656537</v>
      </c>
      <c r="CJ334">
        <v>61500.982821432619</v>
      </c>
      <c r="CK334">
        <v>70286.837510208716</v>
      </c>
      <c r="CL334">
        <v>79072.692198984805</v>
      </c>
      <c r="CM334">
        <v>96644.401576536999</v>
      </c>
      <c r="CN334">
        <v>105430.2562653131</v>
      </c>
      <c r="CO334">
        <v>114216.11095408921</v>
      </c>
      <c r="CP334">
        <v>123001.96564286519</v>
      </c>
      <c r="CQ334">
        <v>131787.82033164139</v>
      </c>
      <c r="CS334">
        <v>4.7960341218012594</v>
      </c>
      <c r="CT334">
        <v>1.4630000000000001</v>
      </c>
      <c r="CV334">
        <v>-0.16597757680303801</v>
      </c>
      <c r="CW334">
        <v>1.220174805137155</v>
      </c>
      <c r="CY334">
        <v>3645.6371784666621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-747.29016592138214</v>
      </c>
      <c r="DK334">
        <v>1205.1219871399701</v>
      </c>
      <c r="DL334">
        <v>3645.637178466663</v>
      </c>
      <c r="DM334">
        <v>6783.4424244581242</v>
      </c>
      <c r="DN334">
        <v>10967.182752446741</v>
      </c>
      <c r="DO334">
        <v>-4261.6320414318179</v>
      </c>
      <c r="DP334">
        <v>-2699.702318982736</v>
      </c>
      <c r="DQ334">
        <v>-747.29016592138214</v>
      </c>
      <c r="DR334">
        <v>1762.9540308717881</v>
      </c>
      <c r="DS334">
        <v>5109.9462932626784</v>
      </c>
    </row>
    <row r="335" spans="1:123" x14ac:dyDescent="0.25">
      <c r="A335" s="80" t="s">
        <v>1023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38729.523539875379</v>
      </c>
      <c r="I335">
        <v>27802.677486534059</v>
      </c>
      <c r="J335">
        <v>0</v>
      </c>
      <c r="K335">
        <v>3</v>
      </c>
      <c r="L335">
        <v>45</v>
      </c>
      <c r="M335">
        <v>1670864369</v>
      </c>
      <c r="N335">
        <v>6635</v>
      </c>
      <c r="O335">
        <v>0</v>
      </c>
      <c r="P335">
        <v>35364</v>
      </c>
      <c r="Q335">
        <v>8</v>
      </c>
      <c r="R335">
        <v>41</v>
      </c>
      <c r="S335">
        <v>5</v>
      </c>
      <c r="T335">
        <v>1595</v>
      </c>
      <c r="U335">
        <v>4</v>
      </c>
      <c r="V335">
        <v>224</v>
      </c>
      <c r="W335">
        <v>0</v>
      </c>
      <c r="X335">
        <v>0</v>
      </c>
      <c r="Y335">
        <v>0</v>
      </c>
      <c r="Z335">
        <v>0</v>
      </c>
      <c r="AA335">
        <v>8</v>
      </c>
      <c r="AB335">
        <v>26892</v>
      </c>
      <c r="AC335">
        <v>1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27134</v>
      </c>
      <c r="BI335">
        <v>92111.65</v>
      </c>
      <c r="BJ335">
        <v>113415.63</v>
      </c>
      <c r="BK335">
        <v>21303.98</v>
      </c>
      <c r="BL335">
        <v>4</v>
      </c>
      <c r="BM335">
        <v>14</v>
      </c>
      <c r="BN335">
        <v>0</v>
      </c>
      <c r="BO335">
        <v>0</v>
      </c>
      <c r="BP335">
        <v>0</v>
      </c>
      <c r="BQ335">
        <v>39876.91778001393</v>
      </c>
      <c r="BR335">
        <v>58175.96828825432</v>
      </c>
      <c r="BS335">
        <v>18299.050508240391</v>
      </c>
      <c r="BT335">
        <v>52234.732219986057</v>
      </c>
      <c r="BU335">
        <v>55239.661711745677</v>
      </c>
      <c r="BV335">
        <v>3004.9294917596089</v>
      </c>
      <c r="BW335">
        <v>18299.050508240391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29087.98414412716</v>
      </c>
      <c r="CI335">
        <v>34905.580972952594</v>
      </c>
      <c r="CJ335">
        <v>40723.177801778023</v>
      </c>
      <c r="CK335">
        <v>46540.774630603461</v>
      </c>
      <c r="CL335">
        <v>52358.37145942889</v>
      </c>
      <c r="CM335">
        <v>63993.565117079757</v>
      </c>
      <c r="CN335">
        <v>69811.161945905187</v>
      </c>
      <c r="CO335">
        <v>75628.758774730624</v>
      </c>
      <c r="CP335">
        <v>81446.355603556047</v>
      </c>
      <c r="CQ335">
        <v>87263.952432381484</v>
      </c>
      <c r="CS335">
        <v>3.179179611644694</v>
      </c>
      <c r="CT335">
        <v>1.4630000000000001</v>
      </c>
      <c r="CV335">
        <v>0.25818622683311337</v>
      </c>
      <c r="CW335">
        <v>1.840726449856845</v>
      </c>
      <c r="CY335">
        <v>-3755.058436176811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-6663.8568505895273</v>
      </c>
      <c r="DK335">
        <v>-5371.0575552949867</v>
      </c>
      <c r="DL335">
        <v>-3755.058436176811</v>
      </c>
      <c r="DM335">
        <v>-1677.3452830248721</v>
      </c>
      <c r="DN335">
        <v>1092.9389211777161</v>
      </c>
      <c r="DO335">
        <v>-8990.8955821196978</v>
      </c>
      <c r="DP335">
        <v>-7956.6561458840661</v>
      </c>
      <c r="DQ335">
        <v>-6663.8568505895246</v>
      </c>
      <c r="DR335">
        <v>-5001.6863280679736</v>
      </c>
      <c r="DS335">
        <v>-2785.4589647059038</v>
      </c>
    </row>
    <row r="336" spans="1:123" x14ac:dyDescent="0.25">
      <c r="A336" s="80" t="s">
        <v>1049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42705.140154303503</v>
      </c>
      <c r="I336">
        <v>28344.611603252779</v>
      </c>
      <c r="J336">
        <v>0</v>
      </c>
      <c r="K336">
        <v>32</v>
      </c>
      <c r="L336">
        <v>56</v>
      </c>
      <c r="M336">
        <v>1671186616</v>
      </c>
      <c r="N336">
        <v>98</v>
      </c>
      <c r="O336">
        <v>0</v>
      </c>
      <c r="P336">
        <v>452</v>
      </c>
      <c r="Q336">
        <v>4</v>
      </c>
      <c r="R336">
        <v>12</v>
      </c>
      <c r="S336">
        <v>0</v>
      </c>
      <c r="T336">
        <v>208</v>
      </c>
      <c r="U336">
        <v>0</v>
      </c>
      <c r="V336">
        <v>32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114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146</v>
      </c>
      <c r="BI336">
        <v>93341.08</v>
      </c>
      <c r="BJ336">
        <v>131589.23000000001</v>
      </c>
      <c r="BK336">
        <v>38248.15</v>
      </c>
      <c r="BL336">
        <v>2</v>
      </c>
      <c r="BM336">
        <v>7</v>
      </c>
      <c r="BN336">
        <v>0</v>
      </c>
      <c r="BO336">
        <v>0</v>
      </c>
      <c r="BP336">
        <v>0</v>
      </c>
      <c r="BQ336">
        <v>45699.495458725403</v>
      </c>
      <c r="BR336">
        <v>63942.077230782241</v>
      </c>
      <c r="BS336">
        <v>18242.581772056841</v>
      </c>
      <c r="BT336">
        <v>47641.584541274598</v>
      </c>
      <c r="BU336">
        <v>67647.152769217762</v>
      </c>
      <c r="BV336">
        <v>20005.56822794316</v>
      </c>
      <c r="BW336">
        <v>18242.581772056841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31971.03861539112</v>
      </c>
      <c r="CI336">
        <v>38365.24633846934</v>
      </c>
      <c r="CJ336">
        <v>44759.454061547563</v>
      </c>
      <c r="CK336">
        <v>51153.661784625787</v>
      </c>
      <c r="CL336">
        <v>57547.869507704017</v>
      </c>
      <c r="CM336">
        <v>70336.284953860464</v>
      </c>
      <c r="CN336">
        <v>76730.49267693868</v>
      </c>
      <c r="CO336">
        <v>83124.700400016911</v>
      </c>
      <c r="CP336">
        <v>89518.908123095127</v>
      </c>
      <c r="CQ336">
        <v>95913.115846173358</v>
      </c>
      <c r="CS336">
        <v>3.5051002116775938</v>
      </c>
      <c r="CT336">
        <v>1.4630000000000001</v>
      </c>
      <c r="CV336">
        <v>0.14119419087465679</v>
      </c>
      <c r="CW336">
        <v>1.6695671012496229</v>
      </c>
      <c r="CY336">
        <v>-2257.0624643612769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-5454.166325900389</v>
      </c>
      <c r="DK336">
        <v>-4033.2312763274508</v>
      </c>
      <c r="DL336">
        <v>-2257.0624643612769</v>
      </c>
      <c r="DM336">
        <v>26.583151023802198</v>
      </c>
      <c r="DN336">
        <v>3071.4439715372432</v>
      </c>
      <c r="DO336">
        <v>-8011.8494151316791</v>
      </c>
      <c r="DP336">
        <v>-6875.1013754733294</v>
      </c>
      <c r="DQ336">
        <v>-5454.166325900389</v>
      </c>
      <c r="DR336">
        <v>-3627.2498335923251</v>
      </c>
      <c r="DS336">
        <v>-1191.361177181574</v>
      </c>
    </row>
    <row r="337" spans="1:123" x14ac:dyDescent="0.25">
      <c r="A337" s="80" t="s">
        <v>1046</v>
      </c>
      <c r="B337">
        <v>17726.966127654439</v>
      </c>
      <c r="C337">
        <v>15846.77642453093</v>
      </c>
      <c r="D337">
        <v>0</v>
      </c>
      <c r="E337">
        <v>12</v>
      </c>
      <c r="F337">
        <v>73</v>
      </c>
      <c r="G337">
        <v>1652848219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52113</v>
      </c>
      <c r="O337">
        <v>0</v>
      </c>
      <c r="P337">
        <v>55145</v>
      </c>
      <c r="Q337">
        <v>5</v>
      </c>
      <c r="R337">
        <v>20</v>
      </c>
      <c r="S337">
        <v>0</v>
      </c>
      <c r="T337">
        <v>2912</v>
      </c>
      <c r="U337">
        <v>0</v>
      </c>
      <c r="V337">
        <v>4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116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120</v>
      </c>
      <c r="BI337">
        <v>19479.740000000002</v>
      </c>
      <c r="BJ337">
        <v>37693.07</v>
      </c>
      <c r="BK337">
        <v>18213.330000000002</v>
      </c>
      <c r="BL337">
        <v>3</v>
      </c>
      <c r="BM337">
        <v>5</v>
      </c>
      <c r="BN337">
        <v>15489.606014479419</v>
      </c>
      <c r="BO337">
        <v>33415.411257077307</v>
      </c>
      <c r="BP337">
        <v>17925.805242597889</v>
      </c>
      <c r="BQ337">
        <v>310.22989830827828</v>
      </c>
      <c r="BR337">
        <v>597.75360944998749</v>
      </c>
      <c r="BS337">
        <v>287.52371114170921</v>
      </c>
      <c r="BT337">
        <v>3679.9040872122991</v>
      </c>
      <c r="BU337">
        <v>3679.9051334726978</v>
      </c>
      <c r="BV337">
        <v>1.0462604031431511E-3</v>
      </c>
      <c r="BW337">
        <v>18213.328953739601</v>
      </c>
      <c r="BX337">
        <v>16707.705628538661</v>
      </c>
      <c r="BY337">
        <v>20049.246754246389</v>
      </c>
      <c r="BZ337">
        <v>23390.787879954121</v>
      </c>
      <c r="CA337">
        <v>26732.32900566185</v>
      </c>
      <c r="CB337">
        <v>30073.870131369578</v>
      </c>
      <c r="CC337">
        <v>36756.95238278505</v>
      </c>
      <c r="CD337">
        <v>40098.493508492778</v>
      </c>
      <c r="CE337">
        <v>43440.034634200507</v>
      </c>
      <c r="CF337">
        <v>46781.575759908243</v>
      </c>
      <c r="CG337">
        <v>50123.116885615971</v>
      </c>
      <c r="CH337">
        <v>298.87680472499369</v>
      </c>
      <c r="CI337">
        <v>358.65216566999248</v>
      </c>
      <c r="CJ337">
        <v>418.42752661499122</v>
      </c>
      <c r="CK337">
        <v>478.20288755999002</v>
      </c>
      <c r="CL337">
        <v>537.97824850498876</v>
      </c>
      <c r="CM337">
        <v>657.52897039498635</v>
      </c>
      <c r="CN337">
        <v>717.30433133998497</v>
      </c>
      <c r="CO337">
        <v>777.07969228498382</v>
      </c>
      <c r="CP337">
        <v>836.85505322998245</v>
      </c>
      <c r="CQ337">
        <v>896.6304141749813</v>
      </c>
      <c r="CR337">
        <v>1.864095409096088</v>
      </c>
      <c r="CS337">
        <v>2.0789715292572102</v>
      </c>
      <c r="CT337">
        <v>1.4630000000000001</v>
      </c>
      <c r="CU337">
        <v>1.145812913052356</v>
      </c>
      <c r="CV337">
        <v>0.92402827249353847</v>
      </c>
      <c r="CW337">
        <v>2.814853362658047</v>
      </c>
      <c r="CX337">
        <v>-9571.9524283285591</v>
      </c>
      <c r="CY337">
        <v>-138.08530877921231</v>
      </c>
      <c r="CZ337">
        <v>-11242.722991182431</v>
      </c>
      <c r="DA337">
        <v>-10500.15829658071</v>
      </c>
      <c r="DB337">
        <v>-9571.9524283285609</v>
      </c>
      <c r="DC337">
        <v>-8378.5448834329418</v>
      </c>
      <c r="DD337">
        <v>-6787.3348235721187</v>
      </c>
      <c r="DE337">
        <v>-12579.339441465519</v>
      </c>
      <c r="DF337">
        <v>-11985.28768578414</v>
      </c>
      <c r="DG337">
        <v>-11242.722991182431</v>
      </c>
      <c r="DH337">
        <v>-10287.99695526593</v>
      </c>
      <c r="DI337">
        <v>-9015.028907377271</v>
      </c>
      <c r="DJ337">
        <v>-167.97298925171171</v>
      </c>
      <c r="DK337">
        <v>-154.68957570837861</v>
      </c>
      <c r="DL337">
        <v>-138.08530877921231</v>
      </c>
      <c r="DM337">
        <v>-116.7369655845699</v>
      </c>
      <c r="DN337">
        <v>-88.272507991713326</v>
      </c>
      <c r="DO337">
        <v>-191.88313362971121</v>
      </c>
      <c r="DP337">
        <v>-181.25640279504469</v>
      </c>
      <c r="DQ337">
        <v>-167.97298925171171</v>
      </c>
      <c r="DR337">
        <v>-150.89431469599771</v>
      </c>
      <c r="DS337">
        <v>-128.1227486217125</v>
      </c>
    </row>
    <row r="338" spans="1:123" x14ac:dyDescent="0.25">
      <c r="A338" s="80" t="s">
        <v>682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36332.589747828053</v>
      </c>
      <c r="I338">
        <v>25992.435618703479</v>
      </c>
      <c r="J338">
        <v>0</v>
      </c>
      <c r="K338">
        <v>4</v>
      </c>
      <c r="L338">
        <v>41</v>
      </c>
      <c r="M338">
        <v>1670438628</v>
      </c>
      <c r="N338">
        <v>8449</v>
      </c>
      <c r="O338">
        <v>0</v>
      </c>
      <c r="P338">
        <v>24754</v>
      </c>
      <c r="Q338">
        <v>3</v>
      </c>
      <c r="R338">
        <v>20</v>
      </c>
      <c r="S338">
        <v>2093</v>
      </c>
      <c r="T338">
        <v>14212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2093</v>
      </c>
      <c r="BI338">
        <v>80676.42</v>
      </c>
      <c r="BJ338">
        <v>98767.43</v>
      </c>
      <c r="BK338">
        <v>18091.02</v>
      </c>
      <c r="BL338">
        <v>1</v>
      </c>
      <c r="BM338">
        <v>3</v>
      </c>
      <c r="BN338">
        <v>0</v>
      </c>
      <c r="BO338">
        <v>0</v>
      </c>
      <c r="BP338">
        <v>0</v>
      </c>
      <c r="BQ338">
        <v>36497.780247034971</v>
      </c>
      <c r="BR338">
        <v>54588.795325145933</v>
      </c>
      <c r="BS338">
        <v>18091.015078110959</v>
      </c>
      <c r="BT338">
        <v>44178.639752965028</v>
      </c>
      <c r="BU338">
        <v>44178.634674854067</v>
      </c>
      <c r="BV338">
        <v>4.9218890453630593E-3</v>
      </c>
      <c r="BW338">
        <v>18091.015078110959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27294.397662572959</v>
      </c>
      <c r="CI338">
        <v>32753.27719508755</v>
      </c>
      <c r="CJ338">
        <v>38212.156727602152</v>
      </c>
      <c r="CK338">
        <v>43671.036260116744</v>
      </c>
      <c r="CL338">
        <v>49129.915792631327</v>
      </c>
      <c r="CM338">
        <v>60047.674857660517</v>
      </c>
      <c r="CN338">
        <v>65506.554390175108</v>
      </c>
      <c r="CO338">
        <v>70965.433922689699</v>
      </c>
      <c r="CP338">
        <v>76424.31345520429</v>
      </c>
      <c r="CQ338">
        <v>81883.192987718881</v>
      </c>
      <c r="CS338">
        <v>3.01745342035534</v>
      </c>
      <c r="CT338">
        <v>1.4630000000000001</v>
      </c>
      <c r="CV338">
        <v>0.3256211257534356</v>
      </c>
      <c r="CW338">
        <v>1.9393837069772759</v>
      </c>
      <c r="CY338">
        <v>-4443.8162468244745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-7173.2560130817692</v>
      </c>
      <c r="DK338">
        <v>-5960.1716725229708</v>
      </c>
      <c r="DL338">
        <v>-4443.8162468244736</v>
      </c>
      <c r="DM338">
        <v>-2494.216413783548</v>
      </c>
      <c r="DN338">
        <v>105.2500302710214</v>
      </c>
      <c r="DO338">
        <v>-9356.8078260876064</v>
      </c>
      <c r="DP338">
        <v>-8386.3403536405676</v>
      </c>
      <c r="DQ338">
        <v>-7173.2560130817692</v>
      </c>
      <c r="DR338">
        <v>-5613.5761466490276</v>
      </c>
      <c r="DS338">
        <v>-3534.0029914053739</v>
      </c>
    </row>
    <row r="339" spans="1:123" x14ac:dyDescent="0.25">
      <c r="A339" s="80" t="s">
        <v>1038</v>
      </c>
      <c r="B339">
        <v>32112.6048827757</v>
      </c>
      <c r="C339">
        <v>31339.875859035081</v>
      </c>
      <c r="D339">
        <v>0</v>
      </c>
      <c r="E339">
        <v>8</v>
      </c>
      <c r="F339">
        <v>4</v>
      </c>
      <c r="G339">
        <v>1671667595</v>
      </c>
      <c r="H339">
        <v>4142.1374180837238</v>
      </c>
      <c r="I339">
        <v>27.603278091207091</v>
      </c>
      <c r="J339">
        <v>0</v>
      </c>
      <c r="K339">
        <v>22</v>
      </c>
      <c r="L339">
        <v>29</v>
      </c>
      <c r="M339">
        <v>1671668080</v>
      </c>
      <c r="N339">
        <v>108040</v>
      </c>
      <c r="O339">
        <v>0</v>
      </c>
      <c r="P339">
        <v>127949</v>
      </c>
      <c r="Q339">
        <v>8</v>
      </c>
      <c r="R339">
        <v>50</v>
      </c>
      <c r="S339">
        <v>166</v>
      </c>
      <c r="T339">
        <v>3107</v>
      </c>
      <c r="U339">
        <v>20</v>
      </c>
      <c r="V339">
        <v>3</v>
      </c>
      <c r="W339">
        <v>0</v>
      </c>
      <c r="X339">
        <v>0</v>
      </c>
      <c r="Y339">
        <v>0</v>
      </c>
      <c r="Z339">
        <v>0</v>
      </c>
      <c r="AA339">
        <v>266</v>
      </c>
      <c r="AB339">
        <v>16336</v>
      </c>
      <c r="AC339">
        <v>11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16802</v>
      </c>
      <c r="BI339">
        <v>303244.34000000003</v>
      </c>
      <c r="BJ339">
        <v>451805.42</v>
      </c>
      <c r="BK339">
        <v>148561.07</v>
      </c>
      <c r="BL339">
        <v>8</v>
      </c>
      <c r="BM339">
        <v>43</v>
      </c>
      <c r="BN339">
        <v>35045.975411011394</v>
      </c>
      <c r="BO339">
        <v>47505.090548354667</v>
      </c>
      <c r="BP339">
        <v>12459.115137343289</v>
      </c>
      <c r="BQ339">
        <v>6591.4474661462436</v>
      </c>
      <c r="BR339">
        <v>12190.66536063493</v>
      </c>
      <c r="BS339">
        <v>5599.2178944886873</v>
      </c>
      <c r="BT339">
        <v>261606.91712284239</v>
      </c>
      <c r="BU339">
        <v>392109.6640910104</v>
      </c>
      <c r="BV339">
        <v>130502.736968168</v>
      </c>
      <c r="BW339">
        <v>18058.333031831971</v>
      </c>
      <c r="BX339">
        <v>23752.545274177341</v>
      </c>
      <c r="BY339">
        <v>28503.054329012801</v>
      </c>
      <c r="BZ339">
        <v>33253.563383848268</v>
      </c>
      <c r="CA339">
        <v>38004.072438683739</v>
      </c>
      <c r="CB339">
        <v>42754.58149351921</v>
      </c>
      <c r="CC339">
        <v>52255.599603190138</v>
      </c>
      <c r="CD339">
        <v>57006.108658025609</v>
      </c>
      <c r="CE339">
        <v>61756.61771286108</v>
      </c>
      <c r="CF339">
        <v>66507.126767696536</v>
      </c>
      <c r="CG339">
        <v>71257.635822532015</v>
      </c>
      <c r="CH339">
        <v>6095.3326803174659</v>
      </c>
      <c r="CI339">
        <v>7314.3992163809589</v>
      </c>
      <c r="CJ339">
        <v>8533.4657524444519</v>
      </c>
      <c r="CK339">
        <v>9752.5322885079459</v>
      </c>
      <c r="CL339">
        <v>10971.59882457144</v>
      </c>
      <c r="CM339">
        <v>13409.731896698429</v>
      </c>
      <c r="CN339">
        <v>14628.79843276192</v>
      </c>
      <c r="CO339">
        <v>15847.86496882541</v>
      </c>
      <c r="CP339">
        <v>17066.9315048889</v>
      </c>
      <c r="CQ339">
        <v>18285.9980409524</v>
      </c>
      <c r="CR339">
        <v>3.812878364529217</v>
      </c>
      <c r="CS339">
        <v>2.1772086013359488</v>
      </c>
      <c r="CT339">
        <v>1.4630000000000001</v>
      </c>
      <c r="CU339">
        <v>4.907621423530184E-2</v>
      </c>
      <c r="CV339">
        <v>0.83721486197766026</v>
      </c>
      <c r="CW339">
        <v>2.6878453430733171</v>
      </c>
      <c r="CX339">
        <v>-582.84250025461756</v>
      </c>
      <c r="CY339">
        <v>-2551.5515543299539</v>
      </c>
      <c r="CZ339">
        <v>-2958.097027672351</v>
      </c>
      <c r="DA339">
        <v>-1902.4283488200249</v>
      </c>
      <c r="DB339">
        <v>-582.84250025461733</v>
      </c>
      <c r="DC339">
        <v>1113.767876472335</v>
      </c>
      <c r="DD339">
        <v>3375.9150454416049</v>
      </c>
      <c r="DE339">
        <v>-4858.3006496065382</v>
      </c>
      <c r="DF339">
        <v>-4013.7657065246772</v>
      </c>
      <c r="DG339">
        <v>-2958.097027672351</v>
      </c>
      <c r="DH339">
        <v>-1600.8087262907879</v>
      </c>
      <c r="DI339">
        <v>208.90900888462781</v>
      </c>
      <c r="DJ339">
        <v>-3161.0848223617008</v>
      </c>
      <c r="DK339">
        <v>-2890.1811476809248</v>
      </c>
      <c r="DL339">
        <v>-2551.5515543299539</v>
      </c>
      <c r="DM339">
        <v>-2116.1706485929931</v>
      </c>
      <c r="DN339">
        <v>-1535.6627742770429</v>
      </c>
      <c r="DO339">
        <v>-3648.7114367870981</v>
      </c>
      <c r="DP339">
        <v>-3431.9884970424769</v>
      </c>
      <c r="DQ339">
        <v>-3161.0848223617008</v>
      </c>
      <c r="DR339">
        <v>-2812.7800977721308</v>
      </c>
      <c r="DS339">
        <v>-2348.3737983193719</v>
      </c>
    </row>
    <row r="340" spans="1:123" x14ac:dyDescent="0.25">
      <c r="A340" s="80" t="s">
        <v>1047</v>
      </c>
      <c r="B340">
        <v>2234.878312806693</v>
      </c>
      <c r="C340">
        <v>0</v>
      </c>
      <c r="D340">
        <v>0</v>
      </c>
      <c r="E340">
        <v>37</v>
      </c>
      <c r="F340">
        <v>85</v>
      </c>
      <c r="G340">
        <v>1652622889</v>
      </c>
      <c r="H340">
        <v>46083.95871647149</v>
      </c>
      <c r="I340">
        <v>34080.965244042083</v>
      </c>
      <c r="J340">
        <v>0</v>
      </c>
      <c r="K340">
        <v>2</v>
      </c>
      <c r="L340">
        <v>31</v>
      </c>
      <c r="M340">
        <v>1671662958</v>
      </c>
      <c r="N340">
        <v>222931</v>
      </c>
      <c r="O340">
        <v>0</v>
      </c>
      <c r="P340">
        <v>227109</v>
      </c>
      <c r="Q340">
        <v>7</v>
      </c>
      <c r="R340">
        <v>45</v>
      </c>
      <c r="S340">
        <v>631</v>
      </c>
      <c r="T340">
        <v>3275</v>
      </c>
      <c r="U340">
        <v>0</v>
      </c>
      <c r="V340">
        <v>84</v>
      </c>
      <c r="W340">
        <v>0</v>
      </c>
      <c r="X340">
        <v>0</v>
      </c>
      <c r="Y340">
        <v>0</v>
      </c>
      <c r="Z340">
        <v>0</v>
      </c>
      <c r="AA340">
        <v>18</v>
      </c>
      <c r="AB340">
        <v>170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903</v>
      </c>
      <c r="BI340">
        <v>1049343.02</v>
      </c>
      <c r="BJ340">
        <v>1067156.3400000001</v>
      </c>
      <c r="BK340">
        <v>17813.330000000002</v>
      </c>
      <c r="BL340">
        <v>3</v>
      </c>
      <c r="BM340">
        <v>16</v>
      </c>
      <c r="BN340">
        <v>3290.6464117980108</v>
      </c>
      <c r="BO340">
        <v>3290.6464117980108</v>
      </c>
      <c r="BP340">
        <v>0</v>
      </c>
      <c r="BQ340">
        <v>50411.494814102392</v>
      </c>
      <c r="BR340">
        <v>68224.82050887993</v>
      </c>
      <c r="BS340">
        <v>17813.325694777541</v>
      </c>
      <c r="BT340">
        <v>995640.87877409963</v>
      </c>
      <c r="BU340">
        <v>995640.87307932216</v>
      </c>
      <c r="BV340">
        <v>4.305222460970981E-3</v>
      </c>
      <c r="BW340">
        <v>17813.325694777541</v>
      </c>
      <c r="BX340">
        <v>1645.323205899005</v>
      </c>
      <c r="BY340">
        <v>1974.3878470788061</v>
      </c>
      <c r="BZ340">
        <v>2303.452488258607</v>
      </c>
      <c r="CA340">
        <v>2632.517129438409</v>
      </c>
      <c r="CB340">
        <v>2961.5817706182102</v>
      </c>
      <c r="CC340">
        <v>3619.711052977812</v>
      </c>
      <c r="CD340">
        <v>3948.7756941576131</v>
      </c>
      <c r="CE340">
        <v>4277.8403353374142</v>
      </c>
      <c r="CF340">
        <v>4606.9049765172149</v>
      </c>
      <c r="CG340">
        <v>4935.9696176970156</v>
      </c>
      <c r="CH340">
        <v>34112.410254439957</v>
      </c>
      <c r="CI340">
        <v>40934.892305327958</v>
      </c>
      <c r="CJ340">
        <v>47757.374356215951</v>
      </c>
      <c r="CK340">
        <v>54579.856407103936</v>
      </c>
      <c r="CL340">
        <v>61402.338457991937</v>
      </c>
      <c r="CM340">
        <v>75047.302559767923</v>
      </c>
      <c r="CN340">
        <v>81869.784610655915</v>
      </c>
      <c r="CO340">
        <v>88692.266661543908</v>
      </c>
      <c r="CP340">
        <v>95514.748712431901</v>
      </c>
      <c r="CQ340">
        <v>102337.23076331989</v>
      </c>
      <c r="CR340" t="s">
        <v>116</v>
      </c>
      <c r="CS340">
        <v>3.829987823603421</v>
      </c>
      <c r="CT340">
        <v>1.4630000000000001</v>
      </c>
      <c r="CU340">
        <v>-1</v>
      </c>
      <c r="CV340">
        <v>4.4389743316892272E-2</v>
      </c>
      <c r="CW340">
        <v>1.527942194472613</v>
      </c>
      <c r="CY340">
        <v>-757.12056755755793</v>
      </c>
      <c r="CZ340">
        <v>658.12928235960214</v>
      </c>
      <c r="DA340">
        <v>731.2547581773357</v>
      </c>
      <c r="DB340">
        <v>822.66160294950271</v>
      </c>
      <c r="DC340">
        <v>940.18468908514592</v>
      </c>
      <c r="DD340">
        <v>1096.8821372660041</v>
      </c>
      <c r="DE340">
        <v>526.50342588768183</v>
      </c>
      <c r="DF340">
        <v>585.0038065418687</v>
      </c>
      <c r="DG340">
        <v>658.12928235960226</v>
      </c>
      <c r="DH340">
        <v>752.14775126811685</v>
      </c>
      <c r="DI340">
        <v>877.50570981280305</v>
      </c>
      <c r="DJ340">
        <v>-4168.3615930015549</v>
      </c>
      <c r="DK340">
        <v>-2652.2544705820001</v>
      </c>
      <c r="DL340">
        <v>-757.12056755755839</v>
      </c>
      <c r="DM340">
        <v>1679.480164902438</v>
      </c>
      <c r="DN340">
        <v>4928.2811415157703</v>
      </c>
      <c r="DO340">
        <v>-6897.354413356752</v>
      </c>
      <c r="DP340">
        <v>-5684.4687154211097</v>
      </c>
      <c r="DQ340">
        <v>-4168.3615930015549</v>
      </c>
      <c r="DR340">
        <v>-2219.0810070335569</v>
      </c>
      <c r="DS340">
        <v>379.95977425710589</v>
      </c>
    </row>
    <row r="341" spans="1:123" x14ac:dyDescent="0.25">
      <c r="A341" s="80" t="s">
        <v>684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45710.902257810383</v>
      </c>
      <c r="I341">
        <v>32211.753408550121</v>
      </c>
      <c r="J341">
        <v>0</v>
      </c>
      <c r="K341">
        <v>24</v>
      </c>
      <c r="L341">
        <v>37</v>
      </c>
      <c r="M341">
        <v>1671666663</v>
      </c>
      <c r="N341">
        <v>3125</v>
      </c>
      <c r="O341">
        <v>0</v>
      </c>
      <c r="P341">
        <v>23038</v>
      </c>
      <c r="Q341">
        <v>2</v>
      </c>
      <c r="R341">
        <v>4</v>
      </c>
      <c r="S341">
        <v>0</v>
      </c>
      <c r="T341">
        <v>19913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50029.31</v>
      </c>
      <c r="BJ341">
        <v>67731.97</v>
      </c>
      <c r="BK341">
        <v>17702.66</v>
      </c>
      <c r="BL341">
        <v>1</v>
      </c>
      <c r="BM341">
        <v>1</v>
      </c>
      <c r="BN341">
        <v>0</v>
      </c>
      <c r="BO341">
        <v>0</v>
      </c>
      <c r="BP341">
        <v>0</v>
      </c>
      <c r="BQ341">
        <v>50029.309261741873</v>
      </c>
      <c r="BR341">
        <v>67731.967803366424</v>
      </c>
      <c r="BS341">
        <v>17702.658541624551</v>
      </c>
      <c r="BT341">
        <v>7.3825812432914972E-4</v>
      </c>
      <c r="BU341">
        <v>2.1966335771139711E-3</v>
      </c>
      <c r="BV341">
        <v>1.458375449146843E-3</v>
      </c>
      <c r="BW341">
        <v>17702.658541624551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33865.983901683212</v>
      </c>
      <c r="CI341">
        <v>40639.180682019847</v>
      </c>
      <c r="CJ341">
        <v>47412.377462356497</v>
      </c>
      <c r="CK341">
        <v>54185.574242693139</v>
      </c>
      <c r="CL341">
        <v>60958.771023029782</v>
      </c>
      <c r="CM341">
        <v>74505.164583703066</v>
      </c>
      <c r="CN341">
        <v>81278.361364039709</v>
      </c>
      <c r="CO341">
        <v>88051.558144376351</v>
      </c>
      <c r="CP341">
        <v>94824.754924712994</v>
      </c>
      <c r="CQ341">
        <v>101597.95170504961</v>
      </c>
      <c r="CS341">
        <v>3.8260901685533359</v>
      </c>
      <c r="CT341">
        <v>1.4630000000000001</v>
      </c>
      <c r="CV341">
        <v>4.5453667787557883E-2</v>
      </c>
      <c r="CW341">
        <v>1.529498715973197</v>
      </c>
      <c r="CY341">
        <v>-769.66659078294526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-4156.2649809512659</v>
      </c>
      <c r="DK341">
        <v>-2651.1101408764571</v>
      </c>
      <c r="DL341">
        <v>-769.6665907829447</v>
      </c>
      <c r="DM341">
        <v>1649.3322593372829</v>
      </c>
      <c r="DN341">
        <v>4874.6640594975906</v>
      </c>
      <c r="DO341">
        <v>-6865.5436930859232</v>
      </c>
      <c r="DP341">
        <v>-5661.4198210260747</v>
      </c>
      <c r="DQ341">
        <v>-4156.2649809512659</v>
      </c>
      <c r="DR341">
        <v>-2221.0659008550829</v>
      </c>
      <c r="DS341">
        <v>359.19953927316237</v>
      </c>
    </row>
    <row r="342" spans="1:123" x14ac:dyDescent="0.25">
      <c r="A342" s="80" t="s">
        <v>694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23460.591645532699</v>
      </c>
      <c r="I342">
        <v>19436.916100000009</v>
      </c>
      <c r="J342">
        <v>0</v>
      </c>
      <c r="K342">
        <v>0</v>
      </c>
      <c r="L342">
        <v>35</v>
      </c>
      <c r="M342">
        <v>1655470722</v>
      </c>
      <c r="N342">
        <v>300</v>
      </c>
      <c r="O342">
        <v>0</v>
      </c>
      <c r="P342">
        <v>3680</v>
      </c>
      <c r="Q342">
        <v>3</v>
      </c>
      <c r="R342">
        <v>5</v>
      </c>
      <c r="S342">
        <v>0</v>
      </c>
      <c r="T342">
        <v>3321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59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59</v>
      </c>
      <c r="BI342">
        <v>38362.080000000002</v>
      </c>
      <c r="BJ342">
        <v>56032.69</v>
      </c>
      <c r="BK342">
        <v>17670.61</v>
      </c>
      <c r="BL342">
        <v>2</v>
      </c>
      <c r="BM342">
        <v>4</v>
      </c>
      <c r="BN342">
        <v>0</v>
      </c>
      <c r="BO342">
        <v>0</v>
      </c>
      <c r="BP342">
        <v>0</v>
      </c>
      <c r="BQ342">
        <v>24178.081538913069</v>
      </c>
      <c r="BR342">
        <v>41848.695741428492</v>
      </c>
      <c r="BS342">
        <v>17670.614202515429</v>
      </c>
      <c r="BT342">
        <v>14183.99846108694</v>
      </c>
      <c r="BU342">
        <v>14183.994258571511</v>
      </c>
      <c r="BV342">
        <v>-4.2025154252769434E-3</v>
      </c>
      <c r="BW342">
        <v>17670.614202515429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20924.347870714249</v>
      </c>
      <c r="CI342">
        <v>25109.217444857091</v>
      </c>
      <c r="CJ342">
        <v>29294.08701899994</v>
      </c>
      <c r="CK342">
        <v>33478.956593142793</v>
      </c>
      <c r="CL342">
        <v>37663.826167285653</v>
      </c>
      <c r="CM342">
        <v>46033.565315571337</v>
      </c>
      <c r="CN342">
        <v>50218.43488971419</v>
      </c>
      <c r="CO342">
        <v>54403.304463857043</v>
      </c>
      <c r="CP342">
        <v>58588.174037999881</v>
      </c>
      <c r="CQ342">
        <v>62773.043612142726</v>
      </c>
      <c r="CS342">
        <v>2.3682649206087749</v>
      </c>
      <c r="CT342">
        <v>1.4630000000000001</v>
      </c>
      <c r="CV342">
        <v>0.68900023185403536</v>
      </c>
      <c r="CW342">
        <v>2.4710073392024539</v>
      </c>
      <c r="CY342">
        <v>-7208.440267158303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-9300.8750542297275</v>
      </c>
      <c r="DK342">
        <v>-8370.9040377535384</v>
      </c>
      <c r="DL342">
        <v>-7208.440267158303</v>
      </c>
      <c r="DM342">
        <v>-5713.8439906787135</v>
      </c>
      <c r="DN342">
        <v>-3721.0489553725952</v>
      </c>
      <c r="DO342">
        <v>-10974.822883886871</v>
      </c>
      <c r="DP342">
        <v>-10230.84607070592</v>
      </c>
      <c r="DQ342">
        <v>-9300.8750542297275</v>
      </c>
      <c r="DR342">
        <v>-8105.1980330460556</v>
      </c>
      <c r="DS342">
        <v>-6510.962004801162</v>
      </c>
    </row>
    <row r="343" spans="1:123" x14ac:dyDescent="0.25">
      <c r="A343" s="80" t="s">
        <v>1214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45522.920568365749</v>
      </c>
      <c r="I343">
        <v>44833.32</v>
      </c>
      <c r="J343">
        <v>0</v>
      </c>
      <c r="K343">
        <v>2</v>
      </c>
      <c r="L343">
        <v>3</v>
      </c>
      <c r="M343">
        <v>1671832077</v>
      </c>
      <c r="N343">
        <v>49</v>
      </c>
      <c r="O343">
        <v>0</v>
      </c>
      <c r="P343">
        <v>17728</v>
      </c>
      <c r="Q343">
        <v>2</v>
      </c>
      <c r="R343">
        <v>4</v>
      </c>
      <c r="S343">
        <v>0</v>
      </c>
      <c r="T343">
        <v>17679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88981.88</v>
      </c>
      <c r="BJ343">
        <v>106582.97</v>
      </c>
      <c r="BK343">
        <v>17601.09</v>
      </c>
      <c r="BL343">
        <v>2</v>
      </c>
      <c r="BM343">
        <v>2</v>
      </c>
      <c r="BN343">
        <v>0</v>
      </c>
      <c r="BO343">
        <v>0</v>
      </c>
      <c r="BP343">
        <v>0</v>
      </c>
      <c r="BQ343">
        <v>49811.641629540172</v>
      </c>
      <c r="BR343">
        <v>67412.728254423026</v>
      </c>
      <c r="BS343">
        <v>17601.086624882861</v>
      </c>
      <c r="BT343">
        <v>39170.238370459832</v>
      </c>
      <c r="BU343">
        <v>39170.241745576983</v>
      </c>
      <c r="BV343">
        <v>3.375117143150419E-3</v>
      </c>
      <c r="BW343">
        <v>17601.086624882861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33706.364127211513</v>
      </c>
      <c r="CI343">
        <v>40447.636952653811</v>
      </c>
      <c r="CJ343">
        <v>47188.909778096116</v>
      </c>
      <c r="CK343">
        <v>53930.182603538422</v>
      </c>
      <c r="CL343">
        <v>60671.455428980727</v>
      </c>
      <c r="CM343">
        <v>74154.001079865338</v>
      </c>
      <c r="CN343">
        <v>80895.273905307622</v>
      </c>
      <c r="CO343">
        <v>87636.546730749935</v>
      </c>
      <c r="CP343">
        <v>94377.819556192233</v>
      </c>
      <c r="CQ343">
        <v>101119.0923816345</v>
      </c>
      <c r="CS343">
        <v>3.8300321844403</v>
      </c>
      <c r="CT343">
        <v>1.4630000000000001</v>
      </c>
      <c r="CV343">
        <v>4.4377646812004068E-2</v>
      </c>
      <c r="CW343">
        <v>1.527924497285962</v>
      </c>
      <c r="CY343">
        <v>-747.9045612770999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-4118.5409739982524</v>
      </c>
      <c r="DK343">
        <v>-2620.480346122185</v>
      </c>
      <c r="DL343">
        <v>-747.90456127710058</v>
      </c>
      <c r="DM343">
        <v>1659.6928763808651</v>
      </c>
      <c r="DN343">
        <v>4869.8227932581503</v>
      </c>
      <c r="DO343">
        <v>-6815.0501041751722</v>
      </c>
      <c r="DP343">
        <v>-5616.6016018743194</v>
      </c>
      <c r="DQ343">
        <v>-4118.5409739982524</v>
      </c>
      <c r="DR343">
        <v>-2192.4630238718801</v>
      </c>
      <c r="DS343">
        <v>375.64090962995027</v>
      </c>
    </row>
    <row r="344" spans="1:123" x14ac:dyDescent="0.25">
      <c r="A344" s="80" t="s">
        <v>1062</v>
      </c>
      <c r="B344">
        <v>44391.908667148862</v>
      </c>
      <c r="C344">
        <v>43808.214585678063</v>
      </c>
      <c r="D344">
        <v>0</v>
      </c>
      <c r="E344">
        <v>4</v>
      </c>
      <c r="F344">
        <v>3</v>
      </c>
      <c r="G344">
        <v>1672032635</v>
      </c>
      <c r="H344">
        <v>2173.6278029726418</v>
      </c>
      <c r="I344">
        <v>135.092578287051</v>
      </c>
      <c r="J344">
        <v>0</v>
      </c>
      <c r="K344">
        <v>24</v>
      </c>
      <c r="L344">
        <v>12</v>
      </c>
      <c r="M344">
        <v>1672032459</v>
      </c>
      <c r="N344">
        <v>20369</v>
      </c>
      <c r="O344">
        <v>0</v>
      </c>
      <c r="P344">
        <v>20772</v>
      </c>
      <c r="Q344">
        <v>17</v>
      </c>
      <c r="R344">
        <v>117</v>
      </c>
      <c r="S344">
        <v>15</v>
      </c>
      <c r="T344">
        <v>187</v>
      </c>
      <c r="U344">
        <v>14</v>
      </c>
      <c r="V344">
        <v>8</v>
      </c>
      <c r="W344">
        <v>9</v>
      </c>
      <c r="X344">
        <v>0</v>
      </c>
      <c r="Y344">
        <v>14</v>
      </c>
      <c r="Z344">
        <v>0</v>
      </c>
      <c r="AA344">
        <v>0</v>
      </c>
      <c r="AB344">
        <v>145</v>
      </c>
      <c r="AC344">
        <v>4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7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216</v>
      </c>
      <c r="BI344">
        <v>2455346.48</v>
      </c>
      <c r="BJ344">
        <v>3362707.11</v>
      </c>
      <c r="BK344">
        <v>907360.73</v>
      </c>
      <c r="BL344">
        <v>10</v>
      </c>
      <c r="BM344">
        <v>55</v>
      </c>
      <c r="BN344">
        <v>48946.735016747967</v>
      </c>
      <c r="BO344">
        <v>65593.791324992941</v>
      </c>
      <c r="BP344">
        <v>16647.05630824497</v>
      </c>
      <c r="BQ344">
        <v>2404.9812196722291</v>
      </c>
      <c r="BR344">
        <v>3209.56253943211</v>
      </c>
      <c r="BS344">
        <v>804.58131975988158</v>
      </c>
      <c r="BT344">
        <v>2403994.76376358</v>
      </c>
      <c r="BU344">
        <v>3293903.756135575</v>
      </c>
      <c r="BV344">
        <v>889909.09237199521</v>
      </c>
      <c r="BW344">
        <v>17451.63762800485</v>
      </c>
      <c r="BX344">
        <v>32796.89566249647</v>
      </c>
      <c r="BY344">
        <v>39356.274794995763</v>
      </c>
      <c r="BZ344">
        <v>45915.653927495063</v>
      </c>
      <c r="CA344">
        <v>52475.033059994363</v>
      </c>
      <c r="CB344">
        <v>59034.412192493648</v>
      </c>
      <c r="CC344">
        <v>72153.170457492248</v>
      </c>
      <c r="CD344">
        <v>78712.549589991526</v>
      </c>
      <c r="CE344">
        <v>85271.928722490833</v>
      </c>
      <c r="CF344">
        <v>91831.307854990111</v>
      </c>
      <c r="CG344">
        <v>98390.686987489404</v>
      </c>
      <c r="CH344">
        <v>1604.781269716055</v>
      </c>
      <c r="CI344">
        <v>1925.7375236592659</v>
      </c>
      <c r="CJ344">
        <v>2246.693777602477</v>
      </c>
      <c r="CK344">
        <v>2567.6500315456892</v>
      </c>
      <c r="CL344">
        <v>2888.6062854889001</v>
      </c>
      <c r="CM344">
        <v>3530.5187933753218</v>
      </c>
      <c r="CN344">
        <v>3851.4750473185318</v>
      </c>
      <c r="CO344">
        <v>4172.431301261744</v>
      </c>
      <c r="CP344">
        <v>4493.387555204954</v>
      </c>
      <c r="CQ344">
        <v>4814.3438091481657</v>
      </c>
      <c r="CR344">
        <v>3.940263678480235</v>
      </c>
      <c r="CS344">
        <v>3.989108944749014</v>
      </c>
      <c r="CT344">
        <v>1.4630000000000001</v>
      </c>
      <c r="CU344">
        <v>1.51604883312797E-2</v>
      </c>
      <c r="CV344">
        <v>2.7301974956892572E-3</v>
      </c>
      <c r="CW344">
        <v>1.4669942789361929</v>
      </c>
      <c r="CX344">
        <v>-248.60847699673869</v>
      </c>
      <c r="CY344">
        <v>-2.1906849018539352</v>
      </c>
      <c r="CZ344">
        <v>-3528.2980432463851</v>
      </c>
      <c r="DA344">
        <v>-2070.6582360243192</v>
      </c>
      <c r="DB344">
        <v>-248.60847699673829</v>
      </c>
      <c r="DC344">
        <v>2094.0269274672942</v>
      </c>
      <c r="DD344">
        <v>5217.5408000860079</v>
      </c>
      <c r="DE344">
        <v>-6152.049696246102</v>
      </c>
      <c r="DF344">
        <v>-4985.9378504684501</v>
      </c>
      <c r="DG344">
        <v>-3528.2980432463851</v>
      </c>
      <c r="DH344">
        <v>-1654.1897196751579</v>
      </c>
      <c r="DI344">
        <v>844.62137841981166</v>
      </c>
      <c r="DJ344">
        <v>-162.6688118734595</v>
      </c>
      <c r="DK344">
        <v>-91.345199886079286</v>
      </c>
      <c r="DL344">
        <v>-2.190684901853956</v>
      </c>
      <c r="DM344">
        <v>112.4365486492928</v>
      </c>
      <c r="DN344">
        <v>265.27286005082192</v>
      </c>
      <c r="DO344">
        <v>-291.05131345074381</v>
      </c>
      <c r="DP344">
        <v>-233.99242386083961</v>
      </c>
      <c r="DQ344">
        <v>-162.66881187345939</v>
      </c>
      <c r="DR344">
        <v>-70.967025032541983</v>
      </c>
      <c r="DS344">
        <v>51.302024088681378</v>
      </c>
    </row>
    <row r="345" spans="1:123" x14ac:dyDescent="0.25">
      <c r="A345" s="80" t="s">
        <v>1009</v>
      </c>
      <c r="B345">
        <v>4879.0328092407717</v>
      </c>
      <c r="C345">
        <v>0</v>
      </c>
      <c r="D345">
        <v>0</v>
      </c>
      <c r="E345">
        <v>188</v>
      </c>
      <c r="F345">
        <v>77</v>
      </c>
      <c r="G345">
        <v>1633805047</v>
      </c>
      <c r="H345">
        <v>37050.292892067417</v>
      </c>
      <c r="I345">
        <v>17025.587613762938</v>
      </c>
      <c r="J345">
        <v>0</v>
      </c>
      <c r="K345">
        <v>65</v>
      </c>
      <c r="L345">
        <v>39</v>
      </c>
      <c r="M345">
        <v>1670988865</v>
      </c>
      <c r="N345">
        <v>330</v>
      </c>
      <c r="O345">
        <v>0</v>
      </c>
      <c r="P345">
        <v>2666</v>
      </c>
      <c r="Q345">
        <v>4</v>
      </c>
      <c r="R345">
        <v>11</v>
      </c>
      <c r="S345">
        <v>5</v>
      </c>
      <c r="T345">
        <v>2331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5</v>
      </c>
      <c r="BI345">
        <v>38240.15</v>
      </c>
      <c r="BJ345">
        <v>55663.34</v>
      </c>
      <c r="BK345">
        <v>17423.189999999999</v>
      </c>
      <c r="BL345">
        <v>2</v>
      </c>
      <c r="BM345">
        <v>3</v>
      </c>
      <c r="BN345">
        <v>0</v>
      </c>
      <c r="BO345">
        <v>0</v>
      </c>
      <c r="BP345">
        <v>0</v>
      </c>
      <c r="BQ345">
        <v>38138.414470731383</v>
      </c>
      <c r="BR345">
        <v>55561.607496932258</v>
      </c>
      <c r="BS345">
        <v>17423.193026200868</v>
      </c>
      <c r="BT345">
        <v>101.73552926861881</v>
      </c>
      <c r="BU345">
        <v>101.73250306773841</v>
      </c>
      <c r="BV345">
        <v>-3.026200873136986E-3</v>
      </c>
      <c r="BW345">
        <v>17423.193026200868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27780.803748466129</v>
      </c>
      <c r="CI345">
        <v>33336.964498159352</v>
      </c>
      <c r="CJ345">
        <v>38893.125247852578</v>
      </c>
      <c r="CK345">
        <v>44449.285997545812</v>
      </c>
      <c r="CL345">
        <v>50005.446747239032</v>
      </c>
      <c r="CM345">
        <v>61117.768246625492</v>
      </c>
      <c r="CN345">
        <v>66673.928996318704</v>
      </c>
      <c r="CO345">
        <v>72230.089746011945</v>
      </c>
      <c r="CP345">
        <v>77786.250495705157</v>
      </c>
      <c r="CQ345">
        <v>83342.411245398383</v>
      </c>
      <c r="CS345">
        <v>3.1889451843516352</v>
      </c>
      <c r="CT345">
        <v>1.4630000000000001</v>
      </c>
      <c r="CV345">
        <v>0.25433325716235727</v>
      </c>
      <c r="CW345">
        <v>1.8350895552285289</v>
      </c>
      <c r="CY345">
        <v>-3532.7911519678082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-6310.8715268144206</v>
      </c>
      <c r="DK345">
        <v>-5076.1691379937038</v>
      </c>
      <c r="DL345">
        <v>-3532.7911519678069</v>
      </c>
      <c r="DM345">
        <v>-1548.448027077369</v>
      </c>
      <c r="DN345">
        <v>1097.3428061098821</v>
      </c>
      <c r="DO345">
        <v>-8533.3358266917094</v>
      </c>
      <c r="DP345">
        <v>-7545.5739156351356</v>
      </c>
      <c r="DQ345">
        <v>-6310.8715268144188</v>
      </c>
      <c r="DR345">
        <v>-4723.3970269020683</v>
      </c>
      <c r="DS345">
        <v>-2606.7643603522679</v>
      </c>
    </row>
    <row r="346" spans="1:123" x14ac:dyDescent="0.25">
      <c r="A346" s="80" t="s">
        <v>1250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47900.429422502697</v>
      </c>
      <c r="I346">
        <v>47460.800000000003</v>
      </c>
      <c r="J346">
        <v>0</v>
      </c>
      <c r="K346">
        <v>11</v>
      </c>
      <c r="L346">
        <v>2</v>
      </c>
      <c r="M346">
        <v>1672048285</v>
      </c>
      <c r="N346">
        <v>19560</v>
      </c>
      <c r="O346">
        <v>0</v>
      </c>
      <c r="P346">
        <v>42381</v>
      </c>
      <c r="Q346">
        <v>8</v>
      </c>
      <c r="R346">
        <v>30</v>
      </c>
      <c r="S346">
        <v>1</v>
      </c>
      <c r="T346">
        <v>22686</v>
      </c>
      <c r="U346">
        <v>0</v>
      </c>
      <c r="V346">
        <v>2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132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135</v>
      </c>
      <c r="BI346">
        <v>744892.23</v>
      </c>
      <c r="BJ346">
        <v>762274.86</v>
      </c>
      <c r="BK346">
        <v>17382.63</v>
      </c>
      <c r="BL346">
        <v>2</v>
      </c>
      <c r="BM346">
        <v>8</v>
      </c>
      <c r="BN346">
        <v>0</v>
      </c>
      <c r="BO346">
        <v>0</v>
      </c>
      <c r="BP346">
        <v>0</v>
      </c>
      <c r="BQ346">
        <v>53616.809077619182</v>
      </c>
      <c r="BR346">
        <v>70999.439529201452</v>
      </c>
      <c r="BS346">
        <v>17382.63045158227</v>
      </c>
      <c r="BT346">
        <v>691275.42092238076</v>
      </c>
      <c r="BU346">
        <v>691275.4204707985</v>
      </c>
      <c r="BV346">
        <v>-4.515822693065275E-4</v>
      </c>
      <c r="BW346">
        <v>17382.63045158227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35499.719764600733</v>
      </c>
      <c r="CI346">
        <v>42599.663717520867</v>
      </c>
      <c r="CJ346">
        <v>49699.607670441022</v>
      </c>
      <c r="CK346">
        <v>56799.551623361163</v>
      </c>
      <c r="CL346">
        <v>63899.495576281312</v>
      </c>
      <c r="CM346">
        <v>78099.383482121601</v>
      </c>
      <c r="CN346">
        <v>85199.327435041734</v>
      </c>
      <c r="CO346">
        <v>92299.271387961897</v>
      </c>
      <c r="CP346">
        <v>99399.21534088203</v>
      </c>
      <c r="CQ346">
        <v>106499.15929380219</v>
      </c>
      <c r="CS346">
        <v>4.0845049158102924</v>
      </c>
      <c r="CT346">
        <v>1.4630000000000001</v>
      </c>
      <c r="CV346">
        <v>-2.0689145331467259E-2</v>
      </c>
      <c r="CW346">
        <v>1.432731780380063</v>
      </c>
      <c r="CY346">
        <v>367.22943071809232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-3182.742545741979</v>
      </c>
      <c r="DK346">
        <v>-1604.9772228708371</v>
      </c>
      <c r="DL346">
        <v>367.22943071809277</v>
      </c>
      <c r="DM346">
        <v>2902.9236996181462</v>
      </c>
      <c r="DN346">
        <v>6283.8493914848796</v>
      </c>
      <c r="DO346">
        <v>-6022.7201269100369</v>
      </c>
      <c r="DP346">
        <v>-4760.5078686131237</v>
      </c>
      <c r="DQ346">
        <v>-3182.742545741979</v>
      </c>
      <c r="DR346">
        <v>-1154.187130621938</v>
      </c>
      <c r="DS346">
        <v>1550.55342287145</v>
      </c>
    </row>
    <row r="347" spans="1:123" x14ac:dyDescent="0.25">
      <c r="A347" s="80" t="s">
        <v>705</v>
      </c>
      <c r="B347">
        <v>4549.1270470063937</v>
      </c>
      <c r="C347">
        <v>0</v>
      </c>
      <c r="D347">
        <v>0</v>
      </c>
      <c r="E347">
        <v>86</v>
      </c>
      <c r="F347">
        <v>104</v>
      </c>
      <c r="G347">
        <v>1637706434</v>
      </c>
      <c r="H347">
        <v>36613.181023839177</v>
      </c>
      <c r="I347">
        <v>16486.187159679241</v>
      </c>
      <c r="J347">
        <v>0</v>
      </c>
      <c r="K347">
        <v>36</v>
      </c>
      <c r="L347">
        <v>54</v>
      </c>
      <c r="M347">
        <v>1671044269</v>
      </c>
      <c r="N347">
        <v>84</v>
      </c>
      <c r="O347">
        <v>0</v>
      </c>
      <c r="P347">
        <v>6569</v>
      </c>
      <c r="Q347">
        <v>7</v>
      </c>
      <c r="R347">
        <v>24</v>
      </c>
      <c r="S347">
        <v>5</v>
      </c>
      <c r="T347">
        <v>6442</v>
      </c>
      <c r="U347">
        <v>26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1</v>
      </c>
      <c r="AC347">
        <v>11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43</v>
      </c>
      <c r="BI347">
        <v>55146.54</v>
      </c>
      <c r="BJ347">
        <v>72422.41</v>
      </c>
      <c r="BK347">
        <v>17275.88</v>
      </c>
      <c r="BL347">
        <v>4</v>
      </c>
      <c r="BM347">
        <v>8</v>
      </c>
      <c r="BN347">
        <v>0</v>
      </c>
      <c r="BO347">
        <v>0</v>
      </c>
      <c r="BP347">
        <v>0</v>
      </c>
      <c r="BQ347">
        <v>37638.583476421001</v>
      </c>
      <c r="BR347">
        <v>54914.458963583857</v>
      </c>
      <c r="BS347">
        <v>17275.875487162859</v>
      </c>
      <c r="BT347">
        <v>17507.956523579</v>
      </c>
      <c r="BU347">
        <v>17507.95103641614</v>
      </c>
      <c r="BV347">
        <v>4.5128371384635102E-3</v>
      </c>
      <c r="BW347">
        <v>17275.875487162859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27457.229481791928</v>
      </c>
      <c r="CI347">
        <v>32948.675378150307</v>
      </c>
      <c r="CJ347">
        <v>38440.121274508703</v>
      </c>
      <c r="CK347">
        <v>43931.567170867092</v>
      </c>
      <c r="CL347">
        <v>49423.013067225482</v>
      </c>
      <c r="CM347">
        <v>60405.904859942253</v>
      </c>
      <c r="CN347">
        <v>65897.350756300628</v>
      </c>
      <c r="CO347">
        <v>71388.796652659032</v>
      </c>
      <c r="CP347">
        <v>76880.242549017406</v>
      </c>
      <c r="CQ347">
        <v>82371.688445375796</v>
      </c>
      <c r="CS347">
        <v>3.178678788486812</v>
      </c>
      <c r="CT347">
        <v>1.4630000000000001</v>
      </c>
      <c r="CV347">
        <v>0.25838446290578881</v>
      </c>
      <c r="CW347">
        <v>1.841016469231169</v>
      </c>
      <c r="CY347">
        <v>-3547.260746266898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-6292.9836944460894</v>
      </c>
      <c r="DK347">
        <v>-5072.662384144227</v>
      </c>
      <c r="DL347">
        <v>-3547.2607462668971</v>
      </c>
      <c r="DM347">
        <v>-1586.0300689960441</v>
      </c>
      <c r="DN347">
        <v>1028.9441673650911</v>
      </c>
      <c r="DO347">
        <v>-8489.5620529894441</v>
      </c>
      <c r="DP347">
        <v>-7513.3050047479537</v>
      </c>
      <c r="DQ347">
        <v>-6292.9836944460894</v>
      </c>
      <c r="DR347">
        <v>-4723.999152629407</v>
      </c>
      <c r="DS347">
        <v>-2632.0197635404979</v>
      </c>
    </row>
    <row r="348" spans="1:123" x14ac:dyDescent="0.25">
      <c r="A348" s="80" t="s">
        <v>690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43863.35185800639</v>
      </c>
      <c r="I348">
        <v>22489.34356526117</v>
      </c>
      <c r="J348">
        <v>0</v>
      </c>
      <c r="K348">
        <v>174</v>
      </c>
      <c r="L348">
        <v>57</v>
      </c>
      <c r="M348">
        <v>1671654586</v>
      </c>
      <c r="N348">
        <v>562</v>
      </c>
      <c r="O348">
        <v>0</v>
      </c>
      <c r="P348">
        <v>2201</v>
      </c>
      <c r="Q348">
        <v>5</v>
      </c>
      <c r="R348">
        <v>44</v>
      </c>
      <c r="S348">
        <v>81</v>
      </c>
      <c r="T348">
        <v>1505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51</v>
      </c>
      <c r="AN348">
        <v>0</v>
      </c>
      <c r="AO348">
        <v>0</v>
      </c>
      <c r="AP348">
        <v>2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134</v>
      </c>
      <c r="BI348">
        <v>57559.06</v>
      </c>
      <c r="BJ348">
        <v>74647.48</v>
      </c>
      <c r="BK348">
        <v>17088.41</v>
      </c>
      <c r="BL348">
        <v>3</v>
      </c>
      <c r="BM348">
        <v>5</v>
      </c>
      <c r="BN348">
        <v>0</v>
      </c>
      <c r="BO348">
        <v>0</v>
      </c>
      <c r="BP348">
        <v>0</v>
      </c>
      <c r="BQ348">
        <v>47859.780478791457</v>
      </c>
      <c r="BR348">
        <v>64948.193668040381</v>
      </c>
      <c r="BS348">
        <v>17088.41318924892</v>
      </c>
      <c r="BT348">
        <v>9699.279521208533</v>
      </c>
      <c r="BU348">
        <v>9699.2863319596145</v>
      </c>
      <c r="BV348">
        <v>-3.189248920534737E-3</v>
      </c>
      <c r="BW348">
        <v>17088.41318924892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32474.096834020191</v>
      </c>
      <c r="CI348">
        <v>38968.916200824227</v>
      </c>
      <c r="CJ348">
        <v>45463.735567628268</v>
      </c>
      <c r="CK348">
        <v>51958.554934432308</v>
      </c>
      <c r="CL348">
        <v>58453.374301236341</v>
      </c>
      <c r="CM348">
        <v>71443.013034844422</v>
      </c>
      <c r="CN348">
        <v>77937.832401648455</v>
      </c>
      <c r="CO348">
        <v>84432.651768452502</v>
      </c>
      <c r="CP348">
        <v>90927.471135256535</v>
      </c>
      <c r="CQ348">
        <v>97422.290502060569</v>
      </c>
      <c r="CS348">
        <v>3.8007153121099719</v>
      </c>
      <c r="CT348">
        <v>1.4630000000000001</v>
      </c>
      <c r="CV348">
        <v>5.2433468840736408E-2</v>
      </c>
      <c r="CW348">
        <v>1.539710164913997</v>
      </c>
      <c r="CY348">
        <v>-851.36477223882571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-4098.7744556408434</v>
      </c>
      <c r="DK348">
        <v>-2655.4812630177239</v>
      </c>
      <c r="DL348">
        <v>-851.36477223882503</v>
      </c>
      <c r="DM348">
        <v>1468.213573048331</v>
      </c>
      <c r="DN348">
        <v>4560.9847000978734</v>
      </c>
      <c r="DO348">
        <v>-6696.7022023624604</v>
      </c>
      <c r="DP348">
        <v>-5542.0676482639628</v>
      </c>
      <c r="DQ348">
        <v>-4098.7744556408434</v>
      </c>
      <c r="DR348">
        <v>-2243.1117794111178</v>
      </c>
      <c r="DS348">
        <v>231.10512222851679</v>
      </c>
    </row>
    <row r="349" spans="1:123" x14ac:dyDescent="0.25">
      <c r="A349" s="80" t="s">
        <v>696</v>
      </c>
      <c r="B349">
        <v>25106.465941037859</v>
      </c>
      <c r="C349">
        <v>0</v>
      </c>
      <c r="D349">
        <v>0</v>
      </c>
      <c r="E349">
        <v>88</v>
      </c>
      <c r="F349">
        <v>110</v>
      </c>
      <c r="G349">
        <v>1636461573</v>
      </c>
      <c r="H349">
        <v>38577.31472484416</v>
      </c>
      <c r="I349">
        <v>24450.697644924228</v>
      </c>
      <c r="J349">
        <v>0</v>
      </c>
      <c r="K349">
        <v>11</v>
      </c>
      <c r="L349">
        <v>42</v>
      </c>
      <c r="M349">
        <v>1669235171</v>
      </c>
      <c r="N349">
        <v>10887</v>
      </c>
      <c r="O349">
        <v>0</v>
      </c>
      <c r="P349">
        <v>39418</v>
      </c>
      <c r="Q349">
        <v>7</v>
      </c>
      <c r="R349">
        <v>37</v>
      </c>
      <c r="S349">
        <v>261</v>
      </c>
      <c r="T349">
        <v>28200</v>
      </c>
      <c r="U349">
        <v>4</v>
      </c>
      <c r="V349">
        <v>61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5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331</v>
      </c>
      <c r="BI349">
        <v>43564.46</v>
      </c>
      <c r="BJ349">
        <v>60594.81</v>
      </c>
      <c r="BK349">
        <v>17030.349999999999</v>
      </c>
      <c r="BL349">
        <v>3</v>
      </c>
      <c r="BM349">
        <v>5</v>
      </c>
      <c r="BN349">
        <v>0</v>
      </c>
      <c r="BO349">
        <v>0</v>
      </c>
      <c r="BP349">
        <v>0</v>
      </c>
      <c r="BQ349">
        <v>41793.351677071638</v>
      </c>
      <c r="BR349">
        <v>58823.699163570622</v>
      </c>
      <c r="BS349">
        <v>17030.347486498991</v>
      </c>
      <c r="BT349">
        <v>1771.1083229283611</v>
      </c>
      <c r="BU349">
        <v>1771.1108364293759</v>
      </c>
      <c r="BV349">
        <v>2.5135010109806899E-3</v>
      </c>
      <c r="BW349">
        <v>17030.347486498991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29411.849581785311</v>
      </c>
      <c r="CI349">
        <v>35294.219498142367</v>
      </c>
      <c r="CJ349">
        <v>41176.589414499431</v>
      </c>
      <c r="CK349">
        <v>47058.959330856502</v>
      </c>
      <c r="CL349">
        <v>52941.329247213558</v>
      </c>
      <c r="CM349">
        <v>64706.069079927693</v>
      </c>
      <c r="CN349">
        <v>70588.438996284749</v>
      </c>
      <c r="CO349">
        <v>76470.808912641805</v>
      </c>
      <c r="CP349">
        <v>82353.178828998862</v>
      </c>
      <c r="CQ349">
        <v>88235.548745355933</v>
      </c>
      <c r="CS349">
        <v>3.4540516105266681</v>
      </c>
      <c r="CT349">
        <v>1.4630000000000001</v>
      </c>
      <c r="CV349">
        <v>0.1580602871739043</v>
      </c>
      <c r="CW349">
        <v>1.694242200135422</v>
      </c>
      <c r="CY349">
        <v>-2324.4226956063321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-5265.6076537848639</v>
      </c>
      <c r="DK349">
        <v>-3958.414339038849</v>
      </c>
      <c r="DL349">
        <v>-2324.4226956063321</v>
      </c>
      <c r="DM349">
        <v>-223.57629690738031</v>
      </c>
      <c r="DN349">
        <v>2577.552234691218</v>
      </c>
      <c r="DO349">
        <v>-7618.5556203276856</v>
      </c>
      <c r="DP349">
        <v>-6572.8009685308753</v>
      </c>
      <c r="DQ349">
        <v>-5265.6076537848621</v>
      </c>
      <c r="DR349">
        <v>-3584.9305348257021</v>
      </c>
      <c r="DS349">
        <v>-1344.0277095468209</v>
      </c>
    </row>
    <row r="350" spans="1:123" x14ac:dyDescent="0.25">
      <c r="A350" s="80" t="s">
        <v>689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45031.082763933569</v>
      </c>
      <c r="I350">
        <v>24586.02301389577</v>
      </c>
      <c r="J350">
        <v>0</v>
      </c>
      <c r="K350">
        <v>25</v>
      </c>
      <c r="L350">
        <v>42</v>
      </c>
      <c r="M350">
        <v>1671942700</v>
      </c>
      <c r="N350">
        <v>2984</v>
      </c>
      <c r="O350">
        <v>0</v>
      </c>
      <c r="P350">
        <v>27269</v>
      </c>
      <c r="Q350">
        <v>2</v>
      </c>
      <c r="R350">
        <v>6</v>
      </c>
      <c r="S350">
        <v>0</v>
      </c>
      <c r="T350">
        <v>24285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57453.74</v>
      </c>
      <c r="BJ350">
        <v>74480.45</v>
      </c>
      <c r="BK350">
        <v>17026.71</v>
      </c>
      <c r="BL350">
        <v>2</v>
      </c>
      <c r="BM350">
        <v>6</v>
      </c>
      <c r="BN350">
        <v>0</v>
      </c>
      <c r="BO350">
        <v>0</v>
      </c>
      <c r="BP350">
        <v>0</v>
      </c>
      <c r="BQ350">
        <v>49649.052228944907</v>
      </c>
      <c r="BR350">
        <v>66675.762491861213</v>
      </c>
      <c r="BS350">
        <v>17026.710262916298</v>
      </c>
      <c r="BT350">
        <v>7804.6877710550834</v>
      </c>
      <c r="BU350">
        <v>7804.6875081387843</v>
      </c>
      <c r="BV350">
        <v>-2.6291629910701891E-4</v>
      </c>
      <c r="BW350">
        <v>17026.710262916298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33337.881245930606</v>
      </c>
      <c r="CI350">
        <v>40005.457495116723</v>
      </c>
      <c r="CJ350">
        <v>46673.033744302847</v>
      </c>
      <c r="CK350">
        <v>53340.609993488972</v>
      </c>
      <c r="CL350">
        <v>60008.186242675103</v>
      </c>
      <c r="CM350">
        <v>73343.338741047337</v>
      </c>
      <c r="CN350">
        <v>80010.914990233447</v>
      </c>
      <c r="CO350">
        <v>86678.491239419585</v>
      </c>
      <c r="CP350">
        <v>93346.067488605695</v>
      </c>
      <c r="CQ350">
        <v>100013.6437377918</v>
      </c>
      <c r="CS350">
        <v>3.9159509654122191</v>
      </c>
      <c r="CT350">
        <v>1.4630000000000001</v>
      </c>
      <c r="CV350">
        <v>2.1463250007507151E-2</v>
      </c>
      <c r="CW350">
        <v>1.4944007347609829</v>
      </c>
      <c r="CY350">
        <v>-357.7696399509959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-3691.5577645440549</v>
      </c>
      <c r="DK350">
        <v>-2209.8741536138059</v>
      </c>
      <c r="DL350">
        <v>-357.76963995099499</v>
      </c>
      <c r="DM350">
        <v>2023.5075919011911</v>
      </c>
      <c r="DN350">
        <v>5198.5439010374394</v>
      </c>
      <c r="DO350">
        <v>-6358.5882642185043</v>
      </c>
      <c r="DP350">
        <v>-5173.2413754743047</v>
      </c>
      <c r="DQ350">
        <v>-3691.5577645440549</v>
      </c>
      <c r="DR350">
        <v>-1786.5359790623061</v>
      </c>
      <c r="DS350">
        <v>753.49306824669111</v>
      </c>
    </row>
    <row r="351" spans="1:123" x14ac:dyDescent="0.25">
      <c r="A351" s="80" t="s">
        <v>1045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42839.167403672887</v>
      </c>
      <c r="I351">
        <v>22504.985206787289</v>
      </c>
      <c r="J351">
        <v>0</v>
      </c>
      <c r="K351">
        <v>152</v>
      </c>
      <c r="L351">
        <v>59</v>
      </c>
      <c r="M351">
        <v>1671792537</v>
      </c>
      <c r="N351">
        <v>8539</v>
      </c>
      <c r="O351">
        <v>0</v>
      </c>
      <c r="P351">
        <v>9304</v>
      </c>
      <c r="Q351">
        <v>6</v>
      </c>
      <c r="R351">
        <v>19</v>
      </c>
      <c r="S351">
        <v>5</v>
      </c>
      <c r="T351">
        <v>512</v>
      </c>
      <c r="U351">
        <v>0</v>
      </c>
      <c r="V351">
        <v>245</v>
      </c>
      <c r="W351">
        <v>1</v>
      </c>
      <c r="X351">
        <v>0</v>
      </c>
      <c r="Y351">
        <v>0</v>
      </c>
      <c r="Z351">
        <v>0</v>
      </c>
      <c r="AA351">
        <v>0</v>
      </c>
      <c r="AB351">
        <v>2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253</v>
      </c>
      <c r="BI351">
        <v>73208.92</v>
      </c>
      <c r="BJ351">
        <v>90112.1</v>
      </c>
      <c r="BK351">
        <v>16903.18</v>
      </c>
      <c r="BL351">
        <v>2</v>
      </c>
      <c r="BM351">
        <v>11</v>
      </c>
      <c r="BN351">
        <v>0</v>
      </c>
      <c r="BO351">
        <v>0</v>
      </c>
      <c r="BP351">
        <v>0</v>
      </c>
      <c r="BQ351">
        <v>46214.584278265342</v>
      </c>
      <c r="BR351">
        <v>63117.768042377233</v>
      </c>
      <c r="BS351">
        <v>16903.18376411188</v>
      </c>
      <c r="BT351">
        <v>26994.33572173466</v>
      </c>
      <c r="BU351">
        <v>26994.33195762278</v>
      </c>
      <c r="BV351">
        <v>-3.7641118833562359E-3</v>
      </c>
      <c r="BW351">
        <v>16903.18376411188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31558.884021188609</v>
      </c>
      <c r="CI351">
        <v>37870.660825426326</v>
      </c>
      <c r="CJ351">
        <v>44182.437629664048</v>
      </c>
      <c r="CK351">
        <v>50494.214433901783</v>
      </c>
      <c r="CL351">
        <v>56805.991238139497</v>
      </c>
      <c r="CM351">
        <v>69429.544846614954</v>
      </c>
      <c r="CN351">
        <v>75741.321650852668</v>
      </c>
      <c r="CO351">
        <v>82053.098455090396</v>
      </c>
      <c r="CP351">
        <v>88364.87525932811</v>
      </c>
      <c r="CQ351">
        <v>94676.652063565838</v>
      </c>
      <c r="CS351">
        <v>3.7340757175217001</v>
      </c>
      <c r="CT351">
        <v>1.4630000000000001</v>
      </c>
      <c r="CV351">
        <v>7.1215557100377636E-2</v>
      </c>
      <c r="CW351">
        <v>1.5671883600378529</v>
      </c>
      <c r="CY351">
        <v>-1123.7417535175771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-4279.6301556364378</v>
      </c>
      <c r="DK351">
        <v>-2877.0130880280558</v>
      </c>
      <c r="DL351">
        <v>-1123.7417535175771</v>
      </c>
      <c r="DM351">
        <v>1130.464247995897</v>
      </c>
      <c r="DN351">
        <v>4136.0722500138581</v>
      </c>
      <c r="DO351">
        <v>-6804.3408773315277</v>
      </c>
      <c r="DP351">
        <v>-5682.2472232448199</v>
      </c>
      <c r="DQ351">
        <v>-4279.6301556364378</v>
      </c>
      <c r="DR351">
        <v>-2476.2653544256591</v>
      </c>
      <c r="DS351">
        <v>-71.778952811288036</v>
      </c>
    </row>
    <row r="352" spans="1:123" x14ac:dyDescent="0.25">
      <c r="A352" s="80" t="s">
        <v>699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36706.14252462412</v>
      </c>
      <c r="I352">
        <v>30036.190246181191</v>
      </c>
      <c r="J352">
        <v>0</v>
      </c>
      <c r="K352">
        <v>4</v>
      </c>
      <c r="L352">
        <v>16</v>
      </c>
      <c r="M352">
        <v>1670706334</v>
      </c>
      <c r="N352">
        <v>5594</v>
      </c>
      <c r="O352">
        <v>0</v>
      </c>
      <c r="P352">
        <v>7425</v>
      </c>
      <c r="Q352">
        <v>4</v>
      </c>
      <c r="R352">
        <v>9</v>
      </c>
      <c r="S352">
        <v>0</v>
      </c>
      <c r="T352">
        <v>1831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59073.63</v>
      </c>
      <c r="BJ352">
        <v>75946.22</v>
      </c>
      <c r="BK352">
        <v>16872.59</v>
      </c>
      <c r="BL352">
        <v>2</v>
      </c>
      <c r="BM352">
        <v>3</v>
      </c>
      <c r="BN352">
        <v>0</v>
      </c>
      <c r="BO352">
        <v>0</v>
      </c>
      <c r="BP352">
        <v>0</v>
      </c>
      <c r="BQ352">
        <v>38526.839220815178</v>
      </c>
      <c r="BR352">
        <v>55399.429993623417</v>
      </c>
      <c r="BS352">
        <v>16872.590772808238</v>
      </c>
      <c r="BT352">
        <v>20546.790779184819</v>
      </c>
      <c r="BU352">
        <v>20546.790006376581</v>
      </c>
      <c r="BV352">
        <v>-7.7280824189074337E-4</v>
      </c>
      <c r="BW352">
        <v>16872.590772808238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27699.714996811708</v>
      </c>
      <c r="CI352">
        <v>33239.65799617405</v>
      </c>
      <c r="CJ352">
        <v>38779.600995536392</v>
      </c>
      <c r="CK352">
        <v>44319.543994898733</v>
      </c>
      <c r="CL352">
        <v>49859.486994261068</v>
      </c>
      <c r="CM352">
        <v>60939.372992985773</v>
      </c>
      <c r="CN352">
        <v>66479.3159923481</v>
      </c>
      <c r="CO352">
        <v>72019.258991710449</v>
      </c>
      <c r="CP352">
        <v>77559.201991072783</v>
      </c>
      <c r="CQ352">
        <v>83099.144990435132</v>
      </c>
      <c r="CS352">
        <v>3.2833979523111991</v>
      </c>
      <c r="CT352">
        <v>1.4630000000000001</v>
      </c>
      <c r="CV352">
        <v>0.21825013540755281</v>
      </c>
      <c r="CW352">
        <v>1.78229994810125</v>
      </c>
      <c r="CY352">
        <v>-3022.7332744023879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-5792.7047740835587</v>
      </c>
      <c r="DK352">
        <v>-4561.6063297808159</v>
      </c>
      <c r="DL352">
        <v>-3022.7332744023879</v>
      </c>
      <c r="DM352">
        <v>-1044.1822032015521</v>
      </c>
      <c r="DN352">
        <v>1593.885891732898</v>
      </c>
      <c r="DO352">
        <v>-8008.6819738284958</v>
      </c>
      <c r="DP352">
        <v>-7023.8032183863024</v>
      </c>
      <c r="DQ352">
        <v>-5792.7047740835587</v>
      </c>
      <c r="DR352">
        <v>-4209.8639171228897</v>
      </c>
      <c r="DS352">
        <v>-2099.4094411753299</v>
      </c>
    </row>
    <row r="353" spans="1:123" x14ac:dyDescent="0.25">
      <c r="A353" s="80" t="s">
        <v>648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39086.551055219577</v>
      </c>
      <c r="I353">
        <v>20843.383399660379</v>
      </c>
      <c r="J353">
        <v>0</v>
      </c>
      <c r="K353">
        <v>8</v>
      </c>
      <c r="L353">
        <v>50</v>
      </c>
      <c r="M353">
        <v>1669996749</v>
      </c>
      <c r="N353">
        <v>16526</v>
      </c>
      <c r="O353">
        <v>0</v>
      </c>
      <c r="P353">
        <v>43006</v>
      </c>
      <c r="Q353">
        <v>6</v>
      </c>
      <c r="R353">
        <v>20</v>
      </c>
      <c r="S353">
        <v>0</v>
      </c>
      <c r="T353">
        <v>26434</v>
      </c>
      <c r="U353">
        <v>8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38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46</v>
      </c>
      <c r="BI353">
        <v>42992.37</v>
      </c>
      <c r="BJ353">
        <v>59841.120000000003</v>
      </c>
      <c r="BK353">
        <v>16848.75</v>
      </c>
      <c r="BL353">
        <v>1</v>
      </c>
      <c r="BM353">
        <v>2</v>
      </c>
      <c r="BN353">
        <v>0</v>
      </c>
      <c r="BO353">
        <v>0</v>
      </c>
      <c r="BP353">
        <v>0</v>
      </c>
      <c r="BQ353">
        <v>42538.339603662433</v>
      </c>
      <c r="BR353">
        <v>59387.087162863238</v>
      </c>
      <c r="BS353">
        <v>16848.747559200801</v>
      </c>
      <c r="BT353">
        <v>454.03039633756998</v>
      </c>
      <c r="BU353">
        <v>454.03283713676501</v>
      </c>
      <c r="BV353">
        <v>2.4407991986663551E-3</v>
      </c>
      <c r="BW353">
        <v>16848.747559200801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29693.543581431619</v>
      </c>
      <c r="CI353">
        <v>35632.25229771794</v>
      </c>
      <c r="CJ353">
        <v>41570.961014004257</v>
      </c>
      <c r="CK353">
        <v>47509.669730290603</v>
      </c>
      <c r="CL353">
        <v>53448.378446576913</v>
      </c>
      <c r="CM353">
        <v>65325.795879149569</v>
      </c>
      <c r="CN353">
        <v>71264.504595435879</v>
      </c>
      <c r="CO353">
        <v>77203.213311722211</v>
      </c>
      <c r="CP353">
        <v>83141.922028008528</v>
      </c>
      <c r="CQ353">
        <v>89080.63074429486</v>
      </c>
      <c r="CS353">
        <v>3.5247181996286132</v>
      </c>
      <c r="CT353">
        <v>1.4630000000000001</v>
      </c>
      <c r="CV353">
        <v>0.13484249618067781</v>
      </c>
      <c r="CW353">
        <v>1.660274571912332</v>
      </c>
      <c r="CY353">
        <v>-2001.975768484991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-4971.3301266281542</v>
      </c>
      <c r="DK353">
        <v>-3651.6170785645259</v>
      </c>
      <c r="DL353">
        <v>-2001.9757684849919</v>
      </c>
      <c r="DM353">
        <v>118.9916301886951</v>
      </c>
      <c r="DN353">
        <v>2946.9481617536112</v>
      </c>
      <c r="DO353">
        <v>-7346.8136131426818</v>
      </c>
      <c r="DP353">
        <v>-6291.0431746917802</v>
      </c>
      <c r="DQ353">
        <v>-4971.3301266281524</v>
      </c>
      <c r="DR353">
        <v>-3274.556207689202</v>
      </c>
      <c r="DS353">
        <v>-1012.190982437269</v>
      </c>
    </row>
    <row r="354" spans="1:123" x14ac:dyDescent="0.25">
      <c r="A354" s="80" t="s">
        <v>1044</v>
      </c>
      <c r="B354">
        <v>42554.445482657</v>
      </c>
      <c r="C354">
        <v>39543.665387469999</v>
      </c>
      <c r="D354">
        <v>0</v>
      </c>
      <c r="E354">
        <v>10</v>
      </c>
      <c r="F354">
        <v>11</v>
      </c>
      <c r="G354">
        <v>1671238091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650</v>
      </c>
      <c r="O354">
        <v>0</v>
      </c>
      <c r="P354">
        <v>772</v>
      </c>
      <c r="Q354">
        <v>4</v>
      </c>
      <c r="R354">
        <v>8</v>
      </c>
      <c r="S354">
        <v>0</v>
      </c>
      <c r="T354">
        <v>122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46860.93</v>
      </c>
      <c r="BJ354">
        <v>63584.01</v>
      </c>
      <c r="BK354">
        <v>16723.080000000002</v>
      </c>
      <c r="BL354">
        <v>2</v>
      </c>
      <c r="BM354">
        <v>2</v>
      </c>
      <c r="BN354">
        <v>46518.62946851259</v>
      </c>
      <c r="BO354">
        <v>63120.391959884168</v>
      </c>
      <c r="BP354">
        <v>16601.762491371581</v>
      </c>
      <c r="BQ354">
        <v>342.30063063490292</v>
      </c>
      <c r="BR354">
        <v>463.61456735791938</v>
      </c>
      <c r="BS354">
        <v>121.3139367230165</v>
      </c>
      <c r="BT354">
        <v>-9.9147492960582895E-5</v>
      </c>
      <c r="BU354">
        <v>3.4727579077866721E-3</v>
      </c>
      <c r="BV354">
        <v>3.5719054007330442E-3</v>
      </c>
      <c r="BW354">
        <v>16723.076428094599</v>
      </c>
      <c r="BX354">
        <v>31560.195979942091</v>
      </c>
      <c r="BY354">
        <v>37872.235175930502</v>
      </c>
      <c r="BZ354">
        <v>44184.274371918917</v>
      </c>
      <c r="CA354">
        <v>50496.313567907353</v>
      </c>
      <c r="CB354">
        <v>56808.35276389576</v>
      </c>
      <c r="CC354">
        <v>69432.431155872604</v>
      </c>
      <c r="CD354">
        <v>75744.470351861004</v>
      </c>
      <c r="CE354">
        <v>82056.509547849433</v>
      </c>
      <c r="CF354">
        <v>88368.548743837833</v>
      </c>
      <c r="CG354">
        <v>94680.587939826262</v>
      </c>
      <c r="CH354">
        <v>231.80728367895969</v>
      </c>
      <c r="CI354">
        <v>278.1687404147516</v>
      </c>
      <c r="CJ354">
        <v>324.53019715054347</v>
      </c>
      <c r="CK354">
        <v>370.89165388633552</v>
      </c>
      <c r="CL354">
        <v>417.25311062212751</v>
      </c>
      <c r="CM354">
        <v>509.97602409371137</v>
      </c>
      <c r="CN354">
        <v>556.33748082950319</v>
      </c>
      <c r="CO354">
        <v>602.69893756529518</v>
      </c>
      <c r="CP354">
        <v>649.06039430108706</v>
      </c>
      <c r="CQ354">
        <v>695.42185103687905</v>
      </c>
      <c r="CR354">
        <v>3.8020295732269189</v>
      </c>
      <c r="CS354">
        <v>3.821610112418016</v>
      </c>
      <c r="CT354">
        <v>1.4630000000000001</v>
      </c>
      <c r="CU354">
        <v>5.2069670411599711E-2</v>
      </c>
      <c r="CV354">
        <v>4.6679248362442749E-2</v>
      </c>
      <c r="CW354">
        <v>1.5312917403542541</v>
      </c>
      <c r="CX354">
        <v>-821.66450140054053</v>
      </c>
      <c r="CY354">
        <v>-5.4102948835366984</v>
      </c>
      <c r="CZ354">
        <v>-3977.6840993947499</v>
      </c>
      <c r="DA354">
        <v>-2575.0087225084349</v>
      </c>
      <c r="DB354">
        <v>-821.66450140054076</v>
      </c>
      <c r="DC354">
        <v>1432.635211452467</v>
      </c>
      <c r="DD354">
        <v>4438.3681619231393</v>
      </c>
      <c r="DE354">
        <v>-6502.4997777901153</v>
      </c>
      <c r="DF354">
        <v>-5380.3594762810626</v>
      </c>
      <c r="DG354">
        <v>-3977.684099394748</v>
      </c>
      <c r="DH354">
        <v>-2174.2443291123441</v>
      </c>
      <c r="DI354">
        <v>230.3420312641974</v>
      </c>
      <c r="DJ354">
        <v>-28.591023251432659</v>
      </c>
      <c r="DK354">
        <v>-18.28847731014557</v>
      </c>
      <c r="DL354">
        <v>-5.4102948835366931</v>
      </c>
      <c r="DM354">
        <v>11.147368236388999</v>
      </c>
      <c r="DN354">
        <v>33.224252396289913</v>
      </c>
      <c r="DO354">
        <v>-47.135605945749433</v>
      </c>
      <c r="DP354">
        <v>-38.893569192719752</v>
      </c>
      <c r="DQ354">
        <v>-28.591023251432659</v>
      </c>
      <c r="DR354">
        <v>-15.34489275549211</v>
      </c>
      <c r="DS354">
        <v>2.3166145724286338</v>
      </c>
    </row>
    <row r="355" spans="1:123" x14ac:dyDescent="0.25">
      <c r="A355" s="80" t="s">
        <v>692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43337.217395293883</v>
      </c>
      <c r="I355">
        <v>25722.894254651779</v>
      </c>
      <c r="J355">
        <v>0</v>
      </c>
      <c r="K355">
        <v>69</v>
      </c>
      <c r="L355">
        <v>54</v>
      </c>
      <c r="M355">
        <v>1672097347</v>
      </c>
      <c r="N355">
        <v>157604</v>
      </c>
      <c r="O355">
        <v>0</v>
      </c>
      <c r="P355">
        <v>199799</v>
      </c>
      <c r="Q355">
        <v>6</v>
      </c>
      <c r="R355">
        <v>43</v>
      </c>
      <c r="S355">
        <v>0</v>
      </c>
      <c r="T355">
        <v>34140</v>
      </c>
      <c r="U355">
        <v>7</v>
      </c>
      <c r="V355">
        <v>7550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498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8055</v>
      </c>
      <c r="BI355">
        <v>81004.75</v>
      </c>
      <c r="BJ355">
        <v>97705.69</v>
      </c>
      <c r="BK355">
        <v>16700.95</v>
      </c>
      <c r="BL355">
        <v>3</v>
      </c>
      <c r="BM355">
        <v>7</v>
      </c>
      <c r="BN355">
        <v>0</v>
      </c>
      <c r="BO355">
        <v>0</v>
      </c>
      <c r="BP355">
        <v>0</v>
      </c>
      <c r="BQ355">
        <v>47109.028110065643</v>
      </c>
      <c r="BR355">
        <v>63809.973188984142</v>
      </c>
      <c r="BS355">
        <v>16700.945078918499</v>
      </c>
      <c r="BT355">
        <v>33895.721889934357</v>
      </c>
      <c r="BU355">
        <v>33895.716811015867</v>
      </c>
      <c r="BV355">
        <v>4.9210815013793763E-3</v>
      </c>
      <c r="BW355">
        <v>16700.945078918499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31904.986594492071</v>
      </c>
      <c r="CI355">
        <v>38285.983913390482</v>
      </c>
      <c r="CJ355">
        <v>44666.98123228889</v>
      </c>
      <c r="CK355">
        <v>51047.978551187312</v>
      </c>
      <c r="CL355">
        <v>57428.97587008572</v>
      </c>
      <c r="CM355">
        <v>70190.97050788255</v>
      </c>
      <c r="CN355">
        <v>76571.967826780965</v>
      </c>
      <c r="CO355">
        <v>82952.96514567938</v>
      </c>
      <c r="CP355">
        <v>89333.96246457778</v>
      </c>
      <c r="CQ355">
        <v>95714.959783476195</v>
      </c>
      <c r="CS355">
        <v>3.8207402567613422</v>
      </c>
      <c r="CT355">
        <v>1.4630000000000001</v>
      </c>
      <c r="CV355">
        <v>4.6917542463514213E-2</v>
      </c>
      <c r="CW355">
        <v>1.531640364624121</v>
      </c>
      <c r="CY355">
        <v>-748.4517816724657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-3938.9504411216731</v>
      </c>
      <c r="DK355">
        <v>-2520.9510369220238</v>
      </c>
      <c r="DL355">
        <v>-748.45178167246559</v>
      </c>
      <c r="DM355">
        <v>1530.475832219825</v>
      </c>
      <c r="DN355">
        <v>4569.0459840762123</v>
      </c>
      <c r="DO355">
        <v>-6491.3493686810361</v>
      </c>
      <c r="DP355">
        <v>-5356.9498453213182</v>
      </c>
      <c r="DQ355">
        <v>-3938.9504411216708</v>
      </c>
      <c r="DR355">
        <v>-2115.8083500078392</v>
      </c>
      <c r="DS355">
        <v>315.04777147727151</v>
      </c>
    </row>
    <row r="356" spans="1:123" x14ac:dyDescent="0.25">
      <c r="A356" s="80" t="s">
        <v>671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35734.573162011657</v>
      </c>
      <c r="I356">
        <v>23894.004441449379</v>
      </c>
      <c r="J356">
        <v>0</v>
      </c>
      <c r="K356">
        <v>14</v>
      </c>
      <c r="L356">
        <v>16</v>
      </c>
      <c r="M356">
        <v>1671098242</v>
      </c>
      <c r="N356">
        <v>248331</v>
      </c>
      <c r="O356">
        <v>0</v>
      </c>
      <c r="P356">
        <v>252493</v>
      </c>
      <c r="Q356">
        <v>3</v>
      </c>
      <c r="R356">
        <v>23</v>
      </c>
      <c r="S356">
        <v>441</v>
      </c>
      <c r="T356">
        <v>3721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441</v>
      </c>
      <c r="BI356">
        <v>362409.8</v>
      </c>
      <c r="BJ356">
        <v>401053.94</v>
      </c>
      <c r="BK356">
        <v>38644.14</v>
      </c>
      <c r="BL356">
        <v>2</v>
      </c>
      <c r="BM356">
        <v>11</v>
      </c>
      <c r="BN356">
        <v>0</v>
      </c>
      <c r="BO356">
        <v>0</v>
      </c>
      <c r="BP356">
        <v>0</v>
      </c>
      <c r="BQ356">
        <v>36713.46583846461</v>
      </c>
      <c r="BR356">
        <v>53348.793042103338</v>
      </c>
      <c r="BS356">
        <v>16635.327203638732</v>
      </c>
      <c r="BT356">
        <v>325696.33416153537</v>
      </c>
      <c r="BU356">
        <v>347705.14695789659</v>
      </c>
      <c r="BV356">
        <v>22008.812796361271</v>
      </c>
      <c r="BW356">
        <v>16635.327203638732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26674.396521051669</v>
      </c>
      <c r="CI356">
        <v>32009.275825262001</v>
      </c>
      <c r="CJ356">
        <v>37344.155129472332</v>
      </c>
      <c r="CK356">
        <v>42679.034433682667</v>
      </c>
      <c r="CL356">
        <v>48013.913737893003</v>
      </c>
      <c r="CM356">
        <v>58683.672346313673</v>
      </c>
      <c r="CN356">
        <v>64018.551650524001</v>
      </c>
      <c r="CO356">
        <v>69353.430954734344</v>
      </c>
      <c r="CP356">
        <v>74688.310258944664</v>
      </c>
      <c r="CQ356">
        <v>80023.189563155</v>
      </c>
      <c r="CS356">
        <v>3.206957842730866</v>
      </c>
      <c r="CT356">
        <v>1.4630000000000001</v>
      </c>
      <c r="CV356">
        <v>0.24728798947784861</v>
      </c>
      <c r="CW356">
        <v>1.824782328606092</v>
      </c>
      <c r="CY356">
        <v>-3298.128943112893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-5965.5685952180611</v>
      </c>
      <c r="DK356">
        <v>-4780.0398609490967</v>
      </c>
      <c r="DL356">
        <v>-3298.128943112893</v>
      </c>
      <c r="DM356">
        <v>-1392.814905894917</v>
      </c>
      <c r="DN356">
        <v>1147.603810395718</v>
      </c>
      <c r="DO356">
        <v>-8099.5203169021934</v>
      </c>
      <c r="DP356">
        <v>-7151.0973294870219</v>
      </c>
      <c r="DQ356">
        <v>-5965.5685952180593</v>
      </c>
      <c r="DR356">
        <v>-4441.3173654436778</v>
      </c>
      <c r="DS356">
        <v>-2408.9823924111702</v>
      </c>
    </row>
    <row r="357" spans="1:123" x14ac:dyDescent="0.25">
      <c r="A357" s="80" t="s">
        <v>1055</v>
      </c>
      <c r="B357">
        <v>1526.221909351063</v>
      </c>
      <c r="C357">
        <v>0</v>
      </c>
      <c r="D357">
        <v>0</v>
      </c>
      <c r="E357">
        <v>32</v>
      </c>
      <c r="F357">
        <v>36</v>
      </c>
      <c r="G357">
        <v>1636791655</v>
      </c>
      <c r="H357">
        <v>20452.215522453262</v>
      </c>
      <c r="I357">
        <v>12713.126730286651</v>
      </c>
      <c r="J357">
        <v>0</v>
      </c>
      <c r="K357">
        <v>19</v>
      </c>
      <c r="L357">
        <v>40</v>
      </c>
      <c r="M357">
        <v>1661395663</v>
      </c>
      <c r="N357">
        <v>4863</v>
      </c>
      <c r="O357">
        <v>0</v>
      </c>
      <c r="P357">
        <v>28288</v>
      </c>
      <c r="Q357">
        <v>11</v>
      </c>
      <c r="R357">
        <v>54</v>
      </c>
      <c r="S357">
        <v>307</v>
      </c>
      <c r="T357">
        <v>1486</v>
      </c>
      <c r="U357">
        <v>19956</v>
      </c>
      <c r="V357">
        <v>15</v>
      </c>
      <c r="W357">
        <v>196</v>
      </c>
      <c r="X357">
        <v>0</v>
      </c>
      <c r="Y357">
        <v>0</v>
      </c>
      <c r="Z357">
        <v>0</v>
      </c>
      <c r="AA357">
        <v>0</v>
      </c>
      <c r="AB357">
        <v>404</v>
      </c>
      <c r="AC357">
        <v>193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868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21939</v>
      </c>
      <c r="BI357">
        <v>228663.62</v>
      </c>
      <c r="BJ357">
        <v>245038.91</v>
      </c>
      <c r="BK357">
        <v>16375.3</v>
      </c>
      <c r="BL357">
        <v>8</v>
      </c>
      <c r="BM357">
        <v>28</v>
      </c>
      <c r="BN357">
        <v>0</v>
      </c>
      <c r="BO357">
        <v>0</v>
      </c>
      <c r="BP357">
        <v>0</v>
      </c>
      <c r="BQ357">
        <v>15131.15708434006</v>
      </c>
      <c r="BR357">
        <v>31506.4536447707</v>
      </c>
      <c r="BS357">
        <v>16375.296560430639</v>
      </c>
      <c r="BT357">
        <v>213532.46291565991</v>
      </c>
      <c r="BU357">
        <v>213532.45635522931</v>
      </c>
      <c r="BV357">
        <v>3.4395693619444501E-3</v>
      </c>
      <c r="BW357">
        <v>16375.296560430639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15753.22682238535</v>
      </c>
      <c r="CI357">
        <v>18903.87218686242</v>
      </c>
      <c r="CJ357">
        <v>22054.51755133949</v>
      </c>
      <c r="CK357">
        <v>25205.16291581656</v>
      </c>
      <c r="CL357">
        <v>28355.80828029363</v>
      </c>
      <c r="CM357">
        <v>34657.099009247773</v>
      </c>
      <c r="CN357">
        <v>37807.744373724832</v>
      </c>
      <c r="CO357">
        <v>40958.389738201913</v>
      </c>
      <c r="CP357">
        <v>44109.035102678972</v>
      </c>
      <c r="CQ357">
        <v>47259.680467156053</v>
      </c>
      <c r="CS357">
        <v>1.9240233927062469</v>
      </c>
      <c r="CT357">
        <v>1.4630000000000001</v>
      </c>
      <c r="CV357">
        <v>1.0789768020303401</v>
      </c>
      <c r="CW357">
        <v>3.0415430613703882</v>
      </c>
      <c r="CY357">
        <v>-8498.6831492379642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-10074.005831476499</v>
      </c>
      <c r="DK357">
        <v>-9373.8624171482606</v>
      </c>
      <c r="DL357">
        <v>-8498.6831492379642</v>
      </c>
      <c r="DM357">
        <v>-7373.4526619247245</v>
      </c>
      <c r="DN357">
        <v>-5873.1453455070714</v>
      </c>
      <c r="DO357">
        <v>-11334.263977267319</v>
      </c>
      <c r="DP357">
        <v>-10774.14924580474</v>
      </c>
      <c r="DQ357">
        <v>-10074.005831476499</v>
      </c>
      <c r="DR357">
        <v>-9173.821441625907</v>
      </c>
      <c r="DS357">
        <v>-7973.5755884917826</v>
      </c>
    </row>
    <row r="358" spans="1:123" x14ac:dyDescent="0.25">
      <c r="A358" s="80" t="s">
        <v>693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44819.66886190998</v>
      </c>
      <c r="I358">
        <v>27347.94821784928</v>
      </c>
      <c r="J358">
        <v>0</v>
      </c>
      <c r="K358">
        <v>19</v>
      </c>
      <c r="L358">
        <v>40</v>
      </c>
      <c r="M358">
        <v>1672067144</v>
      </c>
      <c r="N358">
        <v>1812</v>
      </c>
      <c r="O358">
        <v>0</v>
      </c>
      <c r="P358">
        <v>11194</v>
      </c>
      <c r="Q358">
        <v>4</v>
      </c>
      <c r="R358">
        <v>9</v>
      </c>
      <c r="S358">
        <v>0</v>
      </c>
      <c r="T358">
        <v>9346</v>
      </c>
      <c r="U358">
        <v>36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36</v>
      </c>
      <c r="BI358">
        <v>50056.97</v>
      </c>
      <c r="BJ358">
        <v>66338.759999999995</v>
      </c>
      <c r="BK358">
        <v>16281.79</v>
      </c>
      <c r="BL358">
        <v>1</v>
      </c>
      <c r="BM358">
        <v>1</v>
      </c>
      <c r="BN358">
        <v>0</v>
      </c>
      <c r="BO358">
        <v>0</v>
      </c>
      <c r="BP358">
        <v>0</v>
      </c>
      <c r="BQ358">
        <v>50056.968684665917</v>
      </c>
      <c r="BR358">
        <v>66338.763173476633</v>
      </c>
      <c r="BS358">
        <v>16281.79448881071</v>
      </c>
      <c r="BT358">
        <v>1.31533407693496E-3</v>
      </c>
      <c r="BU358">
        <v>-3.173476638039574E-3</v>
      </c>
      <c r="BV358">
        <v>-4.4888107058795867E-3</v>
      </c>
      <c r="BW358">
        <v>16281.79448881071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33169.381586738316</v>
      </c>
      <c r="CI358">
        <v>39803.257904085978</v>
      </c>
      <c r="CJ358">
        <v>46437.13422143364</v>
      </c>
      <c r="CK358">
        <v>53071.010538781309</v>
      </c>
      <c r="CL358">
        <v>59704.886856128971</v>
      </c>
      <c r="CM358">
        <v>72972.639490824309</v>
      </c>
      <c r="CN358">
        <v>79606.515808171956</v>
      </c>
      <c r="CO358">
        <v>86240.392125519633</v>
      </c>
      <c r="CP358">
        <v>92874.26844286728</v>
      </c>
      <c r="CQ358">
        <v>99508.144760214956</v>
      </c>
      <c r="CS358">
        <v>4.0744134941063432</v>
      </c>
      <c r="CT358">
        <v>1.4630000000000001</v>
      </c>
      <c r="CV358">
        <v>-1.8263608790316081E-2</v>
      </c>
      <c r="CW358">
        <v>1.4362803403397679</v>
      </c>
      <c r="CY358">
        <v>302.89630455845179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-3014.041854115379</v>
      </c>
      <c r="DK358">
        <v>-1539.847116927011</v>
      </c>
      <c r="DL358">
        <v>302.89630455845139</v>
      </c>
      <c r="DM358">
        <v>2672.1378464683312</v>
      </c>
      <c r="DN358">
        <v>5831.1265690148384</v>
      </c>
      <c r="DO358">
        <v>-5667.5923810544446</v>
      </c>
      <c r="DP358">
        <v>-4488.2365913037484</v>
      </c>
      <c r="DQ358">
        <v>-3014.041854115379</v>
      </c>
      <c r="DR358">
        <v>-1118.6486205874751</v>
      </c>
      <c r="DS358">
        <v>1408.5423574497311</v>
      </c>
    </row>
    <row r="359" spans="1:123" x14ac:dyDescent="0.25">
      <c r="A359" s="80" t="s">
        <v>1052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41284.515932048693</v>
      </c>
      <c r="I359">
        <v>21960.55943484636</v>
      </c>
      <c r="J359">
        <v>0</v>
      </c>
      <c r="K359">
        <v>51</v>
      </c>
      <c r="L359">
        <v>55</v>
      </c>
      <c r="M359">
        <v>1671712200</v>
      </c>
      <c r="N359">
        <v>212181</v>
      </c>
      <c r="O359">
        <v>0</v>
      </c>
      <c r="P359">
        <v>218203</v>
      </c>
      <c r="Q359">
        <v>6</v>
      </c>
      <c r="R359">
        <v>30</v>
      </c>
      <c r="S359">
        <v>0</v>
      </c>
      <c r="T359">
        <v>5795</v>
      </c>
      <c r="U359">
        <v>0</v>
      </c>
      <c r="V359">
        <v>19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208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227</v>
      </c>
      <c r="BI359">
        <v>88976.37</v>
      </c>
      <c r="BJ359">
        <v>105410.02</v>
      </c>
      <c r="BK359">
        <v>16433.650000000001</v>
      </c>
      <c r="BL359">
        <v>3</v>
      </c>
      <c r="BM359">
        <v>16</v>
      </c>
      <c r="BN359">
        <v>0</v>
      </c>
      <c r="BO359">
        <v>0</v>
      </c>
      <c r="BP359">
        <v>0</v>
      </c>
      <c r="BQ359">
        <v>44622.316345110034</v>
      </c>
      <c r="BR359">
        <v>60827.099905130453</v>
      </c>
      <c r="BS359">
        <v>16204.78356002042</v>
      </c>
      <c r="BT359">
        <v>44354.053654889962</v>
      </c>
      <c r="BU359">
        <v>44582.920094869551</v>
      </c>
      <c r="BV359">
        <v>228.86643997958339</v>
      </c>
      <c r="BW359">
        <v>16204.78356002042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30413.54995256523</v>
      </c>
      <c r="CI359">
        <v>36496.259943078272</v>
      </c>
      <c r="CJ359">
        <v>42578.969933591317</v>
      </c>
      <c r="CK359">
        <v>48661.679924104363</v>
      </c>
      <c r="CL359">
        <v>54744.389914617408</v>
      </c>
      <c r="CM359">
        <v>66909.809895643499</v>
      </c>
      <c r="CN359">
        <v>72992.519886156544</v>
      </c>
      <c r="CO359">
        <v>79075.229876669589</v>
      </c>
      <c r="CP359">
        <v>85157.939867182635</v>
      </c>
      <c r="CQ359">
        <v>91240.64985769568</v>
      </c>
      <c r="CS359">
        <v>3.753650869808582</v>
      </c>
      <c r="CT359">
        <v>1.4630000000000001</v>
      </c>
      <c r="CV359">
        <v>6.5629207066873807E-2</v>
      </c>
      <c r="CW359">
        <v>1.559015529938836</v>
      </c>
      <c r="CY359">
        <v>-998.00858373780511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-4039.3635789943269</v>
      </c>
      <c r="DK359">
        <v>-2687.650247769207</v>
      </c>
      <c r="DL359">
        <v>-998.00858373780466</v>
      </c>
      <c r="DM359">
        <v>1174.387841445425</v>
      </c>
      <c r="DN359">
        <v>4070.916408356401</v>
      </c>
      <c r="DO359">
        <v>-6472.4475751995451</v>
      </c>
      <c r="DP359">
        <v>-5391.0769102194481</v>
      </c>
      <c r="DQ359">
        <v>-4039.3635789943269</v>
      </c>
      <c r="DR359">
        <v>-2301.4464388477431</v>
      </c>
      <c r="DS359">
        <v>15.77641468103684</v>
      </c>
    </row>
    <row r="360" spans="1:123" x14ac:dyDescent="0.25">
      <c r="A360" s="80" t="s">
        <v>687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43161.234271346992</v>
      </c>
      <c r="I360">
        <v>36409.756999999998</v>
      </c>
      <c r="J360">
        <v>0</v>
      </c>
      <c r="K360">
        <v>4</v>
      </c>
      <c r="L360">
        <v>19</v>
      </c>
      <c r="M360">
        <v>1671977266</v>
      </c>
      <c r="N360">
        <v>468</v>
      </c>
      <c r="O360">
        <v>240</v>
      </c>
      <c r="P360">
        <v>221915</v>
      </c>
      <c r="Q360">
        <v>11</v>
      </c>
      <c r="R360">
        <v>30</v>
      </c>
      <c r="S360">
        <v>78</v>
      </c>
      <c r="T360">
        <v>16693</v>
      </c>
      <c r="U360">
        <v>9</v>
      </c>
      <c r="V360">
        <v>81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132118</v>
      </c>
      <c r="AC360">
        <v>200</v>
      </c>
      <c r="AD360">
        <v>0</v>
      </c>
      <c r="AE360">
        <v>0</v>
      </c>
      <c r="AF360">
        <v>0</v>
      </c>
      <c r="AG360">
        <v>71791</v>
      </c>
      <c r="AH360">
        <v>229</v>
      </c>
      <c r="AI360">
        <v>0</v>
      </c>
      <c r="AJ360">
        <v>0</v>
      </c>
      <c r="AK360">
        <v>0</v>
      </c>
      <c r="AL360">
        <v>8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204754</v>
      </c>
      <c r="BI360">
        <v>4825188.03</v>
      </c>
      <c r="BJ360">
        <v>4841125.37</v>
      </c>
      <c r="BK360">
        <v>15937.34</v>
      </c>
      <c r="BL360">
        <v>5</v>
      </c>
      <c r="BM360">
        <v>10</v>
      </c>
      <c r="BN360">
        <v>0</v>
      </c>
      <c r="BO360">
        <v>0</v>
      </c>
      <c r="BP360">
        <v>0</v>
      </c>
      <c r="BQ360">
        <v>48079.443711008593</v>
      </c>
      <c r="BR360">
        <v>64016.783847385334</v>
      </c>
      <c r="BS360">
        <v>15937.34013637673</v>
      </c>
      <c r="BT360">
        <v>4777108.5862889914</v>
      </c>
      <c r="BU360">
        <v>4777108.586152615</v>
      </c>
      <c r="BV360">
        <v>-1.363767332804855E-4</v>
      </c>
      <c r="BW360">
        <v>15937.34013637673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32008.391923692659</v>
      </c>
      <c r="CI360">
        <v>38410.070308431197</v>
      </c>
      <c r="CJ360">
        <v>44811.748693169728</v>
      </c>
      <c r="CK360">
        <v>51213.427077908273</v>
      </c>
      <c r="CL360">
        <v>57615.105462646803</v>
      </c>
      <c r="CM360">
        <v>70418.462232123871</v>
      </c>
      <c r="CN360">
        <v>76820.140616862394</v>
      </c>
      <c r="CO360">
        <v>83221.819001600932</v>
      </c>
      <c r="CP360">
        <v>89623.497386339455</v>
      </c>
      <c r="CQ360">
        <v>96025.175771077993</v>
      </c>
      <c r="CS360">
        <v>4.0167796696054694</v>
      </c>
      <c r="CT360">
        <v>1.4630000000000001</v>
      </c>
      <c r="CV360">
        <v>-4.1773935803447459E-3</v>
      </c>
      <c r="CW360">
        <v>1.456888473191956</v>
      </c>
      <c r="CY360">
        <v>66.855825469597036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-3133.9833668996689</v>
      </c>
      <c r="DK360">
        <v>-1711.388170291106</v>
      </c>
      <c r="DL360">
        <v>66.85582546959813</v>
      </c>
      <c r="DM360">
        <v>2353.1695343047868</v>
      </c>
      <c r="DN360">
        <v>5401.5878127517099</v>
      </c>
      <c r="DO360">
        <v>-5694.6547207950807</v>
      </c>
      <c r="DP360">
        <v>-4556.5785635082302</v>
      </c>
      <c r="DQ360">
        <v>-3133.9833668996671</v>
      </c>
      <c r="DR360">
        <v>-1304.932399831514</v>
      </c>
      <c r="DS360">
        <v>1133.80222292602</v>
      </c>
    </row>
    <row r="361" spans="1:123" x14ac:dyDescent="0.25">
      <c r="A361" s="80" t="s">
        <v>1051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40151.38595821851</v>
      </c>
      <c r="I361">
        <v>30000.027144255069</v>
      </c>
      <c r="J361">
        <v>0</v>
      </c>
      <c r="K361">
        <v>16</v>
      </c>
      <c r="L361">
        <v>30</v>
      </c>
      <c r="M361">
        <v>1671648317</v>
      </c>
      <c r="N361">
        <v>173</v>
      </c>
      <c r="O361">
        <v>0</v>
      </c>
      <c r="P361">
        <v>19340</v>
      </c>
      <c r="Q361">
        <v>10</v>
      </c>
      <c r="R361">
        <v>18</v>
      </c>
      <c r="S361">
        <v>0</v>
      </c>
      <c r="T361">
        <v>19134</v>
      </c>
      <c r="U361">
        <v>0</v>
      </c>
      <c r="V361">
        <v>17</v>
      </c>
      <c r="W361">
        <v>0</v>
      </c>
      <c r="X361">
        <v>0</v>
      </c>
      <c r="Y361">
        <v>0</v>
      </c>
      <c r="Z361">
        <v>0</v>
      </c>
      <c r="AA361">
        <v>1</v>
      </c>
      <c r="AB361">
        <v>13</v>
      </c>
      <c r="AC361">
        <v>1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1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33</v>
      </c>
      <c r="BI361">
        <v>94515.65</v>
      </c>
      <c r="BJ361">
        <v>140039.39000000001</v>
      </c>
      <c r="BK361">
        <v>45523.73</v>
      </c>
      <c r="BL361">
        <v>6</v>
      </c>
      <c r="BM361">
        <v>13</v>
      </c>
      <c r="BN361">
        <v>0.37557765618717809</v>
      </c>
      <c r="BO361">
        <v>0.37557765618717809</v>
      </c>
      <c r="BP361">
        <v>0</v>
      </c>
      <c r="BQ361">
        <v>43721.18839974478</v>
      </c>
      <c r="BR361">
        <v>59499.089396588432</v>
      </c>
      <c r="BS361">
        <v>15777.900996843649</v>
      </c>
      <c r="BT361">
        <v>50794.086022599033</v>
      </c>
      <c r="BU361">
        <v>80539.925025755409</v>
      </c>
      <c r="BV361">
        <v>29745.829003156348</v>
      </c>
      <c r="BW361">
        <v>15777.900996843649</v>
      </c>
      <c r="BX361">
        <v>0.18778882809358899</v>
      </c>
      <c r="BY361">
        <v>0.22534659371230681</v>
      </c>
      <c r="BZ361">
        <v>0.26290435933102457</v>
      </c>
      <c r="CA361">
        <v>0.3004621249497425</v>
      </c>
      <c r="CB361">
        <v>0.33801989056846032</v>
      </c>
      <c r="CC361">
        <v>0.41313542180589591</v>
      </c>
      <c r="CD361">
        <v>0.45069318742461367</v>
      </c>
      <c r="CE361">
        <v>0.48825095304333149</v>
      </c>
      <c r="CF361">
        <v>0.52580871866204926</v>
      </c>
      <c r="CG361">
        <v>0.56336648428076708</v>
      </c>
      <c r="CH361">
        <v>29749.544698294219</v>
      </c>
      <c r="CI361">
        <v>35699.453637953047</v>
      </c>
      <c r="CJ361">
        <v>41649.362577611901</v>
      </c>
      <c r="CK361">
        <v>47599.271517270747</v>
      </c>
      <c r="CL361">
        <v>53549.180456929593</v>
      </c>
      <c r="CM361">
        <v>65448.998336247278</v>
      </c>
      <c r="CN361">
        <v>71398.907275906109</v>
      </c>
      <c r="CO361">
        <v>77348.816215564962</v>
      </c>
      <c r="CP361">
        <v>83298.725155223801</v>
      </c>
      <c r="CQ361">
        <v>89248.63409488264</v>
      </c>
      <c r="CR361" t="s">
        <v>116</v>
      </c>
      <c r="CS361">
        <v>3.7710395957289351</v>
      </c>
      <c r="CT361">
        <v>1.4630000000000001</v>
      </c>
      <c r="CU361">
        <v>-1</v>
      </c>
      <c r="CV361">
        <v>6.071546014271112E-2</v>
      </c>
      <c r="CW361">
        <v>1.5518267181887859</v>
      </c>
      <c r="CY361">
        <v>-903.12864769654175</v>
      </c>
      <c r="CZ361">
        <v>7.5115531237435612E-2</v>
      </c>
      <c r="DA361">
        <v>8.3461701374928463E-2</v>
      </c>
      <c r="DB361">
        <v>9.3894414046794522E-2</v>
      </c>
      <c r="DC361">
        <v>0.1073079017677652</v>
      </c>
      <c r="DD361">
        <v>0.12519255206239269</v>
      </c>
      <c r="DE361">
        <v>6.0092424989948497E-2</v>
      </c>
      <c r="DF361">
        <v>6.6769361099942776E-2</v>
      </c>
      <c r="DG361">
        <v>7.5115531237435626E-2</v>
      </c>
      <c r="DH361">
        <v>8.584632141421214E-2</v>
      </c>
      <c r="DI361">
        <v>0.1001540416499142</v>
      </c>
      <c r="DJ361">
        <v>-3878.0831175259632</v>
      </c>
      <c r="DK361">
        <v>-2555.881130935109</v>
      </c>
      <c r="DL361">
        <v>-903.12864769654152</v>
      </c>
      <c r="DM361">
        <v>1221.8388307530461</v>
      </c>
      <c r="DN361">
        <v>4055.1288020191619</v>
      </c>
      <c r="DO361">
        <v>-6258.0466933895004</v>
      </c>
      <c r="DP361">
        <v>-5200.285104116816</v>
      </c>
      <c r="DQ361">
        <v>-3878.0831175259632</v>
      </c>
      <c r="DR361">
        <v>-2178.1091347662932</v>
      </c>
      <c r="DS361">
        <v>88.522842246598884</v>
      </c>
    </row>
    <row r="362" spans="1:123" x14ac:dyDescent="0.25">
      <c r="A362" s="80" t="s">
        <v>691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40883.36205953551</v>
      </c>
      <c r="I362">
        <v>0</v>
      </c>
      <c r="J362">
        <v>0</v>
      </c>
      <c r="K362">
        <v>12</v>
      </c>
      <c r="L362">
        <v>25</v>
      </c>
      <c r="M362">
        <v>1671726008</v>
      </c>
      <c r="N362">
        <v>284</v>
      </c>
      <c r="O362">
        <v>0</v>
      </c>
      <c r="P362">
        <v>400</v>
      </c>
      <c r="Q362">
        <v>2</v>
      </c>
      <c r="R362">
        <v>3</v>
      </c>
      <c r="S362">
        <v>0</v>
      </c>
      <c r="T362">
        <v>116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61674.6</v>
      </c>
      <c r="BJ362">
        <v>77390.97</v>
      </c>
      <c r="BK362">
        <v>15716.36</v>
      </c>
      <c r="BL362">
        <v>1</v>
      </c>
      <c r="BM362">
        <v>2</v>
      </c>
      <c r="BN362">
        <v>0</v>
      </c>
      <c r="BO362">
        <v>0</v>
      </c>
      <c r="BP362">
        <v>0</v>
      </c>
      <c r="BQ362">
        <v>44837.300459919781</v>
      </c>
      <c r="BR362">
        <v>60553.665450159868</v>
      </c>
      <c r="BS362">
        <v>15716.36499024009</v>
      </c>
      <c r="BT362">
        <v>16837.299540080221</v>
      </c>
      <c r="BU362">
        <v>16837.30454984013</v>
      </c>
      <c r="BV362">
        <v>-4.9902400878636399E-3</v>
      </c>
      <c r="BW362">
        <v>15716.36499024009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30276.83272507993</v>
      </c>
      <c r="CI362">
        <v>36332.199270095924</v>
      </c>
      <c r="CJ362">
        <v>42387.565815111913</v>
      </c>
      <c r="CK362">
        <v>48442.932360127903</v>
      </c>
      <c r="CL362">
        <v>54498.298905143893</v>
      </c>
      <c r="CM362">
        <v>66609.031995175857</v>
      </c>
      <c r="CN362">
        <v>72664.398540191833</v>
      </c>
      <c r="CO362">
        <v>78719.765085207837</v>
      </c>
      <c r="CP362">
        <v>84775.131630223812</v>
      </c>
      <c r="CQ362">
        <v>90830.498175239802</v>
      </c>
      <c r="CS362">
        <v>3.8529052670744082</v>
      </c>
      <c r="CT362">
        <v>1.4630000000000001</v>
      </c>
      <c r="CV362">
        <v>3.8177614742467718E-2</v>
      </c>
      <c r="CW362">
        <v>1.5188538503682301</v>
      </c>
      <c r="CY362">
        <v>-577.94862770012185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-3605.631900208115</v>
      </c>
      <c r="DK362">
        <v>-2259.9948902045621</v>
      </c>
      <c r="DL362">
        <v>-577.94862770012151</v>
      </c>
      <c r="DM362">
        <v>1584.6822812341579</v>
      </c>
      <c r="DN362">
        <v>4468.1901598132008</v>
      </c>
      <c r="DO362">
        <v>-6027.7785182145089</v>
      </c>
      <c r="DP362">
        <v>-4951.2689102116674</v>
      </c>
      <c r="DQ362">
        <v>-3605.631900208115</v>
      </c>
      <c r="DR362">
        <v>-1875.5271730606889</v>
      </c>
      <c r="DS362">
        <v>431.27912980254399</v>
      </c>
    </row>
    <row r="363" spans="1:123" x14ac:dyDescent="0.25">
      <c r="A363" s="80" t="s">
        <v>1048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41040.220568665849</v>
      </c>
      <c r="I363">
        <v>23963.034564718469</v>
      </c>
      <c r="J363">
        <v>0</v>
      </c>
      <c r="K363">
        <v>22</v>
      </c>
      <c r="L363">
        <v>54</v>
      </c>
      <c r="M363">
        <v>1671893278</v>
      </c>
      <c r="N363">
        <v>33263</v>
      </c>
      <c r="O363">
        <v>0</v>
      </c>
      <c r="P363">
        <v>159918</v>
      </c>
      <c r="Q363">
        <v>10</v>
      </c>
      <c r="R363">
        <v>61</v>
      </c>
      <c r="S363">
        <v>29748</v>
      </c>
      <c r="T363">
        <v>42287</v>
      </c>
      <c r="U363">
        <v>658</v>
      </c>
      <c r="V363">
        <v>3</v>
      </c>
      <c r="W363">
        <v>534</v>
      </c>
      <c r="X363">
        <v>0</v>
      </c>
      <c r="Y363">
        <v>0</v>
      </c>
      <c r="Z363">
        <v>0</v>
      </c>
      <c r="AA363">
        <v>0</v>
      </c>
      <c r="AB363">
        <v>52801</v>
      </c>
      <c r="AC363">
        <v>624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84368</v>
      </c>
      <c r="BI363">
        <v>371151.85</v>
      </c>
      <c r="BJ363">
        <v>386854.95</v>
      </c>
      <c r="BK363">
        <v>15703.09</v>
      </c>
      <c r="BL363">
        <v>5</v>
      </c>
      <c r="BM363">
        <v>18</v>
      </c>
      <c r="BN363">
        <v>0</v>
      </c>
      <c r="BO363">
        <v>0</v>
      </c>
      <c r="BP363">
        <v>0</v>
      </c>
      <c r="BQ363">
        <v>45101.326404257263</v>
      </c>
      <c r="BR363">
        <v>60804.420679508723</v>
      </c>
      <c r="BS363">
        <v>15703.09427525146</v>
      </c>
      <c r="BT363">
        <v>326050.52359574271</v>
      </c>
      <c r="BU363">
        <v>326050.5293204913</v>
      </c>
      <c r="BV363">
        <v>-4.2752514582389267E-3</v>
      </c>
      <c r="BW363">
        <v>15703.09427525146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30402.210339754361</v>
      </c>
      <c r="CI363">
        <v>36482.652407705231</v>
      </c>
      <c r="CJ363">
        <v>42563.0944756561</v>
      </c>
      <c r="CK363">
        <v>48643.536543606977</v>
      </c>
      <c r="CL363">
        <v>54723.978611557854</v>
      </c>
      <c r="CM363">
        <v>66884.8627474596</v>
      </c>
      <c r="CN363">
        <v>72965.304815410462</v>
      </c>
      <c r="CO363">
        <v>79045.746883361338</v>
      </c>
      <c r="CP363">
        <v>85126.188951312201</v>
      </c>
      <c r="CQ363">
        <v>91206.631019263092</v>
      </c>
      <c r="CS363">
        <v>3.8721298881417461</v>
      </c>
      <c r="CT363">
        <v>1.4630000000000001</v>
      </c>
      <c r="CV363">
        <v>3.3023197969120677E-2</v>
      </c>
      <c r="CW363">
        <v>1.511312938628824</v>
      </c>
      <c r="CY363">
        <v>-501.9891053742777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-3542.2101393497142</v>
      </c>
      <c r="DK363">
        <v>-2191.0007909161868</v>
      </c>
      <c r="DL363">
        <v>-501.98910537427759</v>
      </c>
      <c r="DM363">
        <v>1669.5973474653199</v>
      </c>
      <c r="DN363">
        <v>4565.0459512514481</v>
      </c>
      <c r="DO363">
        <v>-5974.3869665300608</v>
      </c>
      <c r="DP363">
        <v>-4893.4194877832397</v>
      </c>
      <c r="DQ363">
        <v>-3542.2101393497119</v>
      </c>
      <c r="DR363">
        <v>-1804.9409770780351</v>
      </c>
      <c r="DS363">
        <v>511.41790595086968</v>
      </c>
    </row>
    <row r="364" spans="1:123" x14ac:dyDescent="0.25">
      <c r="A364" s="80" t="s">
        <v>1050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40070.528584761152</v>
      </c>
      <c r="I364">
        <v>29003.177222843431</v>
      </c>
      <c r="J364">
        <v>0</v>
      </c>
      <c r="K364">
        <v>10</v>
      </c>
      <c r="L364">
        <v>45</v>
      </c>
      <c r="M364">
        <v>1671750621</v>
      </c>
      <c r="N364">
        <v>9713</v>
      </c>
      <c r="O364">
        <v>0</v>
      </c>
      <c r="P364">
        <v>12862</v>
      </c>
      <c r="Q364">
        <v>14</v>
      </c>
      <c r="R364">
        <v>103</v>
      </c>
      <c r="S364">
        <v>0</v>
      </c>
      <c r="T364">
        <v>1471</v>
      </c>
      <c r="U364">
        <v>131</v>
      </c>
      <c r="V364">
        <v>77</v>
      </c>
      <c r="W364">
        <v>30</v>
      </c>
      <c r="X364">
        <v>0</v>
      </c>
      <c r="Y364">
        <v>194</v>
      </c>
      <c r="Z364">
        <v>8</v>
      </c>
      <c r="AA364">
        <v>0</v>
      </c>
      <c r="AB364">
        <v>271</v>
      </c>
      <c r="AC364">
        <v>843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31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87</v>
      </c>
      <c r="AY364">
        <v>6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1678</v>
      </c>
      <c r="BI364">
        <v>172875.41</v>
      </c>
      <c r="BJ364">
        <v>188631.7</v>
      </c>
      <c r="BK364">
        <v>15756.29</v>
      </c>
      <c r="BL364">
        <v>11</v>
      </c>
      <c r="BM364">
        <v>46</v>
      </c>
      <c r="BN364">
        <v>0</v>
      </c>
      <c r="BO364">
        <v>0</v>
      </c>
      <c r="BP364">
        <v>0</v>
      </c>
      <c r="BQ364">
        <v>43658.439953925386</v>
      </c>
      <c r="BR364">
        <v>59351.811511392429</v>
      </c>
      <c r="BS364">
        <v>15693.37155746704</v>
      </c>
      <c r="BT364">
        <v>129216.9700460746</v>
      </c>
      <c r="BU364">
        <v>129279.8884886076</v>
      </c>
      <c r="BV364">
        <v>62.918442532960398</v>
      </c>
      <c r="BW364">
        <v>15693.37155746704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29675.905755696211</v>
      </c>
      <c r="CI364">
        <v>35611.086906835459</v>
      </c>
      <c r="CJ364">
        <v>41546.268057974703</v>
      </c>
      <c r="CK364">
        <v>47481.449209113947</v>
      </c>
      <c r="CL364">
        <v>53416.630360253177</v>
      </c>
      <c r="CM364">
        <v>65286.99266253168</v>
      </c>
      <c r="CN364">
        <v>71222.173813670917</v>
      </c>
      <c r="CO364">
        <v>77157.354964810162</v>
      </c>
      <c r="CP364">
        <v>83092.536115949391</v>
      </c>
      <c r="CQ364">
        <v>89027.71726708865</v>
      </c>
      <c r="CS364">
        <v>3.781966882900464</v>
      </c>
      <c r="CT364">
        <v>1.4630000000000001</v>
      </c>
      <c r="CV364">
        <v>5.7650720868375638E-2</v>
      </c>
      <c r="CW364">
        <v>1.5473430046304339</v>
      </c>
      <c r="CY364">
        <v>-855.41867961893297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-3823.009255188555</v>
      </c>
      <c r="DK364">
        <v>-2504.080110490946</v>
      </c>
      <c r="DL364">
        <v>-855.41867961893331</v>
      </c>
      <c r="DM364">
        <v>1264.2888743593669</v>
      </c>
      <c r="DN364">
        <v>4090.5656129971012</v>
      </c>
      <c r="DO364">
        <v>-6197.0817156442517</v>
      </c>
      <c r="DP364">
        <v>-5141.9383998861631</v>
      </c>
      <c r="DQ364">
        <v>-3823.0092551885541</v>
      </c>
      <c r="DR364">
        <v>-2127.2432120059129</v>
      </c>
      <c r="DS364">
        <v>133.77817890427471</v>
      </c>
    </row>
    <row r="365" spans="1:123" x14ac:dyDescent="0.25">
      <c r="A365" s="80" t="s">
        <v>708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34938.800202174192</v>
      </c>
      <c r="I365">
        <v>32838.514663475529</v>
      </c>
      <c r="J365">
        <v>0</v>
      </c>
      <c r="K365">
        <v>3</v>
      </c>
      <c r="L365">
        <v>19</v>
      </c>
      <c r="M365">
        <v>1668588634</v>
      </c>
      <c r="N365">
        <v>13</v>
      </c>
      <c r="O365">
        <v>0</v>
      </c>
      <c r="P365">
        <v>2826</v>
      </c>
      <c r="Q365">
        <v>5</v>
      </c>
      <c r="R365">
        <v>31</v>
      </c>
      <c r="S365">
        <v>0</v>
      </c>
      <c r="T365">
        <v>2779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26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4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4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34</v>
      </c>
      <c r="BI365">
        <v>38808.6</v>
      </c>
      <c r="BJ365">
        <v>54432.88</v>
      </c>
      <c r="BK365">
        <v>15624.29</v>
      </c>
      <c r="BL365">
        <v>3</v>
      </c>
      <c r="BM365">
        <v>8</v>
      </c>
      <c r="BN365">
        <v>0</v>
      </c>
      <c r="BO365">
        <v>0</v>
      </c>
      <c r="BP365">
        <v>0</v>
      </c>
      <c r="BQ365">
        <v>38437.862606558418</v>
      </c>
      <c r="BR365">
        <v>54062.14779608418</v>
      </c>
      <c r="BS365">
        <v>15624.28518952575</v>
      </c>
      <c r="BT365">
        <v>370.73739344157372</v>
      </c>
      <c r="BU365">
        <v>370.73220391581708</v>
      </c>
      <c r="BV365">
        <v>4.810474247278762E-3</v>
      </c>
      <c r="BW365">
        <v>15624.28518952575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27031.07389804209</v>
      </c>
      <c r="CI365">
        <v>32437.288677650511</v>
      </c>
      <c r="CJ365">
        <v>37843.503457258921</v>
      </c>
      <c r="CK365">
        <v>43249.718236867353</v>
      </c>
      <c r="CL365">
        <v>48655.933016475763</v>
      </c>
      <c r="CM365">
        <v>59468.362575692598</v>
      </c>
      <c r="CN365">
        <v>64874.577355301008</v>
      </c>
      <c r="CO365">
        <v>70280.792134909439</v>
      </c>
      <c r="CP365">
        <v>75687.006914517842</v>
      </c>
      <c r="CQ365">
        <v>81093.221694126274</v>
      </c>
      <c r="CS365">
        <v>3.460135752791206</v>
      </c>
      <c r="CT365">
        <v>1.4630000000000001</v>
      </c>
      <c r="CV365">
        <v>0.1560240076630808</v>
      </c>
      <c r="CW365">
        <v>1.6912631232110871</v>
      </c>
      <c r="CY365">
        <v>-2108.748240504709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-4811.8556303089172</v>
      </c>
      <c r="DK365">
        <v>-3610.4745681737131</v>
      </c>
      <c r="DL365">
        <v>-2108.748240504709</v>
      </c>
      <c r="DM365">
        <v>-177.95724778741709</v>
      </c>
      <c r="DN365">
        <v>2396.4307425023048</v>
      </c>
      <c r="DO365">
        <v>-6974.3415421522841</v>
      </c>
      <c r="DP365">
        <v>-6013.2366924441212</v>
      </c>
      <c r="DQ365">
        <v>-4811.8556303089172</v>
      </c>
      <c r="DR365">
        <v>-3267.2228361350831</v>
      </c>
      <c r="DS365">
        <v>-1207.712443903305</v>
      </c>
    </row>
    <row r="366" spans="1:123" x14ac:dyDescent="0.25">
      <c r="A366" s="80" t="s">
        <v>710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25001.078022062229</v>
      </c>
      <c r="I366">
        <v>15681.28419224221</v>
      </c>
      <c r="J366">
        <v>0</v>
      </c>
      <c r="K366">
        <v>11</v>
      </c>
      <c r="L366">
        <v>42</v>
      </c>
      <c r="M366">
        <v>1669139897</v>
      </c>
      <c r="N366">
        <v>12</v>
      </c>
      <c r="O366">
        <v>0</v>
      </c>
      <c r="P366">
        <v>2728</v>
      </c>
      <c r="Q366">
        <v>2</v>
      </c>
      <c r="R366">
        <v>5</v>
      </c>
      <c r="S366">
        <v>0</v>
      </c>
      <c r="T366">
        <v>2716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23579.79</v>
      </c>
      <c r="BJ366">
        <v>39160.67</v>
      </c>
      <c r="BK366">
        <v>15580.87</v>
      </c>
      <c r="BL366">
        <v>2</v>
      </c>
      <c r="BM366">
        <v>2</v>
      </c>
      <c r="BN366">
        <v>0</v>
      </c>
      <c r="BO366">
        <v>0</v>
      </c>
      <c r="BP366">
        <v>0</v>
      </c>
      <c r="BQ366">
        <v>22353.509467281499</v>
      </c>
      <c r="BR366">
        <v>37934.382018370627</v>
      </c>
      <c r="BS366">
        <v>15580.872551089131</v>
      </c>
      <c r="BT366">
        <v>1226.2805327184981</v>
      </c>
      <c r="BU366">
        <v>1226.2879816293639</v>
      </c>
      <c r="BV366">
        <v>-2.5510891318845101E-3</v>
      </c>
      <c r="BW366">
        <v>15580.872551089131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18967.191009185321</v>
      </c>
      <c r="CI366">
        <v>22760.62921102238</v>
      </c>
      <c r="CJ366">
        <v>26554.06741285944</v>
      </c>
      <c r="CK366">
        <v>30347.505614696511</v>
      </c>
      <c r="CL366">
        <v>34140.943816533567</v>
      </c>
      <c r="CM366">
        <v>41727.820220207701</v>
      </c>
      <c r="CN366">
        <v>45521.258422044761</v>
      </c>
      <c r="CO366">
        <v>49314.696623881828</v>
      </c>
      <c r="CP366">
        <v>53108.134825718887</v>
      </c>
      <c r="CQ366">
        <v>56901.573027555947</v>
      </c>
      <c r="CS366">
        <v>2.4346763567948542</v>
      </c>
      <c r="CT366">
        <v>1.4630000000000001</v>
      </c>
      <c r="CV366">
        <v>0.64292883891386143</v>
      </c>
      <c r="CW366">
        <v>2.4036048913309789</v>
      </c>
      <c r="CY366">
        <v>-6097.2770464964742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-7993.9961474150059</v>
      </c>
      <c r="DK366">
        <v>-7151.0098803401033</v>
      </c>
      <c r="DL366">
        <v>-6097.2770464964742</v>
      </c>
      <c r="DM366">
        <v>-4742.4776886975233</v>
      </c>
      <c r="DN366">
        <v>-2936.0785449655891</v>
      </c>
      <c r="DO366">
        <v>-9511.3714281498324</v>
      </c>
      <c r="DP366">
        <v>-8836.9824144899085</v>
      </c>
      <c r="DQ366">
        <v>-7993.9961474150059</v>
      </c>
      <c r="DR366">
        <v>-6910.1566611758444</v>
      </c>
      <c r="DS366">
        <v>-5465.0373461902964</v>
      </c>
    </row>
    <row r="367" spans="1:123" x14ac:dyDescent="0.25">
      <c r="A367" s="80" t="s">
        <v>706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34718.760062634727</v>
      </c>
      <c r="I367">
        <v>24013.147003071561</v>
      </c>
      <c r="J367">
        <v>0</v>
      </c>
      <c r="K367">
        <v>11</v>
      </c>
      <c r="L367">
        <v>39</v>
      </c>
      <c r="M367">
        <v>1671273540</v>
      </c>
      <c r="N367">
        <v>251</v>
      </c>
      <c r="O367">
        <v>0</v>
      </c>
      <c r="P367">
        <v>1174</v>
      </c>
      <c r="Q367">
        <v>3</v>
      </c>
      <c r="R367">
        <v>4</v>
      </c>
      <c r="S367">
        <v>0</v>
      </c>
      <c r="T367">
        <v>921</v>
      </c>
      <c r="U367">
        <v>0</v>
      </c>
      <c r="V367">
        <v>2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2</v>
      </c>
      <c r="BI367">
        <v>45357.59</v>
      </c>
      <c r="BJ367">
        <v>60873.63</v>
      </c>
      <c r="BK367">
        <v>15516.04</v>
      </c>
      <c r="BL367">
        <v>1</v>
      </c>
      <c r="BM367">
        <v>3</v>
      </c>
      <c r="BN367">
        <v>0</v>
      </c>
      <c r="BO367">
        <v>0</v>
      </c>
      <c r="BP367">
        <v>0</v>
      </c>
      <c r="BQ367">
        <v>36048.253984224983</v>
      </c>
      <c r="BR367">
        <v>51564.296080105887</v>
      </c>
      <c r="BS367">
        <v>15516.04209588091</v>
      </c>
      <c r="BT367">
        <v>9309.3360157750139</v>
      </c>
      <c r="BU367">
        <v>9309.333919894103</v>
      </c>
      <c r="BV367">
        <v>-2.0958809127478162E-3</v>
      </c>
      <c r="BW367">
        <v>15516.04209588091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25782.148040052951</v>
      </c>
      <c r="CI367">
        <v>30938.57764806354</v>
      </c>
      <c r="CJ367">
        <v>36095.007256074117</v>
      </c>
      <c r="CK367">
        <v>41251.436864084717</v>
      </c>
      <c r="CL367">
        <v>46407.866472095309</v>
      </c>
      <c r="CM367">
        <v>56720.725688116487</v>
      </c>
      <c r="CN367">
        <v>61877.155296127072</v>
      </c>
      <c r="CO367">
        <v>67033.584904137664</v>
      </c>
      <c r="CP367">
        <v>72190.014512148249</v>
      </c>
      <c r="CQ367">
        <v>77346.444120158849</v>
      </c>
      <c r="CS367">
        <v>3.3232892616213521</v>
      </c>
      <c r="CT367">
        <v>1.4630000000000001</v>
      </c>
      <c r="CV367">
        <v>0.2036267941504728</v>
      </c>
      <c r="CW367">
        <v>1.7609059998421419</v>
      </c>
      <c r="CY367">
        <v>-2624.9680758544391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-5203.1828798597344</v>
      </c>
      <c r="DK367">
        <v>-4057.3096336351591</v>
      </c>
      <c r="DL367">
        <v>-2624.96807585444</v>
      </c>
      <c r="DM367">
        <v>-783.38607299351497</v>
      </c>
      <c r="DN367">
        <v>1672.056597487719</v>
      </c>
      <c r="DO367">
        <v>-7265.7547230639702</v>
      </c>
      <c r="DP367">
        <v>-6349.0561260843097</v>
      </c>
      <c r="DQ367">
        <v>-5203.1828798597344</v>
      </c>
      <c r="DR367">
        <v>-3729.917277570994</v>
      </c>
      <c r="DS367">
        <v>-1765.563141186009</v>
      </c>
    </row>
    <row r="368" spans="1:123" x14ac:dyDescent="0.25">
      <c r="A368" s="80" t="s">
        <v>711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21180.751722851499</v>
      </c>
      <c r="I368">
        <v>16047.513256997059</v>
      </c>
      <c r="J368">
        <v>0</v>
      </c>
      <c r="K368">
        <v>14</v>
      </c>
      <c r="L368">
        <v>25</v>
      </c>
      <c r="M368">
        <v>1666125976</v>
      </c>
      <c r="N368">
        <v>511</v>
      </c>
      <c r="O368">
        <v>0</v>
      </c>
      <c r="P368">
        <v>813</v>
      </c>
      <c r="Q368">
        <v>5</v>
      </c>
      <c r="R368">
        <v>19</v>
      </c>
      <c r="S368">
        <v>3</v>
      </c>
      <c r="T368">
        <v>69</v>
      </c>
      <c r="U368">
        <v>0</v>
      </c>
      <c r="V368">
        <v>3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227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233</v>
      </c>
      <c r="BI368">
        <v>75863.05</v>
      </c>
      <c r="BJ368">
        <v>112706.9</v>
      </c>
      <c r="BK368">
        <v>36843.85</v>
      </c>
      <c r="BL368">
        <v>2</v>
      </c>
      <c r="BM368">
        <v>12</v>
      </c>
      <c r="BN368">
        <v>0</v>
      </c>
      <c r="BO368">
        <v>0</v>
      </c>
      <c r="BP368">
        <v>0</v>
      </c>
      <c r="BQ368">
        <v>17489.71423720818</v>
      </c>
      <c r="BR368">
        <v>32975.539266714462</v>
      </c>
      <c r="BS368">
        <v>15485.825029506281</v>
      </c>
      <c r="BT368">
        <v>58373.335762791823</v>
      </c>
      <c r="BU368">
        <v>79731.360733285532</v>
      </c>
      <c r="BV368">
        <v>21358.02497049372</v>
      </c>
      <c r="BW368">
        <v>15485.825029506281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16487.769633357231</v>
      </c>
      <c r="CI368">
        <v>19785.323560028679</v>
      </c>
      <c r="CJ368">
        <v>23082.877486700119</v>
      </c>
      <c r="CK368">
        <v>26380.431413371571</v>
      </c>
      <c r="CL368">
        <v>29677.985340043018</v>
      </c>
      <c r="CM368">
        <v>36273.09319338591</v>
      </c>
      <c r="CN368">
        <v>39570.647120057351</v>
      </c>
      <c r="CO368">
        <v>42868.201046728813</v>
      </c>
      <c r="CP368">
        <v>46165.754973400253</v>
      </c>
      <c r="CQ368">
        <v>49463.308900071686</v>
      </c>
      <c r="CS368">
        <v>2.129401514215985</v>
      </c>
      <c r="CT368">
        <v>1.4630000000000001</v>
      </c>
      <c r="CV368">
        <v>0.87846208115088298</v>
      </c>
      <c r="CW368">
        <v>2.7481900247237419</v>
      </c>
      <c r="CY368">
        <v>-7241.9402128276633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-8890.7171761633872</v>
      </c>
      <c r="DK368">
        <v>-8157.927414680843</v>
      </c>
      <c r="DL368">
        <v>-7241.9402128276633</v>
      </c>
      <c r="DM368">
        <v>-6064.2423818735751</v>
      </c>
      <c r="DN368">
        <v>-4493.9786072681254</v>
      </c>
      <c r="DO368">
        <v>-10209.738746831959</v>
      </c>
      <c r="DP368">
        <v>-9623.5069376459287</v>
      </c>
      <c r="DQ368">
        <v>-8890.7171761633872</v>
      </c>
      <c r="DR368">
        <v>-7948.5589114001159</v>
      </c>
      <c r="DS368">
        <v>-6692.3478917157554</v>
      </c>
    </row>
    <row r="369" spans="1:123" x14ac:dyDescent="0.25">
      <c r="A369" s="80" t="s">
        <v>1060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25451.411009788881</v>
      </c>
      <c r="I369">
        <v>15422</v>
      </c>
      <c r="J369">
        <v>0</v>
      </c>
      <c r="K369">
        <v>14</v>
      </c>
      <c r="L369">
        <v>50</v>
      </c>
      <c r="M369">
        <v>1667426668</v>
      </c>
      <c r="N369">
        <v>10806</v>
      </c>
      <c r="O369">
        <v>0</v>
      </c>
      <c r="P369">
        <v>13800</v>
      </c>
      <c r="Q369">
        <v>4</v>
      </c>
      <c r="R369">
        <v>11</v>
      </c>
      <c r="S369">
        <v>5</v>
      </c>
      <c r="T369">
        <v>2718</v>
      </c>
      <c r="U369">
        <v>0</v>
      </c>
      <c r="V369">
        <v>271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276</v>
      </c>
      <c r="BI369">
        <v>23496.78</v>
      </c>
      <c r="BJ369">
        <v>38978.019999999997</v>
      </c>
      <c r="BK369">
        <v>15481.25</v>
      </c>
      <c r="BL369">
        <v>2</v>
      </c>
      <c r="BM369">
        <v>2</v>
      </c>
      <c r="BN369">
        <v>0</v>
      </c>
      <c r="BO369">
        <v>0</v>
      </c>
      <c r="BP369">
        <v>0</v>
      </c>
      <c r="BQ369">
        <v>23490.915928654871</v>
      </c>
      <c r="BR369">
        <v>38972.163973514493</v>
      </c>
      <c r="BS369">
        <v>15481.24804485962</v>
      </c>
      <c r="BT369">
        <v>5.8640713451241027</v>
      </c>
      <c r="BU369">
        <v>5.8560264855041169</v>
      </c>
      <c r="BV369">
        <v>1.9551403820514679E-3</v>
      </c>
      <c r="BW369">
        <v>15481.24804485962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19486.08198675725</v>
      </c>
      <c r="CI369">
        <v>23383.29838410869</v>
      </c>
      <c r="CJ369">
        <v>27280.514781460141</v>
      </c>
      <c r="CK369">
        <v>31177.731178811591</v>
      </c>
      <c r="CL369">
        <v>35074.947576163053</v>
      </c>
      <c r="CM369">
        <v>42869.380370865947</v>
      </c>
      <c r="CN369">
        <v>46766.596768217387</v>
      </c>
      <c r="CO369">
        <v>50663.813165568841</v>
      </c>
      <c r="CP369">
        <v>54561.029562920288</v>
      </c>
      <c r="CQ369">
        <v>58458.245960271743</v>
      </c>
      <c r="CS369">
        <v>2.5173786932801439</v>
      </c>
      <c r="CT369">
        <v>1.4630000000000001</v>
      </c>
      <c r="CV369">
        <v>0.58895441940362181</v>
      </c>
      <c r="CW369">
        <v>2.3246403155874988</v>
      </c>
      <c r="CY369">
        <v>-5738.2070514809948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-7686.8152501567192</v>
      </c>
      <c r="DK369">
        <v>-6820.7671618563982</v>
      </c>
      <c r="DL369">
        <v>-5738.2070514809948</v>
      </c>
      <c r="DM369">
        <v>-4346.3440524269063</v>
      </c>
      <c r="DN369">
        <v>-2490.526720354786</v>
      </c>
      <c r="DO369">
        <v>-9245.7018090972997</v>
      </c>
      <c r="DP369">
        <v>-8552.8633384570421</v>
      </c>
      <c r="DQ369">
        <v>-7686.8152501567192</v>
      </c>
      <c r="DR369">
        <v>-6573.3248509134482</v>
      </c>
      <c r="DS369">
        <v>-5088.6709852557524</v>
      </c>
    </row>
    <row r="370" spans="1:123" x14ac:dyDescent="0.25">
      <c r="A370" s="80" t="s">
        <v>629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78227.790943916043</v>
      </c>
      <c r="I370">
        <v>44923.786992126647</v>
      </c>
      <c r="J370">
        <v>6140.5936527626118</v>
      </c>
      <c r="K370">
        <v>12</v>
      </c>
      <c r="L370">
        <v>56</v>
      </c>
      <c r="M370">
        <v>1671665983</v>
      </c>
      <c r="N370">
        <v>163</v>
      </c>
      <c r="O370">
        <v>0</v>
      </c>
      <c r="P370">
        <v>29744</v>
      </c>
      <c r="Q370">
        <v>2</v>
      </c>
      <c r="R370">
        <v>5</v>
      </c>
      <c r="S370">
        <v>0</v>
      </c>
      <c r="T370">
        <v>29581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117872.29</v>
      </c>
      <c r="BJ370">
        <v>132900.14000000001</v>
      </c>
      <c r="BK370">
        <v>15027.86</v>
      </c>
      <c r="BL370">
        <v>1</v>
      </c>
      <c r="BM370">
        <v>4</v>
      </c>
      <c r="BN370">
        <v>0</v>
      </c>
      <c r="BO370">
        <v>0</v>
      </c>
      <c r="BP370">
        <v>0</v>
      </c>
      <c r="BQ370">
        <v>100191.79649254819</v>
      </c>
      <c r="BR370">
        <v>115219.6515347267</v>
      </c>
      <c r="BS370">
        <v>15027.855042178529</v>
      </c>
      <c r="BT370">
        <v>17680.4935074518</v>
      </c>
      <c r="BU370">
        <v>17680.488465273291</v>
      </c>
      <c r="BV370">
        <v>4.9578214657231001E-3</v>
      </c>
      <c r="BW370">
        <v>15027.855042178529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57609.825767363363</v>
      </c>
      <c r="CI370">
        <v>69131.790920836036</v>
      </c>
      <c r="CJ370">
        <v>80653.756074308709</v>
      </c>
      <c r="CK370">
        <v>92175.721227781381</v>
      </c>
      <c r="CL370">
        <v>103697.6863812541</v>
      </c>
      <c r="CM370">
        <v>126741.6166881994</v>
      </c>
      <c r="CN370">
        <v>138263.5818416721</v>
      </c>
      <c r="CO370">
        <v>149785.54699514469</v>
      </c>
      <c r="CP370">
        <v>161307.51214861739</v>
      </c>
      <c r="CQ370">
        <v>172829.47730209009</v>
      </c>
      <c r="CS370">
        <v>7.6670723274439929</v>
      </c>
      <c r="CT370">
        <v>1.4630000000000001</v>
      </c>
      <c r="CV370">
        <v>-0.47828847450908318</v>
      </c>
      <c r="CW370">
        <v>0.76326396179321132</v>
      </c>
      <c r="CY370">
        <v>13777.05784150315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8016.0752647668114</v>
      </c>
      <c r="DK370">
        <v>10576.511965538521</v>
      </c>
      <c r="DL370">
        <v>13777.05784150315</v>
      </c>
      <c r="DM370">
        <v>17892.045396314821</v>
      </c>
      <c r="DN370">
        <v>23378.69546939704</v>
      </c>
      <c r="DO370">
        <v>3407.2892033777412</v>
      </c>
      <c r="DP370">
        <v>5455.6385639951059</v>
      </c>
      <c r="DQ370">
        <v>8016.0752647668114</v>
      </c>
      <c r="DR370">
        <v>11308.065308616149</v>
      </c>
      <c r="DS370">
        <v>15697.385367081921</v>
      </c>
    </row>
    <row r="371" spans="1:123" x14ac:dyDescent="0.25">
      <c r="A371" s="80" t="s">
        <v>697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40416.27374339354</v>
      </c>
      <c r="I371">
        <v>33289.758535206507</v>
      </c>
      <c r="J371">
        <v>0</v>
      </c>
      <c r="K371">
        <v>13</v>
      </c>
      <c r="L371">
        <v>52</v>
      </c>
      <c r="M371">
        <v>1672115810</v>
      </c>
      <c r="N371">
        <v>6155</v>
      </c>
      <c r="O371">
        <v>0</v>
      </c>
      <c r="P371">
        <v>24007</v>
      </c>
      <c r="Q371">
        <v>2</v>
      </c>
      <c r="R371">
        <v>7</v>
      </c>
      <c r="S371">
        <v>0</v>
      </c>
      <c r="T371">
        <v>17852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93348.41</v>
      </c>
      <c r="BJ371">
        <v>108349.06</v>
      </c>
      <c r="BK371">
        <v>15000.65</v>
      </c>
      <c r="BL371">
        <v>2</v>
      </c>
      <c r="BM371">
        <v>5</v>
      </c>
      <c r="BN371">
        <v>0</v>
      </c>
      <c r="BO371">
        <v>0</v>
      </c>
      <c r="BP371">
        <v>0</v>
      </c>
      <c r="BQ371">
        <v>44798.15797437766</v>
      </c>
      <c r="BR371">
        <v>59798.804906793499</v>
      </c>
      <c r="BS371">
        <v>15000.646932415841</v>
      </c>
      <c r="BT371">
        <v>48550.252025622343</v>
      </c>
      <c r="BU371">
        <v>48550.255093206499</v>
      </c>
      <c r="BV371">
        <v>3.0675841626361939E-3</v>
      </c>
      <c r="BW371">
        <v>15000.646932415841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29899.402453396749</v>
      </c>
      <c r="CI371">
        <v>35879.282944076098</v>
      </c>
      <c r="CJ371">
        <v>41859.16343475545</v>
      </c>
      <c r="CK371">
        <v>47839.043925434802</v>
      </c>
      <c r="CL371">
        <v>53818.924416114147</v>
      </c>
      <c r="CM371">
        <v>65778.685397472858</v>
      </c>
      <c r="CN371">
        <v>71758.565888152196</v>
      </c>
      <c r="CO371">
        <v>77738.446378831548</v>
      </c>
      <c r="CP371">
        <v>83718.3268695109</v>
      </c>
      <c r="CQ371">
        <v>89698.207360190252</v>
      </c>
      <c r="CS371">
        <v>3.9864150643776921</v>
      </c>
      <c r="CT371">
        <v>1.4630000000000001</v>
      </c>
      <c r="CV371">
        <v>3.407807617350711E-3</v>
      </c>
      <c r="CW371">
        <v>1.4679856225441841</v>
      </c>
      <c r="CY371">
        <v>-50.945705717461543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-3040.885951057136</v>
      </c>
      <c r="DK371">
        <v>-1712.0236197950601</v>
      </c>
      <c r="DL371">
        <v>-50.945705717462261</v>
      </c>
      <c r="DM371">
        <v>2084.7258980965912</v>
      </c>
      <c r="DN371">
        <v>4932.2880365153314</v>
      </c>
      <c r="DO371">
        <v>-5432.8381473288773</v>
      </c>
      <c r="DP371">
        <v>-4369.7482823192149</v>
      </c>
      <c r="DQ371">
        <v>-3040.885951057136</v>
      </c>
      <c r="DR371">
        <v>-1332.3486680058941</v>
      </c>
      <c r="DS371">
        <v>945.70104272909703</v>
      </c>
    </row>
    <row r="372" spans="1:123" x14ac:dyDescent="0.25">
      <c r="A372" s="80" t="s">
        <v>1251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38064.417211466782</v>
      </c>
      <c r="I372">
        <v>37693.801367323067</v>
      </c>
      <c r="J372">
        <v>0</v>
      </c>
      <c r="K372">
        <v>1</v>
      </c>
      <c r="L372">
        <v>2</v>
      </c>
      <c r="M372">
        <v>1671651321</v>
      </c>
      <c r="N372">
        <v>29</v>
      </c>
      <c r="O372">
        <v>0</v>
      </c>
      <c r="P372">
        <v>224</v>
      </c>
      <c r="Q372">
        <v>3</v>
      </c>
      <c r="R372">
        <v>8</v>
      </c>
      <c r="S372">
        <v>0</v>
      </c>
      <c r="T372">
        <v>193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2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2</v>
      </c>
      <c r="BI372">
        <v>122372.34</v>
      </c>
      <c r="BJ372">
        <v>193079.65</v>
      </c>
      <c r="BK372">
        <v>70707.31</v>
      </c>
      <c r="BL372">
        <v>2</v>
      </c>
      <c r="BM372">
        <v>3</v>
      </c>
      <c r="BN372">
        <v>0</v>
      </c>
      <c r="BO372">
        <v>0</v>
      </c>
      <c r="BP372">
        <v>0</v>
      </c>
      <c r="BQ372">
        <v>41407.682575090686</v>
      </c>
      <c r="BR372">
        <v>56401.335522349313</v>
      </c>
      <c r="BS372">
        <v>14993.652947258621</v>
      </c>
      <c r="BT372">
        <v>80964.65742490931</v>
      </c>
      <c r="BU372">
        <v>136678.31447765071</v>
      </c>
      <c r="BV372">
        <v>55713.657052741379</v>
      </c>
      <c r="BW372">
        <v>14993.652947258621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28200.667761174649</v>
      </c>
      <c r="CI372">
        <v>33840.801313409582</v>
      </c>
      <c r="CJ372">
        <v>39480.934865644507</v>
      </c>
      <c r="CK372">
        <v>45121.068417879447</v>
      </c>
      <c r="CL372">
        <v>50761.201970114373</v>
      </c>
      <c r="CM372">
        <v>62041.469074584238</v>
      </c>
      <c r="CN372">
        <v>67681.602626819164</v>
      </c>
      <c r="CO372">
        <v>73321.736179054104</v>
      </c>
      <c r="CP372">
        <v>78961.869731289029</v>
      </c>
      <c r="CQ372">
        <v>84602.003283523954</v>
      </c>
      <c r="CS372">
        <v>3.7616807405603909</v>
      </c>
      <c r="CT372">
        <v>1.4630000000000001</v>
      </c>
      <c r="CV372">
        <v>6.3354461974916454E-2</v>
      </c>
      <c r="CW372">
        <v>1.5556875778693029</v>
      </c>
      <c r="CY372">
        <v>-893.31906667129499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-3713.385842788759</v>
      </c>
      <c r="DK372">
        <v>-2460.0228311809969</v>
      </c>
      <c r="DL372">
        <v>-893.31906667129442</v>
      </c>
      <c r="DM372">
        <v>1121.01434484118</v>
      </c>
      <c r="DN372">
        <v>3806.7922268578131</v>
      </c>
      <c r="DO372">
        <v>-5969.4392636827306</v>
      </c>
      <c r="DP372">
        <v>-4966.748854396521</v>
      </c>
      <c r="DQ372">
        <v>-3713.385842788759</v>
      </c>
      <c r="DR372">
        <v>-2101.9191135787792</v>
      </c>
      <c r="DS372">
        <v>46.703192034528911</v>
      </c>
    </row>
    <row r="373" spans="1:123" x14ac:dyDescent="0.25">
      <c r="A373" s="80" t="s">
        <v>1037</v>
      </c>
      <c r="B373">
        <v>34650.457683390632</v>
      </c>
      <c r="C373">
        <v>5913.2526854599082</v>
      </c>
      <c r="D373">
        <v>0</v>
      </c>
      <c r="E373">
        <v>48</v>
      </c>
      <c r="F373">
        <v>76</v>
      </c>
      <c r="G373">
        <v>1670114651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193627</v>
      </c>
      <c r="O373">
        <v>0</v>
      </c>
      <c r="P373">
        <v>194630</v>
      </c>
      <c r="Q373">
        <v>5</v>
      </c>
      <c r="R373">
        <v>25</v>
      </c>
      <c r="S373">
        <v>5</v>
      </c>
      <c r="T373">
        <v>0</v>
      </c>
      <c r="U373">
        <v>998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125350.01</v>
      </c>
      <c r="BJ373">
        <v>140341.37</v>
      </c>
      <c r="BK373">
        <v>14991.36</v>
      </c>
      <c r="BL373">
        <v>1</v>
      </c>
      <c r="BM373">
        <v>12</v>
      </c>
      <c r="BN373">
        <v>37269.308555178883</v>
      </c>
      <c r="BO373">
        <v>52260.669864796168</v>
      </c>
      <c r="BP373">
        <v>14991.36130961729</v>
      </c>
      <c r="BQ373">
        <v>0</v>
      </c>
      <c r="BR373">
        <v>0</v>
      </c>
      <c r="BS373">
        <v>0</v>
      </c>
      <c r="BT373">
        <v>88080.701444821112</v>
      </c>
      <c r="BU373">
        <v>88080.700135203835</v>
      </c>
      <c r="BV373">
        <v>-1.3096172879158981E-3</v>
      </c>
      <c r="BW373">
        <v>14991.36130961729</v>
      </c>
      <c r="BX373">
        <v>26130.33493239808</v>
      </c>
      <c r="BY373">
        <v>31356.401918877698</v>
      </c>
      <c r="BZ373">
        <v>36582.468905357317</v>
      </c>
      <c r="CA373">
        <v>41808.535891836938</v>
      </c>
      <c r="CB373">
        <v>47034.602878316553</v>
      </c>
      <c r="CC373">
        <v>57486.736851275789</v>
      </c>
      <c r="CD373">
        <v>62712.803837755397</v>
      </c>
      <c r="CE373">
        <v>67938.870824235026</v>
      </c>
      <c r="CF373">
        <v>73164.937810714633</v>
      </c>
      <c r="CG373">
        <v>78391.004797194255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3.4860523194294428</v>
      </c>
      <c r="CT373">
        <v>1.4630000000000001</v>
      </c>
      <c r="CU373">
        <v>0.14742970944700959</v>
      </c>
      <c r="CX373">
        <v>-1926.1938434182471</v>
      </c>
      <c r="CZ373">
        <v>-4539.2273366580557</v>
      </c>
      <c r="DA373">
        <v>-3377.8791174403632</v>
      </c>
      <c r="DB373">
        <v>-1926.1938434182471</v>
      </c>
      <c r="DC373">
        <v>-59.741348246954658</v>
      </c>
      <c r="DD373">
        <v>2428.861978648099</v>
      </c>
      <c r="DE373">
        <v>-6629.6541312499012</v>
      </c>
      <c r="DF373">
        <v>-5700.5755558757464</v>
      </c>
      <c r="DG373">
        <v>-4539.2273366580539</v>
      </c>
      <c r="DH373">
        <v>-3046.0653405210201</v>
      </c>
      <c r="DI373">
        <v>-1055.1826790049761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</row>
    <row r="374" spans="1:123" x14ac:dyDescent="0.25">
      <c r="A374" s="80" t="s">
        <v>709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38642.799012804608</v>
      </c>
      <c r="I374">
        <v>27781.73862224663</v>
      </c>
      <c r="J374">
        <v>0</v>
      </c>
      <c r="K374">
        <v>21</v>
      </c>
      <c r="L374">
        <v>40</v>
      </c>
      <c r="M374">
        <v>1671695177</v>
      </c>
      <c r="N374">
        <v>25058</v>
      </c>
      <c r="O374">
        <v>0</v>
      </c>
      <c r="P374">
        <v>32212</v>
      </c>
      <c r="Q374">
        <v>6</v>
      </c>
      <c r="R374">
        <v>31</v>
      </c>
      <c r="S374">
        <v>0</v>
      </c>
      <c r="T374">
        <v>7112</v>
      </c>
      <c r="U374">
        <v>1</v>
      </c>
      <c r="V374">
        <v>41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42</v>
      </c>
      <c r="BI374">
        <v>108994.73</v>
      </c>
      <c r="BJ374">
        <v>123906.1</v>
      </c>
      <c r="BK374">
        <v>14911.36</v>
      </c>
      <c r="BL374">
        <v>2</v>
      </c>
      <c r="BM374">
        <v>8</v>
      </c>
      <c r="BN374">
        <v>0</v>
      </c>
      <c r="BO374">
        <v>0</v>
      </c>
      <c r="BP374">
        <v>0</v>
      </c>
      <c r="BQ374">
        <v>42333.724306619231</v>
      </c>
      <c r="BR374">
        <v>57245.085440994728</v>
      </c>
      <c r="BS374">
        <v>14911.3611343755</v>
      </c>
      <c r="BT374">
        <v>66661.005693380765</v>
      </c>
      <c r="BU374">
        <v>66661.014559005271</v>
      </c>
      <c r="BV374">
        <v>-1.134375495894346E-3</v>
      </c>
      <c r="BW374">
        <v>14911.3611343755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28622.54272049736</v>
      </c>
      <c r="CI374">
        <v>34347.051264596827</v>
      </c>
      <c r="CJ374">
        <v>40071.559808696307</v>
      </c>
      <c r="CK374">
        <v>45796.068352795788</v>
      </c>
      <c r="CL374">
        <v>51520.576896895247</v>
      </c>
      <c r="CM374">
        <v>62969.593985094209</v>
      </c>
      <c r="CN374">
        <v>68694.102529193668</v>
      </c>
      <c r="CO374">
        <v>74418.611073293156</v>
      </c>
      <c r="CP374">
        <v>80143.119617392615</v>
      </c>
      <c r="CQ374">
        <v>85867.628161492088</v>
      </c>
      <c r="CS374">
        <v>3.839024816388247</v>
      </c>
      <c r="CT374">
        <v>1.4630000000000001</v>
      </c>
      <c r="CV374">
        <v>4.1931269348552742E-2</v>
      </c>
      <c r="CW374">
        <v>1.5243454470569331</v>
      </c>
      <c r="CY374">
        <v>-600.08977412681497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-3462.3440461765508</v>
      </c>
      <c r="DK374">
        <v>-2190.2310363766678</v>
      </c>
      <c r="DL374">
        <v>-600.08977412681452</v>
      </c>
      <c r="DM374">
        <v>1444.3775630515679</v>
      </c>
      <c r="DN374">
        <v>4170.3340126227449</v>
      </c>
      <c r="DO374">
        <v>-5752.1474638163381</v>
      </c>
      <c r="DP374">
        <v>-4734.4570559764315</v>
      </c>
      <c r="DQ374">
        <v>-3462.344046176549</v>
      </c>
      <c r="DR374">
        <v>-1826.770176433844</v>
      </c>
      <c r="DS374">
        <v>353.99498322309961</v>
      </c>
    </row>
    <row r="375" spans="1:123" x14ac:dyDescent="0.25">
      <c r="A375" s="80" t="s">
        <v>338</v>
      </c>
      <c r="B375">
        <v>8669.6537181413605</v>
      </c>
      <c r="C375">
        <v>0</v>
      </c>
      <c r="D375">
        <v>0</v>
      </c>
      <c r="E375">
        <v>145</v>
      </c>
      <c r="F375">
        <v>88</v>
      </c>
      <c r="G375">
        <v>1637185469</v>
      </c>
      <c r="H375">
        <v>37922.763962490113</v>
      </c>
      <c r="I375">
        <v>0</v>
      </c>
      <c r="J375">
        <v>0</v>
      </c>
      <c r="K375">
        <v>41</v>
      </c>
      <c r="L375">
        <v>35</v>
      </c>
      <c r="M375">
        <v>1671803653</v>
      </c>
      <c r="N375">
        <v>651</v>
      </c>
      <c r="O375">
        <v>0</v>
      </c>
      <c r="P375">
        <v>1183</v>
      </c>
      <c r="Q375">
        <v>7</v>
      </c>
      <c r="R375">
        <v>54</v>
      </c>
      <c r="S375">
        <v>21</v>
      </c>
      <c r="T375">
        <v>273</v>
      </c>
      <c r="U375">
        <v>3</v>
      </c>
      <c r="V375">
        <v>43</v>
      </c>
      <c r="W375">
        <v>44</v>
      </c>
      <c r="X375">
        <v>0</v>
      </c>
      <c r="Y375">
        <v>0</v>
      </c>
      <c r="Z375">
        <v>0</v>
      </c>
      <c r="AA375">
        <v>0</v>
      </c>
      <c r="AB375">
        <v>148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259</v>
      </c>
      <c r="BI375">
        <v>88625.91</v>
      </c>
      <c r="BJ375">
        <v>103621.11</v>
      </c>
      <c r="BK375">
        <v>14995.2</v>
      </c>
      <c r="BL375">
        <v>3</v>
      </c>
      <c r="BM375">
        <v>12</v>
      </c>
      <c r="BN375">
        <v>0</v>
      </c>
      <c r="BO375">
        <v>0</v>
      </c>
      <c r="BP375">
        <v>0</v>
      </c>
      <c r="BQ375">
        <v>40977.848279222228</v>
      </c>
      <c r="BR375">
        <v>55873.973247482369</v>
      </c>
      <c r="BS375">
        <v>14896.124968260139</v>
      </c>
      <c r="BT375">
        <v>47648.061720777769</v>
      </c>
      <c r="BU375">
        <v>47747.136752517632</v>
      </c>
      <c r="BV375">
        <v>99.075031739863334</v>
      </c>
      <c r="BW375">
        <v>14896.124968260139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27936.986623741181</v>
      </c>
      <c r="CI375">
        <v>33524.38394848942</v>
      </c>
      <c r="CJ375">
        <v>39111.781273237662</v>
      </c>
      <c r="CK375">
        <v>44699.178597985898</v>
      </c>
      <c r="CL375">
        <v>50286.575922734133</v>
      </c>
      <c r="CM375">
        <v>61461.370572230611</v>
      </c>
      <c r="CN375">
        <v>67048.767896978839</v>
      </c>
      <c r="CO375">
        <v>72636.165221727075</v>
      </c>
      <c r="CP375">
        <v>78223.56254647531</v>
      </c>
      <c r="CQ375">
        <v>83810.959871223546</v>
      </c>
      <c r="CS375">
        <v>3.7509065858762352</v>
      </c>
      <c r="CT375">
        <v>1.4630000000000001</v>
      </c>
      <c r="CV375">
        <v>6.6408855678173451E-2</v>
      </c>
      <c r="CW375">
        <v>1.5601561558571679</v>
      </c>
      <c r="CY375">
        <v>-927.63165638954558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-3721.3303187636629</v>
      </c>
      <c r="DK375">
        <v>-2479.686468819611</v>
      </c>
      <c r="DL375">
        <v>-927.63165638954524</v>
      </c>
      <c r="DM375">
        <v>1067.867388163397</v>
      </c>
      <c r="DN375">
        <v>3728.5327809006521</v>
      </c>
      <c r="DO375">
        <v>-5956.2892486629571</v>
      </c>
      <c r="DP375">
        <v>-4962.9741687077149</v>
      </c>
      <c r="DQ375">
        <v>-3721.3303187636629</v>
      </c>
      <c r="DR375">
        <v>-2124.9310831213102</v>
      </c>
      <c r="DS375">
        <v>3.6012310684945992</v>
      </c>
    </row>
    <row r="376" spans="1:123" x14ac:dyDescent="0.25">
      <c r="A376" s="80" t="s">
        <v>1042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40572.891870792038</v>
      </c>
      <c r="I376">
        <v>28351.158039176869</v>
      </c>
      <c r="J376">
        <v>0</v>
      </c>
      <c r="K376">
        <v>24</v>
      </c>
      <c r="L376">
        <v>54</v>
      </c>
      <c r="M376">
        <v>1672009754</v>
      </c>
      <c r="N376">
        <v>377</v>
      </c>
      <c r="O376">
        <v>0</v>
      </c>
      <c r="P376">
        <v>2977</v>
      </c>
      <c r="Q376">
        <v>3</v>
      </c>
      <c r="R376">
        <v>16</v>
      </c>
      <c r="S376">
        <v>0</v>
      </c>
      <c r="T376">
        <v>2595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5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5</v>
      </c>
      <c r="BI376">
        <v>45461.3</v>
      </c>
      <c r="BJ376">
        <v>60259.41</v>
      </c>
      <c r="BK376">
        <v>14798.12</v>
      </c>
      <c r="BL376">
        <v>2</v>
      </c>
      <c r="BM376">
        <v>5</v>
      </c>
      <c r="BN376">
        <v>0</v>
      </c>
      <c r="BO376">
        <v>0</v>
      </c>
      <c r="BP376">
        <v>0</v>
      </c>
      <c r="BQ376">
        <v>44942.815478004937</v>
      </c>
      <c r="BR376">
        <v>59740.93110175246</v>
      </c>
      <c r="BS376">
        <v>14798.11562374751</v>
      </c>
      <c r="BT376">
        <v>518.48452199505846</v>
      </c>
      <c r="BU376">
        <v>518.47889824754384</v>
      </c>
      <c r="BV376">
        <v>4.3762524874182418E-3</v>
      </c>
      <c r="BW376">
        <v>14798.11562374751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29870.46555087623</v>
      </c>
      <c r="CI376">
        <v>35844.558661051473</v>
      </c>
      <c r="CJ376">
        <v>41818.651771226723</v>
      </c>
      <c r="CK376">
        <v>47792.744881401974</v>
      </c>
      <c r="CL376">
        <v>53766.837991577217</v>
      </c>
      <c r="CM376">
        <v>65715.02421192771</v>
      </c>
      <c r="CN376">
        <v>71689.117322102946</v>
      </c>
      <c r="CO376">
        <v>77663.210432278196</v>
      </c>
      <c r="CP376">
        <v>83637.303542453432</v>
      </c>
      <c r="CQ376">
        <v>89611.396652628697</v>
      </c>
      <c r="CS376">
        <v>4.0370634086601029</v>
      </c>
      <c r="CT376">
        <v>1.4630000000000001</v>
      </c>
      <c r="CV376">
        <v>-9.1807843742549577E-3</v>
      </c>
      <c r="CW376">
        <v>1.4495685124604649</v>
      </c>
      <c r="CY376">
        <v>137.11715169060199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-2849.9294033970218</v>
      </c>
      <c r="DK376">
        <v>-1522.3531566914121</v>
      </c>
      <c r="DL376">
        <v>137.1171516906015</v>
      </c>
      <c r="DM376">
        <v>2270.721833896047</v>
      </c>
      <c r="DN376">
        <v>5115.528076836641</v>
      </c>
      <c r="DO376">
        <v>-5239.5666474671179</v>
      </c>
      <c r="DP376">
        <v>-4177.5056501026302</v>
      </c>
      <c r="DQ376">
        <v>-2849.92940339702</v>
      </c>
      <c r="DR376">
        <v>-1143.0456576326631</v>
      </c>
      <c r="DS376">
        <v>1132.799336719811</v>
      </c>
    </row>
    <row r="377" spans="1:123" x14ac:dyDescent="0.25">
      <c r="A377" s="80" t="s">
        <v>714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22500.489932708821</v>
      </c>
      <c r="I377">
        <v>12974.914399913639</v>
      </c>
      <c r="J377">
        <v>0</v>
      </c>
      <c r="K377">
        <v>25</v>
      </c>
      <c r="L377">
        <v>56</v>
      </c>
      <c r="M377">
        <v>1671120350</v>
      </c>
      <c r="N377">
        <v>13</v>
      </c>
      <c r="O377">
        <v>0</v>
      </c>
      <c r="P377">
        <v>64</v>
      </c>
      <c r="Q377">
        <v>4</v>
      </c>
      <c r="R377">
        <v>9</v>
      </c>
      <c r="S377">
        <v>5</v>
      </c>
      <c r="T377">
        <v>46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5</v>
      </c>
      <c r="BI377">
        <v>35722.71</v>
      </c>
      <c r="BJ377">
        <v>50450.28</v>
      </c>
      <c r="BK377">
        <v>14727.57</v>
      </c>
      <c r="BL377">
        <v>1</v>
      </c>
      <c r="BM377">
        <v>3</v>
      </c>
      <c r="BN377">
        <v>0</v>
      </c>
      <c r="BO377">
        <v>0</v>
      </c>
      <c r="BP377">
        <v>0</v>
      </c>
      <c r="BQ377">
        <v>25588.42003342434</v>
      </c>
      <c r="BR377">
        <v>40315.986890428103</v>
      </c>
      <c r="BS377">
        <v>14727.566857003771</v>
      </c>
      <c r="BT377">
        <v>10134.289966575659</v>
      </c>
      <c r="BU377">
        <v>10134.2931095719</v>
      </c>
      <c r="BV377">
        <v>3.1429962291440461E-3</v>
      </c>
      <c r="BW377">
        <v>14727.566857003771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20157.993445214051</v>
      </c>
      <c r="CI377">
        <v>24189.592134256862</v>
      </c>
      <c r="CJ377">
        <v>28221.190823299668</v>
      </c>
      <c r="CK377">
        <v>32252.789512342479</v>
      </c>
      <c r="CL377">
        <v>36284.388201385293</v>
      </c>
      <c r="CM377">
        <v>44347.585579470913</v>
      </c>
      <c r="CN377">
        <v>48379.184268513724</v>
      </c>
      <c r="CO377">
        <v>52410.782957556527</v>
      </c>
      <c r="CP377">
        <v>56442.381646599337</v>
      </c>
      <c r="CQ377">
        <v>60473.980335642147</v>
      </c>
      <c r="CS377">
        <v>2.7374506109443071</v>
      </c>
      <c r="CT377">
        <v>1.4630000000000001</v>
      </c>
      <c r="CV377">
        <v>0.46121357733652979</v>
      </c>
      <c r="CW377">
        <v>2.1377554636433431</v>
      </c>
      <c r="CY377">
        <v>-4648.5701343967457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-6664.36947891815</v>
      </c>
      <c r="DK377">
        <v>-5768.458659130858</v>
      </c>
      <c r="DL377">
        <v>-4648.5701343967448</v>
      </c>
      <c r="DM377">
        <v>-3208.713459738598</v>
      </c>
      <c r="DN377">
        <v>-1288.904560194404</v>
      </c>
      <c r="DO377">
        <v>-8277.0089545352748</v>
      </c>
      <c r="DP377">
        <v>-7560.2802987054411</v>
      </c>
      <c r="DQ377">
        <v>-6664.36947891815</v>
      </c>
      <c r="DR377">
        <v>-5512.4841391916316</v>
      </c>
      <c r="DS377">
        <v>-3976.6370195562758</v>
      </c>
    </row>
    <row r="378" spans="1:123" x14ac:dyDescent="0.25">
      <c r="A378" s="80" t="s">
        <v>715</v>
      </c>
      <c r="B378">
        <v>18520.904907715259</v>
      </c>
      <c r="C378">
        <v>8.8001999999999997E-14</v>
      </c>
      <c r="D378">
        <v>0</v>
      </c>
      <c r="E378">
        <v>32</v>
      </c>
      <c r="F378">
        <v>46</v>
      </c>
      <c r="G378">
        <v>1661492153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147931</v>
      </c>
      <c r="O378">
        <v>0</v>
      </c>
      <c r="P378">
        <v>147934</v>
      </c>
      <c r="Q378">
        <v>3</v>
      </c>
      <c r="R378">
        <v>8</v>
      </c>
      <c r="S378">
        <v>0</v>
      </c>
      <c r="T378">
        <v>0</v>
      </c>
      <c r="U378">
        <v>3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14784.96</v>
      </c>
      <c r="BJ378">
        <v>29331.18</v>
      </c>
      <c r="BK378">
        <v>14546.22</v>
      </c>
      <c r="BL378">
        <v>1</v>
      </c>
      <c r="BM378">
        <v>1</v>
      </c>
      <c r="BN378">
        <v>14784.957289608559</v>
      </c>
      <c r="BO378">
        <v>29331.1773320129</v>
      </c>
      <c r="BP378">
        <v>14546.220042404349</v>
      </c>
      <c r="BQ378">
        <v>0</v>
      </c>
      <c r="BR378">
        <v>0</v>
      </c>
      <c r="BS378">
        <v>0</v>
      </c>
      <c r="BT378">
        <v>2.7103914435429029E-3</v>
      </c>
      <c r="BU378">
        <v>2.6679870970838242E-3</v>
      </c>
      <c r="BV378">
        <v>-4.2404348278068937E-5</v>
      </c>
      <c r="BW378">
        <v>14546.220042404349</v>
      </c>
      <c r="BX378">
        <v>14665.58866600645</v>
      </c>
      <c r="BY378">
        <v>17598.706399207738</v>
      </c>
      <c r="BZ378">
        <v>20531.82413240903</v>
      </c>
      <c r="CA378">
        <v>23464.941865610319</v>
      </c>
      <c r="CB378">
        <v>26398.059598811611</v>
      </c>
      <c r="CC378">
        <v>32264.295065214199</v>
      </c>
      <c r="CD378">
        <v>35197.412798415477</v>
      </c>
      <c r="CE378">
        <v>38130.530531616772</v>
      </c>
      <c r="CF378">
        <v>41063.648264818061</v>
      </c>
      <c r="CG378">
        <v>43996.765998019357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2.0164123219989971</v>
      </c>
      <c r="CT378">
        <v>1.4630000000000001</v>
      </c>
      <c r="CU378">
        <v>0.98372126393006121</v>
      </c>
      <c r="CX378">
        <v>-7213.4257094011227</v>
      </c>
      <c r="CZ378">
        <v>-8679.984576001767</v>
      </c>
      <c r="DA378">
        <v>-8028.1806352903704</v>
      </c>
      <c r="DB378">
        <v>-7213.4257094011218</v>
      </c>
      <c r="DC378">
        <v>-6165.8836618292316</v>
      </c>
      <c r="DD378">
        <v>-4769.1609317333796</v>
      </c>
      <c r="DE378">
        <v>-9853.2316692822824</v>
      </c>
      <c r="DF378">
        <v>-9331.7885167131644</v>
      </c>
      <c r="DG378">
        <v>-8679.984576001767</v>
      </c>
      <c r="DH378">
        <v>-7841.9509379442552</v>
      </c>
      <c r="DI378">
        <v>-6724.5727538675737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</row>
    <row r="379" spans="1:123" x14ac:dyDescent="0.25">
      <c r="A379" s="80" t="s">
        <v>704</v>
      </c>
      <c r="B379">
        <v>4254.7267625004479</v>
      </c>
      <c r="C379">
        <v>0</v>
      </c>
      <c r="D379">
        <v>0</v>
      </c>
      <c r="E379">
        <v>69</v>
      </c>
      <c r="F379">
        <v>90</v>
      </c>
      <c r="G379">
        <v>1631674780</v>
      </c>
      <c r="H379">
        <v>34861.61549057399</v>
      </c>
      <c r="I379">
        <v>20132.582498818199</v>
      </c>
      <c r="J379">
        <v>0</v>
      </c>
      <c r="K379">
        <v>21</v>
      </c>
      <c r="L379">
        <v>59</v>
      </c>
      <c r="M379">
        <v>1667453908</v>
      </c>
      <c r="N379">
        <v>2050</v>
      </c>
      <c r="O379">
        <v>0</v>
      </c>
      <c r="P379">
        <v>8311</v>
      </c>
      <c r="Q379">
        <v>2</v>
      </c>
      <c r="R379">
        <v>13</v>
      </c>
      <c r="S379">
        <v>0</v>
      </c>
      <c r="T379">
        <v>6261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40169.85</v>
      </c>
      <c r="BJ379">
        <v>54696.36</v>
      </c>
      <c r="BK379">
        <v>14526.51</v>
      </c>
      <c r="BL379">
        <v>2</v>
      </c>
      <c r="BM379">
        <v>2</v>
      </c>
      <c r="BN379">
        <v>0</v>
      </c>
      <c r="BO379">
        <v>0</v>
      </c>
      <c r="BP379">
        <v>0</v>
      </c>
      <c r="BQ379">
        <v>40169.667430947193</v>
      </c>
      <c r="BR379">
        <v>54696.182266856231</v>
      </c>
      <c r="BS379">
        <v>14526.51483590904</v>
      </c>
      <c r="BT379">
        <v>0.1825690528130508</v>
      </c>
      <c r="BU379">
        <v>0.17773314376972851</v>
      </c>
      <c r="BV379">
        <v>-4.8359090433223173E-3</v>
      </c>
      <c r="BW379">
        <v>14526.51483590904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27348.091133428119</v>
      </c>
      <c r="CI379">
        <v>32817.709360113739</v>
      </c>
      <c r="CJ379">
        <v>38287.327586799358</v>
      </c>
      <c r="CK379">
        <v>43756.945813484977</v>
      </c>
      <c r="CL379">
        <v>49226.564040170611</v>
      </c>
      <c r="CM379">
        <v>60165.800493541858</v>
      </c>
      <c r="CN379">
        <v>65635.418720227477</v>
      </c>
      <c r="CO379">
        <v>71105.036946913096</v>
      </c>
      <c r="CP379">
        <v>76574.655173598716</v>
      </c>
      <c r="CQ379">
        <v>82044.27340028435</v>
      </c>
      <c r="CS379">
        <v>3.765265301739765</v>
      </c>
      <c r="CT379">
        <v>1.4630000000000001</v>
      </c>
      <c r="CV379">
        <v>6.2342140446723482E-2</v>
      </c>
      <c r="CW379">
        <v>1.554206551473557</v>
      </c>
      <c r="CY379">
        <v>-852.4692691949856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-3587.2783825377969</v>
      </c>
      <c r="DK379">
        <v>-2371.807665496548</v>
      </c>
      <c r="DL379">
        <v>-852.46926919498583</v>
      </c>
      <c r="DM379">
        <v>1100.965811764165</v>
      </c>
      <c r="DN379">
        <v>3705.5459197096989</v>
      </c>
      <c r="DO379">
        <v>-5775.1256732120473</v>
      </c>
      <c r="DP379">
        <v>-4802.7490995790467</v>
      </c>
      <c r="DQ379">
        <v>-3587.2783825377969</v>
      </c>
      <c r="DR379">
        <v>-2024.530317770477</v>
      </c>
      <c r="DS379">
        <v>59.133768585950747</v>
      </c>
    </row>
    <row r="380" spans="1:123" x14ac:dyDescent="0.25">
      <c r="A380" s="80" t="s">
        <v>703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37400.370112484663</v>
      </c>
      <c r="I380">
        <v>25916.102254803209</v>
      </c>
      <c r="J380">
        <v>0</v>
      </c>
      <c r="K380">
        <v>2</v>
      </c>
      <c r="L380">
        <v>53</v>
      </c>
      <c r="M380">
        <v>1671666784</v>
      </c>
      <c r="N380">
        <v>86</v>
      </c>
      <c r="O380">
        <v>0</v>
      </c>
      <c r="P380">
        <v>19360</v>
      </c>
      <c r="Q380">
        <v>2</v>
      </c>
      <c r="R380">
        <v>3</v>
      </c>
      <c r="S380">
        <v>0</v>
      </c>
      <c r="T380">
        <v>19274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40895.11</v>
      </c>
      <c r="BJ380">
        <v>55379.31</v>
      </c>
      <c r="BK380">
        <v>14484.2</v>
      </c>
      <c r="BL380">
        <v>1</v>
      </c>
      <c r="BM380">
        <v>1</v>
      </c>
      <c r="BN380">
        <v>0</v>
      </c>
      <c r="BO380">
        <v>0</v>
      </c>
      <c r="BP380">
        <v>0</v>
      </c>
      <c r="BQ380">
        <v>40895.109334639987</v>
      </c>
      <c r="BR380">
        <v>55379.312199363987</v>
      </c>
      <c r="BS380">
        <v>14484.202864724009</v>
      </c>
      <c r="BT380">
        <v>6.6536001395434141E-4</v>
      </c>
      <c r="BU380">
        <v>-2.1993639966240148E-3</v>
      </c>
      <c r="BV380">
        <v>-2.864724005121388E-3</v>
      </c>
      <c r="BW380">
        <v>14484.202864724009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27689.656099682001</v>
      </c>
      <c r="CI380">
        <v>33227.587319618397</v>
      </c>
      <c r="CJ380">
        <v>38765.518539554803</v>
      </c>
      <c r="CK380">
        <v>44303.449759491203</v>
      </c>
      <c r="CL380">
        <v>49841.380979427588</v>
      </c>
      <c r="CM380">
        <v>60917.243419300401</v>
      </c>
      <c r="CN380">
        <v>66455.174639236793</v>
      </c>
      <c r="CO380">
        <v>71993.1058591732</v>
      </c>
      <c r="CP380">
        <v>77531.037079109592</v>
      </c>
      <c r="CQ380">
        <v>83068.968299045984</v>
      </c>
      <c r="CS380">
        <v>3.8234283734204819</v>
      </c>
      <c r="CT380">
        <v>1.4630000000000001</v>
      </c>
      <c r="CV380">
        <v>4.6181491931952763E-2</v>
      </c>
      <c r="CW380">
        <v>1.5305635226964469</v>
      </c>
      <c r="CY380">
        <v>-639.37481488300671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-3408.340424851207</v>
      </c>
      <c r="DK380">
        <v>-2177.6890426431178</v>
      </c>
      <c r="DL380">
        <v>-639.37481488300728</v>
      </c>
      <c r="DM380">
        <v>1338.457763665707</v>
      </c>
      <c r="DN380">
        <v>3975.567868397326</v>
      </c>
      <c r="DO380">
        <v>-5623.5129128257668</v>
      </c>
      <c r="DP380">
        <v>-4638.9918070592958</v>
      </c>
      <c r="DQ380">
        <v>-3408.340424851207</v>
      </c>
      <c r="DR380">
        <v>-1826.074362012236</v>
      </c>
      <c r="DS380">
        <v>283.6137217730593</v>
      </c>
    </row>
    <row r="381" spans="1:123" x14ac:dyDescent="0.25">
      <c r="A381" s="80" t="s">
        <v>1252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37500</v>
      </c>
      <c r="I381">
        <v>37500</v>
      </c>
      <c r="J381">
        <v>0</v>
      </c>
      <c r="K381">
        <v>1</v>
      </c>
      <c r="L381">
        <v>0</v>
      </c>
      <c r="M381">
        <v>1671725498</v>
      </c>
      <c r="N381">
        <v>20</v>
      </c>
      <c r="O381">
        <v>0</v>
      </c>
      <c r="P381">
        <v>60</v>
      </c>
      <c r="Q381">
        <v>3</v>
      </c>
      <c r="R381">
        <v>7</v>
      </c>
      <c r="S381">
        <v>0</v>
      </c>
      <c r="T381">
        <v>36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4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4</v>
      </c>
      <c r="BI381">
        <v>121235.56</v>
      </c>
      <c r="BJ381">
        <v>191018.2</v>
      </c>
      <c r="BK381">
        <v>69782.64</v>
      </c>
      <c r="BL381">
        <v>2</v>
      </c>
      <c r="BM381">
        <v>3</v>
      </c>
      <c r="BN381">
        <v>0</v>
      </c>
      <c r="BO381">
        <v>0</v>
      </c>
      <c r="BP381">
        <v>0</v>
      </c>
      <c r="BQ381">
        <v>40843.458904747022</v>
      </c>
      <c r="BR381">
        <v>55250.301699009193</v>
      </c>
      <c r="BS381">
        <v>14406.842794262169</v>
      </c>
      <c r="BT381">
        <v>80392.101095252976</v>
      </c>
      <c r="BU381">
        <v>135767.89830099081</v>
      </c>
      <c r="BV381">
        <v>55375.797205737828</v>
      </c>
      <c r="BW381">
        <v>14406.842794262169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27625.1508495046</v>
      </c>
      <c r="CI381">
        <v>33150.181019405507</v>
      </c>
      <c r="CJ381">
        <v>38675.211189306443</v>
      </c>
      <c r="CK381">
        <v>44200.241359207357</v>
      </c>
      <c r="CL381">
        <v>49725.271529108271</v>
      </c>
      <c r="CM381">
        <v>60775.331868910107</v>
      </c>
      <c r="CN381">
        <v>66300.362038811028</v>
      </c>
      <c r="CO381">
        <v>71825.392208711957</v>
      </c>
      <c r="CP381">
        <v>77350.422378612871</v>
      </c>
      <c r="CQ381">
        <v>82875.452548513786</v>
      </c>
      <c r="CS381">
        <v>3.8350041357440081</v>
      </c>
      <c r="CT381">
        <v>1.4630000000000001</v>
      </c>
      <c r="CV381">
        <v>4.3023647019869937E-2</v>
      </c>
      <c r="CW381">
        <v>1.52594359559007</v>
      </c>
      <c r="CY381">
        <v>-594.26736950987413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-3356.7824544603341</v>
      </c>
      <c r="DK381">
        <v>-2128.9979722601288</v>
      </c>
      <c r="DL381">
        <v>-594.2673695098747</v>
      </c>
      <c r="DM381">
        <v>1378.957691169026</v>
      </c>
      <c r="DN381">
        <v>4009.924438740893</v>
      </c>
      <c r="DO381">
        <v>-5566.7945224207006</v>
      </c>
      <c r="DP381">
        <v>-4584.566936660538</v>
      </c>
      <c r="DQ381">
        <v>-3356.7824544603341</v>
      </c>
      <c r="DR381">
        <v>-1778.202405917214</v>
      </c>
      <c r="DS381">
        <v>326.57099214027949</v>
      </c>
    </row>
    <row r="382" spans="1:123" x14ac:dyDescent="0.25">
      <c r="A382" s="80" t="s">
        <v>1066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26141.466021895219</v>
      </c>
      <c r="I382">
        <v>17339.75196293055</v>
      </c>
      <c r="J382">
        <v>0</v>
      </c>
      <c r="K382">
        <v>84</v>
      </c>
      <c r="L382">
        <v>47</v>
      </c>
      <c r="M382">
        <v>1672069801</v>
      </c>
      <c r="N382">
        <v>2061</v>
      </c>
      <c r="O382">
        <v>0</v>
      </c>
      <c r="P382">
        <v>2123</v>
      </c>
      <c r="Q382">
        <v>6</v>
      </c>
      <c r="R382">
        <v>16</v>
      </c>
      <c r="S382">
        <v>13</v>
      </c>
      <c r="T382">
        <v>20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29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42</v>
      </c>
      <c r="BI382">
        <v>31459.47</v>
      </c>
      <c r="BJ382">
        <v>45862.65</v>
      </c>
      <c r="BK382">
        <v>14403.18</v>
      </c>
      <c r="BL382">
        <v>2</v>
      </c>
      <c r="BM382">
        <v>4</v>
      </c>
      <c r="BN382">
        <v>0</v>
      </c>
      <c r="BO382">
        <v>0</v>
      </c>
      <c r="BP382">
        <v>0</v>
      </c>
      <c r="BQ382">
        <v>24475.02389291488</v>
      </c>
      <c r="BR382">
        <v>38878.205186397099</v>
      </c>
      <c r="BS382">
        <v>14403.181293482219</v>
      </c>
      <c r="BT382">
        <v>6984.4461070851175</v>
      </c>
      <c r="BU382">
        <v>6984.4448136029023</v>
      </c>
      <c r="BV382">
        <v>-1.2934822152601551E-3</v>
      </c>
      <c r="BW382">
        <v>14403.181293482219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19439.10259319855</v>
      </c>
      <c r="CI382">
        <v>23326.92311183826</v>
      </c>
      <c r="CJ382">
        <v>27214.743630477969</v>
      </c>
      <c r="CK382">
        <v>31102.564149117679</v>
      </c>
      <c r="CL382">
        <v>34990.384667757389</v>
      </c>
      <c r="CM382">
        <v>42766.025705036809</v>
      </c>
      <c r="CN382">
        <v>46653.846223676519</v>
      </c>
      <c r="CO382">
        <v>50541.666742316229</v>
      </c>
      <c r="CP382">
        <v>54429.487260955939</v>
      </c>
      <c r="CQ382">
        <v>58317.307779595649</v>
      </c>
      <c r="CS382">
        <v>2.6992790269181999</v>
      </c>
      <c r="CT382">
        <v>1.4630000000000001</v>
      </c>
      <c r="CV382">
        <v>0.48187718279975261</v>
      </c>
      <c r="CW382">
        <v>2.167986318436038</v>
      </c>
      <c r="CY382">
        <v>-4683.6299968829408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-6627.5402562027957</v>
      </c>
      <c r="DK382">
        <v>-5763.580140949527</v>
      </c>
      <c r="DL382">
        <v>-4683.6299968829408</v>
      </c>
      <c r="DM382">
        <v>-3295.1226687973299</v>
      </c>
      <c r="DN382">
        <v>-1443.7795646831819</v>
      </c>
      <c r="DO382">
        <v>-8182.6684636586797</v>
      </c>
      <c r="DP382">
        <v>-7491.5003714560644</v>
      </c>
      <c r="DQ382">
        <v>-6627.5402562027957</v>
      </c>
      <c r="DR382">
        <v>-5516.7343937343067</v>
      </c>
      <c r="DS382">
        <v>-4035.6599104429902</v>
      </c>
    </row>
    <row r="383" spans="1:123" x14ac:dyDescent="0.25">
      <c r="A383" s="80" t="s">
        <v>1054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38223.861630870917</v>
      </c>
      <c r="I383">
        <v>20369.06345664609</v>
      </c>
      <c r="J383">
        <v>0</v>
      </c>
      <c r="K383">
        <v>96</v>
      </c>
      <c r="L383">
        <v>58</v>
      </c>
      <c r="M383">
        <v>1672115179</v>
      </c>
      <c r="N383">
        <v>54179</v>
      </c>
      <c r="O383">
        <v>0</v>
      </c>
      <c r="P383">
        <v>61658</v>
      </c>
      <c r="Q383">
        <v>7</v>
      </c>
      <c r="R383">
        <v>25</v>
      </c>
      <c r="S383">
        <v>16</v>
      </c>
      <c r="T383">
        <v>5804</v>
      </c>
      <c r="U383">
        <v>7</v>
      </c>
      <c r="V383">
        <v>823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829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1675</v>
      </c>
      <c r="BI383">
        <v>89607.76</v>
      </c>
      <c r="BJ383">
        <v>103827.06</v>
      </c>
      <c r="BK383">
        <v>14219.3</v>
      </c>
      <c r="BL383">
        <v>5</v>
      </c>
      <c r="BM383">
        <v>18</v>
      </c>
      <c r="BN383">
        <v>0</v>
      </c>
      <c r="BO383">
        <v>0</v>
      </c>
      <c r="BP383">
        <v>0</v>
      </c>
      <c r="BQ383">
        <v>42061.96417489335</v>
      </c>
      <c r="BR383">
        <v>56281.037229945083</v>
      </c>
      <c r="BS383">
        <v>14219.073055051729</v>
      </c>
      <c r="BT383">
        <v>47545.795825106637</v>
      </c>
      <c r="BU383">
        <v>47546.022770054908</v>
      </c>
      <c r="BV383">
        <v>0.22694494826464509</v>
      </c>
      <c r="BW383">
        <v>14219.073055051729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28140.518614972541</v>
      </c>
      <c r="CI383">
        <v>33768.622337967048</v>
      </c>
      <c r="CJ383">
        <v>39396.726060961562</v>
      </c>
      <c r="CK383">
        <v>45024.829783956069</v>
      </c>
      <c r="CL383">
        <v>50652.933506950583</v>
      </c>
      <c r="CM383">
        <v>61909.140952939597</v>
      </c>
      <c r="CN383">
        <v>67537.244675934096</v>
      </c>
      <c r="CO383">
        <v>73165.348398928603</v>
      </c>
      <c r="CP383">
        <v>78793.45212192311</v>
      </c>
      <c r="CQ383">
        <v>84421.555844917631</v>
      </c>
      <c r="CS383">
        <v>3.958136863918118</v>
      </c>
      <c r="CT383">
        <v>1.4630000000000001</v>
      </c>
      <c r="CV383">
        <v>1.057647512482496E-2</v>
      </c>
      <c r="CW383">
        <v>1.4784733831076191</v>
      </c>
      <c r="CY383">
        <v>-148.81374756546461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-2962.8656090627169</v>
      </c>
      <c r="DK383">
        <v>-1712.1758928417171</v>
      </c>
      <c r="DL383">
        <v>-148.8137475654639</v>
      </c>
      <c r="DM383">
        <v>1861.2232963611459</v>
      </c>
      <c r="DN383">
        <v>4541.2726882632942</v>
      </c>
      <c r="DO383">
        <v>-5214.1070982605224</v>
      </c>
      <c r="DP383">
        <v>-4213.5553252837199</v>
      </c>
      <c r="DQ383">
        <v>-2962.8656090627169</v>
      </c>
      <c r="DR383">
        <v>-1354.8359739214279</v>
      </c>
      <c r="DS383">
        <v>789.20353960028842</v>
      </c>
    </row>
    <row r="384" spans="1:123" x14ac:dyDescent="0.25">
      <c r="A384" s="80" t="s">
        <v>1253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37457.103253294626</v>
      </c>
      <c r="I384">
        <v>36946.725810901487</v>
      </c>
      <c r="J384">
        <v>0</v>
      </c>
      <c r="K384">
        <v>2</v>
      </c>
      <c r="L384">
        <v>3</v>
      </c>
      <c r="M384">
        <v>1672166914</v>
      </c>
      <c r="N384">
        <v>11</v>
      </c>
      <c r="O384">
        <v>0</v>
      </c>
      <c r="P384">
        <v>67</v>
      </c>
      <c r="Q384">
        <v>7</v>
      </c>
      <c r="R384">
        <v>51</v>
      </c>
      <c r="S384">
        <v>2</v>
      </c>
      <c r="T384">
        <v>24</v>
      </c>
      <c r="U384">
        <v>1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12</v>
      </c>
      <c r="AC384">
        <v>17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32</v>
      </c>
      <c r="BI384">
        <v>55793.48</v>
      </c>
      <c r="BJ384">
        <v>69954.179999999993</v>
      </c>
      <c r="BK384">
        <v>14160.7</v>
      </c>
      <c r="BL384">
        <v>6</v>
      </c>
      <c r="BM384">
        <v>17</v>
      </c>
      <c r="BN384">
        <v>0</v>
      </c>
      <c r="BO384">
        <v>0</v>
      </c>
      <c r="BP384">
        <v>0</v>
      </c>
      <c r="BQ384">
        <v>40991.359922823831</v>
      </c>
      <c r="BR384">
        <v>55152.054422797752</v>
      </c>
      <c r="BS384">
        <v>14160.694499973921</v>
      </c>
      <c r="BT384">
        <v>14802.120077176171</v>
      </c>
      <c r="BU384">
        <v>14802.12557720224</v>
      </c>
      <c r="BV384">
        <v>5.5000260817905664E-3</v>
      </c>
      <c r="BW384">
        <v>14160.694499973921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27576.027211398879</v>
      </c>
      <c r="CI384">
        <v>33091.23265367865</v>
      </c>
      <c r="CJ384">
        <v>38606.438095958423</v>
      </c>
      <c r="CK384">
        <v>44121.643538238197</v>
      </c>
      <c r="CL384">
        <v>49636.848980517978</v>
      </c>
      <c r="CM384">
        <v>60667.259865077533</v>
      </c>
      <c r="CN384">
        <v>66182.465307357299</v>
      </c>
      <c r="CO384">
        <v>71697.67074963708</v>
      </c>
      <c r="CP384">
        <v>77212.876191916846</v>
      </c>
      <c r="CQ384">
        <v>82728.081634196627</v>
      </c>
      <c r="CS384">
        <v>3.8947280744527979</v>
      </c>
      <c r="CT384">
        <v>1.4630000000000001</v>
      </c>
      <c r="CV384">
        <v>2.702933902824323E-2</v>
      </c>
      <c r="CW384">
        <v>1.50254392299832</v>
      </c>
      <c r="CY384">
        <v>-372.68089427448058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-3130.2836154143679</v>
      </c>
      <c r="DK384">
        <v>-1904.682406018863</v>
      </c>
      <c r="DL384">
        <v>-372.68089427448098</v>
      </c>
      <c r="DM384">
        <v>1597.035335111153</v>
      </c>
      <c r="DN384">
        <v>4223.3236409586661</v>
      </c>
      <c r="DO384">
        <v>-5336.3657923262781</v>
      </c>
      <c r="DP384">
        <v>-4355.884824809873</v>
      </c>
      <c r="DQ384">
        <v>-3130.2836154143679</v>
      </c>
      <c r="DR384">
        <v>-1554.5106319058609</v>
      </c>
      <c r="DS384">
        <v>546.52001277214913</v>
      </c>
    </row>
    <row r="385" spans="1:123" x14ac:dyDescent="0.25">
      <c r="A385" s="80" t="s">
        <v>1059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36096.762109322874</v>
      </c>
      <c r="I385">
        <v>20702.29563414507</v>
      </c>
      <c r="J385">
        <v>0</v>
      </c>
      <c r="K385">
        <v>34</v>
      </c>
      <c r="L385">
        <v>58</v>
      </c>
      <c r="M385">
        <v>1671735692</v>
      </c>
      <c r="N385">
        <v>34879</v>
      </c>
      <c r="O385">
        <v>0</v>
      </c>
      <c r="P385">
        <v>45113</v>
      </c>
      <c r="Q385">
        <v>11</v>
      </c>
      <c r="R385">
        <v>117</v>
      </c>
      <c r="S385">
        <v>220</v>
      </c>
      <c r="T385">
        <v>7599</v>
      </c>
      <c r="U385">
        <v>335</v>
      </c>
      <c r="V385">
        <v>24</v>
      </c>
      <c r="W385">
        <v>0</v>
      </c>
      <c r="X385">
        <v>0</v>
      </c>
      <c r="Y385">
        <v>49</v>
      </c>
      <c r="Z385">
        <v>0</v>
      </c>
      <c r="AA385">
        <v>0</v>
      </c>
      <c r="AB385">
        <v>94</v>
      </c>
      <c r="AC385">
        <v>1862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51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2635</v>
      </c>
      <c r="BI385">
        <v>540935.34</v>
      </c>
      <c r="BJ385">
        <v>555081.69999999995</v>
      </c>
      <c r="BK385">
        <v>14146.37</v>
      </c>
      <c r="BL385">
        <v>4</v>
      </c>
      <c r="BM385">
        <v>28</v>
      </c>
      <c r="BN385">
        <v>0</v>
      </c>
      <c r="BO385">
        <v>0</v>
      </c>
      <c r="BP385">
        <v>0</v>
      </c>
      <c r="BQ385">
        <v>39037.136126047553</v>
      </c>
      <c r="BR385">
        <v>53183.503235877513</v>
      </c>
      <c r="BS385">
        <v>14146.36710982996</v>
      </c>
      <c r="BT385">
        <v>501898.20387395239</v>
      </c>
      <c r="BU385">
        <v>501898.19676412252</v>
      </c>
      <c r="BV385">
        <v>2.890170044338447E-3</v>
      </c>
      <c r="BW385">
        <v>14146.36710982996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26591.751617938749</v>
      </c>
      <c r="CI385">
        <v>31910.1019415265</v>
      </c>
      <c r="CJ385">
        <v>37228.452265114247</v>
      </c>
      <c r="CK385">
        <v>42546.802588701998</v>
      </c>
      <c r="CL385">
        <v>47865.152912289763</v>
      </c>
      <c r="CM385">
        <v>58501.853559465257</v>
      </c>
      <c r="CN385">
        <v>63820.203883053007</v>
      </c>
      <c r="CO385">
        <v>69138.554206640765</v>
      </c>
      <c r="CP385">
        <v>74456.904530228509</v>
      </c>
      <c r="CQ385">
        <v>79775.254853816266</v>
      </c>
      <c r="CS385">
        <v>3.7595166888410261</v>
      </c>
      <c r="CT385">
        <v>1.4630000000000001</v>
      </c>
      <c r="CV385">
        <v>6.3966549709109088E-2</v>
      </c>
      <c r="CW385">
        <v>1.556583062224427</v>
      </c>
      <c r="CY385">
        <v>-850.4913008605796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-3509.6664626544548</v>
      </c>
      <c r="DK385">
        <v>-2327.8108351905098</v>
      </c>
      <c r="DL385">
        <v>-850.49130086057994</v>
      </c>
      <c r="DM385">
        <v>1048.9195289921879</v>
      </c>
      <c r="DN385">
        <v>3581.467302129211</v>
      </c>
      <c r="DO385">
        <v>-5637.0065920895559</v>
      </c>
      <c r="DP385">
        <v>-4691.5220901184002</v>
      </c>
      <c r="DQ385">
        <v>-3509.6664626544548</v>
      </c>
      <c r="DR385">
        <v>-1990.137798772241</v>
      </c>
      <c r="DS385">
        <v>35.900419737377888</v>
      </c>
    </row>
    <row r="386" spans="1:123" x14ac:dyDescent="0.25">
      <c r="A386" s="80" t="s">
        <v>1064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22926.21147332984</v>
      </c>
      <c r="I386">
        <v>15855.359120838441</v>
      </c>
      <c r="J386">
        <v>0</v>
      </c>
      <c r="K386">
        <v>255</v>
      </c>
      <c r="L386">
        <v>39</v>
      </c>
      <c r="M386">
        <v>1672062433</v>
      </c>
      <c r="N386">
        <v>111</v>
      </c>
      <c r="O386">
        <v>0</v>
      </c>
      <c r="P386">
        <v>3231</v>
      </c>
      <c r="Q386">
        <v>9</v>
      </c>
      <c r="R386">
        <v>27</v>
      </c>
      <c r="S386">
        <v>5</v>
      </c>
      <c r="T386">
        <v>3068</v>
      </c>
      <c r="U386">
        <v>5</v>
      </c>
      <c r="V386">
        <v>3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8</v>
      </c>
      <c r="AC386">
        <v>3</v>
      </c>
      <c r="AD386">
        <v>0</v>
      </c>
      <c r="AE386">
        <v>0</v>
      </c>
      <c r="AF386">
        <v>28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52</v>
      </c>
      <c r="BI386">
        <v>24624.5</v>
      </c>
      <c r="BJ386">
        <v>38742.29</v>
      </c>
      <c r="BK386">
        <v>14117.79</v>
      </c>
      <c r="BL386">
        <v>4</v>
      </c>
      <c r="BM386">
        <v>10</v>
      </c>
      <c r="BN386">
        <v>0</v>
      </c>
      <c r="BO386">
        <v>0</v>
      </c>
      <c r="BP386">
        <v>0</v>
      </c>
      <c r="BQ386">
        <v>20032.677722696098</v>
      </c>
      <c r="BR386">
        <v>34150.468036933613</v>
      </c>
      <c r="BS386">
        <v>14117.790314237511</v>
      </c>
      <c r="BT386">
        <v>4591.8222773039024</v>
      </c>
      <c r="BU386">
        <v>4591.8219630663953</v>
      </c>
      <c r="BV386">
        <v>-3.1423750806425232E-4</v>
      </c>
      <c r="BW386">
        <v>14117.790314237511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17075.234018466799</v>
      </c>
      <c r="CI386">
        <v>20490.280822160159</v>
      </c>
      <c r="CJ386">
        <v>23905.327625853519</v>
      </c>
      <c r="CK386">
        <v>27320.37442954689</v>
      </c>
      <c r="CL386">
        <v>30735.421233240249</v>
      </c>
      <c r="CM386">
        <v>37565.514840626973</v>
      </c>
      <c r="CN386">
        <v>40980.561644320333</v>
      </c>
      <c r="CO386">
        <v>44395.608448013692</v>
      </c>
      <c r="CP386">
        <v>47810.655251707038</v>
      </c>
      <c r="CQ386">
        <v>51225.702055400412</v>
      </c>
      <c r="CS386">
        <v>2.4189669400666429</v>
      </c>
      <c r="CT386">
        <v>1.4630000000000001</v>
      </c>
      <c r="CV386">
        <v>0.65359845715369658</v>
      </c>
      <c r="CW386">
        <v>2.4192145428158578</v>
      </c>
      <c r="CY386">
        <v>-5580.1733050041084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-7287.6967068507875</v>
      </c>
      <c r="DK386">
        <v>-6528.7974171411524</v>
      </c>
      <c r="DL386">
        <v>-5580.1733050041084</v>
      </c>
      <c r="DM386">
        <v>-4360.5137322564788</v>
      </c>
      <c r="DN386">
        <v>-2734.3009685929742</v>
      </c>
      <c r="DO386">
        <v>-8653.7154283281307</v>
      </c>
      <c r="DP386">
        <v>-8046.5959965604234</v>
      </c>
      <c r="DQ386">
        <v>-7287.6967068507875</v>
      </c>
      <c r="DR386">
        <v>-6311.9690486526843</v>
      </c>
      <c r="DS386">
        <v>-5010.9988377218797</v>
      </c>
    </row>
    <row r="387" spans="1:123" x14ac:dyDescent="0.25">
      <c r="A387" s="80" t="s">
        <v>1073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34205.28098893461</v>
      </c>
      <c r="I387">
        <v>22327.580180916131</v>
      </c>
      <c r="J387">
        <v>0</v>
      </c>
      <c r="K387">
        <v>9</v>
      </c>
      <c r="L387">
        <v>48</v>
      </c>
      <c r="M387">
        <v>1668292705</v>
      </c>
      <c r="N387">
        <v>5244</v>
      </c>
      <c r="O387">
        <v>0</v>
      </c>
      <c r="P387">
        <v>21289</v>
      </c>
      <c r="Q387">
        <v>5</v>
      </c>
      <c r="R387">
        <v>16</v>
      </c>
      <c r="S387">
        <v>5</v>
      </c>
      <c r="T387">
        <v>16040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5</v>
      </c>
      <c r="BI387">
        <v>38574.480000000003</v>
      </c>
      <c r="BJ387">
        <v>52608.11</v>
      </c>
      <c r="BK387">
        <v>14033.63</v>
      </c>
      <c r="BL387">
        <v>2</v>
      </c>
      <c r="BM387">
        <v>2</v>
      </c>
      <c r="BN387">
        <v>0</v>
      </c>
      <c r="BO387">
        <v>0</v>
      </c>
      <c r="BP387">
        <v>0</v>
      </c>
      <c r="BQ387">
        <v>38558.732795630007</v>
      </c>
      <c r="BR387">
        <v>52592.360786067198</v>
      </c>
      <c r="BS387">
        <v>14033.62799043719</v>
      </c>
      <c r="BT387">
        <v>15.74720436999633</v>
      </c>
      <c r="BU387">
        <v>15.74921393280238</v>
      </c>
      <c r="BV387">
        <v>2.0095628060516901E-3</v>
      </c>
      <c r="BW387">
        <v>14033.62799043719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26296.180393033599</v>
      </c>
      <c r="CI387">
        <v>31555.416471640321</v>
      </c>
      <c r="CJ387">
        <v>36814.652550247039</v>
      </c>
      <c r="CK387">
        <v>42073.888628853761</v>
      </c>
      <c r="CL387">
        <v>47333.124707460483</v>
      </c>
      <c r="CM387">
        <v>57851.59686467392</v>
      </c>
      <c r="CN387">
        <v>63110.832943280628</v>
      </c>
      <c r="CO387">
        <v>68370.069021887364</v>
      </c>
      <c r="CP387">
        <v>73629.305100494079</v>
      </c>
      <c r="CQ387">
        <v>78888.541179100794</v>
      </c>
      <c r="CS387">
        <v>3.7475954772283209</v>
      </c>
      <c r="CT387">
        <v>1.4630000000000001</v>
      </c>
      <c r="CV387">
        <v>6.7351058646904383E-2</v>
      </c>
      <c r="CW387">
        <v>1.561534598800421</v>
      </c>
      <c r="CY387">
        <v>-885.53779392039303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-3515.1558332237528</v>
      </c>
      <c r="DK387">
        <v>-2346.4367046444818</v>
      </c>
      <c r="DL387">
        <v>-885.5377939203936</v>
      </c>
      <c r="DM387">
        <v>992.76080558200556</v>
      </c>
      <c r="DN387">
        <v>3497.1589382518741</v>
      </c>
      <c r="DO387">
        <v>-5618.8502646664401</v>
      </c>
      <c r="DP387">
        <v>-4683.8749618030233</v>
      </c>
      <c r="DQ387">
        <v>-3515.1558332237528</v>
      </c>
      <c r="DR387">
        <v>-2012.516953621833</v>
      </c>
      <c r="DS387">
        <v>-8.9984474859393231</v>
      </c>
    </row>
    <row r="388" spans="1:123" x14ac:dyDescent="0.25">
      <c r="A388" s="80" t="s">
        <v>1063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36464.947433511406</v>
      </c>
      <c r="I388">
        <v>22685.77811398519</v>
      </c>
      <c r="J388">
        <v>0</v>
      </c>
      <c r="K388">
        <v>39</v>
      </c>
      <c r="L388">
        <v>55</v>
      </c>
      <c r="M388">
        <v>1671842227</v>
      </c>
      <c r="N388">
        <v>2243</v>
      </c>
      <c r="O388">
        <v>0</v>
      </c>
      <c r="P388">
        <v>91374</v>
      </c>
      <c r="Q388">
        <v>5</v>
      </c>
      <c r="R388">
        <v>42</v>
      </c>
      <c r="S388">
        <v>0</v>
      </c>
      <c r="T388">
        <v>38477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50586</v>
      </c>
      <c r="AC388">
        <v>31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37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50654</v>
      </c>
      <c r="BI388">
        <v>644028.38</v>
      </c>
      <c r="BJ388">
        <v>658052.44999999995</v>
      </c>
      <c r="BK388">
        <v>14024.08</v>
      </c>
      <c r="BL388">
        <v>4</v>
      </c>
      <c r="BM388">
        <v>18</v>
      </c>
      <c r="BN388">
        <v>0</v>
      </c>
      <c r="BO388">
        <v>0</v>
      </c>
      <c r="BP388">
        <v>0</v>
      </c>
      <c r="BQ388">
        <v>39968.484458567407</v>
      </c>
      <c r="BR388">
        <v>53992.559991386399</v>
      </c>
      <c r="BS388">
        <v>14024.075532818981</v>
      </c>
      <c r="BT388">
        <v>604059.89554143255</v>
      </c>
      <c r="BU388">
        <v>604059.89000861358</v>
      </c>
      <c r="BV388">
        <v>4.4671810192085104E-3</v>
      </c>
      <c r="BW388">
        <v>14024.075532818981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26996.279995693199</v>
      </c>
      <c r="CI388">
        <v>32395.53599483184</v>
      </c>
      <c r="CJ388">
        <v>37794.791993970473</v>
      </c>
      <c r="CK388">
        <v>43194.047993109118</v>
      </c>
      <c r="CL388">
        <v>48593.303992247762</v>
      </c>
      <c r="CM388">
        <v>59391.815990525043</v>
      </c>
      <c r="CN388">
        <v>64791.071989663673</v>
      </c>
      <c r="CO388">
        <v>70190.327988802324</v>
      </c>
      <c r="CP388">
        <v>75589.583987940947</v>
      </c>
      <c r="CQ388">
        <v>80988.839987079598</v>
      </c>
      <c r="CS388">
        <v>3.8499906724713249</v>
      </c>
      <c r="CT388">
        <v>1.4630000000000001</v>
      </c>
      <c r="CV388">
        <v>3.8963556094119937E-2</v>
      </c>
      <c r="CW388">
        <v>1.520003682565698</v>
      </c>
      <c r="CY388">
        <v>-525.93553497238042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-3225.5635345417008</v>
      </c>
      <c r="DK388">
        <v>-2025.7288680664481</v>
      </c>
      <c r="DL388">
        <v>-525.93553497238099</v>
      </c>
      <c r="DM388">
        <v>1402.3701790057039</v>
      </c>
      <c r="DN388">
        <v>3973.4444643098182</v>
      </c>
      <c r="DO388">
        <v>-5385.2659341971557</v>
      </c>
      <c r="DP388">
        <v>-4425.398201016953</v>
      </c>
      <c r="DQ388">
        <v>-3225.563534541699</v>
      </c>
      <c r="DR388">
        <v>-1682.91896335923</v>
      </c>
      <c r="DS388">
        <v>373.94046488406087</v>
      </c>
    </row>
    <row r="389" spans="1:123" x14ac:dyDescent="0.25">
      <c r="A389" s="80" t="s">
        <v>1056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38219.06404471428</v>
      </c>
      <c r="I389">
        <v>31842.451330221469</v>
      </c>
      <c r="J389">
        <v>0</v>
      </c>
      <c r="K389">
        <v>210</v>
      </c>
      <c r="L389">
        <v>25</v>
      </c>
      <c r="M389">
        <v>1672065703</v>
      </c>
      <c r="N389">
        <v>1117399</v>
      </c>
      <c r="O389">
        <v>0</v>
      </c>
      <c r="P389">
        <v>1205713</v>
      </c>
      <c r="Q389">
        <v>11</v>
      </c>
      <c r="R389">
        <v>162</v>
      </c>
      <c r="S389">
        <v>699</v>
      </c>
      <c r="T389">
        <v>36843</v>
      </c>
      <c r="U389">
        <v>18353</v>
      </c>
      <c r="V389">
        <v>12987</v>
      </c>
      <c r="W389">
        <v>0</v>
      </c>
      <c r="X389">
        <v>0</v>
      </c>
      <c r="Y389">
        <v>0</v>
      </c>
      <c r="Z389">
        <v>0</v>
      </c>
      <c r="AA389">
        <v>5</v>
      </c>
      <c r="AB389">
        <v>19228</v>
      </c>
      <c r="AC389">
        <v>197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2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51471</v>
      </c>
      <c r="BI389">
        <v>1022599.18</v>
      </c>
      <c r="BJ389">
        <v>1130229.73</v>
      </c>
      <c r="BK389">
        <v>107630.55</v>
      </c>
      <c r="BL389">
        <v>9</v>
      </c>
      <c r="BM389">
        <v>46</v>
      </c>
      <c r="BN389">
        <v>0</v>
      </c>
      <c r="BO389">
        <v>0</v>
      </c>
      <c r="BP389">
        <v>0</v>
      </c>
      <c r="BQ389">
        <v>42361.425666805662</v>
      </c>
      <c r="BR389">
        <v>56275.069074631341</v>
      </c>
      <c r="BS389">
        <v>13913.643407825681</v>
      </c>
      <c r="BT389">
        <v>980237.75433319435</v>
      </c>
      <c r="BU389">
        <v>1073954.660925369</v>
      </c>
      <c r="BV389">
        <v>93716.906592174317</v>
      </c>
      <c r="BW389">
        <v>13913.643407825681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28137.534537315671</v>
      </c>
      <c r="CI389">
        <v>33765.041444778813</v>
      </c>
      <c r="CJ389">
        <v>39392.548352241938</v>
      </c>
      <c r="CK389">
        <v>45020.055259705077</v>
      </c>
      <c r="CL389">
        <v>50647.562167168209</v>
      </c>
      <c r="CM389">
        <v>61902.57598209448</v>
      </c>
      <c r="CN389">
        <v>67530.082889557612</v>
      </c>
      <c r="CO389">
        <v>73157.589797020744</v>
      </c>
      <c r="CP389">
        <v>78785.096704483876</v>
      </c>
      <c r="CQ389">
        <v>84412.603611947008</v>
      </c>
      <c r="CS389">
        <v>4.0445961870044487</v>
      </c>
      <c r="CT389">
        <v>1.4630000000000001</v>
      </c>
      <c r="CV389">
        <v>-1.1026116067591411E-2</v>
      </c>
      <c r="CW389">
        <v>1.446868792193114</v>
      </c>
      <c r="CY389">
        <v>155.12386083215219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-2658.6295928994168</v>
      </c>
      <c r="DK389">
        <v>-1408.072502352054</v>
      </c>
      <c r="DL389">
        <v>155.123860832151</v>
      </c>
      <c r="DM389">
        <v>2164.9477563546989</v>
      </c>
      <c r="DN389">
        <v>4844.7129503847627</v>
      </c>
      <c r="DO389">
        <v>-4909.6323558846689</v>
      </c>
      <c r="DP389">
        <v>-3909.1866834467778</v>
      </c>
      <c r="DQ389">
        <v>-2658.629592899415</v>
      </c>
      <c r="DR389">
        <v>-1050.770476481377</v>
      </c>
      <c r="DS389">
        <v>1093.041678742675</v>
      </c>
    </row>
    <row r="390" spans="1:123" x14ac:dyDescent="0.25">
      <c r="A390" s="80" t="s">
        <v>718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33613.461783280822</v>
      </c>
      <c r="I390">
        <v>19787.698176863159</v>
      </c>
      <c r="J390">
        <v>0</v>
      </c>
      <c r="K390">
        <v>36</v>
      </c>
      <c r="L390">
        <v>57</v>
      </c>
      <c r="M390">
        <v>1671909419</v>
      </c>
      <c r="N390">
        <v>67537</v>
      </c>
      <c r="O390">
        <v>0</v>
      </c>
      <c r="P390">
        <v>72016</v>
      </c>
      <c r="Q390">
        <v>8</v>
      </c>
      <c r="R390">
        <v>47</v>
      </c>
      <c r="S390">
        <v>0</v>
      </c>
      <c r="T390">
        <v>169</v>
      </c>
      <c r="U390">
        <v>27</v>
      </c>
      <c r="V390">
        <v>87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4190</v>
      </c>
      <c r="AC390">
        <v>6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4310</v>
      </c>
      <c r="BI390">
        <v>140102.28</v>
      </c>
      <c r="BJ390">
        <v>154643.79999999999</v>
      </c>
      <c r="BK390">
        <v>14551.69</v>
      </c>
      <c r="BL390">
        <v>5</v>
      </c>
      <c r="BM390">
        <v>28</v>
      </c>
      <c r="BN390">
        <v>0</v>
      </c>
      <c r="BO390">
        <v>0</v>
      </c>
      <c r="BP390">
        <v>0</v>
      </c>
      <c r="BQ390">
        <v>40760.356974035683</v>
      </c>
      <c r="BR390">
        <v>54628.325229101873</v>
      </c>
      <c r="BS390">
        <v>13867.968255066189</v>
      </c>
      <c r="BT390">
        <v>99341.923025964323</v>
      </c>
      <c r="BU390">
        <v>100015.4747708981</v>
      </c>
      <c r="BV390">
        <v>683.72174493381317</v>
      </c>
      <c r="BW390">
        <v>13867.968255066189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27314.162614550929</v>
      </c>
      <c r="CI390">
        <v>32776.995137461119</v>
      </c>
      <c r="CJ390">
        <v>38239.827660371302</v>
      </c>
      <c r="CK390">
        <v>43702.660183281492</v>
      </c>
      <c r="CL390">
        <v>49165.492706191682</v>
      </c>
      <c r="CM390">
        <v>60091.157752012063</v>
      </c>
      <c r="CN390">
        <v>65553.990274922238</v>
      </c>
      <c r="CO390">
        <v>71016.822797832428</v>
      </c>
      <c r="CP390">
        <v>76479.655320742604</v>
      </c>
      <c r="CQ390">
        <v>81942.487843652794</v>
      </c>
      <c r="CS390">
        <v>3.939172936103692</v>
      </c>
      <c r="CT390">
        <v>1.4630000000000001</v>
      </c>
      <c r="CV390">
        <v>1.544158250550764E-2</v>
      </c>
      <c r="CW390">
        <v>1.4855910352055579</v>
      </c>
      <c r="CY390">
        <v>-210.8869477907204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-2942.3032092458138</v>
      </c>
      <c r="DK390">
        <v>-1728.3404263768839</v>
      </c>
      <c r="DL390">
        <v>-210.886947790721</v>
      </c>
      <c r="DM390">
        <v>1740.1246675343459</v>
      </c>
      <c r="DN390">
        <v>4341.473487967769</v>
      </c>
      <c r="DO390">
        <v>-5127.4362184098882</v>
      </c>
      <c r="DP390">
        <v>-4156.2659921147442</v>
      </c>
      <c r="DQ390">
        <v>-2942.3032092458138</v>
      </c>
      <c r="DR390">
        <v>-1381.493916985761</v>
      </c>
      <c r="DS390">
        <v>699.58513936097734</v>
      </c>
    </row>
    <row r="391" spans="1:123" x14ac:dyDescent="0.25">
      <c r="A391" s="80" t="s">
        <v>719</v>
      </c>
      <c r="B391">
        <v>17490.8821032673</v>
      </c>
      <c r="C391">
        <v>15491.817003451801</v>
      </c>
      <c r="D391">
        <v>0</v>
      </c>
      <c r="E391">
        <v>12</v>
      </c>
      <c r="F391">
        <v>58</v>
      </c>
      <c r="G391">
        <v>1661953706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1202</v>
      </c>
      <c r="O391">
        <v>0</v>
      </c>
      <c r="P391">
        <v>1202</v>
      </c>
      <c r="Q391">
        <v>1</v>
      </c>
      <c r="R391">
        <v>7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24368.33</v>
      </c>
      <c r="BJ391">
        <v>38230.28</v>
      </c>
      <c r="BK391">
        <v>13861.95</v>
      </c>
      <c r="BL391">
        <v>1</v>
      </c>
      <c r="BM391">
        <v>4</v>
      </c>
      <c r="BN391">
        <v>13736.829789010621</v>
      </c>
      <c r="BO391">
        <v>27598.78349943319</v>
      </c>
      <c r="BP391">
        <v>13861.95371042256</v>
      </c>
      <c r="BQ391">
        <v>0</v>
      </c>
      <c r="BR391">
        <v>0</v>
      </c>
      <c r="BS391">
        <v>0</v>
      </c>
      <c r="BT391">
        <v>10631.500210989379</v>
      </c>
      <c r="BU391">
        <v>10631.496500566809</v>
      </c>
      <c r="BV391">
        <v>-3.710422563017346E-3</v>
      </c>
      <c r="BW391">
        <v>13861.95371042256</v>
      </c>
      <c r="BX391">
        <v>13799.391749716589</v>
      </c>
      <c r="BY391">
        <v>16559.270099659909</v>
      </c>
      <c r="BZ391">
        <v>19319.148449603232</v>
      </c>
      <c r="CA391">
        <v>22079.026799546551</v>
      </c>
      <c r="CB391">
        <v>24838.90514948987</v>
      </c>
      <c r="CC391">
        <v>30358.661849376509</v>
      </c>
      <c r="CD391">
        <v>33118.540199319817</v>
      </c>
      <c r="CE391">
        <v>35878.418549263137</v>
      </c>
      <c r="CF391">
        <v>38638.296899206463</v>
      </c>
      <c r="CG391">
        <v>41398.175249149783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1.990973572410802</v>
      </c>
      <c r="CT391">
        <v>1.4630000000000001</v>
      </c>
      <c r="CU391">
        <v>1.009067350480467</v>
      </c>
      <c r="CX391">
        <v>-6962.2578355642672</v>
      </c>
      <c r="CZ391">
        <v>-8342.1970105359269</v>
      </c>
      <c r="DA391">
        <v>-7728.8907105485223</v>
      </c>
      <c r="DB391">
        <v>-6962.2578355642672</v>
      </c>
      <c r="DC391">
        <v>-5976.5869962987963</v>
      </c>
      <c r="DD391">
        <v>-4662.3592106115011</v>
      </c>
      <c r="DE391">
        <v>-9446.1483505132528</v>
      </c>
      <c r="DF391">
        <v>-8955.5033105233306</v>
      </c>
      <c r="DG391">
        <v>-8342.1970105359251</v>
      </c>
      <c r="DH391">
        <v>-7553.6603391235494</v>
      </c>
      <c r="DI391">
        <v>-6502.2781105737131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</row>
    <row r="392" spans="1:123" x14ac:dyDescent="0.25">
      <c r="A392" s="80" t="s">
        <v>716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35636.989365060806</v>
      </c>
      <c r="I392">
        <v>21878.32806377831</v>
      </c>
      <c r="J392">
        <v>0</v>
      </c>
      <c r="K392">
        <v>12</v>
      </c>
      <c r="L392">
        <v>56</v>
      </c>
      <c r="M392">
        <v>1671686056</v>
      </c>
      <c r="N392">
        <v>7740</v>
      </c>
      <c r="O392">
        <v>0</v>
      </c>
      <c r="P392">
        <v>76668</v>
      </c>
      <c r="Q392">
        <v>10</v>
      </c>
      <c r="R392">
        <v>79</v>
      </c>
      <c r="S392">
        <v>125</v>
      </c>
      <c r="T392">
        <v>14958</v>
      </c>
      <c r="U392">
        <v>2</v>
      </c>
      <c r="V392">
        <v>68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53767</v>
      </c>
      <c r="AC392">
        <v>7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1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53970</v>
      </c>
      <c r="BI392">
        <v>46762.38</v>
      </c>
      <c r="BJ392">
        <v>60620.3</v>
      </c>
      <c r="BK392">
        <v>13857.92</v>
      </c>
      <c r="BL392">
        <v>5</v>
      </c>
      <c r="BM392">
        <v>25</v>
      </c>
      <c r="BN392">
        <v>0</v>
      </c>
      <c r="BO392">
        <v>0</v>
      </c>
      <c r="BP392">
        <v>0</v>
      </c>
      <c r="BQ392">
        <v>38910.155371406268</v>
      </c>
      <c r="BR392">
        <v>52768.076210686733</v>
      </c>
      <c r="BS392">
        <v>13857.92083928047</v>
      </c>
      <c r="BT392">
        <v>7852.224628593729</v>
      </c>
      <c r="BU392">
        <v>7852.2237893132697</v>
      </c>
      <c r="BV392">
        <v>-8.3928046660730615E-4</v>
      </c>
      <c r="BW392">
        <v>13857.92083928047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26384.03810534337</v>
      </c>
      <c r="CI392">
        <v>31660.845726412041</v>
      </c>
      <c r="CJ392">
        <v>36937.653347480707</v>
      </c>
      <c r="CK392">
        <v>42214.460968549392</v>
      </c>
      <c r="CL392">
        <v>47491.268589618063</v>
      </c>
      <c r="CM392">
        <v>58044.883831755411</v>
      </c>
      <c r="CN392">
        <v>63321.691452824067</v>
      </c>
      <c r="CO392">
        <v>68598.499073892759</v>
      </c>
      <c r="CP392">
        <v>73875.306694961415</v>
      </c>
      <c r="CQ392">
        <v>79152.1143160301</v>
      </c>
      <c r="CS392">
        <v>3.8077917187342338</v>
      </c>
      <c r="CT392">
        <v>1.4630000000000001</v>
      </c>
      <c r="CV392">
        <v>5.0477624687323752E-2</v>
      </c>
      <c r="CW392">
        <v>1.5368487649175551</v>
      </c>
      <c r="CY392">
        <v>-665.90178660878405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-3304.3055971431199</v>
      </c>
      <c r="DK392">
        <v>-2131.6816813500809</v>
      </c>
      <c r="DL392">
        <v>-665.90178660878337</v>
      </c>
      <c r="DM392">
        <v>1218.672363772886</v>
      </c>
      <c r="DN392">
        <v>3731.4378976151111</v>
      </c>
      <c r="DO392">
        <v>-5415.0286455705882</v>
      </c>
      <c r="DP392">
        <v>-4476.9295129361581</v>
      </c>
      <c r="DQ392">
        <v>-3304.305597143119</v>
      </c>
      <c r="DR392">
        <v>-1796.6462768377819</v>
      </c>
      <c r="DS392">
        <v>213.56615023599809</v>
      </c>
    </row>
    <row r="393" spans="1:123" x14ac:dyDescent="0.25">
      <c r="A393" s="80" t="s">
        <v>713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35958.352821155233</v>
      </c>
      <c r="I393">
        <v>22988.465843075679</v>
      </c>
      <c r="J393">
        <v>0</v>
      </c>
      <c r="K393">
        <v>36</v>
      </c>
      <c r="L393">
        <v>46</v>
      </c>
      <c r="M393">
        <v>1671694907</v>
      </c>
      <c r="N393">
        <v>16541</v>
      </c>
      <c r="O393">
        <v>0</v>
      </c>
      <c r="P393">
        <v>17748</v>
      </c>
      <c r="Q393">
        <v>9</v>
      </c>
      <c r="R393">
        <v>38</v>
      </c>
      <c r="S393">
        <v>15</v>
      </c>
      <c r="T393">
        <v>878</v>
      </c>
      <c r="U393">
        <v>0</v>
      </c>
      <c r="V393">
        <v>12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186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76</v>
      </c>
      <c r="AI393">
        <v>0</v>
      </c>
      <c r="AJ393">
        <v>0</v>
      </c>
      <c r="AK393">
        <v>0</v>
      </c>
      <c r="AL393">
        <v>3</v>
      </c>
      <c r="AM393">
        <v>0</v>
      </c>
      <c r="AN393">
        <v>0</v>
      </c>
      <c r="AO393">
        <v>0</v>
      </c>
      <c r="AP393">
        <v>37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329</v>
      </c>
      <c r="BI393">
        <v>79767.539999999994</v>
      </c>
      <c r="BJ393">
        <v>93609.66</v>
      </c>
      <c r="BK393">
        <v>13842.12</v>
      </c>
      <c r="BL393">
        <v>5</v>
      </c>
      <c r="BM393">
        <v>17</v>
      </c>
      <c r="BN393">
        <v>0</v>
      </c>
      <c r="BO393">
        <v>0</v>
      </c>
      <c r="BP393">
        <v>0</v>
      </c>
      <c r="BQ393">
        <v>39434.124582764976</v>
      </c>
      <c r="BR393">
        <v>53276.243768774533</v>
      </c>
      <c r="BS393">
        <v>13842.11918600954</v>
      </c>
      <c r="BT393">
        <v>40333.41541723501</v>
      </c>
      <c r="BU393">
        <v>40333.416231225478</v>
      </c>
      <c r="BV393">
        <v>8.1399046212027315E-4</v>
      </c>
      <c r="BW393">
        <v>13842.11918600954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26638.121884387259</v>
      </c>
      <c r="CI393">
        <v>31965.74626126471</v>
      </c>
      <c r="CJ393">
        <v>37293.370638142173</v>
      </c>
      <c r="CK393">
        <v>42620.995015019616</v>
      </c>
      <c r="CL393">
        <v>47948.619391897068</v>
      </c>
      <c r="CM393">
        <v>58603.868145651977</v>
      </c>
      <c r="CN393">
        <v>63931.492522529428</v>
      </c>
      <c r="CO393">
        <v>69259.116899406887</v>
      </c>
      <c r="CP393">
        <v>74586.741276284331</v>
      </c>
      <c r="CQ393">
        <v>79914.365653161789</v>
      </c>
      <c r="CS393">
        <v>3.8488502412709842</v>
      </c>
      <c r="CT393">
        <v>1.4630000000000001</v>
      </c>
      <c r="CV393">
        <v>3.9271405550739942E-2</v>
      </c>
      <c r="CW393">
        <v>1.5204540663207331</v>
      </c>
      <c r="CY393">
        <v>-523.05824381590719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-3186.8704322546332</v>
      </c>
      <c r="DK393">
        <v>-2002.9539040596451</v>
      </c>
      <c r="DL393">
        <v>-523.05824381590719</v>
      </c>
      <c r="DM393">
        <v>1379.6647479260409</v>
      </c>
      <c r="DN393">
        <v>3916.6287369153029</v>
      </c>
      <c r="DO393">
        <v>-5317.9201830056136</v>
      </c>
      <c r="DP393">
        <v>-4370.7869604496227</v>
      </c>
      <c r="DQ393">
        <v>-3186.8704322546332</v>
      </c>
      <c r="DR393">
        <v>-1664.692038861074</v>
      </c>
      <c r="DS393">
        <v>364.87915233033527</v>
      </c>
    </row>
    <row r="394" spans="1:123" x14ac:dyDescent="0.25">
      <c r="A394" s="80" t="s">
        <v>1070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34377.730549471402</v>
      </c>
      <c r="I394">
        <v>17977.842005233819</v>
      </c>
      <c r="J394">
        <v>0</v>
      </c>
      <c r="K394">
        <v>61</v>
      </c>
      <c r="L394">
        <v>58</v>
      </c>
      <c r="M394">
        <v>1671740605</v>
      </c>
      <c r="N394">
        <v>16501</v>
      </c>
      <c r="O394">
        <v>0</v>
      </c>
      <c r="P394">
        <v>17338</v>
      </c>
      <c r="Q394">
        <v>9</v>
      </c>
      <c r="R394">
        <v>62</v>
      </c>
      <c r="S394">
        <v>106</v>
      </c>
      <c r="T394">
        <v>226</v>
      </c>
      <c r="U394">
        <v>354</v>
      </c>
      <c r="V394">
        <v>4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115</v>
      </c>
      <c r="AC394">
        <v>19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13</v>
      </c>
      <c r="BF394">
        <v>0</v>
      </c>
      <c r="BG394">
        <v>0</v>
      </c>
      <c r="BH394">
        <v>611</v>
      </c>
      <c r="BI394">
        <v>103342.46</v>
      </c>
      <c r="BJ394">
        <v>183004.03</v>
      </c>
      <c r="BK394">
        <v>79661.56</v>
      </c>
      <c r="BL394">
        <v>5</v>
      </c>
      <c r="BM394">
        <v>26</v>
      </c>
      <c r="BN394">
        <v>0</v>
      </c>
      <c r="BO394">
        <v>0</v>
      </c>
      <c r="BP394">
        <v>0</v>
      </c>
      <c r="BQ394">
        <v>37216.147803416658</v>
      </c>
      <c r="BR394">
        <v>50901.251891311033</v>
      </c>
      <c r="BS394">
        <v>13685.10408789437</v>
      </c>
      <c r="BT394">
        <v>66126.312196583342</v>
      </c>
      <c r="BU394">
        <v>132102.778108689</v>
      </c>
      <c r="BV394">
        <v>65976.455912105623</v>
      </c>
      <c r="BW394">
        <v>13685.10408789437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25450.62594565552</v>
      </c>
      <c r="CI394">
        <v>30540.75113478662</v>
      </c>
      <c r="CJ394">
        <v>35630.876323917721</v>
      </c>
      <c r="CK394">
        <v>40721.001513048832</v>
      </c>
      <c r="CL394">
        <v>45811.126702179929</v>
      </c>
      <c r="CM394">
        <v>55991.377080442137</v>
      </c>
      <c r="CN394">
        <v>61081.502269573233</v>
      </c>
      <c r="CO394">
        <v>66171.627458704344</v>
      </c>
      <c r="CP394">
        <v>71261.752647835441</v>
      </c>
      <c r="CQ394">
        <v>76351.877836966552</v>
      </c>
      <c r="CS394">
        <v>3.719463992702654</v>
      </c>
      <c r="CT394">
        <v>1.4630000000000001</v>
      </c>
      <c r="CV394">
        <v>7.5423772846770154E-2</v>
      </c>
      <c r="CW394">
        <v>1.5733449796748249</v>
      </c>
      <c r="CY394">
        <v>-959.79111506661729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-3504.8537096321688</v>
      </c>
      <c r="DK394">
        <v>-2373.7147787141462</v>
      </c>
      <c r="DL394">
        <v>-959.79111506661684</v>
      </c>
      <c r="DM394">
        <v>858.1107381944912</v>
      </c>
      <c r="DN394">
        <v>3281.979875875968</v>
      </c>
      <c r="DO394">
        <v>-5540.9037852846086</v>
      </c>
      <c r="DP394">
        <v>-4635.9926405501901</v>
      </c>
      <c r="DQ394">
        <v>-3504.853709632167</v>
      </c>
      <c r="DR394">
        <v>-2050.5322270232809</v>
      </c>
      <c r="DS394">
        <v>-111.4369168780977</v>
      </c>
    </row>
    <row r="395" spans="1:123" x14ac:dyDescent="0.25">
      <c r="A395" s="80" t="s">
        <v>816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29102.68310032113</v>
      </c>
      <c r="I395">
        <v>0</v>
      </c>
      <c r="J395">
        <v>0</v>
      </c>
      <c r="K395">
        <v>6</v>
      </c>
      <c r="L395">
        <v>51</v>
      </c>
      <c r="M395">
        <v>1671045739</v>
      </c>
      <c r="N395">
        <v>91</v>
      </c>
      <c r="O395">
        <v>0</v>
      </c>
      <c r="P395">
        <v>1674</v>
      </c>
      <c r="Q395">
        <v>3</v>
      </c>
      <c r="R395">
        <v>3</v>
      </c>
      <c r="S395">
        <v>0</v>
      </c>
      <c r="T395">
        <v>1583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30178.38</v>
      </c>
      <c r="BJ395">
        <v>43730.1</v>
      </c>
      <c r="BK395">
        <v>13551.72</v>
      </c>
      <c r="BL395">
        <v>2</v>
      </c>
      <c r="BM395">
        <v>2</v>
      </c>
      <c r="BN395">
        <v>0</v>
      </c>
      <c r="BO395">
        <v>0</v>
      </c>
      <c r="BP395">
        <v>0</v>
      </c>
      <c r="BQ395">
        <v>29896.10525777172</v>
      </c>
      <c r="BR395">
        <v>43447.822878368228</v>
      </c>
      <c r="BS395">
        <v>13551.71762059651</v>
      </c>
      <c r="BT395">
        <v>282.27474222828101</v>
      </c>
      <c r="BU395">
        <v>282.27712163177063</v>
      </c>
      <c r="BV395">
        <v>2.3794034932507202E-3</v>
      </c>
      <c r="BW395">
        <v>13551.71762059651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21723.91143918411</v>
      </c>
      <c r="CI395">
        <v>26068.693727020931</v>
      </c>
      <c r="CJ395">
        <v>30413.476014857759</v>
      </c>
      <c r="CK395">
        <v>34758.258302694587</v>
      </c>
      <c r="CL395">
        <v>39103.040590531396</v>
      </c>
      <c r="CM395">
        <v>47792.605166205052</v>
      </c>
      <c r="CN395">
        <v>52137.387454041869</v>
      </c>
      <c r="CO395">
        <v>56482.169741878701</v>
      </c>
      <c r="CP395">
        <v>60826.952029715518</v>
      </c>
      <c r="CQ395">
        <v>65171.734317552342</v>
      </c>
      <c r="CS395">
        <v>3.2060749858257291</v>
      </c>
      <c r="CT395">
        <v>1.4630000000000001</v>
      </c>
      <c r="CV395">
        <v>0.2476314551856291</v>
      </c>
      <c r="CW395">
        <v>1.825284818936576</v>
      </c>
      <c r="CY395">
        <v>-2689.7619010044491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-4862.1530449228612</v>
      </c>
      <c r="DK395">
        <v>-3896.645869848011</v>
      </c>
      <c r="DL395">
        <v>-2689.7619010044491</v>
      </c>
      <c r="DM395">
        <v>-1138.0539410627259</v>
      </c>
      <c r="DN395">
        <v>930.89000552623656</v>
      </c>
      <c r="DO395">
        <v>-6600.0659600575891</v>
      </c>
      <c r="DP395">
        <v>-5827.6602199977087</v>
      </c>
      <c r="DQ395">
        <v>-4862.1530449228594</v>
      </c>
      <c r="DR395">
        <v>-3620.7866769694811</v>
      </c>
      <c r="DS395">
        <v>-1965.631519698311</v>
      </c>
    </row>
    <row r="396" spans="1:123" x14ac:dyDescent="0.25">
      <c r="A396" s="80" t="s">
        <v>698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27027.869944572551</v>
      </c>
      <c r="I396">
        <v>16009.457247261151</v>
      </c>
      <c r="J396">
        <v>0</v>
      </c>
      <c r="K396">
        <v>4</v>
      </c>
      <c r="L396">
        <v>46</v>
      </c>
      <c r="M396">
        <v>1670432633</v>
      </c>
      <c r="N396">
        <v>6115</v>
      </c>
      <c r="O396">
        <v>0</v>
      </c>
      <c r="P396">
        <v>9560</v>
      </c>
      <c r="Q396">
        <v>3</v>
      </c>
      <c r="R396">
        <v>7</v>
      </c>
      <c r="S396">
        <v>5</v>
      </c>
      <c r="T396">
        <v>3440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5</v>
      </c>
      <c r="BI396">
        <v>27285.53</v>
      </c>
      <c r="BJ396">
        <v>40809.760000000002</v>
      </c>
      <c r="BK396">
        <v>13524.23</v>
      </c>
      <c r="BL396">
        <v>1</v>
      </c>
      <c r="BM396">
        <v>1</v>
      </c>
      <c r="BN396">
        <v>0</v>
      </c>
      <c r="BO396">
        <v>0</v>
      </c>
      <c r="BP396">
        <v>0</v>
      </c>
      <c r="BQ396">
        <v>27285.530700360421</v>
      </c>
      <c r="BR396">
        <v>40809.760551701402</v>
      </c>
      <c r="BS396">
        <v>13524.229851340981</v>
      </c>
      <c r="BT396">
        <v>-7.0036041870480403E-4</v>
      </c>
      <c r="BU396">
        <v>-5.517013996723108E-4</v>
      </c>
      <c r="BV396">
        <v>1.486590153945144E-4</v>
      </c>
      <c r="BW396">
        <v>13524.229851340981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20404.880275850701</v>
      </c>
      <c r="CI396">
        <v>24485.856331020841</v>
      </c>
      <c r="CJ396">
        <v>28566.832386190981</v>
      </c>
      <c r="CK396">
        <v>32647.808441361121</v>
      </c>
      <c r="CL396">
        <v>36728.784496531262</v>
      </c>
      <c r="CM396">
        <v>44890.736606871542</v>
      </c>
      <c r="CN396">
        <v>48971.712662041682</v>
      </c>
      <c r="CO396">
        <v>53052.688717211822</v>
      </c>
      <c r="CP396">
        <v>57133.664772381962</v>
      </c>
      <c r="CQ396">
        <v>61214.640827552103</v>
      </c>
      <c r="CS396">
        <v>3.01752935289361</v>
      </c>
      <c r="CT396">
        <v>1.4630000000000001</v>
      </c>
      <c r="CV396">
        <v>0.3255877680739927</v>
      </c>
      <c r="CW396">
        <v>1.939334904692251</v>
      </c>
      <c r="CY396">
        <v>-3321.7897134156328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-5362.2777410007038</v>
      </c>
      <c r="DK396">
        <v>-4455.3941731851173</v>
      </c>
      <c r="DL396">
        <v>-3321.7897134156342</v>
      </c>
      <c r="DM396">
        <v>-1864.2982651405839</v>
      </c>
      <c r="DN396">
        <v>79.023665892817007</v>
      </c>
      <c r="DO396">
        <v>-6994.6681630687599</v>
      </c>
      <c r="DP396">
        <v>-6269.1613088162903</v>
      </c>
      <c r="DQ396">
        <v>-5362.2777410007038</v>
      </c>
      <c r="DR396">
        <v>-4196.2845823806638</v>
      </c>
      <c r="DS396">
        <v>-2641.6270375539439</v>
      </c>
    </row>
    <row r="397" spans="1:123" x14ac:dyDescent="0.25">
      <c r="A397" s="80" t="s">
        <v>1065</v>
      </c>
      <c r="B397">
        <v>34790.308350074039</v>
      </c>
      <c r="C397">
        <v>33759.050446839043</v>
      </c>
      <c r="D397">
        <v>0</v>
      </c>
      <c r="E397">
        <v>10</v>
      </c>
      <c r="F397">
        <v>5</v>
      </c>
      <c r="G397">
        <v>1671657407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34381</v>
      </c>
      <c r="O397">
        <v>0</v>
      </c>
      <c r="P397">
        <v>58520</v>
      </c>
      <c r="Q397">
        <v>12</v>
      </c>
      <c r="R397">
        <v>90</v>
      </c>
      <c r="S397">
        <v>3858</v>
      </c>
      <c r="T397">
        <v>0</v>
      </c>
      <c r="U397">
        <v>17381</v>
      </c>
      <c r="V397">
        <v>1616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1212</v>
      </c>
      <c r="AC397">
        <v>30</v>
      </c>
      <c r="AD397">
        <v>0</v>
      </c>
      <c r="AE397">
        <v>42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24139</v>
      </c>
      <c r="BI397">
        <v>264195.71999999997</v>
      </c>
      <c r="BJ397">
        <v>277701.06</v>
      </c>
      <c r="BK397">
        <v>13505.34</v>
      </c>
      <c r="BL397">
        <v>6</v>
      </c>
      <c r="BM397">
        <v>20</v>
      </c>
      <c r="BN397">
        <v>37963.09454231977</v>
      </c>
      <c r="BO397">
        <v>51468.367644748883</v>
      </c>
      <c r="BP397">
        <v>13505.273102429121</v>
      </c>
      <c r="BQ397">
        <v>0</v>
      </c>
      <c r="BR397">
        <v>0</v>
      </c>
      <c r="BS397">
        <v>0</v>
      </c>
      <c r="BT397">
        <v>226232.6254576802</v>
      </c>
      <c r="BU397">
        <v>226232.69235525111</v>
      </c>
      <c r="BV397">
        <v>6.6897570884975721E-2</v>
      </c>
      <c r="BW397">
        <v>13505.273102429121</v>
      </c>
      <c r="BX397">
        <v>25734.183822374442</v>
      </c>
      <c r="BY397">
        <v>30881.020586849329</v>
      </c>
      <c r="BZ397">
        <v>36027.857351324223</v>
      </c>
      <c r="CA397">
        <v>41174.69411579911</v>
      </c>
      <c r="CB397">
        <v>46321.530880273996</v>
      </c>
      <c r="CC397">
        <v>56615.204409223777</v>
      </c>
      <c r="CD397">
        <v>61762.041173698657</v>
      </c>
      <c r="CE397">
        <v>66908.877938173551</v>
      </c>
      <c r="CF397">
        <v>72055.714702648431</v>
      </c>
      <c r="CG397">
        <v>77202.551467123325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3.810983106701602</v>
      </c>
      <c r="CT397">
        <v>1.4630000000000001</v>
      </c>
      <c r="CU397">
        <v>4.9597935232515988E-2</v>
      </c>
      <c r="CX397">
        <v>-638.18119124189366</v>
      </c>
      <c r="CZ397">
        <v>-3211.5995734793378</v>
      </c>
      <c r="DA397">
        <v>-2067.8580702626969</v>
      </c>
      <c r="DB397">
        <v>-638.18119124189434</v>
      </c>
      <c r="DC397">
        <v>1199.9747960705661</v>
      </c>
      <c r="DD397">
        <v>3650.8494458205109</v>
      </c>
      <c r="DE397">
        <v>-5270.3342792692929</v>
      </c>
      <c r="DF397">
        <v>-4355.3410766959814</v>
      </c>
      <c r="DG397">
        <v>-3211.5995734793378</v>
      </c>
      <c r="DH397">
        <v>-1741.0747836293699</v>
      </c>
      <c r="DI397">
        <v>219.6249361705886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</row>
    <row r="398" spans="1:123" x14ac:dyDescent="0.25">
      <c r="A398" s="80" t="s">
        <v>1061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36717.522520465129</v>
      </c>
      <c r="I398">
        <v>22650.021891368211</v>
      </c>
      <c r="J398">
        <v>0</v>
      </c>
      <c r="K398">
        <v>20</v>
      </c>
      <c r="L398">
        <v>58</v>
      </c>
      <c r="M398">
        <v>1671999961</v>
      </c>
      <c r="N398">
        <v>98</v>
      </c>
      <c r="O398">
        <v>0</v>
      </c>
      <c r="P398">
        <v>616</v>
      </c>
      <c r="Q398">
        <v>10</v>
      </c>
      <c r="R398">
        <v>81</v>
      </c>
      <c r="S398">
        <v>60</v>
      </c>
      <c r="T398">
        <v>353</v>
      </c>
      <c r="U398">
        <v>3</v>
      </c>
      <c r="V398">
        <v>42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41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18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1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165</v>
      </c>
      <c r="BI398">
        <v>180707.33</v>
      </c>
      <c r="BJ398">
        <v>194139.61</v>
      </c>
      <c r="BK398">
        <v>13432.28</v>
      </c>
      <c r="BL398">
        <v>7</v>
      </c>
      <c r="BM398">
        <v>25</v>
      </c>
      <c r="BN398">
        <v>0</v>
      </c>
      <c r="BO398">
        <v>0</v>
      </c>
      <c r="BP398">
        <v>0</v>
      </c>
      <c r="BQ398">
        <v>40634.273531303763</v>
      </c>
      <c r="BR398">
        <v>54066.55666370612</v>
      </c>
      <c r="BS398">
        <v>13432.28313240237</v>
      </c>
      <c r="BT398">
        <v>140073.05646869619</v>
      </c>
      <c r="BU398">
        <v>140073.0533362939</v>
      </c>
      <c r="BV398">
        <v>-3.1324023675551871E-3</v>
      </c>
      <c r="BW398">
        <v>13432.28313240237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27033.27833185306</v>
      </c>
      <c r="CI398">
        <v>32439.933998223671</v>
      </c>
      <c r="CJ398">
        <v>37846.589664594278</v>
      </c>
      <c r="CK398">
        <v>43253.245330964899</v>
      </c>
      <c r="CL398">
        <v>48659.900997335513</v>
      </c>
      <c r="CM398">
        <v>59473.212330076727</v>
      </c>
      <c r="CN398">
        <v>64879.867996447341</v>
      </c>
      <c r="CO398">
        <v>70286.523662817955</v>
      </c>
      <c r="CP398">
        <v>75693.17932918857</v>
      </c>
      <c r="CQ398">
        <v>81099.834995559184</v>
      </c>
      <c r="CS398">
        <v>4.0251203857728912</v>
      </c>
      <c r="CT398">
        <v>1.4630000000000001</v>
      </c>
      <c r="CV398">
        <v>-6.2409029706741448E-3</v>
      </c>
      <c r="CW398">
        <v>1.4538695589539039</v>
      </c>
      <c r="CY398">
        <v>84.356033524161788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-2618.971799661143</v>
      </c>
      <c r="DK398">
        <v>-1417.4927626898971</v>
      </c>
      <c r="DL398">
        <v>84.35603352416183</v>
      </c>
      <c r="DM398">
        <v>2015.3044857993809</v>
      </c>
      <c r="DN398">
        <v>4589.9024221663394</v>
      </c>
      <c r="DO398">
        <v>-4781.634066209388</v>
      </c>
      <c r="DP398">
        <v>-3820.4508366323898</v>
      </c>
      <c r="DQ398">
        <v>-2618.971799661143</v>
      </c>
      <c r="DR398">
        <v>-1074.213037840969</v>
      </c>
      <c r="DS398">
        <v>985.46531125259753</v>
      </c>
    </row>
    <row r="399" spans="1:123" x14ac:dyDescent="0.25">
      <c r="A399" s="80" t="s">
        <v>712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35745.204579288809</v>
      </c>
      <c r="I399">
        <v>33508.376568544227</v>
      </c>
      <c r="J399">
        <v>663.93534594675748</v>
      </c>
      <c r="K399">
        <v>14</v>
      </c>
      <c r="L399">
        <v>15</v>
      </c>
      <c r="M399">
        <v>1671413161</v>
      </c>
      <c r="N399">
        <v>282</v>
      </c>
      <c r="O399">
        <v>0</v>
      </c>
      <c r="P399">
        <v>167648</v>
      </c>
      <c r="Q399">
        <v>9</v>
      </c>
      <c r="R399">
        <v>36</v>
      </c>
      <c r="S399">
        <v>634</v>
      </c>
      <c r="T399">
        <v>15211</v>
      </c>
      <c r="U399">
        <v>36051</v>
      </c>
      <c r="V399">
        <v>107</v>
      </c>
      <c r="W399">
        <v>0</v>
      </c>
      <c r="X399">
        <v>0</v>
      </c>
      <c r="Y399">
        <v>10</v>
      </c>
      <c r="Z399">
        <v>0</v>
      </c>
      <c r="AA399">
        <v>0</v>
      </c>
      <c r="AB399">
        <v>115351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1</v>
      </c>
      <c r="AO399">
        <v>0</v>
      </c>
      <c r="AP399">
        <v>0</v>
      </c>
      <c r="AQ399">
        <v>0</v>
      </c>
      <c r="AR399">
        <v>0</v>
      </c>
      <c r="AS399">
        <v>1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152155</v>
      </c>
      <c r="BI399">
        <v>739702.09</v>
      </c>
      <c r="BJ399">
        <v>753125.64</v>
      </c>
      <c r="BK399">
        <v>13423.54</v>
      </c>
      <c r="BL399">
        <v>8</v>
      </c>
      <c r="BM399">
        <v>26</v>
      </c>
      <c r="BN399">
        <v>0</v>
      </c>
      <c r="BO399">
        <v>0</v>
      </c>
      <c r="BP399">
        <v>0</v>
      </c>
      <c r="BQ399">
        <v>39697.660394230297</v>
      </c>
      <c r="BR399">
        <v>53121.20254765053</v>
      </c>
      <c r="BS399">
        <v>13423.542153420231</v>
      </c>
      <c r="BT399">
        <v>700004.42960576969</v>
      </c>
      <c r="BU399">
        <v>700004.43745234946</v>
      </c>
      <c r="BV399">
        <v>-2.1534202314796862E-3</v>
      </c>
      <c r="BW399">
        <v>13423.542153420231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26560.601273825261</v>
      </c>
      <c r="CI399">
        <v>31872.721528590311</v>
      </c>
      <c r="CJ399">
        <v>37184.841783355369</v>
      </c>
      <c r="CK399">
        <v>42496.962038120429</v>
      </c>
      <c r="CL399">
        <v>47809.082292885483</v>
      </c>
      <c r="CM399">
        <v>58433.322802415591</v>
      </c>
      <c r="CN399">
        <v>63745.44305718063</v>
      </c>
      <c r="CO399">
        <v>69057.563311945691</v>
      </c>
      <c r="CP399">
        <v>74369.683566710737</v>
      </c>
      <c r="CQ399">
        <v>79681.803821475798</v>
      </c>
      <c r="CS399">
        <v>3.9573163283221482</v>
      </c>
      <c r="CT399">
        <v>1.4630000000000001</v>
      </c>
      <c r="CV399">
        <v>1.078601459589401E-2</v>
      </c>
      <c r="CW399">
        <v>1.478779939353793</v>
      </c>
      <c r="CY399">
        <v>-143.24151650759981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-2799.3016438901268</v>
      </c>
      <c r="DK399">
        <v>-1618.83047616456</v>
      </c>
      <c r="DL399">
        <v>-143.24151650760001</v>
      </c>
      <c r="DM399">
        <v>1753.944288765633</v>
      </c>
      <c r="DN399">
        <v>4283.5253624632787</v>
      </c>
      <c r="DO399">
        <v>-4924.1497457961468</v>
      </c>
      <c r="DP399">
        <v>-3979.7728116156918</v>
      </c>
      <c r="DQ399">
        <v>-2799.301643890125</v>
      </c>
      <c r="DR399">
        <v>-1281.5529996715379</v>
      </c>
      <c r="DS399">
        <v>742.11185928657687</v>
      </c>
    </row>
    <row r="400" spans="1:123" x14ac:dyDescent="0.25">
      <c r="A400" s="80" t="s">
        <v>1080</v>
      </c>
      <c r="B400">
        <v>9719.8412757628739</v>
      </c>
      <c r="C400">
        <v>0</v>
      </c>
      <c r="D400">
        <v>0</v>
      </c>
      <c r="E400">
        <v>186</v>
      </c>
      <c r="F400">
        <v>88</v>
      </c>
      <c r="G400">
        <v>1655115332</v>
      </c>
      <c r="H400">
        <v>29946.66223275855</v>
      </c>
      <c r="I400">
        <v>11853.75685347641</v>
      </c>
      <c r="J400">
        <v>0</v>
      </c>
      <c r="K400">
        <v>35</v>
      </c>
      <c r="L400">
        <v>27</v>
      </c>
      <c r="M400">
        <v>1671666271</v>
      </c>
      <c r="N400">
        <v>94</v>
      </c>
      <c r="O400">
        <v>0</v>
      </c>
      <c r="P400">
        <v>308</v>
      </c>
      <c r="Q400">
        <v>4</v>
      </c>
      <c r="R400">
        <v>13</v>
      </c>
      <c r="S400">
        <v>0</v>
      </c>
      <c r="T400">
        <v>202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12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12</v>
      </c>
      <c r="BI400">
        <v>111346.46</v>
      </c>
      <c r="BJ400">
        <v>125983.25</v>
      </c>
      <c r="BK400">
        <v>14636.79</v>
      </c>
      <c r="BL400">
        <v>2</v>
      </c>
      <c r="BM400">
        <v>6</v>
      </c>
      <c r="BN400">
        <v>0</v>
      </c>
      <c r="BO400">
        <v>0</v>
      </c>
      <c r="BP400">
        <v>0</v>
      </c>
      <c r="BQ400">
        <v>31186.110487190501</v>
      </c>
      <c r="BR400">
        <v>44490.8769344463</v>
      </c>
      <c r="BS400">
        <v>13304.766447255801</v>
      </c>
      <c r="BT400">
        <v>80160.349512809509</v>
      </c>
      <c r="BU400">
        <v>81492.373065553693</v>
      </c>
      <c r="BV400">
        <v>1332.0235527442021</v>
      </c>
      <c r="BW400">
        <v>13304.766447255801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22245.43846722315</v>
      </c>
      <c r="CI400">
        <v>26694.526160667781</v>
      </c>
      <c r="CJ400">
        <v>31143.613854112409</v>
      </c>
      <c r="CK400">
        <v>35592.701547557037</v>
      </c>
      <c r="CL400">
        <v>40041.789241001672</v>
      </c>
      <c r="CM400">
        <v>48939.964627890928</v>
      </c>
      <c r="CN400">
        <v>53389.052321335563</v>
      </c>
      <c r="CO400">
        <v>57838.140014780191</v>
      </c>
      <c r="CP400">
        <v>62287.227708224818</v>
      </c>
      <c r="CQ400">
        <v>66736.315401669446</v>
      </c>
      <c r="CS400">
        <v>3.3439803029103801</v>
      </c>
      <c r="CT400">
        <v>1.4630000000000001</v>
      </c>
      <c r="CV400">
        <v>0.1961792946324068</v>
      </c>
      <c r="CW400">
        <v>1.7500103080472109</v>
      </c>
      <c r="CY400">
        <v>-2182.047213644224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-4406.5910603665398</v>
      </c>
      <c r="DK400">
        <v>-3417.9049062677332</v>
      </c>
      <c r="DL400">
        <v>-2182.047213644224</v>
      </c>
      <c r="DM400">
        <v>-593.08732312828397</v>
      </c>
      <c r="DN400">
        <v>1525.525864226302</v>
      </c>
      <c r="DO400">
        <v>-6186.2261377443901</v>
      </c>
      <c r="DP400">
        <v>-5395.2772144653454</v>
      </c>
      <c r="DQ400">
        <v>-4406.5910603665379</v>
      </c>
      <c r="DR400">
        <v>-3135.4231479537871</v>
      </c>
      <c r="DS400">
        <v>-1440.532598070118</v>
      </c>
    </row>
    <row r="401" spans="1:123" x14ac:dyDescent="0.25">
      <c r="A401" s="80" t="s">
        <v>723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26859.374940524169</v>
      </c>
      <c r="I401">
        <v>0</v>
      </c>
      <c r="J401">
        <v>0</v>
      </c>
      <c r="K401">
        <v>6</v>
      </c>
      <c r="L401">
        <v>1</v>
      </c>
      <c r="M401">
        <v>1668087674</v>
      </c>
      <c r="N401">
        <v>510</v>
      </c>
      <c r="O401">
        <v>0</v>
      </c>
      <c r="P401">
        <v>1237</v>
      </c>
      <c r="Q401">
        <v>4</v>
      </c>
      <c r="R401">
        <v>14</v>
      </c>
      <c r="S401">
        <v>0</v>
      </c>
      <c r="T401">
        <v>709</v>
      </c>
      <c r="U401">
        <v>12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6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18</v>
      </c>
      <c r="BI401">
        <v>33236.33</v>
      </c>
      <c r="BJ401">
        <v>46488.160000000003</v>
      </c>
      <c r="BK401">
        <v>13251.83</v>
      </c>
      <c r="BL401">
        <v>2</v>
      </c>
      <c r="BM401">
        <v>4</v>
      </c>
      <c r="BN401">
        <v>0</v>
      </c>
      <c r="BO401">
        <v>0</v>
      </c>
      <c r="BP401">
        <v>0</v>
      </c>
      <c r="BQ401">
        <v>28843.414474902289</v>
      </c>
      <c r="BR401">
        <v>42095.246763579431</v>
      </c>
      <c r="BS401">
        <v>13251.83228867714</v>
      </c>
      <c r="BT401">
        <v>4392.9155250977092</v>
      </c>
      <c r="BU401">
        <v>4392.9132364205734</v>
      </c>
      <c r="BV401">
        <v>-2.2886771384946769E-3</v>
      </c>
      <c r="BW401">
        <v>13251.83228867714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21047.623381789719</v>
      </c>
      <c r="CI401">
        <v>25257.148058147661</v>
      </c>
      <c r="CJ401">
        <v>29466.672734505599</v>
      </c>
      <c r="CK401">
        <v>33676.197410863548</v>
      </c>
      <c r="CL401">
        <v>37885.722087221489</v>
      </c>
      <c r="CM401">
        <v>46304.77143993738</v>
      </c>
      <c r="CN401">
        <v>50514.296116295307</v>
      </c>
      <c r="CO401">
        <v>54723.820792653263</v>
      </c>
      <c r="CP401">
        <v>58933.345469011198</v>
      </c>
      <c r="CQ401">
        <v>63142.870145369146</v>
      </c>
      <c r="CS401">
        <v>3.1765604820962898</v>
      </c>
      <c r="CT401">
        <v>1.4630000000000001</v>
      </c>
      <c r="CV401">
        <v>0.25922362333246118</v>
      </c>
      <c r="CW401">
        <v>1.842244160935391</v>
      </c>
      <c r="CY401">
        <v>-2728.0205977822811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-4832.7829359612506</v>
      </c>
      <c r="DK401">
        <v>-3897.3330078817089</v>
      </c>
      <c r="DL401">
        <v>-2728.0205977822811</v>
      </c>
      <c r="DM401">
        <v>-1224.6189276544451</v>
      </c>
      <c r="DN401">
        <v>779.91663251600585</v>
      </c>
      <c r="DO401">
        <v>-6516.5928065044291</v>
      </c>
      <c r="DP401">
        <v>-5768.2328640407941</v>
      </c>
      <c r="DQ401">
        <v>-4832.7829359612506</v>
      </c>
      <c r="DR401">
        <v>-3630.0615998589819</v>
      </c>
      <c r="DS401">
        <v>-2026.4331517226219</v>
      </c>
    </row>
    <row r="402" spans="1:123" x14ac:dyDescent="0.25">
      <c r="A402" s="80" t="s">
        <v>717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33361.589263855327</v>
      </c>
      <c r="I402">
        <v>30393.101282071711</v>
      </c>
      <c r="J402">
        <v>0</v>
      </c>
      <c r="K402">
        <v>14</v>
      </c>
      <c r="L402">
        <v>13</v>
      </c>
      <c r="M402">
        <v>1671774236</v>
      </c>
      <c r="N402">
        <v>148</v>
      </c>
      <c r="O402">
        <v>0</v>
      </c>
      <c r="P402">
        <v>762</v>
      </c>
      <c r="Q402">
        <v>9</v>
      </c>
      <c r="R402">
        <v>24</v>
      </c>
      <c r="S402">
        <v>29</v>
      </c>
      <c r="T402">
        <v>574</v>
      </c>
      <c r="U402">
        <v>0</v>
      </c>
      <c r="V402">
        <v>1</v>
      </c>
      <c r="W402">
        <v>1</v>
      </c>
      <c r="X402">
        <v>0</v>
      </c>
      <c r="Y402">
        <v>0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8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40</v>
      </c>
      <c r="BI402">
        <v>46999.92</v>
      </c>
      <c r="BJ402">
        <v>60191.47</v>
      </c>
      <c r="BK402">
        <v>13191.55</v>
      </c>
      <c r="BL402">
        <v>4</v>
      </c>
      <c r="BM402">
        <v>7</v>
      </c>
      <c r="BN402">
        <v>0</v>
      </c>
      <c r="BO402">
        <v>0</v>
      </c>
      <c r="BP402">
        <v>0</v>
      </c>
      <c r="BQ402">
        <v>35962.362089189039</v>
      </c>
      <c r="BR402">
        <v>49153.91654253818</v>
      </c>
      <c r="BS402">
        <v>13191.554453349139</v>
      </c>
      <c r="BT402">
        <v>11037.55791081096</v>
      </c>
      <c r="BU402">
        <v>11037.55345746182</v>
      </c>
      <c r="BV402">
        <v>-4.4533491436595796E-3</v>
      </c>
      <c r="BW402">
        <v>13191.554453349139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24576.95827126909</v>
      </c>
      <c r="CI402">
        <v>29492.349925522911</v>
      </c>
      <c r="CJ402">
        <v>34407.741579776717</v>
      </c>
      <c r="CK402">
        <v>39323.133234030553</v>
      </c>
      <c r="CL402">
        <v>44238.524888284373</v>
      </c>
      <c r="CM402">
        <v>54069.308196792001</v>
      </c>
      <c r="CN402">
        <v>58984.699851045807</v>
      </c>
      <c r="CO402">
        <v>63900.091505299642</v>
      </c>
      <c r="CP402">
        <v>68815.483159553449</v>
      </c>
      <c r="CQ402">
        <v>73730.87481380727</v>
      </c>
      <c r="CS402">
        <v>3.7261656096987661</v>
      </c>
      <c r="CT402">
        <v>1.4630000000000001</v>
      </c>
      <c r="CV402">
        <v>7.3489591978540991E-2</v>
      </c>
      <c r="CW402">
        <v>1.570515273064605</v>
      </c>
      <c r="CY402">
        <v>-903.07531771459742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-3360.7711448415071</v>
      </c>
      <c r="DK402">
        <v>-2268.4618883406579</v>
      </c>
      <c r="DL402">
        <v>-903.07531771459799</v>
      </c>
      <c r="DM402">
        <v>852.42170166176584</v>
      </c>
      <c r="DN402">
        <v>3193.0843941635849</v>
      </c>
      <c r="DO402">
        <v>-5326.9278065430344</v>
      </c>
      <c r="DP402">
        <v>-4453.0804013423549</v>
      </c>
      <c r="DQ402">
        <v>-3360.7711448415071</v>
      </c>
      <c r="DR402">
        <v>-1956.373529340415</v>
      </c>
      <c r="DS402">
        <v>-83.843375338961778</v>
      </c>
    </row>
    <row r="403" spans="1:123" x14ac:dyDescent="0.25">
      <c r="A403" s="80" t="s">
        <v>1074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33009.49363049672</v>
      </c>
      <c r="I403">
        <v>18244.85383340999</v>
      </c>
      <c r="J403">
        <v>0</v>
      </c>
      <c r="K403">
        <v>3</v>
      </c>
      <c r="L403">
        <v>49</v>
      </c>
      <c r="M403">
        <v>1671646320</v>
      </c>
      <c r="N403">
        <v>8543</v>
      </c>
      <c r="O403">
        <v>0</v>
      </c>
      <c r="P403">
        <v>31519</v>
      </c>
      <c r="Q403">
        <v>8</v>
      </c>
      <c r="R403">
        <v>71</v>
      </c>
      <c r="S403">
        <v>26</v>
      </c>
      <c r="T403">
        <v>18195</v>
      </c>
      <c r="U403">
        <v>83</v>
      </c>
      <c r="V403">
        <v>28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4376</v>
      </c>
      <c r="AC403">
        <v>268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4781</v>
      </c>
      <c r="BI403">
        <v>316280.40999999997</v>
      </c>
      <c r="BJ403">
        <v>354790.84</v>
      </c>
      <c r="BK403">
        <v>38510.44</v>
      </c>
      <c r="BL403">
        <v>4</v>
      </c>
      <c r="BM403">
        <v>34</v>
      </c>
      <c r="BN403">
        <v>0</v>
      </c>
      <c r="BO403">
        <v>0</v>
      </c>
      <c r="BP403">
        <v>0</v>
      </c>
      <c r="BQ403">
        <v>35799.964769041217</v>
      </c>
      <c r="BR403">
        <v>48889.579985620039</v>
      </c>
      <c r="BS403">
        <v>13089.615216578821</v>
      </c>
      <c r="BT403">
        <v>280480.44523095881</v>
      </c>
      <c r="BU403">
        <v>305901.26001437998</v>
      </c>
      <c r="BV403">
        <v>25420.82478342118</v>
      </c>
      <c r="BW403">
        <v>13089.615216578821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24444.78999281002</v>
      </c>
      <c r="CI403">
        <v>29333.74799137202</v>
      </c>
      <c r="CJ403">
        <v>34222.705989934017</v>
      </c>
      <c r="CK403">
        <v>39111.663988496031</v>
      </c>
      <c r="CL403">
        <v>44000.621987058039</v>
      </c>
      <c r="CM403">
        <v>53778.537984182047</v>
      </c>
      <c r="CN403">
        <v>58667.495982744047</v>
      </c>
      <c r="CO403">
        <v>63556.453981306047</v>
      </c>
      <c r="CP403">
        <v>68445.411979868048</v>
      </c>
      <c r="CQ403">
        <v>73334.369978430055</v>
      </c>
      <c r="CS403">
        <v>3.7349898508627142</v>
      </c>
      <c r="CT403">
        <v>1.4630000000000001</v>
      </c>
      <c r="CV403">
        <v>7.0953378648692444E-2</v>
      </c>
      <c r="CW403">
        <v>1.5668047929630371</v>
      </c>
      <c r="CY403">
        <v>-867.22022017380971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-3311.6992194548111</v>
      </c>
      <c r="DK403">
        <v>-2225.2641086632539</v>
      </c>
      <c r="DL403">
        <v>-867.22022017380914</v>
      </c>
      <c r="DM403">
        <v>878.83620788404914</v>
      </c>
      <c r="DN403">
        <v>3206.9114452945269</v>
      </c>
      <c r="DO403">
        <v>-5267.282418879613</v>
      </c>
      <c r="DP403">
        <v>-4398.1343302463683</v>
      </c>
      <c r="DQ403">
        <v>-3311.6992194548111</v>
      </c>
      <c r="DR403">
        <v>-1914.854077008524</v>
      </c>
      <c r="DS403">
        <v>-52.393887080141212</v>
      </c>
    </row>
    <row r="404" spans="1:123" x14ac:dyDescent="0.25">
      <c r="A404" s="80" t="s">
        <v>1068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34729.77049767159</v>
      </c>
      <c r="I404">
        <v>20318.437704322201</v>
      </c>
      <c r="J404">
        <v>0</v>
      </c>
      <c r="K404">
        <v>8</v>
      </c>
      <c r="L404">
        <v>58</v>
      </c>
      <c r="M404">
        <v>1671945146</v>
      </c>
      <c r="N404">
        <v>101577</v>
      </c>
      <c r="O404">
        <v>0</v>
      </c>
      <c r="P404">
        <v>142339</v>
      </c>
      <c r="Q404">
        <v>12</v>
      </c>
      <c r="R404">
        <v>243</v>
      </c>
      <c r="S404">
        <v>1055</v>
      </c>
      <c r="T404">
        <v>2442</v>
      </c>
      <c r="U404">
        <v>544</v>
      </c>
      <c r="V404">
        <v>7564</v>
      </c>
      <c r="W404">
        <v>0</v>
      </c>
      <c r="X404">
        <v>0</v>
      </c>
      <c r="Y404">
        <v>2347</v>
      </c>
      <c r="Z404">
        <v>38</v>
      </c>
      <c r="AA404">
        <v>46</v>
      </c>
      <c r="AB404">
        <v>10437</v>
      </c>
      <c r="AC404">
        <v>16165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124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38320</v>
      </c>
      <c r="BI404">
        <v>150057.01999999999</v>
      </c>
      <c r="BJ404">
        <v>166698.92000000001</v>
      </c>
      <c r="BK404">
        <v>16641.89</v>
      </c>
      <c r="BL404">
        <v>9</v>
      </c>
      <c r="BM404">
        <v>84</v>
      </c>
      <c r="BN404">
        <v>0</v>
      </c>
      <c r="BO404">
        <v>0</v>
      </c>
      <c r="BP404">
        <v>0</v>
      </c>
      <c r="BQ404">
        <v>38351.503476162223</v>
      </c>
      <c r="BR404">
        <v>51433.137051876329</v>
      </c>
      <c r="BS404">
        <v>13081.633575714121</v>
      </c>
      <c r="BT404">
        <v>111705.5165238378</v>
      </c>
      <c r="BU404">
        <v>115265.7829481237</v>
      </c>
      <c r="BV404">
        <v>3560.2564242858839</v>
      </c>
      <c r="BW404">
        <v>13081.633575714121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25716.568525938161</v>
      </c>
      <c r="CI404">
        <v>30859.882231125801</v>
      </c>
      <c r="CJ404">
        <v>36003.19593631343</v>
      </c>
      <c r="CK404">
        <v>41146.509641501063</v>
      </c>
      <c r="CL404">
        <v>46289.823346688703</v>
      </c>
      <c r="CM404">
        <v>56576.450757063969</v>
      </c>
      <c r="CN404">
        <v>61719.764462251587</v>
      </c>
      <c r="CO404">
        <v>66863.078167439235</v>
      </c>
      <c r="CP404">
        <v>72006.39187262686</v>
      </c>
      <c r="CQ404">
        <v>77149.705577814486</v>
      </c>
      <c r="CS404">
        <v>3.9317059871911781</v>
      </c>
      <c r="CT404">
        <v>1.4630000000000001</v>
      </c>
      <c r="CV404">
        <v>1.7370071167913451E-2</v>
      </c>
      <c r="CW404">
        <v>1.488412414118657</v>
      </c>
      <c r="CY404">
        <v>-223.3493127450335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-2795.0061653388489</v>
      </c>
      <c r="DK404">
        <v>-1652.047564186041</v>
      </c>
      <c r="DL404">
        <v>-223.3493127450329</v>
      </c>
      <c r="DM404">
        <v>1613.548439107693</v>
      </c>
      <c r="DN404">
        <v>4062.7454415779962</v>
      </c>
      <c r="DO404">
        <v>-4852.3316474139028</v>
      </c>
      <c r="DP404">
        <v>-3937.964766491657</v>
      </c>
      <c r="DQ404">
        <v>-2795.0061653388489</v>
      </c>
      <c r="DR404">
        <v>-1325.487963856669</v>
      </c>
      <c r="DS404">
        <v>633.86963811957321</v>
      </c>
    </row>
    <row r="405" spans="1:123" x14ac:dyDescent="0.25">
      <c r="A405" s="80" t="s">
        <v>1072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32426.802092688311</v>
      </c>
      <c r="I405">
        <v>17742.37521408769</v>
      </c>
      <c r="J405">
        <v>0</v>
      </c>
      <c r="K405">
        <v>18</v>
      </c>
      <c r="L405">
        <v>59</v>
      </c>
      <c r="M405">
        <v>1671629679</v>
      </c>
      <c r="N405">
        <v>379</v>
      </c>
      <c r="O405">
        <v>0</v>
      </c>
      <c r="P405">
        <v>1411</v>
      </c>
      <c r="Q405">
        <v>10</v>
      </c>
      <c r="R405">
        <v>65</v>
      </c>
      <c r="S405">
        <v>6</v>
      </c>
      <c r="T405">
        <v>537</v>
      </c>
      <c r="U405">
        <v>119</v>
      </c>
      <c r="V405">
        <v>216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152</v>
      </c>
      <c r="AC405">
        <v>1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1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495</v>
      </c>
      <c r="BI405">
        <v>173817.93</v>
      </c>
      <c r="BJ405">
        <v>186861.01</v>
      </c>
      <c r="BK405">
        <v>13043.08</v>
      </c>
      <c r="BL405">
        <v>8</v>
      </c>
      <c r="BM405">
        <v>31</v>
      </c>
      <c r="BN405">
        <v>0</v>
      </c>
      <c r="BO405">
        <v>0</v>
      </c>
      <c r="BP405">
        <v>0</v>
      </c>
      <c r="BQ405">
        <v>35188.607563968937</v>
      </c>
      <c r="BR405">
        <v>48231.687479444641</v>
      </c>
      <c r="BS405">
        <v>13043.079915475701</v>
      </c>
      <c r="BT405">
        <v>138629.32243603101</v>
      </c>
      <c r="BU405">
        <v>138629.3225205554</v>
      </c>
      <c r="BV405">
        <v>8.4524301200872287E-5</v>
      </c>
      <c r="BW405">
        <v>13043.079915475701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24115.843739722321</v>
      </c>
      <c r="CI405">
        <v>28939.01248766678</v>
      </c>
      <c r="CJ405">
        <v>33762.18123561125</v>
      </c>
      <c r="CK405">
        <v>38585.349983555723</v>
      </c>
      <c r="CL405">
        <v>43408.518731500168</v>
      </c>
      <c r="CM405">
        <v>53054.856227389108</v>
      </c>
      <c r="CN405">
        <v>57878.024975333567</v>
      </c>
      <c r="CO405">
        <v>62701.193723278033</v>
      </c>
      <c r="CP405">
        <v>67524.362471222499</v>
      </c>
      <c r="CQ405">
        <v>72347.531219166965</v>
      </c>
      <c r="CS405">
        <v>3.697875639189899</v>
      </c>
      <c r="CT405">
        <v>1.4630000000000001</v>
      </c>
      <c r="CV405">
        <v>8.1702142064541627E-2</v>
      </c>
      <c r="CW405">
        <v>1.582530233840425</v>
      </c>
      <c r="CY405">
        <v>-985.15804561453888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-3396.7424195867702</v>
      </c>
      <c r="DK405">
        <v>-2324.927142265778</v>
      </c>
      <c r="DL405">
        <v>-985.15804561453842</v>
      </c>
      <c r="DM405">
        <v>737.40222150848422</v>
      </c>
      <c r="DN405">
        <v>3034.1492443391821</v>
      </c>
      <c r="DO405">
        <v>-5326.0099187645556</v>
      </c>
      <c r="DP405">
        <v>-4468.5576969077611</v>
      </c>
      <c r="DQ405">
        <v>-3396.7424195867702</v>
      </c>
      <c r="DR405">
        <v>-2018.694205888351</v>
      </c>
      <c r="DS405">
        <v>-181.29658762379401</v>
      </c>
    </row>
    <row r="406" spans="1:123" x14ac:dyDescent="0.25">
      <c r="A406" s="80" t="s">
        <v>1254</v>
      </c>
      <c r="B406">
        <v>32805.234799999998</v>
      </c>
      <c r="C406">
        <v>32805.234799999998</v>
      </c>
      <c r="D406">
        <v>0</v>
      </c>
      <c r="E406">
        <v>2</v>
      </c>
      <c r="F406">
        <v>0</v>
      </c>
      <c r="G406">
        <v>1671648347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13139</v>
      </c>
      <c r="O406">
        <v>0</v>
      </c>
      <c r="P406">
        <v>13181</v>
      </c>
      <c r="Q406">
        <v>2</v>
      </c>
      <c r="R406">
        <v>3</v>
      </c>
      <c r="S406">
        <v>0</v>
      </c>
      <c r="T406">
        <v>42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35218.06</v>
      </c>
      <c r="BJ406">
        <v>48224.89</v>
      </c>
      <c r="BK406">
        <v>13006.83</v>
      </c>
      <c r="BL406">
        <v>1</v>
      </c>
      <c r="BM406">
        <v>1</v>
      </c>
      <c r="BN406">
        <v>35218.05869050316</v>
      </c>
      <c r="BO406">
        <v>48224.889273347842</v>
      </c>
      <c r="BP406">
        <v>13006.830582844679</v>
      </c>
      <c r="BQ406">
        <v>0</v>
      </c>
      <c r="BR406">
        <v>0</v>
      </c>
      <c r="BS406">
        <v>0</v>
      </c>
      <c r="BT406">
        <v>1.3094968380755741E-3</v>
      </c>
      <c r="BU406">
        <v>7.2665215702727437E-4</v>
      </c>
      <c r="BV406">
        <v>-5.8284468286728952E-4</v>
      </c>
      <c r="BW406">
        <v>13006.830582844679</v>
      </c>
      <c r="BX406">
        <v>24112.444636673921</v>
      </c>
      <c r="BY406">
        <v>28934.933564008701</v>
      </c>
      <c r="BZ406">
        <v>33757.422491343488</v>
      </c>
      <c r="CA406">
        <v>38579.911418678283</v>
      </c>
      <c r="CB406">
        <v>43402.400346013063</v>
      </c>
      <c r="CC406">
        <v>53047.37820068263</v>
      </c>
      <c r="CD406">
        <v>57869.867128017409</v>
      </c>
      <c r="CE406">
        <v>62692.356055352197</v>
      </c>
      <c r="CF406">
        <v>67514.844982686976</v>
      </c>
      <c r="CG406">
        <v>72337.333910021756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3.7076587540821748</v>
      </c>
      <c r="CT406">
        <v>1.4630000000000001</v>
      </c>
      <c r="CU406">
        <v>7.884793755519004E-2</v>
      </c>
      <c r="CX406">
        <v>-950.60826450772174</v>
      </c>
      <c r="CZ406">
        <v>-3361.852728175114</v>
      </c>
      <c r="DA406">
        <v>-2290.1885221007178</v>
      </c>
      <c r="DB406">
        <v>-950.6082645077222</v>
      </c>
      <c r="DC406">
        <v>771.70920954041503</v>
      </c>
      <c r="DD406">
        <v>3068.1325082712651</v>
      </c>
      <c r="DE406">
        <v>-5290.8482991090277</v>
      </c>
      <c r="DF406">
        <v>-4433.5169342495101</v>
      </c>
      <c r="DG406">
        <v>-3361.852728175114</v>
      </c>
      <c r="DH406">
        <v>-1983.9987489366049</v>
      </c>
      <c r="DI406">
        <v>-146.8601099519237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</row>
    <row r="407" spans="1:123" x14ac:dyDescent="0.25">
      <c r="A407" s="80" t="s">
        <v>724</v>
      </c>
      <c r="B407">
        <v>22364.412614161061</v>
      </c>
      <c r="C407">
        <v>20099.309334515259</v>
      </c>
      <c r="D407">
        <v>0</v>
      </c>
      <c r="E407">
        <v>42</v>
      </c>
      <c r="F407">
        <v>21</v>
      </c>
      <c r="G407">
        <v>1668471083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404</v>
      </c>
      <c r="O407">
        <v>0</v>
      </c>
      <c r="P407">
        <v>405</v>
      </c>
      <c r="Q407">
        <v>2</v>
      </c>
      <c r="R407">
        <v>4</v>
      </c>
      <c r="S407">
        <v>0</v>
      </c>
      <c r="T407">
        <v>0</v>
      </c>
      <c r="U407">
        <v>1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20421.39</v>
      </c>
      <c r="BJ407">
        <v>33396.76</v>
      </c>
      <c r="BK407">
        <v>12975.37</v>
      </c>
      <c r="BL407">
        <v>1</v>
      </c>
      <c r="BM407">
        <v>1</v>
      </c>
      <c r="BN407">
        <v>20421.3932375314</v>
      </c>
      <c r="BO407">
        <v>33396.760884399017</v>
      </c>
      <c r="BP407">
        <v>12975.36764686762</v>
      </c>
      <c r="BQ407">
        <v>0</v>
      </c>
      <c r="BR407">
        <v>0</v>
      </c>
      <c r="BS407">
        <v>0</v>
      </c>
      <c r="BT407">
        <v>-3.2375314003729731E-3</v>
      </c>
      <c r="BU407">
        <v>-8.8439901446690783E-4</v>
      </c>
      <c r="BV407">
        <v>2.353132384087075E-3</v>
      </c>
      <c r="BW407">
        <v>12975.36764686762</v>
      </c>
      <c r="BX407">
        <v>16698.380442199508</v>
      </c>
      <c r="BY407">
        <v>20038.056530639409</v>
      </c>
      <c r="BZ407">
        <v>23377.73261907931</v>
      </c>
      <c r="CA407">
        <v>26717.408707519211</v>
      </c>
      <c r="CB407">
        <v>30057.084795959119</v>
      </c>
      <c r="CC407">
        <v>36736.436972838921</v>
      </c>
      <c r="CD407">
        <v>40076.113061278818</v>
      </c>
      <c r="CE407">
        <v>43415.789149718723</v>
      </c>
      <c r="CF407">
        <v>46755.46523815862</v>
      </c>
      <c r="CG407">
        <v>50095.141326598517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2.5738585443828499</v>
      </c>
      <c r="CT407">
        <v>1.4630000000000001</v>
      </c>
      <c r="CU407">
        <v>0.55408695972416155</v>
      </c>
      <c r="CX407">
        <v>-4626.1774257678626</v>
      </c>
      <c r="CZ407">
        <v>-6296.015469987813</v>
      </c>
      <c r="DA407">
        <v>-5553.8652281122804</v>
      </c>
      <c r="DB407">
        <v>-4626.1774257678626</v>
      </c>
      <c r="DC407">
        <v>-3433.4359656107549</v>
      </c>
      <c r="DD407">
        <v>-1843.114018734612</v>
      </c>
      <c r="DE407">
        <v>-7631.8859053637734</v>
      </c>
      <c r="DF407">
        <v>-7038.1657118633466</v>
      </c>
      <c r="DG407">
        <v>-6296.015469987813</v>
      </c>
      <c r="DH407">
        <v>-5341.8223018621266</v>
      </c>
      <c r="DI407">
        <v>-4069.564744361212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</row>
    <row r="408" spans="1:123" x14ac:dyDescent="0.25">
      <c r="A408" s="80" t="s">
        <v>732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27506.136167074819</v>
      </c>
      <c r="I408">
        <v>15993.898300000001</v>
      </c>
      <c r="J408">
        <v>0</v>
      </c>
      <c r="K408">
        <v>18</v>
      </c>
      <c r="L408">
        <v>41</v>
      </c>
      <c r="M408">
        <v>1671041627</v>
      </c>
      <c r="N408">
        <v>16958</v>
      </c>
      <c r="O408">
        <v>0</v>
      </c>
      <c r="P408">
        <v>22029</v>
      </c>
      <c r="Q408">
        <v>6</v>
      </c>
      <c r="R408">
        <v>30</v>
      </c>
      <c r="S408">
        <v>5</v>
      </c>
      <c r="T408">
        <v>5058</v>
      </c>
      <c r="U408">
        <v>7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1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13</v>
      </c>
      <c r="BI408">
        <v>31513.11</v>
      </c>
      <c r="BJ408">
        <v>44435.6</v>
      </c>
      <c r="BK408">
        <v>12922.48</v>
      </c>
      <c r="BL408">
        <v>1</v>
      </c>
      <c r="BM408">
        <v>2</v>
      </c>
      <c r="BN408">
        <v>0</v>
      </c>
      <c r="BO408">
        <v>0</v>
      </c>
      <c r="BP408">
        <v>0</v>
      </c>
      <c r="BQ408">
        <v>28338.080842830979</v>
      </c>
      <c r="BR408">
        <v>41260.563580781927</v>
      </c>
      <c r="BS408">
        <v>12922.48273795095</v>
      </c>
      <c r="BT408">
        <v>3175.0291571690182</v>
      </c>
      <c r="BU408">
        <v>3175.0364192180641</v>
      </c>
      <c r="BV408">
        <v>-2.737950953815016E-3</v>
      </c>
      <c r="BW408">
        <v>12922.48273795095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20630.281790390971</v>
      </c>
      <c r="CI408">
        <v>24756.33814846916</v>
      </c>
      <c r="CJ408">
        <v>28882.394506547349</v>
      </c>
      <c r="CK408">
        <v>33008.450864625549</v>
      </c>
      <c r="CL408">
        <v>37134.507222703753</v>
      </c>
      <c r="CM408">
        <v>45386.619938860131</v>
      </c>
      <c r="CN408">
        <v>49512.67629693832</v>
      </c>
      <c r="CO408">
        <v>53638.732655016523</v>
      </c>
      <c r="CP408">
        <v>57764.789013094713</v>
      </c>
      <c r="CQ408">
        <v>61890.845371172902</v>
      </c>
      <c r="CS408">
        <v>3.1929285120735549</v>
      </c>
      <c r="CT408">
        <v>1.4630000000000001</v>
      </c>
      <c r="CV408">
        <v>0.25276841773144348</v>
      </c>
      <c r="CW408">
        <v>1.8328001951411019</v>
      </c>
      <c r="CY408">
        <v>-2607.3418427554702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-4670.3700217945661</v>
      </c>
      <c r="DK408">
        <v>-3753.4686088883009</v>
      </c>
      <c r="DL408">
        <v>-2607.3418427554702</v>
      </c>
      <c r="DM408">
        <v>-1133.7502862989711</v>
      </c>
      <c r="DN408">
        <v>831.03845564302537</v>
      </c>
      <c r="DO408">
        <v>-6320.7925650258439</v>
      </c>
      <c r="DP408">
        <v>-5587.2714347008314</v>
      </c>
      <c r="DQ408">
        <v>-4670.3700217945661</v>
      </c>
      <c r="DR408">
        <v>-3491.496776629368</v>
      </c>
      <c r="DS408">
        <v>-1919.6657830757699</v>
      </c>
    </row>
    <row r="409" spans="1:123" x14ac:dyDescent="0.25">
      <c r="A409" s="80" t="s">
        <v>1069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33903.394132504553</v>
      </c>
      <c r="I409">
        <v>19894.203181712961</v>
      </c>
      <c r="J409">
        <v>0</v>
      </c>
      <c r="K409">
        <v>18</v>
      </c>
      <c r="L409">
        <v>59</v>
      </c>
      <c r="M409">
        <v>1671907613</v>
      </c>
      <c r="N409">
        <v>449093</v>
      </c>
      <c r="O409">
        <v>0</v>
      </c>
      <c r="P409">
        <v>456001</v>
      </c>
      <c r="Q409">
        <v>12</v>
      </c>
      <c r="R409">
        <v>39</v>
      </c>
      <c r="S409">
        <v>13</v>
      </c>
      <c r="T409">
        <v>242</v>
      </c>
      <c r="U409">
        <v>3</v>
      </c>
      <c r="V409">
        <v>6256</v>
      </c>
      <c r="W409">
        <v>0</v>
      </c>
      <c r="X409">
        <v>0</v>
      </c>
      <c r="Y409">
        <v>0</v>
      </c>
      <c r="Z409">
        <v>299</v>
      </c>
      <c r="AA409">
        <v>0</v>
      </c>
      <c r="AB409">
        <v>87</v>
      </c>
      <c r="AC409">
        <v>5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3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6666</v>
      </c>
      <c r="BI409">
        <v>553953</v>
      </c>
      <c r="BJ409">
        <v>566844.97</v>
      </c>
      <c r="BK409">
        <v>12891.97</v>
      </c>
      <c r="BL409">
        <v>6</v>
      </c>
      <c r="BM409">
        <v>13</v>
      </c>
      <c r="BN409">
        <v>0</v>
      </c>
      <c r="BO409">
        <v>0</v>
      </c>
      <c r="BP409">
        <v>0</v>
      </c>
      <c r="BQ409">
        <v>37318.841935120567</v>
      </c>
      <c r="BR409">
        <v>50210.807454957911</v>
      </c>
      <c r="BS409">
        <v>12891.96551983734</v>
      </c>
      <c r="BT409">
        <v>516634.15806487942</v>
      </c>
      <c r="BU409">
        <v>516634.16254504211</v>
      </c>
      <c r="BV409">
        <v>4.4801626627304358E-3</v>
      </c>
      <c r="BW409">
        <v>12891.96551983734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25105.403727478959</v>
      </c>
      <c r="CI409">
        <v>30126.484472974749</v>
      </c>
      <c r="CJ409">
        <v>35147.565218470532</v>
      </c>
      <c r="CK409">
        <v>40168.64596396633</v>
      </c>
      <c r="CL409">
        <v>45189.72670946212</v>
      </c>
      <c r="CM409">
        <v>55231.888200453708</v>
      </c>
      <c r="CN409">
        <v>60252.968945949491</v>
      </c>
      <c r="CO409">
        <v>65274.049691445289</v>
      </c>
      <c r="CP409">
        <v>70295.130436941065</v>
      </c>
      <c r="CQ409">
        <v>75316.211182436862</v>
      </c>
      <c r="CS409">
        <v>3.894736405996178</v>
      </c>
      <c r="CT409">
        <v>1.4630000000000001</v>
      </c>
      <c r="CV409">
        <v>2.7027142027317371E-2</v>
      </c>
      <c r="CW409">
        <v>1.502540708785965</v>
      </c>
      <c r="CY409">
        <v>-339.26365609785881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-2849.8040288457541</v>
      </c>
      <c r="DK409">
        <v>-1734.008307624468</v>
      </c>
      <c r="DL409">
        <v>-339.26365609785898</v>
      </c>
      <c r="DM409">
        <v>1453.979467293495</v>
      </c>
      <c r="DN409">
        <v>3844.9702984819669</v>
      </c>
      <c r="DO409">
        <v>-4858.236327044071</v>
      </c>
      <c r="DP409">
        <v>-3965.5997500670419</v>
      </c>
      <c r="DQ409">
        <v>-2849.8040288457541</v>
      </c>
      <c r="DR409">
        <v>-1415.2095301326719</v>
      </c>
      <c r="DS409">
        <v>497.58313481810728</v>
      </c>
    </row>
    <row r="410" spans="1:123" x14ac:dyDescent="0.25">
      <c r="A410" s="80" t="s">
        <v>1071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32356.183457197531</v>
      </c>
      <c r="I410">
        <v>21247.707944644739</v>
      </c>
      <c r="J410">
        <v>0</v>
      </c>
      <c r="K410">
        <v>47</v>
      </c>
      <c r="L410">
        <v>59</v>
      </c>
      <c r="M410">
        <v>1671764752</v>
      </c>
      <c r="N410">
        <v>135</v>
      </c>
      <c r="O410">
        <v>0</v>
      </c>
      <c r="P410">
        <v>613</v>
      </c>
      <c r="Q410">
        <v>8</v>
      </c>
      <c r="R410">
        <v>33</v>
      </c>
      <c r="S410">
        <v>4</v>
      </c>
      <c r="T410">
        <v>416</v>
      </c>
      <c r="U410">
        <v>54</v>
      </c>
      <c r="V410">
        <v>1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3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62</v>
      </c>
      <c r="BI410">
        <v>93688.91</v>
      </c>
      <c r="BJ410">
        <v>106553.37</v>
      </c>
      <c r="BK410">
        <v>12864.46</v>
      </c>
      <c r="BL410">
        <v>4</v>
      </c>
      <c r="BM410">
        <v>6</v>
      </c>
      <c r="BN410">
        <v>0</v>
      </c>
      <c r="BO410">
        <v>0</v>
      </c>
      <c r="BP410">
        <v>0</v>
      </c>
      <c r="BQ410">
        <v>35042.636924736173</v>
      </c>
      <c r="BR410">
        <v>47907.094714763312</v>
      </c>
      <c r="BS410">
        <v>12864.45779002714</v>
      </c>
      <c r="BT410">
        <v>58646.273075263838</v>
      </c>
      <c r="BU410">
        <v>58646.27528523669</v>
      </c>
      <c r="BV410">
        <v>2.2099728594184849E-3</v>
      </c>
      <c r="BW410">
        <v>12864.45779002714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23953.547357381649</v>
      </c>
      <c r="CI410">
        <v>28744.256828857979</v>
      </c>
      <c r="CJ410">
        <v>33534.966300334308</v>
      </c>
      <c r="CK410">
        <v>38325.675771810653</v>
      </c>
      <c r="CL410">
        <v>43116.385243286983</v>
      </c>
      <c r="CM410">
        <v>52697.804186239642</v>
      </c>
      <c r="CN410">
        <v>57488.513657715957</v>
      </c>
      <c r="CO410">
        <v>62279.223129192302</v>
      </c>
      <c r="CP410">
        <v>67069.932600668617</v>
      </c>
      <c r="CQ410">
        <v>71860.642072144954</v>
      </c>
      <c r="CS410">
        <v>3.7239886434935578</v>
      </c>
      <c r="CT410">
        <v>1.4630000000000001</v>
      </c>
      <c r="CV410">
        <v>7.4117131637519984E-2</v>
      </c>
      <c r="CW410">
        <v>1.5714333635856921</v>
      </c>
      <c r="CY410">
        <v>-887.68411133631298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-3283.0388470744779</v>
      </c>
      <c r="DK410">
        <v>-2218.4367423019612</v>
      </c>
      <c r="DL410">
        <v>-887.68411133631344</v>
      </c>
      <c r="DM410">
        <v>823.2835570480911</v>
      </c>
      <c r="DN410">
        <v>3104.573781560628</v>
      </c>
      <c r="DO410">
        <v>-5199.3226356650102</v>
      </c>
      <c r="DP410">
        <v>-4347.6409518469954</v>
      </c>
      <c r="DQ410">
        <v>-3283.0388470744779</v>
      </c>
      <c r="DR410">
        <v>-1914.264712366956</v>
      </c>
      <c r="DS410">
        <v>-89.232532756925139</v>
      </c>
    </row>
    <row r="411" spans="1:123" x14ac:dyDescent="0.25">
      <c r="A411" s="80" t="s">
        <v>1255</v>
      </c>
      <c r="B411">
        <v>33140.811123513449</v>
      </c>
      <c r="C411">
        <v>32801.15</v>
      </c>
      <c r="D411">
        <v>0</v>
      </c>
      <c r="E411">
        <v>2</v>
      </c>
      <c r="F411">
        <v>2</v>
      </c>
      <c r="G411">
        <v>1671692207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51796</v>
      </c>
      <c r="O411">
        <v>5</v>
      </c>
      <c r="P411">
        <v>53778</v>
      </c>
      <c r="Q411">
        <v>16</v>
      </c>
      <c r="R411">
        <v>77</v>
      </c>
      <c r="S411">
        <v>118</v>
      </c>
      <c r="T411">
        <v>11</v>
      </c>
      <c r="U411">
        <v>113</v>
      </c>
      <c r="V411">
        <v>943</v>
      </c>
      <c r="W411">
        <v>0</v>
      </c>
      <c r="X411">
        <v>0</v>
      </c>
      <c r="Y411">
        <v>0</v>
      </c>
      <c r="Z411">
        <v>1</v>
      </c>
      <c r="AA411">
        <v>0</v>
      </c>
      <c r="AB411">
        <v>190</v>
      </c>
      <c r="AC411">
        <v>540</v>
      </c>
      <c r="AD411">
        <v>0</v>
      </c>
      <c r="AE411">
        <v>0</v>
      </c>
      <c r="AF411">
        <v>0</v>
      </c>
      <c r="AG411">
        <v>3</v>
      </c>
      <c r="AH411">
        <v>35</v>
      </c>
      <c r="AI411">
        <v>2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4</v>
      </c>
      <c r="AQ411">
        <v>0</v>
      </c>
      <c r="AR411">
        <v>17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1971</v>
      </c>
      <c r="BI411">
        <v>495331.92</v>
      </c>
      <c r="BJ411">
        <v>508175.49</v>
      </c>
      <c r="BK411">
        <v>12848.71</v>
      </c>
      <c r="BL411">
        <v>11</v>
      </c>
      <c r="BM411">
        <v>25</v>
      </c>
      <c r="BN411">
        <v>36189.126912638552</v>
      </c>
      <c r="BO411">
        <v>49030.653929227527</v>
      </c>
      <c r="BP411">
        <v>12841.527016588991</v>
      </c>
      <c r="BQ411">
        <v>0</v>
      </c>
      <c r="BR411">
        <v>0</v>
      </c>
      <c r="BS411">
        <v>0</v>
      </c>
      <c r="BT411">
        <v>459142.79308736138</v>
      </c>
      <c r="BU411">
        <v>459144.83607077238</v>
      </c>
      <c r="BV411">
        <v>7.1829834110067168</v>
      </c>
      <c r="BW411">
        <v>12841.527016588991</v>
      </c>
      <c r="BX411">
        <v>24515.326964613771</v>
      </c>
      <c r="BY411">
        <v>29418.392357536519</v>
      </c>
      <c r="BZ411">
        <v>34321.457750459267</v>
      </c>
      <c r="CA411">
        <v>39224.52314338203</v>
      </c>
      <c r="CB411">
        <v>44127.588536304778</v>
      </c>
      <c r="CC411">
        <v>53933.719322150289</v>
      </c>
      <c r="CD411">
        <v>58836.784715073038</v>
      </c>
      <c r="CE411">
        <v>63739.850107995793</v>
      </c>
      <c r="CF411">
        <v>68642.915500918549</v>
      </c>
      <c r="CG411">
        <v>73545.980893841304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3.8181326773590518</v>
      </c>
      <c r="CT411">
        <v>1.4630000000000001</v>
      </c>
      <c r="CU411">
        <v>4.7632530875470369E-2</v>
      </c>
      <c r="CX411">
        <v>-583.8635342821093</v>
      </c>
      <c r="CZ411">
        <v>-3035.3962307434849</v>
      </c>
      <c r="DA411">
        <v>-1945.826143427319</v>
      </c>
      <c r="DB411">
        <v>-583.86353428210896</v>
      </c>
      <c r="DC411">
        <v>1167.2312489045889</v>
      </c>
      <c r="DD411">
        <v>3502.024293153519</v>
      </c>
      <c r="DE411">
        <v>-4996.6223879125864</v>
      </c>
      <c r="DF411">
        <v>-4124.9663180596526</v>
      </c>
      <c r="DG411">
        <v>-3035.3962307434849</v>
      </c>
      <c r="DH411">
        <v>-1634.520404194127</v>
      </c>
      <c r="DI411">
        <v>233.31403120501821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</row>
    <row r="412" spans="1:123" x14ac:dyDescent="0.25">
      <c r="A412" s="80" t="s">
        <v>747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27293.663950404061</v>
      </c>
      <c r="I412">
        <v>17640.71200111181</v>
      </c>
      <c r="J412">
        <v>0</v>
      </c>
      <c r="K412">
        <v>6</v>
      </c>
      <c r="L412">
        <v>32</v>
      </c>
      <c r="M412">
        <v>1671077411</v>
      </c>
      <c r="N412">
        <v>3799</v>
      </c>
      <c r="O412">
        <v>0</v>
      </c>
      <c r="P412">
        <v>17924</v>
      </c>
      <c r="Q412">
        <v>2</v>
      </c>
      <c r="R412">
        <v>3</v>
      </c>
      <c r="S412">
        <v>0</v>
      </c>
      <c r="T412">
        <v>14125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28111.65</v>
      </c>
      <c r="BJ412">
        <v>40938.519999999997</v>
      </c>
      <c r="BK412">
        <v>12826.87</v>
      </c>
      <c r="BL412">
        <v>1</v>
      </c>
      <c r="BM412">
        <v>1</v>
      </c>
      <c r="BN412">
        <v>0</v>
      </c>
      <c r="BO412">
        <v>0</v>
      </c>
      <c r="BP412">
        <v>0</v>
      </c>
      <c r="BQ412">
        <v>28111.6511981564</v>
      </c>
      <c r="BR412">
        <v>40938.52418527296</v>
      </c>
      <c r="BS412">
        <v>12826.87298711656</v>
      </c>
      <c r="BT412">
        <v>-1.198156398459105E-3</v>
      </c>
      <c r="BU412">
        <v>-4.1852729627862573E-3</v>
      </c>
      <c r="BV412">
        <v>-2.9871165588701838E-3</v>
      </c>
      <c r="BW412">
        <v>12826.87298711656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20469.26209263648</v>
      </c>
      <c r="CI412">
        <v>24563.114511163771</v>
      </c>
      <c r="CJ412">
        <v>28656.966929691069</v>
      </c>
      <c r="CK412">
        <v>32750.819348218371</v>
      </c>
      <c r="CL412">
        <v>36844.671766745661</v>
      </c>
      <c r="CM412">
        <v>45032.376603800258</v>
      </c>
      <c r="CN412">
        <v>49126.229022327549</v>
      </c>
      <c r="CO412">
        <v>53220.081440854847</v>
      </c>
      <c r="CP412">
        <v>57313.933859382138</v>
      </c>
      <c r="CQ412">
        <v>61407.786277909443</v>
      </c>
      <c r="CS412">
        <v>3.1916215453596539</v>
      </c>
      <c r="CT412">
        <v>1.4630000000000001</v>
      </c>
      <c r="CV412">
        <v>0.25328142549221072</v>
      </c>
      <c r="CW412">
        <v>1.833550725495104</v>
      </c>
      <c r="CY412">
        <v>-2592.2419407983198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-4639.1681500619679</v>
      </c>
      <c r="DK412">
        <v>-3729.423168167014</v>
      </c>
      <c r="DL412">
        <v>-2592.2419407983198</v>
      </c>
      <c r="DM412">
        <v>-1130.151791324286</v>
      </c>
      <c r="DN412">
        <v>819.30174130775958</v>
      </c>
      <c r="DO412">
        <v>-6276.7091174728857</v>
      </c>
      <c r="DP412">
        <v>-5548.9131319569206</v>
      </c>
      <c r="DQ412">
        <v>-4639.168150061967</v>
      </c>
      <c r="DR412">
        <v>-3469.49603048274</v>
      </c>
      <c r="DS412">
        <v>-1909.933204377103</v>
      </c>
    </row>
    <row r="413" spans="1:123" x14ac:dyDescent="0.25">
      <c r="A413" s="80" t="s">
        <v>721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32078.340837373082</v>
      </c>
      <c r="I413">
        <v>26949.485410806501</v>
      </c>
      <c r="J413">
        <v>0</v>
      </c>
      <c r="K413">
        <v>23</v>
      </c>
      <c r="L413">
        <v>52</v>
      </c>
      <c r="M413">
        <v>1671645703</v>
      </c>
      <c r="N413">
        <v>12</v>
      </c>
      <c r="O413">
        <v>0</v>
      </c>
      <c r="P413">
        <v>42</v>
      </c>
      <c r="Q413">
        <v>4</v>
      </c>
      <c r="R413">
        <v>16</v>
      </c>
      <c r="S413">
        <v>22</v>
      </c>
      <c r="T413">
        <v>4</v>
      </c>
      <c r="U413">
        <v>0</v>
      </c>
      <c r="V413">
        <v>4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26</v>
      </c>
      <c r="BI413">
        <v>52728.98</v>
      </c>
      <c r="BJ413">
        <v>65415.73</v>
      </c>
      <c r="BK413">
        <v>12686.74</v>
      </c>
      <c r="BL413">
        <v>2</v>
      </c>
      <c r="BM413">
        <v>7</v>
      </c>
      <c r="BN413">
        <v>0</v>
      </c>
      <c r="BO413">
        <v>0</v>
      </c>
      <c r="BP413">
        <v>0</v>
      </c>
      <c r="BQ413">
        <v>34807.177197206402</v>
      </c>
      <c r="BR413">
        <v>47493.921924357594</v>
      </c>
      <c r="BS413">
        <v>12686.744727151199</v>
      </c>
      <c r="BT413">
        <v>17921.802802793602</v>
      </c>
      <c r="BU413">
        <v>17921.80807564241</v>
      </c>
      <c r="BV413">
        <v>-4.727151195766055E-3</v>
      </c>
      <c r="BW413">
        <v>12686.744727151199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23746.9609621788</v>
      </c>
      <c r="CI413">
        <v>28496.35315461456</v>
      </c>
      <c r="CJ413">
        <v>33245.745347050317</v>
      </c>
      <c r="CK413">
        <v>37995.137539486073</v>
      </c>
      <c r="CL413">
        <v>42744.529731921837</v>
      </c>
      <c r="CM413">
        <v>52243.314116793357</v>
      </c>
      <c r="CN413">
        <v>56992.706309229106</v>
      </c>
      <c r="CO413">
        <v>61742.09850166487</v>
      </c>
      <c r="CP413">
        <v>66491.490694100634</v>
      </c>
      <c r="CQ413">
        <v>71240.88288653639</v>
      </c>
      <c r="CS413">
        <v>3.7435861559281438</v>
      </c>
      <c r="CT413">
        <v>1.4630000000000001</v>
      </c>
      <c r="CV413">
        <v>6.8494174674145869E-2</v>
      </c>
      <c r="CW413">
        <v>1.563206977548276</v>
      </c>
      <c r="CY413">
        <v>-813.26424606179762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-3187.9603422796772</v>
      </c>
      <c r="DK413">
        <v>-2132.5398550717309</v>
      </c>
      <c r="DL413">
        <v>-813.26424606179717</v>
      </c>
      <c r="DM413">
        <v>882.94725123668832</v>
      </c>
      <c r="DN413">
        <v>3144.5625809680018</v>
      </c>
      <c r="DO413">
        <v>-5087.7172192539811</v>
      </c>
      <c r="DP413">
        <v>-4243.3808294876226</v>
      </c>
      <c r="DQ413">
        <v>-3187.9603422796772</v>
      </c>
      <c r="DR413">
        <v>-1830.9911444408881</v>
      </c>
      <c r="DS413">
        <v>-21.698880655838369</v>
      </c>
    </row>
    <row r="414" spans="1:123" x14ac:dyDescent="0.25">
      <c r="A414" s="80" t="s">
        <v>726</v>
      </c>
      <c r="B414">
        <v>20579.313430490849</v>
      </c>
      <c r="C414">
        <v>19414.933457123028</v>
      </c>
      <c r="D414">
        <v>0</v>
      </c>
      <c r="E414">
        <v>4</v>
      </c>
      <c r="F414">
        <v>5</v>
      </c>
      <c r="G414">
        <v>1668636995</v>
      </c>
      <c r="H414">
        <v>6833.1259046029691</v>
      </c>
      <c r="I414">
        <v>6434.2144340062096</v>
      </c>
      <c r="J414">
        <v>0</v>
      </c>
      <c r="K414">
        <v>9</v>
      </c>
      <c r="L414">
        <v>13</v>
      </c>
      <c r="M414">
        <v>1668634542</v>
      </c>
      <c r="N414">
        <v>68803</v>
      </c>
      <c r="O414">
        <v>0</v>
      </c>
      <c r="P414">
        <v>93875</v>
      </c>
      <c r="Q414">
        <v>2</v>
      </c>
      <c r="R414">
        <v>12</v>
      </c>
      <c r="S414">
        <v>0</v>
      </c>
      <c r="T414">
        <v>25072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163244.32</v>
      </c>
      <c r="BJ414">
        <v>175925.97</v>
      </c>
      <c r="BK414">
        <v>12681.65</v>
      </c>
      <c r="BL414">
        <v>2</v>
      </c>
      <c r="BM414">
        <v>12</v>
      </c>
      <c r="BN414">
        <v>21290.624327170939</v>
      </c>
      <c r="BO414">
        <v>30820.109955942851</v>
      </c>
      <c r="BP414">
        <v>9529.4856287719103</v>
      </c>
      <c r="BQ414">
        <v>7196.452097858165</v>
      </c>
      <c r="BR414">
        <v>10348.6149767057</v>
      </c>
      <c r="BS414">
        <v>3152.162878847535</v>
      </c>
      <c r="BT414">
        <v>134757.2435749709</v>
      </c>
      <c r="BU414">
        <v>134757.2450673515</v>
      </c>
      <c r="BV414">
        <v>1.4923805547368829E-3</v>
      </c>
      <c r="BW414">
        <v>12681.64850761944</v>
      </c>
      <c r="BX414">
        <v>15410.054977971429</v>
      </c>
      <c r="BY414">
        <v>18492.06597356571</v>
      </c>
      <c r="BZ414">
        <v>21574.07696916</v>
      </c>
      <c r="CA414">
        <v>24656.087964754279</v>
      </c>
      <c r="CB414">
        <v>27738.098960348569</v>
      </c>
      <c r="CC414">
        <v>33902.120951537137</v>
      </c>
      <c r="CD414">
        <v>36984.13194713142</v>
      </c>
      <c r="CE414">
        <v>40066.14294272571</v>
      </c>
      <c r="CF414">
        <v>43148.153938319992</v>
      </c>
      <c r="CG414">
        <v>46230.164933914282</v>
      </c>
      <c r="CH414">
        <v>5174.3074883528498</v>
      </c>
      <c r="CI414">
        <v>6209.1689860234192</v>
      </c>
      <c r="CJ414">
        <v>7244.0304836939886</v>
      </c>
      <c r="CK414">
        <v>8278.8919813645607</v>
      </c>
      <c r="CL414">
        <v>9313.7534790351292</v>
      </c>
      <c r="CM414">
        <v>11383.47647437627</v>
      </c>
      <c r="CN414">
        <v>12418.33797204684</v>
      </c>
      <c r="CO414">
        <v>13453.19946971741</v>
      </c>
      <c r="CP414">
        <v>14488.060967387981</v>
      </c>
      <c r="CQ414">
        <v>15522.922465058549</v>
      </c>
      <c r="CR414">
        <v>3.2341840007491269</v>
      </c>
      <c r="CS414">
        <v>3.2830203813862782</v>
      </c>
      <c r="CT414">
        <v>1.4630000000000001</v>
      </c>
      <c r="CU414">
        <v>0.23678801177468209</v>
      </c>
      <c r="CV414">
        <v>0.21839024292349141</v>
      </c>
      <c r="CW414">
        <v>1.782504925397068</v>
      </c>
      <c r="CX414">
        <v>-1824.458139786198</v>
      </c>
      <c r="CY414">
        <v>-565.00913467110956</v>
      </c>
      <c r="CZ414">
        <v>-3365.4636375833402</v>
      </c>
      <c r="DA414">
        <v>-2680.5723052290541</v>
      </c>
      <c r="DB414">
        <v>-1824.458139786198</v>
      </c>
      <c r="DC414">
        <v>-723.73992707395337</v>
      </c>
      <c r="DD414">
        <v>743.88435654237401</v>
      </c>
      <c r="DE414">
        <v>-4598.2680358210537</v>
      </c>
      <c r="DF414">
        <v>-4050.3549699376249</v>
      </c>
      <c r="DG414">
        <v>-3365.4636375833402</v>
      </c>
      <c r="DH414">
        <v>-2484.8890674135441</v>
      </c>
      <c r="DI414">
        <v>-1310.7896405204831</v>
      </c>
      <c r="DJ414">
        <v>-1082.4398835063951</v>
      </c>
      <c r="DK414">
        <v>-852.47066180182355</v>
      </c>
      <c r="DL414">
        <v>-565.00913467110968</v>
      </c>
      <c r="DM414">
        <v>-195.41574264590599</v>
      </c>
      <c r="DN414">
        <v>297.37544672103189</v>
      </c>
      <c r="DO414">
        <v>-1496.3844825746221</v>
      </c>
      <c r="DP414">
        <v>-1312.409105210965</v>
      </c>
      <c r="DQ414">
        <v>-1082.4398835063939</v>
      </c>
      <c r="DR414">
        <v>-786.76516988623143</v>
      </c>
      <c r="DS414">
        <v>-392.53221839268099</v>
      </c>
    </row>
    <row r="415" spans="1:123" x14ac:dyDescent="0.25">
      <c r="A415" s="80" t="s">
        <v>1075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32498.30350026926</v>
      </c>
      <c r="I415">
        <v>14171.55810363799</v>
      </c>
      <c r="J415">
        <v>0</v>
      </c>
      <c r="K415">
        <v>17</v>
      </c>
      <c r="L415">
        <v>58</v>
      </c>
      <c r="M415">
        <v>1671652616</v>
      </c>
      <c r="N415">
        <v>322658</v>
      </c>
      <c r="O415">
        <v>0</v>
      </c>
      <c r="P415">
        <v>335080</v>
      </c>
      <c r="Q415">
        <v>8</v>
      </c>
      <c r="R415">
        <v>57</v>
      </c>
      <c r="S415">
        <v>25</v>
      </c>
      <c r="T415">
        <v>12268</v>
      </c>
      <c r="U415">
        <v>10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8</v>
      </c>
      <c r="AB415">
        <v>105</v>
      </c>
      <c r="AC415">
        <v>6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154</v>
      </c>
      <c r="BI415">
        <v>321908.05</v>
      </c>
      <c r="BJ415">
        <v>417588.56</v>
      </c>
      <c r="BK415">
        <v>95680.5</v>
      </c>
      <c r="BL415">
        <v>5</v>
      </c>
      <c r="BM415">
        <v>26</v>
      </c>
      <c r="BN415">
        <v>0</v>
      </c>
      <c r="BO415">
        <v>0</v>
      </c>
      <c r="BP415">
        <v>0</v>
      </c>
      <c r="BQ415">
        <v>35500.243370151547</v>
      </c>
      <c r="BR415">
        <v>48154.429886794002</v>
      </c>
      <c r="BS415">
        <v>12654.18651664245</v>
      </c>
      <c r="BT415">
        <v>286407.80662984838</v>
      </c>
      <c r="BU415">
        <v>369434.13011320599</v>
      </c>
      <c r="BV415">
        <v>83026.313483357546</v>
      </c>
      <c r="BW415">
        <v>12654.18651664245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24077.214943397001</v>
      </c>
      <c r="CI415">
        <v>28892.657932076399</v>
      </c>
      <c r="CJ415">
        <v>33708.100920755802</v>
      </c>
      <c r="CK415">
        <v>38523.543909435197</v>
      </c>
      <c r="CL415">
        <v>43338.986898114599</v>
      </c>
      <c r="CM415">
        <v>52969.872875473397</v>
      </c>
      <c r="CN415">
        <v>57785.315864152799</v>
      </c>
      <c r="CO415">
        <v>62600.758852832201</v>
      </c>
      <c r="CP415">
        <v>67416.201841511604</v>
      </c>
      <c r="CQ415">
        <v>72231.644830190999</v>
      </c>
      <c r="CS415">
        <v>3.805414897548931</v>
      </c>
      <c r="CT415">
        <v>1.4630000000000001</v>
      </c>
      <c r="CV415">
        <v>5.1133741704853408E-2</v>
      </c>
      <c r="CW415">
        <v>1.537808664114201</v>
      </c>
      <c r="CY415">
        <v>-615.57904494395029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-3023.300539283649</v>
      </c>
      <c r="DK415">
        <v>-1953.2020973548949</v>
      </c>
      <c r="DL415">
        <v>-615.57904494395007</v>
      </c>
      <c r="DM415">
        <v>1104.222022441551</v>
      </c>
      <c r="DN415">
        <v>3397.2901122888829</v>
      </c>
      <c r="DO415">
        <v>-4949.47773475541</v>
      </c>
      <c r="DP415">
        <v>-4093.398981212405</v>
      </c>
      <c r="DQ415">
        <v>-3023.300539283649</v>
      </c>
      <c r="DR415">
        <v>-1647.45968537525</v>
      </c>
      <c r="DS415">
        <v>186.99478650261699</v>
      </c>
    </row>
    <row r="416" spans="1:123" x14ac:dyDescent="0.25">
      <c r="A416" s="80" t="s">
        <v>1089</v>
      </c>
      <c r="B416">
        <v>2602.3657211154959</v>
      </c>
      <c r="C416">
        <v>0</v>
      </c>
      <c r="D416">
        <v>0</v>
      </c>
      <c r="E416">
        <v>84</v>
      </c>
      <c r="F416">
        <v>95</v>
      </c>
      <c r="G416">
        <v>1632034442</v>
      </c>
      <c r="H416">
        <v>26971.38263376362</v>
      </c>
      <c r="I416">
        <v>11700.150172550349</v>
      </c>
      <c r="J416">
        <v>0</v>
      </c>
      <c r="K416">
        <v>27</v>
      </c>
      <c r="L416">
        <v>56</v>
      </c>
      <c r="M416">
        <v>1671071290</v>
      </c>
      <c r="N416">
        <v>28026</v>
      </c>
      <c r="O416">
        <v>0</v>
      </c>
      <c r="P416">
        <v>42521</v>
      </c>
      <c r="Q416">
        <v>7</v>
      </c>
      <c r="R416">
        <v>37</v>
      </c>
      <c r="S416">
        <v>5</v>
      </c>
      <c r="T416">
        <v>11575</v>
      </c>
      <c r="U416">
        <v>35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2880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2920</v>
      </c>
      <c r="BI416">
        <v>70342.509999999995</v>
      </c>
      <c r="BJ416">
        <v>82873.58</v>
      </c>
      <c r="BK416">
        <v>12531.08</v>
      </c>
      <c r="BL416">
        <v>4</v>
      </c>
      <c r="BM416">
        <v>14</v>
      </c>
      <c r="BN416">
        <v>0</v>
      </c>
      <c r="BO416">
        <v>0</v>
      </c>
      <c r="BP416">
        <v>0</v>
      </c>
      <c r="BQ416">
        <v>27918.642771915529</v>
      </c>
      <c r="BR416">
        <v>40449.721660006042</v>
      </c>
      <c r="BS416">
        <v>12531.07888809052</v>
      </c>
      <c r="BT416">
        <v>42423.867228084469</v>
      </c>
      <c r="BU416">
        <v>42423.85833999396</v>
      </c>
      <c r="BV416">
        <v>1.1119094815512649E-3</v>
      </c>
      <c r="BW416">
        <v>12531.07888809052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20224.860830003021</v>
      </c>
      <c r="CI416">
        <v>24269.832996003621</v>
      </c>
      <c r="CJ416">
        <v>28314.805162004232</v>
      </c>
      <c r="CK416">
        <v>32359.777328004831</v>
      </c>
      <c r="CL416">
        <v>36404.749494005438</v>
      </c>
      <c r="CM416">
        <v>44494.693826006653</v>
      </c>
      <c r="CN416">
        <v>48539.665992007249</v>
      </c>
      <c r="CO416">
        <v>52584.63815800786</v>
      </c>
      <c r="CP416">
        <v>56629.610324008463</v>
      </c>
      <c r="CQ416">
        <v>60674.582490009067</v>
      </c>
      <c r="CS416">
        <v>3.2279520399835069</v>
      </c>
      <c r="CT416">
        <v>1.4630000000000001</v>
      </c>
      <c r="CV416">
        <v>0.2391757840430733</v>
      </c>
      <c r="CW416">
        <v>1.8129141720550159</v>
      </c>
      <c r="CY416">
        <v>-2418.648473089007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-4441.1345560893096</v>
      </c>
      <c r="DK416">
        <v>-3542.25185253362</v>
      </c>
      <c r="DL416">
        <v>-2418.6484730890079</v>
      </c>
      <c r="DM416">
        <v>-974.01555666022068</v>
      </c>
      <c r="DN416">
        <v>952.16166524482833</v>
      </c>
      <c r="DO416">
        <v>-6059.1234224895516</v>
      </c>
      <c r="DP416">
        <v>-5340.0172596449993</v>
      </c>
      <c r="DQ416">
        <v>-4441.1345560893096</v>
      </c>
      <c r="DR416">
        <v>-3285.428222946281</v>
      </c>
      <c r="DS416">
        <v>-1744.4864454222411</v>
      </c>
    </row>
    <row r="417" spans="1:123" x14ac:dyDescent="0.25">
      <c r="A417" s="80" t="s">
        <v>720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32055.53133060964</v>
      </c>
      <c r="I417">
        <v>29352.194851286589</v>
      </c>
      <c r="J417">
        <v>0</v>
      </c>
      <c r="K417">
        <v>6</v>
      </c>
      <c r="L417">
        <v>20</v>
      </c>
      <c r="M417">
        <v>1671898920</v>
      </c>
      <c r="N417">
        <v>34382</v>
      </c>
      <c r="O417">
        <v>0</v>
      </c>
      <c r="P417">
        <v>61269</v>
      </c>
      <c r="Q417">
        <v>5</v>
      </c>
      <c r="R417">
        <v>26</v>
      </c>
      <c r="S417">
        <v>491</v>
      </c>
      <c r="T417">
        <v>24900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166</v>
      </c>
      <c r="AC417">
        <v>1330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1987</v>
      </c>
      <c r="BI417">
        <v>1002874.92</v>
      </c>
      <c r="BJ417">
        <v>1015204.71</v>
      </c>
      <c r="BK417">
        <v>12329.79</v>
      </c>
      <c r="BL417">
        <v>4</v>
      </c>
      <c r="BM417">
        <v>9</v>
      </c>
      <c r="BN417">
        <v>0</v>
      </c>
      <c r="BO417">
        <v>0</v>
      </c>
      <c r="BP417">
        <v>0</v>
      </c>
      <c r="BQ417">
        <v>35147.328093799173</v>
      </c>
      <c r="BR417">
        <v>47477.116495535083</v>
      </c>
      <c r="BS417">
        <v>12329.788401735919</v>
      </c>
      <c r="BT417">
        <v>967727.59190620086</v>
      </c>
      <c r="BU417">
        <v>967727.59350446484</v>
      </c>
      <c r="BV417">
        <v>1.598264081621892E-3</v>
      </c>
      <c r="BW417">
        <v>12329.788401735919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23738.558247767542</v>
      </c>
      <c r="CI417">
        <v>28486.26989732105</v>
      </c>
      <c r="CJ417">
        <v>33233.981546874558</v>
      </c>
      <c r="CK417">
        <v>37981.693196428067</v>
      </c>
      <c r="CL417">
        <v>42729.404845981568</v>
      </c>
      <c r="CM417">
        <v>52224.828145088599</v>
      </c>
      <c r="CN417">
        <v>56972.5397946421</v>
      </c>
      <c r="CO417">
        <v>61720.251444195608</v>
      </c>
      <c r="CP417">
        <v>66467.963093749117</v>
      </c>
      <c r="CQ417">
        <v>71215.674743302632</v>
      </c>
      <c r="CS417">
        <v>3.8506026988144209</v>
      </c>
      <c r="CT417">
        <v>1.4630000000000001</v>
      </c>
      <c r="CV417">
        <v>3.8798420110071952E-2</v>
      </c>
      <c r="CW417">
        <v>1.519762088621035</v>
      </c>
      <c r="CY417">
        <v>-460.50927785214913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-2834.3651026289031</v>
      </c>
      <c r="DK417">
        <v>-1779.3180693947891</v>
      </c>
      <c r="DL417">
        <v>-460.50927785214839</v>
      </c>
      <c r="DM417">
        <v>1235.10202555982</v>
      </c>
      <c r="DN417">
        <v>3495.917096775775</v>
      </c>
      <c r="DO417">
        <v>-4733.4497624503056</v>
      </c>
      <c r="DP417">
        <v>-3889.4121358630159</v>
      </c>
      <c r="DQ417">
        <v>-2834.3651026289031</v>
      </c>
      <c r="DR417">
        <v>-1477.876059899329</v>
      </c>
      <c r="DS417">
        <v>330.77599707343688</v>
      </c>
    </row>
    <row r="418" spans="1:123" x14ac:dyDescent="0.25">
      <c r="A418" s="80" t="s">
        <v>1146</v>
      </c>
      <c r="B418">
        <v>31057.396425146391</v>
      </c>
      <c r="C418">
        <v>30467.367392631921</v>
      </c>
      <c r="D418">
        <v>0</v>
      </c>
      <c r="E418">
        <v>32</v>
      </c>
      <c r="F418">
        <v>6</v>
      </c>
      <c r="G418">
        <v>1671706343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6336</v>
      </c>
      <c r="O418">
        <v>0</v>
      </c>
      <c r="P418">
        <v>6849</v>
      </c>
      <c r="Q418">
        <v>8</v>
      </c>
      <c r="R418">
        <v>48</v>
      </c>
      <c r="S418">
        <v>149</v>
      </c>
      <c r="T418">
        <v>183</v>
      </c>
      <c r="U418">
        <v>13</v>
      </c>
      <c r="V418">
        <v>48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104</v>
      </c>
      <c r="AC418">
        <v>16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330</v>
      </c>
      <c r="BI418">
        <v>103172.57</v>
      </c>
      <c r="BJ418">
        <v>125332.69</v>
      </c>
      <c r="BK418">
        <v>22160.12</v>
      </c>
      <c r="BL418">
        <v>4</v>
      </c>
      <c r="BM418">
        <v>24</v>
      </c>
      <c r="BN418">
        <v>33663.224065072543</v>
      </c>
      <c r="BO418">
        <v>45907.866559615839</v>
      </c>
      <c r="BP418">
        <v>12244.642494543299</v>
      </c>
      <c r="BQ418">
        <v>0</v>
      </c>
      <c r="BR418">
        <v>0</v>
      </c>
      <c r="BS418">
        <v>0</v>
      </c>
      <c r="BT418">
        <v>69509.345934927464</v>
      </c>
      <c r="BU418">
        <v>79424.823440384163</v>
      </c>
      <c r="BV418">
        <v>9915.4775054567017</v>
      </c>
      <c r="BW418">
        <v>12244.642494543299</v>
      </c>
      <c r="BX418">
        <v>22953.933279807919</v>
      </c>
      <c r="BY418">
        <v>27544.719935769499</v>
      </c>
      <c r="BZ418">
        <v>32135.506591731089</v>
      </c>
      <c r="CA418">
        <v>36726.293247692673</v>
      </c>
      <c r="CB418">
        <v>41317.079903654259</v>
      </c>
      <c r="CC418">
        <v>50498.653215577433</v>
      </c>
      <c r="CD418">
        <v>55089.439871539013</v>
      </c>
      <c r="CE418">
        <v>59680.226527500592</v>
      </c>
      <c r="CF418">
        <v>64271.013183462172</v>
      </c>
      <c r="CG418">
        <v>68861.799839423766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3.7492206554886529</v>
      </c>
      <c r="CT418">
        <v>1.4630000000000001</v>
      </c>
      <c r="CU418">
        <v>6.6888392963540211E-2</v>
      </c>
      <c r="CX418">
        <v>-767.6758546393371</v>
      </c>
      <c r="CZ418">
        <v>-3063.0691826201291</v>
      </c>
      <c r="DA418">
        <v>-2042.894370184222</v>
      </c>
      <c r="DB418">
        <v>-767.67585463933756</v>
      </c>
      <c r="DC418">
        <v>871.89080820408526</v>
      </c>
      <c r="DD418">
        <v>3057.9796919953151</v>
      </c>
      <c r="DE418">
        <v>-4899.3838450047624</v>
      </c>
      <c r="DF418">
        <v>-4083.243995056037</v>
      </c>
      <c r="DG418">
        <v>-3063.0691826201291</v>
      </c>
      <c r="DH418">
        <v>-1751.4158523453921</v>
      </c>
      <c r="DI418">
        <v>-2.5447453124070312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</row>
    <row r="419" spans="1:123" x14ac:dyDescent="0.25">
      <c r="A419" s="80" t="s">
        <v>758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30494.714417389121</v>
      </c>
      <c r="I419">
        <v>25128.352124665991</v>
      </c>
      <c r="J419">
        <v>0</v>
      </c>
      <c r="K419">
        <v>18</v>
      </c>
      <c r="L419">
        <v>38</v>
      </c>
      <c r="M419">
        <v>1671413914</v>
      </c>
      <c r="N419">
        <v>13242</v>
      </c>
      <c r="O419">
        <v>0</v>
      </c>
      <c r="P419">
        <v>20739</v>
      </c>
      <c r="Q419">
        <v>2</v>
      </c>
      <c r="R419">
        <v>8</v>
      </c>
      <c r="S419">
        <v>0</v>
      </c>
      <c r="T419">
        <v>7497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45253.06</v>
      </c>
      <c r="BJ419">
        <v>57463.97</v>
      </c>
      <c r="BK419">
        <v>12210.9</v>
      </c>
      <c r="BL419">
        <v>1</v>
      </c>
      <c r="BM419">
        <v>3</v>
      </c>
      <c r="BN419">
        <v>0</v>
      </c>
      <c r="BO419">
        <v>0</v>
      </c>
      <c r="BP419">
        <v>0</v>
      </c>
      <c r="BQ419">
        <v>33196.985997076677</v>
      </c>
      <c r="BR419">
        <v>45407.888848441682</v>
      </c>
      <c r="BS419">
        <v>12210.902851364999</v>
      </c>
      <c r="BT419">
        <v>12056.07400292332</v>
      </c>
      <c r="BU419">
        <v>12056.081151558319</v>
      </c>
      <c r="BV419">
        <v>-2.85136500315275E-3</v>
      </c>
      <c r="BW419">
        <v>12210.902851364999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22703.944424220841</v>
      </c>
      <c r="CI419">
        <v>27244.73330906501</v>
      </c>
      <c r="CJ419">
        <v>31785.522193909179</v>
      </c>
      <c r="CK419">
        <v>36326.311078753337</v>
      </c>
      <c r="CL419">
        <v>40867.099963597517</v>
      </c>
      <c r="CM419">
        <v>49948.677733285847</v>
      </c>
      <c r="CN419">
        <v>54489.46661813002</v>
      </c>
      <c r="CO419">
        <v>59030.255502974192</v>
      </c>
      <c r="CP419">
        <v>63571.044387818351</v>
      </c>
      <c r="CQ419">
        <v>68111.833272662523</v>
      </c>
      <c r="CS419">
        <v>3.7186348463468231</v>
      </c>
      <c r="CT419">
        <v>1.4630000000000001</v>
      </c>
      <c r="CV419">
        <v>7.5663560763324034E-2</v>
      </c>
      <c r="CW419">
        <v>1.5736957893967429</v>
      </c>
      <c r="CY419">
        <v>-858.93063925458262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-3129.3250816766672</v>
      </c>
      <c r="DK419">
        <v>-2120.260885044629</v>
      </c>
      <c r="DL419">
        <v>-858.93063925458227</v>
      </c>
      <c r="DM419">
        <v>762.7796767611926</v>
      </c>
      <c r="DN419">
        <v>2925.060098115559</v>
      </c>
      <c r="DO419">
        <v>-4945.6406356143343</v>
      </c>
      <c r="DP419">
        <v>-4138.389278308704</v>
      </c>
      <c r="DQ419">
        <v>-3129.3250816766672</v>
      </c>
      <c r="DR419">
        <v>-1831.956828864048</v>
      </c>
      <c r="DS419">
        <v>-102.1324917805541</v>
      </c>
    </row>
    <row r="420" spans="1:123" x14ac:dyDescent="0.25">
      <c r="A420" s="80" t="s">
        <v>1085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21588.721576748889</v>
      </c>
      <c r="I420">
        <v>16653.37152556028</v>
      </c>
      <c r="J420">
        <v>0</v>
      </c>
      <c r="K420">
        <v>53</v>
      </c>
      <c r="L420">
        <v>43</v>
      </c>
      <c r="M420">
        <v>1671768652</v>
      </c>
      <c r="N420">
        <v>221</v>
      </c>
      <c r="O420">
        <v>0</v>
      </c>
      <c r="P420">
        <v>1300</v>
      </c>
      <c r="Q420">
        <v>8</v>
      </c>
      <c r="R420">
        <v>28</v>
      </c>
      <c r="S420">
        <v>0</v>
      </c>
      <c r="T420">
        <v>1044</v>
      </c>
      <c r="U420">
        <v>3</v>
      </c>
      <c r="V420">
        <v>3</v>
      </c>
      <c r="W420">
        <v>0</v>
      </c>
      <c r="X420">
        <v>0</v>
      </c>
      <c r="Y420">
        <v>12</v>
      </c>
      <c r="Z420">
        <v>0</v>
      </c>
      <c r="AA420">
        <v>1</v>
      </c>
      <c r="AB420">
        <v>16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35</v>
      </c>
      <c r="BI420">
        <v>36267.79</v>
      </c>
      <c r="BJ420">
        <v>48322.7</v>
      </c>
      <c r="BK420">
        <v>12054.92</v>
      </c>
      <c r="BL420">
        <v>4</v>
      </c>
      <c r="BM420">
        <v>15</v>
      </c>
      <c r="BN420">
        <v>0</v>
      </c>
      <c r="BO420">
        <v>0</v>
      </c>
      <c r="BP420">
        <v>0</v>
      </c>
      <c r="BQ420">
        <v>21285.589366135009</v>
      </c>
      <c r="BR420">
        <v>33340.487095131743</v>
      </c>
      <c r="BS420">
        <v>12054.897728996721</v>
      </c>
      <c r="BT420">
        <v>14982.20063386499</v>
      </c>
      <c r="BU420">
        <v>14982.21290486826</v>
      </c>
      <c r="BV420">
        <v>2.227100327763765E-2</v>
      </c>
      <c r="BW420">
        <v>12054.897728996721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16670.243547565871</v>
      </c>
      <c r="CI420">
        <v>20004.29225707904</v>
      </c>
      <c r="CJ420">
        <v>23338.340966592212</v>
      </c>
      <c r="CK420">
        <v>26672.389676105391</v>
      </c>
      <c r="CL420">
        <v>30006.43838561856</v>
      </c>
      <c r="CM420">
        <v>36674.535804644911</v>
      </c>
      <c r="CN420">
        <v>40008.584514158079</v>
      </c>
      <c r="CO420">
        <v>43342.633223671262</v>
      </c>
      <c r="CP420">
        <v>46676.681933184424</v>
      </c>
      <c r="CQ420">
        <v>50010.730642697599</v>
      </c>
      <c r="CS420">
        <v>2.7657212731830052</v>
      </c>
      <c r="CT420">
        <v>1.4630000000000001</v>
      </c>
      <c r="CV420">
        <v>0.4462773377725413</v>
      </c>
      <c r="CW420">
        <v>2.1159037451612281</v>
      </c>
      <c r="CY420">
        <v>-3719.7759552137891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-5386.8003099703756</v>
      </c>
      <c r="DK420">
        <v>-4645.9005967452258</v>
      </c>
      <c r="DL420">
        <v>-3719.7759552137891</v>
      </c>
      <c r="DM420">
        <v>-2529.0442732447968</v>
      </c>
      <c r="DN420">
        <v>-941.40203061947796</v>
      </c>
      <c r="DO420">
        <v>-6720.4197937756444</v>
      </c>
      <c r="DP420">
        <v>-6127.7000231955244</v>
      </c>
      <c r="DQ420">
        <v>-5386.8003099703747</v>
      </c>
      <c r="DR420">
        <v>-4434.2149643951834</v>
      </c>
      <c r="DS420">
        <v>-3164.1011702949249</v>
      </c>
    </row>
    <row r="421" spans="1:123" x14ac:dyDescent="0.25">
      <c r="A421" s="80" t="s">
        <v>1086</v>
      </c>
      <c r="B421">
        <v>16402.261714237469</v>
      </c>
      <c r="C421">
        <v>0</v>
      </c>
      <c r="D421">
        <v>0</v>
      </c>
      <c r="E421">
        <v>22</v>
      </c>
      <c r="F421">
        <v>76</v>
      </c>
      <c r="G421">
        <v>1664256683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21894</v>
      </c>
      <c r="O421">
        <v>0</v>
      </c>
      <c r="P421">
        <v>82848</v>
      </c>
      <c r="Q421">
        <v>7</v>
      </c>
      <c r="R421">
        <v>28</v>
      </c>
      <c r="S421">
        <v>5</v>
      </c>
      <c r="T421">
        <v>0</v>
      </c>
      <c r="U421">
        <v>0</v>
      </c>
      <c r="V421">
        <v>0</v>
      </c>
      <c r="W421">
        <v>0</v>
      </c>
      <c r="X421">
        <v>1</v>
      </c>
      <c r="Y421">
        <v>0</v>
      </c>
      <c r="Z421">
        <v>60945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3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14895.16</v>
      </c>
      <c r="BJ421">
        <v>26922.81</v>
      </c>
      <c r="BK421">
        <v>12027.64</v>
      </c>
      <c r="BL421">
        <v>1</v>
      </c>
      <c r="BM421">
        <v>6</v>
      </c>
      <c r="BN421">
        <v>14895.12148360253</v>
      </c>
      <c r="BO421">
        <v>26922.762127473139</v>
      </c>
      <c r="BP421">
        <v>12027.640643870611</v>
      </c>
      <c r="BQ421">
        <v>0</v>
      </c>
      <c r="BR421">
        <v>0</v>
      </c>
      <c r="BS421">
        <v>0</v>
      </c>
      <c r="BT421">
        <v>3.8516397471539683E-2</v>
      </c>
      <c r="BU421">
        <v>4.787252685855492E-2</v>
      </c>
      <c r="BV421">
        <v>-6.4387061502202414E-4</v>
      </c>
      <c r="BW421">
        <v>12027.640643870611</v>
      </c>
      <c r="BX421">
        <v>13461.38106373657</v>
      </c>
      <c r="BY421">
        <v>16153.657276483889</v>
      </c>
      <c r="BZ421">
        <v>18845.9334892312</v>
      </c>
      <c r="CA421">
        <v>21538.209701978511</v>
      </c>
      <c r="CB421">
        <v>24230.485914725828</v>
      </c>
      <c r="CC421">
        <v>29615.038340220461</v>
      </c>
      <c r="CD421">
        <v>32307.314552967771</v>
      </c>
      <c r="CE421">
        <v>34999.590765715089</v>
      </c>
      <c r="CF421">
        <v>37691.8669784624</v>
      </c>
      <c r="CG421">
        <v>40384.143191209718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2.2384075916994748</v>
      </c>
      <c r="CT421">
        <v>1.4630000000000001</v>
      </c>
      <c r="CU421">
        <v>0.78698464695746706</v>
      </c>
      <c r="CX421">
        <v>-5296.9501120023288</v>
      </c>
      <c r="CZ421">
        <v>-6643.0882183759859</v>
      </c>
      <c r="DA421">
        <v>-6044.8046155432494</v>
      </c>
      <c r="DB421">
        <v>-5296.9501120023288</v>
      </c>
      <c r="DC421">
        <v>-4335.4228931640018</v>
      </c>
      <c r="DD421">
        <v>-3053.3866013795669</v>
      </c>
      <c r="DE421">
        <v>-7719.998703474912</v>
      </c>
      <c r="DF421">
        <v>-7241.3718212087224</v>
      </c>
      <c r="DG421">
        <v>-6643.0882183759859</v>
      </c>
      <c r="DH421">
        <v>-5873.8664433053254</v>
      </c>
      <c r="DI421">
        <v>-4848.2374098777764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</row>
    <row r="422" spans="1:123" x14ac:dyDescent="0.25">
      <c r="A422" s="80" t="s">
        <v>1087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29193.09326931465</v>
      </c>
      <c r="I422">
        <v>10161.751742029741</v>
      </c>
      <c r="J422">
        <v>0</v>
      </c>
      <c r="K422">
        <v>3</v>
      </c>
      <c r="L422">
        <v>16</v>
      </c>
      <c r="M422">
        <v>1668292811</v>
      </c>
      <c r="N422">
        <v>419</v>
      </c>
      <c r="O422">
        <v>0</v>
      </c>
      <c r="P422">
        <v>13244</v>
      </c>
      <c r="Q422">
        <v>5</v>
      </c>
      <c r="R422">
        <v>12</v>
      </c>
      <c r="S422">
        <v>5</v>
      </c>
      <c r="T422">
        <v>12820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5</v>
      </c>
      <c r="BI422">
        <v>32931.58</v>
      </c>
      <c r="BJ422">
        <v>44895.15</v>
      </c>
      <c r="BK422">
        <v>11963.57</v>
      </c>
      <c r="BL422">
        <v>2</v>
      </c>
      <c r="BM422">
        <v>3</v>
      </c>
      <c r="BN422">
        <v>0</v>
      </c>
      <c r="BO422">
        <v>0</v>
      </c>
      <c r="BP422">
        <v>0</v>
      </c>
      <c r="BQ422">
        <v>32919.162160412889</v>
      </c>
      <c r="BR422">
        <v>44882.730139175823</v>
      </c>
      <c r="BS422">
        <v>11963.56797876294</v>
      </c>
      <c r="BT422">
        <v>12.41783958711312</v>
      </c>
      <c r="BU422">
        <v>12.41986082417861</v>
      </c>
      <c r="BV422">
        <v>2.021237061853753E-3</v>
      </c>
      <c r="BW422">
        <v>11963.56797876294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22441.365069587911</v>
      </c>
      <c r="CI422">
        <v>26929.638083505492</v>
      </c>
      <c r="CJ422">
        <v>31417.911097423079</v>
      </c>
      <c r="CK422">
        <v>35906.184111340663</v>
      </c>
      <c r="CL422">
        <v>40394.457125258239</v>
      </c>
      <c r="CM422">
        <v>49371.003153093407</v>
      </c>
      <c r="CN422">
        <v>53859.276167010983</v>
      </c>
      <c r="CO422">
        <v>58347.549180928567</v>
      </c>
      <c r="CP422">
        <v>62835.822194846151</v>
      </c>
      <c r="CQ422">
        <v>67324.095208763727</v>
      </c>
      <c r="CS422">
        <v>3.7516174287511181</v>
      </c>
      <c r="CT422">
        <v>1.4630000000000001</v>
      </c>
      <c r="CV422">
        <v>6.6206796392767053E-2</v>
      </c>
      <c r="CW422">
        <v>1.559860543122618</v>
      </c>
      <c r="CY422">
        <v>-742.88544396898169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-2987.021950927774</v>
      </c>
      <c r="DK422">
        <v>-1989.627947834977</v>
      </c>
      <c r="DL422">
        <v>-742.88544396898214</v>
      </c>
      <c r="DM422">
        <v>860.06920385872581</v>
      </c>
      <c r="DN422">
        <v>2997.342067629002</v>
      </c>
      <c r="DO422">
        <v>-4782.3311564948053</v>
      </c>
      <c r="DP422">
        <v>-3984.4159540205678</v>
      </c>
      <c r="DQ422">
        <v>-2987.0219509277722</v>
      </c>
      <c r="DR422">
        <v>-1704.658232665606</v>
      </c>
      <c r="DS422">
        <v>5.1600583506169642</v>
      </c>
    </row>
    <row r="423" spans="1:123" x14ac:dyDescent="0.25">
      <c r="A423" s="80" t="s">
        <v>740</v>
      </c>
      <c r="B423">
        <v>2541.0301094262381</v>
      </c>
      <c r="C423">
        <v>0</v>
      </c>
      <c r="D423">
        <v>0</v>
      </c>
      <c r="E423">
        <v>25</v>
      </c>
      <c r="F423">
        <v>54</v>
      </c>
      <c r="G423">
        <v>1631974481</v>
      </c>
      <c r="H423">
        <v>25593.17543344168</v>
      </c>
      <c r="I423">
        <v>11015.31933302037</v>
      </c>
      <c r="J423">
        <v>0</v>
      </c>
      <c r="K423">
        <v>42</v>
      </c>
      <c r="L423">
        <v>57</v>
      </c>
      <c r="M423">
        <v>1671050840</v>
      </c>
      <c r="N423">
        <v>640</v>
      </c>
      <c r="O423">
        <v>0</v>
      </c>
      <c r="P423">
        <v>2088</v>
      </c>
      <c r="Q423">
        <v>5</v>
      </c>
      <c r="R423">
        <v>26</v>
      </c>
      <c r="S423">
        <v>0</v>
      </c>
      <c r="T423">
        <v>1298</v>
      </c>
      <c r="U423">
        <v>0</v>
      </c>
      <c r="V423">
        <v>86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52</v>
      </c>
      <c r="AC423">
        <v>12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150</v>
      </c>
      <c r="BI423">
        <v>50890.85</v>
      </c>
      <c r="BJ423">
        <v>62809.03</v>
      </c>
      <c r="BK423">
        <v>11918.18</v>
      </c>
      <c r="BL423">
        <v>4</v>
      </c>
      <c r="BM423">
        <v>10</v>
      </c>
      <c r="BN423">
        <v>0</v>
      </c>
      <c r="BO423">
        <v>0</v>
      </c>
      <c r="BP423">
        <v>0</v>
      </c>
      <c r="BQ423">
        <v>26457.95767114616</v>
      </c>
      <c r="BR423">
        <v>38376.13669841495</v>
      </c>
      <c r="BS423">
        <v>11918.17902726879</v>
      </c>
      <c r="BT423">
        <v>24432.892328853839</v>
      </c>
      <c r="BU423">
        <v>24432.893301585049</v>
      </c>
      <c r="BV423">
        <v>9.7273120809404645E-4</v>
      </c>
      <c r="BW423">
        <v>11918.17902726879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19188.068349207471</v>
      </c>
      <c r="CI423">
        <v>23025.682019048971</v>
      </c>
      <c r="CJ423">
        <v>26863.295688890459</v>
      </c>
      <c r="CK423">
        <v>30700.909358731958</v>
      </c>
      <c r="CL423">
        <v>34538.523028573458</v>
      </c>
      <c r="CM423">
        <v>42213.750368256449</v>
      </c>
      <c r="CN423">
        <v>46051.364038097941</v>
      </c>
      <c r="CO423">
        <v>49888.977707939433</v>
      </c>
      <c r="CP423">
        <v>53726.591377780933</v>
      </c>
      <c r="CQ423">
        <v>57564.205047622418</v>
      </c>
      <c r="CS423">
        <v>3.2199664571752411</v>
      </c>
      <c r="CT423">
        <v>1.4630000000000001</v>
      </c>
      <c r="CV423">
        <v>0.2422489653848923</v>
      </c>
      <c r="CW423">
        <v>1.817410236358098</v>
      </c>
      <c r="CY423">
        <v>-2324.1448526650552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-4242.9516875858026</v>
      </c>
      <c r="DK423">
        <v>-3390.1486498432482</v>
      </c>
      <c r="DL423">
        <v>-2324.1448526650552</v>
      </c>
      <c r="DM423">
        <v>-953.56854200737871</v>
      </c>
      <c r="DN423">
        <v>873.86653886952445</v>
      </c>
      <c r="DO423">
        <v>-5777.9971555224001</v>
      </c>
      <c r="DP423">
        <v>-5095.7547253283556</v>
      </c>
      <c r="DQ423">
        <v>-4242.9516875858017</v>
      </c>
      <c r="DR423">
        <v>-3146.4906390596611</v>
      </c>
      <c r="DS423">
        <v>-1684.5425743581379</v>
      </c>
    </row>
    <row r="424" spans="1:123" x14ac:dyDescent="0.25">
      <c r="A424" s="80" t="s">
        <v>1078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30474.685942351502</v>
      </c>
      <c r="I424">
        <v>9331.13581821355</v>
      </c>
      <c r="J424">
        <v>0</v>
      </c>
      <c r="K424">
        <v>93</v>
      </c>
      <c r="L424">
        <v>55</v>
      </c>
      <c r="M424">
        <v>1671647791</v>
      </c>
      <c r="N424">
        <v>421</v>
      </c>
      <c r="O424">
        <v>0</v>
      </c>
      <c r="P424">
        <v>17418</v>
      </c>
      <c r="Q424">
        <v>10</v>
      </c>
      <c r="R424">
        <v>71</v>
      </c>
      <c r="S424">
        <v>36</v>
      </c>
      <c r="T424">
        <v>16854</v>
      </c>
      <c r="U424">
        <v>40</v>
      </c>
      <c r="V424">
        <v>3</v>
      </c>
      <c r="W424">
        <v>0</v>
      </c>
      <c r="X424">
        <v>0</v>
      </c>
      <c r="Y424">
        <v>10</v>
      </c>
      <c r="Z424">
        <v>0</v>
      </c>
      <c r="AA424">
        <v>0</v>
      </c>
      <c r="AB424">
        <v>42</v>
      </c>
      <c r="AC424">
        <v>1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11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143</v>
      </c>
      <c r="BI424">
        <v>69059</v>
      </c>
      <c r="BJ424">
        <v>81249.2</v>
      </c>
      <c r="BK424">
        <v>12190.2</v>
      </c>
      <c r="BL424">
        <v>5</v>
      </c>
      <c r="BM424">
        <v>27</v>
      </c>
      <c r="BN424">
        <v>0</v>
      </c>
      <c r="BO424">
        <v>0</v>
      </c>
      <c r="BP424">
        <v>0</v>
      </c>
      <c r="BQ424">
        <v>32988.115782934066</v>
      </c>
      <c r="BR424">
        <v>44900.157690300162</v>
      </c>
      <c r="BS424">
        <v>11912.041907366091</v>
      </c>
      <c r="BT424">
        <v>36070.884217065934</v>
      </c>
      <c r="BU424">
        <v>36349.042309699827</v>
      </c>
      <c r="BV424">
        <v>278.15809263391378</v>
      </c>
      <c r="BW424">
        <v>11912.041907366091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22450.078845150081</v>
      </c>
      <c r="CI424">
        <v>26940.0946141801</v>
      </c>
      <c r="CJ424">
        <v>31430.110383210111</v>
      </c>
      <c r="CK424">
        <v>35920.126152240133</v>
      </c>
      <c r="CL424">
        <v>40410.141921270137</v>
      </c>
      <c r="CM424">
        <v>49390.173459330181</v>
      </c>
      <c r="CN424">
        <v>53880.189228360192</v>
      </c>
      <c r="CO424">
        <v>58370.20499739021</v>
      </c>
      <c r="CP424">
        <v>62860.220766420221</v>
      </c>
      <c r="CQ424">
        <v>67350.23653545024</v>
      </c>
      <c r="CS424">
        <v>3.7693082377871008</v>
      </c>
      <c r="CT424">
        <v>1.4630000000000001</v>
      </c>
      <c r="CV424">
        <v>6.1202679022168471E-2</v>
      </c>
      <c r="CW424">
        <v>1.552539519409432</v>
      </c>
      <c r="CY424">
        <v>-687.00248479104698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-2932.0103693060541</v>
      </c>
      <c r="DK424">
        <v>-1934.229087299384</v>
      </c>
      <c r="DL424">
        <v>-687.0024847910463</v>
      </c>
      <c r="DM424">
        <v>916.57457557681664</v>
      </c>
      <c r="DN424">
        <v>3054.6773227339668</v>
      </c>
      <c r="DO424">
        <v>-4728.0166769180614</v>
      </c>
      <c r="DP424">
        <v>-3929.7916513127238</v>
      </c>
      <c r="DQ424">
        <v>-2932.0103693060541</v>
      </c>
      <c r="DR424">
        <v>-1649.148721011763</v>
      </c>
      <c r="DS424">
        <v>61.33347671395677</v>
      </c>
    </row>
    <row r="425" spans="1:123" x14ac:dyDescent="0.25">
      <c r="A425" s="80" t="s">
        <v>1081</v>
      </c>
      <c r="B425">
        <v>15363.25552443157</v>
      </c>
      <c r="C425">
        <v>10405.483185200919</v>
      </c>
      <c r="D425">
        <v>0</v>
      </c>
      <c r="E425">
        <v>131</v>
      </c>
      <c r="F425">
        <v>74</v>
      </c>
      <c r="G425">
        <v>1671949907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121</v>
      </c>
      <c r="O425">
        <v>0</v>
      </c>
      <c r="P425">
        <v>687</v>
      </c>
      <c r="Q425">
        <v>3</v>
      </c>
      <c r="R425">
        <v>10</v>
      </c>
      <c r="S425">
        <v>5</v>
      </c>
      <c r="T425">
        <v>561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5</v>
      </c>
      <c r="BI425">
        <v>11055.99</v>
      </c>
      <c r="BJ425">
        <v>22907.55</v>
      </c>
      <c r="BK425">
        <v>11851.56</v>
      </c>
      <c r="BL425">
        <v>1</v>
      </c>
      <c r="BM425">
        <v>1</v>
      </c>
      <c r="BN425">
        <v>11055.99442828163</v>
      </c>
      <c r="BO425">
        <v>22907.549884911601</v>
      </c>
      <c r="BP425">
        <v>11851.55545662998</v>
      </c>
      <c r="BQ425">
        <v>0</v>
      </c>
      <c r="BR425">
        <v>0</v>
      </c>
      <c r="BS425">
        <v>0</v>
      </c>
      <c r="BT425">
        <v>-4.4282816252234616E-3</v>
      </c>
      <c r="BU425">
        <v>1.150883945228998E-4</v>
      </c>
      <c r="BV425">
        <v>4.5433700197463622E-3</v>
      </c>
      <c r="BW425">
        <v>11851.55545662998</v>
      </c>
      <c r="BX425">
        <v>11453.774942455801</v>
      </c>
      <c r="BY425">
        <v>13744.529930946959</v>
      </c>
      <c r="BZ425">
        <v>16035.28491943812</v>
      </c>
      <c r="CA425">
        <v>18326.03990792928</v>
      </c>
      <c r="CB425">
        <v>20616.794896420441</v>
      </c>
      <c r="CC425">
        <v>25198.304873402769</v>
      </c>
      <c r="CD425">
        <v>27489.059861893929</v>
      </c>
      <c r="CE425">
        <v>29779.81485038509</v>
      </c>
      <c r="CF425">
        <v>32070.569838876239</v>
      </c>
      <c r="CG425">
        <v>34361.324827367411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1.932872859494295</v>
      </c>
      <c r="CT425">
        <v>1.4630000000000001</v>
      </c>
      <c r="CU425">
        <v>1.0694584128241811</v>
      </c>
      <c r="CX425">
        <v>-6124.6679854020786</v>
      </c>
      <c r="CZ425">
        <v>-7270.0454796476588</v>
      </c>
      <c r="DA425">
        <v>-6760.9888155385124</v>
      </c>
      <c r="DB425">
        <v>-6124.6679854020786</v>
      </c>
      <c r="DC425">
        <v>-5306.5412037980923</v>
      </c>
      <c r="DD425">
        <v>-4215.7054949927779</v>
      </c>
      <c r="DE425">
        <v>-8186.3474750441228</v>
      </c>
      <c r="DF425">
        <v>-7779.1021437568052</v>
      </c>
      <c r="DG425">
        <v>-7270.0454796476588</v>
      </c>
      <c r="DH425">
        <v>-6615.54405436447</v>
      </c>
      <c r="DI425">
        <v>-5742.8754873202188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</row>
    <row r="426" spans="1:123" x14ac:dyDescent="0.25">
      <c r="A426" s="80" t="s">
        <v>1092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30526.642188018948</v>
      </c>
      <c r="I426">
        <v>22743.938005784741</v>
      </c>
      <c r="J426">
        <v>0</v>
      </c>
      <c r="K426">
        <v>29</v>
      </c>
      <c r="L426">
        <v>55</v>
      </c>
      <c r="M426">
        <v>1671694052</v>
      </c>
      <c r="N426">
        <v>94543</v>
      </c>
      <c r="O426">
        <v>0</v>
      </c>
      <c r="P426">
        <v>125000</v>
      </c>
      <c r="Q426">
        <v>10</v>
      </c>
      <c r="R426">
        <v>70</v>
      </c>
      <c r="S426">
        <v>14</v>
      </c>
      <c r="T426">
        <v>29499</v>
      </c>
      <c r="U426">
        <v>3</v>
      </c>
      <c r="V426">
        <v>14</v>
      </c>
      <c r="W426">
        <v>0</v>
      </c>
      <c r="X426">
        <v>0</v>
      </c>
      <c r="Y426">
        <v>0</v>
      </c>
      <c r="Z426">
        <v>0</v>
      </c>
      <c r="AA426">
        <v>1</v>
      </c>
      <c r="AB426">
        <v>902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24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958</v>
      </c>
      <c r="BI426">
        <v>2705054.69</v>
      </c>
      <c r="BJ426">
        <v>2716877.04</v>
      </c>
      <c r="BK426">
        <v>11822.35</v>
      </c>
      <c r="BL426">
        <v>5</v>
      </c>
      <c r="BM426">
        <v>18</v>
      </c>
      <c r="BN426">
        <v>0</v>
      </c>
      <c r="BO426">
        <v>0</v>
      </c>
      <c r="BP426">
        <v>0</v>
      </c>
      <c r="BQ426">
        <v>33432.892026270412</v>
      </c>
      <c r="BR426">
        <v>45194.607119661472</v>
      </c>
      <c r="BS426">
        <v>11761.715093391071</v>
      </c>
      <c r="BT426">
        <v>2671621.7979737301</v>
      </c>
      <c r="BU426">
        <v>2671682.4328803392</v>
      </c>
      <c r="BV426">
        <v>60.634906608933314</v>
      </c>
      <c r="BW426">
        <v>11761.715093391071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22597.30355983074</v>
      </c>
      <c r="CI426">
        <v>27116.764271796881</v>
      </c>
      <c r="CJ426">
        <v>31636.22498376303</v>
      </c>
      <c r="CK426">
        <v>36155.685695729182</v>
      </c>
      <c r="CL426">
        <v>40675.146407695327</v>
      </c>
      <c r="CM426">
        <v>49714.067831627617</v>
      </c>
      <c r="CN426">
        <v>54233.528543593762</v>
      </c>
      <c r="CO426">
        <v>58752.989255559907</v>
      </c>
      <c r="CP426">
        <v>63272.449967526059</v>
      </c>
      <c r="CQ426">
        <v>67791.910679492212</v>
      </c>
      <c r="CS426">
        <v>3.842518438918523</v>
      </c>
      <c r="CT426">
        <v>1.4630000000000001</v>
      </c>
      <c r="CV426">
        <v>4.0983944146225193E-2</v>
      </c>
      <c r="CW426">
        <v>1.522959510285927</v>
      </c>
      <c r="CY426">
        <v>-463.06331347569892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-2722.7936694587729</v>
      </c>
      <c r="DK426">
        <v>-1718.469066799629</v>
      </c>
      <c r="DL426">
        <v>-463.06331347569898</v>
      </c>
      <c r="DM426">
        <v>1151.0297979407819</v>
      </c>
      <c r="DN426">
        <v>3303.1539464960902</v>
      </c>
      <c r="DO426">
        <v>-4530.577954245231</v>
      </c>
      <c r="DP426">
        <v>-3727.1182721179161</v>
      </c>
      <c r="DQ426">
        <v>-2722.793669458772</v>
      </c>
      <c r="DR426">
        <v>-1431.5191803255859</v>
      </c>
      <c r="DS426">
        <v>290.1801385186609</v>
      </c>
    </row>
    <row r="427" spans="1:123" x14ac:dyDescent="0.25">
      <c r="A427" s="80" t="s">
        <v>1079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29600.49268299558</v>
      </c>
      <c r="I427">
        <v>23879.539896598289</v>
      </c>
      <c r="J427">
        <v>0</v>
      </c>
      <c r="K427">
        <v>86</v>
      </c>
      <c r="L427">
        <v>31</v>
      </c>
      <c r="M427">
        <v>1671641922</v>
      </c>
      <c r="N427">
        <v>916</v>
      </c>
      <c r="O427">
        <v>0</v>
      </c>
      <c r="P427">
        <v>4121</v>
      </c>
      <c r="Q427">
        <v>16</v>
      </c>
      <c r="R427">
        <v>126</v>
      </c>
      <c r="S427">
        <v>7</v>
      </c>
      <c r="T427">
        <v>858</v>
      </c>
      <c r="U427">
        <v>161</v>
      </c>
      <c r="V427">
        <v>855</v>
      </c>
      <c r="W427">
        <v>0</v>
      </c>
      <c r="X427">
        <v>0</v>
      </c>
      <c r="Y427">
        <v>5</v>
      </c>
      <c r="Z427">
        <v>0</v>
      </c>
      <c r="AA427">
        <v>5</v>
      </c>
      <c r="AB427">
        <v>74</v>
      </c>
      <c r="AC427">
        <v>1228</v>
      </c>
      <c r="AD427">
        <v>0</v>
      </c>
      <c r="AE427">
        <v>0</v>
      </c>
      <c r="AF427">
        <v>0</v>
      </c>
      <c r="AG427">
        <v>0</v>
      </c>
      <c r="AH427">
        <v>5</v>
      </c>
      <c r="AI427">
        <v>0</v>
      </c>
      <c r="AJ427">
        <v>0</v>
      </c>
      <c r="AK427">
        <v>0</v>
      </c>
      <c r="AL427">
        <v>2</v>
      </c>
      <c r="AM427">
        <v>0</v>
      </c>
      <c r="AN427">
        <v>0</v>
      </c>
      <c r="AO427">
        <v>0</v>
      </c>
      <c r="AP427">
        <v>5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2347</v>
      </c>
      <c r="BI427">
        <v>100640.37</v>
      </c>
      <c r="BJ427">
        <v>169921.82</v>
      </c>
      <c r="BK427">
        <v>69281.460000000006</v>
      </c>
      <c r="BL427">
        <v>11</v>
      </c>
      <c r="BM427">
        <v>48</v>
      </c>
      <c r="BN427">
        <v>0</v>
      </c>
      <c r="BO427">
        <v>0</v>
      </c>
      <c r="BP427">
        <v>0</v>
      </c>
      <c r="BQ427">
        <v>32267.3562752902</v>
      </c>
      <c r="BR427">
        <v>44027.877153387119</v>
      </c>
      <c r="BS427">
        <v>11760.520878096921</v>
      </c>
      <c r="BT427">
        <v>68373.013724709803</v>
      </c>
      <c r="BU427">
        <v>125893.9428466129</v>
      </c>
      <c r="BV427">
        <v>57520.93912190308</v>
      </c>
      <c r="BW427">
        <v>11760.520878096921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22013.938576693559</v>
      </c>
      <c r="CI427">
        <v>26416.726292032268</v>
      </c>
      <c r="CJ427">
        <v>30819.514007370981</v>
      </c>
      <c r="CK427">
        <v>35222.301722709693</v>
      </c>
      <c r="CL427">
        <v>39625.08943804841</v>
      </c>
      <c r="CM427">
        <v>48430.664868725828</v>
      </c>
      <c r="CN427">
        <v>52833.452584064536</v>
      </c>
      <c r="CO427">
        <v>57236.240299403253</v>
      </c>
      <c r="CP427">
        <v>61639.028014741962</v>
      </c>
      <c r="CQ427">
        <v>66041.815730080678</v>
      </c>
      <c r="CS427">
        <v>3.74370128753274</v>
      </c>
      <c r="CT427">
        <v>1.4630000000000001</v>
      </c>
      <c r="CV427">
        <v>6.8461314827864328E-2</v>
      </c>
      <c r="CW427">
        <v>1.5631589035931659</v>
      </c>
      <c r="CY427">
        <v>-753.55158975014274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-2954.945447419499</v>
      </c>
      <c r="DK427">
        <v>-1976.54817734423</v>
      </c>
      <c r="DL427">
        <v>-753.55158975014274</v>
      </c>
      <c r="DM427">
        <v>818.87259429939695</v>
      </c>
      <c r="DN427">
        <v>2915.438173032117</v>
      </c>
      <c r="DO427">
        <v>-4716.0605335549844</v>
      </c>
      <c r="DP427">
        <v>-3933.3427174947678</v>
      </c>
      <c r="DQ427">
        <v>-2954.945447419499</v>
      </c>
      <c r="DR427">
        <v>-1697.0061001798681</v>
      </c>
      <c r="DS427">
        <v>-19.753637193691251</v>
      </c>
    </row>
    <row r="428" spans="1:123" x14ac:dyDescent="0.25">
      <c r="A428" s="80" t="s">
        <v>1077</v>
      </c>
      <c r="B428">
        <v>31605.567699585241</v>
      </c>
      <c r="C428">
        <v>30000.054449659641</v>
      </c>
      <c r="D428">
        <v>0</v>
      </c>
      <c r="E428">
        <v>12</v>
      </c>
      <c r="F428">
        <v>7</v>
      </c>
      <c r="G428">
        <v>1672020695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150811</v>
      </c>
      <c r="O428">
        <v>0</v>
      </c>
      <c r="P428">
        <v>150853</v>
      </c>
      <c r="Q428">
        <v>5</v>
      </c>
      <c r="R428">
        <v>25</v>
      </c>
      <c r="S428">
        <v>0</v>
      </c>
      <c r="T428">
        <v>0</v>
      </c>
      <c r="U428">
        <v>0</v>
      </c>
      <c r="V428">
        <v>34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2</v>
      </c>
      <c r="AC428">
        <v>6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773657.73</v>
      </c>
      <c r="BJ428">
        <v>1260062.78</v>
      </c>
      <c r="BK428">
        <v>486405.05</v>
      </c>
      <c r="BL428">
        <v>2</v>
      </c>
      <c r="BM428">
        <v>28</v>
      </c>
      <c r="BN428">
        <v>34708.352182923853</v>
      </c>
      <c r="BO428">
        <v>46456.45085099453</v>
      </c>
      <c r="BP428">
        <v>11748.098668070679</v>
      </c>
      <c r="BQ428">
        <v>0</v>
      </c>
      <c r="BR428">
        <v>0</v>
      </c>
      <c r="BS428">
        <v>0</v>
      </c>
      <c r="BT428">
        <v>738949.37781707617</v>
      </c>
      <c r="BU428">
        <v>1213606.329149005</v>
      </c>
      <c r="BV428">
        <v>474656.9513319293</v>
      </c>
      <c r="BW428">
        <v>11748.098668070679</v>
      </c>
      <c r="BX428">
        <v>23228.225425497261</v>
      </c>
      <c r="BY428">
        <v>27873.87051059672</v>
      </c>
      <c r="BZ428">
        <v>32519.515595696172</v>
      </c>
      <c r="CA428">
        <v>37165.160680795627</v>
      </c>
      <c r="CB428">
        <v>41810.805765895078</v>
      </c>
      <c r="CC428">
        <v>51102.095936093989</v>
      </c>
      <c r="CD428">
        <v>55747.741021193433</v>
      </c>
      <c r="CE428">
        <v>60393.386106292892</v>
      </c>
      <c r="CF428">
        <v>65039.031191392343</v>
      </c>
      <c r="CG428">
        <v>69684.676276491795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3.9543803779291702</v>
      </c>
      <c r="CT428">
        <v>1.4630000000000001</v>
      </c>
      <c r="CU428">
        <v>1.1536477958835171E-2</v>
      </c>
      <c r="CX428">
        <v>-133.98595532205221</v>
      </c>
      <c r="CZ428">
        <v>-2456.8084978717779</v>
      </c>
      <c r="DA428">
        <v>-1424.4429234052329</v>
      </c>
      <c r="DB428">
        <v>-133.98595532205221</v>
      </c>
      <c r="DC428">
        <v>1525.1730036420381</v>
      </c>
      <c r="DD428">
        <v>3737.384948927493</v>
      </c>
      <c r="DE428">
        <v>-4315.0665319115597</v>
      </c>
      <c r="DF428">
        <v>-3489.1740723383232</v>
      </c>
      <c r="DG428">
        <v>-2456.8084978717779</v>
      </c>
      <c r="DH428">
        <v>-1129.4813307005061</v>
      </c>
      <c r="DI428">
        <v>640.28822552785823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</row>
    <row r="429" spans="1:123" x14ac:dyDescent="0.25">
      <c r="A429" s="80" t="s">
        <v>1082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21863.72839084965</v>
      </c>
      <c r="I429">
        <v>18262.814794379588</v>
      </c>
      <c r="J429">
        <v>0</v>
      </c>
      <c r="K429">
        <v>16</v>
      </c>
      <c r="L429">
        <v>27</v>
      </c>
      <c r="M429">
        <v>1671634554</v>
      </c>
      <c r="N429">
        <v>2035</v>
      </c>
      <c r="O429">
        <v>0</v>
      </c>
      <c r="P429">
        <v>4524</v>
      </c>
      <c r="Q429">
        <v>8</v>
      </c>
      <c r="R429">
        <v>23</v>
      </c>
      <c r="S429">
        <v>9</v>
      </c>
      <c r="T429">
        <v>595</v>
      </c>
      <c r="U429">
        <v>129</v>
      </c>
      <c r="V429">
        <v>472</v>
      </c>
      <c r="W429">
        <v>0</v>
      </c>
      <c r="X429">
        <v>0</v>
      </c>
      <c r="Y429">
        <v>0</v>
      </c>
      <c r="Z429">
        <v>0</v>
      </c>
      <c r="AA429">
        <v>5</v>
      </c>
      <c r="AB429">
        <v>32</v>
      </c>
      <c r="AC429">
        <v>1247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1894</v>
      </c>
      <c r="BI429">
        <v>77589.11</v>
      </c>
      <c r="BJ429">
        <v>120680.36</v>
      </c>
      <c r="BK429">
        <v>43091.25</v>
      </c>
      <c r="BL429">
        <v>4</v>
      </c>
      <c r="BM429">
        <v>10</v>
      </c>
      <c r="BN429">
        <v>0</v>
      </c>
      <c r="BO429">
        <v>0</v>
      </c>
      <c r="BP429">
        <v>0</v>
      </c>
      <c r="BQ429">
        <v>26960.07244813089</v>
      </c>
      <c r="BR429">
        <v>38652.152610860387</v>
      </c>
      <c r="BS429">
        <v>11692.08016272949</v>
      </c>
      <c r="BT429">
        <v>50629.037551869107</v>
      </c>
      <c r="BU429">
        <v>82028.207389139614</v>
      </c>
      <c r="BV429">
        <v>31399.16983727051</v>
      </c>
      <c r="BW429">
        <v>11692.08016272949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19326.07630543019</v>
      </c>
      <c r="CI429">
        <v>23191.291566516229</v>
      </c>
      <c r="CJ429">
        <v>27056.506827602268</v>
      </c>
      <c r="CK429">
        <v>30921.722088688311</v>
      </c>
      <c r="CL429">
        <v>34786.937349774351</v>
      </c>
      <c r="CM429">
        <v>42517.36787194643</v>
      </c>
      <c r="CN429">
        <v>46382.583133032473</v>
      </c>
      <c r="CO429">
        <v>50247.798394118501</v>
      </c>
      <c r="CP429">
        <v>54113.013655204537</v>
      </c>
      <c r="CQ429">
        <v>57978.22891629058</v>
      </c>
      <c r="CS429">
        <v>3.305840541024577</v>
      </c>
      <c r="CT429">
        <v>1.4630000000000001</v>
      </c>
      <c r="CV429">
        <v>0.2099797163115078</v>
      </c>
      <c r="CW429">
        <v>1.7702003249637359</v>
      </c>
      <c r="CY429">
        <v>-2029.0420100143931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-3961.649640557413</v>
      </c>
      <c r="DK429">
        <v>-3102.7129158716248</v>
      </c>
      <c r="DL429">
        <v>-2029.0420100143931</v>
      </c>
      <c r="DM429">
        <v>-648.60798819795127</v>
      </c>
      <c r="DN429">
        <v>1191.970707557306</v>
      </c>
      <c r="DO429">
        <v>-5507.7357449918272</v>
      </c>
      <c r="DP429">
        <v>-4820.5863652431981</v>
      </c>
      <c r="DQ429">
        <v>-3961.6496405574121</v>
      </c>
      <c r="DR429">
        <v>-2857.3024231042582</v>
      </c>
      <c r="DS429">
        <v>-1384.8394665000519</v>
      </c>
    </row>
    <row r="430" spans="1:123" x14ac:dyDescent="0.25">
      <c r="A430" s="80" t="s">
        <v>733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19810.647520679831</v>
      </c>
      <c r="I430">
        <v>11953.54191687403</v>
      </c>
      <c r="J430">
        <v>0</v>
      </c>
      <c r="K430">
        <v>35</v>
      </c>
      <c r="L430">
        <v>40</v>
      </c>
      <c r="M430">
        <v>1667940461</v>
      </c>
      <c r="N430">
        <v>1005</v>
      </c>
      <c r="O430">
        <v>0</v>
      </c>
      <c r="P430">
        <v>6329</v>
      </c>
      <c r="Q430">
        <v>2</v>
      </c>
      <c r="R430">
        <v>6</v>
      </c>
      <c r="S430">
        <v>0</v>
      </c>
      <c r="T430">
        <v>5324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18440.47</v>
      </c>
      <c r="BJ430">
        <v>30111.3</v>
      </c>
      <c r="BK430">
        <v>11670.83</v>
      </c>
      <c r="BL430">
        <v>1</v>
      </c>
      <c r="BM430">
        <v>1</v>
      </c>
      <c r="BN430">
        <v>0</v>
      </c>
      <c r="BO430">
        <v>0</v>
      </c>
      <c r="BP430">
        <v>0</v>
      </c>
      <c r="BQ430">
        <v>18440.466394097151</v>
      </c>
      <c r="BR430">
        <v>30111.300014461111</v>
      </c>
      <c r="BS430">
        <v>11670.833620363959</v>
      </c>
      <c r="BT430">
        <v>3.6059028461750131E-3</v>
      </c>
      <c r="BU430">
        <v>-1.4461111277341839E-5</v>
      </c>
      <c r="BV430">
        <v>-3.620363955633366E-3</v>
      </c>
      <c r="BW430">
        <v>11670.833620363959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15055.650007230561</v>
      </c>
      <c r="CI430">
        <v>18066.780008676669</v>
      </c>
      <c r="CJ430">
        <v>21077.910010122781</v>
      </c>
      <c r="CK430">
        <v>24089.04001156889</v>
      </c>
      <c r="CL430">
        <v>27100.170013014998</v>
      </c>
      <c r="CM430">
        <v>33122.430015907223</v>
      </c>
      <c r="CN430">
        <v>36133.560017353331</v>
      </c>
      <c r="CO430">
        <v>39144.690018799447</v>
      </c>
      <c r="CP430">
        <v>42155.820020245563</v>
      </c>
      <c r="CQ430">
        <v>45166.950021691657</v>
      </c>
      <c r="CS430">
        <v>2.5800470638122319</v>
      </c>
      <c r="CT430">
        <v>1.4630000000000001</v>
      </c>
      <c r="CV430">
        <v>0.55035931557375162</v>
      </c>
      <c r="CW430">
        <v>2.2681756786843992</v>
      </c>
      <c r="CY430">
        <v>-4143.0086167486779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-5648.5736174717331</v>
      </c>
      <c r="DK430">
        <v>-4979.4336171503764</v>
      </c>
      <c r="DL430">
        <v>-4143.0086167486779</v>
      </c>
      <c r="DM430">
        <v>-3067.605044803639</v>
      </c>
      <c r="DN430">
        <v>-1633.733615543586</v>
      </c>
      <c r="DO430">
        <v>-6853.0256180501774</v>
      </c>
      <c r="DP430">
        <v>-6317.7136177930925</v>
      </c>
      <c r="DQ430">
        <v>-5648.5736174717331</v>
      </c>
      <c r="DR430">
        <v>-4788.2507599157016</v>
      </c>
      <c r="DS430">
        <v>-3641.1536165076591</v>
      </c>
    </row>
    <row r="431" spans="1:123" x14ac:dyDescent="0.25">
      <c r="A431" s="80" t="s">
        <v>700</v>
      </c>
      <c r="B431">
        <v>30592.786843644659</v>
      </c>
      <c r="C431">
        <v>30592.786843644659</v>
      </c>
      <c r="D431">
        <v>3334.0331837866188</v>
      </c>
      <c r="E431">
        <v>2</v>
      </c>
      <c r="F431">
        <v>1</v>
      </c>
      <c r="G431">
        <v>1671201083</v>
      </c>
      <c r="H431">
        <v>9473.1726986082267</v>
      </c>
      <c r="I431">
        <v>0</v>
      </c>
      <c r="J431">
        <v>0</v>
      </c>
      <c r="K431">
        <v>7</v>
      </c>
      <c r="L431">
        <v>32</v>
      </c>
      <c r="M431">
        <v>1671200722</v>
      </c>
      <c r="N431">
        <v>11831</v>
      </c>
      <c r="O431">
        <v>0</v>
      </c>
      <c r="P431">
        <v>14028</v>
      </c>
      <c r="Q431">
        <v>4</v>
      </c>
      <c r="R431">
        <v>11</v>
      </c>
      <c r="S431">
        <v>0</v>
      </c>
      <c r="T431">
        <v>2194</v>
      </c>
      <c r="U431">
        <v>0</v>
      </c>
      <c r="V431">
        <v>3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3</v>
      </c>
      <c r="BI431">
        <v>157816.15</v>
      </c>
      <c r="BJ431">
        <v>169444.18</v>
      </c>
      <c r="BK431">
        <v>11628.03</v>
      </c>
      <c r="BL431">
        <v>3</v>
      </c>
      <c r="BM431">
        <v>4</v>
      </c>
      <c r="BN431">
        <v>33754.459286571757</v>
      </c>
      <c r="BO431">
        <v>45382.492266305228</v>
      </c>
      <c r="BP431">
        <v>11628.03297973346</v>
      </c>
      <c r="BQ431">
        <v>13924.160895643839</v>
      </c>
      <c r="BR431">
        <v>13924.160895643839</v>
      </c>
      <c r="BS431">
        <v>0</v>
      </c>
      <c r="BT431">
        <v>110137.52981778439</v>
      </c>
      <c r="BU431">
        <v>110137.52683805089</v>
      </c>
      <c r="BV431">
        <v>-2.979733460961143E-3</v>
      </c>
      <c r="BW431">
        <v>11628.03297973346</v>
      </c>
      <c r="BX431">
        <v>22691.24613315261</v>
      </c>
      <c r="BY431">
        <v>27229.495359783141</v>
      </c>
      <c r="BZ431">
        <v>31767.744586413661</v>
      </c>
      <c r="CA431">
        <v>36305.993813044181</v>
      </c>
      <c r="CB431">
        <v>40844.243039674708</v>
      </c>
      <c r="CC431">
        <v>49920.741492935747</v>
      </c>
      <c r="CD431">
        <v>54458.990719566267</v>
      </c>
      <c r="CE431">
        <v>58997.239946196787</v>
      </c>
      <c r="CF431">
        <v>63535.489172827307</v>
      </c>
      <c r="CG431">
        <v>68073.738399457841</v>
      </c>
      <c r="CH431">
        <v>6962.0804478219216</v>
      </c>
      <c r="CI431">
        <v>8354.496537386307</v>
      </c>
      <c r="CJ431">
        <v>9746.9126269506905</v>
      </c>
      <c r="CK431">
        <v>11139.32871651508</v>
      </c>
      <c r="CL431">
        <v>12531.74480607946</v>
      </c>
      <c r="CM431">
        <v>15316.57698520823</v>
      </c>
      <c r="CN431">
        <v>16708.99307477261</v>
      </c>
      <c r="CO431">
        <v>18101.409164337001</v>
      </c>
      <c r="CP431">
        <v>19493.825253901381</v>
      </c>
      <c r="CQ431">
        <v>20886.241343465768</v>
      </c>
      <c r="CR431">
        <v>3.9028520425941799</v>
      </c>
      <c r="CS431" t="s">
        <v>116</v>
      </c>
      <c r="CT431">
        <v>1.4630000000000001</v>
      </c>
      <c r="CU431">
        <v>2.489152966742925E-2</v>
      </c>
      <c r="CV431">
        <v>-1</v>
      </c>
      <c r="CW431">
        <v>0</v>
      </c>
      <c r="CX431">
        <v>-282.40991315715428</v>
      </c>
      <c r="CZ431">
        <v>-2551.534526472416</v>
      </c>
      <c r="DA431">
        <v>-1543.0346983323</v>
      </c>
      <c r="DB431">
        <v>-282.40991315715468</v>
      </c>
      <c r="DC431">
        <v>1338.393382068032</v>
      </c>
      <c r="DD431">
        <v>3499.4644423682798</v>
      </c>
      <c r="DE431">
        <v>-4366.8342171246259</v>
      </c>
      <c r="DF431">
        <v>-3560.0343546125318</v>
      </c>
      <c r="DG431">
        <v>-2551.534526472416</v>
      </c>
      <c r="DH431">
        <v>-1254.8918902922669</v>
      </c>
      <c r="DI431">
        <v>473.96495794793191</v>
      </c>
      <c r="DJ431">
        <v>2784.832179128769</v>
      </c>
      <c r="DK431">
        <v>3094.257976809743</v>
      </c>
      <c r="DL431">
        <v>3481.0402239109608</v>
      </c>
      <c r="DM431">
        <v>3978.3316844696701</v>
      </c>
      <c r="DN431">
        <v>4641.386965214615</v>
      </c>
      <c r="DO431">
        <v>2227.8657433030148</v>
      </c>
      <c r="DP431">
        <v>2475.406381447795</v>
      </c>
      <c r="DQ431">
        <v>2784.832179128769</v>
      </c>
      <c r="DR431">
        <v>3182.6653475757362</v>
      </c>
      <c r="DS431">
        <v>3713.109572171692</v>
      </c>
    </row>
    <row r="432" spans="1:123" x14ac:dyDescent="0.25">
      <c r="A432" s="80" t="s">
        <v>1083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25169.066422304579</v>
      </c>
      <c r="I432">
        <v>19471.288907670241</v>
      </c>
      <c r="J432">
        <v>0</v>
      </c>
      <c r="K432">
        <v>2</v>
      </c>
      <c r="L432">
        <v>19</v>
      </c>
      <c r="M432">
        <v>1670223632</v>
      </c>
      <c r="N432">
        <v>255460</v>
      </c>
      <c r="O432">
        <v>0</v>
      </c>
      <c r="P432">
        <v>267199</v>
      </c>
      <c r="Q432">
        <v>3</v>
      </c>
      <c r="R432">
        <v>11</v>
      </c>
      <c r="S432">
        <v>0</v>
      </c>
      <c r="T432">
        <v>11739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26376.51</v>
      </c>
      <c r="BJ432">
        <v>37883.550000000003</v>
      </c>
      <c r="BK432">
        <v>11507.04</v>
      </c>
      <c r="BL432">
        <v>2</v>
      </c>
      <c r="BM432">
        <v>2</v>
      </c>
      <c r="BN432">
        <v>0</v>
      </c>
      <c r="BO432">
        <v>0</v>
      </c>
      <c r="BP432">
        <v>0</v>
      </c>
      <c r="BQ432">
        <v>26376.512060166111</v>
      </c>
      <c r="BR432">
        <v>37883.550734655102</v>
      </c>
      <c r="BS432">
        <v>11507.038674488989</v>
      </c>
      <c r="BT432">
        <v>-2.0601661126420372E-3</v>
      </c>
      <c r="BU432">
        <v>-7.3465509922243655E-4</v>
      </c>
      <c r="BV432">
        <v>1.325511009781621E-3</v>
      </c>
      <c r="BW432">
        <v>11507.038674488989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18941.775367327551</v>
      </c>
      <c r="CI432">
        <v>22730.130440793058</v>
      </c>
      <c r="CJ432">
        <v>26518.485514258569</v>
      </c>
      <c r="CK432">
        <v>30306.84058772408</v>
      </c>
      <c r="CL432">
        <v>34095.195661189588</v>
      </c>
      <c r="CM432">
        <v>41671.905808120617</v>
      </c>
      <c r="CN432">
        <v>45460.260881586117</v>
      </c>
      <c r="CO432">
        <v>49248.615955051631</v>
      </c>
      <c r="CP432">
        <v>53036.971028517139</v>
      </c>
      <c r="CQ432">
        <v>56825.326101982653</v>
      </c>
      <c r="CS432">
        <v>3.2922067793725782</v>
      </c>
      <c r="CT432">
        <v>1.4630000000000001</v>
      </c>
      <c r="CV432">
        <v>0.21499051185427409</v>
      </c>
      <c r="CW432">
        <v>1.7775311188428029</v>
      </c>
      <c r="CY432">
        <v>-2036.1509908252151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-3930.328527557971</v>
      </c>
      <c r="DK432">
        <v>-3088.471844565634</v>
      </c>
      <c r="DL432">
        <v>-2036.150990825216</v>
      </c>
      <c r="DM432">
        <v>-683.16703601610425</v>
      </c>
      <c r="DN432">
        <v>1120.811570396043</v>
      </c>
      <c r="DO432">
        <v>-5445.6705569441747</v>
      </c>
      <c r="DP432">
        <v>-4772.1852105503058</v>
      </c>
      <c r="DQ432">
        <v>-3930.3285275579701</v>
      </c>
      <c r="DR432">
        <v>-2847.9413637106809</v>
      </c>
      <c r="DS432">
        <v>-1404.7584785809629</v>
      </c>
    </row>
    <row r="433" spans="1:123" x14ac:dyDescent="0.25">
      <c r="A433" s="80" t="s">
        <v>1076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31506.417441116511</v>
      </c>
      <c r="I433">
        <v>25377.99433350956</v>
      </c>
      <c r="J433">
        <v>0</v>
      </c>
      <c r="K433">
        <v>15</v>
      </c>
      <c r="L433">
        <v>24</v>
      </c>
      <c r="M433">
        <v>1672167471</v>
      </c>
      <c r="N433">
        <v>2785</v>
      </c>
      <c r="O433">
        <v>0</v>
      </c>
      <c r="P433">
        <v>3283</v>
      </c>
      <c r="Q433">
        <v>5</v>
      </c>
      <c r="R433">
        <v>14</v>
      </c>
      <c r="S433">
        <v>0</v>
      </c>
      <c r="T433">
        <v>424</v>
      </c>
      <c r="U433">
        <v>0</v>
      </c>
      <c r="V433">
        <v>10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58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6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74</v>
      </c>
      <c r="BI433">
        <v>97363.7</v>
      </c>
      <c r="BJ433">
        <v>108802.62</v>
      </c>
      <c r="BK433">
        <v>11438.92</v>
      </c>
      <c r="BL433">
        <v>5</v>
      </c>
      <c r="BM433">
        <v>12</v>
      </c>
      <c r="BN433">
        <v>0</v>
      </c>
      <c r="BO433">
        <v>0</v>
      </c>
      <c r="BP433">
        <v>0</v>
      </c>
      <c r="BQ433">
        <v>34951.296192564711</v>
      </c>
      <c r="BR433">
        <v>46390.212347184672</v>
      </c>
      <c r="BS433">
        <v>11438.916154619959</v>
      </c>
      <c r="BT433">
        <v>62412.403807435287</v>
      </c>
      <c r="BU433">
        <v>62412.407652815316</v>
      </c>
      <c r="BV433">
        <v>3.845380037091672E-3</v>
      </c>
      <c r="BW433">
        <v>11438.916154619959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23195.106173592339</v>
      </c>
      <c r="CI433">
        <v>27834.1274083108</v>
      </c>
      <c r="CJ433">
        <v>32473.148643029272</v>
      </c>
      <c r="CK433">
        <v>37112.169877747743</v>
      </c>
      <c r="CL433">
        <v>41751.191112466207</v>
      </c>
      <c r="CM433">
        <v>51029.233581903143</v>
      </c>
      <c r="CN433">
        <v>55668.254816621607</v>
      </c>
      <c r="CO433">
        <v>60307.276051340072</v>
      </c>
      <c r="CP433">
        <v>64946.297286058543</v>
      </c>
      <c r="CQ433">
        <v>69585.318520777015</v>
      </c>
      <c r="CS433">
        <v>4.0554727143837432</v>
      </c>
      <c r="CT433">
        <v>1.4630000000000001</v>
      </c>
      <c r="CV433">
        <v>-1.367848295144369E-2</v>
      </c>
      <c r="CW433">
        <v>1.4429883794420379</v>
      </c>
      <c r="CY433">
        <v>158.63693217620491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-2160.873685183029</v>
      </c>
      <c r="DK433">
        <v>-1129.9800774678131</v>
      </c>
      <c r="DL433">
        <v>158.63693217620491</v>
      </c>
      <c r="DM433">
        <v>1815.430230289943</v>
      </c>
      <c r="DN433">
        <v>4024.487961108262</v>
      </c>
      <c r="DO433">
        <v>-4016.482179070415</v>
      </c>
      <c r="DP433">
        <v>-3191.7672928982452</v>
      </c>
      <c r="DQ433">
        <v>-2160.873685183029</v>
      </c>
      <c r="DR433">
        <v>-835.43904669203766</v>
      </c>
      <c r="DS433">
        <v>931.80713796261625</v>
      </c>
    </row>
    <row r="434" spans="1:123" x14ac:dyDescent="0.25">
      <c r="A434" s="80" t="s">
        <v>1095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19792.99121782264</v>
      </c>
      <c r="I434">
        <v>12299.405175361089</v>
      </c>
      <c r="J434">
        <v>0</v>
      </c>
      <c r="K434">
        <v>26</v>
      </c>
      <c r="L434">
        <v>34</v>
      </c>
      <c r="M434">
        <v>1668029232</v>
      </c>
      <c r="N434">
        <v>3215</v>
      </c>
      <c r="O434">
        <v>0</v>
      </c>
      <c r="P434">
        <v>5576</v>
      </c>
      <c r="Q434">
        <v>5</v>
      </c>
      <c r="R434">
        <v>18</v>
      </c>
      <c r="S434">
        <v>5</v>
      </c>
      <c r="T434">
        <v>2356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5</v>
      </c>
      <c r="BI434">
        <v>21522.39</v>
      </c>
      <c r="BJ434">
        <v>32900.18</v>
      </c>
      <c r="BK434">
        <v>11377.79</v>
      </c>
      <c r="BL434">
        <v>1</v>
      </c>
      <c r="BM434">
        <v>3</v>
      </c>
      <c r="BN434">
        <v>0</v>
      </c>
      <c r="BO434">
        <v>0</v>
      </c>
      <c r="BP434">
        <v>0</v>
      </c>
      <c r="BQ434">
        <v>18696.842730673459</v>
      </c>
      <c r="BR434">
        <v>30074.63505429529</v>
      </c>
      <c r="BS434">
        <v>11377.792323621839</v>
      </c>
      <c r="BT434">
        <v>2825.5472693265401</v>
      </c>
      <c r="BU434">
        <v>2825.5449457047071</v>
      </c>
      <c r="BV434">
        <v>-2.323621834875667E-3</v>
      </c>
      <c r="BW434">
        <v>11377.792323621839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15037.31752714765</v>
      </c>
      <c r="CI434">
        <v>18044.781032577179</v>
      </c>
      <c r="CJ434">
        <v>21052.2445380067</v>
      </c>
      <c r="CK434">
        <v>24059.70804343624</v>
      </c>
      <c r="CL434">
        <v>27067.171548865761</v>
      </c>
      <c r="CM434">
        <v>33082.098559724822</v>
      </c>
      <c r="CN434">
        <v>36089.56206515435</v>
      </c>
      <c r="CO434">
        <v>39097.025570583879</v>
      </c>
      <c r="CP434">
        <v>42104.489076013408</v>
      </c>
      <c r="CQ434">
        <v>45111.952581442943</v>
      </c>
      <c r="CS434">
        <v>2.6432750922915229</v>
      </c>
      <c r="CT434">
        <v>1.4630000000000001</v>
      </c>
      <c r="CV434">
        <v>0.51327419974751742</v>
      </c>
      <c r="CW434">
        <v>2.2139201542306179</v>
      </c>
      <c r="CY434">
        <v>-3859.133560048012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-5362.8653127627767</v>
      </c>
      <c r="DK434">
        <v>-4694.5400893339929</v>
      </c>
      <c r="DL434">
        <v>-3859.133560048012</v>
      </c>
      <c r="DM434">
        <v>-2785.0394509660382</v>
      </c>
      <c r="DN434">
        <v>-1352.9139721900719</v>
      </c>
      <c r="DO434">
        <v>-6565.8507149345887</v>
      </c>
      <c r="DP434">
        <v>-6031.1905361915606</v>
      </c>
      <c r="DQ434">
        <v>-5362.8653127627767</v>
      </c>
      <c r="DR434">
        <v>-4503.5900254971966</v>
      </c>
      <c r="DS434">
        <v>-3357.889642476423</v>
      </c>
    </row>
    <row r="435" spans="1:123" x14ac:dyDescent="0.25">
      <c r="A435" s="80" t="s">
        <v>743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28110.2221293566</v>
      </c>
      <c r="I435">
        <v>21603.270768095979</v>
      </c>
      <c r="J435">
        <v>0</v>
      </c>
      <c r="K435">
        <v>31</v>
      </c>
      <c r="L435">
        <v>44</v>
      </c>
      <c r="M435">
        <v>1670433776</v>
      </c>
      <c r="N435">
        <v>58</v>
      </c>
      <c r="O435">
        <v>0</v>
      </c>
      <c r="P435">
        <v>822</v>
      </c>
      <c r="Q435">
        <v>2</v>
      </c>
      <c r="R435">
        <v>5</v>
      </c>
      <c r="S435">
        <v>0</v>
      </c>
      <c r="T435">
        <v>764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40275.129999999997</v>
      </c>
      <c r="BJ435">
        <v>51625.2</v>
      </c>
      <c r="BK435">
        <v>11350.08</v>
      </c>
      <c r="BL435">
        <v>1</v>
      </c>
      <c r="BM435">
        <v>3</v>
      </c>
      <c r="BN435">
        <v>0</v>
      </c>
      <c r="BO435">
        <v>0</v>
      </c>
      <c r="BP435">
        <v>0</v>
      </c>
      <c r="BQ435">
        <v>31066.011455366181</v>
      </c>
      <c r="BR435">
        <v>42416.087659906982</v>
      </c>
      <c r="BS435">
        <v>11350.076204540799</v>
      </c>
      <c r="BT435">
        <v>9209.1185446338131</v>
      </c>
      <c r="BU435">
        <v>9209.1123400930155</v>
      </c>
      <c r="BV435">
        <v>3.7954592025926099E-3</v>
      </c>
      <c r="BW435">
        <v>11350.076204540799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21208.043829953491</v>
      </c>
      <c r="CI435">
        <v>25449.65259594419</v>
      </c>
      <c r="CJ435">
        <v>29691.261361934881</v>
      </c>
      <c r="CK435">
        <v>33932.870127925577</v>
      </c>
      <c r="CL435">
        <v>38174.478893916283</v>
      </c>
      <c r="CM435">
        <v>46657.69642589768</v>
      </c>
      <c r="CN435">
        <v>50899.305191888379</v>
      </c>
      <c r="CO435">
        <v>55140.913957879078</v>
      </c>
      <c r="CP435">
        <v>59382.52272386977</v>
      </c>
      <c r="CQ435">
        <v>63624.131489860483</v>
      </c>
      <c r="CS435">
        <v>3.7370751434195379</v>
      </c>
      <c r="CT435">
        <v>1.4630000000000001</v>
      </c>
      <c r="CV435">
        <v>7.0355785337481436E-2</v>
      </c>
      <c r="CW435">
        <v>1.5659305139487349</v>
      </c>
      <c r="CY435">
        <v>-746.05428956405228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-2866.8586725594009</v>
      </c>
      <c r="DK435">
        <v>-1924.2789467836899</v>
      </c>
      <c r="DL435">
        <v>-746.05428956405194</v>
      </c>
      <c r="DM435">
        <v>768.80598400405506</v>
      </c>
      <c r="DN435">
        <v>2788.619682094863</v>
      </c>
      <c r="DO435">
        <v>-4563.5021789556804</v>
      </c>
      <c r="DP435">
        <v>-3809.4383983351122</v>
      </c>
      <c r="DQ435">
        <v>-2866.8586725594009</v>
      </c>
      <c r="DR435">
        <v>-1654.970453704917</v>
      </c>
      <c r="DS435">
        <v>-39.119495232269401</v>
      </c>
    </row>
    <row r="436" spans="1:123" x14ac:dyDescent="0.25">
      <c r="A436" s="80" t="s">
        <v>738</v>
      </c>
      <c r="B436">
        <v>29375.004178806608</v>
      </c>
      <c r="C436">
        <v>0</v>
      </c>
      <c r="D436">
        <v>0</v>
      </c>
      <c r="E436">
        <v>98</v>
      </c>
      <c r="F436">
        <v>48</v>
      </c>
      <c r="G436">
        <v>1630500544</v>
      </c>
      <c r="H436">
        <v>24936.865563725849</v>
      </c>
      <c r="I436">
        <v>2768.390803037265</v>
      </c>
      <c r="J436">
        <v>0</v>
      </c>
      <c r="K436">
        <v>19</v>
      </c>
      <c r="L436">
        <v>53</v>
      </c>
      <c r="M436">
        <v>1671116402</v>
      </c>
      <c r="N436">
        <v>12296</v>
      </c>
      <c r="O436">
        <v>0</v>
      </c>
      <c r="P436">
        <v>25765</v>
      </c>
      <c r="Q436">
        <v>2</v>
      </c>
      <c r="R436">
        <v>8</v>
      </c>
      <c r="S436">
        <v>0</v>
      </c>
      <c r="T436">
        <v>13469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25998.89</v>
      </c>
      <c r="BJ436">
        <v>37307.199999999997</v>
      </c>
      <c r="BK436">
        <v>11308.31</v>
      </c>
      <c r="BL436">
        <v>1</v>
      </c>
      <c r="BM436">
        <v>1</v>
      </c>
      <c r="BN436">
        <v>0</v>
      </c>
      <c r="BO436">
        <v>0</v>
      </c>
      <c r="BP436">
        <v>0</v>
      </c>
      <c r="BQ436">
        <v>25998.89177236742</v>
      </c>
      <c r="BR436">
        <v>37307.199287845557</v>
      </c>
      <c r="BS436">
        <v>11308.30751547814</v>
      </c>
      <c r="BT436">
        <v>-1.772367417288478E-3</v>
      </c>
      <c r="BU436">
        <v>7.1215444040717557E-4</v>
      </c>
      <c r="BV436">
        <v>2.484521859514643E-3</v>
      </c>
      <c r="BW436">
        <v>11308.30751547814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18653.599643922778</v>
      </c>
      <c r="CI436">
        <v>22384.319572707329</v>
      </c>
      <c r="CJ436">
        <v>26115.03950149189</v>
      </c>
      <c r="CK436">
        <v>29845.759430276448</v>
      </c>
      <c r="CL436">
        <v>33576.479359060999</v>
      </c>
      <c r="CM436">
        <v>41037.919216630107</v>
      </c>
      <c r="CN436">
        <v>44768.639145414672</v>
      </c>
      <c r="CO436">
        <v>48499.359074199223</v>
      </c>
      <c r="CP436">
        <v>52230.079002983774</v>
      </c>
      <c r="CQ436">
        <v>55960.798931768339</v>
      </c>
      <c r="CS436">
        <v>3.299096636413688</v>
      </c>
      <c r="CT436">
        <v>1.4630000000000001</v>
      </c>
      <c r="CV436">
        <v>0.21245311696847891</v>
      </c>
      <c r="CW436">
        <v>1.7738189101248849</v>
      </c>
      <c r="CY436">
        <v>-1981.507693516751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-3846.8676579090288</v>
      </c>
      <c r="DK436">
        <v>-3017.8187848457951</v>
      </c>
      <c r="DL436">
        <v>-1981.507693516751</v>
      </c>
      <c r="DM436">
        <v>-649.10771895083781</v>
      </c>
      <c r="DN436">
        <v>1127.4255804703789</v>
      </c>
      <c r="DO436">
        <v>-5339.1556294228503</v>
      </c>
      <c r="DP436">
        <v>-4675.916530972263</v>
      </c>
      <c r="DQ436">
        <v>-3846.8676579090279</v>
      </c>
      <c r="DR436">
        <v>-2780.9476782562979</v>
      </c>
      <c r="DS436">
        <v>-1359.721038719324</v>
      </c>
    </row>
    <row r="437" spans="1:123" x14ac:dyDescent="0.25">
      <c r="A437" s="80" t="s">
        <v>725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31117.40414244416</v>
      </c>
      <c r="I437">
        <v>20868.658090436002</v>
      </c>
      <c r="J437">
        <v>0</v>
      </c>
      <c r="K437">
        <v>73</v>
      </c>
      <c r="L437">
        <v>58</v>
      </c>
      <c r="M437">
        <v>1672041970</v>
      </c>
      <c r="N437">
        <v>0</v>
      </c>
      <c r="O437">
        <v>0</v>
      </c>
      <c r="P437">
        <v>4331</v>
      </c>
      <c r="Q437">
        <v>3</v>
      </c>
      <c r="R437">
        <v>5</v>
      </c>
      <c r="S437">
        <v>5</v>
      </c>
      <c r="T437">
        <v>4326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5</v>
      </c>
      <c r="BI437">
        <v>35158.949999999997</v>
      </c>
      <c r="BJ437">
        <v>46458.7</v>
      </c>
      <c r="BK437">
        <v>11299.74</v>
      </c>
      <c r="BL437">
        <v>2</v>
      </c>
      <c r="BM437">
        <v>2</v>
      </c>
      <c r="BN437">
        <v>0</v>
      </c>
      <c r="BO437">
        <v>0</v>
      </c>
      <c r="BP437">
        <v>0</v>
      </c>
      <c r="BQ437">
        <v>34518.597228523082</v>
      </c>
      <c r="BR437">
        <v>45818.339490459271</v>
      </c>
      <c r="BS437">
        <v>11299.74226193619</v>
      </c>
      <c r="BT437">
        <v>640.35277147691522</v>
      </c>
      <c r="BU437">
        <v>640.36050954072562</v>
      </c>
      <c r="BV437">
        <v>-2.2619361861870861E-3</v>
      </c>
      <c r="BW437">
        <v>11299.74226193619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22909.169745229639</v>
      </c>
      <c r="CI437">
        <v>27491.003694275561</v>
      </c>
      <c r="CJ437">
        <v>32072.837643321491</v>
      </c>
      <c r="CK437">
        <v>36654.67159236742</v>
      </c>
      <c r="CL437">
        <v>41236.505541413353</v>
      </c>
      <c r="CM437">
        <v>50400.173439505197</v>
      </c>
      <c r="CN437">
        <v>54982.007388551123</v>
      </c>
      <c r="CO437">
        <v>59563.841337597063</v>
      </c>
      <c r="CP437">
        <v>64145.675286642967</v>
      </c>
      <c r="CQ437">
        <v>68727.509235688907</v>
      </c>
      <c r="CS437">
        <v>4.0548127938104317</v>
      </c>
      <c r="CT437">
        <v>1.4630000000000001</v>
      </c>
      <c r="CV437">
        <v>-1.3517959175353811E-2</v>
      </c>
      <c r="CW437">
        <v>1.443223225726457</v>
      </c>
      <c r="CY437">
        <v>154.8426106786323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-2136.0743638443309</v>
      </c>
      <c r="DK437">
        <v>-1117.889041834125</v>
      </c>
      <c r="DL437">
        <v>154.8426106786319</v>
      </c>
      <c r="DM437">
        <v>1791.2118781950339</v>
      </c>
      <c r="DN437">
        <v>3973.0375682169051</v>
      </c>
      <c r="DO437">
        <v>-3968.807943462702</v>
      </c>
      <c r="DP437">
        <v>-3154.2596858545371</v>
      </c>
      <c r="DQ437">
        <v>-2136.0743638443309</v>
      </c>
      <c r="DR437">
        <v>-826.97894983120932</v>
      </c>
      <c r="DS437">
        <v>918.481602186288</v>
      </c>
    </row>
    <row r="438" spans="1:123" x14ac:dyDescent="0.25">
      <c r="A438" s="80" t="s">
        <v>739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32451.011975430371</v>
      </c>
      <c r="I438">
        <v>22756.36073508042</v>
      </c>
      <c r="J438">
        <v>0</v>
      </c>
      <c r="K438">
        <v>4</v>
      </c>
      <c r="L438">
        <v>58</v>
      </c>
      <c r="M438">
        <v>1669259739</v>
      </c>
      <c r="N438">
        <v>785</v>
      </c>
      <c r="O438">
        <v>0</v>
      </c>
      <c r="P438">
        <v>1924</v>
      </c>
      <c r="Q438">
        <v>5</v>
      </c>
      <c r="R438">
        <v>19</v>
      </c>
      <c r="S438">
        <v>57</v>
      </c>
      <c r="T438">
        <v>1064</v>
      </c>
      <c r="U438">
        <v>0</v>
      </c>
      <c r="V438">
        <v>18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75</v>
      </c>
      <c r="BI438">
        <v>404427.18</v>
      </c>
      <c r="BJ438">
        <v>415667.8</v>
      </c>
      <c r="BK438">
        <v>11240.62</v>
      </c>
      <c r="BL438">
        <v>3</v>
      </c>
      <c r="BM438">
        <v>6</v>
      </c>
      <c r="BN438">
        <v>0</v>
      </c>
      <c r="BO438">
        <v>0</v>
      </c>
      <c r="BP438">
        <v>0</v>
      </c>
      <c r="BQ438">
        <v>37770.96028607621</v>
      </c>
      <c r="BR438">
        <v>49011.579389975472</v>
      </c>
      <c r="BS438">
        <v>11240.61910389926</v>
      </c>
      <c r="BT438">
        <v>366656.21971392381</v>
      </c>
      <c r="BU438">
        <v>366656.22061002452</v>
      </c>
      <c r="BV438">
        <v>8.9610073882795405E-4</v>
      </c>
      <c r="BW438">
        <v>11240.61910389926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24505.789694987739</v>
      </c>
      <c r="CI438">
        <v>29406.947633985281</v>
      </c>
      <c r="CJ438">
        <v>34308.105572982829</v>
      </c>
      <c r="CK438">
        <v>39209.263511980382</v>
      </c>
      <c r="CL438">
        <v>44110.421450977927</v>
      </c>
      <c r="CM438">
        <v>53912.737328973017</v>
      </c>
      <c r="CN438">
        <v>58813.895267970562</v>
      </c>
      <c r="CO438">
        <v>63715.053206968107</v>
      </c>
      <c r="CP438">
        <v>68616.211145965659</v>
      </c>
      <c r="CQ438">
        <v>73517.369084963211</v>
      </c>
      <c r="CS438">
        <v>4.3602206370442564</v>
      </c>
      <c r="CT438">
        <v>1.4630000000000001</v>
      </c>
      <c r="CV438">
        <v>-8.2615231436646952E-2</v>
      </c>
      <c r="CW438">
        <v>1.342133916408186</v>
      </c>
      <c r="CY438">
        <v>1012.275743594605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-1438.3032259041679</v>
      </c>
      <c r="DK438">
        <v>-349.15701723804523</v>
      </c>
      <c r="DL438">
        <v>1012.275743594606</v>
      </c>
      <c r="DM438">
        <v>2762.6892932365859</v>
      </c>
      <c r="DN438">
        <v>5096.5740260925613</v>
      </c>
      <c r="DO438">
        <v>-3398.766401503186</v>
      </c>
      <c r="DP438">
        <v>-2527.4494345702878</v>
      </c>
      <c r="DQ438">
        <v>-1438.303225904167</v>
      </c>
      <c r="DR438">
        <v>-37.972386190582263</v>
      </c>
      <c r="DS438">
        <v>1829.135400094199</v>
      </c>
    </row>
    <row r="439" spans="1:123" x14ac:dyDescent="0.25">
      <c r="A439" s="80" t="s">
        <v>760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24060.143527951619</v>
      </c>
      <c r="I439">
        <v>16683.859461579021</v>
      </c>
      <c r="J439">
        <v>0</v>
      </c>
      <c r="K439">
        <v>15</v>
      </c>
      <c r="L439">
        <v>24</v>
      </c>
      <c r="M439">
        <v>1670263958</v>
      </c>
      <c r="N439">
        <v>4488</v>
      </c>
      <c r="O439">
        <v>0</v>
      </c>
      <c r="P439">
        <v>16044</v>
      </c>
      <c r="Q439">
        <v>4</v>
      </c>
      <c r="R439">
        <v>24</v>
      </c>
      <c r="S439">
        <v>5</v>
      </c>
      <c r="T439">
        <v>11545</v>
      </c>
      <c r="U439">
        <v>6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11</v>
      </c>
      <c r="BI439">
        <v>27646.400000000001</v>
      </c>
      <c r="BJ439">
        <v>38785.86</v>
      </c>
      <c r="BK439">
        <v>11139.46</v>
      </c>
      <c r="BL439">
        <v>2</v>
      </c>
      <c r="BM439">
        <v>3</v>
      </c>
      <c r="BN439">
        <v>0</v>
      </c>
      <c r="BO439">
        <v>0</v>
      </c>
      <c r="BP439">
        <v>0</v>
      </c>
      <c r="BQ439">
        <v>25053.25068919198</v>
      </c>
      <c r="BR439">
        <v>36192.712228410521</v>
      </c>
      <c r="BS439">
        <v>11139.461539218541</v>
      </c>
      <c r="BT439">
        <v>2593.1493108080208</v>
      </c>
      <c r="BU439">
        <v>2593.1477715894798</v>
      </c>
      <c r="BV439">
        <v>-1.5392185414384581E-3</v>
      </c>
      <c r="BW439">
        <v>11139.461539218541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18096.35611420526</v>
      </c>
      <c r="CI439">
        <v>21715.62733704631</v>
      </c>
      <c r="CJ439">
        <v>25334.898559887359</v>
      </c>
      <c r="CK439">
        <v>28954.169782728419</v>
      </c>
      <c r="CL439">
        <v>32573.441005569472</v>
      </c>
      <c r="CM439">
        <v>39811.983451251574</v>
      </c>
      <c r="CN439">
        <v>43431.254674092626</v>
      </c>
      <c r="CO439">
        <v>47050.525896933679</v>
      </c>
      <c r="CP439">
        <v>50669.797119774717</v>
      </c>
      <c r="CQ439">
        <v>54289.068342615778</v>
      </c>
      <c r="CS439">
        <v>3.249054014055111</v>
      </c>
      <c r="CT439">
        <v>1.4630000000000001</v>
      </c>
      <c r="CV439">
        <v>0.23112757827243419</v>
      </c>
      <c r="CW439">
        <v>1.8011396470125709</v>
      </c>
      <c r="CY439">
        <v>-2091.2834821159108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-3900.9190935364368</v>
      </c>
      <c r="DK439">
        <v>-3096.6365995717579</v>
      </c>
      <c r="DL439">
        <v>-2091.2834821159099</v>
      </c>
      <c r="DM439">
        <v>-798.68661681553385</v>
      </c>
      <c r="DN439">
        <v>924.77587025163302</v>
      </c>
      <c r="DO439">
        <v>-5348.627582672857</v>
      </c>
      <c r="DP439">
        <v>-4705.2015875011139</v>
      </c>
      <c r="DQ439">
        <v>-3900.9190935364359</v>
      </c>
      <c r="DR439">
        <v>-2866.8416012961352</v>
      </c>
      <c r="DS439">
        <v>-1488.071611642401</v>
      </c>
    </row>
    <row r="440" spans="1:123" x14ac:dyDescent="0.25">
      <c r="A440" s="80" t="s">
        <v>159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28186.88539414612</v>
      </c>
      <c r="I440">
        <v>0</v>
      </c>
      <c r="J440">
        <v>0</v>
      </c>
      <c r="K440">
        <v>50</v>
      </c>
      <c r="L440">
        <v>26</v>
      </c>
      <c r="M440">
        <v>1671648858</v>
      </c>
      <c r="N440">
        <v>94201</v>
      </c>
      <c r="O440">
        <v>0</v>
      </c>
      <c r="P440">
        <v>105298</v>
      </c>
      <c r="Q440">
        <v>4</v>
      </c>
      <c r="R440">
        <v>7</v>
      </c>
      <c r="S440">
        <v>25</v>
      </c>
      <c r="T440">
        <v>11072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25</v>
      </c>
      <c r="BI440">
        <v>30642.639999999999</v>
      </c>
      <c r="BJ440">
        <v>41740.42</v>
      </c>
      <c r="BK440">
        <v>11097.78</v>
      </c>
      <c r="BL440">
        <v>1</v>
      </c>
      <c r="BM440">
        <v>1</v>
      </c>
      <c r="BN440">
        <v>0</v>
      </c>
      <c r="BO440">
        <v>0</v>
      </c>
      <c r="BP440">
        <v>0</v>
      </c>
      <c r="BQ440">
        <v>30642.642968766751</v>
      </c>
      <c r="BR440">
        <v>41740.422140646268</v>
      </c>
      <c r="BS440">
        <v>11097.77917187952</v>
      </c>
      <c r="BT440">
        <v>-2.9687667483813129E-3</v>
      </c>
      <c r="BU440">
        <v>-2.1406462692539212E-3</v>
      </c>
      <c r="BV440">
        <v>8.2812048094638158E-4</v>
      </c>
      <c r="BW440">
        <v>11097.77917187952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20870.21107032313</v>
      </c>
      <c r="CI440">
        <v>25044.25328438776</v>
      </c>
      <c r="CJ440">
        <v>29218.295498452389</v>
      </c>
      <c r="CK440">
        <v>33392.337712517023</v>
      </c>
      <c r="CL440">
        <v>37566.379926581641</v>
      </c>
      <c r="CM440">
        <v>45914.464354710901</v>
      </c>
      <c r="CN440">
        <v>50088.50656877552</v>
      </c>
      <c r="CO440">
        <v>54262.548782840153</v>
      </c>
      <c r="CP440">
        <v>58436.590996904772</v>
      </c>
      <c r="CQ440">
        <v>62610.633210969398</v>
      </c>
      <c r="CS440">
        <v>3.7611509018319298</v>
      </c>
      <c r="CT440">
        <v>1.4630000000000001</v>
      </c>
      <c r="CV440">
        <v>6.3504258244925671E-2</v>
      </c>
      <c r="CW440">
        <v>1.5559067298123259</v>
      </c>
      <c r="CY440">
        <v>-662.67363671795283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-2749.6947437502658</v>
      </c>
      <c r="DK440">
        <v>-1822.1298072914601</v>
      </c>
      <c r="DL440">
        <v>-662.67363671795283</v>
      </c>
      <c r="DM440">
        <v>828.05572544798451</v>
      </c>
      <c r="DN440">
        <v>2815.694875002569</v>
      </c>
      <c r="DO440">
        <v>-4419.3116293761168</v>
      </c>
      <c r="DP440">
        <v>-3677.259680209072</v>
      </c>
      <c r="DQ440">
        <v>-2749.6947437502658</v>
      </c>
      <c r="DR440">
        <v>-1557.111254017515</v>
      </c>
      <c r="DS440">
        <v>33.000065626152718</v>
      </c>
    </row>
    <row r="441" spans="1:123" x14ac:dyDescent="0.25">
      <c r="A441" s="80" t="s">
        <v>744</v>
      </c>
      <c r="B441">
        <v>19212.341442930581</v>
      </c>
      <c r="C441">
        <v>6408.9880914023797</v>
      </c>
      <c r="D441">
        <v>0</v>
      </c>
      <c r="E441">
        <v>63</v>
      </c>
      <c r="F441">
        <v>138</v>
      </c>
      <c r="G441">
        <v>1667967059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5326</v>
      </c>
      <c r="O441">
        <v>0</v>
      </c>
      <c r="P441">
        <v>5463</v>
      </c>
      <c r="Q441">
        <v>4</v>
      </c>
      <c r="R441">
        <v>17</v>
      </c>
      <c r="S441">
        <v>0</v>
      </c>
      <c r="T441">
        <v>124</v>
      </c>
      <c r="U441">
        <v>0</v>
      </c>
      <c r="V441">
        <v>2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11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13</v>
      </c>
      <c r="BI441">
        <v>32397.19</v>
      </c>
      <c r="BJ441">
        <v>49644.89</v>
      </c>
      <c r="BK441">
        <v>17247.7</v>
      </c>
      <c r="BL441">
        <v>4</v>
      </c>
      <c r="BM441">
        <v>10</v>
      </c>
      <c r="BN441">
        <v>18248.3776470353</v>
      </c>
      <c r="BO441">
        <v>29291.45846320608</v>
      </c>
      <c r="BP441">
        <v>11043.080816170779</v>
      </c>
      <c r="BQ441">
        <v>0</v>
      </c>
      <c r="BR441">
        <v>0</v>
      </c>
      <c r="BS441">
        <v>0</v>
      </c>
      <c r="BT441">
        <v>14148.812352964689</v>
      </c>
      <c r="BU441">
        <v>20353.43153679392</v>
      </c>
      <c r="BV441">
        <v>6204.6191838292198</v>
      </c>
      <c r="BW441">
        <v>11043.080816170779</v>
      </c>
      <c r="BX441">
        <v>14645.72923160304</v>
      </c>
      <c r="BY441">
        <v>17574.875077923651</v>
      </c>
      <c r="BZ441">
        <v>20504.020924244262</v>
      </c>
      <c r="CA441">
        <v>23433.166770564869</v>
      </c>
      <c r="CB441">
        <v>26362.31261688548</v>
      </c>
      <c r="CC441">
        <v>32220.60430952669</v>
      </c>
      <c r="CD441">
        <v>35149.750155847301</v>
      </c>
      <c r="CE441">
        <v>38078.896002167909</v>
      </c>
      <c r="CF441">
        <v>41008.041848488523</v>
      </c>
      <c r="CG441">
        <v>43937.187694809123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2.652471620085723</v>
      </c>
      <c r="CT441">
        <v>1.4630000000000001</v>
      </c>
      <c r="CU441">
        <v>0.50802744493482144</v>
      </c>
      <c r="CX441">
        <v>-3720.2162003692602</v>
      </c>
      <c r="CZ441">
        <v>-5184.7891235295647</v>
      </c>
      <c r="DA441">
        <v>-4533.8678243472068</v>
      </c>
      <c r="DB441">
        <v>-3720.2162003692602</v>
      </c>
      <c r="DC441">
        <v>-2674.0926838261862</v>
      </c>
      <c r="DD441">
        <v>-1279.261328435419</v>
      </c>
      <c r="DE441">
        <v>-6356.4474620578076</v>
      </c>
      <c r="DF441">
        <v>-5835.7104227119216</v>
      </c>
      <c r="DG441">
        <v>-5184.7891235295638</v>
      </c>
      <c r="DH441">
        <v>-4347.8903102951044</v>
      </c>
      <c r="DI441">
        <v>-3232.0252259824911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</row>
    <row r="442" spans="1:123" x14ac:dyDescent="0.25">
      <c r="A442" s="80" t="s">
        <v>727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30201.703794568049</v>
      </c>
      <c r="I442">
        <v>21339.549510000001</v>
      </c>
      <c r="J442">
        <v>0</v>
      </c>
      <c r="K442">
        <v>127</v>
      </c>
      <c r="L442">
        <v>38</v>
      </c>
      <c r="M442">
        <v>1671979217</v>
      </c>
      <c r="N442">
        <v>65814</v>
      </c>
      <c r="O442">
        <v>0</v>
      </c>
      <c r="P442">
        <v>78863</v>
      </c>
      <c r="Q442">
        <v>3</v>
      </c>
      <c r="R442">
        <v>17</v>
      </c>
      <c r="S442">
        <v>1</v>
      </c>
      <c r="T442">
        <v>13048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1</v>
      </c>
      <c r="BI442">
        <v>33450.9</v>
      </c>
      <c r="BJ442">
        <v>44475.64</v>
      </c>
      <c r="BK442">
        <v>11024.74</v>
      </c>
      <c r="BL442">
        <v>1</v>
      </c>
      <c r="BM442">
        <v>1</v>
      </c>
      <c r="BN442">
        <v>0</v>
      </c>
      <c r="BO442">
        <v>0</v>
      </c>
      <c r="BP442">
        <v>0</v>
      </c>
      <c r="BQ442">
        <v>33450.900953781762</v>
      </c>
      <c r="BR442">
        <v>44475.637054961437</v>
      </c>
      <c r="BS442">
        <v>11024.73610117968</v>
      </c>
      <c r="BT442">
        <v>-9.5378176047233865E-4</v>
      </c>
      <c r="BU442">
        <v>2.945038555481005E-3</v>
      </c>
      <c r="BV442">
        <v>3.8988203195913229E-3</v>
      </c>
      <c r="BW442">
        <v>11024.73610117968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22237.818527480718</v>
      </c>
      <c r="CI442">
        <v>26685.38223297687</v>
      </c>
      <c r="CJ442">
        <v>31132.945938473011</v>
      </c>
      <c r="CK442">
        <v>35580.509643969162</v>
      </c>
      <c r="CL442">
        <v>40028.073349465303</v>
      </c>
      <c r="CM442">
        <v>48923.200760457592</v>
      </c>
      <c r="CN442">
        <v>53370.764465953733</v>
      </c>
      <c r="CO442">
        <v>57818.328171449881</v>
      </c>
      <c r="CP442">
        <v>62265.891876946007</v>
      </c>
      <c r="CQ442">
        <v>66713.45558244217</v>
      </c>
      <c r="CS442">
        <v>4.034167951666654</v>
      </c>
      <c r="CT442">
        <v>1.4630000000000001</v>
      </c>
      <c r="CV442">
        <v>-8.4696403511257401E-3</v>
      </c>
      <c r="CW442">
        <v>1.4506089161663029</v>
      </c>
      <c r="CY442">
        <v>94.173162560680652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-2129.6086901873909</v>
      </c>
      <c r="DK442">
        <v>-1141.2612000771369</v>
      </c>
      <c r="DL442">
        <v>94.173162560680794</v>
      </c>
      <c r="DM442">
        <v>1682.588771666447</v>
      </c>
      <c r="DN442">
        <v>3800.4762504741338</v>
      </c>
      <c r="DO442">
        <v>-3908.63417238585</v>
      </c>
      <c r="DP442">
        <v>-3117.9561802976459</v>
      </c>
      <c r="DQ442">
        <v>-2129.6086901873909</v>
      </c>
      <c r="DR442">
        <v>-858.87620290277846</v>
      </c>
      <c r="DS442">
        <v>835.43378014337213</v>
      </c>
    </row>
    <row r="443" spans="1:123" x14ac:dyDescent="0.25">
      <c r="A443" s="80" t="s">
        <v>745</v>
      </c>
      <c r="B443">
        <v>13669.623823980461</v>
      </c>
      <c r="C443">
        <v>0</v>
      </c>
      <c r="D443">
        <v>0</v>
      </c>
      <c r="E443">
        <v>29</v>
      </c>
      <c r="F443">
        <v>35</v>
      </c>
      <c r="G443">
        <v>1594860996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437</v>
      </c>
      <c r="O443">
        <v>0</v>
      </c>
      <c r="P443">
        <v>442</v>
      </c>
      <c r="Q443">
        <v>3</v>
      </c>
      <c r="R443">
        <v>6</v>
      </c>
      <c r="S443">
        <v>5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11890.86</v>
      </c>
      <c r="BJ443">
        <v>22822.81</v>
      </c>
      <c r="BK443">
        <v>10931.95</v>
      </c>
      <c r="BL443">
        <v>1</v>
      </c>
      <c r="BM443">
        <v>1</v>
      </c>
      <c r="BN443">
        <v>11890.85867628895</v>
      </c>
      <c r="BO443">
        <v>22822.812659916959</v>
      </c>
      <c r="BP443">
        <v>10931.953983628009</v>
      </c>
      <c r="BQ443">
        <v>0</v>
      </c>
      <c r="BR443">
        <v>0</v>
      </c>
      <c r="BS443">
        <v>0</v>
      </c>
      <c r="BT443">
        <v>1.3237110470072371E-3</v>
      </c>
      <c r="BU443">
        <v>-2.6599169577821158E-3</v>
      </c>
      <c r="BV443">
        <v>-3.9836280047893524E-3</v>
      </c>
      <c r="BW443">
        <v>10931.953983628009</v>
      </c>
      <c r="BX443">
        <v>11411.40632995848</v>
      </c>
      <c r="BY443">
        <v>13693.687595950179</v>
      </c>
      <c r="BZ443">
        <v>15975.96886194187</v>
      </c>
      <c r="CA443">
        <v>18258.25012793357</v>
      </c>
      <c r="CB443">
        <v>20540.531393925259</v>
      </c>
      <c r="CC443">
        <v>25105.093925908659</v>
      </c>
      <c r="CD443">
        <v>27387.375191900352</v>
      </c>
      <c r="CE443">
        <v>29669.656457892052</v>
      </c>
      <c r="CF443">
        <v>31951.937723883741</v>
      </c>
      <c r="CG443">
        <v>34234.218989875437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2.0877157637232129</v>
      </c>
      <c r="CT443">
        <v>1.4630000000000001</v>
      </c>
      <c r="CU443">
        <v>0.91596963030371392</v>
      </c>
      <c r="CX443">
        <v>-5226.2508186487648</v>
      </c>
      <c r="CZ443">
        <v>-6367.3914516446139</v>
      </c>
      <c r="DA443">
        <v>-5860.2178369797921</v>
      </c>
      <c r="DB443">
        <v>-5226.2508186487657</v>
      </c>
      <c r="DC443">
        <v>-4411.150366508874</v>
      </c>
      <c r="DD443">
        <v>-3324.3497636556858</v>
      </c>
      <c r="DE443">
        <v>-7280.3039580412924</v>
      </c>
      <c r="DF443">
        <v>-6874.5650663094348</v>
      </c>
      <c r="DG443">
        <v>-6367.3914516446139</v>
      </c>
      <c r="DH443">
        <v>-5715.3110899327012</v>
      </c>
      <c r="DI443">
        <v>-4845.8706076501503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</row>
    <row r="444" spans="1:123" x14ac:dyDescent="0.25">
      <c r="A444" s="80" t="s">
        <v>1101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26493.075233604501</v>
      </c>
      <c r="I444">
        <v>18352.5204552266</v>
      </c>
      <c r="J444">
        <v>0</v>
      </c>
      <c r="K444">
        <v>1</v>
      </c>
      <c r="L444">
        <v>36</v>
      </c>
      <c r="M444">
        <v>1668395560</v>
      </c>
      <c r="N444">
        <v>27716</v>
      </c>
      <c r="O444">
        <v>0</v>
      </c>
      <c r="P444">
        <v>38844</v>
      </c>
      <c r="Q444">
        <v>9</v>
      </c>
      <c r="R444">
        <v>73</v>
      </c>
      <c r="S444">
        <v>8</v>
      </c>
      <c r="T444">
        <v>10142</v>
      </c>
      <c r="U444">
        <v>21</v>
      </c>
      <c r="V444">
        <v>350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600</v>
      </c>
      <c r="AC444">
        <v>7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986</v>
      </c>
      <c r="BI444">
        <v>499731.49</v>
      </c>
      <c r="BJ444">
        <v>512914.62</v>
      </c>
      <c r="BK444">
        <v>13183.13</v>
      </c>
      <c r="BL444">
        <v>4</v>
      </c>
      <c r="BM444">
        <v>26</v>
      </c>
      <c r="BN444">
        <v>0</v>
      </c>
      <c r="BO444">
        <v>0</v>
      </c>
      <c r="BP444">
        <v>0</v>
      </c>
      <c r="BQ444">
        <v>29950.910202740579</v>
      </c>
      <c r="BR444">
        <v>40867.394713644193</v>
      </c>
      <c r="BS444">
        <v>10916.48451090361</v>
      </c>
      <c r="BT444">
        <v>469780.57979725942</v>
      </c>
      <c r="BU444">
        <v>472047.22528635582</v>
      </c>
      <c r="BV444">
        <v>2266.6454890963869</v>
      </c>
      <c r="BW444">
        <v>10916.48451090361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20433.6973568221</v>
      </c>
      <c r="CI444">
        <v>24520.43682818651</v>
      </c>
      <c r="CJ444">
        <v>28607.176299550931</v>
      </c>
      <c r="CK444">
        <v>32693.915770915359</v>
      </c>
      <c r="CL444">
        <v>36780.655242279783</v>
      </c>
      <c r="CM444">
        <v>44954.134185008617</v>
      </c>
      <c r="CN444">
        <v>49040.873656373027</v>
      </c>
      <c r="CO444">
        <v>53127.613127737452</v>
      </c>
      <c r="CP444">
        <v>57214.352599101869</v>
      </c>
      <c r="CQ444">
        <v>61301.092070466293</v>
      </c>
      <c r="CS444">
        <v>3.7436406081852618</v>
      </c>
      <c r="CT444">
        <v>1.4630000000000001</v>
      </c>
      <c r="CV444">
        <v>6.8478633139682943E-2</v>
      </c>
      <c r="CW444">
        <v>1.563184240283356</v>
      </c>
      <c r="CY444">
        <v>-699.63583249256374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-2743.005568174774</v>
      </c>
      <c r="DK444">
        <v>-1834.841241204902</v>
      </c>
      <c r="DL444">
        <v>-699.63583249256408</v>
      </c>
      <c r="DM444">
        <v>759.91397870901346</v>
      </c>
      <c r="DN444">
        <v>2705.9803936444509</v>
      </c>
      <c r="DO444">
        <v>-4377.7013567205413</v>
      </c>
      <c r="DP444">
        <v>-3651.1698951446442</v>
      </c>
      <c r="DQ444">
        <v>-2743.005568174774</v>
      </c>
      <c r="DR444">
        <v>-1575.3657192135111</v>
      </c>
      <c r="DS444">
        <v>-18.512587265160619</v>
      </c>
    </row>
    <row r="445" spans="1:123" x14ac:dyDescent="0.25">
      <c r="A445" s="80" t="s">
        <v>746</v>
      </c>
      <c r="B445">
        <v>28355.792220249401</v>
      </c>
      <c r="C445">
        <v>26720.649257860001</v>
      </c>
      <c r="D445">
        <v>1472.021787840938</v>
      </c>
      <c r="E445">
        <v>6</v>
      </c>
      <c r="F445">
        <v>16</v>
      </c>
      <c r="G445">
        <v>1668312347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1145</v>
      </c>
      <c r="O445">
        <v>9</v>
      </c>
      <c r="P445">
        <v>1245</v>
      </c>
      <c r="Q445">
        <v>4</v>
      </c>
      <c r="R445">
        <v>14</v>
      </c>
      <c r="S445">
        <v>91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100</v>
      </c>
      <c r="BI445">
        <v>186557.83</v>
      </c>
      <c r="BJ445">
        <v>197795.73</v>
      </c>
      <c r="BK445">
        <v>11237.9</v>
      </c>
      <c r="BL445">
        <v>3</v>
      </c>
      <c r="BM445">
        <v>5</v>
      </c>
      <c r="BN445">
        <v>32498.047744318439</v>
      </c>
      <c r="BO445">
        <v>43413.020742483503</v>
      </c>
      <c r="BP445">
        <v>10914.97299816506</v>
      </c>
      <c r="BQ445">
        <v>0</v>
      </c>
      <c r="BR445">
        <v>0</v>
      </c>
      <c r="BS445">
        <v>0</v>
      </c>
      <c r="BT445">
        <v>154059.78225568161</v>
      </c>
      <c r="BU445">
        <v>154382.70925751649</v>
      </c>
      <c r="BV445">
        <v>322.92700183493798</v>
      </c>
      <c r="BW445">
        <v>10914.97299816506</v>
      </c>
      <c r="BX445">
        <v>21706.510371241751</v>
      </c>
      <c r="BY445">
        <v>26047.812445490101</v>
      </c>
      <c r="BZ445">
        <v>30389.11451973845</v>
      </c>
      <c r="CA445">
        <v>34730.416593986803</v>
      </c>
      <c r="CB445">
        <v>39071.718668235153</v>
      </c>
      <c r="CC445">
        <v>47754.322816731859</v>
      </c>
      <c r="CD445">
        <v>52095.624890980202</v>
      </c>
      <c r="CE445">
        <v>56436.926965228558</v>
      </c>
      <c r="CF445">
        <v>60778.229039476901</v>
      </c>
      <c r="CG445">
        <v>65119.531113725257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3.977382330655491</v>
      </c>
      <c r="CT445">
        <v>1.4630000000000001</v>
      </c>
      <c r="CU445">
        <v>5.6865715850811238E-3</v>
      </c>
      <c r="CX445">
        <v>-61.717812544185463</v>
      </c>
      <c r="CZ445">
        <v>-2232.3688496683608</v>
      </c>
      <c r="DA445">
        <v>-1267.635055390951</v>
      </c>
      <c r="DB445">
        <v>-61.717812544186017</v>
      </c>
      <c r="DC445">
        <v>1488.7472139730819</v>
      </c>
      <c r="DD445">
        <v>3556.0339159961059</v>
      </c>
      <c r="DE445">
        <v>-3968.8896793677009</v>
      </c>
      <c r="DF445">
        <v>-3197.1026439457719</v>
      </c>
      <c r="DG445">
        <v>-2232.3688496683608</v>
      </c>
      <c r="DH445">
        <v>-991.99682845454663</v>
      </c>
      <c r="DI445">
        <v>661.83253316387345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</row>
    <row r="446" spans="1:123" x14ac:dyDescent="0.25">
      <c r="A446" s="80" t="s">
        <v>729</v>
      </c>
      <c r="B446">
        <v>1589.962374489651</v>
      </c>
      <c r="C446">
        <v>0</v>
      </c>
      <c r="D446">
        <v>0</v>
      </c>
      <c r="E446">
        <v>24</v>
      </c>
      <c r="F446">
        <v>59</v>
      </c>
      <c r="G446">
        <v>1643072251</v>
      </c>
      <c r="H446">
        <v>27781.83217223379</v>
      </c>
      <c r="I446">
        <v>18261.784562518231</v>
      </c>
      <c r="J446">
        <v>0</v>
      </c>
      <c r="K446">
        <v>2</v>
      </c>
      <c r="L446">
        <v>44</v>
      </c>
      <c r="M446">
        <v>1671647101</v>
      </c>
      <c r="N446">
        <v>853</v>
      </c>
      <c r="O446">
        <v>0</v>
      </c>
      <c r="P446">
        <v>1582</v>
      </c>
      <c r="Q446">
        <v>2</v>
      </c>
      <c r="R446">
        <v>5</v>
      </c>
      <c r="S446">
        <v>0</v>
      </c>
      <c r="T446">
        <v>729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30223.61</v>
      </c>
      <c r="BJ446">
        <v>41135.31</v>
      </c>
      <c r="BK446">
        <v>10911.7</v>
      </c>
      <c r="BL446">
        <v>1</v>
      </c>
      <c r="BM446">
        <v>1</v>
      </c>
      <c r="BN446">
        <v>0</v>
      </c>
      <c r="BO446">
        <v>0</v>
      </c>
      <c r="BP446">
        <v>0</v>
      </c>
      <c r="BQ446">
        <v>30223.60727419913</v>
      </c>
      <c r="BR446">
        <v>41135.309903299967</v>
      </c>
      <c r="BS446">
        <v>10911.702629100841</v>
      </c>
      <c r="BT446">
        <v>2.7258008667558902E-3</v>
      </c>
      <c r="BU446">
        <v>9.6700023277662694E-5</v>
      </c>
      <c r="BV446">
        <v>-2.6291008398402478E-3</v>
      </c>
      <c r="BW446">
        <v>10911.702629100841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20567.654951649991</v>
      </c>
      <c r="CI446">
        <v>24681.18594197998</v>
      </c>
      <c r="CJ446">
        <v>28794.716932309981</v>
      </c>
      <c r="CK446">
        <v>32908.247922639981</v>
      </c>
      <c r="CL446">
        <v>37021.778912969981</v>
      </c>
      <c r="CM446">
        <v>45248.840893629967</v>
      </c>
      <c r="CN446">
        <v>49362.371883959968</v>
      </c>
      <c r="CO446">
        <v>53475.902874289968</v>
      </c>
      <c r="CP446">
        <v>57589.433864619961</v>
      </c>
      <c r="CQ446">
        <v>61702.964854949962</v>
      </c>
      <c r="CS446">
        <v>3.7698342139195238</v>
      </c>
      <c r="CT446">
        <v>1.4630000000000001</v>
      </c>
      <c r="CV446">
        <v>6.1054617529499033E-2</v>
      </c>
      <c r="CW446">
        <v>1.5523229054456571</v>
      </c>
      <c r="CY446">
        <v>-627.87515327584731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-2684.6406484408449</v>
      </c>
      <c r="DK446">
        <v>-1770.5226505897349</v>
      </c>
      <c r="DL446">
        <v>-627.87515327584697</v>
      </c>
      <c r="DM446">
        <v>841.24305755629575</v>
      </c>
      <c r="DN446">
        <v>2800.0673386658182</v>
      </c>
      <c r="DO446">
        <v>-4330.0530445728446</v>
      </c>
      <c r="DP446">
        <v>-3598.7586462919562</v>
      </c>
      <c r="DQ446">
        <v>-2684.6406484408449</v>
      </c>
      <c r="DR446">
        <v>-1509.346079775132</v>
      </c>
      <c r="DS446">
        <v>57.713345112486422</v>
      </c>
    </row>
    <row r="447" spans="1:123" x14ac:dyDescent="0.25">
      <c r="A447" s="80" t="s">
        <v>1084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28118.321085200248</v>
      </c>
      <c r="I447">
        <v>23049.639820283341</v>
      </c>
      <c r="J447">
        <v>0</v>
      </c>
      <c r="K447">
        <v>57</v>
      </c>
      <c r="L447">
        <v>44</v>
      </c>
      <c r="M447">
        <v>1671719975</v>
      </c>
      <c r="N447">
        <v>25</v>
      </c>
      <c r="O447">
        <v>0</v>
      </c>
      <c r="P447">
        <v>5640</v>
      </c>
      <c r="Q447">
        <v>7</v>
      </c>
      <c r="R447">
        <v>28</v>
      </c>
      <c r="S447">
        <v>5</v>
      </c>
      <c r="T447">
        <v>5568</v>
      </c>
      <c r="U447">
        <v>15</v>
      </c>
      <c r="V447">
        <v>19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8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47</v>
      </c>
      <c r="BI447">
        <v>50392.35</v>
      </c>
      <c r="BJ447">
        <v>61293.72</v>
      </c>
      <c r="BK447">
        <v>10901.37</v>
      </c>
      <c r="BL447">
        <v>5</v>
      </c>
      <c r="BM447">
        <v>18</v>
      </c>
      <c r="BN447">
        <v>0</v>
      </c>
      <c r="BO447">
        <v>0</v>
      </c>
      <c r="BP447">
        <v>0</v>
      </c>
      <c r="BQ447">
        <v>30763.260535198431</v>
      </c>
      <c r="BR447">
        <v>41664.629486378843</v>
      </c>
      <c r="BS447">
        <v>10901.3689511804</v>
      </c>
      <c r="BT447">
        <v>19629.08946480156</v>
      </c>
      <c r="BU447">
        <v>19629.09051362117</v>
      </c>
      <c r="BV447">
        <v>1.0488196003279879E-3</v>
      </c>
      <c r="BW447">
        <v>10901.3689511804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20832.314743189421</v>
      </c>
      <c r="CI447">
        <v>24998.777691827301</v>
      </c>
      <c r="CJ447">
        <v>29165.240640465181</v>
      </c>
      <c r="CK447">
        <v>33331.703589103068</v>
      </c>
      <c r="CL447">
        <v>37498.166537740952</v>
      </c>
      <c r="CM447">
        <v>45831.092435016733</v>
      </c>
      <c r="CN447">
        <v>49997.555383654602</v>
      </c>
      <c r="CO447">
        <v>54164.018332292493</v>
      </c>
      <c r="CP447">
        <v>58330.481280930362</v>
      </c>
      <c r="CQ447">
        <v>62496.944229568253</v>
      </c>
      <c r="CS447">
        <v>3.821963064727516</v>
      </c>
      <c r="CT447">
        <v>1.4630000000000001</v>
      </c>
      <c r="CV447">
        <v>4.6582589171404447E-2</v>
      </c>
      <c r="CW447">
        <v>1.531150327957765</v>
      </c>
      <c r="CY447">
        <v>-485.21157958569171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-2568.443053904633</v>
      </c>
      <c r="DK447">
        <v>-1642.562398651771</v>
      </c>
      <c r="DL447">
        <v>-485.21157958569171</v>
      </c>
      <c r="DM447">
        <v>1002.810902070696</v>
      </c>
      <c r="DN447">
        <v>2986.8408776125448</v>
      </c>
      <c r="DO447">
        <v>-4235.028233359787</v>
      </c>
      <c r="DP447">
        <v>-3494.323709157497</v>
      </c>
      <c r="DQ447">
        <v>-2568.443053904633</v>
      </c>
      <c r="DR447">
        <v>-1378.025068579524</v>
      </c>
      <c r="DS447">
        <v>209.198911853955</v>
      </c>
    </row>
    <row r="448" spans="1:123" x14ac:dyDescent="0.25">
      <c r="A448" s="80" t="s">
        <v>731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27544.02911298654</v>
      </c>
      <c r="I448">
        <v>16237.59788673346</v>
      </c>
      <c r="J448">
        <v>0</v>
      </c>
      <c r="K448">
        <v>24</v>
      </c>
      <c r="L448">
        <v>57</v>
      </c>
      <c r="M448">
        <v>1671643752</v>
      </c>
      <c r="N448">
        <v>7622</v>
      </c>
      <c r="O448">
        <v>0</v>
      </c>
      <c r="P448">
        <v>8314</v>
      </c>
      <c r="Q448">
        <v>8</v>
      </c>
      <c r="R448">
        <v>93</v>
      </c>
      <c r="S448">
        <v>26</v>
      </c>
      <c r="T448">
        <v>432</v>
      </c>
      <c r="U448">
        <v>8</v>
      </c>
      <c r="V448">
        <v>1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120</v>
      </c>
      <c r="AC448">
        <v>105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260</v>
      </c>
      <c r="BI448">
        <v>1613275.63</v>
      </c>
      <c r="BJ448">
        <v>2191879.92</v>
      </c>
      <c r="BK448">
        <v>578604.29</v>
      </c>
      <c r="BL448">
        <v>5</v>
      </c>
      <c r="BM448">
        <v>22</v>
      </c>
      <c r="BN448">
        <v>0</v>
      </c>
      <c r="BO448">
        <v>0</v>
      </c>
      <c r="BP448">
        <v>0</v>
      </c>
      <c r="BQ448">
        <v>30068.658521557911</v>
      </c>
      <c r="BR448">
        <v>40968.438371750017</v>
      </c>
      <c r="BS448">
        <v>10899.77985019211</v>
      </c>
      <c r="BT448">
        <v>1583206.971478442</v>
      </c>
      <c r="BU448">
        <v>2150911.4816282499</v>
      </c>
      <c r="BV448">
        <v>567704.5101498079</v>
      </c>
      <c r="BW448">
        <v>10899.77985019211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20484.219185875008</v>
      </c>
      <c r="CI448">
        <v>24581.06302305001</v>
      </c>
      <c r="CJ448">
        <v>28677.906860225012</v>
      </c>
      <c r="CK448">
        <v>32774.750697400013</v>
      </c>
      <c r="CL448">
        <v>36871.594534575022</v>
      </c>
      <c r="CM448">
        <v>45065.282208925033</v>
      </c>
      <c r="CN448">
        <v>49162.12604610002</v>
      </c>
      <c r="CO448">
        <v>53258.969883275022</v>
      </c>
      <c r="CP448">
        <v>57355.813720450024</v>
      </c>
      <c r="CQ448">
        <v>61452.657557625032</v>
      </c>
      <c r="CS448">
        <v>3.758648241966827</v>
      </c>
      <c r="CT448">
        <v>1.4630000000000001</v>
      </c>
      <c r="CV448">
        <v>6.4212382350224306E-2</v>
      </c>
      <c r="CW448">
        <v>1.5569427153783779</v>
      </c>
      <c r="CY448">
        <v>-657.67025725460383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-2706.092175842105</v>
      </c>
      <c r="DK448">
        <v>-1795.6824342476591</v>
      </c>
      <c r="DL448">
        <v>-657.67025725460371</v>
      </c>
      <c r="DM448">
        <v>805.48825602218312</v>
      </c>
      <c r="DN448">
        <v>2756.366273724565</v>
      </c>
      <c r="DO448">
        <v>-4344.8297107121052</v>
      </c>
      <c r="DP448">
        <v>-3616.5019174365498</v>
      </c>
      <c r="DQ448">
        <v>-2706.092175842105</v>
      </c>
      <c r="DR448">
        <v>-1535.5653652206749</v>
      </c>
      <c r="DS448">
        <v>25.137048941229299</v>
      </c>
    </row>
    <row r="449" spans="1:123" x14ac:dyDescent="0.25">
      <c r="A449" s="80" t="s">
        <v>761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23308.644479586699</v>
      </c>
      <c r="I449">
        <v>17962.9446819205</v>
      </c>
      <c r="J449">
        <v>0</v>
      </c>
      <c r="K449">
        <v>30</v>
      </c>
      <c r="L449">
        <v>56</v>
      </c>
      <c r="M449">
        <v>1671058207</v>
      </c>
      <c r="N449">
        <v>2673</v>
      </c>
      <c r="O449">
        <v>0</v>
      </c>
      <c r="P449">
        <v>4533</v>
      </c>
      <c r="Q449">
        <v>4</v>
      </c>
      <c r="R449">
        <v>9</v>
      </c>
      <c r="S449">
        <v>5</v>
      </c>
      <c r="T449">
        <v>1632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223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228</v>
      </c>
      <c r="BI449">
        <v>96106.33</v>
      </c>
      <c r="BJ449">
        <v>133248.76</v>
      </c>
      <c r="BK449">
        <v>37142.43</v>
      </c>
      <c r="BL449">
        <v>3</v>
      </c>
      <c r="BM449">
        <v>10</v>
      </c>
      <c r="BN449">
        <v>0</v>
      </c>
      <c r="BO449">
        <v>0</v>
      </c>
      <c r="BP449">
        <v>0</v>
      </c>
      <c r="BQ449">
        <v>24075.455819627539</v>
      </c>
      <c r="BR449">
        <v>34951.695833960577</v>
      </c>
      <c r="BS449">
        <v>10876.240014333051</v>
      </c>
      <c r="BT449">
        <v>72030.87418037247</v>
      </c>
      <c r="BU449">
        <v>98297.064166039432</v>
      </c>
      <c r="BV449">
        <v>26266.189985666952</v>
      </c>
      <c r="BW449">
        <v>10876.240014333051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17475.847916980289</v>
      </c>
      <c r="CI449">
        <v>20971.017500376351</v>
      </c>
      <c r="CJ449">
        <v>24466.187083772409</v>
      </c>
      <c r="CK449">
        <v>27961.356667168471</v>
      </c>
      <c r="CL449">
        <v>31456.52625056453</v>
      </c>
      <c r="CM449">
        <v>38446.865417356647</v>
      </c>
      <c r="CN449">
        <v>41942.035000752701</v>
      </c>
      <c r="CO449">
        <v>45437.204584148763</v>
      </c>
      <c r="CP449">
        <v>48932.374167544818</v>
      </c>
      <c r="CQ449">
        <v>52427.54375094088</v>
      </c>
      <c r="CS449">
        <v>3.2135826156741798</v>
      </c>
      <c r="CT449">
        <v>1.4630000000000001</v>
      </c>
      <c r="CV449">
        <v>0.2447167160072643</v>
      </c>
      <c r="CW449">
        <v>1.8210205555186281</v>
      </c>
      <c r="CY449">
        <v>-2138.3160558429031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-3885.9008475409319</v>
      </c>
      <c r="DK449">
        <v>-3109.1964956751408</v>
      </c>
      <c r="DL449">
        <v>-2138.3160558429031</v>
      </c>
      <c r="DM449">
        <v>-890.04120463002437</v>
      </c>
      <c r="DN449">
        <v>774.32526365381273</v>
      </c>
      <c r="DO449">
        <v>-5283.9686808993556</v>
      </c>
      <c r="DP449">
        <v>-4662.6051994067229</v>
      </c>
      <c r="DQ449">
        <v>-3885.9008475409319</v>
      </c>
      <c r="DR449">
        <v>-2887.2809665706291</v>
      </c>
      <c r="DS449">
        <v>-1555.78779194356</v>
      </c>
    </row>
    <row r="450" spans="1:123" x14ac:dyDescent="0.25">
      <c r="A450" s="80" t="s">
        <v>730</v>
      </c>
      <c r="B450">
        <v>1649.585128231985</v>
      </c>
      <c r="C450">
        <v>0</v>
      </c>
      <c r="D450">
        <v>0</v>
      </c>
      <c r="E450">
        <v>13</v>
      </c>
      <c r="F450">
        <v>19</v>
      </c>
      <c r="G450">
        <v>1635741436</v>
      </c>
      <c r="H450">
        <v>28109.699440213051</v>
      </c>
      <c r="I450">
        <v>17173.871270717711</v>
      </c>
      <c r="J450">
        <v>0</v>
      </c>
      <c r="K450">
        <v>11</v>
      </c>
      <c r="L450">
        <v>45</v>
      </c>
      <c r="M450">
        <v>1671659004</v>
      </c>
      <c r="N450">
        <v>954</v>
      </c>
      <c r="O450">
        <v>0</v>
      </c>
      <c r="P450">
        <v>14380</v>
      </c>
      <c r="Q450">
        <v>2</v>
      </c>
      <c r="R450">
        <v>12</v>
      </c>
      <c r="S450">
        <v>0</v>
      </c>
      <c r="T450">
        <v>13426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33365.24</v>
      </c>
      <c r="BJ450">
        <v>44224.6</v>
      </c>
      <c r="BK450">
        <v>10859.36</v>
      </c>
      <c r="BL450">
        <v>1</v>
      </c>
      <c r="BM450">
        <v>2</v>
      </c>
      <c r="BN450">
        <v>0</v>
      </c>
      <c r="BO450">
        <v>0</v>
      </c>
      <c r="BP450">
        <v>0</v>
      </c>
      <c r="BQ450">
        <v>30786.540254752639</v>
      </c>
      <c r="BR450">
        <v>41645.90508324137</v>
      </c>
      <c r="BS450">
        <v>10859.364828488729</v>
      </c>
      <c r="BT450">
        <v>2578.6997452473588</v>
      </c>
      <c r="BU450">
        <v>2578.6949167586281</v>
      </c>
      <c r="BV450">
        <v>-4.8284887325280579E-3</v>
      </c>
      <c r="BW450">
        <v>10859.364828488729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20822.952541620689</v>
      </c>
      <c r="CI450">
        <v>24987.543049944819</v>
      </c>
      <c r="CJ450">
        <v>29152.133558268961</v>
      </c>
      <c r="CK450">
        <v>33316.724066593088</v>
      </c>
      <c r="CL450">
        <v>37481.314574917233</v>
      </c>
      <c r="CM450">
        <v>45810.495591565508</v>
      </c>
      <c r="CN450">
        <v>49975.086099889653</v>
      </c>
      <c r="CO450">
        <v>54139.676608213776</v>
      </c>
      <c r="CP450">
        <v>58304.267116537907</v>
      </c>
      <c r="CQ450">
        <v>62468.857624862052</v>
      </c>
      <c r="CS450">
        <v>3.8350221896944139</v>
      </c>
      <c r="CT450">
        <v>1.4630000000000001</v>
      </c>
      <c r="CV450">
        <v>4.3018736827369342E-2</v>
      </c>
      <c r="CW450">
        <v>1.5259364119784411</v>
      </c>
      <c r="CY450">
        <v>-447.88855767839078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-2530.1838118404589</v>
      </c>
      <c r="DK450">
        <v>-1604.7192544350951</v>
      </c>
      <c r="DL450">
        <v>-447.8885576783905</v>
      </c>
      <c r="DM450">
        <v>1039.4651952945151</v>
      </c>
      <c r="DN450">
        <v>3022.6035325917242</v>
      </c>
      <c r="DO450">
        <v>-4196.0200151701138</v>
      </c>
      <c r="DP450">
        <v>-3455.6483692458228</v>
      </c>
      <c r="DQ450">
        <v>-2530.1838118404589</v>
      </c>
      <c r="DR450">
        <v>-1340.300809462135</v>
      </c>
      <c r="DS450">
        <v>246.20986037563131</v>
      </c>
    </row>
    <row r="451" spans="1:123" x14ac:dyDescent="0.25">
      <c r="A451" s="80" t="s">
        <v>736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18987.655124181849</v>
      </c>
      <c r="I451">
        <v>11817.99313395551</v>
      </c>
      <c r="J451">
        <v>0</v>
      </c>
      <c r="K451">
        <v>7</v>
      </c>
      <c r="L451">
        <v>53</v>
      </c>
      <c r="M451">
        <v>1671932386</v>
      </c>
      <c r="N451">
        <v>27041</v>
      </c>
      <c r="O451">
        <v>0</v>
      </c>
      <c r="P451">
        <v>36647</v>
      </c>
      <c r="Q451">
        <v>5</v>
      </c>
      <c r="R451">
        <v>14</v>
      </c>
      <c r="S451">
        <v>0</v>
      </c>
      <c r="T451">
        <v>9605</v>
      </c>
      <c r="U451">
        <v>1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1</v>
      </c>
      <c r="BI451">
        <v>32217.46</v>
      </c>
      <c r="BJ451">
        <v>43074.02</v>
      </c>
      <c r="BK451">
        <v>10856.55</v>
      </c>
      <c r="BL451">
        <v>2</v>
      </c>
      <c r="BM451">
        <v>5</v>
      </c>
      <c r="BN451">
        <v>0</v>
      </c>
      <c r="BO451">
        <v>0</v>
      </c>
      <c r="BP451">
        <v>0</v>
      </c>
      <c r="BQ451">
        <v>30457.9253837428</v>
      </c>
      <c r="BR451">
        <v>41314.476075424223</v>
      </c>
      <c r="BS451">
        <v>10856.55069168141</v>
      </c>
      <c r="BT451">
        <v>1759.5346162571991</v>
      </c>
      <c r="BU451">
        <v>1759.5439245757809</v>
      </c>
      <c r="BV451">
        <v>-6.9168141453701537E-4</v>
      </c>
      <c r="BW451">
        <v>10856.55069168141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20657.238037712112</v>
      </c>
      <c r="CI451">
        <v>24788.685645254529</v>
      </c>
      <c r="CJ451">
        <v>28920.13325279695</v>
      </c>
      <c r="CK451">
        <v>33051.580860339367</v>
      </c>
      <c r="CL451">
        <v>37183.028467881799</v>
      </c>
      <c r="CM451">
        <v>45445.923682966641</v>
      </c>
      <c r="CN451">
        <v>49577.371290509058</v>
      </c>
      <c r="CO451">
        <v>53708.818898051482</v>
      </c>
      <c r="CP451">
        <v>57840.2665055939</v>
      </c>
      <c r="CQ451">
        <v>61971.714113136317</v>
      </c>
      <c r="CS451">
        <v>3.805488248406605</v>
      </c>
      <c r="CT451">
        <v>1.4630000000000001</v>
      </c>
      <c r="CV451">
        <v>5.1113481082181611E-2</v>
      </c>
      <c r="CW451">
        <v>1.537779022823232</v>
      </c>
      <c r="CY451">
        <v>-527.93167282536001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-2593.6554765965702</v>
      </c>
      <c r="DK451">
        <v>-1675.55600825381</v>
      </c>
      <c r="DL451">
        <v>-527.93167282535978</v>
      </c>
      <c r="DM451">
        <v>947.58532986836144</v>
      </c>
      <c r="DN451">
        <v>2914.9413334599922</v>
      </c>
      <c r="DO451">
        <v>-4246.2345196135393</v>
      </c>
      <c r="DP451">
        <v>-3511.7549449393309</v>
      </c>
      <c r="DQ451">
        <v>-2593.6554765965702</v>
      </c>
      <c r="DR451">
        <v>-1413.241874441592</v>
      </c>
      <c r="DS451">
        <v>160.642928431711</v>
      </c>
    </row>
    <row r="452" spans="1:123" x14ac:dyDescent="0.25">
      <c r="A452" s="80" t="s">
        <v>728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29020.883621006251</v>
      </c>
      <c r="I452">
        <v>26721.214115321589</v>
      </c>
      <c r="J452">
        <v>0</v>
      </c>
      <c r="K452">
        <v>8</v>
      </c>
      <c r="L452">
        <v>11</v>
      </c>
      <c r="M452">
        <v>1672150996</v>
      </c>
      <c r="N452">
        <v>1569164</v>
      </c>
      <c r="O452">
        <v>0</v>
      </c>
      <c r="P452">
        <v>1678658</v>
      </c>
      <c r="Q452">
        <v>5</v>
      </c>
      <c r="R452">
        <v>34</v>
      </c>
      <c r="S452">
        <v>580</v>
      </c>
      <c r="T452">
        <v>10957</v>
      </c>
      <c r="U452">
        <v>0</v>
      </c>
      <c r="V452">
        <v>70925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27032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98537</v>
      </c>
      <c r="BI452">
        <v>210669.14</v>
      </c>
      <c r="BJ452">
        <v>221524.57</v>
      </c>
      <c r="BK452">
        <v>10855.44</v>
      </c>
      <c r="BL452">
        <v>4</v>
      </c>
      <c r="BM452">
        <v>6</v>
      </c>
      <c r="BN452">
        <v>306.54382232130507</v>
      </c>
      <c r="BO452">
        <v>306.54382232130507</v>
      </c>
      <c r="BP452">
        <v>0</v>
      </c>
      <c r="BQ452">
        <v>31875.07902785061</v>
      </c>
      <c r="BR452">
        <v>42730.515902396372</v>
      </c>
      <c r="BS452">
        <v>10855.43687454577</v>
      </c>
      <c r="BT452">
        <v>178487.51714982811</v>
      </c>
      <c r="BU452">
        <v>178487.51027528229</v>
      </c>
      <c r="BV452">
        <v>3.1254542354872679E-3</v>
      </c>
      <c r="BW452">
        <v>10855.43687454577</v>
      </c>
      <c r="BX452">
        <v>153.27191116065259</v>
      </c>
      <c r="BY452">
        <v>183.92629339278309</v>
      </c>
      <c r="BZ452">
        <v>214.5806756249136</v>
      </c>
      <c r="CA452">
        <v>245.2350578570441</v>
      </c>
      <c r="CB452">
        <v>275.88944008917463</v>
      </c>
      <c r="CC452">
        <v>337.19820455343569</v>
      </c>
      <c r="CD452">
        <v>367.85258678556607</v>
      </c>
      <c r="CE452">
        <v>398.50696901769669</v>
      </c>
      <c r="CF452">
        <v>429.16135124982708</v>
      </c>
      <c r="CG452">
        <v>459.81573348195769</v>
      </c>
      <c r="CH452">
        <v>21365.257951198189</v>
      </c>
      <c r="CI452">
        <v>25638.309541437819</v>
      </c>
      <c r="CJ452">
        <v>29911.361131677459</v>
      </c>
      <c r="CK452">
        <v>34184.412721917099</v>
      </c>
      <c r="CL452">
        <v>38457.464312156742</v>
      </c>
      <c r="CM452">
        <v>47003.567492636023</v>
      </c>
      <c r="CN452">
        <v>51276.619082875637</v>
      </c>
      <c r="CO452">
        <v>55549.670673115288</v>
      </c>
      <c r="CP452">
        <v>59822.722263354917</v>
      </c>
      <c r="CQ452">
        <v>64095.773853594546</v>
      </c>
      <c r="CR452" t="s">
        <v>116</v>
      </c>
      <c r="CS452">
        <v>3.9363239265471188</v>
      </c>
      <c r="CT452">
        <v>1.4630000000000001</v>
      </c>
      <c r="CU452">
        <v>-1</v>
      </c>
      <c r="CV452">
        <v>1.6176532887306468E-2</v>
      </c>
      <c r="CW452">
        <v>1.4866662676141289</v>
      </c>
      <c r="CY452">
        <v>-172.80789894667149</v>
      </c>
      <c r="CZ452">
        <v>61.308764464261017</v>
      </c>
      <c r="DA452">
        <v>68.120849404734471</v>
      </c>
      <c r="DB452">
        <v>76.635955580326282</v>
      </c>
      <c r="DC452">
        <v>87.583949234658604</v>
      </c>
      <c r="DD452">
        <v>102.1812741071017</v>
      </c>
      <c r="DE452">
        <v>49.047011571408817</v>
      </c>
      <c r="DF452">
        <v>54.496679523787577</v>
      </c>
      <c r="DG452">
        <v>61.308764464261031</v>
      </c>
      <c r="DH452">
        <v>70.067159387726889</v>
      </c>
      <c r="DI452">
        <v>81.74501928568138</v>
      </c>
      <c r="DJ452">
        <v>-2309.3336940664899</v>
      </c>
      <c r="DK452">
        <v>-1359.766674013237</v>
      </c>
      <c r="DL452">
        <v>-172.80789894667211</v>
      </c>
      <c r="DM452">
        <v>1353.2819547103411</v>
      </c>
      <c r="DN452">
        <v>3388.0684262530249</v>
      </c>
      <c r="DO452">
        <v>-4018.5543301623461</v>
      </c>
      <c r="DP452">
        <v>-3258.900714119743</v>
      </c>
      <c r="DQ452">
        <v>-2309.3336940664899</v>
      </c>
      <c r="DR452">
        <v>-1088.4618111408799</v>
      </c>
      <c r="DS452">
        <v>539.36736609326726</v>
      </c>
    </row>
    <row r="453" spans="1:123" x14ac:dyDescent="0.25">
      <c r="A453" s="80" t="s">
        <v>742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26947.629656840079</v>
      </c>
      <c r="I453">
        <v>16814.935170206929</v>
      </c>
      <c r="J453">
        <v>0</v>
      </c>
      <c r="K453">
        <v>12</v>
      </c>
      <c r="L453">
        <v>55</v>
      </c>
      <c r="M453">
        <v>1671351480</v>
      </c>
      <c r="N453">
        <v>9064</v>
      </c>
      <c r="O453">
        <v>0</v>
      </c>
      <c r="P453">
        <v>19007</v>
      </c>
      <c r="Q453">
        <v>5</v>
      </c>
      <c r="R453">
        <v>17</v>
      </c>
      <c r="S453">
        <v>0</v>
      </c>
      <c r="T453">
        <v>9905</v>
      </c>
      <c r="U453">
        <v>1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37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38</v>
      </c>
      <c r="BI453">
        <v>36499.32</v>
      </c>
      <c r="BJ453">
        <v>47329.39</v>
      </c>
      <c r="BK453">
        <v>10830.06</v>
      </c>
      <c r="BL453">
        <v>2</v>
      </c>
      <c r="BM453">
        <v>5</v>
      </c>
      <c r="BN453">
        <v>0</v>
      </c>
      <c r="BO453">
        <v>0</v>
      </c>
      <c r="BP453">
        <v>0</v>
      </c>
      <c r="BQ453">
        <v>29309.590472990039</v>
      </c>
      <c r="BR453">
        <v>40139.653278878301</v>
      </c>
      <c r="BS453">
        <v>10830.062805888259</v>
      </c>
      <c r="BT453">
        <v>7189.7295270099567</v>
      </c>
      <c r="BU453">
        <v>7189.7367211216988</v>
      </c>
      <c r="BV453">
        <v>-2.8058882562618241E-3</v>
      </c>
      <c r="BW453">
        <v>10830.062805888259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20069.82663943915</v>
      </c>
      <c r="CI453">
        <v>24083.791967326979</v>
      </c>
      <c r="CJ453">
        <v>28097.757295214811</v>
      </c>
      <c r="CK453">
        <v>32111.72262310264</v>
      </c>
      <c r="CL453">
        <v>36125.687950990468</v>
      </c>
      <c r="CM453">
        <v>44153.618606766133</v>
      </c>
      <c r="CN453">
        <v>48167.583934653958</v>
      </c>
      <c r="CO453">
        <v>52181.54926254179</v>
      </c>
      <c r="CP453">
        <v>56195.514590429622</v>
      </c>
      <c r="CQ453">
        <v>60209.479918317447</v>
      </c>
      <c r="CS453">
        <v>3.7063176823918842</v>
      </c>
      <c r="CT453">
        <v>1.4630000000000001</v>
      </c>
      <c r="CV453">
        <v>7.9238301401780342E-2</v>
      </c>
      <c r="CW453">
        <v>1.578925634950805</v>
      </c>
      <c r="CY453">
        <v>-795.14948616868037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-2802.1321501125958</v>
      </c>
      <c r="DK453">
        <v>-1910.1398550264109</v>
      </c>
      <c r="DL453">
        <v>-795.1494861686806</v>
      </c>
      <c r="DM453">
        <v>638.40955950554417</v>
      </c>
      <c r="DN453">
        <v>2549.8216204045111</v>
      </c>
      <c r="DO453">
        <v>-4407.7182812677274</v>
      </c>
      <c r="DP453">
        <v>-3694.12444519878</v>
      </c>
      <c r="DQ453">
        <v>-2802.1321501125949</v>
      </c>
      <c r="DR453">
        <v>-1655.284913573214</v>
      </c>
      <c r="DS453">
        <v>-126.1552648540419</v>
      </c>
    </row>
    <row r="454" spans="1:123" x14ac:dyDescent="0.25">
      <c r="A454" s="80" t="s">
        <v>1096</v>
      </c>
      <c r="B454">
        <v>27264.937981847968</v>
      </c>
      <c r="C454">
        <v>27130.353976069429</v>
      </c>
      <c r="D454">
        <v>0</v>
      </c>
      <c r="E454">
        <v>4</v>
      </c>
      <c r="F454">
        <v>2</v>
      </c>
      <c r="G454">
        <v>1671644759</v>
      </c>
      <c r="H454">
        <v>3397.6761881919451</v>
      </c>
      <c r="I454">
        <v>0</v>
      </c>
      <c r="J454">
        <v>0</v>
      </c>
      <c r="K454">
        <v>8</v>
      </c>
      <c r="L454">
        <v>15</v>
      </c>
      <c r="M454">
        <v>1670844235</v>
      </c>
      <c r="N454">
        <v>4391</v>
      </c>
      <c r="O454">
        <v>0</v>
      </c>
      <c r="P454">
        <v>5859</v>
      </c>
      <c r="Q454">
        <v>7</v>
      </c>
      <c r="R454">
        <v>30</v>
      </c>
      <c r="S454">
        <v>32</v>
      </c>
      <c r="T454">
        <v>1017</v>
      </c>
      <c r="U454">
        <v>142</v>
      </c>
      <c r="V454">
        <v>1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265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11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451</v>
      </c>
      <c r="BI454">
        <v>361703.54</v>
      </c>
      <c r="BJ454">
        <v>435044.94</v>
      </c>
      <c r="BK454">
        <v>73341.399999999994</v>
      </c>
      <c r="BL454">
        <v>6</v>
      </c>
      <c r="BM454">
        <v>19</v>
      </c>
      <c r="BN454">
        <v>29708.409882613068</v>
      </c>
      <c r="BO454">
        <v>40518.415490211693</v>
      </c>
      <c r="BP454">
        <v>10810.005607598619</v>
      </c>
      <c r="BQ454">
        <v>4994.0808027951543</v>
      </c>
      <c r="BR454">
        <v>4994.0808027951543</v>
      </c>
      <c r="BS454">
        <v>0</v>
      </c>
      <c r="BT454">
        <v>327001.0493145918</v>
      </c>
      <c r="BU454">
        <v>389532.44370699319</v>
      </c>
      <c r="BV454">
        <v>62531.394392401373</v>
      </c>
      <c r="BW454">
        <v>10810.005607598619</v>
      </c>
      <c r="BX454">
        <v>20259.20774510585</v>
      </c>
      <c r="BY454">
        <v>24311.04929412702</v>
      </c>
      <c r="BZ454">
        <v>28362.89084314818</v>
      </c>
      <c r="CA454">
        <v>32414.732392169361</v>
      </c>
      <c r="CB454">
        <v>36466.573941190523</v>
      </c>
      <c r="CC454">
        <v>44570.257039232863</v>
      </c>
      <c r="CD454">
        <v>48622.098588254034</v>
      </c>
      <c r="CE454">
        <v>52673.940137275204</v>
      </c>
      <c r="CF454">
        <v>56725.781686296366</v>
      </c>
      <c r="CG454">
        <v>60777.623235317536</v>
      </c>
      <c r="CH454">
        <v>2497.0404013975772</v>
      </c>
      <c r="CI454">
        <v>2996.4484816770919</v>
      </c>
      <c r="CJ454">
        <v>3495.8565619566079</v>
      </c>
      <c r="CK454">
        <v>3995.264642236124</v>
      </c>
      <c r="CL454">
        <v>4494.6727225156392</v>
      </c>
      <c r="CM454">
        <v>5493.4888830746704</v>
      </c>
      <c r="CN454">
        <v>5992.8969633541847</v>
      </c>
      <c r="CO454">
        <v>6492.3050436337007</v>
      </c>
      <c r="CP454">
        <v>6991.7131239132159</v>
      </c>
      <c r="CQ454">
        <v>7491.121204192732</v>
      </c>
      <c r="CR454">
        <v>3.748232606071018</v>
      </c>
      <c r="CS454" t="s">
        <v>116</v>
      </c>
      <c r="CT454">
        <v>1.4630000000000001</v>
      </c>
      <c r="CU454">
        <v>6.7169629099643968E-2</v>
      </c>
      <c r="CV454">
        <v>-1</v>
      </c>
      <c r="CW454">
        <v>0</v>
      </c>
      <c r="CX454">
        <v>-680.40173504569634</v>
      </c>
      <c r="CZ454">
        <v>-2706.3225095562811</v>
      </c>
      <c r="DA454">
        <v>-1805.913276440466</v>
      </c>
      <c r="DB454">
        <v>-680.40173504569611</v>
      </c>
      <c r="DC454">
        <v>766.68453246186436</v>
      </c>
      <c r="DD454">
        <v>2696.1328891386111</v>
      </c>
      <c r="DE454">
        <v>-4327.0591291647479</v>
      </c>
      <c r="DF454">
        <v>-3606.7317426720961</v>
      </c>
      <c r="DG454">
        <v>-2706.3225095562798</v>
      </c>
      <c r="DH454">
        <v>-1548.653495550232</v>
      </c>
      <c r="DI454">
        <v>-5.0948102088332234</v>
      </c>
      <c r="DJ454">
        <v>998.81616055903089</v>
      </c>
      <c r="DK454">
        <v>1109.7957339544789</v>
      </c>
      <c r="DL454">
        <v>1248.520200698789</v>
      </c>
      <c r="DM454">
        <v>1426.8802293700439</v>
      </c>
      <c r="DN454">
        <v>1664.693600931718</v>
      </c>
      <c r="DO454">
        <v>799.05292844722476</v>
      </c>
      <c r="DP454">
        <v>887.83658716358298</v>
      </c>
      <c r="DQ454">
        <v>998.81616055903089</v>
      </c>
      <c r="DR454">
        <v>1141.504183496035</v>
      </c>
      <c r="DS454">
        <v>1331.754880745375</v>
      </c>
    </row>
    <row r="455" spans="1:123" x14ac:dyDescent="0.25">
      <c r="A455" s="80" t="s">
        <v>782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29635.088128363801</v>
      </c>
      <c r="I455">
        <v>18136.39516970496</v>
      </c>
      <c r="J455">
        <v>0</v>
      </c>
      <c r="K455">
        <v>4</v>
      </c>
      <c r="L455">
        <v>58</v>
      </c>
      <c r="M455">
        <v>1670023935</v>
      </c>
      <c r="N455">
        <v>53</v>
      </c>
      <c r="O455">
        <v>0</v>
      </c>
      <c r="P455">
        <v>6899</v>
      </c>
      <c r="Q455">
        <v>2</v>
      </c>
      <c r="R455">
        <v>6</v>
      </c>
      <c r="S455">
        <v>0</v>
      </c>
      <c r="T455">
        <v>6846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37329.660000000003</v>
      </c>
      <c r="BJ455">
        <v>48027.15</v>
      </c>
      <c r="BK455">
        <v>10697.49</v>
      </c>
      <c r="BL455">
        <v>1</v>
      </c>
      <c r="BM455">
        <v>2</v>
      </c>
      <c r="BN455">
        <v>0</v>
      </c>
      <c r="BO455">
        <v>0</v>
      </c>
      <c r="BP455">
        <v>0</v>
      </c>
      <c r="BQ455">
        <v>33735.498458192153</v>
      </c>
      <c r="BR455">
        <v>44432.984143520531</v>
      </c>
      <c r="BS455">
        <v>10697.48568532838</v>
      </c>
      <c r="BT455">
        <v>3594.1615418078509</v>
      </c>
      <c r="BU455">
        <v>3594.1658564794711</v>
      </c>
      <c r="BV455">
        <v>4.3146716197952628E-3</v>
      </c>
      <c r="BW455">
        <v>10697.48568532838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22216.492071760269</v>
      </c>
      <c r="CI455">
        <v>26659.790486112321</v>
      </c>
      <c r="CJ455">
        <v>31103.088900464369</v>
      </c>
      <c r="CK455">
        <v>35546.387314816428</v>
      </c>
      <c r="CL455">
        <v>39989.685729168479</v>
      </c>
      <c r="CM455">
        <v>48876.28255787259</v>
      </c>
      <c r="CN455">
        <v>53319.580972224627</v>
      </c>
      <c r="CO455">
        <v>57762.879386576693</v>
      </c>
      <c r="CP455">
        <v>62206.177800928737</v>
      </c>
      <c r="CQ455">
        <v>66649.476215280796</v>
      </c>
      <c r="CS455">
        <v>4.1535913625442316</v>
      </c>
      <c r="CT455">
        <v>1.4630000000000001</v>
      </c>
      <c r="CV455">
        <v>-3.6977966568707443E-2</v>
      </c>
      <c r="CW455">
        <v>1.408901234909981</v>
      </c>
      <c r="CY455">
        <v>410.76035055175203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-1810.8888566242731</v>
      </c>
      <c r="DK455">
        <v>-823.48920899048426</v>
      </c>
      <c r="DL455">
        <v>410.76035055175271</v>
      </c>
      <c r="DM455">
        <v>1997.6526413917711</v>
      </c>
      <c r="DN455">
        <v>4113.5090291784636</v>
      </c>
      <c r="DO455">
        <v>-3588.2082223650941</v>
      </c>
      <c r="DP455">
        <v>-2798.2885042580629</v>
      </c>
      <c r="DQ455">
        <v>-1810.8888566242731</v>
      </c>
      <c r="DR455">
        <v>-541.37502395225783</v>
      </c>
      <c r="DS455">
        <v>1151.310086277095</v>
      </c>
    </row>
    <row r="456" spans="1:123" x14ac:dyDescent="0.25">
      <c r="A456" s="80" t="s">
        <v>1093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27437.462787557641</v>
      </c>
      <c r="I456">
        <v>17960.760245847359</v>
      </c>
      <c r="J456">
        <v>0</v>
      </c>
      <c r="K456">
        <v>15</v>
      </c>
      <c r="L456">
        <v>57</v>
      </c>
      <c r="M456">
        <v>1671654496</v>
      </c>
      <c r="N456">
        <v>267023</v>
      </c>
      <c r="O456">
        <v>0</v>
      </c>
      <c r="P456">
        <v>1289434</v>
      </c>
      <c r="Q456">
        <v>11</v>
      </c>
      <c r="R456">
        <v>165</v>
      </c>
      <c r="S456">
        <v>150</v>
      </c>
      <c r="T456">
        <v>2438</v>
      </c>
      <c r="U456">
        <v>169118</v>
      </c>
      <c r="V456">
        <v>370222</v>
      </c>
      <c r="W456">
        <v>0</v>
      </c>
      <c r="X456">
        <v>0</v>
      </c>
      <c r="Y456">
        <v>0</v>
      </c>
      <c r="Z456">
        <v>0</v>
      </c>
      <c r="AA456">
        <v>10</v>
      </c>
      <c r="AB456">
        <v>357543</v>
      </c>
      <c r="AC456">
        <v>122918</v>
      </c>
      <c r="AD456">
        <v>0</v>
      </c>
      <c r="AE456">
        <v>0</v>
      </c>
      <c r="AF456">
        <v>0</v>
      </c>
      <c r="AG456">
        <v>0</v>
      </c>
      <c r="AH456">
        <v>12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1019973</v>
      </c>
      <c r="BI456">
        <v>4880495.05</v>
      </c>
      <c r="BJ456">
        <v>5128341.29</v>
      </c>
      <c r="BK456">
        <v>247846.25</v>
      </c>
      <c r="BL456">
        <v>8</v>
      </c>
      <c r="BM456">
        <v>69</v>
      </c>
      <c r="BN456">
        <v>0</v>
      </c>
      <c r="BO456">
        <v>0</v>
      </c>
      <c r="BP456">
        <v>0</v>
      </c>
      <c r="BQ456">
        <v>29968.061442439859</v>
      </c>
      <c r="BR456">
        <v>40656.985618433711</v>
      </c>
      <c r="BS456">
        <v>10688.92417599385</v>
      </c>
      <c r="BT456">
        <v>4850526.9885575604</v>
      </c>
      <c r="BU456">
        <v>5087684.3043815661</v>
      </c>
      <c r="BV456">
        <v>237157.32582400611</v>
      </c>
      <c r="BW456">
        <v>10688.92417599385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20328.492809216859</v>
      </c>
      <c r="CI456">
        <v>24394.191371060231</v>
      </c>
      <c r="CJ456">
        <v>28459.889932903599</v>
      </c>
      <c r="CK456">
        <v>32525.588494746971</v>
      </c>
      <c r="CL456">
        <v>36591.287056590343</v>
      </c>
      <c r="CM456">
        <v>44722.684180277087</v>
      </c>
      <c r="CN456">
        <v>48788.382742120462</v>
      </c>
      <c r="CO456">
        <v>52854.081303963823</v>
      </c>
      <c r="CP456">
        <v>56919.779865807192</v>
      </c>
      <c r="CQ456">
        <v>60985.478427650567</v>
      </c>
      <c r="CS456">
        <v>3.8036555362367359</v>
      </c>
      <c r="CT456">
        <v>1.4630000000000001</v>
      </c>
      <c r="CV456">
        <v>5.1619938212786431E-2</v>
      </c>
      <c r="CW456">
        <v>1.5385199696053069</v>
      </c>
      <c r="CY456">
        <v>-524.67777138542442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-2557.5270523071099</v>
      </c>
      <c r="DK456">
        <v>-1654.038483008582</v>
      </c>
      <c r="DL456">
        <v>-524.67777138542442</v>
      </c>
      <c r="DM456">
        <v>927.35742927292267</v>
      </c>
      <c r="DN456">
        <v>2863.4043634840509</v>
      </c>
      <c r="DO456">
        <v>-4183.806477044458</v>
      </c>
      <c r="DP456">
        <v>-3461.0156216056371</v>
      </c>
      <c r="DQ456">
        <v>-2557.527052307109</v>
      </c>
      <c r="DR456">
        <v>-1395.8988917804329</v>
      </c>
      <c r="DS456">
        <v>152.9386555884721</v>
      </c>
    </row>
    <row r="457" spans="1:123" x14ac:dyDescent="0.25">
      <c r="A457" s="80" t="s">
        <v>750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30957.022857480672</v>
      </c>
      <c r="I457">
        <v>22627.9</v>
      </c>
      <c r="J457">
        <v>0</v>
      </c>
      <c r="K457">
        <v>3</v>
      </c>
      <c r="L457">
        <v>35</v>
      </c>
      <c r="M457">
        <v>1670836137</v>
      </c>
      <c r="N457">
        <v>9086</v>
      </c>
      <c r="O457">
        <v>0</v>
      </c>
      <c r="P457">
        <v>18232</v>
      </c>
      <c r="Q457">
        <v>5</v>
      </c>
      <c r="R457">
        <v>17</v>
      </c>
      <c r="S457">
        <v>5</v>
      </c>
      <c r="T457">
        <v>9130</v>
      </c>
      <c r="U457">
        <v>8</v>
      </c>
      <c r="V457">
        <v>3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16</v>
      </c>
      <c r="BI457">
        <v>36800.06</v>
      </c>
      <c r="BJ457">
        <v>47474.21</v>
      </c>
      <c r="BK457">
        <v>10674.15</v>
      </c>
      <c r="BL457">
        <v>2</v>
      </c>
      <c r="BM457">
        <v>3</v>
      </c>
      <c r="BN457">
        <v>0</v>
      </c>
      <c r="BO457">
        <v>0</v>
      </c>
      <c r="BP457">
        <v>0</v>
      </c>
      <c r="BQ457">
        <v>35540.686179860168</v>
      </c>
      <c r="BR457">
        <v>46214.832105087247</v>
      </c>
      <c r="BS457">
        <v>10674.145925227071</v>
      </c>
      <c r="BT457">
        <v>1259.373820139823</v>
      </c>
      <c r="BU457">
        <v>1259.377894912752</v>
      </c>
      <c r="BV457">
        <v>4.0747729308350236E-3</v>
      </c>
      <c r="BW457">
        <v>10674.145925227071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23107.41605254362</v>
      </c>
      <c r="CI457">
        <v>27728.89926305235</v>
      </c>
      <c r="CJ457">
        <v>32350.382473561069</v>
      </c>
      <c r="CK457">
        <v>36971.865684069802</v>
      </c>
      <c r="CL457">
        <v>41593.348894578521</v>
      </c>
      <c r="CM457">
        <v>50836.315315595974</v>
      </c>
      <c r="CN457">
        <v>55457.798526104692</v>
      </c>
      <c r="CO457">
        <v>60079.281736613433</v>
      </c>
      <c r="CP457">
        <v>64700.764947122138</v>
      </c>
      <c r="CQ457">
        <v>69322.248157630878</v>
      </c>
      <c r="CS457">
        <v>4.3296046755238757</v>
      </c>
      <c r="CT457">
        <v>1.4630000000000001</v>
      </c>
      <c r="CV457">
        <v>-7.6128122594470882E-2</v>
      </c>
      <c r="CW457">
        <v>1.351624556644289</v>
      </c>
      <c r="CY457">
        <v>879.56210104474212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-1431.1795042096201</v>
      </c>
      <c r="DK457">
        <v>-404.1832352076799</v>
      </c>
      <c r="DL457">
        <v>879.56210104474303</v>
      </c>
      <c r="DM457">
        <v>2530.0918190835728</v>
      </c>
      <c r="DN457">
        <v>4730.7981098020136</v>
      </c>
      <c r="DO457">
        <v>-3279.7727884131082</v>
      </c>
      <c r="DP457">
        <v>-2458.175773211557</v>
      </c>
      <c r="DQ457">
        <v>-1431.179504209618</v>
      </c>
      <c r="DR457">
        <v>-110.7557297785534</v>
      </c>
      <c r="DS457">
        <v>1649.8093027961991</v>
      </c>
    </row>
    <row r="458" spans="1:123" x14ac:dyDescent="0.25">
      <c r="A458" s="80" t="s">
        <v>1057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26371.864066770941</v>
      </c>
      <c r="I458">
        <v>15953.000539712069</v>
      </c>
      <c r="J458">
        <v>0</v>
      </c>
      <c r="K458">
        <v>19</v>
      </c>
      <c r="L458">
        <v>48</v>
      </c>
      <c r="M458">
        <v>1671543830</v>
      </c>
      <c r="N458">
        <v>606189</v>
      </c>
      <c r="O458">
        <v>0</v>
      </c>
      <c r="P458">
        <v>609714</v>
      </c>
      <c r="Q458">
        <v>7</v>
      </c>
      <c r="R458">
        <v>29</v>
      </c>
      <c r="S458">
        <v>256</v>
      </c>
      <c r="T458">
        <v>3233</v>
      </c>
      <c r="U458">
        <v>0</v>
      </c>
      <c r="V458">
        <v>34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2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292</v>
      </c>
      <c r="BI458">
        <v>2962288.63</v>
      </c>
      <c r="BJ458">
        <v>3012910.34</v>
      </c>
      <c r="BK458">
        <v>50621.71</v>
      </c>
      <c r="BL458">
        <v>5</v>
      </c>
      <c r="BM458">
        <v>18</v>
      </c>
      <c r="BN458">
        <v>0</v>
      </c>
      <c r="BO458">
        <v>0</v>
      </c>
      <c r="BP458">
        <v>0</v>
      </c>
      <c r="BQ458">
        <v>28490.55979028983</v>
      </c>
      <c r="BR458">
        <v>39134.561842071467</v>
      </c>
      <c r="BS458">
        <v>10644.00205178165</v>
      </c>
      <c r="BT458">
        <v>2933798.0702097099</v>
      </c>
      <c r="BU458">
        <v>2973775.778157928</v>
      </c>
      <c r="BV458">
        <v>39977.707948218347</v>
      </c>
      <c r="BW458">
        <v>10644.00205178165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19567.280921035741</v>
      </c>
      <c r="CI458">
        <v>23480.737105242879</v>
      </c>
      <c r="CJ458">
        <v>27394.193289450031</v>
      </c>
      <c r="CK458">
        <v>31307.64947365718</v>
      </c>
      <c r="CL458">
        <v>35221.105657864333</v>
      </c>
      <c r="CM458">
        <v>43048.018026278623</v>
      </c>
      <c r="CN458">
        <v>46961.474210485772</v>
      </c>
      <c r="CO458">
        <v>50874.930394692921</v>
      </c>
      <c r="CP458">
        <v>54788.386578900063</v>
      </c>
      <c r="CQ458">
        <v>58701.842763107212</v>
      </c>
      <c r="CS458">
        <v>3.6766774049541762</v>
      </c>
      <c r="CT458">
        <v>1.4630000000000001</v>
      </c>
      <c r="CV458">
        <v>8.7938798930295103E-2</v>
      </c>
      <c r="CW458">
        <v>1.591654462835022</v>
      </c>
      <c r="CY458">
        <v>-860.36159126378016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-2817.0896833673528</v>
      </c>
      <c r="DK458">
        <v>-1947.432753543542</v>
      </c>
      <c r="DL458">
        <v>-860.3615912637797</v>
      </c>
      <c r="DM458">
        <v>537.30133166734413</v>
      </c>
      <c r="DN458">
        <v>2400.8518955755098</v>
      </c>
      <c r="DO458">
        <v>-4382.4721570502124</v>
      </c>
      <c r="DP458">
        <v>-3686.7466131911642</v>
      </c>
      <c r="DQ458">
        <v>-2817.0896833673528</v>
      </c>
      <c r="DR458">
        <v>-1698.959345022455</v>
      </c>
      <c r="DS458">
        <v>-208.11889389592221</v>
      </c>
    </row>
    <row r="459" spans="1:123" x14ac:dyDescent="0.25">
      <c r="A459" s="80" t="s">
        <v>1090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27231.876584692109</v>
      </c>
      <c r="I459">
        <v>0.83218293343018801</v>
      </c>
      <c r="J459">
        <v>0</v>
      </c>
      <c r="K459">
        <v>27</v>
      </c>
      <c r="L459">
        <v>57</v>
      </c>
      <c r="M459">
        <v>1671653518</v>
      </c>
      <c r="N459">
        <v>93528</v>
      </c>
      <c r="O459">
        <v>0</v>
      </c>
      <c r="P459">
        <v>139034</v>
      </c>
      <c r="Q459">
        <v>2</v>
      </c>
      <c r="R459">
        <v>27</v>
      </c>
      <c r="S459">
        <v>0</v>
      </c>
      <c r="T459">
        <v>45506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210397.51</v>
      </c>
      <c r="BJ459">
        <v>220983.94</v>
      </c>
      <c r="BK459">
        <v>10586.43</v>
      </c>
      <c r="BL459">
        <v>2</v>
      </c>
      <c r="BM459">
        <v>11</v>
      </c>
      <c r="BN459">
        <v>0</v>
      </c>
      <c r="BO459">
        <v>0</v>
      </c>
      <c r="BP459">
        <v>0</v>
      </c>
      <c r="BQ459">
        <v>29754.293749772842</v>
      </c>
      <c r="BR459">
        <v>40332.124074157087</v>
      </c>
      <c r="BS459">
        <v>10577.83032438424</v>
      </c>
      <c r="BT459">
        <v>180643.21625022721</v>
      </c>
      <c r="BU459">
        <v>180651.81592584291</v>
      </c>
      <c r="BV459">
        <v>8.599675615756496</v>
      </c>
      <c r="BW459">
        <v>10577.83032438424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20166.06203707854</v>
      </c>
      <c r="CI459">
        <v>24199.274444494251</v>
      </c>
      <c r="CJ459">
        <v>28232.486851909958</v>
      </c>
      <c r="CK459">
        <v>32265.699259325669</v>
      </c>
      <c r="CL459">
        <v>36298.911666741376</v>
      </c>
      <c r="CM459">
        <v>44365.336481572798</v>
      </c>
      <c r="CN459">
        <v>48398.548888988502</v>
      </c>
      <c r="CO459">
        <v>52431.761296404213</v>
      </c>
      <c r="CP459">
        <v>56464.973703819916</v>
      </c>
      <c r="CQ459">
        <v>60498.186111235627</v>
      </c>
      <c r="CS459">
        <v>3.8128919482838182</v>
      </c>
      <c r="CT459">
        <v>1.4630000000000001</v>
      </c>
      <c r="CV459">
        <v>4.9072476811308441E-2</v>
      </c>
      <c r="CW459">
        <v>1.534793033574944</v>
      </c>
      <c r="CY459">
        <v>-494.79930584497208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-2511.405509552827</v>
      </c>
      <c r="DK459">
        <v>-1615.1360856826691</v>
      </c>
      <c r="DL459">
        <v>-494.79930584497203</v>
      </c>
      <c r="DM459">
        <v>945.6336968034957</v>
      </c>
      <c r="DN459">
        <v>2866.211033668118</v>
      </c>
      <c r="DO459">
        <v>-4124.6904725191089</v>
      </c>
      <c r="DP459">
        <v>-3407.674933422983</v>
      </c>
      <c r="DQ459">
        <v>-2511.4055095528261</v>
      </c>
      <c r="DR459">
        <v>-1359.0591074340521</v>
      </c>
      <c r="DS459">
        <v>177.4027620576471</v>
      </c>
    </row>
    <row r="460" spans="1:123" x14ac:dyDescent="0.25">
      <c r="A460" s="80" t="s">
        <v>751</v>
      </c>
      <c r="B460">
        <v>2534.5477417630809</v>
      </c>
      <c r="C460">
        <v>0</v>
      </c>
      <c r="D460">
        <v>0</v>
      </c>
      <c r="E460">
        <v>30</v>
      </c>
      <c r="F460">
        <v>48</v>
      </c>
      <c r="G460">
        <v>1631391455</v>
      </c>
      <c r="H460">
        <v>29520.813105231191</v>
      </c>
      <c r="I460">
        <v>17973.400044102549</v>
      </c>
      <c r="J460">
        <v>0</v>
      </c>
      <c r="K460">
        <v>9</v>
      </c>
      <c r="L460">
        <v>49</v>
      </c>
      <c r="M460">
        <v>1668886693</v>
      </c>
      <c r="N460">
        <v>706</v>
      </c>
      <c r="O460">
        <v>0</v>
      </c>
      <c r="P460">
        <v>1465</v>
      </c>
      <c r="Q460">
        <v>2</v>
      </c>
      <c r="R460">
        <v>6</v>
      </c>
      <c r="S460">
        <v>0</v>
      </c>
      <c r="T460">
        <v>759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37656.839999999997</v>
      </c>
      <c r="BJ460">
        <v>48221.43</v>
      </c>
      <c r="BK460">
        <v>10564.59</v>
      </c>
      <c r="BL460">
        <v>2</v>
      </c>
      <c r="BM460">
        <v>3</v>
      </c>
      <c r="BN460">
        <v>0</v>
      </c>
      <c r="BO460">
        <v>0</v>
      </c>
      <c r="BP460">
        <v>0</v>
      </c>
      <c r="BQ460">
        <v>34668.575151197329</v>
      </c>
      <c r="BR460">
        <v>45233.168840927719</v>
      </c>
      <c r="BS460">
        <v>10564.593689730391</v>
      </c>
      <c r="BT460">
        <v>2988.264848802668</v>
      </c>
      <c r="BU460">
        <v>2988.2611590722809</v>
      </c>
      <c r="BV460">
        <v>-3.6897303889418249E-3</v>
      </c>
      <c r="BW460">
        <v>10564.593689730391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22616.58442046386</v>
      </c>
      <c r="CI460">
        <v>27139.901304556632</v>
      </c>
      <c r="CJ460">
        <v>31663.2181886494</v>
      </c>
      <c r="CK460">
        <v>36186.535072742183</v>
      </c>
      <c r="CL460">
        <v>40709.851956834951</v>
      </c>
      <c r="CM460">
        <v>49756.485725020502</v>
      </c>
      <c r="CN460">
        <v>54279.802609113263</v>
      </c>
      <c r="CO460">
        <v>58803.119493206039</v>
      </c>
      <c r="CP460">
        <v>63326.4363772988</v>
      </c>
      <c r="CQ460">
        <v>67849.753261391583</v>
      </c>
      <c r="CS460">
        <v>4.281581494695617</v>
      </c>
      <c r="CT460">
        <v>1.4630000000000001</v>
      </c>
      <c r="CV460">
        <v>-6.5765767869761182E-2</v>
      </c>
      <c r="CW460">
        <v>1.366784681606539</v>
      </c>
      <c r="CY460">
        <v>743.69852050154157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-1517.959921544845</v>
      </c>
      <c r="DK460">
        <v>-512.77839174645123</v>
      </c>
      <c r="DL460">
        <v>743.69852050154077</v>
      </c>
      <c r="DM460">
        <v>2359.168836248959</v>
      </c>
      <c r="DN460">
        <v>4513.1292572455168</v>
      </c>
      <c r="DO460">
        <v>-3327.2866751819538</v>
      </c>
      <c r="DP460">
        <v>-2523.1414513432392</v>
      </c>
      <c r="DQ460">
        <v>-1517.959921544845</v>
      </c>
      <c r="DR460">
        <v>-225.58366894691059</v>
      </c>
      <c r="DS460">
        <v>1497.5846678503369</v>
      </c>
    </row>
    <row r="461" spans="1:123" x14ac:dyDescent="0.25">
      <c r="A461" s="80" t="s">
        <v>1107</v>
      </c>
      <c r="B461">
        <v>32182.210459407899</v>
      </c>
      <c r="C461">
        <v>24061.404572908101</v>
      </c>
      <c r="D461">
        <v>7640.5135003188689</v>
      </c>
      <c r="E461">
        <v>2</v>
      </c>
      <c r="F461">
        <v>45</v>
      </c>
      <c r="G461">
        <v>1667492879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1374845</v>
      </c>
      <c r="O461">
        <v>0</v>
      </c>
      <c r="P461">
        <v>1406015</v>
      </c>
      <c r="Q461">
        <v>9</v>
      </c>
      <c r="R461">
        <v>48</v>
      </c>
      <c r="S461">
        <v>5</v>
      </c>
      <c r="T461">
        <v>259</v>
      </c>
      <c r="U461">
        <v>12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2881</v>
      </c>
      <c r="AB461">
        <v>28013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30911</v>
      </c>
      <c r="BI461">
        <v>406022.06</v>
      </c>
      <c r="BJ461">
        <v>416585.16</v>
      </c>
      <c r="BK461">
        <v>10563.1</v>
      </c>
      <c r="BL461">
        <v>1</v>
      </c>
      <c r="BM461">
        <v>5</v>
      </c>
      <c r="BN461">
        <v>38343.130283742386</v>
      </c>
      <c r="BO461">
        <v>48906.229030883929</v>
      </c>
      <c r="BP461">
        <v>10563.098747141539</v>
      </c>
      <c r="BQ461">
        <v>0</v>
      </c>
      <c r="BR461">
        <v>0</v>
      </c>
      <c r="BS461">
        <v>0</v>
      </c>
      <c r="BT461">
        <v>367678.92971625761</v>
      </c>
      <c r="BU461">
        <v>367678.93096911599</v>
      </c>
      <c r="BV461">
        <v>1.252858462976292E-3</v>
      </c>
      <c r="BW461">
        <v>10563.098747141539</v>
      </c>
      <c r="BX461">
        <v>24453.114515441961</v>
      </c>
      <c r="BY461">
        <v>29343.73741853036</v>
      </c>
      <c r="BZ461">
        <v>34234.360321618748</v>
      </c>
      <c r="CA461">
        <v>39124.983224707154</v>
      </c>
      <c r="CB461">
        <v>44015.606127795538</v>
      </c>
      <c r="CC461">
        <v>53796.851933972328</v>
      </c>
      <c r="CD461">
        <v>58687.474837060712</v>
      </c>
      <c r="CE461">
        <v>63578.097740149111</v>
      </c>
      <c r="CF461">
        <v>68468.720643237495</v>
      </c>
      <c r="CG461">
        <v>73359.343546325894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4.6299130777432476</v>
      </c>
      <c r="CT461">
        <v>1.4630000000000001</v>
      </c>
      <c r="CU461">
        <v>-0.13605289498227169</v>
      </c>
      <c r="CX461">
        <v>1663.458510579444</v>
      </c>
      <c r="CZ461">
        <v>-781.85294096475081</v>
      </c>
      <c r="DA461">
        <v>304.95214861044769</v>
      </c>
      <c r="DB461">
        <v>1663.4585105794449</v>
      </c>
      <c r="DC461">
        <v>3410.1095473967289</v>
      </c>
      <c r="DD461">
        <v>5738.9775964864384</v>
      </c>
      <c r="DE461">
        <v>-2738.1021022001082</v>
      </c>
      <c r="DF461">
        <v>-1868.6580305399491</v>
      </c>
      <c r="DG461">
        <v>-781.85294096475081</v>
      </c>
      <c r="DH461">
        <v>615.46788848907636</v>
      </c>
      <c r="DI461">
        <v>2478.5623277608452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</row>
    <row r="462" spans="1:123" x14ac:dyDescent="0.25">
      <c r="A462" s="80" t="s">
        <v>1108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25887.28592364955</v>
      </c>
      <c r="I462">
        <v>15817.27899523363</v>
      </c>
      <c r="J462">
        <v>0</v>
      </c>
      <c r="K462">
        <v>2</v>
      </c>
      <c r="L462">
        <v>56</v>
      </c>
      <c r="M462">
        <v>1668436806</v>
      </c>
      <c r="N462">
        <v>351993</v>
      </c>
      <c r="O462">
        <v>0</v>
      </c>
      <c r="P462">
        <v>383728</v>
      </c>
      <c r="Q462">
        <v>7</v>
      </c>
      <c r="R462">
        <v>33</v>
      </c>
      <c r="S462">
        <v>5</v>
      </c>
      <c r="T462">
        <v>5915</v>
      </c>
      <c r="U462">
        <v>1</v>
      </c>
      <c r="V462">
        <v>25814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25820</v>
      </c>
      <c r="BI462">
        <v>29270.9</v>
      </c>
      <c r="BJ462">
        <v>39831.93</v>
      </c>
      <c r="BK462">
        <v>10561.02</v>
      </c>
      <c r="BL462">
        <v>1</v>
      </c>
      <c r="BM462">
        <v>1</v>
      </c>
      <c r="BN462">
        <v>0</v>
      </c>
      <c r="BO462">
        <v>0</v>
      </c>
      <c r="BP462">
        <v>0</v>
      </c>
      <c r="BQ462">
        <v>29270.90386177479</v>
      </c>
      <c r="BR462">
        <v>39831.92599808755</v>
      </c>
      <c r="BS462">
        <v>10561.022136312749</v>
      </c>
      <c r="BT462">
        <v>-3.861774792312644E-3</v>
      </c>
      <c r="BU462">
        <v>4.0019124498940073E-3</v>
      </c>
      <c r="BV462">
        <v>-2.1363127543736482E-3</v>
      </c>
      <c r="BW462">
        <v>10561.022136312749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19915.962999043779</v>
      </c>
      <c r="CI462">
        <v>23899.155598852529</v>
      </c>
      <c r="CJ462">
        <v>27882.348198661279</v>
      </c>
      <c r="CK462">
        <v>31865.54079847004</v>
      </c>
      <c r="CL462">
        <v>35848.733398278797</v>
      </c>
      <c r="CM462">
        <v>43815.118597896311</v>
      </c>
      <c r="CN462">
        <v>47798.311197705058</v>
      </c>
      <c r="CO462">
        <v>51781.503797513818</v>
      </c>
      <c r="CP462">
        <v>55764.696397322557</v>
      </c>
      <c r="CQ462">
        <v>59747.888997131333</v>
      </c>
      <c r="CS462">
        <v>3.7715976241665521</v>
      </c>
      <c r="CT462">
        <v>1.4630000000000001</v>
      </c>
      <c r="CV462">
        <v>6.0558521505570173E-2</v>
      </c>
      <c r="CW462">
        <v>1.551597116962649</v>
      </c>
      <c r="CY462">
        <v>-603.04063679086721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-2594.6369366952449</v>
      </c>
      <c r="DK462">
        <v>-1709.4830256266321</v>
      </c>
      <c r="DL462">
        <v>-603.04063679086721</v>
      </c>
      <c r="DM462">
        <v>819.52814885511725</v>
      </c>
      <c r="DN462">
        <v>2716.286529716428</v>
      </c>
      <c r="DO462">
        <v>-4187.9139766187463</v>
      </c>
      <c r="DP462">
        <v>-3479.7908477638571</v>
      </c>
      <c r="DQ462">
        <v>-2594.636936695244</v>
      </c>
      <c r="DR462">
        <v>-1456.581908178458</v>
      </c>
      <c r="DS462">
        <v>60.824796510592932</v>
      </c>
    </row>
    <row r="463" spans="1:123" x14ac:dyDescent="0.25">
      <c r="A463" s="80" t="s">
        <v>1098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26791.117348810119</v>
      </c>
      <c r="I463">
        <v>14157.0699848275</v>
      </c>
      <c r="J463">
        <v>0</v>
      </c>
      <c r="K463">
        <v>74</v>
      </c>
      <c r="L463">
        <v>59</v>
      </c>
      <c r="M463">
        <v>1671812837</v>
      </c>
      <c r="N463">
        <v>194562</v>
      </c>
      <c r="O463">
        <v>0</v>
      </c>
      <c r="P463">
        <v>218274</v>
      </c>
      <c r="Q463">
        <v>11</v>
      </c>
      <c r="R463">
        <v>75</v>
      </c>
      <c r="S463">
        <v>20</v>
      </c>
      <c r="T463">
        <v>21855</v>
      </c>
      <c r="U463">
        <v>57</v>
      </c>
      <c r="V463">
        <v>30</v>
      </c>
      <c r="W463">
        <v>0</v>
      </c>
      <c r="X463">
        <v>0</v>
      </c>
      <c r="Y463">
        <v>16</v>
      </c>
      <c r="Z463">
        <v>0</v>
      </c>
      <c r="AA463">
        <v>335</v>
      </c>
      <c r="AB463">
        <v>679</v>
      </c>
      <c r="AC463">
        <v>48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369</v>
      </c>
      <c r="AS463">
        <v>0</v>
      </c>
      <c r="AT463">
        <v>0</v>
      </c>
      <c r="AU463">
        <v>303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1857</v>
      </c>
      <c r="BI463">
        <v>30058.22</v>
      </c>
      <c r="BJ463">
        <v>40531.160000000003</v>
      </c>
      <c r="BK463">
        <v>10472.93</v>
      </c>
      <c r="BL463">
        <v>3</v>
      </c>
      <c r="BM463">
        <v>6</v>
      </c>
      <c r="BN463">
        <v>0</v>
      </c>
      <c r="BO463">
        <v>0</v>
      </c>
      <c r="BP463">
        <v>0</v>
      </c>
      <c r="BQ463">
        <v>28999.97373749792</v>
      </c>
      <c r="BR463">
        <v>39472.907691401932</v>
      </c>
      <c r="BS463">
        <v>10472.93395390401</v>
      </c>
      <c r="BT463">
        <v>1058.246262502078</v>
      </c>
      <c r="BU463">
        <v>1058.252308598072</v>
      </c>
      <c r="BV463">
        <v>-3.9539040099043632E-3</v>
      </c>
      <c r="BW463">
        <v>10472.93395390401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19736.453845700969</v>
      </c>
      <c r="CI463">
        <v>23683.744614841158</v>
      </c>
      <c r="CJ463">
        <v>27631.035383981351</v>
      </c>
      <c r="CK463">
        <v>31578.32615312155</v>
      </c>
      <c r="CL463">
        <v>35525.616922261739</v>
      </c>
      <c r="CM463">
        <v>43420.198460542131</v>
      </c>
      <c r="CN463">
        <v>47367.489229682316</v>
      </c>
      <c r="CO463">
        <v>51314.779998822523</v>
      </c>
      <c r="CP463">
        <v>55262.070767962701</v>
      </c>
      <c r="CQ463">
        <v>59209.361537102901</v>
      </c>
      <c r="CS463">
        <v>3.7690400670088788</v>
      </c>
      <c r="CT463">
        <v>1.4630000000000001</v>
      </c>
      <c r="CV463">
        <v>6.1278184600040968E-2</v>
      </c>
      <c r="CW463">
        <v>1.55264998406986</v>
      </c>
      <c r="CY463">
        <v>-604.70703105352698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-2578.352415623624</v>
      </c>
      <c r="DK463">
        <v>-1701.1766891480261</v>
      </c>
      <c r="DL463">
        <v>-604.70703105352732</v>
      </c>
      <c r="DM463">
        <v>805.03967221082712</v>
      </c>
      <c r="DN463">
        <v>2684.701943229968</v>
      </c>
      <c r="DO463">
        <v>-4157.2687232797007</v>
      </c>
      <c r="DP463">
        <v>-3455.5281420992219</v>
      </c>
      <c r="DQ463">
        <v>-2578.352415623624</v>
      </c>
      <c r="DR463">
        <v>-1450.55505301214</v>
      </c>
      <c r="DS463">
        <v>53.174763803172027</v>
      </c>
    </row>
    <row r="464" spans="1:123" x14ac:dyDescent="0.25">
      <c r="A464" s="80" t="s">
        <v>1097</v>
      </c>
      <c r="B464">
        <v>2673.5434281739308</v>
      </c>
      <c r="C464">
        <v>0</v>
      </c>
      <c r="D464">
        <v>0</v>
      </c>
      <c r="E464">
        <v>80</v>
      </c>
      <c r="F464">
        <v>84</v>
      </c>
      <c r="G464">
        <v>1643789616</v>
      </c>
      <c r="H464">
        <v>27051.110063247321</v>
      </c>
      <c r="I464">
        <v>15476.04466307133</v>
      </c>
      <c r="J464">
        <v>0</v>
      </c>
      <c r="K464">
        <v>26</v>
      </c>
      <c r="L464">
        <v>46</v>
      </c>
      <c r="M464">
        <v>1671658628</v>
      </c>
      <c r="N464">
        <v>42732</v>
      </c>
      <c r="O464">
        <v>0</v>
      </c>
      <c r="P464">
        <v>46514</v>
      </c>
      <c r="Q464">
        <v>6</v>
      </c>
      <c r="R464">
        <v>18</v>
      </c>
      <c r="S464">
        <v>0</v>
      </c>
      <c r="T464">
        <v>3782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5549217.9199999999</v>
      </c>
      <c r="BJ464">
        <v>5559690.8300000001</v>
      </c>
      <c r="BK464">
        <v>10472.91</v>
      </c>
      <c r="BL464">
        <v>2</v>
      </c>
      <c r="BM464">
        <v>6</v>
      </c>
      <c r="BN464">
        <v>0</v>
      </c>
      <c r="BO464">
        <v>0</v>
      </c>
      <c r="BP464">
        <v>0</v>
      </c>
      <c r="BQ464">
        <v>29609.961253077079</v>
      </c>
      <c r="BR464">
        <v>40082.871379417113</v>
      </c>
      <c r="BS464">
        <v>10472.91012634003</v>
      </c>
      <c r="BT464">
        <v>5519607.9587469231</v>
      </c>
      <c r="BU464">
        <v>5519607.9586205827</v>
      </c>
      <c r="BV464">
        <v>-1.263400336029008E-4</v>
      </c>
      <c r="BW464">
        <v>10472.91012634003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20041.43568970856</v>
      </c>
      <c r="CI464">
        <v>24049.722827650268</v>
      </c>
      <c r="CJ464">
        <v>28058.00996559198</v>
      </c>
      <c r="CK464">
        <v>32066.297103533689</v>
      </c>
      <c r="CL464">
        <v>36074.584241475401</v>
      </c>
      <c r="CM464">
        <v>44091.158517358817</v>
      </c>
      <c r="CN464">
        <v>48099.445655300537</v>
      </c>
      <c r="CO464">
        <v>52107.732793242249</v>
      </c>
      <c r="CP464">
        <v>56116.019931183953</v>
      </c>
      <c r="CQ464">
        <v>60124.307069125673</v>
      </c>
      <c r="CS464">
        <v>3.8272906857670961</v>
      </c>
      <c r="CT464">
        <v>1.4630000000000001</v>
      </c>
      <c r="CV464">
        <v>4.5125737346048522E-2</v>
      </c>
      <c r="CW464">
        <v>1.5290189537372689</v>
      </c>
      <c r="CY464">
        <v>-452.19228148575559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-2456.3358504566108</v>
      </c>
      <c r="DK464">
        <v>-1565.6053753584531</v>
      </c>
      <c r="DL464">
        <v>-452.1922814857553</v>
      </c>
      <c r="DM464">
        <v>979.33883920771223</v>
      </c>
      <c r="DN464">
        <v>2888.047000132337</v>
      </c>
      <c r="DO464">
        <v>-4059.6507056332948</v>
      </c>
      <c r="DP464">
        <v>-3347.0663255547688</v>
      </c>
      <c r="DQ464">
        <v>-2456.3358504566099</v>
      </c>
      <c r="DR464">
        <v>-1311.110953901836</v>
      </c>
      <c r="DS464">
        <v>215.855574837864</v>
      </c>
    </row>
    <row r="465" spans="1:123" x14ac:dyDescent="0.25">
      <c r="A465" s="80" t="s">
        <v>735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26849.419976314341</v>
      </c>
      <c r="I465">
        <v>21327.319800000001</v>
      </c>
      <c r="J465">
        <v>0</v>
      </c>
      <c r="K465">
        <v>29</v>
      </c>
      <c r="L465">
        <v>26</v>
      </c>
      <c r="M465">
        <v>1671718835</v>
      </c>
      <c r="N465">
        <v>82</v>
      </c>
      <c r="O465">
        <v>0</v>
      </c>
      <c r="P465">
        <v>5863</v>
      </c>
      <c r="Q465">
        <v>3</v>
      </c>
      <c r="R465">
        <v>8</v>
      </c>
      <c r="S465">
        <v>0</v>
      </c>
      <c r="T465">
        <v>5641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140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140</v>
      </c>
      <c r="BI465">
        <v>34174.120000000003</v>
      </c>
      <c r="BJ465">
        <v>44643.77</v>
      </c>
      <c r="BK465">
        <v>10469.65</v>
      </c>
      <c r="BL465">
        <v>2</v>
      </c>
      <c r="BM465">
        <v>3</v>
      </c>
      <c r="BN465">
        <v>0</v>
      </c>
      <c r="BO465">
        <v>0</v>
      </c>
      <c r="BP465">
        <v>0</v>
      </c>
      <c r="BQ465">
        <v>29300.341231126022</v>
      </c>
      <c r="BR465">
        <v>39769.989718186313</v>
      </c>
      <c r="BS465">
        <v>10469.648487060291</v>
      </c>
      <c r="BT465">
        <v>4873.7787688739854</v>
      </c>
      <c r="BU465">
        <v>4873.7802818136925</v>
      </c>
      <c r="BV465">
        <v>1.512939714302775E-3</v>
      </c>
      <c r="BW465">
        <v>10469.648487060291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19884.994859093149</v>
      </c>
      <c r="CI465">
        <v>23861.993830911779</v>
      </c>
      <c r="CJ465">
        <v>27838.992802730409</v>
      </c>
      <c r="CK465">
        <v>31815.991774549049</v>
      </c>
      <c r="CL465">
        <v>35792.990746367679</v>
      </c>
      <c r="CM465">
        <v>43746.988690004939</v>
      </c>
      <c r="CN465">
        <v>47723.987661823558</v>
      </c>
      <c r="CO465">
        <v>51700.986633642198</v>
      </c>
      <c r="CP465">
        <v>55677.985605460817</v>
      </c>
      <c r="CQ465">
        <v>59654.984577279458</v>
      </c>
      <c r="CS465">
        <v>3.798598373893745</v>
      </c>
      <c r="CT465">
        <v>1.4630000000000001</v>
      </c>
      <c r="CV465">
        <v>5.3019984289575987E-2</v>
      </c>
      <c r="CW465">
        <v>1.5405682370156499</v>
      </c>
      <c r="CY465">
        <v>-527.15105751370845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-2515.6505434230239</v>
      </c>
      <c r="DK465">
        <v>-1631.872994129995</v>
      </c>
      <c r="DL465">
        <v>-527.15105751370902</v>
      </c>
      <c r="DM465">
        <v>893.20571813580136</v>
      </c>
      <c r="DN465">
        <v>2787.0147523351502</v>
      </c>
      <c r="DO465">
        <v>-4106.4501321504758</v>
      </c>
      <c r="DP465">
        <v>-3399.428092716053</v>
      </c>
      <c r="DQ465">
        <v>-2515.6505434230239</v>
      </c>
      <c r="DR465">
        <v>-1379.3651229034151</v>
      </c>
      <c r="DS465">
        <v>135.6821044560638</v>
      </c>
    </row>
    <row r="466" spans="1:123" x14ac:dyDescent="0.25">
      <c r="A466" s="80" t="s">
        <v>1088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27978.603082006201</v>
      </c>
      <c r="I466">
        <v>19568.251085753211</v>
      </c>
      <c r="J466">
        <v>0</v>
      </c>
      <c r="K466">
        <v>7</v>
      </c>
      <c r="L466">
        <v>14</v>
      </c>
      <c r="M466">
        <v>1672146630</v>
      </c>
      <c r="N466">
        <v>2172711</v>
      </c>
      <c r="O466">
        <v>0</v>
      </c>
      <c r="P466">
        <v>2251195</v>
      </c>
      <c r="Q466">
        <v>7</v>
      </c>
      <c r="R466">
        <v>35</v>
      </c>
      <c r="S466">
        <v>14</v>
      </c>
      <c r="T466">
        <v>21311</v>
      </c>
      <c r="U466">
        <v>0</v>
      </c>
      <c r="V466">
        <v>5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57154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57173</v>
      </c>
      <c r="BI466">
        <v>1266732.79</v>
      </c>
      <c r="BJ466">
        <v>1277177.74</v>
      </c>
      <c r="BK466">
        <v>10444.959999999999</v>
      </c>
      <c r="BL466">
        <v>4</v>
      </c>
      <c r="BM466">
        <v>10</v>
      </c>
      <c r="BN466">
        <v>0</v>
      </c>
      <c r="BO466">
        <v>0</v>
      </c>
      <c r="BP466">
        <v>0</v>
      </c>
      <c r="BQ466">
        <v>30750.899470800461</v>
      </c>
      <c r="BR466">
        <v>41195.857990428944</v>
      </c>
      <c r="BS466">
        <v>10444.95851962847</v>
      </c>
      <c r="BT466">
        <v>1235981.8905292</v>
      </c>
      <c r="BU466">
        <v>1235981.882009571</v>
      </c>
      <c r="BV466">
        <v>1.4803715257585279E-3</v>
      </c>
      <c r="BW466">
        <v>10444.95851962847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20597.928995214472</v>
      </c>
      <c r="CI466">
        <v>24717.51479425736</v>
      </c>
      <c r="CJ466">
        <v>28837.100593300249</v>
      </c>
      <c r="CK466">
        <v>32956.686392343152</v>
      </c>
      <c r="CL466">
        <v>37076.272191386037</v>
      </c>
      <c r="CM466">
        <v>45315.443789471843</v>
      </c>
      <c r="CN466">
        <v>49435.029588514721</v>
      </c>
      <c r="CO466">
        <v>53554.61538755762</v>
      </c>
      <c r="CP466">
        <v>57674.201186600512</v>
      </c>
      <c r="CQ466">
        <v>61793.786985643397</v>
      </c>
      <c r="CS466">
        <v>3.9440901477025938</v>
      </c>
      <c r="CT466">
        <v>1.4630000000000001</v>
      </c>
      <c r="CV466">
        <v>1.4175602028258179E-2</v>
      </c>
      <c r="CW466">
        <v>1.483738905767342</v>
      </c>
      <c r="CY466">
        <v>-145.9940220212394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-2205.7869215426849</v>
      </c>
      <c r="DK466">
        <v>-1290.3234106442651</v>
      </c>
      <c r="DL466">
        <v>-145.99402202123929</v>
      </c>
      <c r="DM466">
        <v>1325.2866204940799</v>
      </c>
      <c r="DN466">
        <v>3286.9941438478381</v>
      </c>
      <c r="DO466">
        <v>-3853.6212411598431</v>
      </c>
      <c r="DP466">
        <v>-3121.250432441107</v>
      </c>
      <c r="DQ466">
        <v>-2205.7869215426849</v>
      </c>
      <c r="DR466">
        <v>-1028.76240753043</v>
      </c>
      <c r="DS466">
        <v>540.60361115257729</v>
      </c>
    </row>
    <row r="467" spans="1:123" x14ac:dyDescent="0.25">
      <c r="A467" s="80" t="s">
        <v>93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613708.36146387702</v>
      </c>
      <c r="I467">
        <v>380763.41532970982</v>
      </c>
      <c r="J467">
        <v>352748.47153652</v>
      </c>
      <c r="K467">
        <v>18</v>
      </c>
      <c r="L467">
        <v>36</v>
      </c>
      <c r="M467">
        <v>1672029094</v>
      </c>
      <c r="N467">
        <v>33931</v>
      </c>
      <c r="O467">
        <v>0</v>
      </c>
      <c r="P467">
        <v>42963</v>
      </c>
      <c r="Q467">
        <v>6</v>
      </c>
      <c r="R467">
        <v>12</v>
      </c>
      <c r="S467">
        <v>5</v>
      </c>
      <c r="T467">
        <v>8955</v>
      </c>
      <c r="U467">
        <v>9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63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77</v>
      </c>
      <c r="BI467">
        <v>893504.2</v>
      </c>
      <c r="BJ467">
        <v>903940.95</v>
      </c>
      <c r="BK467">
        <v>10436.75</v>
      </c>
      <c r="BL467">
        <v>1</v>
      </c>
      <c r="BM467">
        <v>2</v>
      </c>
      <c r="BN467">
        <v>0</v>
      </c>
      <c r="BO467">
        <v>0</v>
      </c>
      <c r="BP467">
        <v>0</v>
      </c>
      <c r="BQ467">
        <v>893191.44516310713</v>
      </c>
      <c r="BR467">
        <v>903628.19883750624</v>
      </c>
      <c r="BS467">
        <v>10436.75367439916</v>
      </c>
      <c r="BT467">
        <v>312.75483689282561</v>
      </c>
      <c r="BU467">
        <v>312.75116249371791</v>
      </c>
      <c r="BV467">
        <v>-3.674399162264308E-3</v>
      </c>
      <c r="BW467">
        <v>10436.75367439916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451814.09941875312</v>
      </c>
      <c r="CI467">
        <v>542176.91930250369</v>
      </c>
      <c r="CJ467">
        <v>632539.73918625433</v>
      </c>
      <c r="CK467">
        <v>722902.55907000508</v>
      </c>
      <c r="CL467">
        <v>813265.3789537556</v>
      </c>
      <c r="CM467">
        <v>993991.01872125699</v>
      </c>
      <c r="CN467">
        <v>1084353.8386050069</v>
      </c>
      <c r="CO467">
        <v>1174716.6584887579</v>
      </c>
      <c r="CP467">
        <v>1265079.4783725089</v>
      </c>
      <c r="CQ467">
        <v>1355442.2982562589</v>
      </c>
      <c r="CS467">
        <v>86.581347709112009</v>
      </c>
      <c r="CT467">
        <v>1.4630000000000001</v>
      </c>
      <c r="CV467">
        <v>-0.95380067294125714</v>
      </c>
      <c r="CW467">
        <v>6.7589615486940799E-2</v>
      </c>
      <c r="CY467">
        <v>215470.29603497739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170288.8860931021</v>
      </c>
      <c r="DK467">
        <v>190369.51273393561</v>
      </c>
      <c r="DL467">
        <v>215470.29603497739</v>
      </c>
      <c r="DM467">
        <v>247742.73170774549</v>
      </c>
      <c r="DN467">
        <v>290772.64593810291</v>
      </c>
      <c r="DO467">
        <v>134143.75813960191</v>
      </c>
      <c r="DP467">
        <v>150208.2594522686</v>
      </c>
      <c r="DQ467">
        <v>170288.8860931021</v>
      </c>
      <c r="DR467">
        <v>196106.8346313166</v>
      </c>
      <c r="DS467">
        <v>230530.76601560251</v>
      </c>
    </row>
    <row r="468" spans="1:123" x14ac:dyDescent="0.25">
      <c r="A468" s="80" t="s">
        <v>1110</v>
      </c>
      <c r="B468">
        <v>14500.53938127957</v>
      </c>
      <c r="C468">
        <v>10944.706262043819</v>
      </c>
      <c r="D468">
        <v>0</v>
      </c>
      <c r="E468">
        <v>55</v>
      </c>
      <c r="F468">
        <v>77</v>
      </c>
      <c r="G468">
        <v>1668521891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37344</v>
      </c>
      <c r="O468">
        <v>0</v>
      </c>
      <c r="P468">
        <v>38798</v>
      </c>
      <c r="Q468">
        <v>9</v>
      </c>
      <c r="R468">
        <v>84</v>
      </c>
      <c r="S468">
        <v>159</v>
      </c>
      <c r="T468">
        <v>132</v>
      </c>
      <c r="U468">
        <v>22</v>
      </c>
      <c r="V468">
        <v>1024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100</v>
      </c>
      <c r="AC468">
        <v>17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1322</v>
      </c>
      <c r="BI468">
        <v>658621.82999999996</v>
      </c>
      <c r="BJ468">
        <v>1093738.71</v>
      </c>
      <c r="BK468">
        <v>435116.88</v>
      </c>
      <c r="BL468">
        <v>5</v>
      </c>
      <c r="BM468">
        <v>33</v>
      </c>
      <c r="BN468">
        <v>11352.681238087869</v>
      </c>
      <c r="BO468">
        <v>21772.80710876219</v>
      </c>
      <c r="BP468">
        <v>10420.125870674319</v>
      </c>
      <c r="BQ468">
        <v>0</v>
      </c>
      <c r="BR468">
        <v>0</v>
      </c>
      <c r="BS468">
        <v>0</v>
      </c>
      <c r="BT468">
        <v>647269.14876191213</v>
      </c>
      <c r="BU468">
        <v>1071965.902891238</v>
      </c>
      <c r="BV468">
        <v>424696.75412932568</v>
      </c>
      <c r="BW468">
        <v>10420.125870674319</v>
      </c>
      <c r="BX468">
        <v>10886.403554381101</v>
      </c>
      <c r="BY468">
        <v>13063.68426525731</v>
      </c>
      <c r="BZ468">
        <v>15240.964976133529</v>
      </c>
      <c r="CA468">
        <v>17418.245687009749</v>
      </c>
      <c r="CB468">
        <v>19595.526397885969</v>
      </c>
      <c r="CC468">
        <v>23950.087819638411</v>
      </c>
      <c r="CD468">
        <v>26127.368530514628</v>
      </c>
      <c r="CE468">
        <v>28304.649241390849</v>
      </c>
      <c r="CF468">
        <v>30481.929952267059</v>
      </c>
      <c r="CG468">
        <v>32659.21066314328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2.0894955952536121</v>
      </c>
      <c r="CT468">
        <v>1.4630000000000001</v>
      </c>
      <c r="CU468">
        <v>0.91433760812235731</v>
      </c>
      <c r="CX468">
        <v>-4976.9240934837699</v>
      </c>
      <c r="CZ468">
        <v>-6065.5644489218794</v>
      </c>
      <c r="DA468">
        <v>-5581.7242909493862</v>
      </c>
      <c r="DB468">
        <v>-4976.9240934837699</v>
      </c>
      <c r="DC468">
        <v>-4199.3238395994058</v>
      </c>
      <c r="DD468">
        <v>-3162.523501086921</v>
      </c>
      <c r="DE468">
        <v>-6936.4767332723668</v>
      </c>
      <c r="DF468">
        <v>-6549.4046068943726</v>
      </c>
      <c r="DG468">
        <v>-6065.5644489218794</v>
      </c>
      <c r="DH468">
        <v>-5443.4842458143876</v>
      </c>
      <c r="DI468">
        <v>-4614.0439750043997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</row>
    <row r="469" spans="1:123" x14ac:dyDescent="0.25">
      <c r="A469" s="80" t="s">
        <v>772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26728.89350368128</v>
      </c>
      <c r="I469">
        <v>25971.58076165591</v>
      </c>
      <c r="J469">
        <v>5050.4866666942762</v>
      </c>
      <c r="K469">
        <v>4</v>
      </c>
      <c r="L469">
        <v>11</v>
      </c>
      <c r="M469">
        <v>1670783169</v>
      </c>
      <c r="N469">
        <v>145776</v>
      </c>
      <c r="O469">
        <v>0</v>
      </c>
      <c r="P469">
        <v>154577</v>
      </c>
      <c r="Q469">
        <v>3</v>
      </c>
      <c r="R469">
        <v>11</v>
      </c>
      <c r="S469">
        <v>1</v>
      </c>
      <c r="T469">
        <v>8800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1</v>
      </c>
      <c r="BI469">
        <v>237044.99</v>
      </c>
      <c r="BJ469">
        <v>247448.78</v>
      </c>
      <c r="BK469">
        <v>10403.790000000001</v>
      </c>
      <c r="BL469">
        <v>2</v>
      </c>
      <c r="BM469">
        <v>4</v>
      </c>
      <c r="BN469">
        <v>0</v>
      </c>
      <c r="BO469">
        <v>0</v>
      </c>
      <c r="BP469">
        <v>0</v>
      </c>
      <c r="BQ469">
        <v>29485.55839708916</v>
      </c>
      <c r="BR469">
        <v>39889.349618493507</v>
      </c>
      <c r="BS469">
        <v>10403.791221404361</v>
      </c>
      <c r="BT469">
        <v>207559.4316029108</v>
      </c>
      <c r="BU469">
        <v>207559.43038150651</v>
      </c>
      <c r="BV469">
        <v>-1.2214043563290029E-3</v>
      </c>
      <c r="BW469">
        <v>10403.791221404361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19944.674809246761</v>
      </c>
      <c r="CI469">
        <v>23933.609771096111</v>
      </c>
      <c r="CJ469">
        <v>27922.544732945458</v>
      </c>
      <c r="CK469">
        <v>31911.479694794809</v>
      </c>
      <c r="CL469">
        <v>35900.414656644163</v>
      </c>
      <c r="CM469">
        <v>43878.284580342872</v>
      </c>
      <c r="CN469">
        <v>47867.219542192222</v>
      </c>
      <c r="CO469">
        <v>51856.154504041573</v>
      </c>
      <c r="CP469">
        <v>55845.089465890916</v>
      </c>
      <c r="CQ469">
        <v>59834.024427740267</v>
      </c>
      <c r="CS469">
        <v>3.8341166955010308</v>
      </c>
      <c r="CT469">
        <v>1.4630000000000001</v>
      </c>
      <c r="CV469">
        <v>4.3265064074240911E-2</v>
      </c>
      <c r="CW469">
        <v>1.526296788740614</v>
      </c>
      <c r="CY469">
        <v>-431.45381678097908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-2425.9212977056541</v>
      </c>
      <c r="DK469">
        <v>-1539.4913061835759</v>
      </c>
      <c r="DL469">
        <v>-431.45381678097868</v>
      </c>
      <c r="DM469">
        <v>993.16581245093221</v>
      </c>
      <c r="DN469">
        <v>2892.6586514268151</v>
      </c>
      <c r="DO469">
        <v>-4021.4952824453949</v>
      </c>
      <c r="DP469">
        <v>-3312.3512892277322</v>
      </c>
      <c r="DQ469">
        <v>-2425.9212977056541</v>
      </c>
      <c r="DR469">
        <v>-1286.2255943201251</v>
      </c>
      <c r="DS469">
        <v>233.36867686058031</v>
      </c>
    </row>
    <row r="470" spans="1:123" x14ac:dyDescent="0.25">
      <c r="A470" s="80" t="s">
        <v>1094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26553.63182328557</v>
      </c>
      <c r="I470">
        <v>16743.27708949165</v>
      </c>
      <c r="J470">
        <v>0</v>
      </c>
      <c r="K470">
        <v>24</v>
      </c>
      <c r="L470">
        <v>54</v>
      </c>
      <c r="M470">
        <v>1671702929</v>
      </c>
      <c r="N470">
        <v>6064</v>
      </c>
      <c r="O470">
        <v>0</v>
      </c>
      <c r="P470">
        <v>14376</v>
      </c>
      <c r="Q470">
        <v>7</v>
      </c>
      <c r="R470">
        <v>29</v>
      </c>
      <c r="S470">
        <v>5</v>
      </c>
      <c r="T470">
        <v>8297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1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9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15</v>
      </c>
      <c r="BI470">
        <v>31052.48</v>
      </c>
      <c r="BJ470">
        <v>41630.69</v>
      </c>
      <c r="BK470">
        <v>10578.21</v>
      </c>
      <c r="BL470">
        <v>2</v>
      </c>
      <c r="BM470">
        <v>11</v>
      </c>
      <c r="BN470">
        <v>0</v>
      </c>
      <c r="BO470">
        <v>0</v>
      </c>
      <c r="BP470">
        <v>0</v>
      </c>
      <c r="BQ470">
        <v>28948.714328225291</v>
      </c>
      <c r="BR470">
        <v>39344.025652738987</v>
      </c>
      <c r="BS470">
        <v>10395.311324513699</v>
      </c>
      <c r="BT470">
        <v>2103.7656717747118</v>
      </c>
      <c r="BU470">
        <v>2286.6643472610158</v>
      </c>
      <c r="BV470">
        <v>182.89867548629809</v>
      </c>
      <c r="BW470">
        <v>10395.311324513699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19672.01282636949</v>
      </c>
      <c r="CI470">
        <v>23606.41539164339</v>
      </c>
      <c r="CJ470">
        <v>27540.81795691729</v>
      </c>
      <c r="CK470">
        <v>31475.22052219119</v>
      </c>
      <c r="CL470">
        <v>35409.623087465086</v>
      </c>
      <c r="CM470">
        <v>43278.428218012887</v>
      </c>
      <c r="CN470">
        <v>47212.830783286779</v>
      </c>
      <c r="CO470">
        <v>51147.233348560687</v>
      </c>
      <c r="CP470">
        <v>55081.63591383458</v>
      </c>
      <c r="CQ470">
        <v>59016.03847910848</v>
      </c>
      <c r="CS470">
        <v>3.7847857004493819</v>
      </c>
      <c r="CT470">
        <v>1.4630000000000001</v>
      </c>
      <c r="CV470">
        <v>5.6863007996744493E-2</v>
      </c>
      <c r="CW470">
        <v>1.5461905806992371</v>
      </c>
      <c r="CY470">
        <v>-559.30491132895497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-2526.506193965904</v>
      </c>
      <c r="DK470">
        <v>-1652.1945127939271</v>
      </c>
      <c r="DL470">
        <v>-559.3049113289544</v>
      </c>
      <c r="DM470">
        <v>845.83886198315304</v>
      </c>
      <c r="DN470">
        <v>2719.3638930659622</v>
      </c>
      <c r="DO470">
        <v>-4100.2672200754632</v>
      </c>
      <c r="DP470">
        <v>-3400.8178751378809</v>
      </c>
      <c r="DQ470">
        <v>-2526.506193965904</v>
      </c>
      <c r="DR470">
        <v>-1402.391175316217</v>
      </c>
      <c r="DS470">
        <v>96.428849550029554</v>
      </c>
    </row>
    <row r="471" spans="1:123" x14ac:dyDescent="0.25">
      <c r="A471" s="80" t="s">
        <v>1058</v>
      </c>
      <c r="B471">
        <v>15173.13245850844</v>
      </c>
      <c r="C471">
        <v>13925.00592020029</v>
      </c>
      <c r="D471">
        <v>0</v>
      </c>
      <c r="E471">
        <v>4</v>
      </c>
      <c r="F471">
        <v>7</v>
      </c>
      <c r="G471">
        <v>1671651923</v>
      </c>
      <c r="H471">
        <v>10991.614995987909</v>
      </c>
      <c r="I471">
        <v>9660.4398823363717</v>
      </c>
      <c r="J471">
        <v>0</v>
      </c>
      <c r="K471">
        <v>11</v>
      </c>
      <c r="L471">
        <v>24</v>
      </c>
      <c r="M471">
        <v>1671652224</v>
      </c>
      <c r="N471">
        <v>255252</v>
      </c>
      <c r="O471">
        <v>0</v>
      </c>
      <c r="P471">
        <v>260824</v>
      </c>
      <c r="Q471">
        <v>5</v>
      </c>
      <c r="R471">
        <v>49</v>
      </c>
      <c r="S471">
        <v>206</v>
      </c>
      <c r="T471">
        <v>5140</v>
      </c>
      <c r="U471">
        <v>2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224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432</v>
      </c>
      <c r="BI471">
        <v>147050.84</v>
      </c>
      <c r="BJ471">
        <v>157293.04999999999</v>
      </c>
      <c r="BK471">
        <v>10242.209999999999</v>
      </c>
      <c r="BL471">
        <v>4</v>
      </c>
      <c r="BM471">
        <v>12</v>
      </c>
      <c r="BN471">
        <v>16537.763155139051</v>
      </c>
      <c r="BO471">
        <v>22484.933812029249</v>
      </c>
      <c r="BP471">
        <v>5947.1706568902046</v>
      </c>
      <c r="BQ471">
        <v>11991.86409508323</v>
      </c>
      <c r="BR471">
        <v>16286.89901680094</v>
      </c>
      <c r="BS471">
        <v>4295.0349217177099</v>
      </c>
      <c r="BT471">
        <v>118521.2127497777</v>
      </c>
      <c r="BU471">
        <v>118521.2171711698</v>
      </c>
      <c r="BV471">
        <v>4.4213920846232213E-3</v>
      </c>
      <c r="BW471">
        <v>10242.205578607911</v>
      </c>
      <c r="BX471">
        <v>11242.46690601463</v>
      </c>
      <c r="BY471">
        <v>13490.960287217549</v>
      </c>
      <c r="BZ471">
        <v>15739.45366842048</v>
      </c>
      <c r="CA471">
        <v>17987.947049623399</v>
      </c>
      <c r="CB471">
        <v>20236.440430826329</v>
      </c>
      <c r="CC471">
        <v>24733.427193232179</v>
      </c>
      <c r="CD471">
        <v>26981.920574435098</v>
      </c>
      <c r="CE471">
        <v>29230.413955638029</v>
      </c>
      <c r="CF471">
        <v>31478.907336840952</v>
      </c>
      <c r="CG471">
        <v>33727.400718043878</v>
      </c>
      <c r="CH471">
        <v>8143.4495084004702</v>
      </c>
      <c r="CI471">
        <v>9772.1394100805646</v>
      </c>
      <c r="CJ471">
        <v>11400.829311760661</v>
      </c>
      <c r="CK471">
        <v>13029.51921344075</v>
      </c>
      <c r="CL471">
        <v>14658.20911512085</v>
      </c>
      <c r="CM471">
        <v>17915.58891848104</v>
      </c>
      <c r="CN471">
        <v>19544.278820161129</v>
      </c>
      <c r="CO471">
        <v>21172.968721841218</v>
      </c>
      <c r="CP471">
        <v>22801.658623521311</v>
      </c>
      <c r="CQ471">
        <v>24430.348525201411</v>
      </c>
      <c r="CR471">
        <v>3.7807783077451989</v>
      </c>
      <c r="CS471">
        <v>3.7920294744163181</v>
      </c>
      <c r="CT471">
        <v>1.4630000000000001</v>
      </c>
      <c r="CU471">
        <v>5.7983217848480928E-2</v>
      </c>
      <c r="CV471">
        <v>5.4844121594200823E-2</v>
      </c>
      <c r="CW471">
        <v>1.543236949892316</v>
      </c>
      <c r="CX471">
        <v>-325.93720388289142</v>
      </c>
      <c r="CY471">
        <v>-223.31016751747501</v>
      </c>
      <c r="CZ471">
        <v>-1450.1838944843539</v>
      </c>
      <c r="DA471">
        <v>-950.51869866148172</v>
      </c>
      <c r="DB471">
        <v>-325.93720388289148</v>
      </c>
      <c r="DC471">
        <v>477.09614654672441</v>
      </c>
      <c r="DD471">
        <v>1547.807280452879</v>
      </c>
      <c r="DE471">
        <v>-2349.5812469655239</v>
      </c>
      <c r="DF471">
        <v>-1949.8490903072261</v>
      </c>
      <c r="DG471">
        <v>-1450.1838944843539</v>
      </c>
      <c r="DH471">
        <v>-807.75721414066084</v>
      </c>
      <c r="DI471">
        <v>48.811692984262663</v>
      </c>
      <c r="DJ471">
        <v>-1037.655118357522</v>
      </c>
      <c r="DK471">
        <v>-675.72402909527864</v>
      </c>
      <c r="DL471">
        <v>-223.31016751747481</v>
      </c>
      <c r="DM471">
        <v>358.36479736827278</v>
      </c>
      <c r="DN471">
        <v>1133.931417215937</v>
      </c>
      <c r="DO471">
        <v>-1689.131079029559</v>
      </c>
      <c r="DP471">
        <v>-1399.586207619765</v>
      </c>
      <c r="DQ471">
        <v>-1037.655118357522</v>
      </c>
      <c r="DR471">
        <v>-572.31514644892331</v>
      </c>
      <c r="DS471">
        <v>48.13814942920817</v>
      </c>
    </row>
    <row r="472" spans="1:123" x14ac:dyDescent="0.25">
      <c r="A472" s="80" t="s">
        <v>754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24013.414448945801</v>
      </c>
      <c r="I472">
        <v>17663.147840715861</v>
      </c>
      <c r="J472">
        <v>0</v>
      </c>
      <c r="K472">
        <v>8</v>
      </c>
      <c r="L472">
        <v>42</v>
      </c>
      <c r="M472">
        <v>1669167364</v>
      </c>
      <c r="N472">
        <v>13882</v>
      </c>
      <c r="O472">
        <v>0</v>
      </c>
      <c r="P472">
        <v>56240</v>
      </c>
      <c r="Q472">
        <v>8</v>
      </c>
      <c r="R472">
        <v>46</v>
      </c>
      <c r="S472">
        <v>0</v>
      </c>
      <c r="T472">
        <v>40847</v>
      </c>
      <c r="U472">
        <v>1</v>
      </c>
      <c r="V472">
        <v>11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1499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1511</v>
      </c>
      <c r="BI472">
        <v>28330.67</v>
      </c>
      <c r="BJ472">
        <v>38519.370000000003</v>
      </c>
      <c r="BK472">
        <v>10188.69</v>
      </c>
      <c r="BL472">
        <v>3</v>
      </c>
      <c r="BM472">
        <v>7</v>
      </c>
      <c r="BN472">
        <v>0</v>
      </c>
      <c r="BO472">
        <v>0</v>
      </c>
      <c r="BP472">
        <v>0</v>
      </c>
      <c r="BQ472">
        <v>26579.798866652869</v>
      </c>
      <c r="BR472">
        <v>36768.492684255172</v>
      </c>
      <c r="BS472">
        <v>10188.6938176023</v>
      </c>
      <c r="BT472">
        <v>1750.871133347126</v>
      </c>
      <c r="BU472">
        <v>1750.87731574483</v>
      </c>
      <c r="BV472">
        <v>-3.817602299022838E-3</v>
      </c>
      <c r="BW472">
        <v>10188.6938176023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18384.24634212759</v>
      </c>
      <c r="CI472">
        <v>22061.0956105531</v>
      </c>
      <c r="CJ472">
        <v>25737.944878978618</v>
      </c>
      <c r="CK472">
        <v>29414.79414740414</v>
      </c>
      <c r="CL472">
        <v>33091.643415829647</v>
      </c>
      <c r="CM472">
        <v>40445.34195268069</v>
      </c>
      <c r="CN472">
        <v>44122.191221106208</v>
      </c>
      <c r="CO472">
        <v>47799.040489531733</v>
      </c>
      <c r="CP472">
        <v>51475.889757957237</v>
      </c>
      <c r="CQ472">
        <v>55152.739026382747</v>
      </c>
      <c r="CS472">
        <v>3.60875430575142</v>
      </c>
      <c r="CT472">
        <v>1.4630000000000001</v>
      </c>
      <c r="CV472">
        <v>0.10841571941460119</v>
      </c>
      <c r="CW472">
        <v>1.621612197503562</v>
      </c>
      <c r="CY472">
        <v>-996.57064653850671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-2834.995280751265</v>
      </c>
      <c r="DK472">
        <v>-2017.9176655455949</v>
      </c>
      <c r="DL472">
        <v>-996.57064653850648</v>
      </c>
      <c r="DM472">
        <v>316.58980647060707</v>
      </c>
      <c r="DN472">
        <v>2067.4704104827579</v>
      </c>
      <c r="DO472">
        <v>-4305.7349881214714</v>
      </c>
      <c r="DP472">
        <v>-3652.0728959569351</v>
      </c>
      <c r="DQ472">
        <v>-2834.995280751265</v>
      </c>
      <c r="DR472">
        <v>-1784.4669183439751</v>
      </c>
      <c r="DS472">
        <v>-383.76243513425288</v>
      </c>
    </row>
    <row r="473" spans="1:123" x14ac:dyDescent="0.25">
      <c r="A473" s="80" t="s">
        <v>1127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20626.933571231912</v>
      </c>
      <c r="I473">
        <v>12310.00809042429</v>
      </c>
      <c r="J473">
        <v>0</v>
      </c>
      <c r="K473">
        <v>10</v>
      </c>
      <c r="L473">
        <v>45</v>
      </c>
      <c r="M473">
        <v>1670772384</v>
      </c>
      <c r="N473">
        <v>15705</v>
      </c>
      <c r="O473">
        <v>0</v>
      </c>
      <c r="P473">
        <v>22460</v>
      </c>
      <c r="Q473">
        <v>5</v>
      </c>
      <c r="R473">
        <v>22</v>
      </c>
      <c r="S473">
        <v>0</v>
      </c>
      <c r="T473">
        <v>6589</v>
      </c>
      <c r="U473">
        <v>150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16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166</v>
      </c>
      <c r="BI473">
        <v>127816.98</v>
      </c>
      <c r="BJ473">
        <v>137944.32999999999</v>
      </c>
      <c r="BK473">
        <v>10127.36</v>
      </c>
      <c r="BL473">
        <v>3</v>
      </c>
      <c r="BM473">
        <v>13</v>
      </c>
      <c r="BN473">
        <v>0</v>
      </c>
      <c r="BO473">
        <v>0</v>
      </c>
      <c r="BP473">
        <v>0</v>
      </c>
      <c r="BQ473">
        <v>20704.702297817901</v>
      </c>
      <c r="BR473">
        <v>30832.059776118731</v>
      </c>
      <c r="BS473">
        <v>10127.35747830083</v>
      </c>
      <c r="BT473">
        <v>107112.27770218209</v>
      </c>
      <c r="BU473">
        <v>107112.27022388121</v>
      </c>
      <c r="BV473">
        <v>2.5216991671186411E-3</v>
      </c>
      <c r="BW473">
        <v>10127.35747830083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15416.029888059369</v>
      </c>
      <c r="CI473">
        <v>18499.235865671239</v>
      </c>
      <c r="CJ473">
        <v>21582.441843283112</v>
      </c>
      <c r="CK473">
        <v>24665.647820894988</v>
      </c>
      <c r="CL473">
        <v>27748.853798506861</v>
      </c>
      <c r="CM473">
        <v>33915.265753730608</v>
      </c>
      <c r="CN473">
        <v>36998.471731342477</v>
      </c>
      <c r="CO473">
        <v>40081.677708954347</v>
      </c>
      <c r="CP473">
        <v>43164.883686566223</v>
      </c>
      <c r="CQ473">
        <v>46248.0896641781</v>
      </c>
      <c r="CS473">
        <v>3.044432848566903</v>
      </c>
      <c r="CT473">
        <v>1.4630000000000001</v>
      </c>
      <c r="CV473">
        <v>0.31387361750577242</v>
      </c>
      <c r="CW473">
        <v>1.922197102410945</v>
      </c>
      <c r="CY473">
        <v>-2419.3425342711498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-3960.9455230770859</v>
      </c>
      <c r="DK473">
        <v>-3275.788639163336</v>
      </c>
      <c r="DL473">
        <v>-2419.3425342711498</v>
      </c>
      <c r="DM473">
        <v>-1318.1975422669091</v>
      </c>
      <c r="DN473">
        <v>149.99578040541201</v>
      </c>
      <c r="DO473">
        <v>-5194.227914121836</v>
      </c>
      <c r="DP473">
        <v>-4646.1024069908362</v>
      </c>
      <c r="DQ473">
        <v>-3960.9455230770859</v>
      </c>
      <c r="DR473">
        <v>-3080.0295294736939</v>
      </c>
      <c r="DS473">
        <v>-1905.474871335837</v>
      </c>
    </row>
    <row r="474" spans="1:123" x14ac:dyDescent="0.25">
      <c r="A474" s="80" t="s">
        <v>755</v>
      </c>
      <c r="B474">
        <v>18000.638148795049</v>
      </c>
      <c r="C474">
        <v>11620.8987894043</v>
      </c>
      <c r="D474">
        <v>0</v>
      </c>
      <c r="E474">
        <v>63</v>
      </c>
      <c r="F474">
        <v>127</v>
      </c>
      <c r="G474">
        <v>1671966851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14</v>
      </c>
      <c r="O474">
        <v>0</v>
      </c>
      <c r="P474">
        <v>37</v>
      </c>
      <c r="Q474">
        <v>3</v>
      </c>
      <c r="R474">
        <v>4</v>
      </c>
      <c r="S474">
        <v>0</v>
      </c>
      <c r="T474">
        <v>18</v>
      </c>
      <c r="U474">
        <v>5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5</v>
      </c>
      <c r="BI474">
        <v>16620.080000000002</v>
      </c>
      <c r="BJ474">
        <v>26740.18</v>
      </c>
      <c r="BK474">
        <v>10120.1</v>
      </c>
      <c r="BL474">
        <v>2</v>
      </c>
      <c r="BM474">
        <v>2</v>
      </c>
      <c r="BN474">
        <v>16620.083580075829</v>
      </c>
      <c r="BO474">
        <v>26740.180020757482</v>
      </c>
      <c r="BP474">
        <v>10120.096440681649</v>
      </c>
      <c r="BQ474">
        <v>0</v>
      </c>
      <c r="BR474">
        <v>0</v>
      </c>
      <c r="BS474">
        <v>0</v>
      </c>
      <c r="BT474">
        <v>-3.580075826903339E-3</v>
      </c>
      <c r="BU474">
        <v>-2.0757477614097301E-5</v>
      </c>
      <c r="BV474">
        <v>3.5593183492892422E-3</v>
      </c>
      <c r="BW474">
        <v>10120.096440681649</v>
      </c>
      <c r="BX474">
        <v>13370.090010378741</v>
      </c>
      <c r="BY474">
        <v>16044.10801245449</v>
      </c>
      <c r="BZ474">
        <v>18718.126014530229</v>
      </c>
      <c r="CA474">
        <v>21392.14401660598</v>
      </c>
      <c r="CB474">
        <v>24066.162018681731</v>
      </c>
      <c r="CC474">
        <v>29414.198022833229</v>
      </c>
      <c r="CD474">
        <v>32088.216024908968</v>
      </c>
      <c r="CE474">
        <v>34762.234026984719</v>
      </c>
      <c r="CF474">
        <v>37436.252029060473</v>
      </c>
      <c r="CG474">
        <v>40110.270031136213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2.6422850985159552</v>
      </c>
      <c r="CT474">
        <v>1.4630000000000001</v>
      </c>
      <c r="CU474">
        <v>0.51384118324196315</v>
      </c>
      <c r="CX474">
        <v>-3435.0514354922811</v>
      </c>
      <c r="CZ474">
        <v>-4772.0604365301551</v>
      </c>
      <c r="DA474">
        <v>-4177.834213846656</v>
      </c>
      <c r="DB474">
        <v>-3435.0514354922821</v>
      </c>
      <c r="DC474">
        <v>-2480.045006179515</v>
      </c>
      <c r="DD474">
        <v>-1206.703100429158</v>
      </c>
      <c r="DE474">
        <v>-5841.6676373604541</v>
      </c>
      <c r="DF474">
        <v>-5366.2866592136543</v>
      </c>
      <c r="DG474">
        <v>-4772.0604365301551</v>
      </c>
      <c r="DH474">
        <v>-4008.0552930799408</v>
      </c>
      <c r="DI474">
        <v>-2989.3817684796568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</row>
    <row r="475" spans="1:123" x14ac:dyDescent="0.25">
      <c r="A475" s="80" t="s">
        <v>1100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26626.874426029521</v>
      </c>
      <c r="I475">
        <v>8490.7368908362478</v>
      </c>
      <c r="J475">
        <v>0</v>
      </c>
      <c r="K475">
        <v>49</v>
      </c>
      <c r="L475">
        <v>58</v>
      </c>
      <c r="M475">
        <v>1671911284</v>
      </c>
      <c r="N475">
        <v>626</v>
      </c>
      <c r="O475">
        <v>0</v>
      </c>
      <c r="P475">
        <v>1891</v>
      </c>
      <c r="Q475">
        <v>4</v>
      </c>
      <c r="R475">
        <v>9</v>
      </c>
      <c r="S475">
        <v>0</v>
      </c>
      <c r="T475">
        <v>1146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119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119</v>
      </c>
      <c r="BI475">
        <v>52818.53</v>
      </c>
      <c r="BJ475">
        <v>62932.42</v>
      </c>
      <c r="BK475">
        <v>10113.89</v>
      </c>
      <c r="BL475">
        <v>1</v>
      </c>
      <c r="BM475">
        <v>5</v>
      </c>
      <c r="BN475">
        <v>0</v>
      </c>
      <c r="BO475">
        <v>0</v>
      </c>
      <c r="BP475">
        <v>0</v>
      </c>
      <c r="BQ475">
        <v>29306.68220361149</v>
      </c>
      <c r="BR475">
        <v>39420.571047022349</v>
      </c>
      <c r="BS475">
        <v>10113.888843410859</v>
      </c>
      <c r="BT475">
        <v>23511.847796388509</v>
      </c>
      <c r="BU475">
        <v>23511.848952977649</v>
      </c>
      <c r="BV475">
        <v>1.1565891418285901E-3</v>
      </c>
      <c r="BW475">
        <v>10113.888843410859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19710.285523511171</v>
      </c>
      <c r="CI475">
        <v>23652.34262821341</v>
      </c>
      <c r="CJ475">
        <v>27594.399732915641</v>
      </c>
      <c r="CK475">
        <v>31536.45683761788</v>
      </c>
      <c r="CL475">
        <v>35478.513942320118</v>
      </c>
      <c r="CM475">
        <v>43362.628151724588</v>
      </c>
      <c r="CN475">
        <v>47304.685256426819</v>
      </c>
      <c r="CO475">
        <v>51246.742361129058</v>
      </c>
      <c r="CP475">
        <v>55188.799465831289</v>
      </c>
      <c r="CQ475">
        <v>59130.85657053352</v>
      </c>
      <c r="CS475">
        <v>3.89766702574595</v>
      </c>
      <c r="CT475">
        <v>1.4630000000000001</v>
      </c>
      <c r="CV475">
        <v>2.6254929828046111E-2</v>
      </c>
      <c r="CW475">
        <v>1.501410962338432</v>
      </c>
      <c r="CY475">
        <v>-258.74608165527047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-2229.7746340063882</v>
      </c>
      <c r="DK475">
        <v>-1353.761944072558</v>
      </c>
      <c r="DL475">
        <v>-258.74608165527019</v>
      </c>
      <c r="DM475">
        <v>1149.1314557383851</v>
      </c>
      <c r="DN475">
        <v>3026.3015055965921</v>
      </c>
      <c r="DO475">
        <v>-3806.5974758872821</v>
      </c>
      <c r="DP475">
        <v>-3105.7873239402179</v>
      </c>
      <c r="DQ475">
        <v>-2229.7746340063882</v>
      </c>
      <c r="DR475">
        <v>-1103.4726040914629</v>
      </c>
      <c r="DS475">
        <v>398.26343579510291</v>
      </c>
    </row>
    <row r="476" spans="1:123" x14ac:dyDescent="0.25">
      <c r="A476" s="80" t="s">
        <v>1106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25344.406649764529</v>
      </c>
      <c r="I476">
        <v>17710.141579686238</v>
      </c>
      <c r="J476">
        <v>0</v>
      </c>
      <c r="K476">
        <v>56</v>
      </c>
      <c r="L476">
        <v>56</v>
      </c>
      <c r="M476">
        <v>1671646260</v>
      </c>
      <c r="N476">
        <v>1647</v>
      </c>
      <c r="O476">
        <v>0</v>
      </c>
      <c r="P476">
        <v>10921</v>
      </c>
      <c r="Q476">
        <v>3</v>
      </c>
      <c r="R476">
        <v>9</v>
      </c>
      <c r="S476">
        <v>0</v>
      </c>
      <c r="T476">
        <v>9094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180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180</v>
      </c>
      <c r="BI476">
        <v>45182.76</v>
      </c>
      <c r="BJ476">
        <v>55223.59</v>
      </c>
      <c r="BK476">
        <v>10040.84</v>
      </c>
      <c r="BL476">
        <v>2</v>
      </c>
      <c r="BM476">
        <v>4</v>
      </c>
      <c r="BN476">
        <v>0</v>
      </c>
      <c r="BO476">
        <v>0</v>
      </c>
      <c r="BP476">
        <v>0</v>
      </c>
      <c r="BQ476">
        <v>27515.044295901422</v>
      </c>
      <c r="BR476">
        <v>37555.879704492298</v>
      </c>
      <c r="BS476">
        <v>10040.83540859088</v>
      </c>
      <c r="BT476">
        <v>17667.71570409858</v>
      </c>
      <c r="BU476">
        <v>17667.710295507699</v>
      </c>
      <c r="BV476">
        <v>4.5914091188024031E-3</v>
      </c>
      <c r="BW476">
        <v>10040.83540859088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18777.939852246149</v>
      </c>
      <c r="CI476">
        <v>22533.527822695381</v>
      </c>
      <c r="CJ476">
        <v>26289.115793144611</v>
      </c>
      <c r="CK476">
        <v>30044.70376359384</v>
      </c>
      <c r="CL476">
        <v>33800.291734043072</v>
      </c>
      <c r="CM476">
        <v>41311.46767494153</v>
      </c>
      <c r="CN476">
        <v>45067.055645390763</v>
      </c>
      <c r="CO476">
        <v>48822.643615839988</v>
      </c>
      <c r="CP476">
        <v>52578.231586289206</v>
      </c>
      <c r="CQ476">
        <v>56333.819556738446</v>
      </c>
      <c r="CS476">
        <v>3.7403142444063668</v>
      </c>
      <c r="CT476">
        <v>1.4630000000000001</v>
      </c>
      <c r="CV476">
        <v>6.9428860417809268E-2</v>
      </c>
      <c r="CW476">
        <v>1.564574422791255</v>
      </c>
      <c r="CY476">
        <v>-651.8654824678074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-2529.659467692421</v>
      </c>
      <c r="DK476">
        <v>-1695.0843631481489</v>
      </c>
      <c r="DL476">
        <v>-651.86548246780694</v>
      </c>
      <c r="DM476">
        <v>689.4159355497759</v>
      </c>
      <c r="DN476">
        <v>2477.791159573218</v>
      </c>
      <c r="DO476">
        <v>-4031.8946558721141</v>
      </c>
      <c r="DP476">
        <v>-3364.234572236694</v>
      </c>
      <c r="DQ476">
        <v>-2529.659467692421</v>
      </c>
      <c r="DR476">
        <v>-1456.6343332783561</v>
      </c>
      <c r="DS476">
        <v>-25.9341540596015</v>
      </c>
    </row>
    <row r="477" spans="1:123" x14ac:dyDescent="0.25">
      <c r="A477" s="80" t="s">
        <v>1113</v>
      </c>
      <c r="B477">
        <v>1339.4501450690359</v>
      </c>
      <c r="C477">
        <v>0</v>
      </c>
      <c r="D477">
        <v>0</v>
      </c>
      <c r="E477">
        <v>42</v>
      </c>
      <c r="F477">
        <v>49</v>
      </c>
      <c r="G477">
        <v>1638020487</v>
      </c>
      <c r="H477">
        <v>18959.796538738559</v>
      </c>
      <c r="I477">
        <v>13891.55649697767</v>
      </c>
      <c r="J477">
        <v>0</v>
      </c>
      <c r="K477">
        <v>3</v>
      </c>
      <c r="L477">
        <v>21</v>
      </c>
      <c r="M477">
        <v>1670490512</v>
      </c>
      <c r="N477">
        <v>20992</v>
      </c>
      <c r="O477">
        <v>0</v>
      </c>
      <c r="P477">
        <v>250294</v>
      </c>
      <c r="Q477">
        <v>8</v>
      </c>
      <c r="R477">
        <v>81</v>
      </c>
      <c r="S477">
        <v>119</v>
      </c>
      <c r="T477">
        <v>315</v>
      </c>
      <c r="U477">
        <v>410</v>
      </c>
      <c r="V477">
        <v>240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228118</v>
      </c>
      <c r="AC477">
        <v>100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228987</v>
      </c>
      <c r="BI477">
        <v>125826.14</v>
      </c>
      <c r="BJ477">
        <v>215853</v>
      </c>
      <c r="BK477">
        <v>90026.87</v>
      </c>
      <c r="BL477">
        <v>5</v>
      </c>
      <c r="BM477">
        <v>24</v>
      </c>
      <c r="BN477">
        <v>0</v>
      </c>
      <c r="BO477">
        <v>0</v>
      </c>
      <c r="BP477">
        <v>0</v>
      </c>
      <c r="BQ477">
        <v>18397.65915059832</v>
      </c>
      <c r="BR477">
        <v>28370.9969645821</v>
      </c>
      <c r="BS477">
        <v>9973.3378139837769</v>
      </c>
      <c r="BT477">
        <v>107428.48084940171</v>
      </c>
      <c r="BU477">
        <v>187482.0030354179</v>
      </c>
      <c r="BV477">
        <v>80053.532186016222</v>
      </c>
      <c r="BW477">
        <v>9973.3378139837769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14185.49848229105</v>
      </c>
      <c r="CI477">
        <v>17022.59817874926</v>
      </c>
      <c r="CJ477">
        <v>19859.697875207461</v>
      </c>
      <c r="CK477">
        <v>22696.79757166568</v>
      </c>
      <c r="CL477">
        <v>25533.897268123888</v>
      </c>
      <c r="CM477">
        <v>31208.096661040308</v>
      </c>
      <c r="CN477">
        <v>34045.196357498513</v>
      </c>
      <c r="CO477">
        <v>36882.296053956728</v>
      </c>
      <c r="CP477">
        <v>39719.395750414929</v>
      </c>
      <c r="CQ477">
        <v>42556.495446873138</v>
      </c>
      <c r="CS477">
        <v>2.8446842465120019</v>
      </c>
      <c r="CT477">
        <v>1.4630000000000001</v>
      </c>
      <c r="CV477">
        <v>0.40613145550497709</v>
      </c>
      <c r="CW477">
        <v>2.0571703194037818</v>
      </c>
      <c r="CY477">
        <v>-2880.5885728382532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-4299.1384210673577</v>
      </c>
      <c r="DK477">
        <v>-3668.671821854422</v>
      </c>
      <c r="DL477">
        <v>-2880.5885728382532</v>
      </c>
      <c r="DM477">
        <v>-1867.3386812460351</v>
      </c>
      <c r="DN477">
        <v>-516.33882578974408</v>
      </c>
      <c r="DO477">
        <v>-5433.978299650641</v>
      </c>
      <c r="DP477">
        <v>-4929.6050202802926</v>
      </c>
      <c r="DQ477">
        <v>-4299.1384210673568</v>
      </c>
      <c r="DR477">
        <v>-3488.538507793583</v>
      </c>
      <c r="DS477">
        <v>-2407.73862342855</v>
      </c>
    </row>
    <row r="478" spans="1:123" x14ac:dyDescent="0.25">
      <c r="A478" s="80" t="s">
        <v>1256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30584.39529570693</v>
      </c>
      <c r="I478">
        <v>30584.39529570693</v>
      </c>
      <c r="J478">
        <v>6074.5244871241594</v>
      </c>
      <c r="K478">
        <v>1</v>
      </c>
      <c r="L478">
        <v>1</v>
      </c>
      <c r="M478">
        <v>1671577456</v>
      </c>
      <c r="N478">
        <v>0</v>
      </c>
      <c r="O478">
        <v>0</v>
      </c>
      <c r="P478">
        <v>133</v>
      </c>
      <c r="Q478">
        <v>1</v>
      </c>
      <c r="R478">
        <v>2</v>
      </c>
      <c r="S478">
        <v>0</v>
      </c>
      <c r="T478">
        <v>133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35316.04</v>
      </c>
      <c r="BJ478">
        <v>45237.2</v>
      </c>
      <c r="BK478">
        <v>9921.16</v>
      </c>
      <c r="BL478">
        <v>1</v>
      </c>
      <c r="BM478">
        <v>1</v>
      </c>
      <c r="BN478">
        <v>0</v>
      </c>
      <c r="BO478">
        <v>0</v>
      </c>
      <c r="BP478">
        <v>0</v>
      </c>
      <c r="BQ478">
        <v>35316.043245319634</v>
      </c>
      <c r="BR478">
        <v>45237.203698493118</v>
      </c>
      <c r="BS478">
        <v>9921.1604531734956</v>
      </c>
      <c r="BT478">
        <v>-3.245319625420962E-3</v>
      </c>
      <c r="BU478">
        <v>-3.6984931211918588E-3</v>
      </c>
      <c r="BV478">
        <v>-4.5317349577089772E-4</v>
      </c>
      <c r="BW478">
        <v>9921.1604531734956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22618.601849246559</v>
      </c>
      <c r="CI478">
        <v>27142.32221909587</v>
      </c>
      <c r="CJ478">
        <v>31666.04258894518</v>
      </c>
      <c r="CK478">
        <v>36189.762958794498</v>
      </c>
      <c r="CL478">
        <v>40713.483328643808</v>
      </c>
      <c r="CM478">
        <v>49760.924068342443</v>
      </c>
      <c r="CN478">
        <v>54284.644438191739</v>
      </c>
      <c r="CO478">
        <v>58808.364808041057</v>
      </c>
      <c r="CP478">
        <v>63332.08517789036</v>
      </c>
      <c r="CQ478">
        <v>67855.80554773967</v>
      </c>
      <c r="CS478">
        <v>4.5596685903838026</v>
      </c>
      <c r="CT478">
        <v>1.4630000000000001</v>
      </c>
      <c r="CV478">
        <v>-0.1227432606755952</v>
      </c>
      <c r="CW478">
        <v>1.283426609631604</v>
      </c>
      <c r="CY478">
        <v>1388.1404714497851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-873.71971347487124</v>
      </c>
      <c r="DK478">
        <v>131.5514798249751</v>
      </c>
      <c r="DL478">
        <v>1388.1404714497839</v>
      </c>
      <c r="DM478">
        <v>3003.7548892531099</v>
      </c>
      <c r="DN478">
        <v>5157.9074463242096</v>
      </c>
      <c r="DO478">
        <v>-2683.2078614145962</v>
      </c>
      <c r="DP478">
        <v>-1878.990906774718</v>
      </c>
      <c r="DQ478">
        <v>-873.71971347487124</v>
      </c>
      <c r="DR478">
        <v>418.7718207677899</v>
      </c>
      <c r="DS478">
        <v>2142.0938664246701</v>
      </c>
    </row>
    <row r="479" spans="1:123" x14ac:dyDescent="0.25">
      <c r="A479" s="80" t="s">
        <v>1099</v>
      </c>
      <c r="B479">
        <v>1747.007987913865</v>
      </c>
      <c r="C479">
        <v>0</v>
      </c>
      <c r="D479">
        <v>0</v>
      </c>
      <c r="E479">
        <v>74</v>
      </c>
      <c r="F479">
        <v>64</v>
      </c>
      <c r="G479">
        <v>1636006502</v>
      </c>
      <c r="H479">
        <v>25339.561300102789</v>
      </c>
      <c r="I479">
        <v>12925.55864211058</v>
      </c>
      <c r="J479">
        <v>0</v>
      </c>
      <c r="K479">
        <v>40</v>
      </c>
      <c r="L479">
        <v>54</v>
      </c>
      <c r="M479">
        <v>1671743922</v>
      </c>
      <c r="N479">
        <v>2828</v>
      </c>
      <c r="O479">
        <v>0</v>
      </c>
      <c r="P479">
        <v>10090</v>
      </c>
      <c r="Q479">
        <v>4</v>
      </c>
      <c r="R479">
        <v>26</v>
      </c>
      <c r="S479">
        <v>5</v>
      </c>
      <c r="T479">
        <v>7256</v>
      </c>
      <c r="U479">
        <v>0</v>
      </c>
      <c r="V479">
        <v>1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6</v>
      </c>
      <c r="BI479">
        <v>56698.22</v>
      </c>
      <c r="BJ479">
        <v>66607.05</v>
      </c>
      <c r="BK479">
        <v>9908.83</v>
      </c>
      <c r="BL479">
        <v>2</v>
      </c>
      <c r="BM479">
        <v>7</v>
      </c>
      <c r="BN479">
        <v>0</v>
      </c>
      <c r="BO479">
        <v>0</v>
      </c>
      <c r="BP479">
        <v>0</v>
      </c>
      <c r="BQ479">
        <v>27611.050938057859</v>
      </c>
      <c r="BR479">
        <v>37519.881524883604</v>
      </c>
      <c r="BS479">
        <v>9908.8305868257394</v>
      </c>
      <c r="BT479">
        <v>29087.169061942139</v>
      </c>
      <c r="BU479">
        <v>29087.16847511641</v>
      </c>
      <c r="BV479">
        <v>-5.8682573944679461E-4</v>
      </c>
      <c r="BW479">
        <v>9908.8305868257394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18759.940762441802</v>
      </c>
      <c r="CI479">
        <v>22511.928914930158</v>
      </c>
      <c r="CJ479">
        <v>26263.917067418519</v>
      </c>
      <c r="CK479">
        <v>30015.905219906879</v>
      </c>
      <c r="CL479">
        <v>33767.893372395243</v>
      </c>
      <c r="CM479">
        <v>41271.869677371957</v>
      </c>
      <c r="CN479">
        <v>45023.857829860317</v>
      </c>
      <c r="CO479">
        <v>48775.845982348677</v>
      </c>
      <c r="CP479">
        <v>52527.83413483703</v>
      </c>
      <c r="CQ479">
        <v>56279.822287325398</v>
      </c>
      <c r="CS479">
        <v>3.7865095377418259</v>
      </c>
      <c r="CT479">
        <v>1.4630000000000001</v>
      </c>
      <c r="CV479">
        <v>5.6381863066821802E-2</v>
      </c>
      <c r="CW479">
        <v>1.5454866656667601</v>
      </c>
      <c r="CY479">
        <v>-528.86020560484053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-2404.85428184902</v>
      </c>
      <c r="DK479">
        <v>-1571.079136851607</v>
      </c>
      <c r="DL479">
        <v>-528.8602056048403</v>
      </c>
      <c r="DM479">
        <v>811.13556314100242</v>
      </c>
      <c r="DN479">
        <v>2597.7965881354589</v>
      </c>
      <c r="DO479">
        <v>-3905.6495428443632</v>
      </c>
      <c r="DP479">
        <v>-3238.629426846433</v>
      </c>
      <c r="DQ479">
        <v>-2404.85428184902</v>
      </c>
      <c r="DR479">
        <v>-1332.857666852346</v>
      </c>
      <c r="DS479">
        <v>96.471153143220363</v>
      </c>
    </row>
    <row r="480" spans="1:123" x14ac:dyDescent="0.25">
      <c r="A480" s="80" t="s">
        <v>749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25120.369849982671</v>
      </c>
      <c r="I480">
        <v>0</v>
      </c>
      <c r="J480">
        <v>0</v>
      </c>
      <c r="K480">
        <v>40</v>
      </c>
      <c r="L480">
        <v>43</v>
      </c>
      <c r="M480">
        <v>1671649188</v>
      </c>
      <c r="N480">
        <v>15016</v>
      </c>
      <c r="O480">
        <v>0</v>
      </c>
      <c r="P480">
        <v>28375</v>
      </c>
      <c r="Q480">
        <v>7</v>
      </c>
      <c r="R480">
        <v>23</v>
      </c>
      <c r="S480">
        <v>0</v>
      </c>
      <c r="T480">
        <v>12621</v>
      </c>
      <c r="U480">
        <v>154</v>
      </c>
      <c r="V480">
        <v>501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83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738</v>
      </c>
      <c r="BI480">
        <v>310088.57</v>
      </c>
      <c r="BJ480">
        <v>352984.46</v>
      </c>
      <c r="BK480">
        <v>42895.89</v>
      </c>
      <c r="BL480">
        <v>2</v>
      </c>
      <c r="BM480">
        <v>9</v>
      </c>
      <c r="BN480">
        <v>0</v>
      </c>
      <c r="BO480">
        <v>0</v>
      </c>
      <c r="BP480">
        <v>0</v>
      </c>
      <c r="BQ480">
        <v>27314.340078311241</v>
      </c>
      <c r="BR480">
        <v>37204.119885533997</v>
      </c>
      <c r="BS480">
        <v>9889.7798072227633</v>
      </c>
      <c r="BT480">
        <v>282774.22992168879</v>
      </c>
      <c r="BU480">
        <v>315780.34011446597</v>
      </c>
      <c r="BV480">
        <v>33006.11019277724</v>
      </c>
      <c r="BW480">
        <v>9889.7798072227633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18602.059942766999</v>
      </c>
      <c r="CI480">
        <v>22322.4719313204</v>
      </c>
      <c r="CJ480">
        <v>26042.883919873799</v>
      </c>
      <c r="CK480">
        <v>29763.295908427201</v>
      </c>
      <c r="CL480">
        <v>33483.707896980603</v>
      </c>
      <c r="CM480">
        <v>40924.531874087414</v>
      </c>
      <c r="CN480">
        <v>44644.943862640801</v>
      </c>
      <c r="CO480">
        <v>48365.35585119421</v>
      </c>
      <c r="CP480">
        <v>52085.767839747597</v>
      </c>
      <c r="CQ480">
        <v>55806.179828301007</v>
      </c>
      <c r="CS480">
        <v>3.7618754523091469</v>
      </c>
      <c r="CT480">
        <v>1.4630000000000001</v>
      </c>
      <c r="CV480">
        <v>6.3299423574665337E-2</v>
      </c>
      <c r="CW480">
        <v>1.555607056689736</v>
      </c>
      <c r="CY480">
        <v>-588.74983583926212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-2448.9558301159618</v>
      </c>
      <c r="DK480">
        <v>-1622.1976104374301</v>
      </c>
      <c r="DL480">
        <v>-588.74983583926223</v>
      </c>
      <c r="DM480">
        <v>739.96873150123793</v>
      </c>
      <c r="DN480">
        <v>2511.5934879552392</v>
      </c>
      <c r="DO480">
        <v>-3937.1206255373231</v>
      </c>
      <c r="DP480">
        <v>-3275.7140497944961</v>
      </c>
      <c r="DQ480">
        <v>-2448.9558301159618</v>
      </c>
      <c r="DR480">
        <v>-1385.9809762435621</v>
      </c>
      <c r="DS480">
        <v>31.31882891963869</v>
      </c>
    </row>
    <row r="481" spans="1:123" x14ac:dyDescent="0.25">
      <c r="A481" s="80" t="s">
        <v>1102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25267.242096003829</v>
      </c>
      <c r="I481">
        <v>555.30288154301991</v>
      </c>
      <c r="J481">
        <v>0</v>
      </c>
      <c r="K481">
        <v>25</v>
      </c>
      <c r="L481">
        <v>58</v>
      </c>
      <c r="M481">
        <v>1671652374</v>
      </c>
      <c r="N481">
        <v>112770</v>
      </c>
      <c r="O481">
        <v>0</v>
      </c>
      <c r="P481">
        <v>133738</v>
      </c>
      <c r="Q481">
        <v>2</v>
      </c>
      <c r="R481">
        <v>34</v>
      </c>
      <c r="S481">
        <v>0</v>
      </c>
      <c r="T481">
        <v>20968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241691.32</v>
      </c>
      <c r="BJ481">
        <v>251571.28</v>
      </c>
      <c r="BK481">
        <v>9879.9500000000007</v>
      </c>
      <c r="BL481">
        <v>2</v>
      </c>
      <c r="BM481">
        <v>11</v>
      </c>
      <c r="BN481">
        <v>0</v>
      </c>
      <c r="BO481">
        <v>0</v>
      </c>
      <c r="BP481">
        <v>0</v>
      </c>
      <c r="BQ481">
        <v>27543.828081767799</v>
      </c>
      <c r="BR481">
        <v>37423.782943243437</v>
      </c>
      <c r="BS481">
        <v>9879.9548614756441</v>
      </c>
      <c r="BT481">
        <v>214147.4919182322</v>
      </c>
      <c r="BU481">
        <v>214147.49705675661</v>
      </c>
      <c r="BV481">
        <v>-4.8614756433380526E-3</v>
      </c>
      <c r="BW481">
        <v>9879.9548614756441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18711.891471621719</v>
      </c>
      <c r="CI481">
        <v>22454.269765946061</v>
      </c>
      <c r="CJ481">
        <v>26196.6480602704</v>
      </c>
      <c r="CK481">
        <v>29939.026354594749</v>
      </c>
      <c r="CL481">
        <v>33681.404648919102</v>
      </c>
      <c r="CM481">
        <v>41166.161237567787</v>
      </c>
      <c r="CN481">
        <v>44908.539531892122</v>
      </c>
      <c r="CO481">
        <v>48650.917826216471</v>
      </c>
      <c r="CP481">
        <v>52393.296120540806</v>
      </c>
      <c r="CQ481">
        <v>56135.674414865163</v>
      </c>
      <c r="CS481">
        <v>3.7878495871644011</v>
      </c>
      <c r="CT481">
        <v>1.4630000000000001</v>
      </c>
      <c r="CV481">
        <v>5.6008140754716607E-2</v>
      </c>
      <c r="CW481">
        <v>1.544939909924151</v>
      </c>
      <c r="CY481">
        <v>-524.00912566478496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-2395.1982728269568</v>
      </c>
      <c r="DK481">
        <v>-1563.5586518659909</v>
      </c>
      <c r="DL481">
        <v>-524.00912566478473</v>
      </c>
      <c r="DM481">
        <v>812.554550879624</v>
      </c>
      <c r="DN481">
        <v>2594.639452938834</v>
      </c>
      <c r="DO481">
        <v>-3892.149590556694</v>
      </c>
      <c r="DP481">
        <v>-3226.837893787922</v>
      </c>
      <c r="DQ481">
        <v>-2395.1982728269559</v>
      </c>
      <c r="DR481">
        <v>-1325.947331591429</v>
      </c>
      <c r="DS481">
        <v>99.720590055940193</v>
      </c>
    </row>
    <row r="482" spans="1:123" x14ac:dyDescent="0.25">
      <c r="A482" s="80" t="s">
        <v>1105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24946.79493718248</v>
      </c>
      <c r="I482">
        <v>16273.859473804479</v>
      </c>
      <c r="J482">
        <v>0</v>
      </c>
      <c r="K482">
        <v>60</v>
      </c>
      <c r="L482">
        <v>58</v>
      </c>
      <c r="M482">
        <v>1671824446</v>
      </c>
      <c r="N482">
        <v>456</v>
      </c>
      <c r="O482">
        <v>0</v>
      </c>
      <c r="P482">
        <v>520</v>
      </c>
      <c r="Q482">
        <v>5</v>
      </c>
      <c r="R482">
        <v>16</v>
      </c>
      <c r="S482">
        <v>0</v>
      </c>
      <c r="T482">
        <v>28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17</v>
      </c>
      <c r="AC482">
        <v>8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11</v>
      </c>
      <c r="BH482">
        <v>36</v>
      </c>
      <c r="BI482">
        <v>445787.78</v>
      </c>
      <c r="BJ482">
        <v>455516.41</v>
      </c>
      <c r="BK482">
        <v>9728.6299999999992</v>
      </c>
      <c r="BL482">
        <v>3</v>
      </c>
      <c r="BM482">
        <v>13</v>
      </c>
      <c r="BN482">
        <v>0</v>
      </c>
      <c r="BO482">
        <v>0</v>
      </c>
      <c r="BP482">
        <v>0</v>
      </c>
      <c r="BQ482">
        <v>27261.597508281291</v>
      </c>
      <c r="BR482">
        <v>36965.104427147417</v>
      </c>
      <c r="BS482">
        <v>9703.5069188661291</v>
      </c>
      <c r="BT482">
        <v>418526.18249171868</v>
      </c>
      <c r="BU482">
        <v>418551.30557285261</v>
      </c>
      <c r="BV482">
        <v>25.12308113387007</v>
      </c>
      <c r="BW482">
        <v>9703.5069188661291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18482.552213573708</v>
      </c>
      <c r="CI482">
        <v>22179.06265628845</v>
      </c>
      <c r="CJ482">
        <v>25875.573099003192</v>
      </c>
      <c r="CK482">
        <v>29572.08354171793</v>
      </c>
      <c r="CL482">
        <v>33268.593984432679</v>
      </c>
      <c r="CM482">
        <v>40661.614869862162</v>
      </c>
      <c r="CN482">
        <v>44358.1253125769</v>
      </c>
      <c r="CO482">
        <v>48054.635755291652</v>
      </c>
      <c r="CP482">
        <v>51751.146198006383</v>
      </c>
      <c r="CQ482">
        <v>55447.656640721121</v>
      </c>
      <c r="CS482">
        <v>3.8094582439342299</v>
      </c>
      <c r="CT482">
        <v>1.4630000000000001</v>
      </c>
      <c r="CV482">
        <v>5.0018071826661403E-2</v>
      </c>
      <c r="CW482">
        <v>1.536176439082406</v>
      </c>
      <c r="CY482">
        <v>-462.23081207927549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-2310.4860334366458</v>
      </c>
      <c r="DK482">
        <v>-1489.0392683889261</v>
      </c>
      <c r="DL482">
        <v>-462.23081207927498</v>
      </c>
      <c r="DM482">
        <v>857.95148889027587</v>
      </c>
      <c r="DN482">
        <v>2618.1945568496758</v>
      </c>
      <c r="DO482">
        <v>-3789.0902105225418</v>
      </c>
      <c r="DP482">
        <v>-3131.9327984843658</v>
      </c>
      <c r="DQ482">
        <v>-2310.4860334366458</v>
      </c>
      <c r="DR482">
        <v>-1254.3401926610061</v>
      </c>
      <c r="DS482">
        <v>153.8542617065159</v>
      </c>
    </row>
    <row r="483" spans="1:123" x14ac:dyDescent="0.25">
      <c r="A483" s="80" t="s">
        <v>1116</v>
      </c>
      <c r="B483">
        <v>2379.8475113834902</v>
      </c>
      <c r="C483">
        <v>0</v>
      </c>
      <c r="D483">
        <v>0</v>
      </c>
      <c r="E483">
        <v>37</v>
      </c>
      <c r="F483">
        <v>36</v>
      </c>
      <c r="G483">
        <v>1619424949</v>
      </c>
      <c r="H483">
        <v>21465.516343692281</v>
      </c>
      <c r="I483">
        <v>16377.071729833489</v>
      </c>
      <c r="J483">
        <v>0</v>
      </c>
      <c r="K483">
        <v>1</v>
      </c>
      <c r="L483">
        <v>14</v>
      </c>
      <c r="M483">
        <v>1668038219</v>
      </c>
      <c r="N483">
        <v>3210</v>
      </c>
      <c r="O483">
        <v>0</v>
      </c>
      <c r="P483">
        <v>3306</v>
      </c>
      <c r="Q483">
        <v>5</v>
      </c>
      <c r="R483">
        <v>30</v>
      </c>
      <c r="S483">
        <v>5</v>
      </c>
      <c r="T483">
        <v>91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5</v>
      </c>
      <c r="BI483">
        <v>172021.18</v>
      </c>
      <c r="BJ483">
        <v>249275.61</v>
      </c>
      <c r="BK483">
        <v>77254.429999999993</v>
      </c>
      <c r="BL483">
        <v>2</v>
      </c>
      <c r="BM483">
        <v>9</v>
      </c>
      <c r="BN483">
        <v>0</v>
      </c>
      <c r="BO483">
        <v>0</v>
      </c>
      <c r="BP483">
        <v>0</v>
      </c>
      <c r="BQ483">
        <v>22722.39621918304</v>
      </c>
      <c r="BR483">
        <v>32425.77397998486</v>
      </c>
      <c r="BS483">
        <v>9703.3777608018208</v>
      </c>
      <c r="BT483">
        <v>149298.78378081691</v>
      </c>
      <c r="BU483">
        <v>216849.83602001509</v>
      </c>
      <c r="BV483">
        <v>67551.052239198179</v>
      </c>
      <c r="BW483">
        <v>9703.3777608018208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16212.88698999243</v>
      </c>
      <c r="CI483">
        <v>19455.46438799092</v>
      </c>
      <c r="CJ483">
        <v>22698.041785989401</v>
      </c>
      <c r="CK483">
        <v>25940.619183987888</v>
      </c>
      <c r="CL483">
        <v>29183.19658198638</v>
      </c>
      <c r="CM483">
        <v>35668.351377983352</v>
      </c>
      <c r="CN483">
        <v>38910.928775981833</v>
      </c>
      <c r="CO483">
        <v>42153.506173980328</v>
      </c>
      <c r="CP483">
        <v>45396.083571978808</v>
      </c>
      <c r="CQ483">
        <v>48638.660969977303</v>
      </c>
      <c r="CS483">
        <v>3.3416996410232951</v>
      </c>
      <c r="CT483">
        <v>1.4630000000000001</v>
      </c>
      <c r="CV483">
        <v>0.19699566977692839</v>
      </c>
      <c r="CW483">
        <v>1.7512046648836459</v>
      </c>
      <c r="CY483">
        <v>-1596.934265805605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-3218.2229648048478</v>
      </c>
      <c r="DK483">
        <v>-2497.6502096940731</v>
      </c>
      <c r="DL483">
        <v>-1596.934265805605</v>
      </c>
      <c r="DM483">
        <v>-438.87090937757421</v>
      </c>
      <c r="DN483">
        <v>1105.2135658597999</v>
      </c>
      <c r="DO483">
        <v>-4515.2539240042424</v>
      </c>
      <c r="DP483">
        <v>-3938.7957199156231</v>
      </c>
      <c r="DQ483">
        <v>-3218.2229648048478</v>
      </c>
      <c r="DR483">
        <v>-2291.772279662423</v>
      </c>
      <c r="DS483">
        <v>-1056.504699472523</v>
      </c>
    </row>
    <row r="484" spans="1:123" x14ac:dyDescent="0.25">
      <c r="A484" s="80" t="s">
        <v>1103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27162.311740532641</v>
      </c>
      <c r="I484">
        <v>17985.842230489081</v>
      </c>
      <c r="J484">
        <v>0</v>
      </c>
      <c r="K484">
        <v>3</v>
      </c>
      <c r="L484">
        <v>54</v>
      </c>
      <c r="M484">
        <v>1671954791</v>
      </c>
      <c r="N484">
        <v>432710</v>
      </c>
      <c r="O484">
        <v>0</v>
      </c>
      <c r="P484">
        <v>467007</v>
      </c>
      <c r="Q484">
        <v>11</v>
      </c>
      <c r="R484">
        <v>49</v>
      </c>
      <c r="S484">
        <v>70</v>
      </c>
      <c r="T484">
        <v>2798</v>
      </c>
      <c r="U484">
        <v>1178</v>
      </c>
      <c r="V484">
        <v>23570</v>
      </c>
      <c r="W484">
        <v>3</v>
      </c>
      <c r="X484">
        <v>0</v>
      </c>
      <c r="Y484">
        <v>0</v>
      </c>
      <c r="Z484">
        <v>0</v>
      </c>
      <c r="AA484">
        <v>0</v>
      </c>
      <c r="AB484">
        <v>2869</v>
      </c>
      <c r="AC484">
        <v>1</v>
      </c>
      <c r="AD484">
        <v>0</v>
      </c>
      <c r="AE484">
        <v>3808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31499</v>
      </c>
      <c r="BI484">
        <v>575528.89</v>
      </c>
      <c r="BJ484">
        <v>645684.89</v>
      </c>
      <c r="BK484">
        <v>70156</v>
      </c>
      <c r="BL484">
        <v>6</v>
      </c>
      <c r="BM484">
        <v>20</v>
      </c>
      <c r="BN484">
        <v>0</v>
      </c>
      <c r="BO484">
        <v>0</v>
      </c>
      <c r="BP484">
        <v>0</v>
      </c>
      <c r="BQ484">
        <v>30346.37714718411</v>
      </c>
      <c r="BR484">
        <v>40016.788280437489</v>
      </c>
      <c r="BS484">
        <v>9670.4111332533757</v>
      </c>
      <c r="BT484">
        <v>545182.51285281591</v>
      </c>
      <c r="BU484">
        <v>605668.10171956255</v>
      </c>
      <c r="BV484">
        <v>60485.588866746621</v>
      </c>
      <c r="BW484">
        <v>9670.4111332533757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20008.394140218741</v>
      </c>
      <c r="CI484">
        <v>24010.072968262491</v>
      </c>
      <c r="CJ484">
        <v>28011.751796306238</v>
      </c>
      <c r="CK484">
        <v>32013.430624349989</v>
      </c>
      <c r="CL484">
        <v>36015.109452393743</v>
      </c>
      <c r="CM484">
        <v>44018.467108481243</v>
      </c>
      <c r="CN484">
        <v>48020.145936524983</v>
      </c>
      <c r="CO484">
        <v>52021.824764568737</v>
      </c>
      <c r="CP484">
        <v>56023.503592612476</v>
      </c>
      <c r="CQ484">
        <v>60025.182420656231</v>
      </c>
      <c r="CS484">
        <v>4.138064838094925</v>
      </c>
      <c r="CT484">
        <v>1.4630000000000001</v>
      </c>
      <c r="CV484">
        <v>-3.3364590333119781E-2</v>
      </c>
      <c r="CW484">
        <v>1.414187604342646</v>
      </c>
      <c r="CY484">
        <v>333.78593685599691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-1667.0534771658779</v>
      </c>
      <c r="DK484">
        <v>-777.79151537837788</v>
      </c>
      <c r="DL484">
        <v>333.78593685599662</v>
      </c>
      <c r="DM484">
        <v>1762.956946871622</v>
      </c>
      <c r="DN484">
        <v>3668.5182935591201</v>
      </c>
      <c r="DO484">
        <v>-3267.7250083833769</v>
      </c>
      <c r="DP484">
        <v>-2556.315438953377</v>
      </c>
      <c r="DQ484">
        <v>-1667.0534771658779</v>
      </c>
      <c r="DR484">
        <v>-523.71666915337846</v>
      </c>
      <c r="DS484">
        <v>1000.732408196622</v>
      </c>
    </row>
    <row r="485" spans="1:123" x14ac:dyDescent="0.25">
      <c r="A485" s="80" t="s">
        <v>1091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26377.044801637319</v>
      </c>
      <c r="I485">
        <v>25605.8475562981</v>
      </c>
      <c r="J485">
        <v>0</v>
      </c>
      <c r="K485">
        <v>3</v>
      </c>
      <c r="L485">
        <v>4</v>
      </c>
      <c r="M485">
        <v>1671988653</v>
      </c>
      <c r="N485">
        <v>5790</v>
      </c>
      <c r="O485">
        <v>0</v>
      </c>
      <c r="P485">
        <v>269062</v>
      </c>
      <c r="Q485">
        <v>10</v>
      </c>
      <c r="R485">
        <v>47</v>
      </c>
      <c r="S485">
        <v>5</v>
      </c>
      <c r="T485">
        <v>5773</v>
      </c>
      <c r="U485">
        <v>0</v>
      </c>
      <c r="V485">
        <v>253212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3741</v>
      </c>
      <c r="AC485">
        <v>541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257499</v>
      </c>
      <c r="BI485">
        <v>259460.68</v>
      </c>
      <c r="BJ485">
        <v>269088.65000000002</v>
      </c>
      <c r="BK485">
        <v>9627.9699999999993</v>
      </c>
      <c r="BL485">
        <v>5</v>
      </c>
      <c r="BM485">
        <v>19</v>
      </c>
      <c r="BN485">
        <v>0</v>
      </c>
      <c r="BO485">
        <v>0</v>
      </c>
      <c r="BP485">
        <v>0</v>
      </c>
      <c r="BQ485">
        <v>29467.780669927091</v>
      </c>
      <c r="BR485">
        <v>39095.753832801551</v>
      </c>
      <c r="BS485">
        <v>9627.9731628744648</v>
      </c>
      <c r="BT485">
        <v>229992.89933007289</v>
      </c>
      <c r="BU485">
        <v>229992.89616719849</v>
      </c>
      <c r="BV485">
        <v>-3.1628744654881298E-3</v>
      </c>
      <c r="BW485">
        <v>9627.9731628744648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19547.876916400779</v>
      </c>
      <c r="CI485">
        <v>23457.452299680928</v>
      </c>
      <c r="CJ485">
        <v>27367.027682961081</v>
      </c>
      <c r="CK485">
        <v>31276.603066241241</v>
      </c>
      <c r="CL485">
        <v>35186.178449521387</v>
      </c>
      <c r="CM485">
        <v>43005.329216081707</v>
      </c>
      <c r="CN485">
        <v>46914.904599361857</v>
      </c>
      <c r="CO485">
        <v>50824.47998264202</v>
      </c>
      <c r="CP485">
        <v>54734.05536592217</v>
      </c>
      <c r="CQ485">
        <v>58643.630749202333</v>
      </c>
      <c r="CS485">
        <v>4.0606421695850861</v>
      </c>
      <c r="CT485">
        <v>1.4630000000000001</v>
      </c>
      <c r="CV485">
        <v>-1.493413284216627E-2</v>
      </c>
      <c r="CW485">
        <v>1.4411513636519111</v>
      </c>
      <c r="CY485">
        <v>145.96529532592271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-1808.822396314155</v>
      </c>
      <c r="DK485">
        <v>-940.02786669634224</v>
      </c>
      <c r="DL485">
        <v>145.96529532592291</v>
      </c>
      <c r="DM485">
        <v>1542.242217925977</v>
      </c>
      <c r="DN485">
        <v>3403.9447813927181</v>
      </c>
      <c r="DO485">
        <v>-3372.652549626217</v>
      </c>
      <c r="DP485">
        <v>-2677.6169259319672</v>
      </c>
      <c r="DQ485">
        <v>-1808.822396314155</v>
      </c>
      <c r="DR485">
        <v>-691.80085823410991</v>
      </c>
      <c r="DS485">
        <v>797.56119253928227</v>
      </c>
    </row>
    <row r="486" spans="1:123" x14ac:dyDescent="0.25">
      <c r="A486" s="80" t="s">
        <v>759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23642.424967461269</v>
      </c>
      <c r="I486">
        <v>21916.918218776391</v>
      </c>
      <c r="J486">
        <v>0</v>
      </c>
      <c r="K486">
        <v>10</v>
      </c>
      <c r="L486">
        <v>18</v>
      </c>
      <c r="M486">
        <v>1671534545</v>
      </c>
      <c r="N486">
        <v>84117</v>
      </c>
      <c r="O486">
        <v>0</v>
      </c>
      <c r="P486">
        <v>88895</v>
      </c>
      <c r="Q486">
        <v>7</v>
      </c>
      <c r="R486">
        <v>41</v>
      </c>
      <c r="S486">
        <v>27</v>
      </c>
      <c r="T486">
        <v>1599</v>
      </c>
      <c r="U486">
        <v>57</v>
      </c>
      <c r="V486">
        <v>2705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217</v>
      </c>
      <c r="AC486">
        <v>173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3179</v>
      </c>
      <c r="BI486">
        <v>427756.91</v>
      </c>
      <c r="BJ486">
        <v>437296.38</v>
      </c>
      <c r="BK486">
        <v>9539.4699999999993</v>
      </c>
      <c r="BL486">
        <v>6</v>
      </c>
      <c r="BM486">
        <v>18</v>
      </c>
      <c r="BN486">
        <v>0</v>
      </c>
      <c r="BO486">
        <v>0</v>
      </c>
      <c r="BP486">
        <v>0</v>
      </c>
      <c r="BQ486">
        <v>25679.333041216389</v>
      </c>
      <c r="BR486">
        <v>35218.80093388899</v>
      </c>
      <c r="BS486">
        <v>9539.4678926726065</v>
      </c>
      <c r="BT486">
        <v>402077.57695878361</v>
      </c>
      <c r="BU486">
        <v>402077.57906611101</v>
      </c>
      <c r="BV486">
        <v>2.107327392877778E-3</v>
      </c>
      <c r="BW486">
        <v>9539.4678926726065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17609.400466944491</v>
      </c>
      <c r="CI486">
        <v>21131.280560333391</v>
      </c>
      <c r="CJ486">
        <v>24653.160653722291</v>
      </c>
      <c r="CK486">
        <v>28175.04074711119</v>
      </c>
      <c r="CL486">
        <v>31696.92084050009</v>
      </c>
      <c r="CM486">
        <v>38740.681027277889</v>
      </c>
      <c r="CN486">
        <v>42262.561120666789</v>
      </c>
      <c r="CO486">
        <v>45784.441214055689</v>
      </c>
      <c r="CP486">
        <v>49306.321307444581</v>
      </c>
      <c r="CQ486">
        <v>52828.201400833481</v>
      </c>
      <c r="CS486">
        <v>3.6919041324035509</v>
      </c>
      <c r="CT486">
        <v>1.4630000000000001</v>
      </c>
      <c r="CV486">
        <v>8.3451751873055535E-2</v>
      </c>
      <c r="CW486">
        <v>1.58508991299028</v>
      </c>
      <c r="CY486">
        <v>-734.76765920035928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-2495.7077058948089</v>
      </c>
      <c r="DK486">
        <v>-1713.0676851417199</v>
      </c>
      <c r="DL486">
        <v>-734.76765920035905</v>
      </c>
      <c r="DM486">
        <v>523.04665986710461</v>
      </c>
      <c r="DN486">
        <v>2200.132418623723</v>
      </c>
      <c r="DO486">
        <v>-3904.4597432503679</v>
      </c>
      <c r="DP486">
        <v>-3278.3477266478972</v>
      </c>
      <c r="DQ486">
        <v>-2495.707705894808</v>
      </c>
      <c r="DR486">
        <v>-1489.456250640837</v>
      </c>
      <c r="DS486">
        <v>-147.7876436355418</v>
      </c>
    </row>
    <row r="487" spans="1:123" x14ac:dyDescent="0.25">
      <c r="A487" s="80" t="s">
        <v>1112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24504.375538320401</v>
      </c>
      <c r="I487">
        <v>12042.967747813649</v>
      </c>
      <c r="J487">
        <v>0</v>
      </c>
      <c r="K487">
        <v>24</v>
      </c>
      <c r="L487">
        <v>58</v>
      </c>
      <c r="M487">
        <v>1671686386</v>
      </c>
      <c r="N487">
        <v>641</v>
      </c>
      <c r="O487">
        <v>0</v>
      </c>
      <c r="P487">
        <v>3254</v>
      </c>
      <c r="Q487">
        <v>6</v>
      </c>
      <c r="R487">
        <v>29</v>
      </c>
      <c r="S487">
        <v>5</v>
      </c>
      <c r="T487">
        <v>2451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157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162</v>
      </c>
      <c r="BI487">
        <v>92752.42</v>
      </c>
      <c r="BJ487">
        <v>102291.86</v>
      </c>
      <c r="BK487">
        <v>9539.43</v>
      </c>
      <c r="BL487">
        <v>3</v>
      </c>
      <c r="BM487">
        <v>14</v>
      </c>
      <c r="BN487">
        <v>0</v>
      </c>
      <c r="BO487">
        <v>0</v>
      </c>
      <c r="BP487">
        <v>0</v>
      </c>
      <c r="BQ487">
        <v>26770.610021482189</v>
      </c>
      <c r="BR487">
        <v>36310.044141275081</v>
      </c>
      <c r="BS487">
        <v>9539.4341197928916</v>
      </c>
      <c r="BT487">
        <v>65981.809978517806</v>
      </c>
      <c r="BU487">
        <v>65981.81585872492</v>
      </c>
      <c r="BV487">
        <v>-4.1197928912879433E-3</v>
      </c>
      <c r="BW487">
        <v>9539.4341197928916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18155.02207063754</v>
      </c>
      <c r="CI487">
        <v>21786.026484765051</v>
      </c>
      <c r="CJ487">
        <v>25417.03089889255</v>
      </c>
      <c r="CK487">
        <v>29048.035313020071</v>
      </c>
      <c r="CL487">
        <v>32679.03972714757</v>
      </c>
      <c r="CM487">
        <v>39941.048555402587</v>
      </c>
      <c r="CN487">
        <v>43572.052969530087</v>
      </c>
      <c r="CO487">
        <v>47203.057383657608</v>
      </c>
      <c r="CP487">
        <v>50834.061797785107</v>
      </c>
      <c r="CQ487">
        <v>54465.066211912621</v>
      </c>
      <c r="CS487">
        <v>3.8063100688475009</v>
      </c>
      <c r="CT487">
        <v>1.4630000000000001</v>
      </c>
      <c r="CV487">
        <v>5.0886535161110968E-2</v>
      </c>
      <c r="CW487">
        <v>1.537447000940706</v>
      </c>
      <c r="CY487">
        <v>-461.92308447412148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-2277.4252915378761</v>
      </c>
      <c r="DK487">
        <v>-1470.5354217317631</v>
      </c>
      <c r="DL487">
        <v>-461.92308447412142</v>
      </c>
      <c r="DM487">
        <v>834.8642062857034</v>
      </c>
      <c r="DN487">
        <v>2563.9139272988009</v>
      </c>
      <c r="DO487">
        <v>-3729.8270571888779</v>
      </c>
      <c r="DP487">
        <v>-3084.3151613439882</v>
      </c>
      <c r="DQ487">
        <v>-2277.4252915378752</v>
      </c>
      <c r="DR487">
        <v>-1239.995458930016</v>
      </c>
      <c r="DS487">
        <v>143.24431788046419</v>
      </c>
    </row>
    <row r="488" spans="1:123" x14ac:dyDescent="0.25">
      <c r="A488" s="80" t="s">
        <v>1129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20751.714435687281</v>
      </c>
      <c r="I488">
        <v>18983.377374937219</v>
      </c>
      <c r="J488">
        <v>0</v>
      </c>
      <c r="K488">
        <v>38</v>
      </c>
      <c r="L488">
        <v>15</v>
      </c>
      <c r="M488">
        <v>1672107462</v>
      </c>
      <c r="N488">
        <v>15471</v>
      </c>
      <c r="O488">
        <v>0</v>
      </c>
      <c r="P488">
        <v>76916</v>
      </c>
      <c r="Q488">
        <v>3</v>
      </c>
      <c r="R488">
        <v>9</v>
      </c>
      <c r="S488">
        <v>0</v>
      </c>
      <c r="T488">
        <v>704</v>
      </c>
      <c r="U488">
        <v>0</v>
      </c>
      <c r="V488">
        <v>60741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60741</v>
      </c>
      <c r="BI488">
        <v>30760.19</v>
      </c>
      <c r="BJ488">
        <v>40240.639999999999</v>
      </c>
      <c r="BK488">
        <v>9480.4500000000007</v>
      </c>
      <c r="BL488">
        <v>2</v>
      </c>
      <c r="BM488">
        <v>5</v>
      </c>
      <c r="BN488">
        <v>0</v>
      </c>
      <c r="BO488">
        <v>0</v>
      </c>
      <c r="BP488">
        <v>0</v>
      </c>
      <c r="BQ488">
        <v>21322.68002245768</v>
      </c>
      <c r="BR488">
        <v>30803.132248998911</v>
      </c>
      <c r="BS488">
        <v>9480.4522265412252</v>
      </c>
      <c r="BT488">
        <v>9437.5099775423187</v>
      </c>
      <c r="BU488">
        <v>9437.5077510010924</v>
      </c>
      <c r="BV488">
        <v>-2.2265412244450999E-3</v>
      </c>
      <c r="BW488">
        <v>9480.4522265412252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15401.56612449945</v>
      </c>
      <c r="CI488">
        <v>18481.87934939934</v>
      </c>
      <c r="CJ488">
        <v>21562.192574299239</v>
      </c>
      <c r="CK488">
        <v>24642.505799199131</v>
      </c>
      <c r="CL488">
        <v>27722.819024099019</v>
      </c>
      <c r="CM488">
        <v>33883.445473898799</v>
      </c>
      <c r="CN488">
        <v>36963.758698798687</v>
      </c>
      <c r="CO488">
        <v>40044.071923698582</v>
      </c>
      <c r="CP488">
        <v>43124.385148598471</v>
      </c>
      <c r="CQ488">
        <v>46204.698373498359</v>
      </c>
      <c r="CS488">
        <v>3.2491205601736239</v>
      </c>
      <c r="CT488">
        <v>1.4630000000000001</v>
      </c>
      <c r="CV488">
        <v>0.23110236321494049</v>
      </c>
      <c r="CW488">
        <v>1.8011027573834579</v>
      </c>
      <c r="CY488">
        <v>-1779.6691642914991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-3319.825776741443</v>
      </c>
      <c r="DK488">
        <v>-2635.3117267636899</v>
      </c>
      <c r="DL488">
        <v>-1779.669164291498</v>
      </c>
      <c r="DM488">
        <v>-679.55729825582239</v>
      </c>
      <c r="DN488">
        <v>787.25852312507777</v>
      </c>
      <c r="DO488">
        <v>-4551.9510667014001</v>
      </c>
      <c r="DP488">
        <v>-4004.3398267191969</v>
      </c>
      <c r="DQ488">
        <v>-3319.825776741443</v>
      </c>
      <c r="DR488">
        <v>-2439.7362839129032</v>
      </c>
      <c r="DS488">
        <v>-1266.283626808183</v>
      </c>
    </row>
    <row r="489" spans="1:123" x14ac:dyDescent="0.25">
      <c r="A489" s="80" t="s">
        <v>1257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41886.805565596893</v>
      </c>
      <c r="I489">
        <v>41666.660000000003</v>
      </c>
      <c r="J489">
        <v>17894.256448846711</v>
      </c>
      <c r="K489">
        <v>3</v>
      </c>
      <c r="L489">
        <v>3</v>
      </c>
      <c r="M489">
        <v>1671631089</v>
      </c>
      <c r="N489">
        <v>53</v>
      </c>
      <c r="O489">
        <v>0</v>
      </c>
      <c r="P489">
        <v>173</v>
      </c>
      <c r="Q489">
        <v>2</v>
      </c>
      <c r="R489">
        <v>2</v>
      </c>
      <c r="S489">
        <v>0</v>
      </c>
      <c r="T489">
        <v>120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61898.47</v>
      </c>
      <c r="BJ489">
        <v>71372.66</v>
      </c>
      <c r="BK489">
        <v>9474.19</v>
      </c>
      <c r="BL489">
        <v>1</v>
      </c>
      <c r="BM489">
        <v>2</v>
      </c>
      <c r="BN489">
        <v>0</v>
      </c>
      <c r="BO489">
        <v>0</v>
      </c>
      <c r="BP489">
        <v>0</v>
      </c>
      <c r="BQ489">
        <v>52395.35399872667</v>
      </c>
      <c r="BR489">
        <v>61869.542177495387</v>
      </c>
      <c r="BS489">
        <v>9474.188178768718</v>
      </c>
      <c r="BT489">
        <v>9503.1160012733308</v>
      </c>
      <c r="BU489">
        <v>9503.1178225046169</v>
      </c>
      <c r="BV489">
        <v>1.8212312825198751E-3</v>
      </c>
      <c r="BW489">
        <v>9474.188178768718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30934.77108874769</v>
      </c>
      <c r="CI489">
        <v>37121.725306497232</v>
      </c>
      <c r="CJ489">
        <v>43308.679524246771</v>
      </c>
      <c r="CK489">
        <v>49495.633741996309</v>
      </c>
      <c r="CL489">
        <v>55682.587959745848</v>
      </c>
      <c r="CM489">
        <v>68056.496395244933</v>
      </c>
      <c r="CN489">
        <v>74243.450612994464</v>
      </c>
      <c r="CO489">
        <v>80430.40483074401</v>
      </c>
      <c r="CP489">
        <v>86617.359048493541</v>
      </c>
      <c r="CQ489">
        <v>92804.313266243087</v>
      </c>
      <c r="CS489">
        <v>6.5303265050342354</v>
      </c>
      <c r="CT489">
        <v>1.4630000000000001</v>
      </c>
      <c r="CV489">
        <v>-0.38747319955343801</v>
      </c>
      <c r="CW489">
        <v>0.89612670905332037</v>
      </c>
      <c r="CY489">
        <v>5993.1973656051296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2899.7202567303589</v>
      </c>
      <c r="DK489">
        <v>4274.598971785812</v>
      </c>
      <c r="DL489">
        <v>5993.1973656051287</v>
      </c>
      <c r="DM489">
        <v>8202.8238719442506</v>
      </c>
      <c r="DN489">
        <v>11148.992547063081</v>
      </c>
      <c r="DO489">
        <v>424.9385696305435</v>
      </c>
      <c r="DP489">
        <v>1524.8415416749069</v>
      </c>
      <c r="DQ489">
        <v>2899.7202567303589</v>
      </c>
      <c r="DR489">
        <v>4667.4214618016558</v>
      </c>
      <c r="DS489">
        <v>7024.3564018967172</v>
      </c>
    </row>
    <row r="490" spans="1:123" x14ac:dyDescent="0.25">
      <c r="A490" s="80" t="s">
        <v>756</v>
      </c>
      <c r="B490">
        <v>23341.396926906571</v>
      </c>
      <c r="C490">
        <v>22900.948948906291</v>
      </c>
      <c r="D490">
        <v>0</v>
      </c>
      <c r="E490">
        <v>6</v>
      </c>
      <c r="F490">
        <v>1</v>
      </c>
      <c r="G490">
        <v>1671588371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16</v>
      </c>
      <c r="O490">
        <v>0</v>
      </c>
      <c r="P490">
        <v>307</v>
      </c>
      <c r="Q490">
        <v>2</v>
      </c>
      <c r="R490">
        <v>3</v>
      </c>
      <c r="S490">
        <v>0</v>
      </c>
      <c r="T490">
        <v>291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25262.15</v>
      </c>
      <c r="BJ490">
        <v>34698.51</v>
      </c>
      <c r="BK490">
        <v>9436.36</v>
      </c>
      <c r="BL490">
        <v>1</v>
      </c>
      <c r="BM490">
        <v>1</v>
      </c>
      <c r="BN490">
        <v>25262.145494814529</v>
      </c>
      <c r="BO490">
        <v>34698.50835208378</v>
      </c>
      <c r="BP490">
        <v>9436.3628572692505</v>
      </c>
      <c r="BQ490">
        <v>0</v>
      </c>
      <c r="BR490">
        <v>0</v>
      </c>
      <c r="BS490">
        <v>0</v>
      </c>
      <c r="BT490">
        <v>4.5051854722260032E-3</v>
      </c>
      <c r="BU490">
        <v>1.6479162222822199E-3</v>
      </c>
      <c r="BV490">
        <v>-2.8572692499437839E-3</v>
      </c>
      <c r="BW490">
        <v>9436.3628572692505</v>
      </c>
      <c r="BX490">
        <v>17349.25417604189</v>
      </c>
      <c r="BY490">
        <v>20819.105011250271</v>
      </c>
      <c r="BZ490">
        <v>24288.955846458641</v>
      </c>
      <c r="CA490">
        <v>27758.806681667029</v>
      </c>
      <c r="CB490">
        <v>31228.657516875399</v>
      </c>
      <c r="CC490">
        <v>38168.359187292161</v>
      </c>
      <c r="CD490">
        <v>41638.210022500527</v>
      </c>
      <c r="CE490">
        <v>45108.060857708922</v>
      </c>
      <c r="CF490">
        <v>48577.911692917289</v>
      </c>
      <c r="CG490">
        <v>52047.76252812567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3.677106198322373</v>
      </c>
      <c r="CT490">
        <v>1.4630000000000001</v>
      </c>
      <c r="CU490">
        <v>8.7811932607478882E-2</v>
      </c>
      <c r="CX490">
        <v>-761.73576924830581</v>
      </c>
      <c r="CZ490">
        <v>-2496.6611868524942</v>
      </c>
      <c r="DA490">
        <v>-1725.583223472855</v>
      </c>
      <c r="DB490">
        <v>-761.73576924830559</v>
      </c>
      <c r="DC490">
        <v>477.49667189754291</v>
      </c>
      <c r="DD490">
        <v>2129.8065934253432</v>
      </c>
      <c r="DE490">
        <v>-3884.6015209358461</v>
      </c>
      <c r="DF490">
        <v>-3267.7391502321329</v>
      </c>
      <c r="DG490">
        <v>-2496.6611868524942</v>
      </c>
      <c r="DH490">
        <v>-1505.2752339358151</v>
      </c>
      <c r="DI490">
        <v>-183.4272967135748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</row>
    <row r="491" spans="1:123" x14ac:dyDescent="0.25">
      <c r="A491" s="80" t="s">
        <v>752</v>
      </c>
      <c r="B491">
        <v>11683.08965902109</v>
      </c>
      <c r="C491">
        <v>0</v>
      </c>
      <c r="D491">
        <v>0</v>
      </c>
      <c r="E491">
        <v>388</v>
      </c>
      <c r="F491">
        <v>102</v>
      </c>
      <c r="G491">
        <v>1635911094</v>
      </c>
      <c r="H491">
        <v>23834.605371363468</v>
      </c>
      <c r="I491">
        <v>20000</v>
      </c>
      <c r="J491">
        <v>0</v>
      </c>
      <c r="K491">
        <v>157</v>
      </c>
      <c r="L491">
        <v>57</v>
      </c>
      <c r="M491">
        <v>1671710715</v>
      </c>
      <c r="N491">
        <v>5579</v>
      </c>
      <c r="O491">
        <v>0</v>
      </c>
      <c r="P491">
        <v>6405</v>
      </c>
      <c r="Q491">
        <v>5</v>
      </c>
      <c r="R491">
        <v>12</v>
      </c>
      <c r="S491">
        <v>5</v>
      </c>
      <c r="T491">
        <v>787</v>
      </c>
      <c r="U491">
        <v>4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30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39</v>
      </c>
      <c r="BI491">
        <v>25768.76</v>
      </c>
      <c r="BJ491">
        <v>35141.660000000003</v>
      </c>
      <c r="BK491">
        <v>9372.9</v>
      </c>
      <c r="BL491">
        <v>1</v>
      </c>
      <c r="BM491">
        <v>2</v>
      </c>
      <c r="BN491">
        <v>0</v>
      </c>
      <c r="BO491">
        <v>0</v>
      </c>
      <c r="BP491">
        <v>0</v>
      </c>
      <c r="BQ491">
        <v>25744.163739208161</v>
      </c>
      <c r="BR491">
        <v>35117.067402343717</v>
      </c>
      <c r="BS491">
        <v>9372.9036631355593</v>
      </c>
      <c r="BT491">
        <v>24.596260791840901</v>
      </c>
      <c r="BU491">
        <v>24.592597656286671</v>
      </c>
      <c r="BV491">
        <v>-3.6631355596909998E-3</v>
      </c>
      <c r="BW491">
        <v>9372.9036631355593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17558.533701171858</v>
      </c>
      <c r="CI491">
        <v>21070.240441406229</v>
      </c>
      <c r="CJ491">
        <v>24581.9471816406</v>
      </c>
      <c r="CK491">
        <v>28093.653921874971</v>
      </c>
      <c r="CL491">
        <v>31605.36066210935</v>
      </c>
      <c r="CM491">
        <v>38628.774142578091</v>
      </c>
      <c r="CN491">
        <v>42140.480882812459</v>
      </c>
      <c r="CO491">
        <v>45652.187623046833</v>
      </c>
      <c r="CP491">
        <v>49163.894363281201</v>
      </c>
      <c r="CQ491">
        <v>52675.601103515583</v>
      </c>
      <c r="CS491">
        <v>3.7466583104296891</v>
      </c>
      <c r="CT491">
        <v>1.4630000000000001</v>
      </c>
      <c r="CV491">
        <v>6.7618039484699244E-2</v>
      </c>
      <c r="CW491">
        <v>1.561925191766115</v>
      </c>
      <c r="CY491">
        <v>-593.63681254962967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-2349.4901826668161</v>
      </c>
      <c r="DK491">
        <v>-1569.110907059177</v>
      </c>
      <c r="DL491">
        <v>-593.63681254963012</v>
      </c>
      <c r="DM491">
        <v>660.54416610550288</v>
      </c>
      <c r="DN491">
        <v>2332.785470979014</v>
      </c>
      <c r="DO491">
        <v>-3754.1728787605639</v>
      </c>
      <c r="DP491">
        <v>-3129.8694582744538</v>
      </c>
      <c r="DQ491">
        <v>-2349.4901826668161</v>
      </c>
      <c r="DR491">
        <v>-1346.14539974271</v>
      </c>
      <c r="DS491">
        <v>-8.352355843901023</v>
      </c>
    </row>
    <row r="492" spans="1:123" x14ac:dyDescent="0.25">
      <c r="A492" s="80" t="s">
        <v>1114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23795.121334456111</v>
      </c>
      <c r="I492">
        <v>15936.257474677301</v>
      </c>
      <c r="J492">
        <v>0</v>
      </c>
      <c r="K492">
        <v>38</v>
      </c>
      <c r="L492">
        <v>59</v>
      </c>
      <c r="M492">
        <v>1671285847</v>
      </c>
      <c r="N492">
        <v>2771</v>
      </c>
      <c r="O492">
        <v>0</v>
      </c>
      <c r="P492">
        <v>6203</v>
      </c>
      <c r="Q492">
        <v>7</v>
      </c>
      <c r="R492">
        <v>70</v>
      </c>
      <c r="S492">
        <v>5</v>
      </c>
      <c r="T492">
        <v>2389</v>
      </c>
      <c r="U492">
        <v>0</v>
      </c>
      <c r="V492">
        <v>370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668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1043</v>
      </c>
      <c r="BI492">
        <v>197466.59</v>
      </c>
      <c r="BJ492">
        <v>206897.53</v>
      </c>
      <c r="BK492">
        <v>9430.94</v>
      </c>
      <c r="BL492">
        <v>4</v>
      </c>
      <c r="BM492">
        <v>33</v>
      </c>
      <c r="BN492">
        <v>0</v>
      </c>
      <c r="BO492">
        <v>0</v>
      </c>
      <c r="BP492">
        <v>0</v>
      </c>
      <c r="BQ492">
        <v>25903.530840114228</v>
      </c>
      <c r="BR492">
        <v>35228.361982485243</v>
      </c>
      <c r="BS492">
        <v>9324.8311423710074</v>
      </c>
      <c r="BT492">
        <v>171563.0591598858</v>
      </c>
      <c r="BU492">
        <v>171669.16801751469</v>
      </c>
      <c r="BV492">
        <v>106.10885762899311</v>
      </c>
      <c r="BW492">
        <v>9324.8311423710074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17614.180991242622</v>
      </c>
      <c r="CI492">
        <v>21137.01718949114</v>
      </c>
      <c r="CJ492">
        <v>24659.853387739659</v>
      </c>
      <c r="CK492">
        <v>28182.689585988192</v>
      </c>
      <c r="CL492">
        <v>31705.52578423671</v>
      </c>
      <c r="CM492">
        <v>38751.198180733772</v>
      </c>
      <c r="CN492">
        <v>42274.03437898228</v>
      </c>
      <c r="CO492">
        <v>45796.870577230809</v>
      </c>
      <c r="CP492">
        <v>49319.706775479317</v>
      </c>
      <c r="CQ492">
        <v>52842.542973727846</v>
      </c>
      <c r="CS492">
        <v>3.7779088376637122</v>
      </c>
      <c r="CT492">
        <v>1.4630000000000001</v>
      </c>
      <c r="CV492">
        <v>5.8786797638460619E-2</v>
      </c>
      <c r="CW492">
        <v>1.5490050849450681</v>
      </c>
      <c r="CY492">
        <v>-517.74064674969884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-2279.15874587396</v>
      </c>
      <c r="DK492">
        <v>-1496.306257374288</v>
      </c>
      <c r="DL492">
        <v>-517.7406467496985</v>
      </c>
      <c r="DM492">
        <v>740.41513833905992</v>
      </c>
      <c r="DN492">
        <v>2417.956185124071</v>
      </c>
      <c r="DO492">
        <v>-3688.2932251733691</v>
      </c>
      <c r="DP492">
        <v>-3062.0112343736319</v>
      </c>
      <c r="DQ492">
        <v>-2279.15874587396</v>
      </c>
      <c r="DR492">
        <v>-1272.634117802952</v>
      </c>
      <c r="DS492">
        <v>69.398719625056401</v>
      </c>
    </row>
    <row r="493" spans="1:123" x14ac:dyDescent="0.25">
      <c r="A493" s="80" t="s">
        <v>748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25474.307458906609</v>
      </c>
      <c r="I493">
        <v>15066.165136812</v>
      </c>
      <c r="J493">
        <v>0</v>
      </c>
      <c r="K493">
        <v>8</v>
      </c>
      <c r="L493">
        <v>58</v>
      </c>
      <c r="M493">
        <v>1672164312</v>
      </c>
      <c r="N493">
        <v>15323</v>
      </c>
      <c r="O493">
        <v>0</v>
      </c>
      <c r="P493">
        <v>29024</v>
      </c>
      <c r="Q493">
        <v>12</v>
      </c>
      <c r="R493">
        <v>67</v>
      </c>
      <c r="S493">
        <v>851</v>
      </c>
      <c r="T493">
        <v>8126</v>
      </c>
      <c r="U493">
        <v>1</v>
      </c>
      <c r="V493">
        <v>4230</v>
      </c>
      <c r="W493">
        <v>0</v>
      </c>
      <c r="X493">
        <v>0</v>
      </c>
      <c r="Y493">
        <v>0</v>
      </c>
      <c r="Z493">
        <v>3</v>
      </c>
      <c r="AA493">
        <v>0</v>
      </c>
      <c r="AB493">
        <v>108</v>
      </c>
      <c r="AC493">
        <v>382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5575</v>
      </c>
      <c r="BI493">
        <v>39786.400000000001</v>
      </c>
      <c r="BJ493">
        <v>49375.64</v>
      </c>
      <c r="BK493">
        <v>9589.24</v>
      </c>
      <c r="BL493">
        <v>3</v>
      </c>
      <c r="BM493">
        <v>7</v>
      </c>
      <c r="BN493">
        <v>0</v>
      </c>
      <c r="BO493">
        <v>0</v>
      </c>
      <c r="BP493">
        <v>0</v>
      </c>
      <c r="BQ493">
        <v>28408.743371419881</v>
      </c>
      <c r="BR493">
        <v>37705.717883945319</v>
      </c>
      <c r="BS493">
        <v>9296.9745125254394</v>
      </c>
      <c r="BT493">
        <v>11377.65662858012</v>
      </c>
      <c r="BU493">
        <v>11669.92211605468</v>
      </c>
      <c r="BV493">
        <v>292.26548747456042</v>
      </c>
      <c r="BW493">
        <v>9296.9745125254394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18852.85894197266</v>
      </c>
      <c r="CI493">
        <v>22623.430730367189</v>
      </c>
      <c r="CJ493">
        <v>26394.002518761721</v>
      </c>
      <c r="CK493">
        <v>30164.574307156261</v>
      </c>
      <c r="CL493">
        <v>33935.146095550786</v>
      </c>
      <c r="CM493">
        <v>41476.289672339852</v>
      </c>
      <c r="CN493">
        <v>45246.861460734377</v>
      </c>
      <c r="CO493">
        <v>49017.433249128917</v>
      </c>
      <c r="CP493">
        <v>52788.005037523442</v>
      </c>
      <c r="CQ493">
        <v>56558.576825917968</v>
      </c>
      <c r="CS493">
        <v>4.0556976716614557</v>
      </c>
      <c r="CT493">
        <v>1.4630000000000001</v>
      </c>
      <c r="CV493">
        <v>-1.3733191221484311E-2</v>
      </c>
      <c r="CW493">
        <v>1.4429083412429691</v>
      </c>
      <c r="CY493">
        <v>129.45495846089099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-1755.830935736376</v>
      </c>
      <c r="DK493">
        <v>-917.92609387092489</v>
      </c>
      <c r="DL493">
        <v>129.45495846089031</v>
      </c>
      <c r="DM493">
        <v>1476.087740030365</v>
      </c>
      <c r="DN493">
        <v>3271.5981154563342</v>
      </c>
      <c r="DO493">
        <v>-3264.0596510941882</v>
      </c>
      <c r="DP493">
        <v>-2593.7357776018271</v>
      </c>
      <c r="DQ493">
        <v>-1755.8309357363751</v>
      </c>
      <c r="DR493">
        <v>-678.52471048079497</v>
      </c>
      <c r="DS493">
        <v>757.88358985997911</v>
      </c>
    </row>
    <row r="494" spans="1:123" x14ac:dyDescent="0.25">
      <c r="A494" s="80" t="s">
        <v>598</v>
      </c>
      <c r="B494">
        <v>63985.160555075287</v>
      </c>
      <c r="C494">
        <v>0</v>
      </c>
      <c r="D494">
        <v>0</v>
      </c>
      <c r="E494">
        <v>10</v>
      </c>
      <c r="F494">
        <v>8</v>
      </c>
      <c r="G494">
        <v>1671024107</v>
      </c>
      <c r="H494">
        <v>23757.04445644384</v>
      </c>
      <c r="I494">
        <v>0</v>
      </c>
      <c r="J494">
        <v>0</v>
      </c>
      <c r="K494">
        <v>9</v>
      </c>
      <c r="L494">
        <v>15</v>
      </c>
      <c r="M494">
        <v>1671702764</v>
      </c>
      <c r="N494">
        <v>126873</v>
      </c>
      <c r="O494">
        <v>0</v>
      </c>
      <c r="P494">
        <v>133549</v>
      </c>
      <c r="Q494">
        <v>7</v>
      </c>
      <c r="R494">
        <v>20</v>
      </c>
      <c r="S494">
        <v>1649</v>
      </c>
      <c r="T494">
        <v>841</v>
      </c>
      <c r="U494">
        <v>2454</v>
      </c>
      <c r="V494">
        <v>1399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240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93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5835</v>
      </c>
      <c r="BI494">
        <v>1211414.76</v>
      </c>
      <c r="BJ494">
        <v>4638566.6500000004</v>
      </c>
      <c r="BK494">
        <v>3427151.88</v>
      </c>
      <c r="BL494">
        <v>5</v>
      </c>
      <c r="BM494">
        <v>7</v>
      </c>
      <c r="BN494">
        <v>94048.70985128</v>
      </c>
      <c r="BO494">
        <v>94048.70985128</v>
      </c>
      <c r="BP494">
        <v>0</v>
      </c>
      <c r="BQ494">
        <v>25830.95910229567</v>
      </c>
      <c r="BR494">
        <v>35124.649147381919</v>
      </c>
      <c r="BS494">
        <v>9293.6900450862486</v>
      </c>
      <c r="BT494">
        <v>1091535.0910464239</v>
      </c>
      <c r="BU494">
        <v>4509393.2910013394</v>
      </c>
      <c r="BV494">
        <v>3417858.1899549142</v>
      </c>
      <c r="BW494">
        <v>9293.6900450862486</v>
      </c>
      <c r="BX494">
        <v>47024.35492564</v>
      </c>
      <c r="BY494">
        <v>56429.225910768</v>
      </c>
      <c r="BZ494">
        <v>65834.096895896</v>
      </c>
      <c r="CA494">
        <v>75238.967881024</v>
      </c>
      <c r="CB494">
        <v>84643.838866152</v>
      </c>
      <c r="CC494">
        <v>103453.580836408</v>
      </c>
      <c r="CD494">
        <v>112858.451821536</v>
      </c>
      <c r="CE494">
        <v>122263.322806664</v>
      </c>
      <c r="CF494">
        <v>131668.193791792</v>
      </c>
      <c r="CG494">
        <v>141073.06477691999</v>
      </c>
      <c r="CH494">
        <v>17562.324573690959</v>
      </c>
      <c r="CI494">
        <v>21074.789488429149</v>
      </c>
      <c r="CJ494">
        <v>24587.254403167339</v>
      </c>
      <c r="CK494">
        <v>28099.719317905539</v>
      </c>
      <c r="CL494">
        <v>31612.184232643729</v>
      </c>
      <c r="CM494">
        <v>38637.114062120112</v>
      </c>
      <c r="CN494">
        <v>42149.578976858298</v>
      </c>
      <c r="CO494">
        <v>45662.043891596499</v>
      </c>
      <c r="CP494">
        <v>49174.508806334678</v>
      </c>
      <c r="CQ494">
        <v>52686.973721072878</v>
      </c>
      <c r="CR494" t="s">
        <v>116</v>
      </c>
      <c r="CS494">
        <v>3.779408284221077</v>
      </c>
      <c r="CT494">
        <v>1.4630000000000001</v>
      </c>
      <c r="CU494">
        <v>-1</v>
      </c>
      <c r="CV494">
        <v>5.836673341165266E-2</v>
      </c>
      <c r="CW494">
        <v>1.548390530981248</v>
      </c>
      <c r="CY494">
        <v>-512.527758240769</v>
      </c>
      <c r="CZ494">
        <v>18809.741970256</v>
      </c>
      <c r="DA494">
        <v>20899.713300284449</v>
      </c>
      <c r="DB494">
        <v>23512.17746282</v>
      </c>
      <c r="DC494">
        <v>26871.059957508569</v>
      </c>
      <c r="DD494">
        <v>31349.56995042667</v>
      </c>
      <c r="DE494">
        <v>15047.7935762048</v>
      </c>
      <c r="DF494">
        <v>16719.770640227551</v>
      </c>
      <c r="DG494">
        <v>18809.741970256</v>
      </c>
      <c r="DH494">
        <v>21496.847966006859</v>
      </c>
      <c r="DI494">
        <v>25079.65596034133</v>
      </c>
      <c r="DJ494">
        <v>-2268.7602156098651</v>
      </c>
      <c r="DK494">
        <v>-1488.212456779155</v>
      </c>
      <c r="DL494">
        <v>-512.52775824076889</v>
      </c>
      <c r="DM494">
        <v>741.92399702287184</v>
      </c>
      <c r="DN494">
        <v>2414.526337374391</v>
      </c>
      <c r="DO494">
        <v>-3673.7461815051411</v>
      </c>
      <c r="DP494">
        <v>-3049.3079744405741</v>
      </c>
      <c r="DQ494">
        <v>-2268.7602156098651</v>
      </c>
      <c r="DR494">
        <v>-1265.198811398953</v>
      </c>
      <c r="DS494">
        <v>72.883060882262725</v>
      </c>
    </row>
    <row r="495" spans="1:123" x14ac:dyDescent="0.25">
      <c r="A495" s="80" t="s">
        <v>1104</v>
      </c>
      <c r="B495">
        <v>26005.387236823732</v>
      </c>
      <c r="C495">
        <v>24447.87202411675</v>
      </c>
      <c r="D495">
        <v>0.94218780993368245</v>
      </c>
      <c r="E495">
        <v>5</v>
      </c>
      <c r="F495">
        <v>15</v>
      </c>
      <c r="G495">
        <v>1671935063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341</v>
      </c>
      <c r="O495">
        <v>0</v>
      </c>
      <c r="P495">
        <v>346</v>
      </c>
      <c r="Q495">
        <v>4</v>
      </c>
      <c r="R495">
        <v>10</v>
      </c>
      <c r="S495">
        <v>5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28952.87</v>
      </c>
      <c r="BJ495">
        <v>38228.39</v>
      </c>
      <c r="BK495">
        <v>9275.51</v>
      </c>
      <c r="BL495">
        <v>1</v>
      </c>
      <c r="BM495">
        <v>1</v>
      </c>
      <c r="BN495">
        <v>28952.873693454789</v>
      </c>
      <c r="BO495">
        <v>38228.387094802143</v>
      </c>
      <c r="BP495">
        <v>9275.5134013473544</v>
      </c>
      <c r="BQ495">
        <v>0</v>
      </c>
      <c r="BR495">
        <v>0</v>
      </c>
      <c r="BS495">
        <v>0</v>
      </c>
      <c r="BT495">
        <v>-3.6934547897544689E-3</v>
      </c>
      <c r="BU495">
        <v>2.905197856307495E-3</v>
      </c>
      <c r="BV495">
        <v>-3.401347354156314E-3</v>
      </c>
      <c r="BW495">
        <v>9275.5134013473544</v>
      </c>
      <c r="BX495">
        <v>19114.193547401072</v>
      </c>
      <c r="BY495">
        <v>22937.032256881281</v>
      </c>
      <c r="BZ495">
        <v>26759.870966361501</v>
      </c>
      <c r="CA495">
        <v>30582.709675841721</v>
      </c>
      <c r="CB495">
        <v>34405.548385321927</v>
      </c>
      <c r="CC495">
        <v>42051.22580428236</v>
      </c>
      <c r="CD495">
        <v>45874.064513762569</v>
      </c>
      <c r="CE495">
        <v>49696.903223242793</v>
      </c>
      <c r="CF495">
        <v>53519.741932722987</v>
      </c>
      <c r="CG495">
        <v>57342.580642203218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4.1214308513908371</v>
      </c>
      <c r="CT495">
        <v>1.4630000000000001</v>
      </c>
      <c r="CU495">
        <v>-2.9463275199645419E-2</v>
      </c>
      <c r="CX495">
        <v>281.58337235318209</v>
      </c>
      <c r="CZ495">
        <v>-1629.8359823869259</v>
      </c>
      <c r="DA495">
        <v>-780.31626916909954</v>
      </c>
      <c r="DB495">
        <v>281.5833723531814</v>
      </c>
      <c r="DC495">
        <v>1646.882911453258</v>
      </c>
      <c r="DD495">
        <v>3467.2822969200261</v>
      </c>
      <c r="DE495">
        <v>-3158.9714661790108</v>
      </c>
      <c r="DF495">
        <v>-2479.355695604751</v>
      </c>
      <c r="DG495">
        <v>-1629.835982386925</v>
      </c>
      <c r="DH495">
        <v>-537.59635110686395</v>
      </c>
      <c r="DI495">
        <v>918.72315726655142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</row>
    <row r="496" spans="1:123" x14ac:dyDescent="0.25">
      <c r="A496" s="80" t="s">
        <v>765</v>
      </c>
      <c r="B496">
        <v>1758.545586899839</v>
      </c>
      <c r="C496">
        <v>0</v>
      </c>
      <c r="D496">
        <v>0</v>
      </c>
      <c r="E496">
        <v>47</v>
      </c>
      <c r="F496">
        <v>79</v>
      </c>
      <c r="G496">
        <v>1649394996</v>
      </c>
      <c r="H496">
        <v>23432.412159803731</v>
      </c>
      <c r="I496">
        <v>14230.299815970209</v>
      </c>
      <c r="J496">
        <v>0</v>
      </c>
      <c r="K496">
        <v>12</v>
      </c>
      <c r="L496">
        <v>38</v>
      </c>
      <c r="M496">
        <v>1671646620</v>
      </c>
      <c r="N496">
        <v>16995</v>
      </c>
      <c r="O496">
        <v>0</v>
      </c>
      <c r="P496">
        <v>28189</v>
      </c>
      <c r="Q496">
        <v>3</v>
      </c>
      <c r="R496">
        <v>15</v>
      </c>
      <c r="S496">
        <v>0</v>
      </c>
      <c r="T496">
        <v>11186</v>
      </c>
      <c r="U496">
        <v>8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8</v>
      </c>
      <c r="BI496">
        <v>39799.629999999997</v>
      </c>
      <c r="BJ496">
        <v>49061.89</v>
      </c>
      <c r="BK496">
        <v>9262.26</v>
      </c>
      <c r="BL496">
        <v>2</v>
      </c>
      <c r="BM496">
        <v>3</v>
      </c>
      <c r="BN496">
        <v>0</v>
      </c>
      <c r="BO496">
        <v>0</v>
      </c>
      <c r="BP496">
        <v>0</v>
      </c>
      <c r="BQ496">
        <v>25460.671250443371</v>
      </c>
      <c r="BR496">
        <v>34722.931624819394</v>
      </c>
      <c r="BS496">
        <v>9262.2603743760119</v>
      </c>
      <c r="BT496">
        <v>14338.958749556619</v>
      </c>
      <c r="BU496">
        <v>14338.958375180609</v>
      </c>
      <c r="BV496">
        <v>-3.7437601167766838E-4</v>
      </c>
      <c r="BW496">
        <v>9262.2603743760119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17361.46581240969</v>
      </c>
      <c r="CI496">
        <v>20833.758974891629</v>
      </c>
      <c r="CJ496">
        <v>24306.052137373568</v>
      </c>
      <c r="CK496">
        <v>27778.345299855511</v>
      </c>
      <c r="CL496">
        <v>31250.638462337451</v>
      </c>
      <c r="CM496">
        <v>38195.224787301333</v>
      </c>
      <c r="CN496">
        <v>41667.517949783272</v>
      </c>
      <c r="CO496">
        <v>45139.811112265197</v>
      </c>
      <c r="CP496">
        <v>48612.104274747137</v>
      </c>
      <c r="CQ496">
        <v>52084.397437229083</v>
      </c>
      <c r="CS496">
        <v>3.7488615328586712</v>
      </c>
      <c r="CT496">
        <v>1.4630000000000001</v>
      </c>
      <c r="CV496">
        <v>6.6990595662204777E-2</v>
      </c>
      <c r="CW496">
        <v>1.5610072414538061</v>
      </c>
      <c r="CY496">
        <v>-581.52746817116554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-2317.674049412135</v>
      </c>
      <c r="DK496">
        <v>-1546.0533466383699</v>
      </c>
      <c r="DL496">
        <v>-581.52746817116531</v>
      </c>
      <c r="DM496">
        <v>658.57723271524083</v>
      </c>
      <c r="DN496">
        <v>2312.0501672304508</v>
      </c>
      <c r="DO496">
        <v>-3706.59131440491</v>
      </c>
      <c r="DP496">
        <v>-3089.2947521858991</v>
      </c>
      <c r="DQ496">
        <v>-2317.6740494121341</v>
      </c>
      <c r="DR496">
        <v>-1325.590288703009</v>
      </c>
      <c r="DS496">
        <v>-2.8119410908420832</v>
      </c>
    </row>
    <row r="497" spans="1:123" x14ac:dyDescent="0.25">
      <c r="A497" s="80" t="s">
        <v>1258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24000</v>
      </c>
      <c r="I497">
        <v>24000</v>
      </c>
      <c r="J497">
        <v>0</v>
      </c>
      <c r="K497">
        <v>1</v>
      </c>
      <c r="L497">
        <v>0</v>
      </c>
      <c r="M497">
        <v>1671695542</v>
      </c>
      <c r="N497">
        <v>181</v>
      </c>
      <c r="O497">
        <v>0</v>
      </c>
      <c r="P497">
        <v>241</v>
      </c>
      <c r="Q497">
        <v>2</v>
      </c>
      <c r="R497">
        <v>2</v>
      </c>
      <c r="S497">
        <v>0</v>
      </c>
      <c r="T497">
        <v>60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91301.9</v>
      </c>
      <c r="BJ497">
        <v>100561.56</v>
      </c>
      <c r="BK497">
        <v>9259.66</v>
      </c>
      <c r="BL497">
        <v>2</v>
      </c>
      <c r="BM497">
        <v>3</v>
      </c>
      <c r="BN497">
        <v>0</v>
      </c>
      <c r="BO497">
        <v>0</v>
      </c>
      <c r="BP497">
        <v>0</v>
      </c>
      <c r="BQ497">
        <v>26100.650434779469</v>
      </c>
      <c r="BR497">
        <v>35360.311458883487</v>
      </c>
      <c r="BS497">
        <v>9259.6610241040144</v>
      </c>
      <c r="BT497">
        <v>65201.249565220533</v>
      </c>
      <c r="BU497">
        <v>65201.248541116511</v>
      </c>
      <c r="BV497">
        <v>-1.0241040145047009E-3</v>
      </c>
      <c r="BW497">
        <v>9259.6610241040144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17680.15572944174</v>
      </c>
      <c r="CI497">
        <v>21216.186875330091</v>
      </c>
      <c r="CJ497">
        <v>24752.218021218439</v>
      </c>
      <c r="CK497">
        <v>28288.249167106791</v>
      </c>
      <c r="CL497">
        <v>31824.280312995139</v>
      </c>
      <c r="CM497">
        <v>38896.342604771839</v>
      </c>
      <c r="CN497">
        <v>42432.373750660183</v>
      </c>
      <c r="CO497">
        <v>45968.404896548527</v>
      </c>
      <c r="CP497">
        <v>49504.436042436879</v>
      </c>
      <c r="CQ497">
        <v>53040.46718832523</v>
      </c>
      <c r="CS497">
        <v>3.8187479397827131</v>
      </c>
      <c r="CT497">
        <v>1.4630000000000001</v>
      </c>
      <c r="CV497">
        <v>4.7463740229893407E-2</v>
      </c>
      <c r="CW497">
        <v>1.532439451956334</v>
      </c>
      <c r="CY497">
        <v>-419.58315938314229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-2187.5987323273171</v>
      </c>
      <c r="DK497">
        <v>-1401.814033241018</v>
      </c>
      <c r="DL497">
        <v>-419.58315938314257</v>
      </c>
      <c r="DM497">
        <v>843.28510700555307</v>
      </c>
      <c r="DN497">
        <v>2527.1094621904808</v>
      </c>
      <c r="DO497">
        <v>-3602.011190682656</v>
      </c>
      <c r="DP497">
        <v>-2973.383431413617</v>
      </c>
      <c r="DQ497">
        <v>-2187.5987323273171</v>
      </c>
      <c r="DR497">
        <v>-1177.30411921636</v>
      </c>
      <c r="DS497">
        <v>169.75536493158319</v>
      </c>
    </row>
    <row r="498" spans="1:123" x14ac:dyDescent="0.25">
      <c r="A498" s="80" t="s">
        <v>1109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24769.037876831979</v>
      </c>
      <c r="I498">
        <v>12422.6281613927</v>
      </c>
      <c r="J498">
        <v>0</v>
      </c>
      <c r="K498">
        <v>34</v>
      </c>
      <c r="L498">
        <v>46</v>
      </c>
      <c r="M498">
        <v>1672142895</v>
      </c>
      <c r="N498">
        <v>19</v>
      </c>
      <c r="O498">
        <v>0</v>
      </c>
      <c r="P498">
        <v>5699</v>
      </c>
      <c r="Q498">
        <v>6</v>
      </c>
      <c r="R498">
        <v>20</v>
      </c>
      <c r="S498">
        <v>0</v>
      </c>
      <c r="T498">
        <v>5644</v>
      </c>
      <c r="U498">
        <v>0</v>
      </c>
      <c r="V498">
        <v>26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10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36</v>
      </c>
      <c r="BI498">
        <v>35527.160000000003</v>
      </c>
      <c r="BJ498">
        <v>44778.9</v>
      </c>
      <c r="BK498">
        <v>9251.73</v>
      </c>
      <c r="BL498">
        <v>1</v>
      </c>
      <c r="BM498">
        <v>8</v>
      </c>
      <c r="BN498">
        <v>0</v>
      </c>
      <c r="BO498">
        <v>0</v>
      </c>
      <c r="BP498">
        <v>0</v>
      </c>
      <c r="BQ498">
        <v>27218.34183209639</v>
      </c>
      <c r="BR498">
        <v>36470.075516260011</v>
      </c>
      <c r="BS498">
        <v>9251.7336841636206</v>
      </c>
      <c r="BT498">
        <v>8308.8181679036134</v>
      </c>
      <c r="BU498">
        <v>8308.8244837399907</v>
      </c>
      <c r="BV498">
        <v>-3.684163621073822E-3</v>
      </c>
      <c r="BW498">
        <v>9251.7336841636206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18235.037758130009</v>
      </c>
      <c r="CI498">
        <v>21882.045309756009</v>
      </c>
      <c r="CJ498">
        <v>25529.05286138201</v>
      </c>
      <c r="CK498">
        <v>29176.06041300801</v>
      </c>
      <c r="CL498">
        <v>32823.067964634007</v>
      </c>
      <c r="CM498">
        <v>40117.083067886007</v>
      </c>
      <c r="CN498">
        <v>43764.090619512011</v>
      </c>
      <c r="CO498">
        <v>47411.098171138023</v>
      </c>
      <c r="CP498">
        <v>51058.105722764012</v>
      </c>
      <c r="CQ498">
        <v>54705.113274390023</v>
      </c>
      <c r="CS498">
        <v>3.9419720412712032</v>
      </c>
      <c r="CT498">
        <v>1.4630000000000001</v>
      </c>
      <c r="CV498">
        <v>1.4720540410044339E-2</v>
      </c>
      <c r="CW498">
        <v>1.4845361506198951</v>
      </c>
      <c r="CY498">
        <v>-134.2148050986176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-1957.7185809116179</v>
      </c>
      <c r="DK498">
        <v>-1147.2724583280619</v>
      </c>
      <c r="DL498">
        <v>-134.21480509861789</v>
      </c>
      <c r="DM498">
        <v>1168.2878919106679</v>
      </c>
      <c r="DN498">
        <v>2904.9581545897158</v>
      </c>
      <c r="DO498">
        <v>-3416.521601562019</v>
      </c>
      <c r="DP498">
        <v>-2768.1647034951739</v>
      </c>
      <c r="DQ498">
        <v>-1957.7185809116179</v>
      </c>
      <c r="DR498">
        <v>-915.71642330418945</v>
      </c>
      <c r="DS498">
        <v>473.61978683904999</v>
      </c>
    </row>
    <row r="499" spans="1:123" x14ac:dyDescent="0.25">
      <c r="A499" s="80" t="s">
        <v>753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23306.761952965251</v>
      </c>
      <c r="I499">
        <v>21025.607979732809</v>
      </c>
      <c r="J499">
        <v>0</v>
      </c>
      <c r="K499">
        <v>3</v>
      </c>
      <c r="L499">
        <v>15</v>
      </c>
      <c r="M499">
        <v>1671598071</v>
      </c>
      <c r="N499">
        <v>1245</v>
      </c>
      <c r="O499">
        <v>0</v>
      </c>
      <c r="P499">
        <v>1465</v>
      </c>
      <c r="Q499">
        <v>3</v>
      </c>
      <c r="R499">
        <v>8</v>
      </c>
      <c r="S499">
        <v>0</v>
      </c>
      <c r="T499">
        <v>116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104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104</v>
      </c>
      <c r="BI499">
        <v>101746.02</v>
      </c>
      <c r="BJ499">
        <v>110968.8</v>
      </c>
      <c r="BK499">
        <v>9222.7800000000007</v>
      </c>
      <c r="BL499">
        <v>2</v>
      </c>
      <c r="BM499">
        <v>3</v>
      </c>
      <c r="BN499">
        <v>0</v>
      </c>
      <c r="BO499">
        <v>0</v>
      </c>
      <c r="BP499">
        <v>0</v>
      </c>
      <c r="BQ499">
        <v>25514.052540123808</v>
      </c>
      <c r="BR499">
        <v>34736.834557761409</v>
      </c>
      <c r="BS499">
        <v>9222.7820176376008</v>
      </c>
      <c r="BT499">
        <v>76231.967459876192</v>
      </c>
      <c r="BU499">
        <v>76231.965442238594</v>
      </c>
      <c r="BV499">
        <v>-2.0176376001472822E-3</v>
      </c>
      <c r="BW499">
        <v>9222.7820176376008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17368.417278880701</v>
      </c>
      <c r="CI499">
        <v>20842.10073465684</v>
      </c>
      <c r="CJ499">
        <v>24315.78419043298</v>
      </c>
      <c r="CK499">
        <v>27789.46764620913</v>
      </c>
      <c r="CL499">
        <v>31263.15110198527</v>
      </c>
      <c r="CM499">
        <v>38210.518013537563</v>
      </c>
      <c r="CN499">
        <v>41684.201469313688</v>
      </c>
      <c r="CO499">
        <v>45157.884925089827</v>
      </c>
      <c r="CP499">
        <v>48631.568380865967</v>
      </c>
      <c r="CQ499">
        <v>52105.251836642114</v>
      </c>
      <c r="CS499">
        <v>3.7664160869606231</v>
      </c>
      <c r="CT499">
        <v>1.4630000000000001</v>
      </c>
      <c r="CV499">
        <v>6.201755399464437E-2</v>
      </c>
      <c r="CW499">
        <v>1.5537316814941651</v>
      </c>
      <c r="CY499">
        <v>-538.57337819724853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-2275.4151060853192</v>
      </c>
      <c r="DK499">
        <v>-1503.4854492461759</v>
      </c>
      <c r="DL499">
        <v>-538.57337819724853</v>
      </c>
      <c r="DM499">
        <v>702.0278560085153</v>
      </c>
      <c r="DN499">
        <v>2356.162834949535</v>
      </c>
      <c r="DO499">
        <v>-3664.8884883957739</v>
      </c>
      <c r="DP499">
        <v>-3047.3447629244611</v>
      </c>
      <c r="DQ499">
        <v>-2275.4151060853178</v>
      </c>
      <c r="DR499">
        <v>-1282.934118720706</v>
      </c>
      <c r="DS499">
        <v>40.373864432109258</v>
      </c>
    </row>
    <row r="500" spans="1:123" x14ac:dyDescent="0.25">
      <c r="A500" s="80" t="s">
        <v>757</v>
      </c>
      <c r="B500">
        <v>2027.530590601946</v>
      </c>
      <c r="C500">
        <v>2027.530590601946</v>
      </c>
      <c r="D500">
        <v>2027.530590601946</v>
      </c>
      <c r="E500">
        <v>0</v>
      </c>
      <c r="F500">
        <v>0</v>
      </c>
      <c r="G500">
        <v>1649147863</v>
      </c>
      <c r="H500">
        <v>23978.238660537871</v>
      </c>
      <c r="I500">
        <v>13987</v>
      </c>
      <c r="J500">
        <v>0</v>
      </c>
      <c r="K500">
        <v>25</v>
      </c>
      <c r="L500">
        <v>57</v>
      </c>
      <c r="M500">
        <v>1671889362</v>
      </c>
      <c r="N500">
        <v>30572</v>
      </c>
      <c r="O500">
        <v>0</v>
      </c>
      <c r="P500">
        <v>42050</v>
      </c>
      <c r="Q500">
        <v>3</v>
      </c>
      <c r="R500">
        <v>12</v>
      </c>
      <c r="S500">
        <v>0</v>
      </c>
      <c r="T500">
        <v>11476</v>
      </c>
      <c r="U500">
        <v>2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2</v>
      </c>
      <c r="BI500">
        <v>26594.81</v>
      </c>
      <c r="BJ500">
        <v>35785.71</v>
      </c>
      <c r="BK500">
        <v>9190.91</v>
      </c>
      <c r="BL500">
        <v>1</v>
      </c>
      <c r="BM500">
        <v>3</v>
      </c>
      <c r="BN500">
        <v>0</v>
      </c>
      <c r="BO500">
        <v>0</v>
      </c>
      <c r="BP500">
        <v>0</v>
      </c>
      <c r="BQ500">
        <v>26311.290430372101</v>
      </c>
      <c r="BR500">
        <v>35502.197359933663</v>
      </c>
      <c r="BS500">
        <v>9190.9069295615627</v>
      </c>
      <c r="BT500">
        <v>283.51956962790058</v>
      </c>
      <c r="BU500">
        <v>283.51264006633568</v>
      </c>
      <c r="BV500">
        <v>3.070438437134726E-3</v>
      </c>
      <c r="BW500">
        <v>9190.9069295615627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17751.098679966832</v>
      </c>
      <c r="CI500">
        <v>21301.318415960199</v>
      </c>
      <c r="CJ500">
        <v>24851.538151953559</v>
      </c>
      <c r="CK500">
        <v>28401.757887946929</v>
      </c>
      <c r="CL500">
        <v>31951.9776239403</v>
      </c>
      <c r="CM500">
        <v>39052.417095927027</v>
      </c>
      <c r="CN500">
        <v>42602.636831920398</v>
      </c>
      <c r="CO500">
        <v>46152.856567913761</v>
      </c>
      <c r="CP500">
        <v>49703.076303907117</v>
      </c>
      <c r="CQ500">
        <v>53253.296039900502</v>
      </c>
      <c r="CS500">
        <v>3.862752352082325</v>
      </c>
      <c r="CT500">
        <v>1.4630000000000001</v>
      </c>
      <c r="CV500">
        <v>3.5531050248066798E-2</v>
      </c>
      <c r="CW500">
        <v>1.5149819265129221</v>
      </c>
      <c r="CY500">
        <v>-315.3575895781471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-2090.46745757483</v>
      </c>
      <c r="DK500">
        <v>-1301.5297384651931</v>
      </c>
      <c r="DL500">
        <v>-315.35758957814687</v>
      </c>
      <c r="DM500">
        <v>952.57803041948318</v>
      </c>
      <c r="DN500">
        <v>2643.1588570829922</v>
      </c>
      <c r="DO500">
        <v>-3510.5553519721761</v>
      </c>
      <c r="DP500">
        <v>-2879.4051766844668</v>
      </c>
      <c r="DQ500">
        <v>-2090.467457574829</v>
      </c>
      <c r="DR500">
        <v>-1076.1189615767239</v>
      </c>
      <c r="DS500">
        <v>276.34569975408158</v>
      </c>
    </row>
    <row r="501" spans="1:123" x14ac:dyDescent="0.25">
      <c r="A501" s="80" t="s">
        <v>666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23357.074786400051</v>
      </c>
      <c r="I501">
        <v>294.39819386585259</v>
      </c>
      <c r="J501">
        <v>0</v>
      </c>
      <c r="K501">
        <v>20</v>
      </c>
      <c r="L501">
        <v>57</v>
      </c>
      <c r="M501">
        <v>1671760655</v>
      </c>
      <c r="N501">
        <v>2884</v>
      </c>
      <c r="O501">
        <v>58</v>
      </c>
      <c r="P501">
        <v>5524</v>
      </c>
      <c r="Q501">
        <v>11</v>
      </c>
      <c r="R501">
        <v>135</v>
      </c>
      <c r="S501">
        <v>519</v>
      </c>
      <c r="T501">
        <v>807</v>
      </c>
      <c r="U501">
        <v>776</v>
      </c>
      <c r="V501">
        <v>152</v>
      </c>
      <c r="W501">
        <v>0</v>
      </c>
      <c r="X501">
        <v>0</v>
      </c>
      <c r="Y501">
        <v>0</v>
      </c>
      <c r="Z501">
        <v>1</v>
      </c>
      <c r="AA501">
        <v>0</v>
      </c>
      <c r="AB501">
        <v>59</v>
      </c>
      <c r="AC501">
        <v>186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82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1833</v>
      </c>
      <c r="BI501">
        <v>893076.7</v>
      </c>
      <c r="BJ501">
        <v>1153819.23</v>
      </c>
      <c r="BK501">
        <v>260742.53</v>
      </c>
      <c r="BL501">
        <v>8</v>
      </c>
      <c r="BM501">
        <v>23</v>
      </c>
      <c r="BN501">
        <v>0</v>
      </c>
      <c r="BO501">
        <v>0</v>
      </c>
      <c r="BP501">
        <v>0</v>
      </c>
      <c r="BQ501">
        <v>25264.476860541061</v>
      </c>
      <c r="BR501">
        <v>34413.385707435118</v>
      </c>
      <c r="BS501">
        <v>9148.9088468940572</v>
      </c>
      <c r="BT501">
        <v>867812.22313945892</v>
      </c>
      <c r="BU501">
        <v>1119405.844292565</v>
      </c>
      <c r="BV501">
        <v>251593.62115310601</v>
      </c>
      <c r="BW501">
        <v>9148.9088468940572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17206.692853717559</v>
      </c>
      <c r="CI501">
        <v>20648.031424461071</v>
      </c>
      <c r="CJ501">
        <v>24089.369995204579</v>
      </c>
      <c r="CK501">
        <v>27530.708565948091</v>
      </c>
      <c r="CL501">
        <v>30972.04713669161</v>
      </c>
      <c r="CM501">
        <v>37854.724278178634</v>
      </c>
      <c r="CN501">
        <v>41296.062848922142</v>
      </c>
      <c r="CO501">
        <v>44737.401419665657</v>
      </c>
      <c r="CP501">
        <v>48178.739990409173</v>
      </c>
      <c r="CQ501">
        <v>51620.078561152681</v>
      </c>
      <c r="CS501">
        <v>3.7614743226038421</v>
      </c>
      <c r="CT501">
        <v>1.4630000000000001</v>
      </c>
      <c r="CV501">
        <v>6.3412815544900969E-2</v>
      </c>
      <c r="CW501">
        <v>1.5557729491421901</v>
      </c>
      <c r="CY501">
        <v>-545.5624200352778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-2266.231705407034</v>
      </c>
      <c r="DK501">
        <v>-1501.4898007973641</v>
      </c>
      <c r="DL501">
        <v>-545.56242003527768</v>
      </c>
      <c r="DM501">
        <v>683.48706951597705</v>
      </c>
      <c r="DN501">
        <v>2322.2197222509822</v>
      </c>
      <c r="DO501">
        <v>-3642.767133704438</v>
      </c>
      <c r="DP501">
        <v>-3030.9736100167029</v>
      </c>
      <c r="DQ501">
        <v>-2266.231705407034</v>
      </c>
      <c r="DR501">
        <v>-1282.9921137660299</v>
      </c>
      <c r="DS501">
        <v>27.994008421974289</v>
      </c>
    </row>
    <row r="502" spans="1:123" x14ac:dyDescent="0.25">
      <c r="A502" s="80" t="s">
        <v>1115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23275.805018451349</v>
      </c>
      <c r="I502">
        <v>6129.8594546531222</v>
      </c>
      <c r="J502">
        <v>0</v>
      </c>
      <c r="K502">
        <v>23</v>
      </c>
      <c r="L502">
        <v>56</v>
      </c>
      <c r="M502">
        <v>1671824958</v>
      </c>
      <c r="N502">
        <v>9904</v>
      </c>
      <c r="O502">
        <v>0</v>
      </c>
      <c r="P502">
        <v>11938</v>
      </c>
      <c r="Q502">
        <v>8</v>
      </c>
      <c r="R502">
        <v>60</v>
      </c>
      <c r="S502">
        <v>19</v>
      </c>
      <c r="T502">
        <v>1658</v>
      </c>
      <c r="U502">
        <v>221</v>
      </c>
      <c r="V502">
        <v>91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38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7</v>
      </c>
      <c r="BG502">
        <v>0</v>
      </c>
      <c r="BH502">
        <v>376</v>
      </c>
      <c r="BI502">
        <v>304078.28999999998</v>
      </c>
      <c r="BJ502">
        <v>455885.68</v>
      </c>
      <c r="BK502">
        <v>151807.39000000001</v>
      </c>
      <c r="BL502">
        <v>6</v>
      </c>
      <c r="BM502">
        <v>36</v>
      </c>
      <c r="BN502">
        <v>0</v>
      </c>
      <c r="BO502">
        <v>0</v>
      </c>
      <c r="BP502">
        <v>0</v>
      </c>
      <c r="BQ502">
        <v>25410.99837978611</v>
      </c>
      <c r="BR502">
        <v>34464.073673406558</v>
      </c>
      <c r="BS502">
        <v>9053.075293620459</v>
      </c>
      <c r="BT502">
        <v>278667.29162021389</v>
      </c>
      <c r="BU502">
        <v>421421.60632659338</v>
      </c>
      <c r="BV502">
        <v>142754.31470637949</v>
      </c>
      <c r="BW502">
        <v>9053.075293620459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17232.036836703279</v>
      </c>
      <c r="CI502">
        <v>20678.444204043939</v>
      </c>
      <c r="CJ502">
        <v>24124.851571384599</v>
      </c>
      <c r="CK502">
        <v>27571.258938725248</v>
      </c>
      <c r="CL502">
        <v>31017.666306065908</v>
      </c>
      <c r="CM502">
        <v>37910.481040747232</v>
      </c>
      <c r="CN502">
        <v>41356.888408087878</v>
      </c>
      <c r="CO502">
        <v>44803.295775428538</v>
      </c>
      <c r="CP502">
        <v>48249.703142769191</v>
      </c>
      <c r="CQ502">
        <v>51696.110510109851</v>
      </c>
      <c r="CS502">
        <v>3.8068913110324818</v>
      </c>
      <c r="CT502">
        <v>1.4630000000000001</v>
      </c>
      <c r="CV502">
        <v>5.0726084143217547E-2</v>
      </c>
      <c r="CW502">
        <v>1.5372122611015271</v>
      </c>
      <c r="CY502">
        <v>-437.0568752688182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-2160.260558939146</v>
      </c>
      <c r="DK502">
        <v>-1394.3922550856671</v>
      </c>
      <c r="DL502">
        <v>-437.05687526881769</v>
      </c>
      <c r="DM502">
        <v>793.80289878141593</v>
      </c>
      <c r="DN502">
        <v>2434.9492641817292</v>
      </c>
      <c r="DO502">
        <v>-3538.823505875409</v>
      </c>
      <c r="DP502">
        <v>-2926.1288627926251</v>
      </c>
      <c r="DQ502">
        <v>-2160.260558939146</v>
      </c>
      <c r="DR502">
        <v>-1175.5727396989589</v>
      </c>
      <c r="DS502">
        <v>137.3443526212923</v>
      </c>
    </row>
    <row r="503" spans="1:123" x14ac:dyDescent="0.25">
      <c r="A503" s="80" t="s">
        <v>768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24859.481356796819</v>
      </c>
      <c r="I503">
        <v>24202.656995323159</v>
      </c>
      <c r="J503">
        <v>2493.625507462938</v>
      </c>
      <c r="K503">
        <v>3</v>
      </c>
      <c r="L503">
        <v>12</v>
      </c>
      <c r="M503">
        <v>1669036741</v>
      </c>
      <c r="N503">
        <v>99792</v>
      </c>
      <c r="O503">
        <v>0</v>
      </c>
      <c r="P503">
        <v>244847</v>
      </c>
      <c r="Q503">
        <v>6</v>
      </c>
      <c r="R503">
        <v>39</v>
      </c>
      <c r="S503">
        <v>139</v>
      </c>
      <c r="T503">
        <v>2133</v>
      </c>
      <c r="U503">
        <v>59445</v>
      </c>
      <c r="V503">
        <v>63603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19735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142922</v>
      </c>
      <c r="BI503">
        <v>123062.29</v>
      </c>
      <c r="BJ503">
        <v>132104.1</v>
      </c>
      <c r="BK503">
        <v>9041.81</v>
      </c>
      <c r="BL503">
        <v>5</v>
      </c>
      <c r="BM503">
        <v>12</v>
      </c>
      <c r="BN503">
        <v>0</v>
      </c>
      <c r="BO503">
        <v>0</v>
      </c>
      <c r="BP503">
        <v>0</v>
      </c>
      <c r="BQ503">
        <v>28566.095403334639</v>
      </c>
      <c r="BR503">
        <v>37607.902895798121</v>
      </c>
      <c r="BS503">
        <v>9041.8074924634784</v>
      </c>
      <c r="BT503">
        <v>94496.194596665358</v>
      </c>
      <c r="BU503">
        <v>94496.197104201885</v>
      </c>
      <c r="BV503">
        <v>2.5075365210796008E-3</v>
      </c>
      <c r="BW503">
        <v>9041.8074924634784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18803.95144789906</v>
      </c>
      <c r="CI503">
        <v>22564.741737478871</v>
      </c>
      <c r="CJ503">
        <v>26325.532027058682</v>
      </c>
      <c r="CK503">
        <v>30086.3223166385</v>
      </c>
      <c r="CL503">
        <v>33847.11260621831</v>
      </c>
      <c r="CM503">
        <v>41368.693185377939</v>
      </c>
      <c r="CN503">
        <v>45129.483474957742</v>
      </c>
      <c r="CO503">
        <v>48890.27376453756</v>
      </c>
      <c r="CP503">
        <v>52651.064054117363</v>
      </c>
      <c r="CQ503">
        <v>56411.854343697181</v>
      </c>
      <c r="CS503">
        <v>4.159334616131237</v>
      </c>
      <c r="CT503">
        <v>1.4630000000000001</v>
      </c>
      <c r="CV503">
        <v>-3.8307717660725382E-2</v>
      </c>
      <c r="CW503">
        <v>1.4069558090623591</v>
      </c>
      <c r="CY503">
        <v>360.16823148605272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-1520.226913303854</v>
      </c>
      <c r="DK503">
        <v>-684.49573784167296</v>
      </c>
      <c r="DL503">
        <v>360.16823148605181</v>
      </c>
      <c r="DM503">
        <v>1703.307620621699</v>
      </c>
      <c r="DN503">
        <v>3494.1601394692279</v>
      </c>
      <c r="DO503">
        <v>-3024.5430291357789</v>
      </c>
      <c r="DP503">
        <v>-2355.9580887660341</v>
      </c>
      <c r="DQ503">
        <v>-1520.226913303854</v>
      </c>
      <c r="DR503">
        <v>-445.71540199533592</v>
      </c>
      <c r="DS503">
        <v>986.96661308268813</v>
      </c>
    </row>
    <row r="504" spans="1:123" x14ac:dyDescent="0.25">
      <c r="A504" s="80" t="s">
        <v>769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21806.1604804329</v>
      </c>
      <c r="I504">
        <v>9131.2413375239867</v>
      </c>
      <c r="J504">
        <v>0</v>
      </c>
      <c r="K504">
        <v>17</v>
      </c>
      <c r="L504">
        <v>59</v>
      </c>
      <c r="M504">
        <v>1668333214</v>
      </c>
      <c r="N504">
        <v>115457</v>
      </c>
      <c r="O504">
        <v>0</v>
      </c>
      <c r="P504">
        <v>121346</v>
      </c>
      <c r="Q504">
        <v>4</v>
      </c>
      <c r="R504">
        <v>13</v>
      </c>
      <c r="S504">
        <v>0</v>
      </c>
      <c r="T504">
        <v>5804</v>
      </c>
      <c r="U504">
        <v>1</v>
      </c>
      <c r="V504">
        <v>84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85</v>
      </c>
      <c r="BI504">
        <v>155228.39000000001</v>
      </c>
      <c r="BJ504">
        <v>164204</v>
      </c>
      <c r="BK504">
        <v>8975.6200000000008</v>
      </c>
      <c r="BL504">
        <v>2</v>
      </c>
      <c r="BM504">
        <v>7</v>
      </c>
      <c r="BN504">
        <v>0</v>
      </c>
      <c r="BO504">
        <v>0</v>
      </c>
      <c r="BP504">
        <v>0</v>
      </c>
      <c r="BQ504">
        <v>24530.55867987232</v>
      </c>
      <c r="BR504">
        <v>33506.175482051003</v>
      </c>
      <c r="BS504">
        <v>8975.616802178678</v>
      </c>
      <c r="BT504">
        <v>130697.83132012771</v>
      </c>
      <c r="BU504">
        <v>130697.824517949</v>
      </c>
      <c r="BV504">
        <v>3.1978213228285308E-3</v>
      </c>
      <c r="BW504">
        <v>8975.616802178678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16753.087741025502</v>
      </c>
      <c r="CI504">
        <v>20103.705289230598</v>
      </c>
      <c r="CJ504">
        <v>23454.322837435691</v>
      </c>
      <c r="CK504">
        <v>26804.940385640799</v>
      </c>
      <c r="CL504">
        <v>30155.557933845899</v>
      </c>
      <c r="CM504">
        <v>36856.7930302561</v>
      </c>
      <c r="CN504">
        <v>40207.410578461197</v>
      </c>
      <c r="CO504">
        <v>43558.028126666293</v>
      </c>
      <c r="CP504">
        <v>46908.64567487139</v>
      </c>
      <c r="CQ504">
        <v>50259.263223076487</v>
      </c>
      <c r="CS504">
        <v>3.7330220552550708</v>
      </c>
      <c r="CT504">
        <v>1.4630000000000001</v>
      </c>
      <c r="CV504">
        <v>7.1517912509811543E-2</v>
      </c>
      <c r="CW504">
        <v>1.5676307060018539</v>
      </c>
      <c r="CY504">
        <v>-599.07293166592933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-2274.3817057684792</v>
      </c>
      <c r="DK504">
        <v>-1529.8000283895681</v>
      </c>
      <c r="DL504">
        <v>-599.07293166592899</v>
      </c>
      <c r="DM504">
        <v>597.57619269303541</v>
      </c>
      <c r="DN504">
        <v>2193.1083585049869</v>
      </c>
      <c r="DO504">
        <v>-3614.6287250505179</v>
      </c>
      <c r="DP504">
        <v>-3018.9633831473889</v>
      </c>
      <c r="DQ504">
        <v>-2274.3817057684778</v>
      </c>
      <c r="DR504">
        <v>-1317.0624062813069</v>
      </c>
      <c r="DS504">
        <v>-40.636673631744998</v>
      </c>
    </row>
    <row r="505" spans="1:123" x14ac:dyDescent="0.25">
      <c r="A505" s="80" t="s">
        <v>1111</v>
      </c>
      <c r="B505">
        <v>24089.083738211681</v>
      </c>
      <c r="C505">
        <v>16362.1235525457</v>
      </c>
      <c r="D505">
        <v>0</v>
      </c>
      <c r="E505">
        <v>61</v>
      </c>
      <c r="F505">
        <v>125</v>
      </c>
      <c r="G505">
        <v>1672151927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71669</v>
      </c>
      <c r="O505">
        <v>0</v>
      </c>
      <c r="P505">
        <v>104498</v>
      </c>
      <c r="Q505">
        <v>14</v>
      </c>
      <c r="R505">
        <v>247</v>
      </c>
      <c r="S505">
        <v>8165</v>
      </c>
      <c r="T505">
        <v>1207</v>
      </c>
      <c r="U505">
        <v>980</v>
      </c>
      <c r="V505">
        <v>13998</v>
      </c>
      <c r="W505">
        <v>0</v>
      </c>
      <c r="X505">
        <v>0</v>
      </c>
      <c r="Y505">
        <v>0</v>
      </c>
      <c r="Z505">
        <v>701</v>
      </c>
      <c r="AA505">
        <v>3</v>
      </c>
      <c r="AB505">
        <v>0</v>
      </c>
      <c r="AC505">
        <v>4852</v>
      </c>
      <c r="AD505">
        <v>0</v>
      </c>
      <c r="AE505">
        <v>0</v>
      </c>
      <c r="AF505">
        <v>0</v>
      </c>
      <c r="AG505">
        <v>0</v>
      </c>
      <c r="AH505">
        <v>1169</v>
      </c>
      <c r="AI505">
        <v>0</v>
      </c>
      <c r="AJ505">
        <v>0</v>
      </c>
      <c r="AK505">
        <v>0</v>
      </c>
      <c r="AL505">
        <v>47</v>
      </c>
      <c r="AM505">
        <v>436</v>
      </c>
      <c r="AN505">
        <v>0</v>
      </c>
      <c r="AO505">
        <v>0</v>
      </c>
      <c r="AP505">
        <v>1271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31622</v>
      </c>
      <c r="BI505">
        <v>484133.11</v>
      </c>
      <c r="BJ505">
        <v>598610.64</v>
      </c>
      <c r="BK505">
        <v>114477.53</v>
      </c>
      <c r="BL505">
        <v>8</v>
      </c>
      <c r="BM505">
        <v>73</v>
      </c>
      <c r="BN505">
        <v>26647.35822984323</v>
      </c>
      <c r="BO505">
        <v>35621.282311095769</v>
      </c>
      <c r="BP505">
        <v>8973.9240812525422</v>
      </c>
      <c r="BQ505">
        <v>0</v>
      </c>
      <c r="BR505">
        <v>0</v>
      </c>
      <c r="BS505">
        <v>0</v>
      </c>
      <c r="BT505">
        <v>457485.75177015678</v>
      </c>
      <c r="BU505">
        <v>562989.35768890427</v>
      </c>
      <c r="BV505">
        <v>105503.6059187475</v>
      </c>
      <c r="BW505">
        <v>8973.9240812525422</v>
      </c>
      <c r="BX505">
        <v>17810.641155547881</v>
      </c>
      <c r="BY505">
        <v>21372.769386657459</v>
      </c>
      <c r="BZ505">
        <v>24934.897617767041</v>
      </c>
      <c r="CA505">
        <v>28497.025848876619</v>
      </c>
      <c r="CB505">
        <v>32059.15407998619</v>
      </c>
      <c r="CC505">
        <v>39183.410542205347</v>
      </c>
      <c r="CD505">
        <v>42745.538773314918</v>
      </c>
      <c r="CE505">
        <v>46307.667004424497</v>
      </c>
      <c r="CF505">
        <v>49869.795235534068</v>
      </c>
      <c r="CG505">
        <v>53431.923466643653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3.9694209566038481</v>
      </c>
      <c r="CT505">
        <v>1.4630000000000001</v>
      </c>
      <c r="CU505">
        <v>7.7036534372296739E-3</v>
      </c>
      <c r="CX505">
        <v>-68.603503478599549</v>
      </c>
      <c r="CZ505">
        <v>-1849.6676190333881</v>
      </c>
      <c r="DA505">
        <v>-1058.0835676757049</v>
      </c>
      <c r="DB505">
        <v>-68.603503478600032</v>
      </c>
      <c r="DC505">
        <v>1203.585150489105</v>
      </c>
      <c r="DD505">
        <v>2899.836689112713</v>
      </c>
      <c r="DE505">
        <v>-3274.5189114772188</v>
      </c>
      <c r="DF505">
        <v>-2641.2516703910719</v>
      </c>
      <c r="DG505">
        <v>-1849.6676190333881</v>
      </c>
      <c r="DH505">
        <v>-831.91669585922318</v>
      </c>
      <c r="DI505">
        <v>525.08453503966302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</row>
    <row r="506" spans="1:123" x14ac:dyDescent="0.25">
      <c r="A506" s="80" t="s">
        <v>1259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19047.57472307864</v>
      </c>
      <c r="I506">
        <v>7476.3412509203181</v>
      </c>
      <c r="J506">
        <v>0</v>
      </c>
      <c r="K506">
        <v>67</v>
      </c>
      <c r="L506">
        <v>53</v>
      </c>
      <c r="M506">
        <v>1671041357</v>
      </c>
      <c r="N506">
        <v>369</v>
      </c>
      <c r="O506">
        <v>0</v>
      </c>
      <c r="P506">
        <v>387</v>
      </c>
      <c r="Q506">
        <v>4</v>
      </c>
      <c r="R506">
        <v>15</v>
      </c>
      <c r="S506">
        <v>5</v>
      </c>
      <c r="T506">
        <v>13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5</v>
      </c>
      <c r="BI506">
        <v>19946.88</v>
      </c>
      <c r="BJ506">
        <v>28894.84</v>
      </c>
      <c r="BK506">
        <v>8947.9599999999991</v>
      </c>
      <c r="BL506">
        <v>2</v>
      </c>
      <c r="BM506">
        <v>4</v>
      </c>
      <c r="BN506">
        <v>0</v>
      </c>
      <c r="BO506">
        <v>0</v>
      </c>
      <c r="BP506">
        <v>0</v>
      </c>
      <c r="BQ506">
        <v>19618.527105739049</v>
      </c>
      <c r="BR506">
        <v>28566.485200117259</v>
      </c>
      <c r="BS506">
        <v>8947.9580943782148</v>
      </c>
      <c r="BT506">
        <v>328.35289426095193</v>
      </c>
      <c r="BU506">
        <v>328.35479988273801</v>
      </c>
      <c r="BV506">
        <v>1.905621784317191E-3</v>
      </c>
      <c r="BW506">
        <v>8947.9580943782148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14283.242600058629</v>
      </c>
      <c r="CI506">
        <v>17139.891120070359</v>
      </c>
      <c r="CJ506">
        <v>19996.539640082079</v>
      </c>
      <c r="CK506">
        <v>22853.18816009381</v>
      </c>
      <c r="CL506">
        <v>25709.836680105542</v>
      </c>
      <c r="CM506">
        <v>31423.13372012899</v>
      </c>
      <c r="CN506">
        <v>34279.78224014071</v>
      </c>
      <c r="CO506">
        <v>37136.430760152442</v>
      </c>
      <c r="CP506">
        <v>39993.079280164173</v>
      </c>
      <c r="CQ506">
        <v>42849.727800175897</v>
      </c>
      <c r="CS506">
        <v>3.1925144148881182</v>
      </c>
      <c r="CT506">
        <v>1.4630000000000001</v>
      </c>
      <c r="CV506">
        <v>0.25293091280848001</v>
      </c>
      <c r="CW506">
        <v>1.8330379254388061</v>
      </c>
      <c r="CY506">
        <v>-1806.336794348899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-3234.6610543547622</v>
      </c>
      <c r="DK506">
        <v>-2599.8502721299351</v>
      </c>
      <c r="DL506">
        <v>-1806.336794348899</v>
      </c>
      <c r="DM506">
        <v>-786.10518005899667</v>
      </c>
      <c r="DN506">
        <v>574.2036389942059</v>
      </c>
      <c r="DO506">
        <v>-4377.3204623594529</v>
      </c>
      <c r="DP506">
        <v>-3869.4718365795911</v>
      </c>
      <c r="DQ506">
        <v>-3234.6610543547622</v>
      </c>
      <c r="DR506">
        <v>-2418.4757629228411</v>
      </c>
      <c r="DS506">
        <v>-1330.2287076802779</v>
      </c>
    </row>
    <row r="507" spans="1:123" x14ac:dyDescent="0.25">
      <c r="A507" s="80" t="s">
        <v>1117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22452.697946839478</v>
      </c>
      <c r="I507">
        <v>13513.774507714679</v>
      </c>
      <c r="J507">
        <v>0</v>
      </c>
      <c r="K507">
        <v>10</v>
      </c>
      <c r="L507">
        <v>56</v>
      </c>
      <c r="M507">
        <v>1671753472</v>
      </c>
      <c r="N507">
        <v>109206</v>
      </c>
      <c r="O507">
        <v>0</v>
      </c>
      <c r="P507">
        <v>154542</v>
      </c>
      <c r="Q507">
        <v>6</v>
      </c>
      <c r="R507">
        <v>44</v>
      </c>
      <c r="S507">
        <v>0</v>
      </c>
      <c r="T507">
        <v>16503</v>
      </c>
      <c r="U507">
        <v>0</v>
      </c>
      <c r="V507">
        <v>8884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19860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83</v>
      </c>
      <c r="AQ507">
        <v>0</v>
      </c>
      <c r="AR507">
        <v>6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28833</v>
      </c>
      <c r="BI507">
        <v>60542.01</v>
      </c>
      <c r="BJ507">
        <v>69367.199999999997</v>
      </c>
      <c r="BK507">
        <v>8825.2000000000007</v>
      </c>
      <c r="BL507">
        <v>5</v>
      </c>
      <c r="BM507">
        <v>12</v>
      </c>
      <c r="BN507">
        <v>0</v>
      </c>
      <c r="BO507">
        <v>0</v>
      </c>
      <c r="BP507">
        <v>0</v>
      </c>
      <c r="BQ507">
        <v>24429.050363775201</v>
      </c>
      <c r="BR507">
        <v>33254.24652135394</v>
      </c>
      <c r="BS507">
        <v>8825.1961575787373</v>
      </c>
      <c r="BT507">
        <v>36112.959636224798</v>
      </c>
      <c r="BU507">
        <v>36112.953478646057</v>
      </c>
      <c r="BV507">
        <v>3.842421263470897E-3</v>
      </c>
      <c r="BW507">
        <v>8825.1961575787373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16627.12326067697</v>
      </c>
      <c r="CI507">
        <v>19952.547912812359</v>
      </c>
      <c r="CJ507">
        <v>23277.972564947759</v>
      </c>
      <c r="CK507">
        <v>26603.397217083151</v>
      </c>
      <c r="CL507">
        <v>29928.821869218551</v>
      </c>
      <c r="CM507">
        <v>36579.67117348934</v>
      </c>
      <c r="CN507">
        <v>39905.095825624718</v>
      </c>
      <c r="CO507">
        <v>43230.520477760118</v>
      </c>
      <c r="CP507">
        <v>46555.94512989551</v>
      </c>
      <c r="CQ507">
        <v>49881.36978203091</v>
      </c>
      <c r="CS507">
        <v>3.7681028191986958</v>
      </c>
      <c r="CT507">
        <v>1.4630000000000001</v>
      </c>
      <c r="CV507">
        <v>6.1542158462283503E-2</v>
      </c>
      <c r="CW507">
        <v>1.553036177830321</v>
      </c>
      <c r="CY507">
        <v>-511.63452724025183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-2174.346853307949</v>
      </c>
      <c r="DK507">
        <v>-1435.363597277862</v>
      </c>
      <c r="DL507">
        <v>-511.63452724025228</v>
      </c>
      <c r="DM507">
        <v>676.01713423667388</v>
      </c>
      <c r="DN507">
        <v>2259.552682872576</v>
      </c>
      <c r="DO507">
        <v>-3504.5167141621059</v>
      </c>
      <c r="DP507">
        <v>-2913.330109338036</v>
      </c>
      <c r="DQ507">
        <v>-2174.346853307949</v>
      </c>
      <c r="DR507">
        <v>-1224.225524126407</v>
      </c>
      <c r="DS507">
        <v>42.602914782313754</v>
      </c>
    </row>
    <row r="508" spans="1:123" x14ac:dyDescent="0.25">
      <c r="A508" s="80" t="s">
        <v>766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21631.511792363312</v>
      </c>
      <c r="I508">
        <v>18668</v>
      </c>
      <c r="J508">
        <v>0</v>
      </c>
      <c r="K508">
        <v>6</v>
      </c>
      <c r="L508">
        <v>17</v>
      </c>
      <c r="M508">
        <v>1670433174</v>
      </c>
      <c r="N508">
        <v>80</v>
      </c>
      <c r="O508">
        <v>0</v>
      </c>
      <c r="P508">
        <v>2229</v>
      </c>
      <c r="Q508">
        <v>2</v>
      </c>
      <c r="R508">
        <v>3</v>
      </c>
      <c r="S508">
        <v>0</v>
      </c>
      <c r="T508">
        <v>2149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29751.759999999998</v>
      </c>
      <c r="BJ508">
        <v>38488.639999999999</v>
      </c>
      <c r="BK508">
        <v>8736.89</v>
      </c>
      <c r="BL508">
        <v>1</v>
      </c>
      <c r="BM508">
        <v>2</v>
      </c>
      <c r="BN508">
        <v>0</v>
      </c>
      <c r="BO508">
        <v>0</v>
      </c>
      <c r="BP508">
        <v>0</v>
      </c>
      <c r="BQ508">
        <v>23897.14356840367</v>
      </c>
      <c r="BR508">
        <v>32634.03250338728</v>
      </c>
      <c r="BS508">
        <v>8736.8889349836063</v>
      </c>
      <c r="BT508">
        <v>5854.6164315963288</v>
      </c>
      <c r="BU508">
        <v>5854.6074966127226</v>
      </c>
      <c r="BV508">
        <v>1.0650163931131831E-3</v>
      </c>
      <c r="BW508">
        <v>8736.8889349836063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16317.01625169364</v>
      </c>
      <c r="CI508">
        <v>19580.41950203236</v>
      </c>
      <c r="CJ508">
        <v>22843.822752371088</v>
      </c>
      <c r="CK508">
        <v>26107.22600270982</v>
      </c>
      <c r="CL508">
        <v>29370.629253048552</v>
      </c>
      <c r="CM508">
        <v>35897.435753726008</v>
      </c>
      <c r="CN508">
        <v>39160.839004064728</v>
      </c>
      <c r="CO508">
        <v>42424.242254403463</v>
      </c>
      <c r="CP508">
        <v>45687.645504742177</v>
      </c>
      <c r="CQ508">
        <v>48951.048755080912</v>
      </c>
      <c r="CS508">
        <v>3.735200566956562</v>
      </c>
      <c r="CT508">
        <v>1.4630000000000001</v>
      </c>
      <c r="CV508">
        <v>7.0892962318003905E-2</v>
      </c>
      <c r="CW508">
        <v>1.56671640387124</v>
      </c>
      <c r="CY508">
        <v>-578.38080913678743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-2210.0824343061508</v>
      </c>
      <c r="DK508">
        <v>-1484.881712008656</v>
      </c>
      <c r="DL508">
        <v>-578.38080913678732</v>
      </c>
      <c r="DM508">
        <v>587.12035169847331</v>
      </c>
      <c r="DN508">
        <v>2141.1218994788201</v>
      </c>
      <c r="DO508">
        <v>-3515.4437344416419</v>
      </c>
      <c r="DP508">
        <v>-2935.2831566036461</v>
      </c>
      <c r="DQ508">
        <v>-2210.0824343061499</v>
      </c>
      <c r="DR508">
        <v>-1277.681505637943</v>
      </c>
      <c r="DS508">
        <v>-34.480267413664478</v>
      </c>
    </row>
    <row r="509" spans="1:123" x14ac:dyDescent="0.25">
      <c r="A509" s="80" t="s">
        <v>1067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22428.860395095671</v>
      </c>
      <c r="I509">
        <v>17741.956913729591</v>
      </c>
      <c r="J509">
        <v>0</v>
      </c>
      <c r="K509">
        <v>67</v>
      </c>
      <c r="L509">
        <v>31</v>
      </c>
      <c r="M509">
        <v>1671655097</v>
      </c>
      <c r="N509">
        <v>48625</v>
      </c>
      <c r="O509">
        <v>324</v>
      </c>
      <c r="P509">
        <v>260561</v>
      </c>
      <c r="Q509">
        <v>15</v>
      </c>
      <c r="R509">
        <v>370</v>
      </c>
      <c r="S509">
        <v>662</v>
      </c>
      <c r="T509">
        <v>123343</v>
      </c>
      <c r="U509">
        <v>2670</v>
      </c>
      <c r="V509">
        <v>2011</v>
      </c>
      <c r="W509">
        <v>396</v>
      </c>
      <c r="X509">
        <v>0</v>
      </c>
      <c r="Y509">
        <v>1151</v>
      </c>
      <c r="Z509">
        <v>6</v>
      </c>
      <c r="AA509">
        <v>331</v>
      </c>
      <c r="AB509">
        <v>44345</v>
      </c>
      <c r="AC509">
        <v>36556</v>
      </c>
      <c r="AD509">
        <v>0</v>
      </c>
      <c r="AE509">
        <v>21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78</v>
      </c>
      <c r="AM509">
        <v>42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88593</v>
      </c>
      <c r="BI509">
        <v>1835866.54</v>
      </c>
      <c r="BJ509">
        <v>2568826.62</v>
      </c>
      <c r="BK509">
        <v>735254.35</v>
      </c>
      <c r="BL509">
        <v>11</v>
      </c>
      <c r="BM509">
        <v>159</v>
      </c>
      <c r="BN509">
        <v>61.890828676320467</v>
      </c>
      <c r="BO509">
        <v>61.890828676320467</v>
      </c>
      <c r="BP509">
        <v>0</v>
      </c>
      <c r="BQ509">
        <v>24310.683981685539</v>
      </c>
      <c r="BR509">
        <v>33045.70144799642</v>
      </c>
      <c r="BS509">
        <v>8735.0174663108864</v>
      </c>
      <c r="BT509">
        <v>1811493.9651896381</v>
      </c>
      <c r="BU509">
        <v>2535719.0277233268</v>
      </c>
      <c r="BV509">
        <v>726519.3325336891</v>
      </c>
      <c r="BW509">
        <v>8735.0174663108864</v>
      </c>
      <c r="BX509">
        <v>30.945414338160241</v>
      </c>
      <c r="BY509">
        <v>37.134497205792293</v>
      </c>
      <c r="BZ509">
        <v>43.323580073424331</v>
      </c>
      <c r="CA509">
        <v>49.512662941056377</v>
      </c>
      <c r="CB509">
        <v>55.701745808688429</v>
      </c>
      <c r="CC509">
        <v>68.079911543952534</v>
      </c>
      <c r="CD509">
        <v>74.268994411584572</v>
      </c>
      <c r="CE509">
        <v>80.458077279216624</v>
      </c>
      <c r="CF509">
        <v>86.647160146848663</v>
      </c>
      <c r="CG509">
        <v>92.836243014480715</v>
      </c>
      <c r="CH509">
        <v>16522.85072399821</v>
      </c>
      <c r="CI509">
        <v>19827.42086879785</v>
      </c>
      <c r="CJ509">
        <v>23131.99101359749</v>
      </c>
      <c r="CK509">
        <v>26436.56115839714</v>
      </c>
      <c r="CL509">
        <v>29741.13130319678</v>
      </c>
      <c r="CM509">
        <v>36350.271592796067</v>
      </c>
      <c r="CN509">
        <v>39654.8417375957</v>
      </c>
      <c r="CO509">
        <v>42959.411882395347</v>
      </c>
      <c r="CP509">
        <v>46263.982027194987</v>
      </c>
      <c r="CQ509">
        <v>49568.552171994626</v>
      </c>
      <c r="CR509" t="s">
        <v>116</v>
      </c>
      <c r="CS509">
        <v>3.7831294070614851</v>
      </c>
      <c r="CT509">
        <v>1.4630000000000001</v>
      </c>
      <c r="CU509">
        <v>-1</v>
      </c>
      <c r="CV509">
        <v>5.7325713609930988E-2</v>
      </c>
      <c r="CW509">
        <v>1.546867519011329</v>
      </c>
      <c r="CY509">
        <v>-473.59210431178138</v>
      </c>
      <c r="CZ509">
        <v>12.378165735264091</v>
      </c>
      <c r="DA509">
        <v>13.753517483626769</v>
      </c>
      <c r="DB509">
        <v>15.47270716908012</v>
      </c>
      <c r="DC509">
        <v>17.683093907520131</v>
      </c>
      <c r="DD509">
        <v>20.630276225440159</v>
      </c>
      <c r="DE509">
        <v>9.902532588211276</v>
      </c>
      <c r="DF509">
        <v>11.002813986901421</v>
      </c>
      <c r="DG509">
        <v>12.378165735264099</v>
      </c>
      <c r="DH509">
        <v>14.14647512601611</v>
      </c>
      <c r="DI509">
        <v>16.50422098035213</v>
      </c>
      <c r="DJ509">
        <v>-2125.8771767116018</v>
      </c>
      <c r="DK509">
        <v>-1391.5282556450161</v>
      </c>
      <c r="DL509">
        <v>-473.59210431178138</v>
      </c>
      <c r="DM509">
        <v>706.61151883094863</v>
      </c>
      <c r="DN509">
        <v>2280.2163496879198</v>
      </c>
      <c r="DO509">
        <v>-3447.705234631459</v>
      </c>
      <c r="DP509">
        <v>-2860.2260977781898</v>
      </c>
      <c r="DQ509">
        <v>-2125.8771767116018</v>
      </c>
      <c r="DR509">
        <v>-1181.7142781974189</v>
      </c>
      <c r="DS509">
        <v>77.169586488158529</v>
      </c>
    </row>
    <row r="510" spans="1:123" x14ac:dyDescent="0.25">
      <c r="A510" s="80" t="s">
        <v>773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76212.341699156779</v>
      </c>
      <c r="I510">
        <v>62303.396552619583</v>
      </c>
      <c r="J510">
        <v>42629.06307082664</v>
      </c>
      <c r="K510">
        <v>4</v>
      </c>
      <c r="L510">
        <v>33</v>
      </c>
      <c r="M510">
        <v>1668231329</v>
      </c>
      <c r="N510">
        <v>5124</v>
      </c>
      <c r="O510">
        <v>0</v>
      </c>
      <c r="P510">
        <v>14370</v>
      </c>
      <c r="Q510">
        <v>4</v>
      </c>
      <c r="R510">
        <v>11</v>
      </c>
      <c r="S510">
        <v>0</v>
      </c>
      <c r="T510">
        <v>9244</v>
      </c>
      <c r="U510">
        <v>0</v>
      </c>
      <c r="V510">
        <v>1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1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2</v>
      </c>
      <c r="BI510">
        <v>105265.11</v>
      </c>
      <c r="BJ510">
        <v>113876.6</v>
      </c>
      <c r="BK510">
        <v>8611.49</v>
      </c>
      <c r="BL510">
        <v>1</v>
      </c>
      <c r="BM510">
        <v>1</v>
      </c>
      <c r="BN510">
        <v>0</v>
      </c>
      <c r="BO510">
        <v>0</v>
      </c>
      <c r="BP510">
        <v>0</v>
      </c>
      <c r="BQ510">
        <v>105265.1082316869</v>
      </c>
      <c r="BR510">
        <v>113876.5970056683</v>
      </c>
      <c r="BS510">
        <v>8611.488773981413</v>
      </c>
      <c r="BT510">
        <v>1.7683130863588299E-3</v>
      </c>
      <c r="BU510">
        <v>2.9943316767457868E-3</v>
      </c>
      <c r="BV510">
        <v>1.2260185867489779E-3</v>
      </c>
      <c r="BW510">
        <v>8611.488773981413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56938.298502834157</v>
      </c>
      <c r="CI510">
        <v>68325.958203400995</v>
      </c>
      <c r="CJ510">
        <v>79713.617903967825</v>
      </c>
      <c r="CK510">
        <v>91101.277604534669</v>
      </c>
      <c r="CL510">
        <v>102488.9373051015</v>
      </c>
      <c r="CM510">
        <v>125264.2567062352</v>
      </c>
      <c r="CN510">
        <v>136651.91640680199</v>
      </c>
      <c r="CO510">
        <v>148039.5761073688</v>
      </c>
      <c r="CP510">
        <v>159427.23580793559</v>
      </c>
      <c r="CQ510">
        <v>170814.89550850249</v>
      </c>
      <c r="CS510">
        <v>13.22379904270826</v>
      </c>
      <c r="CT510">
        <v>1.4630000000000001</v>
      </c>
      <c r="CV510">
        <v>-0.6975150645377024</v>
      </c>
      <c r="CW510">
        <v>0.44253546058134141</v>
      </c>
      <c r="CY510">
        <v>19857.660477435671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14163.830627152251</v>
      </c>
      <c r="DK510">
        <v>16694.421671722659</v>
      </c>
      <c r="DL510">
        <v>19857.660477435671</v>
      </c>
      <c r="DM510">
        <v>23924.681799066679</v>
      </c>
      <c r="DN510">
        <v>29347.376894574689</v>
      </c>
      <c r="DO510">
        <v>9608.7667469255193</v>
      </c>
      <c r="DP510">
        <v>11633.239582581849</v>
      </c>
      <c r="DQ510">
        <v>14163.830627152251</v>
      </c>
      <c r="DR510">
        <v>17417.447684457071</v>
      </c>
      <c r="DS510">
        <v>21755.60376086348</v>
      </c>
    </row>
    <row r="511" spans="1:123" x14ac:dyDescent="0.25">
      <c r="A511" s="80" t="s">
        <v>1119</v>
      </c>
      <c r="B511">
        <v>2337.7671027580532</v>
      </c>
      <c r="C511">
        <v>0</v>
      </c>
      <c r="D511">
        <v>0</v>
      </c>
      <c r="E511">
        <v>6</v>
      </c>
      <c r="F511">
        <v>23</v>
      </c>
      <c r="G511">
        <v>1632041743</v>
      </c>
      <c r="H511">
        <v>21638.924712761291</v>
      </c>
      <c r="I511">
        <v>9424.34531542685</v>
      </c>
      <c r="J511">
        <v>0</v>
      </c>
      <c r="K511">
        <v>18</v>
      </c>
      <c r="L511">
        <v>51</v>
      </c>
      <c r="M511">
        <v>1671641531</v>
      </c>
      <c r="N511">
        <v>42849</v>
      </c>
      <c r="O511">
        <v>0</v>
      </c>
      <c r="P511">
        <v>54331</v>
      </c>
      <c r="Q511">
        <v>7</v>
      </c>
      <c r="R511">
        <v>33</v>
      </c>
      <c r="S511">
        <v>25</v>
      </c>
      <c r="T511">
        <v>11186</v>
      </c>
      <c r="U511">
        <v>0</v>
      </c>
      <c r="V511">
        <v>260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11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296</v>
      </c>
      <c r="BI511">
        <v>86840.35</v>
      </c>
      <c r="BJ511">
        <v>95410.36</v>
      </c>
      <c r="BK511">
        <v>8570.01</v>
      </c>
      <c r="BL511">
        <v>2</v>
      </c>
      <c r="BM511">
        <v>7</v>
      </c>
      <c r="BN511">
        <v>0</v>
      </c>
      <c r="BO511">
        <v>0</v>
      </c>
      <c r="BP511">
        <v>0</v>
      </c>
      <c r="BQ511">
        <v>23610.406836017359</v>
      </c>
      <c r="BR511">
        <v>32180.416288626369</v>
      </c>
      <c r="BS511">
        <v>8570.0094526090197</v>
      </c>
      <c r="BT511">
        <v>63229.943163982651</v>
      </c>
      <c r="BU511">
        <v>63229.943711373628</v>
      </c>
      <c r="BV511">
        <v>5.4739098050049506E-4</v>
      </c>
      <c r="BW511">
        <v>8570.0094526090197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16090.20814431319</v>
      </c>
      <c r="CI511">
        <v>19308.249773175819</v>
      </c>
      <c r="CJ511">
        <v>22526.29140203846</v>
      </c>
      <c r="CK511">
        <v>25744.3330309011</v>
      </c>
      <c r="CL511">
        <v>28962.37465976374</v>
      </c>
      <c r="CM511">
        <v>35398.45791748901</v>
      </c>
      <c r="CN511">
        <v>38616.499546351653</v>
      </c>
      <c r="CO511">
        <v>41834.541175214283</v>
      </c>
      <c r="CP511">
        <v>45052.582804076919</v>
      </c>
      <c r="CQ511">
        <v>48270.624432939563</v>
      </c>
      <c r="CS511">
        <v>3.755003593237519</v>
      </c>
      <c r="CT511">
        <v>1.4630000000000001</v>
      </c>
      <c r="CV511">
        <v>6.524531886033369E-2</v>
      </c>
      <c r="CW511">
        <v>1.5584539014926679</v>
      </c>
      <c r="CY511">
        <v>-524.9053804524267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-2133.9261948837452</v>
      </c>
      <c r="DK511">
        <v>-1418.80583291427</v>
      </c>
      <c r="DL511">
        <v>-524.90538045242647</v>
      </c>
      <c r="DM511">
        <v>624.39520128422919</v>
      </c>
      <c r="DN511">
        <v>2156.7959769331051</v>
      </c>
      <c r="DO511">
        <v>-3421.1428464288001</v>
      </c>
      <c r="DP511">
        <v>-2849.04655685322</v>
      </c>
      <c r="DQ511">
        <v>-2133.9261948837452</v>
      </c>
      <c r="DR511">
        <v>-1214.48572949442</v>
      </c>
      <c r="DS511">
        <v>11.434891024680841</v>
      </c>
    </row>
    <row r="512" spans="1:123" x14ac:dyDescent="0.25">
      <c r="A512" s="80" t="s">
        <v>1121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21673.063125074561</v>
      </c>
      <c r="I512">
        <v>14888.120771810991</v>
      </c>
      <c r="J512">
        <v>0</v>
      </c>
      <c r="K512">
        <v>55</v>
      </c>
      <c r="L512">
        <v>43</v>
      </c>
      <c r="M512">
        <v>1671646935</v>
      </c>
      <c r="N512">
        <v>1733</v>
      </c>
      <c r="O512">
        <v>0</v>
      </c>
      <c r="P512">
        <v>1896</v>
      </c>
      <c r="Q512">
        <v>8</v>
      </c>
      <c r="R512">
        <v>21</v>
      </c>
      <c r="S512">
        <v>10</v>
      </c>
      <c r="T512">
        <v>135</v>
      </c>
      <c r="U512">
        <v>0</v>
      </c>
      <c r="V512">
        <v>3</v>
      </c>
      <c r="W512">
        <v>0</v>
      </c>
      <c r="X512">
        <v>0</v>
      </c>
      <c r="Y512">
        <v>0</v>
      </c>
      <c r="Z512">
        <v>0</v>
      </c>
      <c r="AA512">
        <v>2</v>
      </c>
      <c r="AB512">
        <v>12</v>
      </c>
      <c r="AC512">
        <v>1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28</v>
      </c>
      <c r="BI512">
        <v>1275636.8600000001</v>
      </c>
      <c r="BJ512">
        <v>1284170.8700000001</v>
      </c>
      <c r="BK512">
        <v>8534.01</v>
      </c>
      <c r="BL512">
        <v>3</v>
      </c>
      <c r="BM512">
        <v>12</v>
      </c>
      <c r="BN512">
        <v>0</v>
      </c>
      <c r="BO512">
        <v>0</v>
      </c>
      <c r="BP512">
        <v>0</v>
      </c>
      <c r="BQ512">
        <v>23579.197572414942</v>
      </c>
      <c r="BR512">
        <v>32113.207712222229</v>
      </c>
      <c r="BS512">
        <v>8534.0101398072929</v>
      </c>
      <c r="BT512">
        <v>1252057.6624275851</v>
      </c>
      <c r="BU512">
        <v>1252057.662287778</v>
      </c>
      <c r="BV512">
        <v>-1.398072927258909E-4</v>
      </c>
      <c r="BW512">
        <v>8534.0101398072929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16056.60385611112</v>
      </c>
      <c r="CI512">
        <v>19267.924627333341</v>
      </c>
      <c r="CJ512">
        <v>22479.245398555558</v>
      </c>
      <c r="CK512">
        <v>25690.56616977779</v>
      </c>
      <c r="CL512">
        <v>28901.886941000012</v>
      </c>
      <c r="CM512">
        <v>35324.528483444461</v>
      </c>
      <c r="CN512">
        <v>38535.849254666668</v>
      </c>
      <c r="CO512">
        <v>41747.170025888903</v>
      </c>
      <c r="CP512">
        <v>44958.490797111117</v>
      </c>
      <c r="CQ512">
        <v>48169.811568333353</v>
      </c>
      <c r="CS512">
        <v>3.7629680755157131</v>
      </c>
      <c r="CT512">
        <v>1.4630000000000001</v>
      </c>
      <c r="CV512">
        <v>6.2990681751080801E-2</v>
      </c>
      <c r="CW512">
        <v>1.555155367401831</v>
      </c>
      <c r="CY512">
        <v>-505.70821175173518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-2111.3685973628458</v>
      </c>
      <c r="DK512">
        <v>-1397.741759313463</v>
      </c>
      <c r="DL512">
        <v>-505.70821175173478</v>
      </c>
      <c r="DM512">
        <v>641.19206368477353</v>
      </c>
      <c r="DN512">
        <v>2170.3924309334511</v>
      </c>
      <c r="DO512">
        <v>-3395.8969058517359</v>
      </c>
      <c r="DP512">
        <v>-2824.9954354122292</v>
      </c>
      <c r="DQ512">
        <v>-2111.3685973628458</v>
      </c>
      <c r="DR512">
        <v>-1193.8483770136399</v>
      </c>
      <c r="DS512">
        <v>29.51191678530267</v>
      </c>
    </row>
    <row r="513" spans="1:123" x14ac:dyDescent="0.25">
      <c r="A513" s="80" t="s">
        <v>763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21398.946181893421</v>
      </c>
      <c r="I513">
        <v>12913.00110481248</v>
      </c>
      <c r="J513">
        <v>0</v>
      </c>
      <c r="K513">
        <v>17</v>
      </c>
      <c r="L513">
        <v>53</v>
      </c>
      <c r="M513">
        <v>1671293261</v>
      </c>
      <c r="N513">
        <v>37494</v>
      </c>
      <c r="O513">
        <v>0</v>
      </c>
      <c r="P513">
        <v>44725</v>
      </c>
      <c r="Q513">
        <v>5</v>
      </c>
      <c r="R513">
        <v>17</v>
      </c>
      <c r="S513">
        <v>0</v>
      </c>
      <c r="T513">
        <v>6248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983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983</v>
      </c>
      <c r="BI513">
        <v>41269.31</v>
      </c>
      <c r="BJ513">
        <v>49750.12</v>
      </c>
      <c r="BK513">
        <v>8803.7000000000007</v>
      </c>
      <c r="BL513">
        <v>3</v>
      </c>
      <c r="BM513">
        <v>5</v>
      </c>
      <c r="BN513">
        <v>0</v>
      </c>
      <c r="BO513">
        <v>0</v>
      </c>
      <c r="BP513">
        <v>0</v>
      </c>
      <c r="BQ513">
        <v>23407.270244975731</v>
      </c>
      <c r="BR513">
        <v>31881.778285654149</v>
      </c>
      <c r="BS513">
        <v>8474.5080406784236</v>
      </c>
      <c r="BT513">
        <v>17862.039755024271</v>
      </c>
      <c r="BU513">
        <v>17868.34171434585</v>
      </c>
      <c r="BV513">
        <v>329.19195932157709</v>
      </c>
      <c r="BW513">
        <v>8474.5080406784236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15940.889142827071</v>
      </c>
      <c r="CI513">
        <v>19129.066971392491</v>
      </c>
      <c r="CJ513">
        <v>22317.244799957902</v>
      </c>
      <c r="CK513">
        <v>25505.42262852332</v>
      </c>
      <c r="CL513">
        <v>28693.600457088731</v>
      </c>
      <c r="CM513">
        <v>35069.956114219567</v>
      </c>
      <c r="CN513">
        <v>38258.133942784967</v>
      </c>
      <c r="CO513">
        <v>41446.311771350403</v>
      </c>
      <c r="CP513">
        <v>44634.489599915803</v>
      </c>
      <c r="CQ513">
        <v>47822.667428481232</v>
      </c>
      <c r="CS513">
        <v>3.762080126966505</v>
      </c>
      <c r="CT513">
        <v>1.4630000000000001</v>
      </c>
      <c r="CV513">
        <v>6.3241575140330353E-2</v>
      </c>
      <c r="CW513">
        <v>1.555522424430303</v>
      </c>
      <c r="CY513">
        <v>-504.06346926488681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-2098.1523835475941</v>
      </c>
      <c r="DK513">
        <v>-1389.6684216441679</v>
      </c>
      <c r="DL513">
        <v>-504.06346926488641</v>
      </c>
      <c r="DM513">
        <v>634.57146950847527</v>
      </c>
      <c r="DN513">
        <v>2152.7513878729592</v>
      </c>
      <c r="DO513">
        <v>-3373.4235149737601</v>
      </c>
      <c r="DP513">
        <v>-2806.6363454510192</v>
      </c>
      <c r="DQ513">
        <v>-2098.1523835475941</v>
      </c>
      <c r="DR513">
        <v>-1187.244432528903</v>
      </c>
      <c r="DS513">
        <v>27.29950216268298</v>
      </c>
    </row>
    <row r="514" spans="1:123" x14ac:dyDescent="0.25">
      <c r="A514" s="80" t="s">
        <v>1139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18303.54379731257</v>
      </c>
      <c r="I514">
        <v>16360.570860947069</v>
      </c>
      <c r="J514">
        <v>0</v>
      </c>
      <c r="K514">
        <v>14</v>
      </c>
      <c r="L514">
        <v>22</v>
      </c>
      <c r="M514">
        <v>1670828870</v>
      </c>
      <c r="N514">
        <v>5862</v>
      </c>
      <c r="O514">
        <v>0</v>
      </c>
      <c r="P514">
        <v>6931</v>
      </c>
      <c r="Q514">
        <v>11</v>
      </c>
      <c r="R514">
        <v>84</v>
      </c>
      <c r="S514">
        <v>342</v>
      </c>
      <c r="T514">
        <v>263</v>
      </c>
      <c r="U514">
        <v>106</v>
      </c>
      <c r="V514">
        <v>95</v>
      </c>
      <c r="W514">
        <v>0</v>
      </c>
      <c r="X514">
        <v>0</v>
      </c>
      <c r="Y514">
        <v>0</v>
      </c>
      <c r="Z514">
        <v>50</v>
      </c>
      <c r="AA514">
        <v>0</v>
      </c>
      <c r="AB514">
        <v>80</v>
      </c>
      <c r="AC514">
        <v>8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125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806</v>
      </c>
      <c r="BI514">
        <v>134979.73000000001</v>
      </c>
      <c r="BJ514">
        <v>143438.92000000001</v>
      </c>
      <c r="BK514">
        <v>8459.18</v>
      </c>
      <c r="BL514">
        <v>5</v>
      </c>
      <c r="BM514">
        <v>19</v>
      </c>
      <c r="BN514">
        <v>0</v>
      </c>
      <c r="BO514">
        <v>0</v>
      </c>
      <c r="BP514">
        <v>0</v>
      </c>
      <c r="BQ514">
        <v>18992.86516988634</v>
      </c>
      <c r="BR514">
        <v>27452.04793466517</v>
      </c>
      <c r="BS514">
        <v>8459.1827647788323</v>
      </c>
      <c r="BT514">
        <v>115986.8648301137</v>
      </c>
      <c r="BU514">
        <v>115986.8720653348</v>
      </c>
      <c r="BV514">
        <v>-2.7647788319882238E-3</v>
      </c>
      <c r="BW514">
        <v>8459.1827647788323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13726.02396733259</v>
      </c>
      <c r="CI514">
        <v>16471.228760799098</v>
      </c>
      <c r="CJ514">
        <v>19216.433554265619</v>
      </c>
      <c r="CK514">
        <v>21961.63834773214</v>
      </c>
      <c r="CL514">
        <v>24706.843141198649</v>
      </c>
      <c r="CM514">
        <v>30197.252728131691</v>
      </c>
      <c r="CN514">
        <v>32942.457521598197</v>
      </c>
      <c r="CO514">
        <v>35687.662315064721</v>
      </c>
      <c r="CP514">
        <v>38432.867108531238</v>
      </c>
      <c r="CQ514">
        <v>41178.071901997762</v>
      </c>
      <c r="CS514">
        <v>3.2452364132580498</v>
      </c>
      <c r="CT514">
        <v>1.4630000000000001</v>
      </c>
      <c r="CV514">
        <v>0.23257584059467851</v>
      </c>
      <c r="CW514">
        <v>1.803258454790015</v>
      </c>
      <c r="CY514">
        <v>-1596.17078111254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-2968.7731778457978</v>
      </c>
      <c r="DK514">
        <v>-2358.7276681865719</v>
      </c>
      <c r="DL514">
        <v>-1596.17078111254</v>
      </c>
      <c r="DM514">
        <v>-615.74049773164097</v>
      </c>
      <c r="DN514">
        <v>691.49988010955713</v>
      </c>
      <c r="DO514">
        <v>-4066.8550952324049</v>
      </c>
      <c r="DP514">
        <v>-3578.8186875050242</v>
      </c>
      <c r="DQ514">
        <v>-2968.7731778457978</v>
      </c>
      <c r="DR514">
        <v>-2184.4289511410789</v>
      </c>
      <c r="DS514">
        <v>-1138.636648868121</v>
      </c>
    </row>
    <row r="515" spans="1:123" x14ac:dyDescent="0.25">
      <c r="A515" s="80" t="s">
        <v>1125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20898.319684116432</v>
      </c>
      <c r="I515">
        <v>13760.736682900369</v>
      </c>
      <c r="J515">
        <v>0</v>
      </c>
      <c r="K515">
        <v>4</v>
      </c>
      <c r="L515">
        <v>27</v>
      </c>
      <c r="M515">
        <v>1671589760</v>
      </c>
      <c r="N515">
        <v>1194677</v>
      </c>
      <c r="O515">
        <v>0</v>
      </c>
      <c r="P515">
        <v>1282858</v>
      </c>
      <c r="Q515">
        <v>8</v>
      </c>
      <c r="R515">
        <v>60</v>
      </c>
      <c r="S515">
        <v>1859</v>
      </c>
      <c r="T515">
        <v>20185</v>
      </c>
      <c r="U515">
        <v>26295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39835</v>
      </c>
      <c r="AC515">
        <v>6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1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67996</v>
      </c>
      <c r="BI515">
        <v>106883.84</v>
      </c>
      <c r="BJ515">
        <v>115305.25</v>
      </c>
      <c r="BK515">
        <v>8421.41</v>
      </c>
      <c r="BL515">
        <v>2</v>
      </c>
      <c r="BM515">
        <v>14</v>
      </c>
      <c r="BN515">
        <v>0</v>
      </c>
      <c r="BO515">
        <v>0</v>
      </c>
      <c r="BP515">
        <v>0</v>
      </c>
      <c r="BQ515">
        <v>22714.089132809549</v>
      </c>
      <c r="BR515">
        <v>31135.499153515349</v>
      </c>
      <c r="BS515">
        <v>8421.4100207057927</v>
      </c>
      <c r="BT515">
        <v>84169.750867190451</v>
      </c>
      <c r="BU515">
        <v>84169.750846484647</v>
      </c>
      <c r="BV515">
        <v>-2.0705792849184949E-5</v>
      </c>
      <c r="BW515">
        <v>8421.4100207057927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15567.749576757669</v>
      </c>
      <c r="CI515">
        <v>18681.29949210921</v>
      </c>
      <c r="CJ515">
        <v>21794.849407460741</v>
      </c>
      <c r="CK515">
        <v>24908.399322812282</v>
      </c>
      <c r="CL515">
        <v>28021.949238163808</v>
      </c>
      <c r="CM515">
        <v>34249.04906886688</v>
      </c>
      <c r="CN515">
        <v>37362.598984218414</v>
      </c>
      <c r="CO515">
        <v>40476.148899569947</v>
      </c>
      <c r="CP515">
        <v>43589.698814921481</v>
      </c>
      <c r="CQ515">
        <v>46703.248730273022</v>
      </c>
      <c r="CS515">
        <v>3.6971836161595539</v>
      </c>
      <c r="CT515">
        <v>1.4630000000000001</v>
      </c>
      <c r="CV515">
        <v>8.190461044912789E-2</v>
      </c>
      <c r="CW515">
        <v>1.5828264450870739</v>
      </c>
      <c r="CY515">
        <v>-637.53523232695602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-2194.3101900027232</v>
      </c>
      <c r="DK515">
        <v>-1502.410208813493</v>
      </c>
      <c r="DL515">
        <v>-637.53523232695625</v>
      </c>
      <c r="DM515">
        <v>474.44688029859208</v>
      </c>
      <c r="DN515">
        <v>1957.089697132657</v>
      </c>
      <c r="DO515">
        <v>-3439.7301561433369</v>
      </c>
      <c r="DP515">
        <v>-2886.2101711919531</v>
      </c>
      <c r="DQ515">
        <v>-2194.3101900027232</v>
      </c>
      <c r="DR515">
        <v>-1304.7244999022851</v>
      </c>
      <c r="DS515">
        <v>-118.6102464350333</v>
      </c>
    </row>
    <row r="516" spans="1:123" x14ac:dyDescent="0.25">
      <c r="A516" s="80" t="s">
        <v>1123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21366.377207030109</v>
      </c>
      <c r="I516">
        <v>13171.745885886839</v>
      </c>
      <c r="J516">
        <v>0</v>
      </c>
      <c r="K516">
        <v>68</v>
      </c>
      <c r="L516">
        <v>58</v>
      </c>
      <c r="M516">
        <v>1671756340</v>
      </c>
      <c r="N516">
        <v>67436</v>
      </c>
      <c r="O516">
        <v>0</v>
      </c>
      <c r="P516">
        <v>71044</v>
      </c>
      <c r="Q516">
        <v>14</v>
      </c>
      <c r="R516">
        <v>282</v>
      </c>
      <c r="S516">
        <v>22</v>
      </c>
      <c r="T516">
        <v>852</v>
      </c>
      <c r="U516">
        <v>17</v>
      </c>
      <c r="V516">
        <v>54</v>
      </c>
      <c r="W516">
        <v>0</v>
      </c>
      <c r="X516">
        <v>0</v>
      </c>
      <c r="Y516">
        <v>0</v>
      </c>
      <c r="Z516">
        <v>2</v>
      </c>
      <c r="AA516">
        <v>113</v>
      </c>
      <c r="AB516">
        <v>2419</v>
      </c>
      <c r="AC516">
        <v>24</v>
      </c>
      <c r="AD516">
        <v>0</v>
      </c>
      <c r="AE516">
        <v>0</v>
      </c>
      <c r="AF516">
        <v>0</v>
      </c>
      <c r="AG516">
        <v>0</v>
      </c>
      <c r="AH516">
        <v>60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1</v>
      </c>
      <c r="AQ516">
        <v>0</v>
      </c>
      <c r="AR516">
        <v>1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43</v>
      </c>
      <c r="BH516">
        <v>2756</v>
      </c>
      <c r="BI516">
        <v>1379289.76</v>
      </c>
      <c r="BJ516">
        <v>1452289.05</v>
      </c>
      <c r="BK516">
        <v>72999.289999999994</v>
      </c>
      <c r="BL516">
        <v>10</v>
      </c>
      <c r="BM516">
        <v>165</v>
      </c>
      <c r="BN516">
        <v>0</v>
      </c>
      <c r="BO516">
        <v>0</v>
      </c>
      <c r="BP516">
        <v>0</v>
      </c>
      <c r="BQ516">
        <v>23080.000440192329</v>
      </c>
      <c r="BR516">
        <v>31480.440638412871</v>
      </c>
      <c r="BS516">
        <v>8400.4401982205436</v>
      </c>
      <c r="BT516">
        <v>1356209.7595598081</v>
      </c>
      <c r="BU516">
        <v>1420808.6093615871</v>
      </c>
      <c r="BV516">
        <v>64598.849801779448</v>
      </c>
      <c r="BW516">
        <v>8400.4401982205436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15740.220319206441</v>
      </c>
      <c r="CI516">
        <v>18888.264383047721</v>
      </c>
      <c r="CJ516">
        <v>22036.308446889008</v>
      </c>
      <c r="CK516">
        <v>25184.352510730299</v>
      </c>
      <c r="CL516">
        <v>28332.39657457158</v>
      </c>
      <c r="CM516">
        <v>34628.484702254158</v>
      </c>
      <c r="CN516">
        <v>37776.528766095442</v>
      </c>
      <c r="CO516">
        <v>40924.572829936733</v>
      </c>
      <c r="CP516">
        <v>44072.616893778017</v>
      </c>
      <c r="CQ516">
        <v>47220.660957619308</v>
      </c>
      <c r="CS516">
        <v>3.747475119825427</v>
      </c>
      <c r="CT516">
        <v>1.4630000000000001</v>
      </c>
      <c r="CV516">
        <v>6.7385338688075391E-2</v>
      </c>
      <c r="CW516">
        <v>1.5615847505006539</v>
      </c>
      <c r="CY516">
        <v>-530.3300386173263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-2104.3520705379701</v>
      </c>
      <c r="DK516">
        <v>-1404.786723017683</v>
      </c>
      <c r="DL516">
        <v>-530.33003861732595</v>
      </c>
      <c r="DM516">
        <v>593.97141275456306</v>
      </c>
      <c r="DN516">
        <v>2093.0400145837471</v>
      </c>
      <c r="DO516">
        <v>-3363.569696074484</v>
      </c>
      <c r="DP516">
        <v>-2803.917418058255</v>
      </c>
      <c r="DQ516">
        <v>-2104.3520705379692</v>
      </c>
      <c r="DR516">
        <v>-1204.910909440458</v>
      </c>
      <c r="DS516">
        <v>-5.65602797711108</v>
      </c>
    </row>
    <row r="517" spans="1:123" x14ac:dyDescent="0.25">
      <c r="A517" s="80" t="s">
        <v>764</v>
      </c>
      <c r="B517">
        <v>3166.6921015837038</v>
      </c>
      <c r="C517">
        <v>0</v>
      </c>
      <c r="D517">
        <v>0</v>
      </c>
      <c r="E517">
        <v>52</v>
      </c>
      <c r="F517">
        <v>60</v>
      </c>
      <c r="G517">
        <v>1610782648</v>
      </c>
      <c r="H517">
        <v>21710.635384510111</v>
      </c>
      <c r="I517">
        <v>12297.872697536721</v>
      </c>
      <c r="J517">
        <v>0</v>
      </c>
      <c r="K517">
        <v>26</v>
      </c>
      <c r="L517">
        <v>58</v>
      </c>
      <c r="M517">
        <v>1671663349</v>
      </c>
      <c r="N517">
        <v>1600</v>
      </c>
      <c r="O517">
        <v>0</v>
      </c>
      <c r="P517">
        <v>8270</v>
      </c>
      <c r="Q517">
        <v>3</v>
      </c>
      <c r="R517">
        <v>14</v>
      </c>
      <c r="S517">
        <v>5</v>
      </c>
      <c r="T517">
        <v>6665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5</v>
      </c>
      <c r="BI517">
        <v>30720.38</v>
      </c>
      <c r="BJ517">
        <v>39116.800000000003</v>
      </c>
      <c r="BK517">
        <v>8396.42</v>
      </c>
      <c r="BL517">
        <v>1</v>
      </c>
      <c r="BM517">
        <v>4</v>
      </c>
      <c r="BN517">
        <v>0</v>
      </c>
      <c r="BO517">
        <v>0</v>
      </c>
      <c r="BP517">
        <v>0</v>
      </c>
      <c r="BQ517">
        <v>23773.221790954209</v>
      </c>
      <c r="BR517">
        <v>32169.640320498002</v>
      </c>
      <c r="BS517">
        <v>8396.4185295437946</v>
      </c>
      <c r="BT517">
        <v>6947.1582090457923</v>
      </c>
      <c r="BU517">
        <v>6947.1596795020014</v>
      </c>
      <c r="BV517">
        <v>1.4704562054248531E-3</v>
      </c>
      <c r="BW517">
        <v>8396.4185295437946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16084.820160249001</v>
      </c>
      <c r="CI517">
        <v>19301.784192298801</v>
      </c>
      <c r="CJ517">
        <v>22518.748224348601</v>
      </c>
      <c r="CK517">
        <v>25735.712256398401</v>
      </c>
      <c r="CL517">
        <v>28952.676288448201</v>
      </c>
      <c r="CM517">
        <v>35386.604352547802</v>
      </c>
      <c r="CN517">
        <v>38603.568384597602</v>
      </c>
      <c r="CO517">
        <v>41820.532416647402</v>
      </c>
      <c r="CP517">
        <v>45037.496448697202</v>
      </c>
      <c r="CQ517">
        <v>48254.460480747002</v>
      </c>
      <c r="CS517">
        <v>3.8313526424755162</v>
      </c>
      <c r="CT517">
        <v>1.4630000000000001</v>
      </c>
      <c r="CV517">
        <v>4.4017706868015649E-2</v>
      </c>
      <c r="CW517">
        <v>1.527397905147907</v>
      </c>
      <c r="CY517">
        <v>-354.00844941929421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-1962.4904654441939</v>
      </c>
      <c r="DK517">
        <v>-1247.6095694331279</v>
      </c>
      <c r="DL517">
        <v>-354.00844941929432</v>
      </c>
      <c r="DM517">
        <v>794.90727631277696</v>
      </c>
      <c r="DN517">
        <v>2326.7949106222059</v>
      </c>
      <c r="DO517">
        <v>-3249.2760782641139</v>
      </c>
      <c r="DP517">
        <v>-2677.3713614552612</v>
      </c>
      <c r="DQ517">
        <v>-1962.4904654441939</v>
      </c>
      <c r="DR517">
        <v>-1043.357884858538</v>
      </c>
      <c r="DS517">
        <v>182.15222258900579</v>
      </c>
    </row>
    <row r="518" spans="1:123" x14ac:dyDescent="0.25">
      <c r="A518" s="80" t="s">
        <v>734</v>
      </c>
      <c r="B518">
        <v>21157.23773626304</v>
      </c>
      <c r="C518">
        <v>21157.23773626304</v>
      </c>
      <c r="D518">
        <v>0</v>
      </c>
      <c r="E518">
        <v>2</v>
      </c>
      <c r="F518">
        <v>0</v>
      </c>
      <c r="G518">
        <v>1671646619</v>
      </c>
      <c r="H518">
        <v>8142.3072178487864</v>
      </c>
      <c r="I518">
        <v>0</v>
      </c>
      <c r="J518">
        <v>0</v>
      </c>
      <c r="K518">
        <v>4</v>
      </c>
      <c r="L518">
        <v>34</v>
      </c>
      <c r="M518">
        <v>1670788378</v>
      </c>
      <c r="N518">
        <v>65135</v>
      </c>
      <c r="O518">
        <v>0</v>
      </c>
      <c r="P518">
        <v>67596</v>
      </c>
      <c r="Q518">
        <v>4</v>
      </c>
      <c r="R518">
        <v>15</v>
      </c>
      <c r="S518">
        <v>0</v>
      </c>
      <c r="T518">
        <v>2189</v>
      </c>
      <c r="U518">
        <v>0</v>
      </c>
      <c r="V518">
        <v>32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240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272</v>
      </c>
      <c r="BI518">
        <v>34794.76</v>
      </c>
      <c r="BJ518">
        <v>43187.46</v>
      </c>
      <c r="BK518">
        <v>8392.7099999999991</v>
      </c>
      <c r="BL518">
        <v>3</v>
      </c>
      <c r="BM518">
        <v>3</v>
      </c>
      <c r="BN518">
        <v>22709.202677874178</v>
      </c>
      <c r="BO518">
        <v>31101.909763198961</v>
      </c>
      <c r="BP518">
        <v>8392.707085324786</v>
      </c>
      <c r="BQ518">
        <v>11967.98573932315</v>
      </c>
      <c r="BR518">
        <v>11967.98573932315</v>
      </c>
      <c r="BS518">
        <v>0</v>
      </c>
      <c r="BT518">
        <v>117.5715828026696</v>
      </c>
      <c r="BU518">
        <v>117.56449747788059</v>
      </c>
      <c r="BV518">
        <v>2.9146752131055109E-3</v>
      </c>
      <c r="BW518">
        <v>8392.707085324786</v>
      </c>
      <c r="BX518">
        <v>15550.95488159948</v>
      </c>
      <c r="BY518">
        <v>18661.145857919379</v>
      </c>
      <c r="BZ518">
        <v>21771.336834239279</v>
      </c>
      <c r="CA518">
        <v>24881.527810559171</v>
      </c>
      <c r="CB518">
        <v>27991.718786879072</v>
      </c>
      <c r="CC518">
        <v>34212.100739518857</v>
      </c>
      <c r="CD518">
        <v>37322.291715838757</v>
      </c>
      <c r="CE518">
        <v>40432.482692158657</v>
      </c>
      <c r="CF518">
        <v>43542.67366847855</v>
      </c>
      <c r="CG518">
        <v>46652.86464479845</v>
      </c>
      <c r="CH518">
        <v>5983.9928696615771</v>
      </c>
      <c r="CI518">
        <v>7180.7914435938919</v>
      </c>
      <c r="CJ518">
        <v>8377.5900175262068</v>
      </c>
      <c r="CK518">
        <v>9574.3885914585244</v>
      </c>
      <c r="CL518">
        <v>10771.18716539084</v>
      </c>
      <c r="CM518">
        <v>13164.78431325547</v>
      </c>
      <c r="CN518">
        <v>14361.58288718778</v>
      </c>
      <c r="CO518">
        <v>15558.3814611201</v>
      </c>
      <c r="CP518">
        <v>16755.18003505241</v>
      </c>
      <c r="CQ518">
        <v>17951.978608984729</v>
      </c>
      <c r="CR518">
        <v>3.705825718329042</v>
      </c>
      <c r="CS518" t="s">
        <v>116</v>
      </c>
      <c r="CT518">
        <v>1.4630000000000001</v>
      </c>
      <c r="CU518">
        <v>7.9381574858194082E-2</v>
      </c>
      <c r="CV518">
        <v>-1</v>
      </c>
      <c r="CW518">
        <v>0</v>
      </c>
      <c r="CX518">
        <v>-617.22964452504471</v>
      </c>
      <c r="CZ518">
        <v>-2172.3251326849932</v>
      </c>
      <c r="DA518">
        <v>-1481.1715823916829</v>
      </c>
      <c r="DB518">
        <v>-617.22964452504493</v>
      </c>
      <c r="DC518">
        <v>493.552847017776</v>
      </c>
      <c r="DD518">
        <v>1974.5961690748679</v>
      </c>
      <c r="DE518">
        <v>-3416.4015232129509</v>
      </c>
      <c r="DF518">
        <v>-2863.4786829783029</v>
      </c>
      <c r="DG518">
        <v>-2172.3251326849932</v>
      </c>
      <c r="DH518">
        <v>-1283.699139450737</v>
      </c>
      <c r="DI518">
        <v>-98.864481805061587</v>
      </c>
      <c r="DJ518">
        <v>2393.5971478646311</v>
      </c>
      <c r="DK518">
        <v>2659.5523865162559</v>
      </c>
      <c r="DL518">
        <v>2991.996434830789</v>
      </c>
      <c r="DM518">
        <v>3419.424496949473</v>
      </c>
      <c r="DN518">
        <v>3989.3285797743852</v>
      </c>
      <c r="DO518">
        <v>1914.8777182917049</v>
      </c>
      <c r="DP518">
        <v>2127.641909213005</v>
      </c>
      <c r="DQ518">
        <v>2393.5971478646311</v>
      </c>
      <c r="DR518">
        <v>2735.5395975595779</v>
      </c>
      <c r="DS518">
        <v>3191.4628638195081</v>
      </c>
    </row>
    <row r="519" spans="1:123" x14ac:dyDescent="0.25">
      <c r="A519" s="80" t="s">
        <v>1132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19552.233048418329</v>
      </c>
      <c r="I519">
        <v>17335.528756884782</v>
      </c>
      <c r="J519">
        <v>0</v>
      </c>
      <c r="K519">
        <v>2</v>
      </c>
      <c r="L519">
        <v>18</v>
      </c>
      <c r="M519">
        <v>1669718087</v>
      </c>
      <c r="N519">
        <v>94938</v>
      </c>
      <c r="O519">
        <v>0</v>
      </c>
      <c r="P519">
        <v>134491</v>
      </c>
      <c r="Q519">
        <v>8</v>
      </c>
      <c r="R519">
        <v>53</v>
      </c>
      <c r="S519">
        <v>401</v>
      </c>
      <c r="T519">
        <v>197</v>
      </c>
      <c r="U519">
        <v>0</v>
      </c>
      <c r="V519">
        <v>265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37495</v>
      </c>
      <c r="AC519">
        <v>958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237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39356</v>
      </c>
      <c r="BI519">
        <v>209528.08</v>
      </c>
      <c r="BJ519">
        <v>217893.13</v>
      </c>
      <c r="BK519">
        <v>8365.0499999999993</v>
      </c>
      <c r="BL519">
        <v>6</v>
      </c>
      <c r="BM519">
        <v>18</v>
      </c>
      <c r="BN519">
        <v>0</v>
      </c>
      <c r="BO519">
        <v>0</v>
      </c>
      <c r="BP519">
        <v>0</v>
      </c>
      <c r="BQ519">
        <v>21484.253443378759</v>
      </c>
      <c r="BR519">
        <v>29849.298485420899</v>
      </c>
      <c r="BS519">
        <v>8365.0450420421421</v>
      </c>
      <c r="BT519">
        <v>188043.82655662121</v>
      </c>
      <c r="BU519">
        <v>188043.8315145791</v>
      </c>
      <c r="BV519">
        <v>4.9579578571865568E-3</v>
      </c>
      <c r="BW519">
        <v>8365.0450420421421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14924.649242710449</v>
      </c>
      <c r="CI519">
        <v>17909.579091252541</v>
      </c>
      <c r="CJ519">
        <v>20894.508939794629</v>
      </c>
      <c r="CK519">
        <v>23879.43878833672</v>
      </c>
      <c r="CL519">
        <v>26864.368636878811</v>
      </c>
      <c r="CM519">
        <v>32834.228333962987</v>
      </c>
      <c r="CN519">
        <v>35819.158182505082</v>
      </c>
      <c r="CO519">
        <v>38804.088031047177</v>
      </c>
      <c r="CP519">
        <v>41789.017879589257</v>
      </c>
      <c r="CQ519">
        <v>44773.947728131352</v>
      </c>
      <c r="CS519">
        <v>3.5683368511945099</v>
      </c>
      <c r="CT519">
        <v>1.4630000000000001</v>
      </c>
      <c r="CV519">
        <v>0.1209704035259422</v>
      </c>
      <c r="CW519">
        <v>1.639979700358454</v>
      </c>
      <c r="CY519">
        <v>-902.72042068691599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-2395.1853449579612</v>
      </c>
      <c r="DK519">
        <v>-1731.8676008374971</v>
      </c>
      <c r="DL519">
        <v>-902.72042068691644</v>
      </c>
      <c r="DM519">
        <v>163.32595379240229</v>
      </c>
      <c r="DN519">
        <v>1584.7211197648251</v>
      </c>
      <c r="DO519">
        <v>-3589.1572843747972</v>
      </c>
      <c r="DP519">
        <v>-3058.503089078426</v>
      </c>
      <c r="DQ519">
        <v>-2395.1853449579612</v>
      </c>
      <c r="DR519">
        <v>-1542.348245374506</v>
      </c>
      <c r="DS519">
        <v>-405.23211259656728</v>
      </c>
    </row>
    <row r="520" spans="1:123" x14ac:dyDescent="0.25">
      <c r="A520" s="80" t="s">
        <v>741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20468.472620621538</v>
      </c>
      <c r="I520">
        <v>7544.2488998394792</v>
      </c>
      <c r="J520">
        <v>0</v>
      </c>
      <c r="K520">
        <v>12</v>
      </c>
      <c r="L520">
        <v>46</v>
      </c>
      <c r="M520">
        <v>1671506719</v>
      </c>
      <c r="N520">
        <v>329</v>
      </c>
      <c r="O520">
        <v>0</v>
      </c>
      <c r="P520">
        <v>42864</v>
      </c>
      <c r="Q520">
        <v>3</v>
      </c>
      <c r="R520">
        <v>10</v>
      </c>
      <c r="S520">
        <v>0</v>
      </c>
      <c r="T520">
        <v>42527</v>
      </c>
      <c r="U520">
        <v>8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8</v>
      </c>
      <c r="BI520">
        <v>25022.2</v>
      </c>
      <c r="BJ520">
        <v>33364.22</v>
      </c>
      <c r="BK520">
        <v>8342.02</v>
      </c>
      <c r="BL520">
        <v>2</v>
      </c>
      <c r="BM520">
        <v>2</v>
      </c>
      <c r="BN520">
        <v>0</v>
      </c>
      <c r="BO520">
        <v>0</v>
      </c>
      <c r="BP520">
        <v>0</v>
      </c>
      <c r="BQ520">
        <v>22159.951392760329</v>
      </c>
      <c r="BR520">
        <v>30501.97425423047</v>
      </c>
      <c r="BS520">
        <v>8342.0228614701391</v>
      </c>
      <c r="BT520">
        <v>2862.248607239675</v>
      </c>
      <c r="BU520">
        <v>2862.245745769535</v>
      </c>
      <c r="BV520">
        <v>-2.8614701386686652E-3</v>
      </c>
      <c r="BW520">
        <v>8342.0228614701391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15250.98712711523</v>
      </c>
      <c r="CI520">
        <v>18301.184552538281</v>
      </c>
      <c r="CJ520">
        <v>21351.38197796133</v>
      </c>
      <c r="CK520">
        <v>24401.57940338437</v>
      </c>
      <c r="CL520">
        <v>27451.776828807418</v>
      </c>
      <c r="CM520">
        <v>33552.171679653518</v>
      </c>
      <c r="CN520">
        <v>36602.369105076563</v>
      </c>
      <c r="CO520">
        <v>39652.566530499607</v>
      </c>
      <c r="CP520">
        <v>42702.763955922652</v>
      </c>
      <c r="CQ520">
        <v>45752.961381345704</v>
      </c>
      <c r="CS520">
        <v>3.6564241983934109</v>
      </c>
      <c r="CT520">
        <v>1.4630000000000001</v>
      </c>
      <c r="CV520">
        <v>9.3964973144404773E-2</v>
      </c>
      <c r="CW520">
        <v>1.600470755710264</v>
      </c>
      <c r="CY520">
        <v>-716.52929791252279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-2241.6280106240461</v>
      </c>
      <c r="DK520">
        <v>-1563.806360530036</v>
      </c>
      <c r="DL520">
        <v>-716.52929791252245</v>
      </c>
      <c r="DM520">
        <v>372.82692545285141</v>
      </c>
      <c r="DN520">
        <v>1825.3018899400161</v>
      </c>
      <c r="DO520">
        <v>-3461.7069807932639</v>
      </c>
      <c r="DP520">
        <v>-2919.4496607180558</v>
      </c>
      <c r="DQ520">
        <v>-2241.6280106240461</v>
      </c>
      <c r="DR520">
        <v>-1370.1430319317469</v>
      </c>
      <c r="DS520">
        <v>-208.1630603420144</v>
      </c>
    </row>
    <row r="521" spans="1:123" x14ac:dyDescent="0.25">
      <c r="A521" s="80" t="s">
        <v>1122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21761.01273830589</v>
      </c>
      <c r="I521">
        <v>15948.45053410471</v>
      </c>
      <c r="J521">
        <v>0</v>
      </c>
      <c r="K521">
        <v>12</v>
      </c>
      <c r="L521">
        <v>46</v>
      </c>
      <c r="M521">
        <v>1671866331</v>
      </c>
      <c r="N521">
        <v>2513</v>
      </c>
      <c r="O521">
        <v>0</v>
      </c>
      <c r="P521">
        <v>13475</v>
      </c>
      <c r="Q521">
        <v>9</v>
      </c>
      <c r="R521">
        <v>77</v>
      </c>
      <c r="S521">
        <v>9101</v>
      </c>
      <c r="T521">
        <v>1006</v>
      </c>
      <c r="U521">
        <v>98</v>
      </c>
      <c r="V521">
        <v>3</v>
      </c>
      <c r="W521">
        <v>24</v>
      </c>
      <c r="X521">
        <v>0</v>
      </c>
      <c r="Y521">
        <v>0</v>
      </c>
      <c r="Z521">
        <v>0</v>
      </c>
      <c r="AA521">
        <v>0</v>
      </c>
      <c r="AB521">
        <v>708</v>
      </c>
      <c r="AC521">
        <v>22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9956</v>
      </c>
      <c r="BI521">
        <v>199879.57</v>
      </c>
      <c r="BJ521">
        <v>208220.5</v>
      </c>
      <c r="BK521">
        <v>8340.93</v>
      </c>
      <c r="BL521">
        <v>5</v>
      </c>
      <c r="BM521">
        <v>18</v>
      </c>
      <c r="BN521">
        <v>2.805007437261589</v>
      </c>
      <c r="BO521">
        <v>2.805007437261589</v>
      </c>
      <c r="BP521">
        <v>0</v>
      </c>
      <c r="BQ521">
        <v>23903.127369201371</v>
      </c>
      <c r="BR521">
        <v>32244.058218089322</v>
      </c>
      <c r="BS521">
        <v>8340.9308488879451</v>
      </c>
      <c r="BT521">
        <v>175973.6376233614</v>
      </c>
      <c r="BU521">
        <v>175973.63677447339</v>
      </c>
      <c r="BV521">
        <v>-8.4888794481230434E-4</v>
      </c>
      <c r="BW521">
        <v>8340.9308488879451</v>
      </c>
      <c r="BX521">
        <v>1.402503718630794</v>
      </c>
      <c r="BY521">
        <v>1.6830044623569529</v>
      </c>
      <c r="BZ521">
        <v>1.963505206083112</v>
      </c>
      <c r="CA521">
        <v>2.2440059498092708</v>
      </c>
      <c r="CB521">
        <v>2.5245066935354301</v>
      </c>
      <c r="CC521">
        <v>3.0855081809877478</v>
      </c>
      <c r="CD521">
        <v>3.3660089247139058</v>
      </c>
      <c r="CE521">
        <v>3.6465096684400651</v>
      </c>
      <c r="CF521">
        <v>3.927010412166223</v>
      </c>
      <c r="CG521">
        <v>4.2075111558923828</v>
      </c>
      <c r="CH521">
        <v>16122.029109044661</v>
      </c>
      <c r="CI521">
        <v>19346.434930853589</v>
      </c>
      <c r="CJ521">
        <v>22570.84075266252</v>
      </c>
      <c r="CK521">
        <v>25795.246574471461</v>
      </c>
      <c r="CL521">
        <v>29019.652396280391</v>
      </c>
      <c r="CM521">
        <v>35468.464039898252</v>
      </c>
      <c r="CN521">
        <v>38692.869861707179</v>
      </c>
      <c r="CO521">
        <v>41917.275683516113</v>
      </c>
      <c r="CP521">
        <v>45141.681505325039</v>
      </c>
      <c r="CQ521">
        <v>48366.087327133981</v>
      </c>
      <c r="CR521" t="s">
        <v>116</v>
      </c>
      <c r="CS521">
        <v>3.865762563226173</v>
      </c>
      <c r="CT521">
        <v>1.4630000000000001</v>
      </c>
      <c r="CU521">
        <v>-1</v>
      </c>
      <c r="CV521">
        <v>3.4724697799804798E-2</v>
      </c>
      <c r="CW521">
        <v>1.513802232881114</v>
      </c>
      <c r="CY521">
        <v>-279.91629436561573</v>
      </c>
      <c r="CZ521">
        <v>0.5610014874523177</v>
      </c>
      <c r="DA521">
        <v>0.62333498605813076</v>
      </c>
      <c r="DB521">
        <v>0.70125185931539713</v>
      </c>
      <c r="DC521">
        <v>0.80143069636045383</v>
      </c>
      <c r="DD521">
        <v>0.93500247908719614</v>
      </c>
      <c r="DE521">
        <v>0.44880118996185409</v>
      </c>
      <c r="DF521">
        <v>0.49866798884650471</v>
      </c>
      <c r="DG521">
        <v>0.5610014874523177</v>
      </c>
      <c r="DH521">
        <v>0.64114455708836304</v>
      </c>
      <c r="DI521">
        <v>0.74800198326975698</v>
      </c>
      <c r="DJ521">
        <v>-1892.1192052700819</v>
      </c>
      <c r="DK521">
        <v>-1175.5845782014301</v>
      </c>
      <c r="DL521">
        <v>-279.91629436561561</v>
      </c>
      <c r="DM521">
        <v>871.65721342328834</v>
      </c>
      <c r="DN521">
        <v>2407.088557141828</v>
      </c>
      <c r="DO521">
        <v>-3181.8815339936541</v>
      </c>
      <c r="DP521">
        <v>-2608.6538323387322</v>
      </c>
      <c r="DQ521">
        <v>-1892.119205270081</v>
      </c>
      <c r="DR521">
        <v>-970.86039903895744</v>
      </c>
      <c r="DS521">
        <v>257.48467593587338</v>
      </c>
    </row>
    <row r="522" spans="1:123" x14ac:dyDescent="0.25">
      <c r="A522" s="80" t="s">
        <v>1118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22218.113751488781</v>
      </c>
      <c r="I522">
        <v>264.58139896048351</v>
      </c>
      <c r="J522">
        <v>0</v>
      </c>
      <c r="K522">
        <v>8</v>
      </c>
      <c r="L522">
        <v>48</v>
      </c>
      <c r="M522">
        <v>1671672308</v>
      </c>
      <c r="N522">
        <v>1555</v>
      </c>
      <c r="O522">
        <v>0</v>
      </c>
      <c r="P522">
        <v>3702</v>
      </c>
      <c r="Q522">
        <v>8</v>
      </c>
      <c r="R522">
        <v>42</v>
      </c>
      <c r="S522">
        <v>353</v>
      </c>
      <c r="T522">
        <v>414</v>
      </c>
      <c r="U522">
        <v>0</v>
      </c>
      <c r="V522">
        <v>966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345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69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1733</v>
      </c>
      <c r="BI522">
        <v>486843.97</v>
      </c>
      <c r="BJ522">
        <v>495174.39</v>
      </c>
      <c r="BK522">
        <v>8330.42</v>
      </c>
      <c r="BL522">
        <v>4</v>
      </c>
      <c r="BM522">
        <v>18</v>
      </c>
      <c r="BN522">
        <v>0</v>
      </c>
      <c r="BO522">
        <v>0</v>
      </c>
      <c r="BP522">
        <v>0</v>
      </c>
      <c r="BQ522">
        <v>24565.689903425649</v>
      </c>
      <c r="BR522">
        <v>32896.11146728415</v>
      </c>
      <c r="BS522">
        <v>8330.4215638584992</v>
      </c>
      <c r="BT522">
        <v>462278.28009657428</v>
      </c>
      <c r="BU522">
        <v>462278.27853271592</v>
      </c>
      <c r="BV522">
        <v>-1.563858499139315E-3</v>
      </c>
      <c r="BW522">
        <v>8330.4215638584992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16448.055733642079</v>
      </c>
      <c r="CI522">
        <v>19737.666880370489</v>
      </c>
      <c r="CJ522">
        <v>23027.278027098899</v>
      </c>
      <c r="CK522">
        <v>26316.88917382732</v>
      </c>
      <c r="CL522">
        <v>29606.50032055574</v>
      </c>
      <c r="CM522">
        <v>36185.722614012571</v>
      </c>
      <c r="CN522">
        <v>39475.333760740978</v>
      </c>
      <c r="CO522">
        <v>42764.944907469398</v>
      </c>
      <c r="CP522">
        <v>46054.556054197797</v>
      </c>
      <c r="CQ522">
        <v>49344.167200926233</v>
      </c>
      <c r="CS522">
        <v>3.9489131750551261</v>
      </c>
      <c r="CT522">
        <v>1.4630000000000001</v>
      </c>
      <c r="CV522">
        <v>1.293693294336906E-2</v>
      </c>
      <c r="CW522">
        <v>1.481926732896149</v>
      </c>
      <c r="CY522">
        <v>-106.39369703746149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-1751.1992704016691</v>
      </c>
      <c r="DK522">
        <v>-1020.1745711286879</v>
      </c>
      <c r="DL522">
        <v>-106.39369703746161</v>
      </c>
      <c r="DM522">
        <v>1068.467426794115</v>
      </c>
      <c r="DN522">
        <v>2634.9489252362182</v>
      </c>
      <c r="DO522">
        <v>-3067.0437290930349</v>
      </c>
      <c r="DP522">
        <v>-2482.2239696746492</v>
      </c>
      <c r="DQ522">
        <v>-1751.1992704016679</v>
      </c>
      <c r="DR522">
        <v>-811.31037133640712</v>
      </c>
      <c r="DS522">
        <v>441.87482741727581</v>
      </c>
    </row>
    <row r="523" spans="1:123" x14ac:dyDescent="0.25">
      <c r="A523" s="80" t="s">
        <v>1124</v>
      </c>
      <c r="B523">
        <v>1872.9808973330421</v>
      </c>
      <c r="C523">
        <v>0</v>
      </c>
      <c r="D523">
        <v>0</v>
      </c>
      <c r="E523">
        <v>53</v>
      </c>
      <c r="F523">
        <v>96</v>
      </c>
      <c r="G523">
        <v>1630491553</v>
      </c>
      <c r="H523">
        <v>20709.514716013651</v>
      </c>
      <c r="I523">
        <v>9583.7615527360431</v>
      </c>
      <c r="J523">
        <v>0</v>
      </c>
      <c r="K523">
        <v>28</v>
      </c>
      <c r="L523">
        <v>58</v>
      </c>
      <c r="M523">
        <v>1671619733</v>
      </c>
      <c r="N523">
        <v>14412</v>
      </c>
      <c r="O523">
        <v>0</v>
      </c>
      <c r="P523">
        <v>26566</v>
      </c>
      <c r="Q523">
        <v>6</v>
      </c>
      <c r="R523">
        <v>36</v>
      </c>
      <c r="S523">
        <v>9649</v>
      </c>
      <c r="T523">
        <v>2489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16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9665</v>
      </c>
      <c r="BI523">
        <v>74850.02</v>
      </c>
      <c r="BJ523">
        <v>83152.36</v>
      </c>
      <c r="BK523">
        <v>8302.35</v>
      </c>
      <c r="BL523">
        <v>3</v>
      </c>
      <c r="BM523">
        <v>14</v>
      </c>
      <c r="BN523">
        <v>0</v>
      </c>
      <c r="BO523">
        <v>0</v>
      </c>
      <c r="BP523">
        <v>0</v>
      </c>
      <c r="BQ523">
        <v>22569.425876874651</v>
      </c>
      <c r="BR523">
        <v>30871.772908215931</v>
      </c>
      <c r="BS523">
        <v>8302.3470313412799</v>
      </c>
      <c r="BT523">
        <v>52280.594123125353</v>
      </c>
      <c r="BU523">
        <v>52280.587091784073</v>
      </c>
      <c r="BV523">
        <v>2.9686587204196262E-3</v>
      </c>
      <c r="BW523">
        <v>8302.3470313412799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15435.886454107969</v>
      </c>
      <c r="CI523">
        <v>18523.063744929561</v>
      </c>
      <c r="CJ523">
        <v>21610.241035751151</v>
      </c>
      <c r="CK523">
        <v>24697.418326572752</v>
      </c>
      <c r="CL523">
        <v>27784.595617394341</v>
      </c>
      <c r="CM523">
        <v>33958.950199037528</v>
      </c>
      <c r="CN523">
        <v>37046.127489859122</v>
      </c>
      <c r="CO523">
        <v>40133.304780680723</v>
      </c>
      <c r="CP523">
        <v>43220.482071502309</v>
      </c>
      <c r="CQ523">
        <v>46307.659362323902</v>
      </c>
      <c r="CS523">
        <v>3.718439230698896</v>
      </c>
      <c r="CT523">
        <v>1.4630000000000001</v>
      </c>
      <c r="CV523">
        <v>7.5720148113912478E-2</v>
      </c>
      <c r="CW523">
        <v>1.573778576690654</v>
      </c>
      <c r="CY523">
        <v>-584.403804287296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-2127.992449698093</v>
      </c>
      <c r="DK523">
        <v>-1441.9530517377391</v>
      </c>
      <c r="DL523">
        <v>-584.40380428729623</v>
      </c>
      <c r="DM523">
        <v>518.15951386327288</v>
      </c>
      <c r="DN523">
        <v>1988.2439380640319</v>
      </c>
      <c r="DO523">
        <v>-3362.863366026731</v>
      </c>
      <c r="DP523">
        <v>-2814.0318476584471</v>
      </c>
      <c r="DQ523">
        <v>-2127.992449698093</v>
      </c>
      <c r="DR523">
        <v>-1245.9417951776379</v>
      </c>
      <c r="DS523">
        <v>-69.874255817030644</v>
      </c>
    </row>
    <row r="524" spans="1:123" x14ac:dyDescent="0.25">
      <c r="A524" s="80" t="s">
        <v>1131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21412.166527181042</v>
      </c>
      <c r="I524">
        <v>13937.708552694339</v>
      </c>
      <c r="J524">
        <v>0</v>
      </c>
      <c r="K524">
        <v>21</v>
      </c>
      <c r="L524">
        <v>54</v>
      </c>
      <c r="M524">
        <v>1671730270</v>
      </c>
      <c r="N524">
        <v>4986</v>
      </c>
      <c r="O524">
        <v>0</v>
      </c>
      <c r="P524">
        <v>72564</v>
      </c>
      <c r="Q524">
        <v>4</v>
      </c>
      <c r="R524">
        <v>13</v>
      </c>
      <c r="S524">
        <v>0</v>
      </c>
      <c r="T524">
        <v>67568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10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10</v>
      </c>
      <c r="BI524">
        <v>235214.26</v>
      </c>
      <c r="BJ524">
        <v>243459.58</v>
      </c>
      <c r="BK524">
        <v>8245.32</v>
      </c>
      <c r="BL524">
        <v>3</v>
      </c>
      <c r="BM524">
        <v>6</v>
      </c>
      <c r="BN524">
        <v>0</v>
      </c>
      <c r="BO524">
        <v>0</v>
      </c>
      <c r="BP524">
        <v>0</v>
      </c>
      <c r="BQ524">
        <v>23458.058275770189</v>
      </c>
      <c r="BR524">
        <v>31703.376231515122</v>
      </c>
      <c r="BS524">
        <v>8245.3179557449275</v>
      </c>
      <c r="BT524">
        <v>211756.20172422979</v>
      </c>
      <c r="BU524">
        <v>211756.20376848491</v>
      </c>
      <c r="BV524">
        <v>2.0442550721782031E-3</v>
      </c>
      <c r="BW524">
        <v>8245.3179557449275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15851.688115757561</v>
      </c>
      <c r="CI524">
        <v>19022.025738909069</v>
      </c>
      <c r="CJ524">
        <v>22192.36336206058</v>
      </c>
      <c r="CK524">
        <v>25362.700985212101</v>
      </c>
      <c r="CL524">
        <v>28533.038608363611</v>
      </c>
      <c r="CM524">
        <v>34873.713854666639</v>
      </c>
      <c r="CN524">
        <v>38044.051477818153</v>
      </c>
      <c r="CO524">
        <v>41214.38910096966</v>
      </c>
      <c r="CP524">
        <v>44384.726724121167</v>
      </c>
      <c r="CQ524">
        <v>47555.064347272681</v>
      </c>
      <c r="CS524">
        <v>3.84501560784879</v>
      </c>
      <c r="CT524">
        <v>1.4630000000000001</v>
      </c>
      <c r="CV524">
        <v>4.0307870749560097E-2</v>
      </c>
      <c r="CW524">
        <v>1.521970414906606</v>
      </c>
      <c r="CY524">
        <v>-319.47389786614713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-1904.642709441903</v>
      </c>
      <c r="DK524">
        <v>-1200.1232376304561</v>
      </c>
      <c r="DL524">
        <v>-319.47389786614713</v>
      </c>
      <c r="DM524">
        <v>812.78953897367865</v>
      </c>
      <c r="DN524">
        <v>2322.4741214267801</v>
      </c>
      <c r="DO524">
        <v>-3172.777758702508</v>
      </c>
      <c r="DP524">
        <v>-2609.1621812533499</v>
      </c>
      <c r="DQ524">
        <v>-1904.642709441903</v>
      </c>
      <c r="DR524">
        <v>-998.83195997004259</v>
      </c>
      <c r="DS524">
        <v>208.91570599243821</v>
      </c>
    </row>
    <row r="525" spans="1:123" x14ac:dyDescent="0.25">
      <c r="A525" s="80" t="s">
        <v>770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20692.006584976269</v>
      </c>
      <c r="I525">
        <v>18726.526163660281</v>
      </c>
      <c r="J525">
        <v>0</v>
      </c>
      <c r="K525">
        <v>3</v>
      </c>
      <c r="L525">
        <v>14</v>
      </c>
      <c r="M525">
        <v>1671597756</v>
      </c>
      <c r="N525">
        <v>398</v>
      </c>
      <c r="O525">
        <v>0</v>
      </c>
      <c r="P525">
        <v>866</v>
      </c>
      <c r="Q525">
        <v>7</v>
      </c>
      <c r="R525">
        <v>23</v>
      </c>
      <c r="S525">
        <v>0</v>
      </c>
      <c r="T525">
        <v>350</v>
      </c>
      <c r="U525">
        <v>23</v>
      </c>
      <c r="V525">
        <v>8</v>
      </c>
      <c r="W525">
        <v>0</v>
      </c>
      <c r="X525">
        <v>0</v>
      </c>
      <c r="Y525">
        <v>22</v>
      </c>
      <c r="Z525">
        <v>0</v>
      </c>
      <c r="AA525">
        <v>0</v>
      </c>
      <c r="AB525">
        <v>57</v>
      </c>
      <c r="AC525">
        <v>8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118</v>
      </c>
      <c r="BI525">
        <v>191471.06</v>
      </c>
      <c r="BJ525">
        <v>199715.35</v>
      </c>
      <c r="BK525">
        <v>8244.2900000000009</v>
      </c>
      <c r="BL525">
        <v>3</v>
      </c>
      <c r="BM525">
        <v>9</v>
      </c>
      <c r="BN525">
        <v>0</v>
      </c>
      <c r="BO525">
        <v>0</v>
      </c>
      <c r="BP525">
        <v>0</v>
      </c>
      <c r="BQ525">
        <v>22598.036438409479</v>
      </c>
      <c r="BR525">
        <v>30842.326900988639</v>
      </c>
      <c r="BS525">
        <v>8244.2904625791543</v>
      </c>
      <c r="BT525">
        <v>168873.0235615905</v>
      </c>
      <c r="BU525">
        <v>168873.02309901139</v>
      </c>
      <c r="BV525">
        <v>-4.6257915346359368E-4</v>
      </c>
      <c r="BW525">
        <v>8244.2904625791543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15421.163450494319</v>
      </c>
      <c r="CI525">
        <v>18505.39614059318</v>
      </c>
      <c r="CJ525">
        <v>21589.62883069204</v>
      </c>
      <c r="CK525">
        <v>24673.86152079091</v>
      </c>
      <c r="CL525">
        <v>27758.094210889769</v>
      </c>
      <c r="CM525">
        <v>33926.559591087498</v>
      </c>
      <c r="CN525">
        <v>37010.792281186361</v>
      </c>
      <c r="CO525">
        <v>40095.024971285216</v>
      </c>
      <c r="CP525">
        <v>43179.257661384087</v>
      </c>
      <c r="CQ525">
        <v>46263.490351482949</v>
      </c>
      <c r="CS525">
        <v>3.7410529191058952</v>
      </c>
      <c r="CT525">
        <v>1.4630000000000001</v>
      </c>
      <c r="CV525">
        <v>6.9217700602854038E-2</v>
      </c>
      <c r="CW525">
        <v>1.564265495981976</v>
      </c>
      <c r="CY525">
        <v>-533.70873733199517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-2075.8250823814269</v>
      </c>
      <c r="DK525">
        <v>-1390.440040137235</v>
      </c>
      <c r="DL525">
        <v>-533.70873733199551</v>
      </c>
      <c r="DM525">
        <v>567.80293770331264</v>
      </c>
      <c r="DN525">
        <v>2036.4851710837249</v>
      </c>
      <c r="DO525">
        <v>-3309.5181584209722</v>
      </c>
      <c r="DP525">
        <v>-2761.2101246256188</v>
      </c>
      <c r="DQ525">
        <v>-2075.8250823814269</v>
      </c>
      <c r="DR525">
        <v>-1194.6157423531799</v>
      </c>
      <c r="DS525">
        <v>-19.669955648851101</v>
      </c>
    </row>
    <row r="526" spans="1:123" x14ac:dyDescent="0.25">
      <c r="A526" s="80" t="s">
        <v>767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21004.179559036529</v>
      </c>
      <c r="I526">
        <v>17263.858547126321</v>
      </c>
      <c r="J526">
        <v>0</v>
      </c>
      <c r="K526">
        <v>31</v>
      </c>
      <c r="L526">
        <v>28</v>
      </c>
      <c r="M526">
        <v>1671674184</v>
      </c>
      <c r="N526">
        <v>7068</v>
      </c>
      <c r="O526">
        <v>0</v>
      </c>
      <c r="P526">
        <v>13442</v>
      </c>
      <c r="Q526">
        <v>7</v>
      </c>
      <c r="R526">
        <v>17</v>
      </c>
      <c r="S526">
        <v>1472</v>
      </c>
      <c r="T526">
        <v>4736</v>
      </c>
      <c r="U526">
        <v>56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108</v>
      </c>
      <c r="AC526">
        <v>2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1638</v>
      </c>
      <c r="BI526">
        <v>129328.98</v>
      </c>
      <c r="BJ526">
        <v>148368.68</v>
      </c>
      <c r="BK526">
        <v>19039.7</v>
      </c>
      <c r="BL526">
        <v>5</v>
      </c>
      <c r="BM526">
        <v>12</v>
      </c>
      <c r="BN526">
        <v>0</v>
      </c>
      <c r="BO526">
        <v>0</v>
      </c>
      <c r="BP526">
        <v>0</v>
      </c>
      <c r="BQ526">
        <v>22937.107367429471</v>
      </c>
      <c r="BR526">
        <v>31100.107380305381</v>
      </c>
      <c r="BS526">
        <v>8163.0000128759148</v>
      </c>
      <c r="BT526">
        <v>106391.87263257051</v>
      </c>
      <c r="BU526">
        <v>117268.57261969461</v>
      </c>
      <c r="BV526">
        <v>10876.69998712409</v>
      </c>
      <c r="BW526">
        <v>8163.0000128759148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15550.05369015269</v>
      </c>
      <c r="CI526">
        <v>18660.064428183228</v>
      </c>
      <c r="CJ526">
        <v>21770.07516621377</v>
      </c>
      <c r="CK526">
        <v>24880.085904244301</v>
      </c>
      <c r="CL526">
        <v>27990.096642274839</v>
      </c>
      <c r="CM526">
        <v>34210.118118335922</v>
      </c>
      <c r="CN526">
        <v>37320.128856366457</v>
      </c>
      <c r="CO526">
        <v>40430.139594396998</v>
      </c>
      <c r="CP526">
        <v>43540.150332427533</v>
      </c>
      <c r="CQ526">
        <v>46650.161070458067</v>
      </c>
      <c r="CS526">
        <v>3.809886969404582</v>
      </c>
      <c r="CT526">
        <v>1.4630000000000001</v>
      </c>
      <c r="CV526">
        <v>4.9899913599045657E-2</v>
      </c>
      <c r="CW526">
        <v>1.5360035735954041</v>
      </c>
      <c r="CY526">
        <v>-387.97316779956992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-1942.9785368148389</v>
      </c>
      <c r="DK526">
        <v>-1251.865039474719</v>
      </c>
      <c r="DL526">
        <v>-387.97316779956958</v>
      </c>
      <c r="DM526">
        <v>722.74495292562278</v>
      </c>
      <c r="DN526">
        <v>2203.7024472258781</v>
      </c>
      <c r="DO526">
        <v>-3186.982832027054</v>
      </c>
      <c r="DP526">
        <v>-2634.0920341549581</v>
      </c>
      <c r="DQ526">
        <v>-1942.9785368148389</v>
      </c>
      <c r="DR526">
        <v>-1054.404040234685</v>
      </c>
      <c r="DS526">
        <v>130.36195520552059</v>
      </c>
    </row>
    <row r="527" spans="1:123" x14ac:dyDescent="0.25">
      <c r="A527" s="80" t="s">
        <v>762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22304.67115926839</v>
      </c>
      <c r="I527">
        <v>19337.80894561264</v>
      </c>
      <c r="J527">
        <v>0</v>
      </c>
      <c r="K527">
        <v>2</v>
      </c>
      <c r="L527">
        <v>16</v>
      </c>
      <c r="M527">
        <v>1672094281</v>
      </c>
      <c r="N527">
        <v>177898</v>
      </c>
      <c r="O527">
        <v>0</v>
      </c>
      <c r="P527">
        <v>196103</v>
      </c>
      <c r="Q527">
        <v>6</v>
      </c>
      <c r="R527">
        <v>36</v>
      </c>
      <c r="S527">
        <v>57</v>
      </c>
      <c r="T527">
        <v>15572</v>
      </c>
      <c r="U527">
        <v>0</v>
      </c>
      <c r="V527">
        <v>5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2511</v>
      </c>
      <c r="AC527">
        <v>60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2633</v>
      </c>
      <c r="BI527">
        <v>346930.48</v>
      </c>
      <c r="BJ527">
        <v>563049.26</v>
      </c>
      <c r="BK527">
        <v>216118.77</v>
      </c>
      <c r="BL527">
        <v>5</v>
      </c>
      <c r="BM527">
        <v>21</v>
      </c>
      <c r="BN527">
        <v>4.2147894172322078E-2</v>
      </c>
      <c r="BO527">
        <v>4.2147894172322078E-2</v>
      </c>
      <c r="BP527">
        <v>0</v>
      </c>
      <c r="BQ527">
        <v>24858.03899245321</v>
      </c>
      <c r="BR527">
        <v>33015.294939938707</v>
      </c>
      <c r="BS527">
        <v>8157.2559474854997</v>
      </c>
      <c r="BT527">
        <v>322072.39885965257</v>
      </c>
      <c r="BU527">
        <v>530033.92291216715</v>
      </c>
      <c r="BV527">
        <v>207961.51405251451</v>
      </c>
      <c r="BW527">
        <v>8157.2559474854997</v>
      </c>
      <c r="BX527">
        <v>2.1073947086161039E-2</v>
      </c>
      <c r="BY527">
        <v>2.528873650339325E-2</v>
      </c>
      <c r="BZ527">
        <v>2.950352592062545E-2</v>
      </c>
      <c r="CA527">
        <v>3.3718315337857657E-2</v>
      </c>
      <c r="CB527">
        <v>3.7933104755089868E-2</v>
      </c>
      <c r="CC527">
        <v>4.6362683589554289E-2</v>
      </c>
      <c r="CD527">
        <v>5.0577473006786493E-2</v>
      </c>
      <c r="CE527">
        <v>5.4792262424018703E-2</v>
      </c>
      <c r="CF527">
        <v>5.9007051841250907E-2</v>
      </c>
      <c r="CG527">
        <v>6.3221841258483125E-2</v>
      </c>
      <c r="CH527">
        <v>16507.647469969361</v>
      </c>
      <c r="CI527">
        <v>19809.176963963229</v>
      </c>
      <c r="CJ527">
        <v>23110.706457957102</v>
      </c>
      <c r="CK527">
        <v>26412.23595195097</v>
      </c>
      <c r="CL527">
        <v>29713.765445944839</v>
      </c>
      <c r="CM527">
        <v>36316.82443393259</v>
      </c>
      <c r="CN527">
        <v>39618.353927926459</v>
      </c>
      <c r="CO527">
        <v>42919.883421920327</v>
      </c>
      <c r="CP527">
        <v>46221.412915914203</v>
      </c>
      <c r="CQ527">
        <v>49522.942409908072</v>
      </c>
      <c r="CR527" t="s">
        <v>116</v>
      </c>
      <c r="CS527">
        <v>4.0473530746716104</v>
      </c>
      <c r="CT527">
        <v>1.4630000000000001</v>
      </c>
      <c r="CU527">
        <v>-1</v>
      </c>
      <c r="CV527">
        <v>-1.1699763721614961E-2</v>
      </c>
      <c r="CW527">
        <v>1.445883245675277</v>
      </c>
      <c r="CY527">
        <v>96.567787499177982</v>
      </c>
      <c r="CZ527">
        <v>8.429578834464416E-3</v>
      </c>
      <c r="DA527">
        <v>9.3661987049604625E-3</v>
      </c>
      <c r="DB527">
        <v>1.053697354308052E-2</v>
      </c>
      <c r="DC527">
        <v>1.204225547780631E-2</v>
      </c>
      <c r="DD527">
        <v>1.4049298057440689E-2</v>
      </c>
      <c r="DE527">
        <v>6.743663067571533E-3</v>
      </c>
      <c r="DF527">
        <v>7.4929589639683696E-3</v>
      </c>
      <c r="DG527">
        <v>8.429578834464416E-3</v>
      </c>
      <c r="DH527">
        <v>9.6338043822450474E-3</v>
      </c>
      <c r="DI527">
        <v>1.1239438445952561E-2</v>
      </c>
      <c r="DJ527">
        <v>-1554.196959497757</v>
      </c>
      <c r="DK527">
        <v>-820.52373861022988</v>
      </c>
      <c r="DL527">
        <v>96.567787499178849</v>
      </c>
      <c r="DM527">
        <v>1275.685463925561</v>
      </c>
      <c r="DN527">
        <v>2847.842365827405</v>
      </c>
      <c r="DO527">
        <v>-2874.8087570953048</v>
      </c>
      <c r="DP527">
        <v>-2287.8701803852841</v>
      </c>
      <c r="DQ527">
        <v>-1554.1969594977561</v>
      </c>
      <c r="DR527">
        <v>-610.90281835664973</v>
      </c>
      <c r="DS527">
        <v>646.82270316482482</v>
      </c>
    </row>
    <row r="528" spans="1:123" x14ac:dyDescent="0.25">
      <c r="A528" s="80" t="s">
        <v>1260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20564.011420864452</v>
      </c>
      <c r="I528">
        <v>20200</v>
      </c>
      <c r="J528">
        <v>0</v>
      </c>
      <c r="K528">
        <v>2</v>
      </c>
      <c r="L528">
        <v>3</v>
      </c>
      <c r="M528">
        <v>1671762426</v>
      </c>
      <c r="N528">
        <v>0</v>
      </c>
      <c r="O528">
        <v>0</v>
      </c>
      <c r="P528">
        <v>169</v>
      </c>
      <c r="Q528">
        <v>1</v>
      </c>
      <c r="R528">
        <v>2</v>
      </c>
      <c r="S528">
        <v>0</v>
      </c>
      <c r="T528">
        <v>169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22323.83</v>
      </c>
      <c r="BJ528">
        <v>30471.24</v>
      </c>
      <c r="BK528">
        <v>8147.41</v>
      </c>
      <c r="BL528">
        <v>1</v>
      </c>
      <c r="BM528">
        <v>1</v>
      </c>
      <c r="BN528">
        <v>0</v>
      </c>
      <c r="BO528">
        <v>0</v>
      </c>
      <c r="BP528">
        <v>0</v>
      </c>
      <c r="BQ528">
        <v>22323.834551835462</v>
      </c>
      <c r="BR528">
        <v>30471.243708296759</v>
      </c>
      <c r="BS528">
        <v>8147.4091564613054</v>
      </c>
      <c r="BT528">
        <v>-4.5518354563682806E-3</v>
      </c>
      <c r="BU528">
        <v>-3.7082967610331248E-3</v>
      </c>
      <c r="BV528">
        <v>8.4353869533515535E-4</v>
      </c>
      <c r="BW528">
        <v>8147.4091564613054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15235.621854148379</v>
      </c>
      <c r="CI528">
        <v>18282.746224978058</v>
      </c>
      <c r="CJ528">
        <v>21329.87059580773</v>
      </c>
      <c r="CK528">
        <v>24376.994966637409</v>
      </c>
      <c r="CL528">
        <v>27424.119337467091</v>
      </c>
      <c r="CM528">
        <v>33518.368079126441</v>
      </c>
      <c r="CN528">
        <v>36565.492449956117</v>
      </c>
      <c r="CO528">
        <v>39612.616820785792</v>
      </c>
      <c r="CP528">
        <v>42659.741191615467</v>
      </c>
      <c r="CQ528">
        <v>45706.865562445142</v>
      </c>
      <c r="CS528">
        <v>3.7399918333709228</v>
      </c>
      <c r="CT528">
        <v>1.4630000000000001</v>
      </c>
      <c r="CV528">
        <v>6.9521051973722159E-2</v>
      </c>
      <c r="CW528">
        <v>1.564709299037556</v>
      </c>
      <c r="CY528">
        <v>-529.5982293871142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-2053.1604148019519</v>
      </c>
      <c r="DK528">
        <v>-1376.021665728691</v>
      </c>
      <c r="DL528">
        <v>-529.59822938711386</v>
      </c>
      <c r="DM528">
        <v>558.66047448062818</v>
      </c>
      <c r="DN528">
        <v>2009.672079637616</v>
      </c>
      <c r="DO528">
        <v>-3272.0101631338221</v>
      </c>
      <c r="DP528">
        <v>-2730.2991638752128</v>
      </c>
      <c r="DQ528">
        <v>-2053.160414801951</v>
      </c>
      <c r="DR528">
        <v>-1182.553451707759</v>
      </c>
      <c r="DS528">
        <v>-21.744167582167389</v>
      </c>
    </row>
    <row r="529" spans="1:123" x14ac:dyDescent="0.25">
      <c r="A529" s="80" t="s">
        <v>1261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20855.154142973392</v>
      </c>
      <c r="I529">
        <v>20666.66</v>
      </c>
      <c r="J529">
        <v>0</v>
      </c>
      <c r="K529">
        <v>2</v>
      </c>
      <c r="L529">
        <v>2</v>
      </c>
      <c r="M529">
        <v>1671663995</v>
      </c>
      <c r="N529">
        <v>38</v>
      </c>
      <c r="O529">
        <v>0</v>
      </c>
      <c r="P529">
        <v>5358</v>
      </c>
      <c r="Q529">
        <v>2</v>
      </c>
      <c r="R529">
        <v>4</v>
      </c>
      <c r="S529">
        <v>0</v>
      </c>
      <c r="T529">
        <v>5320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25838.42</v>
      </c>
      <c r="BJ529">
        <v>33902.93</v>
      </c>
      <c r="BK529">
        <v>8064.51</v>
      </c>
      <c r="BL529">
        <v>1</v>
      </c>
      <c r="BM529">
        <v>2</v>
      </c>
      <c r="BN529">
        <v>0</v>
      </c>
      <c r="BO529">
        <v>0</v>
      </c>
      <c r="BP529">
        <v>0</v>
      </c>
      <c r="BQ529">
        <v>22833.190963000579</v>
      </c>
      <c r="BR529">
        <v>30897.70234381804</v>
      </c>
      <c r="BS529">
        <v>8064.5113808174601</v>
      </c>
      <c r="BT529">
        <v>3005.2290369994189</v>
      </c>
      <c r="BU529">
        <v>3005.2276561819599</v>
      </c>
      <c r="BV529">
        <v>-1.380817459903483E-3</v>
      </c>
      <c r="BW529">
        <v>8064.5113808174601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15448.85117190902</v>
      </c>
      <c r="CI529">
        <v>18538.621406290818</v>
      </c>
      <c r="CJ529">
        <v>21628.391640672631</v>
      </c>
      <c r="CK529">
        <v>24718.161875054429</v>
      </c>
      <c r="CL529">
        <v>27807.932109436239</v>
      </c>
      <c r="CM529">
        <v>33987.47257819985</v>
      </c>
      <c r="CN529">
        <v>37077.242812581637</v>
      </c>
      <c r="CO529">
        <v>40167.013046963453</v>
      </c>
      <c r="CP529">
        <v>43256.783281345262</v>
      </c>
      <c r="CQ529">
        <v>46346.553515727057</v>
      </c>
      <c r="CS529">
        <v>3.8313173464312338</v>
      </c>
      <c r="CT529">
        <v>1.4630000000000001</v>
      </c>
      <c r="CV529">
        <v>4.4027324890194557E-2</v>
      </c>
      <c r="CW529">
        <v>1.527411976314355</v>
      </c>
      <c r="CY529">
        <v>-340.08579486295008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-1884.9709120538521</v>
      </c>
      <c r="DK529">
        <v>-1198.355304413451</v>
      </c>
      <c r="DL529">
        <v>-340.08579486295002</v>
      </c>
      <c r="DM529">
        <v>763.40357455912363</v>
      </c>
      <c r="DN529">
        <v>2234.7227337885529</v>
      </c>
      <c r="DO529">
        <v>-3120.8790058065729</v>
      </c>
      <c r="DP529">
        <v>-2571.5865196942532</v>
      </c>
      <c r="DQ529">
        <v>-1884.9709120538521</v>
      </c>
      <c r="DR529">
        <v>-1002.179416516194</v>
      </c>
      <c r="DS529">
        <v>174.87591086735031</v>
      </c>
    </row>
    <row r="530" spans="1:123" x14ac:dyDescent="0.25">
      <c r="A530" s="80" t="s">
        <v>1120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20668.876571007138</v>
      </c>
      <c r="I530">
        <v>12849.78921732944</v>
      </c>
      <c r="J530">
        <v>0</v>
      </c>
      <c r="K530">
        <v>2</v>
      </c>
      <c r="L530">
        <v>55</v>
      </c>
      <c r="M530">
        <v>1671699385</v>
      </c>
      <c r="N530">
        <v>1063209</v>
      </c>
      <c r="O530">
        <v>0</v>
      </c>
      <c r="P530">
        <v>1077645</v>
      </c>
      <c r="Q530">
        <v>7</v>
      </c>
      <c r="R530">
        <v>39</v>
      </c>
      <c r="S530">
        <v>5</v>
      </c>
      <c r="T530">
        <v>14279</v>
      </c>
      <c r="U530">
        <v>1</v>
      </c>
      <c r="V530">
        <v>151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157</v>
      </c>
      <c r="BI530">
        <v>2191222.2400000002</v>
      </c>
      <c r="BJ530">
        <v>2199278.0299999998</v>
      </c>
      <c r="BK530">
        <v>8055.8</v>
      </c>
      <c r="BL530">
        <v>3</v>
      </c>
      <c r="BM530">
        <v>8</v>
      </c>
      <c r="BN530">
        <v>0</v>
      </c>
      <c r="BO530">
        <v>0</v>
      </c>
      <c r="BP530">
        <v>0</v>
      </c>
      <c r="BQ530">
        <v>22557.438135830471</v>
      </c>
      <c r="BR530">
        <v>30613.235560497691</v>
      </c>
      <c r="BS530">
        <v>8055.7974246672165</v>
      </c>
      <c r="BT530">
        <v>2168664.80186417</v>
      </c>
      <c r="BU530">
        <v>2168664.7944395021</v>
      </c>
      <c r="BV530">
        <v>2.5753327836355311E-3</v>
      </c>
      <c r="BW530">
        <v>8055.7974246672165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15306.617780248849</v>
      </c>
      <c r="CI530">
        <v>18367.941336298609</v>
      </c>
      <c r="CJ530">
        <v>21429.264892348379</v>
      </c>
      <c r="CK530">
        <v>24490.58844839815</v>
      </c>
      <c r="CL530">
        <v>27551.91200444792</v>
      </c>
      <c r="CM530">
        <v>33674.559116547462</v>
      </c>
      <c r="CN530">
        <v>36735.882672597218</v>
      </c>
      <c r="CO530">
        <v>39797.206228647003</v>
      </c>
      <c r="CP530">
        <v>42858.529784696773</v>
      </c>
      <c r="CQ530">
        <v>45919.853340746537</v>
      </c>
      <c r="CS530">
        <v>3.8001496247607438</v>
      </c>
      <c r="CT530">
        <v>1.4630000000000001</v>
      </c>
      <c r="CV530">
        <v>5.2590133277143902E-2</v>
      </c>
      <c r="CW530">
        <v>1.5399393649844619</v>
      </c>
      <c r="CY530">
        <v>-402.48853454279418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-1933.1503125676779</v>
      </c>
      <c r="DK530">
        <v>-1252.8561890010631</v>
      </c>
      <c r="DL530">
        <v>-402.48853454279379</v>
      </c>
      <c r="DM530">
        <v>690.84130690355232</v>
      </c>
      <c r="DN530">
        <v>2148.6144288320138</v>
      </c>
      <c r="DO530">
        <v>-3157.679734987586</v>
      </c>
      <c r="DP530">
        <v>-2613.4444361342939</v>
      </c>
      <c r="DQ530">
        <v>-1933.1503125676779</v>
      </c>
      <c r="DR530">
        <v>-1058.4864394106021</v>
      </c>
      <c r="DS530">
        <v>107.73205813216831</v>
      </c>
    </row>
    <row r="531" spans="1:123" x14ac:dyDescent="0.25">
      <c r="A531" s="80" t="s">
        <v>1126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20860.216715641709</v>
      </c>
      <c r="I531">
        <v>12221.085442157681</v>
      </c>
      <c r="J531">
        <v>0</v>
      </c>
      <c r="K531">
        <v>18</v>
      </c>
      <c r="L531">
        <v>59</v>
      </c>
      <c r="M531">
        <v>1671908036</v>
      </c>
      <c r="N531">
        <v>1699</v>
      </c>
      <c r="O531">
        <v>0</v>
      </c>
      <c r="P531">
        <v>7940</v>
      </c>
      <c r="Q531">
        <v>9</v>
      </c>
      <c r="R531">
        <v>20</v>
      </c>
      <c r="S531">
        <v>6068</v>
      </c>
      <c r="T531">
        <v>122</v>
      </c>
      <c r="U531">
        <v>0</v>
      </c>
      <c r="V531">
        <v>35</v>
      </c>
      <c r="W531">
        <v>0</v>
      </c>
      <c r="X531">
        <v>0</v>
      </c>
      <c r="Y531">
        <v>0</v>
      </c>
      <c r="Z531">
        <v>8</v>
      </c>
      <c r="AA531">
        <v>0</v>
      </c>
      <c r="AB531">
        <v>6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2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6119</v>
      </c>
      <c r="BI531">
        <v>75281.2</v>
      </c>
      <c r="BJ531">
        <v>83195.399999999994</v>
      </c>
      <c r="BK531">
        <v>7914.19</v>
      </c>
      <c r="BL531">
        <v>3</v>
      </c>
      <c r="BM531">
        <v>6</v>
      </c>
      <c r="BN531">
        <v>0</v>
      </c>
      <c r="BO531">
        <v>0</v>
      </c>
      <c r="BP531">
        <v>0</v>
      </c>
      <c r="BQ531">
        <v>22979.444509563171</v>
      </c>
      <c r="BR531">
        <v>30893.639306347832</v>
      </c>
      <c r="BS531">
        <v>7914.1947967846536</v>
      </c>
      <c r="BT531">
        <v>52301.755490436823</v>
      </c>
      <c r="BU531">
        <v>52301.760693652162</v>
      </c>
      <c r="BV531">
        <v>-4.796784654899966E-3</v>
      </c>
      <c r="BW531">
        <v>7914.1947967846536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15446.81965317391</v>
      </c>
      <c r="CI531">
        <v>18536.183583808699</v>
      </c>
      <c r="CJ531">
        <v>21625.547514443479</v>
      </c>
      <c r="CK531">
        <v>24714.911445078269</v>
      </c>
      <c r="CL531">
        <v>27804.275375713041</v>
      </c>
      <c r="CM531">
        <v>33983.003236982608</v>
      </c>
      <c r="CN531">
        <v>37072.367167617391</v>
      </c>
      <c r="CO531">
        <v>40161.731098252181</v>
      </c>
      <c r="CP531">
        <v>43251.095028886957</v>
      </c>
      <c r="CQ531">
        <v>46340.45895952174</v>
      </c>
      <c r="CS531">
        <v>3.903573275565464</v>
      </c>
      <c r="CT531">
        <v>1.4630000000000001</v>
      </c>
      <c r="CV531">
        <v>2.470216840506656E-2</v>
      </c>
      <c r="CW531">
        <v>1.4991392723766119</v>
      </c>
      <c r="CY531">
        <v>-190.78497019769731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-1735.4669355150891</v>
      </c>
      <c r="DK531">
        <v>-1048.9416175962481</v>
      </c>
      <c r="DL531">
        <v>-190.7849701976975</v>
      </c>
      <c r="DM531">
        <v>912.55929074329561</v>
      </c>
      <c r="DN531">
        <v>2383.684971997955</v>
      </c>
      <c r="DO531">
        <v>-2971.2125077690021</v>
      </c>
      <c r="DP531">
        <v>-2421.992253433928</v>
      </c>
      <c r="DQ531">
        <v>-1735.4669355150879</v>
      </c>
      <c r="DR531">
        <v>-852.79152676229296</v>
      </c>
      <c r="DS531">
        <v>324.10901824143463</v>
      </c>
    </row>
    <row r="532" spans="1:123" x14ac:dyDescent="0.25">
      <c r="A532" s="80" t="s">
        <v>1130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20432.556707099218</v>
      </c>
      <c r="I532">
        <v>11935.07333220966</v>
      </c>
      <c r="J532">
        <v>0</v>
      </c>
      <c r="K532">
        <v>11</v>
      </c>
      <c r="L532">
        <v>51</v>
      </c>
      <c r="M532">
        <v>1671676586</v>
      </c>
      <c r="N532">
        <v>1</v>
      </c>
      <c r="O532">
        <v>0</v>
      </c>
      <c r="P532">
        <v>8470</v>
      </c>
      <c r="Q532">
        <v>3</v>
      </c>
      <c r="R532">
        <v>11</v>
      </c>
      <c r="S532">
        <v>2384</v>
      </c>
      <c r="T532">
        <v>6085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2384</v>
      </c>
      <c r="BI532">
        <v>51827.16</v>
      </c>
      <c r="BJ532">
        <v>59727.46</v>
      </c>
      <c r="BK532">
        <v>7900.3</v>
      </c>
      <c r="BL532">
        <v>1</v>
      </c>
      <c r="BM532">
        <v>5</v>
      </c>
      <c r="BN532">
        <v>0</v>
      </c>
      <c r="BO532">
        <v>0</v>
      </c>
      <c r="BP532">
        <v>0</v>
      </c>
      <c r="BQ532">
        <v>22361.84497821156</v>
      </c>
      <c r="BR532">
        <v>30262.146919139701</v>
      </c>
      <c r="BS532">
        <v>7900.3019409281433</v>
      </c>
      <c r="BT532">
        <v>29465.31502178845</v>
      </c>
      <c r="BU532">
        <v>29465.313080860298</v>
      </c>
      <c r="BV532">
        <v>-1.94092814308533E-3</v>
      </c>
      <c r="BW532">
        <v>7900.3019409281433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15131.07345956985</v>
      </c>
      <c r="CI532">
        <v>18157.288151483819</v>
      </c>
      <c r="CJ532">
        <v>21183.50284339779</v>
      </c>
      <c r="CK532">
        <v>24209.71753531176</v>
      </c>
      <c r="CL532">
        <v>27235.93222722573</v>
      </c>
      <c r="CM532">
        <v>33288.361611053682</v>
      </c>
      <c r="CN532">
        <v>36314.576302967638</v>
      </c>
      <c r="CO532">
        <v>39340.790994881623</v>
      </c>
      <c r="CP532">
        <v>42367.005686795579</v>
      </c>
      <c r="CQ532">
        <v>45393.22037870955</v>
      </c>
      <c r="CS532">
        <v>3.8305051054269512</v>
      </c>
      <c r="CT532">
        <v>1.4630000000000001</v>
      </c>
      <c r="CV532">
        <v>4.424870608654552E-2</v>
      </c>
      <c r="CW532">
        <v>1.527735857004616</v>
      </c>
      <c r="CY532">
        <v>-334.76521114321798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-1847.872557100203</v>
      </c>
      <c r="DK532">
        <v>-1175.3804033415429</v>
      </c>
      <c r="DL532">
        <v>-334.76521114321798</v>
      </c>
      <c r="DM532">
        <v>746.0257502546292</v>
      </c>
      <c r="DN532">
        <v>2187.0803654517581</v>
      </c>
      <c r="DO532">
        <v>-3058.3584338657902</v>
      </c>
      <c r="DP532">
        <v>-2520.3647108588621</v>
      </c>
      <c r="DQ532">
        <v>-1847.8725571002019</v>
      </c>
      <c r="DR532">
        <v>-983.23978798192547</v>
      </c>
      <c r="DS532">
        <v>169.60390417577759</v>
      </c>
    </row>
    <row r="533" spans="1:123" x14ac:dyDescent="0.25">
      <c r="A533" s="80" t="s">
        <v>778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19425.514087441639</v>
      </c>
      <c r="I533">
        <v>14351.500897136641</v>
      </c>
      <c r="J533">
        <v>4184.7236789288063</v>
      </c>
      <c r="K533">
        <v>12</v>
      </c>
      <c r="L533">
        <v>5</v>
      </c>
      <c r="M533">
        <v>1662645482</v>
      </c>
      <c r="N533">
        <v>20629</v>
      </c>
      <c r="O533">
        <v>0</v>
      </c>
      <c r="P533">
        <v>181583</v>
      </c>
      <c r="Q533">
        <v>9</v>
      </c>
      <c r="R533">
        <v>43</v>
      </c>
      <c r="S533">
        <v>156145</v>
      </c>
      <c r="T533">
        <v>1362</v>
      </c>
      <c r="U533">
        <v>7</v>
      </c>
      <c r="V533">
        <v>80</v>
      </c>
      <c r="W533">
        <v>0</v>
      </c>
      <c r="X533">
        <v>0</v>
      </c>
      <c r="Y533">
        <v>0</v>
      </c>
      <c r="Z533">
        <v>677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38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2645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159592</v>
      </c>
      <c r="BI533">
        <v>1115638.4099999999</v>
      </c>
      <c r="BJ533">
        <v>1123508.6000000001</v>
      </c>
      <c r="BK533">
        <v>7870.18</v>
      </c>
      <c r="BL533">
        <v>8</v>
      </c>
      <c r="BM533">
        <v>15</v>
      </c>
      <c r="BN533">
        <v>0</v>
      </c>
      <c r="BO533">
        <v>0</v>
      </c>
      <c r="BP533">
        <v>0</v>
      </c>
      <c r="BQ533">
        <v>21409.453447891261</v>
      </c>
      <c r="BR533">
        <v>29261.262875645571</v>
      </c>
      <c r="BS533">
        <v>7851.8094277543132</v>
      </c>
      <c r="BT533">
        <v>1094228.956552109</v>
      </c>
      <c r="BU533">
        <v>1094247.337124354</v>
      </c>
      <c r="BV533">
        <v>18.370572245687072</v>
      </c>
      <c r="BW533">
        <v>7851.8094277543132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14630.631437822791</v>
      </c>
      <c r="CI533">
        <v>17556.757725387339</v>
      </c>
      <c r="CJ533">
        <v>20482.884012951901</v>
      </c>
      <c r="CK533">
        <v>23409.01030051646</v>
      </c>
      <c r="CL533">
        <v>26335.136588081019</v>
      </c>
      <c r="CM533">
        <v>32187.389163210129</v>
      </c>
      <c r="CN533">
        <v>35113.515450774677</v>
      </c>
      <c r="CO533">
        <v>38039.641738339247</v>
      </c>
      <c r="CP533">
        <v>40965.768025903802</v>
      </c>
      <c r="CQ533">
        <v>43891.894313468358</v>
      </c>
      <c r="CS533">
        <v>3.7266904074637681</v>
      </c>
      <c r="CT533">
        <v>1.4630000000000001</v>
      </c>
      <c r="CV533">
        <v>7.3338421670029685E-2</v>
      </c>
      <c r="CW533">
        <v>1.570294110903254</v>
      </c>
      <c r="CY533">
        <v>-536.49370884291966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-1999.556852625198</v>
      </c>
      <c r="DK533">
        <v>-1349.3065664997409</v>
      </c>
      <c r="DL533">
        <v>-536.49370884291966</v>
      </c>
      <c r="DM533">
        <v>508.55139385870831</v>
      </c>
      <c r="DN533">
        <v>1901.9448641275451</v>
      </c>
      <c r="DO533">
        <v>-3170.007367651021</v>
      </c>
      <c r="DP533">
        <v>-2649.8071387506552</v>
      </c>
      <c r="DQ533">
        <v>-1999.556852625198</v>
      </c>
      <c r="DR533">
        <v>-1163.520770463896</v>
      </c>
      <c r="DS533">
        <v>-48.80599424882621</v>
      </c>
    </row>
    <row r="534" spans="1:123" x14ac:dyDescent="0.25">
      <c r="A534" s="80" t="s">
        <v>1137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20275.855143655052</v>
      </c>
      <c r="I534">
        <v>11887.00517607256</v>
      </c>
      <c r="J534">
        <v>0</v>
      </c>
      <c r="K534">
        <v>7</v>
      </c>
      <c r="L534">
        <v>59</v>
      </c>
      <c r="M534">
        <v>1671669766</v>
      </c>
      <c r="N534">
        <v>11258</v>
      </c>
      <c r="O534">
        <v>0</v>
      </c>
      <c r="P534">
        <v>15543</v>
      </c>
      <c r="Q534">
        <v>7</v>
      </c>
      <c r="R534">
        <v>50</v>
      </c>
      <c r="S534">
        <v>13</v>
      </c>
      <c r="T534">
        <v>3562</v>
      </c>
      <c r="U534">
        <v>0</v>
      </c>
      <c r="V534">
        <v>702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8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723</v>
      </c>
      <c r="BI534">
        <v>76983.88</v>
      </c>
      <c r="BJ534">
        <v>84803.81</v>
      </c>
      <c r="BK534">
        <v>7819.94</v>
      </c>
      <c r="BL534">
        <v>4</v>
      </c>
      <c r="BM534">
        <v>18</v>
      </c>
      <c r="BN534">
        <v>0</v>
      </c>
      <c r="BO534">
        <v>0</v>
      </c>
      <c r="BP534">
        <v>0</v>
      </c>
      <c r="BQ534">
        <v>22201.390761943661</v>
      </c>
      <c r="BR534">
        <v>30021.32815029937</v>
      </c>
      <c r="BS534">
        <v>7819.9373883557009</v>
      </c>
      <c r="BT534">
        <v>54782.48923805634</v>
      </c>
      <c r="BU534">
        <v>54782.481849700627</v>
      </c>
      <c r="BV534">
        <v>2.6116442986676698E-3</v>
      </c>
      <c r="BW534">
        <v>7819.9373883557009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15010.66407514968</v>
      </c>
      <c r="CI534">
        <v>18012.796890179619</v>
      </c>
      <c r="CJ534">
        <v>21014.929705209561</v>
      </c>
      <c r="CK534">
        <v>24017.062520239491</v>
      </c>
      <c r="CL534">
        <v>27019.195335269429</v>
      </c>
      <c r="CM534">
        <v>33023.460965329308</v>
      </c>
      <c r="CN534">
        <v>36025.593780359239</v>
      </c>
      <c r="CO534">
        <v>39027.726595389177</v>
      </c>
      <c r="CP534">
        <v>42029.859410419107</v>
      </c>
      <c r="CQ534">
        <v>45031.992225449052</v>
      </c>
      <c r="CS534">
        <v>3.8390752584544612</v>
      </c>
      <c r="CT534">
        <v>1.4630000000000001</v>
      </c>
      <c r="CV534">
        <v>4.1917579289738598E-2</v>
      </c>
      <c r="CW534">
        <v>1.5243254185008881</v>
      </c>
      <c r="CY534">
        <v>-314.60535078085923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-1815.671758295827</v>
      </c>
      <c r="DK534">
        <v>-1148.531132733619</v>
      </c>
      <c r="DL534">
        <v>-314.60535078085923</v>
      </c>
      <c r="DM534">
        <v>757.58494030126076</v>
      </c>
      <c r="DN534">
        <v>2187.1719950774209</v>
      </c>
      <c r="DO534">
        <v>-3016.524884307802</v>
      </c>
      <c r="DP534">
        <v>-2482.812383858035</v>
      </c>
      <c r="DQ534">
        <v>-1815.671758295827</v>
      </c>
      <c r="DR534">
        <v>-957.91952543013122</v>
      </c>
      <c r="DS534">
        <v>185.7501183907971</v>
      </c>
    </row>
    <row r="535" spans="1:123" x14ac:dyDescent="0.25">
      <c r="A535" s="80" t="s">
        <v>1145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19947.44906847534</v>
      </c>
      <c r="I535">
        <v>12304.58518425593</v>
      </c>
      <c r="J535">
        <v>0</v>
      </c>
      <c r="K535">
        <v>137</v>
      </c>
      <c r="L535">
        <v>58</v>
      </c>
      <c r="M535">
        <v>1671744643</v>
      </c>
      <c r="N535">
        <v>32</v>
      </c>
      <c r="O535">
        <v>0</v>
      </c>
      <c r="P535">
        <v>6142</v>
      </c>
      <c r="Q535">
        <v>3</v>
      </c>
      <c r="R535">
        <v>14</v>
      </c>
      <c r="S535">
        <v>0</v>
      </c>
      <c r="T535">
        <v>6110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42434.19</v>
      </c>
      <c r="BJ535">
        <v>50239.09</v>
      </c>
      <c r="BK535">
        <v>7804.89</v>
      </c>
      <c r="BL535">
        <v>1</v>
      </c>
      <c r="BM535">
        <v>3</v>
      </c>
      <c r="BN535">
        <v>0</v>
      </c>
      <c r="BO535">
        <v>0</v>
      </c>
      <c r="BP535">
        <v>0</v>
      </c>
      <c r="BQ535">
        <v>21584.863413157269</v>
      </c>
      <c r="BR535">
        <v>29389.75795403096</v>
      </c>
      <c r="BS535">
        <v>7804.8945408736927</v>
      </c>
      <c r="BT535">
        <v>20849.32658684273</v>
      </c>
      <c r="BU535">
        <v>20849.332045969029</v>
      </c>
      <c r="BV535">
        <v>-4.5408736923491233E-3</v>
      </c>
      <c r="BW535">
        <v>7804.8945408736927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14694.87897701548</v>
      </c>
      <c r="CI535">
        <v>17633.854772418581</v>
      </c>
      <c r="CJ535">
        <v>20572.830567821671</v>
      </c>
      <c r="CK535">
        <v>23511.806363224769</v>
      </c>
      <c r="CL535">
        <v>26450.78215862787</v>
      </c>
      <c r="CM535">
        <v>32328.733749434061</v>
      </c>
      <c r="CN535">
        <v>35267.709544837147</v>
      </c>
      <c r="CO535">
        <v>38206.685340240263</v>
      </c>
      <c r="CP535">
        <v>41145.66113564335</v>
      </c>
      <c r="CQ535">
        <v>44084.636931046443</v>
      </c>
      <c r="CS535">
        <v>3.7655547810567889</v>
      </c>
      <c r="CT535">
        <v>1.4630000000000001</v>
      </c>
      <c r="CV535">
        <v>6.2260472247708247E-2</v>
      </c>
      <c r="CW535">
        <v>1.5540870708983969</v>
      </c>
      <c r="CY535">
        <v>-457.45505236595147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-1926.9429500675001</v>
      </c>
      <c r="DK535">
        <v>-1273.837217755701</v>
      </c>
      <c r="DL535">
        <v>-457.45505236595181</v>
      </c>
      <c r="DM535">
        <v>592.17916027801039</v>
      </c>
      <c r="DN535">
        <v>1991.691443803295</v>
      </c>
      <c r="DO535">
        <v>-3102.5332682287381</v>
      </c>
      <c r="DP535">
        <v>-2580.048682379299</v>
      </c>
      <c r="DQ535">
        <v>-1926.9429500675001</v>
      </c>
      <c r="DR535">
        <v>-1087.2355799523291</v>
      </c>
      <c r="DS535">
        <v>32.374246867898357</v>
      </c>
    </row>
    <row r="536" spans="1:123" x14ac:dyDescent="0.25">
      <c r="A536" s="80" t="s">
        <v>1128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20577.806493835149</v>
      </c>
      <c r="I536">
        <v>17431.1087902578</v>
      </c>
      <c r="J536">
        <v>0</v>
      </c>
      <c r="K536">
        <v>25</v>
      </c>
      <c r="L536">
        <v>26</v>
      </c>
      <c r="M536">
        <v>1672158755</v>
      </c>
      <c r="N536">
        <v>149748</v>
      </c>
      <c r="O536">
        <v>0</v>
      </c>
      <c r="P536">
        <v>163638</v>
      </c>
      <c r="Q536">
        <v>8</v>
      </c>
      <c r="R536">
        <v>23</v>
      </c>
      <c r="S536">
        <v>6</v>
      </c>
      <c r="T536">
        <v>7084</v>
      </c>
      <c r="U536">
        <v>6</v>
      </c>
      <c r="V536">
        <v>2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6791</v>
      </c>
      <c r="AC536">
        <v>1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6806</v>
      </c>
      <c r="BI536">
        <v>425720.02</v>
      </c>
      <c r="BJ536">
        <v>535844.86</v>
      </c>
      <c r="BK536">
        <v>110124.84</v>
      </c>
      <c r="BL536">
        <v>4</v>
      </c>
      <c r="BM536">
        <v>13</v>
      </c>
      <c r="BN536">
        <v>0</v>
      </c>
      <c r="BO536">
        <v>0</v>
      </c>
      <c r="BP536">
        <v>0</v>
      </c>
      <c r="BQ536">
        <v>22698.88396173255</v>
      </c>
      <c r="BR536">
        <v>30450.24606434489</v>
      </c>
      <c r="BS536">
        <v>7751.3621026123328</v>
      </c>
      <c r="BT536">
        <v>403021.13603826752</v>
      </c>
      <c r="BU536">
        <v>505394.6139356551</v>
      </c>
      <c r="BV536">
        <v>102373.4778973877</v>
      </c>
      <c r="BW536">
        <v>7751.3621026123328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15225.12303217244</v>
      </c>
      <c r="CI536">
        <v>18270.14763860693</v>
      </c>
      <c r="CJ536">
        <v>21315.17224504142</v>
      </c>
      <c r="CK536">
        <v>24360.19685147591</v>
      </c>
      <c r="CL536">
        <v>27405.2214579104</v>
      </c>
      <c r="CM536">
        <v>33495.270670779377</v>
      </c>
      <c r="CN536">
        <v>36540.29527721386</v>
      </c>
      <c r="CO536">
        <v>39585.319883648357</v>
      </c>
      <c r="CP536">
        <v>42630.34449008284</v>
      </c>
      <c r="CQ536">
        <v>45675.36909651733</v>
      </c>
      <c r="CS536">
        <v>3.9283735763141121</v>
      </c>
      <c r="CT536">
        <v>1.4630000000000001</v>
      </c>
      <c r="CV536">
        <v>1.823309883707469E-2</v>
      </c>
      <c r="CW536">
        <v>1.48967502359864</v>
      </c>
      <c r="CY536">
        <v>-138.80058652611149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-1661.3128897433551</v>
      </c>
      <c r="DK536">
        <v>-984.64075498013608</v>
      </c>
      <c r="DL536">
        <v>-138.80058652611109</v>
      </c>
      <c r="DM536">
        <v>948.70820148620624</v>
      </c>
      <c r="DN536">
        <v>2398.7199188359632</v>
      </c>
      <c r="DO536">
        <v>-2879.32273231715</v>
      </c>
      <c r="DP536">
        <v>-2337.985024506575</v>
      </c>
      <c r="DQ536">
        <v>-1661.3128897433551</v>
      </c>
      <c r="DR536">
        <v>-791.30585933350176</v>
      </c>
      <c r="DS536">
        <v>368.70351454630418</v>
      </c>
    </row>
    <row r="537" spans="1:123" x14ac:dyDescent="0.25">
      <c r="A537" s="80" t="s">
        <v>1262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20714.10644186836</v>
      </c>
      <c r="I537">
        <v>20522.355458130001</v>
      </c>
      <c r="J537">
        <v>0</v>
      </c>
      <c r="K537">
        <v>3</v>
      </c>
      <c r="L537">
        <v>2</v>
      </c>
      <c r="M537">
        <v>1671972690</v>
      </c>
      <c r="N537">
        <v>15094</v>
      </c>
      <c r="O537">
        <v>0</v>
      </c>
      <c r="P537">
        <v>15262</v>
      </c>
      <c r="Q537">
        <v>6</v>
      </c>
      <c r="R537">
        <v>27</v>
      </c>
      <c r="S537">
        <v>14</v>
      </c>
      <c r="T537">
        <v>61</v>
      </c>
      <c r="U537">
        <v>0</v>
      </c>
      <c r="V537">
        <v>20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73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107</v>
      </c>
      <c r="BI537">
        <v>32268.22</v>
      </c>
      <c r="BJ537">
        <v>39951.21</v>
      </c>
      <c r="BK537">
        <v>7682.99</v>
      </c>
      <c r="BL537">
        <v>3</v>
      </c>
      <c r="BM537">
        <v>7</v>
      </c>
      <c r="BN537">
        <v>0</v>
      </c>
      <c r="BO537">
        <v>0</v>
      </c>
      <c r="BP537">
        <v>0</v>
      </c>
      <c r="BQ537">
        <v>22831.087571281809</v>
      </c>
      <c r="BR537">
        <v>30514.078557213179</v>
      </c>
      <c r="BS537">
        <v>7682.9909859313766</v>
      </c>
      <c r="BT537">
        <v>9437.132428718196</v>
      </c>
      <c r="BU537">
        <v>9437.1314427868165</v>
      </c>
      <c r="BV537">
        <v>-9.8593137681746157E-4</v>
      </c>
      <c r="BW537">
        <v>7682.9909859313766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15257.03927860659</v>
      </c>
      <c r="CI537">
        <v>18308.447134327911</v>
      </c>
      <c r="CJ537">
        <v>21359.854990049229</v>
      </c>
      <c r="CK537">
        <v>24411.26284577055</v>
      </c>
      <c r="CL537">
        <v>27462.670701491861</v>
      </c>
      <c r="CM537">
        <v>33565.486412934501</v>
      </c>
      <c r="CN537">
        <v>36616.894268655808</v>
      </c>
      <c r="CO537">
        <v>39668.302124377144</v>
      </c>
      <c r="CP537">
        <v>42719.709980098451</v>
      </c>
      <c r="CQ537">
        <v>45771.117835819772</v>
      </c>
      <c r="CS537">
        <v>3.9716405515883979</v>
      </c>
      <c r="CT537">
        <v>1.4630000000000001</v>
      </c>
      <c r="CV537">
        <v>7.1404871722997587E-3</v>
      </c>
      <c r="CW537">
        <v>1.473446532733075</v>
      </c>
      <c r="CY537">
        <v>-54.4713466280812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-1580.1752744887399</v>
      </c>
      <c r="DK537">
        <v>-902.08463988400308</v>
      </c>
      <c r="DL537">
        <v>-54.471346628080937</v>
      </c>
      <c r="DM537">
        <v>1035.3171732723899</v>
      </c>
      <c r="DN537">
        <v>2488.3685331396841</v>
      </c>
      <c r="DO537">
        <v>-2800.738416777267</v>
      </c>
      <c r="DP537">
        <v>-2258.2659090934781</v>
      </c>
      <c r="DQ537">
        <v>-1580.1752744887399</v>
      </c>
      <c r="DR537">
        <v>-708.34445856836282</v>
      </c>
      <c r="DS537">
        <v>454.09662932547229</v>
      </c>
    </row>
    <row r="538" spans="1:123" x14ac:dyDescent="0.25">
      <c r="A538" s="80" t="s">
        <v>791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20406.528359948079</v>
      </c>
      <c r="I538">
        <v>13775.769861356541</v>
      </c>
      <c r="J538">
        <v>0</v>
      </c>
      <c r="K538">
        <v>4</v>
      </c>
      <c r="L538">
        <v>57</v>
      </c>
      <c r="M538">
        <v>1670023799</v>
      </c>
      <c r="N538">
        <v>4953</v>
      </c>
      <c r="O538">
        <v>0</v>
      </c>
      <c r="P538">
        <v>10305</v>
      </c>
      <c r="Q538">
        <v>3</v>
      </c>
      <c r="R538">
        <v>7</v>
      </c>
      <c r="S538">
        <v>0</v>
      </c>
      <c r="T538">
        <v>5352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29081.68</v>
      </c>
      <c r="BJ538">
        <v>36731.56</v>
      </c>
      <c r="BK538">
        <v>7649.88</v>
      </c>
      <c r="BL538">
        <v>1</v>
      </c>
      <c r="BM538">
        <v>2</v>
      </c>
      <c r="BN538">
        <v>0</v>
      </c>
      <c r="BO538">
        <v>0</v>
      </c>
      <c r="BP538">
        <v>0</v>
      </c>
      <c r="BQ538">
        <v>22967.544870947921</v>
      </c>
      <c r="BR538">
        <v>30617.426787429889</v>
      </c>
      <c r="BS538">
        <v>7649.8819164819779</v>
      </c>
      <c r="BT538">
        <v>6114.1351290520834</v>
      </c>
      <c r="BU538">
        <v>6114.1332125701047</v>
      </c>
      <c r="BV538">
        <v>-1.916481977787043E-3</v>
      </c>
      <c r="BW538">
        <v>7649.8819164819779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15308.71339371495</v>
      </c>
      <c r="CI538">
        <v>18370.456072457939</v>
      </c>
      <c r="CJ538">
        <v>21432.198751200929</v>
      </c>
      <c r="CK538">
        <v>24493.94142994392</v>
      </c>
      <c r="CL538">
        <v>27555.684108686899</v>
      </c>
      <c r="CM538">
        <v>33679.169466172883</v>
      </c>
      <c r="CN538">
        <v>36740.91214491587</v>
      </c>
      <c r="CO538">
        <v>39802.654823658857</v>
      </c>
      <c r="CP538">
        <v>42864.397502401851</v>
      </c>
      <c r="CQ538">
        <v>45926.140181144838</v>
      </c>
      <c r="CS538">
        <v>4.0023397905611349</v>
      </c>
      <c r="CT538">
        <v>1.4630000000000001</v>
      </c>
      <c r="CV538">
        <v>-5.8460567657270257E-4</v>
      </c>
      <c r="CW538">
        <v>1.462144721895174</v>
      </c>
      <c r="CY538">
        <v>4.4747803754952136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-1526.3965589959989</v>
      </c>
      <c r="DK538">
        <v>-846.00929705311319</v>
      </c>
      <c r="DL538">
        <v>4.4747803754953566</v>
      </c>
      <c r="DM538">
        <v>1097.9543084979921</v>
      </c>
      <c r="DN538">
        <v>2555.9270126613192</v>
      </c>
      <c r="DO538">
        <v>-2751.0936304931952</v>
      </c>
      <c r="DP538">
        <v>-2206.783820938886</v>
      </c>
      <c r="DQ538">
        <v>-1526.3965589959989</v>
      </c>
      <c r="DR538">
        <v>-651.61293649800155</v>
      </c>
      <c r="DS538">
        <v>514.76522683266103</v>
      </c>
    </row>
    <row r="539" spans="1:123" x14ac:dyDescent="0.25">
      <c r="A539" s="80" t="s">
        <v>1263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19827.810646029891</v>
      </c>
      <c r="I539">
        <v>18899.68164331172</v>
      </c>
      <c r="J539">
        <v>0</v>
      </c>
      <c r="K539">
        <v>27</v>
      </c>
      <c r="L539">
        <v>27</v>
      </c>
      <c r="M539">
        <v>1672165889</v>
      </c>
      <c r="N539">
        <v>34</v>
      </c>
      <c r="O539">
        <v>0</v>
      </c>
      <c r="P539">
        <v>138</v>
      </c>
      <c r="Q539">
        <v>3</v>
      </c>
      <c r="R539">
        <v>8</v>
      </c>
      <c r="S539">
        <v>0</v>
      </c>
      <c r="T539">
        <v>63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41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41</v>
      </c>
      <c r="BI539">
        <v>76108.73</v>
      </c>
      <c r="BJ539">
        <v>83701.06</v>
      </c>
      <c r="BK539">
        <v>7592.33</v>
      </c>
      <c r="BL539">
        <v>3</v>
      </c>
      <c r="BM539">
        <v>10</v>
      </c>
      <c r="BN539">
        <v>0</v>
      </c>
      <c r="BO539">
        <v>0</v>
      </c>
      <c r="BP539">
        <v>0</v>
      </c>
      <c r="BQ539">
        <v>21602.260001022551</v>
      </c>
      <c r="BR539">
        <v>29194.582664531081</v>
      </c>
      <c r="BS539">
        <v>7592.3226635085266</v>
      </c>
      <c r="BT539">
        <v>54506.469998977453</v>
      </c>
      <c r="BU539">
        <v>54506.477335468917</v>
      </c>
      <c r="BV539">
        <v>7.3364914733247133E-3</v>
      </c>
      <c r="BW539">
        <v>7592.3226635085266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14597.29133226554</v>
      </c>
      <c r="CI539">
        <v>17516.749598718641</v>
      </c>
      <c r="CJ539">
        <v>20436.207865171749</v>
      </c>
      <c r="CK539">
        <v>23355.666131624861</v>
      </c>
      <c r="CL539">
        <v>26275.124398077969</v>
      </c>
      <c r="CM539">
        <v>32114.040930984189</v>
      </c>
      <c r="CN539">
        <v>35033.49919743729</v>
      </c>
      <c r="CO539">
        <v>37952.957463890401</v>
      </c>
      <c r="CP539">
        <v>40872.415730343513</v>
      </c>
      <c r="CQ539">
        <v>43791.873996796618</v>
      </c>
      <c r="CS539">
        <v>3.8452768616975268</v>
      </c>
      <c r="CT539">
        <v>1.4630000000000001</v>
      </c>
      <c r="CV539">
        <v>4.0237190680249002E-2</v>
      </c>
      <c r="CW539">
        <v>1.5218670099652041</v>
      </c>
      <c r="CY539">
        <v>-293.67699737575703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-1753.4061306023109</v>
      </c>
      <c r="DK539">
        <v>-1104.637626946065</v>
      </c>
      <c r="DL539">
        <v>-293.67699737575731</v>
      </c>
      <c r="DM539">
        <v>748.98666921463882</v>
      </c>
      <c r="DN539">
        <v>2139.2048913351659</v>
      </c>
      <c r="DO539">
        <v>-2921.1894371835529</v>
      </c>
      <c r="DP539">
        <v>-2402.174634258557</v>
      </c>
      <c r="DQ539">
        <v>-1753.40613060231</v>
      </c>
      <c r="DR539">
        <v>-919.27519732999372</v>
      </c>
      <c r="DS539">
        <v>192.89938036642801</v>
      </c>
    </row>
    <row r="540" spans="1:123" x14ac:dyDescent="0.25">
      <c r="A540" s="80" t="s">
        <v>1134</v>
      </c>
      <c r="B540">
        <v>2153.9322777429479</v>
      </c>
      <c r="C540">
        <v>0</v>
      </c>
      <c r="D540">
        <v>0</v>
      </c>
      <c r="E540">
        <v>97</v>
      </c>
      <c r="F540">
        <v>112</v>
      </c>
      <c r="G540">
        <v>1640522972</v>
      </c>
      <c r="H540">
        <v>19422.10879825626</v>
      </c>
      <c r="I540">
        <v>9870.2724858489892</v>
      </c>
      <c r="J540">
        <v>0</v>
      </c>
      <c r="K540">
        <v>15</v>
      </c>
      <c r="L540">
        <v>49</v>
      </c>
      <c r="M540">
        <v>1671810193</v>
      </c>
      <c r="N540">
        <v>61520</v>
      </c>
      <c r="O540">
        <v>0</v>
      </c>
      <c r="P540">
        <v>72014</v>
      </c>
      <c r="Q540">
        <v>7</v>
      </c>
      <c r="R540">
        <v>44</v>
      </c>
      <c r="S540">
        <v>7</v>
      </c>
      <c r="T540">
        <v>199</v>
      </c>
      <c r="U540">
        <v>0</v>
      </c>
      <c r="V540">
        <v>4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1918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8366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10295</v>
      </c>
      <c r="BI540">
        <v>59785.3</v>
      </c>
      <c r="BJ540">
        <v>67371.399999999994</v>
      </c>
      <c r="BK540">
        <v>7586.1</v>
      </c>
      <c r="BL540">
        <v>4</v>
      </c>
      <c r="BM540">
        <v>18</v>
      </c>
      <c r="BN540">
        <v>0</v>
      </c>
      <c r="BO540">
        <v>0</v>
      </c>
      <c r="BP540">
        <v>0</v>
      </c>
      <c r="BQ540">
        <v>21180.750707560019</v>
      </c>
      <c r="BR540">
        <v>28766.847673934939</v>
      </c>
      <c r="BS540">
        <v>7586.0969663749147</v>
      </c>
      <c r="BT540">
        <v>38604.54929243998</v>
      </c>
      <c r="BU540">
        <v>38604.552326065052</v>
      </c>
      <c r="BV540">
        <v>3.0336250856635161E-3</v>
      </c>
      <c r="BW540">
        <v>7586.0969663749147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14383.423836967469</v>
      </c>
      <c r="CI540">
        <v>17260.108604360961</v>
      </c>
      <c r="CJ540">
        <v>20136.793371754451</v>
      </c>
      <c r="CK540">
        <v>23013.478139147948</v>
      </c>
      <c r="CL540">
        <v>25890.162906541449</v>
      </c>
      <c r="CM540">
        <v>31643.53244132844</v>
      </c>
      <c r="CN540">
        <v>34520.217208721922</v>
      </c>
      <c r="CO540">
        <v>37396.90197611542</v>
      </c>
      <c r="CP540">
        <v>40273.586743508909</v>
      </c>
      <c r="CQ540">
        <v>43150.271510902407</v>
      </c>
      <c r="CS540">
        <v>3.7920485068201599</v>
      </c>
      <c r="CT540">
        <v>1.4630000000000001</v>
      </c>
      <c r="CV540">
        <v>5.483882730029177E-2</v>
      </c>
      <c r="CW540">
        <v>1.5432292043403271</v>
      </c>
      <c r="CY540">
        <v>-394.38504789117962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-1832.727431587927</v>
      </c>
      <c r="DK540">
        <v>-1193.4641499449281</v>
      </c>
      <c r="DL540">
        <v>-394.38504789118002</v>
      </c>
      <c r="DM540">
        <v>633.00236903506811</v>
      </c>
      <c r="DN540">
        <v>2002.8522582700641</v>
      </c>
      <c r="DO540">
        <v>-2983.401338545325</v>
      </c>
      <c r="DP540">
        <v>-2471.9907132309249</v>
      </c>
      <c r="DQ540">
        <v>-1832.727431587927</v>
      </c>
      <c r="DR540">
        <v>-1010.817498046928</v>
      </c>
      <c r="DS540">
        <v>85.062413341069259</v>
      </c>
    </row>
    <row r="541" spans="1:123" x14ac:dyDescent="0.25">
      <c r="A541" s="80" t="s">
        <v>1147</v>
      </c>
      <c r="B541">
        <v>17151.918169422432</v>
      </c>
      <c r="C541">
        <v>11277.49926374327</v>
      </c>
      <c r="D541">
        <v>0</v>
      </c>
      <c r="E541">
        <v>54</v>
      </c>
      <c r="F541">
        <v>142</v>
      </c>
      <c r="G541">
        <v>1669193771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12028</v>
      </c>
      <c r="O541">
        <v>0</v>
      </c>
      <c r="P541">
        <v>21752</v>
      </c>
      <c r="Q541">
        <v>6</v>
      </c>
      <c r="R541">
        <v>21</v>
      </c>
      <c r="S541">
        <v>1230</v>
      </c>
      <c r="T541">
        <v>2481</v>
      </c>
      <c r="U541">
        <v>5799</v>
      </c>
      <c r="V541">
        <v>214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7243</v>
      </c>
      <c r="BI541">
        <v>21415.46</v>
      </c>
      <c r="BJ541">
        <v>29771.9</v>
      </c>
      <c r="BK541">
        <v>8356.4500000000007</v>
      </c>
      <c r="BL541">
        <v>3</v>
      </c>
      <c r="BM541">
        <v>4</v>
      </c>
      <c r="BN541">
        <v>18649.275884709761</v>
      </c>
      <c r="BO541">
        <v>26183.607036918649</v>
      </c>
      <c r="BP541">
        <v>7534.3311522088798</v>
      </c>
      <c r="BQ541">
        <v>0</v>
      </c>
      <c r="BR541">
        <v>0</v>
      </c>
      <c r="BS541">
        <v>0</v>
      </c>
      <c r="BT541">
        <v>2766.1841152902339</v>
      </c>
      <c r="BU541">
        <v>3588.292963081356</v>
      </c>
      <c r="BV541">
        <v>822.11884779112097</v>
      </c>
      <c r="BW541">
        <v>7534.3311522088798</v>
      </c>
      <c r="BX541">
        <v>13091.803518459319</v>
      </c>
      <c r="BY541">
        <v>15710.16422215119</v>
      </c>
      <c r="BZ541">
        <v>18328.524925843049</v>
      </c>
      <c r="CA541">
        <v>20946.885629534921</v>
      </c>
      <c r="CB541">
        <v>23565.24633322678</v>
      </c>
      <c r="CC541">
        <v>28801.967740610511</v>
      </c>
      <c r="CD541">
        <v>31420.328444302369</v>
      </c>
      <c r="CE541">
        <v>34038.689147994242</v>
      </c>
      <c r="CF541">
        <v>36657.049851686097</v>
      </c>
      <c r="CG541">
        <v>39275.410555377966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3.4752397403241639</v>
      </c>
      <c r="CT541">
        <v>1.4630000000000001</v>
      </c>
      <c r="CU541">
        <v>0.15099972919476559</v>
      </c>
      <c r="CX541">
        <v>-988.42939297921816</v>
      </c>
      <c r="CZ541">
        <v>-2297.6097448251498</v>
      </c>
      <c r="DA541">
        <v>-1715.7518106714031</v>
      </c>
      <c r="DB541">
        <v>-988.42939297921839</v>
      </c>
      <c r="DC541">
        <v>-53.300570232124301</v>
      </c>
      <c r="DD541">
        <v>1193.5378600973349</v>
      </c>
      <c r="DE541">
        <v>-3344.9540263018962</v>
      </c>
      <c r="DF541">
        <v>-2879.4676789788982</v>
      </c>
      <c r="DG541">
        <v>-2297.6097448251498</v>
      </c>
      <c r="DH541">
        <v>-1549.5066866274749</v>
      </c>
      <c r="DI541">
        <v>-552.03594236390745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</row>
    <row r="542" spans="1:123" x14ac:dyDescent="0.25">
      <c r="A542" s="80" t="s">
        <v>1264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17882.900425694628</v>
      </c>
      <c r="I542">
        <v>15800</v>
      </c>
      <c r="J542">
        <v>0</v>
      </c>
      <c r="K542">
        <v>21</v>
      </c>
      <c r="L542">
        <v>22</v>
      </c>
      <c r="M542">
        <v>1671208029</v>
      </c>
      <c r="N542">
        <v>520</v>
      </c>
      <c r="O542">
        <v>0</v>
      </c>
      <c r="P542">
        <v>3164</v>
      </c>
      <c r="Q542">
        <v>2</v>
      </c>
      <c r="R542">
        <v>6</v>
      </c>
      <c r="S542">
        <v>0</v>
      </c>
      <c r="T542">
        <v>2644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23342.12</v>
      </c>
      <c r="BJ542">
        <v>30891.86</v>
      </c>
      <c r="BK542">
        <v>7549.74</v>
      </c>
      <c r="BL542">
        <v>1</v>
      </c>
      <c r="BM542">
        <v>8</v>
      </c>
      <c r="BN542">
        <v>0</v>
      </c>
      <c r="BO542">
        <v>0</v>
      </c>
      <c r="BP542">
        <v>0</v>
      </c>
      <c r="BQ542">
        <v>19246.306343567241</v>
      </c>
      <c r="BR542">
        <v>26770.871901059381</v>
      </c>
      <c r="BS542">
        <v>7524.5655574921411</v>
      </c>
      <c r="BT542">
        <v>4095.8136564327542</v>
      </c>
      <c r="BU542">
        <v>4120.9880989406156</v>
      </c>
      <c r="BV542">
        <v>25.174442507858661</v>
      </c>
      <c r="BW542">
        <v>7524.5655574921411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13385.435950529691</v>
      </c>
      <c r="CI542">
        <v>16062.523140635631</v>
      </c>
      <c r="CJ542">
        <v>18739.610330741569</v>
      </c>
      <c r="CK542">
        <v>21416.697520847509</v>
      </c>
      <c r="CL542">
        <v>24093.784710953449</v>
      </c>
      <c r="CM542">
        <v>29447.959091165321</v>
      </c>
      <c r="CN542">
        <v>32125.046281271261</v>
      </c>
      <c r="CO542">
        <v>34802.133471377201</v>
      </c>
      <c r="CP542">
        <v>37479.220661483138</v>
      </c>
      <c r="CQ542">
        <v>40156.307851589081</v>
      </c>
      <c r="CS542">
        <v>3.5577963533594139</v>
      </c>
      <c r="CT542">
        <v>1.4630000000000001</v>
      </c>
      <c r="CV542">
        <v>0.12429144411906549</v>
      </c>
      <c r="CW542">
        <v>1.644838382746193</v>
      </c>
      <c r="CY542">
        <v>-831.84758222729488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-2170.3911772802639</v>
      </c>
      <c r="DK542">
        <v>-1575.4829128122769</v>
      </c>
      <c r="DL542">
        <v>-831.84758222729488</v>
      </c>
      <c r="DM542">
        <v>124.2549856676833</v>
      </c>
      <c r="DN542">
        <v>1399.058409527654</v>
      </c>
      <c r="DO542">
        <v>-3241.226053322639</v>
      </c>
      <c r="DP542">
        <v>-2765.299441748251</v>
      </c>
      <c r="DQ542">
        <v>-2170.3911772802639</v>
      </c>
      <c r="DR542">
        <v>-1405.509122964281</v>
      </c>
      <c r="DS542">
        <v>-385.66638387630519</v>
      </c>
    </row>
    <row r="543" spans="1:123" x14ac:dyDescent="0.25">
      <c r="A543" s="80" t="s">
        <v>1138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19143.904980214938</v>
      </c>
      <c r="I543">
        <v>15431.0014976683</v>
      </c>
      <c r="J543">
        <v>0</v>
      </c>
      <c r="K543">
        <v>66</v>
      </c>
      <c r="L543">
        <v>26</v>
      </c>
      <c r="M543">
        <v>1671818284</v>
      </c>
      <c r="N543">
        <v>106382</v>
      </c>
      <c r="O543">
        <v>0</v>
      </c>
      <c r="P543">
        <v>110992</v>
      </c>
      <c r="Q543">
        <v>8</v>
      </c>
      <c r="R543">
        <v>44</v>
      </c>
      <c r="S543">
        <v>5</v>
      </c>
      <c r="T543">
        <v>1940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2664</v>
      </c>
      <c r="AC543">
        <v>1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2670</v>
      </c>
      <c r="BI543">
        <v>155491.88</v>
      </c>
      <c r="BJ543">
        <v>162976.26999999999</v>
      </c>
      <c r="BK543">
        <v>7484.39</v>
      </c>
      <c r="BL543">
        <v>4</v>
      </c>
      <c r="BM543">
        <v>15</v>
      </c>
      <c r="BN543">
        <v>0</v>
      </c>
      <c r="BO543">
        <v>0</v>
      </c>
      <c r="BP543">
        <v>0</v>
      </c>
      <c r="BQ543">
        <v>20721.413568280419</v>
      </c>
      <c r="BR543">
        <v>28205.804871277949</v>
      </c>
      <c r="BS543">
        <v>7484.3913029975374</v>
      </c>
      <c r="BT543">
        <v>134770.4664317196</v>
      </c>
      <c r="BU543">
        <v>134770.46512872199</v>
      </c>
      <c r="BV543">
        <v>-1.3029975370955069E-3</v>
      </c>
      <c r="BW543">
        <v>7484.3913029975374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14102.90243563898</v>
      </c>
      <c r="CI543">
        <v>16923.482922766769</v>
      </c>
      <c r="CJ543">
        <v>19744.06340989457</v>
      </c>
      <c r="CK543">
        <v>22564.643897022361</v>
      </c>
      <c r="CL543">
        <v>25385.224384150159</v>
      </c>
      <c r="CM543">
        <v>31026.385358405751</v>
      </c>
      <c r="CN543">
        <v>33846.965845533538</v>
      </c>
      <c r="CO543">
        <v>36667.546332661339</v>
      </c>
      <c r="CP543">
        <v>39488.126819789133</v>
      </c>
      <c r="CQ543">
        <v>42308.707306916927</v>
      </c>
      <c r="CS543">
        <v>3.768617076445667</v>
      </c>
      <c r="CT543">
        <v>1.4630000000000001</v>
      </c>
      <c r="CV543">
        <v>6.1397302740176407E-2</v>
      </c>
      <c r="CW543">
        <v>1.5528242539088779</v>
      </c>
      <c r="CY543">
        <v>-432.94008517804929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-1843.230328741947</v>
      </c>
      <c r="DK543">
        <v>-1216.4346649357699</v>
      </c>
      <c r="DL543">
        <v>-432.94008517804917</v>
      </c>
      <c r="DM543">
        <v>574.41008879616311</v>
      </c>
      <c r="DN543">
        <v>1917.5436540951141</v>
      </c>
      <c r="DO543">
        <v>-2971.4625235930639</v>
      </c>
      <c r="DP543">
        <v>-2470.0259925481232</v>
      </c>
      <c r="DQ543">
        <v>-1843.2303287419461</v>
      </c>
      <c r="DR543">
        <v>-1037.3501895625759</v>
      </c>
      <c r="DS543">
        <v>37.156662676584347</v>
      </c>
    </row>
    <row r="544" spans="1:123" x14ac:dyDescent="0.25">
      <c r="A544" s="80" t="s">
        <v>1136</v>
      </c>
      <c r="B544">
        <v>20483.428867670362</v>
      </c>
      <c r="C544">
        <v>11886.847969825179</v>
      </c>
      <c r="D544">
        <v>0</v>
      </c>
      <c r="E544">
        <v>56</v>
      </c>
      <c r="F544">
        <v>137</v>
      </c>
      <c r="G544">
        <v>1672053587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98367</v>
      </c>
      <c r="O544">
        <v>0</v>
      </c>
      <c r="P544">
        <v>99411</v>
      </c>
      <c r="Q544">
        <v>7</v>
      </c>
      <c r="R544">
        <v>35</v>
      </c>
      <c r="S544">
        <v>1026</v>
      </c>
      <c r="T544">
        <v>0</v>
      </c>
      <c r="U544">
        <v>5</v>
      </c>
      <c r="V544">
        <v>2</v>
      </c>
      <c r="W544">
        <v>0</v>
      </c>
      <c r="X544">
        <v>0</v>
      </c>
      <c r="Y544">
        <v>0</v>
      </c>
      <c r="Z544">
        <v>0</v>
      </c>
      <c r="AA544">
        <v>5</v>
      </c>
      <c r="AB544">
        <v>0</v>
      </c>
      <c r="AC544">
        <v>6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680215.15</v>
      </c>
      <c r="BJ544">
        <v>687650</v>
      </c>
      <c r="BK544">
        <v>7434.85</v>
      </c>
      <c r="BL544">
        <v>1</v>
      </c>
      <c r="BM544">
        <v>14</v>
      </c>
      <c r="BN544">
        <v>22843.471108161852</v>
      </c>
      <c r="BO544">
        <v>30277.38756420989</v>
      </c>
      <c r="BP544">
        <v>7433.9164560480413</v>
      </c>
      <c r="BQ544">
        <v>0</v>
      </c>
      <c r="BR544">
        <v>0</v>
      </c>
      <c r="BS544">
        <v>0</v>
      </c>
      <c r="BT544">
        <v>657371.67889183818</v>
      </c>
      <c r="BU544">
        <v>657372.61243579013</v>
      </c>
      <c r="BV544">
        <v>0.93354395195910911</v>
      </c>
      <c r="BW544">
        <v>7433.9164560480413</v>
      </c>
      <c r="BX544">
        <v>15138.693782104951</v>
      </c>
      <c r="BY544">
        <v>18166.43253852594</v>
      </c>
      <c r="BZ544">
        <v>21194.171294946929</v>
      </c>
      <c r="CA544">
        <v>24221.910051367919</v>
      </c>
      <c r="CB544">
        <v>27249.648807788901</v>
      </c>
      <c r="CC544">
        <v>33305.126320630887</v>
      </c>
      <c r="CD544">
        <v>36332.865077051873</v>
      </c>
      <c r="CE544">
        <v>39360.603833472873</v>
      </c>
      <c r="CF544">
        <v>42388.342589893851</v>
      </c>
      <c r="CG544">
        <v>45416.081346314837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4.0728716475656652</v>
      </c>
      <c r="CT544">
        <v>1.4630000000000001</v>
      </c>
      <c r="CU544">
        <v>-1.789195778099717E-2</v>
      </c>
      <c r="CX544">
        <v>135.43043500443301</v>
      </c>
      <c r="CZ544">
        <v>-1378.438943206063</v>
      </c>
      <c r="DA544">
        <v>-705.60810844584284</v>
      </c>
      <c r="DB544">
        <v>135.43043500443221</v>
      </c>
      <c r="DC544">
        <v>1216.765705154786</v>
      </c>
      <c r="DD544">
        <v>2658.5460653552568</v>
      </c>
      <c r="DE544">
        <v>-2589.5344457744591</v>
      </c>
      <c r="DF544">
        <v>-2051.2697779662822</v>
      </c>
      <c r="DG544">
        <v>-1378.438943206063</v>
      </c>
      <c r="DH544">
        <v>-513.37072708577944</v>
      </c>
      <c r="DI544">
        <v>640.05356107459738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</row>
    <row r="545" spans="1:123" x14ac:dyDescent="0.25">
      <c r="A545" s="80" t="s">
        <v>1135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19180.13097989059</v>
      </c>
      <c r="I545">
        <v>16178.91103234328</v>
      </c>
      <c r="J545">
        <v>0</v>
      </c>
      <c r="K545">
        <v>1</v>
      </c>
      <c r="L545">
        <v>22</v>
      </c>
      <c r="M545">
        <v>1671666573</v>
      </c>
      <c r="N545">
        <v>92076</v>
      </c>
      <c r="O545">
        <v>0</v>
      </c>
      <c r="P545">
        <v>167218</v>
      </c>
      <c r="Q545">
        <v>7</v>
      </c>
      <c r="R545">
        <v>19</v>
      </c>
      <c r="S545">
        <v>0</v>
      </c>
      <c r="T545">
        <v>276</v>
      </c>
      <c r="U545">
        <v>0</v>
      </c>
      <c r="V545">
        <v>8</v>
      </c>
      <c r="W545">
        <v>0</v>
      </c>
      <c r="X545">
        <v>0</v>
      </c>
      <c r="Y545">
        <v>0</v>
      </c>
      <c r="Z545">
        <v>2</v>
      </c>
      <c r="AA545">
        <v>0</v>
      </c>
      <c r="AB545">
        <v>74389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467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74866</v>
      </c>
      <c r="BI545">
        <v>1922367.37</v>
      </c>
      <c r="BJ545">
        <v>2899192.8</v>
      </c>
      <c r="BK545">
        <v>976825.42</v>
      </c>
      <c r="BL545">
        <v>3</v>
      </c>
      <c r="BM545">
        <v>8</v>
      </c>
      <c r="BN545">
        <v>0</v>
      </c>
      <c r="BO545">
        <v>0</v>
      </c>
      <c r="BP545">
        <v>0</v>
      </c>
      <c r="BQ545">
        <v>20979.356555788181</v>
      </c>
      <c r="BR545">
        <v>28408.898588549138</v>
      </c>
      <c r="BS545">
        <v>7429.5420327609609</v>
      </c>
      <c r="BT545">
        <v>1901388.013444212</v>
      </c>
      <c r="BU545">
        <v>2870783.90141145</v>
      </c>
      <c r="BV545">
        <v>969395.87796723912</v>
      </c>
      <c r="BW545">
        <v>7429.5420327609609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14204.449294274569</v>
      </c>
      <c r="CI545">
        <v>17045.33915312948</v>
      </c>
      <c r="CJ545">
        <v>19886.2290119844</v>
      </c>
      <c r="CK545">
        <v>22727.11887083932</v>
      </c>
      <c r="CL545">
        <v>25568.008729694229</v>
      </c>
      <c r="CM545">
        <v>31249.788447404058</v>
      </c>
      <c r="CN545">
        <v>34090.678306258967</v>
      </c>
      <c r="CO545">
        <v>36931.568165113888</v>
      </c>
      <c r="CP545">
        <v>39772.458023968793</v>
      </c>
      <c r="CQ545">
        <v>42613.347882823713</v>
      </c>
      <c r="CS545">
        <v>3.823775202196662</v>
      </c>
      <c r="CT545">
        <v>1.4630000000000001</v>
      </c>
      <c r="CV545">
        <v>4.6086599887488422E-2</v>
      </c>
      <c r="CW545">
        <v>1.530424695635396</v>
      </c>
      <c r="CY545">
        <v>-327.31738562367519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-1747.7623150511331</v>
      </c>
      <c r="DK545">
        <v>-1116.453457527819</v>
      </c>
      <c r="DL545">
        <v>-327.31738562367542</v>
      </c>
      <c r="DM545">
        <v>687.28613539593698</v>
      </c>
      <c r="DN545">
        <v>2040.0908300887529</v>
      </c>
      <c r="DO545">
        <v>-2884.1182585930969</v>
      </c>
      <c r="DP545">
        <v>-2379.0711725744459</v>
      </c>
      <c r="DQ545">
        <v>-1747.762315051132</v>
      </c>
      <c r="DR545">
        <v>-936.07949823544186</v>
      </c>
      <c r="DS545">
        <v>146.16425751881161</v>
      </c>
    </row>
    <row r="546" spans="1:123" x14ac:dyDescent="0.25">
      <c r="A546" s="80" t="s">
        <v>1143</v>
      </c>
      <c r="B546">
        <v>18202.908707971361</v>
      </c>
      <c r="C546">
        <v>17199.045907082422</v>
      </c>
      <c r="D546">
        <v>0</v>
      </c>
      <c r="E546">
        <v>6</v>
      </c>
      <c r="F546">
        <v>8</v>
      </c>
      <c r="G546">
        <v>1671644267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557326</v>
      </c>
      <c r="O546">
        <v>0</v>
      </c>
      <c r="P546">
        <v>796376</v>
      </c>
      <c r="Q546">
        <v>14</v>
      </c>
      <c r="R546">
        <v>149</v>
      </c>
      <c r="S546">
        <v>8372</v>
      </c>
      <c r="T546">
        <v>9990</v>
      </c>
      <c r="U546">
        <v>107</v>
      </c>
      <c r="V546">
        <v>93777</v>
      </c>
      <c r="W546">
        <v>0</v>
      </c>
      <c r="X546">
        <v>0</v>
      </c>
      <c r="Y546">
        <v>0</v>
      </c>
      <c r="Z546">
        <v>0</v>
      </c>
      <c r="AA546">
        <v>10</v>
      </c>
      <c r="AB546">
        <v>124305</v>
      </c>
      <c r="AC546">
        <v>6</v>
      </c>
      <c r="AD546">
        <v>0</v>
      </c>
      <c r="AE546">
        <v>22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2420</v>
      </c>
      <c r="AV546">
        <v>0</v>
      </c>
      <c r="AW546">
        <v>41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229060</v>
      </c>
      <c r="BI546">
        <v>393879.38</v>
      </c>
      <c r="BJ546">
        <v>522972.93</v>
      </c>
      <c r="BK546">
        <v>129093.55</v>
      </c>
      <c r="BL546">
        <v>6</v>
      </c>
      <c r="BM546">
        <v>39</v>
      </c>
      <c r="BN546">
        <v>19891.233668065212</v>
      </c>
      <c r="BO546">
        <v>27099.480746680762</v>
      </c>
      <c r="BP546">
        <v>7208.24707861555</v>
      </c>
      <c r="BQ546">
        <v>568.52793020013223</v>
      </c>
      <c r="BR546">
        <v>775.04840657483965</v>
      </c>
      <c r="BS546">
        <v>206.52047637470741</v>
      </c>
      <c r="BT546">
        <v>373419.61840173462</v>
      </c>
      <c r="BU546">
        <v>495098.40084674442</v>
      </c>
      <c r="BV546">
        <v>121678.7824450098</v>
      </c>
      <c r="BW546">
        <v>7414.7675549902569</v>
      </c>
      <c r="BX546">
        <v>13549.740373340381</v>
      </c>
      <c r="BY546">
        <v>16259.688448008461</v>
      </c>
      <c r="BZ546">
        <v>18969.63652267653</v>
      </c>
      <c r="CA546">
        <v>21679.584597344608</v>
      </c>
      <c r="CB546">
        <v>24389.53267201269</v>
      </c>
      <c r="CC546">
        <v>29809.42882134884</v>
      </c>
      <c r="CD546">
        <v>32519.376896016911</v>
      </c>
      <c r="CE546">
        <v>35229.324970684989</v>
      </c>
      <c r="CF546">
        <v>37939.27304535306</v>
      </c>
      <c r="CG546">
        <v>40649.221120021153</v>
      </c>
      <c r="CH546">
        <v>387.52420328741982</v>
      </c>
      <c r="CI546">
        <v>465.02904394490378</v>
      </c>
      <c r="CJ546">
        <v>542.53388460238773</v>
      </c>
      <c r="CK546">
        <v>620.03872525987174</v>
      </c>
      <c r="CL546">
        <v>697.54356591735575</v>
      </c>
      <c r="CM546">
        <v>852.55324723232366</v>
      </c>
      <c r="CN546">
        <v>930.05808788980755</v>
      </c>
      <c r="CO546">
        <v>1007.562928547292</v>
      </c>
      <c r="CP546">
        <v>1085.067769204775</v>
      </c>
      <c r="CQ546">
        <v>1162.572609862259</v>
      </c>
      <c r="CR546">
        <v>3.759510523310976</v>
      </c>
      <c r="CS546">
        <v>3.7528889153277198</v>
      </c>
      <c r="CT546">
        <v>1.4630000000000001</v>
      </c>
      <c r="CU546">
        <v>6.3968294595230013E-2</v>
      </c>
      <c r="CV546">
        <v>6.5845563310711785E-2</v>
      </c>
      <c r="CW546">
        <v>1.559332059123572</v>
      </c>
      <c r="CX546">
        <v>-433.37689194535989</v>
      </c>
      <c r="CY546">
        <v>-12.75837473099747</v>
      </c>
      <c r="CZ546">
        <v>-1788.3509292793981</v>
      </c>
      <c r="DA546">
        <v>-1186.1402460198251</v>
      </c>
      <c r="DB546">
        <v>-433.3768919453596</v>
      </c>
      <c r="DC546">
        <v>534.46170615038227</v>
      </c>
      <c r="DD546">
        <v>1824.913170278038</v>
      </c>
      <c r="DE546">
        <v>-2872.3301591466279</v>
      </c>
      <c r="DF546">
        <v>-2390.5616125389702</v>
      </c>
      <c r="DG546">
        <v>-1788.350929279397</v>
      </c>
      <c r="DH546">
        <v>-1014.080050802803</v>
      </c>
      <c r="DI546">
        <v>18.281120499320419</v>
      </c>
      <c r="DJ546">
        <v>-51.510795059739451</v>
      </c>
      <c r="DK546">
        <v>-34.287497135854117</v>
      </c>
      <c r="DL546">
        <v>-12.75837473099747</v>
      </c>
      <c r="DM546">
        <v>14.921925503818221</v>
      </c>
      <c r="DN546">
        <v>51.828992483572478</v>
      </c>
      <c r="DO546">
        <v>-82.512731322733032</v>
      </c>
      <c r="DP546">
        <v>-68.734092983624777</v>
      </c>
      <c r="DQ546">
        <v>-51.510795059739451</v>
      </c>
      <c r="DR546">
        <v>-29.36655487188688</v>
      </c>
      <c r="DS546">
        <v>0.15909871191652769</v>
      </c>
    </row>
    <row r="547" spans="1:123" x14ac:dyDescent="0.25">
      <c r="A547" s="80" t="s">
        <v>781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19004.075880330201</v>
      </c>
      <c r="I547">
        <v>8204.3892140891458</v>
      </c>
      <c r="J547">
        <v>0</v>
      </c>
      <c r="K547">
        <v>52</v>
      </c>
      <c r="L547">
        <v>56</v>
      </c>
      <c r="M547">
        <v>1671651276</v>
      </c>
      <c r="N547">
        <v>120</v>
      </c>
      <c r="O547">
        <v>0</v>
      </c>
      <c r="P547">
        <v>238</v>
      </c>
      <c r="Q547">
        <v>3</v>
      </c>
      <c r="R547">
        <v>9</v>
      </c>
      <c r="S547">
        <v>0</v>
      </c>
      <c r="T547">
        <v>114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4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4</v>
      </c>
      <c r="BI547">
        <v>26415.79</v>
      </c>
      <c r="BJ547">
        <v>33817.19</v>
      </c>
      <c r="BK547">
        <v>7401.4</v>
      </c>
      <c r="BL547">
        <v>2</v>
      </c>
      <c r="BM547">
        <v>11</v>
      </c>
      <c r="BN547">
        <v>0</v>
      </c>
      <c r="BO547">
        <v>0</v>
      </c>
      <c r="BP547">
        <v>0</v>
      </c>
      <c r="BQ547">
        <v>20598.36630634372</v>
      </c>
      <c r="BR547">
        <v>27999.766531846992</v>
      </c>
      <c r="BS547">
        <v>7401.4002255032756</v>
      </c>
      <c r="BT547">
        <v>5817.4236936562847</v>
      </c>
      <c r="BU547">
        <v>5817.4234681530106</v>
      </c>
      <c r="BV547">
        <v>-2.2550327594217379E-4</v>
      </c>
      <c r="BW547">
        <v>7401.4002255032756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13999.883265923499</v>
      </c>
      <c r="CI547">
        <v>16799.859919108199</v>
      </c>
      <c r="CJ547">
        <v>19599.83657229289</v>
      </c>
      <c r="CK547">
        <v>22399.813225477599</v>
      </c>
      <c r="CL547">
        <v>25199.78987866229</v>
      </c>
      <c r="CM547">
        <v>30799.74318503169</v>
      </c>
      <c r="CN547">
        <v>33599.719838216392</v>
      </c>
      <c r="CO547">
        <v>36399.69649140109</v>
      </c>
      <c r="CP547">
        <v>39199.673144585788</v>
      </c>
      <c r="CQ547">
        <v>41999.649797770493</v>
      </c>
      <c r="CS547">
        <v>3.7830364091604141</v>
      </c>
      <c r="CT547">
        <v>1.4630000000000001</v>
      </c>
      <c r="CV547">
        <v>5.7351705712961332E-2</v>
      </c>
      <c r="CW547">
        <v>1.546905545458062</v>
      </c>
      <c r="CY547">
        <v>-401.45859254152788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-1801.4469191338781</v>
      </c>
      <c r="DK547">
        <v>-1179.229885092833</v>
      </c>
      <c r="DL547">
        <v>-401.45859254152771</v>
      </c>
      <c r="DM547">
        <v>598.53306931015049</v>
      </c>
      <c r="DN547">
        <v>1931.8552851123879</v>
      </c>
      <c r="DO547">
        <v>-2921.4375804077558</v>
      </c>
      <c r="DP547">
        <v>-2423.6639531749211</v>
      </c>
      <c r="DQ547">
        <v>-1801.4469191338769</v>
      </c>
      <c r="DR547">
        <v>-1001.453589652534</v>
      </c>
      <c r="DS547">
        <v>65.204182989255969</v>
      </c>
    </row>
    <row r="548" spans="1:123" x14ac:dyDescent="0.25">
      <c r="A548" s="80" t="s">
        <v>1133</v>
      </c>
      <c r="B548">
        <v>2641.1259598072011</v>
      </c>
      <c r="C548">
        <v>0</v>
      </c>
      <c r="D548">
        <v>0</v>
      </c>
      <c r="E548">
        <v>74</v>
      </c>
      <c r="F548">
        <v>95</v>
      </c>
      <c r="G548">
        <v>1635928472</v>
      </c>
      <c r="H548">
        <v>19845.867439737409</v>
      </c>
      <c r="I548">
        <v>9218.3936439427653</v>
      </c>
      <c r="J548">
        <v>0</v>
      </c>
      <c r="K548">
        <v>13</v>
      </c>
      <c r="L548">
        <v>52</v>
      </c>
      <c r="M548">
        <v>1672162826</v>
      </c>
      <c r="N548">
        <v>3683</v>
      </c>
      <c r="O548">
        <v>0</v>
      </c>
      <c r="P548">
        <v>38830</v>
      </c>
      <c r="Q548">
        <v>7</v>
      </c>
      <c r="R548">
        <v>94</v>
      </c>
      <c r="S548">
        <v>4274</v>
      </c>
      <c r="T548">
        <v>19175</v>
      </c>
      <c r="U548">
        <v>0</v>
      </c>
      <c r="V548">
        <v>11504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12</v>
      </c>
      <c r="AC548">
        <v>182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15972</v>
      </c>
      <c r="BI548">
        <v>32710.86</v>
      </c>
      <c r="BJ548">
        <v>40032.410000000003</v>
      </c>
      <c r="BK548">
        <v>7321.55</v>
      </c>
      <c r="BL548">
        <v>3</v>
      </c>
      <c r="BM548">
        <v>12</v>
      </c>
      <c r="BN548">
        <v>0</v>
      </c>
      <c r="BO548">
        <v>0</v>
      </c>
      <c r="BP548">
        <v>0</v>
      </c>
      <c r="BQ548">
        <v>22044.712827073119</v>
      </c>
      <c r="BR548">
        <v>29366.262149882841</v>
      </c>
      <c r="BS548">
        <v>7321.5493228097166</v>
      </c>
      <c r="BT548">
        <v>10666.14717292688</v>
      </c>
      <c r="BU548">
        <v>10666.14785011717</v>
      </c>
      <c r="BV548">
        <v>6.7719028356805211E-4</v>
      </c>
      <c r="BW548">
        <v>7321.5493228097166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14683.131074941421</v>
      </c>
      <c r="CI548">
        <v>17619.757289929701</v>
      </c>
      <c r="CJ548">
        <v>20556.38350491798</v>
      </c>
      <c r="CK548">
        <v>23493.009719906269</v>
      </c>
      <c r="CL548">
        <v>26429.635934894559</v>
      </c>
      <c r="CM548">
        <v>32302.88836487112</v>
      </c>
      <c r="CN548">
        <v>35239.514579859402</v>
      </c>
      <c r="CO548">
        <v>38176.140794847692</v>
      </c>
      <c r="CP548">
        <v>41112.767009835967</v>
      </c>
      <c r="CQ548">
        <v>44049.393224824264</v>
      </c>
      <c r="CS548">
        <v>4.0109355076519853</v>
      </c>
      <c r="CT548">
        <v>1.4630000000000001</v>
      </c>
      <c r="CV548">
        <v>-2.7264232075341339E-3</v>
      </c>
      <c r="CW548">
        <v>1.459011242847378</v>
      </c>
      <c r="CY548">
        <v>20.016214660993281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-1448.2968928331491</v>
      </c>
      <c r="DK548">
        <v>-795.71328950241968</v>
      </c>
      <c r="DL548">
        <v>20.01621466099277</v>
      </c>
      <c r="DM548">
        <v>1068.8112914425219</v>
      </c>
      <c r="DN548">
        <v>2467.2047271512288</v>
      </c>
      <c r="DO548">
        <v>-2622.9473788284622</v>
      </c>
      <c r="DP548">
        <v>-2100.880496163878</v>
      </c>
      <c r="DQ548">
        <v>-1448.2968928331479</v>
      </c>
      <c r="DR548">
        <v>-609.26083140792434</v>
      </c>
      <c r="DS548">
        <v>509.45391715904128</v>
      </c>
    </row>
    <row r="549" spans="1:123" x14ac:dyDescent="0.25">
      <c r="A549" s="80" t="s">
        <v>1141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19007.560879383462</v>
      </c>
      <c r="I549">
        <v>12213.51301390429</v>
      </c>
      <c r="J549">
        <v>0</v>
      </c>
      <c r="K549">
        <v>54</v>
      </c>
      <c r="L549">
        <v>58</v>
      </c>
      <c r="M549">
        <v>1671493138</v>
      </c>
      <c r="N549">
        <v>55</v>
      </c>
      <c r="O549">
        <v>0</v>
      </c>
      <c r="P549">
        <v>651</v>
      </c>
      <c r="Q549">
        <v>7</v>
      </c>
      <c r="R549">
        <v>20</v>
      </c>
      <c r="S549">
        <v>0</v>
      </c>
      <c r="T549">
        <v>461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129</v>
      </c>
      <c r="AC549">
        <v>6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135</v>
      </c>
      <c r="BI549">
        <v>25355.52</v>
      </c>
      <c r="BJ549">
        <v>32675.34</v>
      </c>
      <c r="BK549">
        <v>7319.83</v>
      </c>
      <c r="BL549">
        <v>4</v>
      </c>
      <c r="BM549">
        <v>13</v>
      </c>
      <c r="BN549">
        <v>0</v>
      </c>
      <c r="BO549">
        <v>0</v>
      </c>
      <c r="BP549">
        <v>0</v>
      </c>
      <c r="BQ549">
        <v>20817.73180647238</v>
      </c>
      <c r="BR549">
        <v>28137.557673523272</v>
      </c>
      <c r="BS549">
        <v>7319.8258670508903</v>
      </c>
      <c r="BT549">
        <v>4537.7881935276237</v>
      </c>
      <c r="BU549">
        <v>4537.7823264767321</v>
      </c>
      <c r="BV549">
        <v>4.13294910958939E-3</v>
      </c>
      <c r="BW549">
        <v>7319.8258670508903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14068.77883676163</v>
      </c>
      <c r="CI549">
        <v>16882.53460411396</v>
      </c>
      <c r="CJ549">
        <v>19696.29037146629</v>
      </c>
      <c r="CK549">
        <v>22510.04613881862</v>
      </c>
      <c r="CL549">
        <v>25323.801906170938</v>
      </c>
      <c r="CM549">
        <v>30951.313440875601</v>
      </c>
      <c r="CN549">
        <v>33765.06920822792</v>
      </c>
      <c r="CO549">
        <v>36578.824975580254</v>
      </c>
      <c r="CP549">
        <v>39392.580742932572</v>
      </c>
      <c r="CQ549">
        <v>42206.336510284913</v>
      </c>
      <c r="CS549">
        <v>3.8440200879887469</v>
      </c>
      <c r="CT549">
        <v>1.4630000000000001</v>
      </c>
      <c r="CV549">
        <v>4.0577288474281659E-2</v>
      </c>
      <c r="CW549">
        <v>1.5223645730378741</v>
      </c>
      <c r="CY549">
        <v>-285.43644867007299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-1692.3143323462359</v>
      </c>
      <c r="DK549">
        <v>-1067.0352729346091</v>
      </c>
      <c r="DL549">
        <v>-285.43644867007328</v>
      </c>
      <c r="DM549">
        <v>719.47632538432936</v>
      </c>
      <c r="DN549">
        <v>2059.3600241235322</v>
      </c>
      <c r="DO549">
        <v>-2817.8166392871672</v>
      </c>
      <c r="DP549">
        <v>-2317.593391757865</v>
      </c>
      <c r="DQ549">
        <v>-1692.3143323462359</v>
      </c>
      <c r="DR549">
        <v>-888.38411310271476</v>
      </c>
      <c r="DS549">
        <v>183.52284588864859</v>
      </c>
    </row>
    <row r="550" spans="1:123" x14ac:dyDescent="0.25">
      <c r="A550" s="80" t="s">
        <v>1265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18620.464204703709</v>
      </c>
      <c r="I550">
        <v>13013.377867909559</v>
      </c>
      <c r="J550">
        <v>0</v>
      </c>
      <c r="K550">
        <v>23</v>
      </c>
      <c r="L550">
        <v>34</v>
      </c>
      <c r="M550">
        <v>1671235226</v>
      </c>
      <c r="N550">
        <v>1026</v>
      </c>
      <c r="O550">
        <v>0</v>
      </c>
      <c r="P550">
        <v>5558</v>
      </c>
      <c r="Q550">
        <v>4</v>
      </c>
      <c r="R550">
        <v>16</v>
      </c>
      <c r="S550">
        <v>0</v>
      </c>
      <c r="T550">
        <v>3785</v>
      </c>
      <c r="U550">
        <v>0</v>
      </c>
      <c r="V550">
        <v>547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200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747</v>
      </c>
      <c r="BI550">
        <v>41313.550000000003</v>
      </c>
      <c r="BJ550">
        <v>48616.94</v>
      </c>
      <c r="BK550">
        <v>7303.39</v>
      </c>
      <c r="BL550">
        <v>3</v>
      </c>
      <c r="BM550">
        <v>7</v>
      </c>
      <c r="BN550">
        <v>0</v>
      </c>
      <c r="BO550">
        <v>0</v>
      </c>
      <c r="BP550">
        <v>0</v>
      </c>
      <c r="BQ550">
        <v>20463.224683504199</v>
      </c>
      <c r="BR550">
        <v>27766.61369079677</v>
      </c>
      <c r="BS550">
        <v>7303.3890072925624</v>
      </c>
      <c r="BT550">
        <v>20850.325316495801</v>
      </c>
      <c r="BU550">
        <v>20850.326309203239</v>
      </c>
      <c r="BV550">
        <v>9.9270743794477312E-4</v>
      </c>
      <c r="BW550">
        <v>7303.3890072925624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13883.30684539838</v>
      </c>
      <c r="CI550">
        <v>16659.96821447806</v>
      </c>
      <c r="CJ550">
        <v>19436.62958355774</v>
      </c>
      <c r="CK550">
        <v>22213.29095263741</v>
      </c>
      <c r="CL550">
        <v>24989.95232171709</v>
      </c>
      <c r="CM550">
        <v>30543.275059876451</v>
      </c>
      <c r="CN550">
        <v>33319.93642895612</v>
      </c>
      <c r="CO550">
        <v>36096.5977980358</v>
      </c>
      <c r="CP550">
        <v>38873.259167115473</v>
      </c>
      <c r="CQ550">
        <v>41649.920536195154</v>
      </c>
      <c r="CS550">
        <v>3.801880697176518</v>
      </c>
      <c r="CT550">
        <v>1.4630000000000001</v>
      </c>
      <c r="CV550">
        <v>5.2110867910877712E-2</v>
      </c>
      <c r="CW550">
        <v>1.539238199753614</v>
      </c>
      <c r="CY550">
        <v>-361.73558459337039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-1750.0662691332091</v>
      </c>
      <c r="DK550">
        <v>-1133.0304093377249</v>
      </c>
      <c r="DL550">
        <v>-361.73558459337067</v>
      </c>
      <c r="DM550">
        <v>629.92919007794262</v>
      </c>
      <c r="DN550">
        <v>1952.1488896396929</v>
      </c>
      <c r="DO550">
        <v>-2860.7308167650799</v>
      </c>
      <c r="DP550">
        <v>-2367.1021289286932</v>
      </c>
      <c r="DQ550">
        <v>-1750.0662691332091</v>
      </c>
      <c r="DR550">
        <v>-956.7344493961582</v>
      </c>
      <c r="DS550">
        <v>101.041310253242</v>
      </c>
    </row>
    <row r="551" spans="1:123" x14ac:dyDescent="0.25">
      <c r="A551" s="80" t="s">
        <v>774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18575.560965963639</v>
      </c>
      <c r="I551">
        <v>14995.99999</v>
      </c>
      <c r="J551">
        <v>0</v>
      </c>
      <c r="K551">
        <v>2</v>
      </c>
      <c r="L551">
        <v>22</v>
      </c>
      <c r="M551">
        <v>1671648467</v>
      </c>
      <c r="N551">
        <v>1</v>
      </c>
      <c r="O551">
        <v>0</v>
      </c>
      <c r="P551">
        <v>7213</v>
      </c>
      <c r="Q551">
        <v>4</v>
      </c>
      <c r="R551">
        <v>8</v>
      </c>
      <c r="S551">
        <v>5</v>
      </c>
      <c r="T551">
        <v>7207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5</v>
      </c>
      <c r="BI551">
        <v>20231.8</v>
      </c>
      <c r="BJ551">
        <v>27513.62</v>
      </c>
      <c r="BK551">
        <v>7281.82</v>
      </c>
      <c r="BL551">
        <v>1</v>
      </c>
      <c r="BM551">
        <v>1</v>
      </c>
      <c r="BN551">
        <v>0</v>
      </c>
      <c r="BO551">
        <v>0</v>
      </c>
      <c r="BP551">
        <v>0</v>
      </c>
      <c r="BQ551">
        <v>20231.79903633174</v>
      </c>
      <c r="BR551">
        <v>27513.620749558169</v>
      </c>
      <c r="BS551">
        <v>7281.8217132264299</v>
      </c>
      <c r="BT551">
        <v>9.6366825528093614E-4</v>
      </c>
      <c r="BU551">
        <v>-7.4955817399313673E-4</v>
      </c>
      <c r="BV551">
        <v>-1.713226430183568E-3</v>
      </c>
      <c r="BW551">
        <v>7281.8217132264299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13756.81037477909</v>
      </c>
      <c r="CI551">
        <v>16508.172449734899</v>
      </c>
      <c r="CJ551">
        <v>19259.53452469072</v>
      </c>
      <c r="CK551">
        <v>22010.896599646541</v>
      </c>
      <c r="CL551">
        <v>24762.258674602359</v>
      </c>
      <c r="CM551">
        <v>30264.982824513991</v>
      </c>
      <c r="CN551">
        <v>33016.344899469797</v>
      </c>
      <c r="CO551">
        <v>35767.70697442563</v>
      </c>
      <c r="CP551">
        <v>38519.06904938144</v>
      </c>
      <c r="CQ551">
        <v>41270.431124337258</v>
      </c>
      <c r="CS551">
        <v>3.7783980208665988</v>
      </c>
      <c r="CT551">
        <v>1.4630000000000001</v>
      </c>
      <c r="CV551">
        <v>5.8649718189978987E-2</v>
      </c>
      <c r="CW551">
        <v>1.548804537711939</v>
      </c>
      <c r="CY551">
        <v>-403.41652583688688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-1779.097563314795</v>
      </c>
      <c r="DK551">
        <v>-1167.6837688801691</v>
      </c>
      <c r="DL551">
        <v>-403.41652583688659</v>
      </c>
      <c r="DM551">
        <v>579.21278664733381</v>
      </c>
      <c r="DN551">
        <v>1889.3852032929619</v>
      </c>
      <c r="DO551">
        <v>-2879.642393297122</v>
      </c>
      <c r="DP551">
        <v>-2390.5113577494199</v>
      </c>
      <c r="DQ551">
        <v>-1779.097563314795</v>
      </c>
      <c r="DR551">
        <v>-992.99411332741784</v>
      </c>
      <c r="DS551">
        <v>55.143819989083568</v>
      </c>
    </row>
    <row r="552" spans="1:123" x14ac:dyDescent="0.25">
      <c r="A552" s="80" t="s">
        <v>1140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18264.09964259031</v>
      </c>
      <c r="I552">
        <v>12080.140846099741</v>
      </c>
      <c r="J552">
        <v>0</v>
      </c>
      <c r="K552">
        <v>7</v>
      </c>
      <c r="L552">
        <v>40</v>
      </c>
      <c r="M552">
        <v>1671633864</v>
      </c>
      <c r="N552">
        <v>46664</v>
      </c>
      <c r="O552">
        <v>0</v>
      </c>
      <c r="P552">
        <v>59473</v>
      </c>
      <c r="Q552">
        <v>17</v>
      </c>
      <c r="R552">
        <v>145</v>
      </c>
      <c r="S552">
        <v>574</v>
      </c>
      <c r="T552">
        <v>217</v>
      </c>
      <c r="U552">
        <v>625</v>
      </c>
      <c r="V552">
        <v>1974</v>
      </c>
      <c r="W552">
        <v>73</v>
      </c>
      <c r="X552">
        <v>0</v>
      </c>
      <c r="Y552">
        <v>1475</v>
      </c>
      <c r="Z552">
        <v>10</v>
      </c>
      <c r="AA552">
        <v>5</v>
      </c>
      <c r="AB552">
        <v>3416</v>
      </c>
      <c r="AC552">
        <v>3791</v>
      </c>
      <c r="AD552">
        <v>0</v>
      </c>
      <c r="AE552">
        <v>89</v>
      </c>
      <c r="AF552">
        <v>0</v>
      </c>
      <c r="AG552">
        <v>1</v>
      </c>
      <c r="AH552">
        <v>409</v>
      </c>
      <c r="AI552">
        <v>140</v>
      </c>
      <c r="AJ552">
        <v>0</v>
      </c>
      <c r="AK552">
        <v>0</v>
      </c>
      <c r="AL552">
        <v>10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12592</v>
      </c>
      <c r="BI552">
        <v>950202.98</v>
      </c>
      <c r="BJ552">
        <v>958231.13</v>
      </c>
      <c r="BK552">
        <v>8028.15</v>
      </c>
      <c r="BL552">
        <v>15</v>
      </c>
      <c r="BM552">
        <v>66</v>
      </c>
      <c r="BN552">
        <v>0</v>
      </c>
      <c r="BO552">
        <v>0</v>
      </c>
      <c r="BP552">
        <v>0</v>
      </c>
      <c r="BQ552">
        <v>19950.753468522951</v>
      </c>
      <c r="BR552">
        <v>27208.804567680239</v>
      </c>
      <c r="BS552">
        <v>7258.0510991572946</v>
      </c>
      <c r="BT552">
        <v>930252.22653147706</v>
      </c>
      <c r="BU552">
        <v>931022.32543231978</v>
      </c>
      <c r="BV552">
        <v>770.09890084270501</v>
      </c>
      <c r="BW552">
        <v>7258.0510991572946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13604.40228384012</v>
      </c>
      <c r="CI552">
        <v>16325.282740608151</v>
      </c>
      <c r="CJ552">
        <v>19046.163197376169</v>
      </c>
      <c r="CK552">
        <v>21767.0436541442</v>
      </c>
      <c r="CL552">
        <v>24487.924110912219</v>
      </c>
      <c r="CM552">
        <v>29929.68502444827</v>
      </c>
      <c r="CN552">
        <v>32650.56548121629</v>
      </c>
      <c r="CO552">
        <v>35371.445937984317</v>
      </c>
      <c r="CP552">
        <v>38092.326394752337</v>
      </c>
      <c r="CQ552">
        <v>40813.206851520357</v>
      </c>
      <c r="CS552">
        <v>3.7487755591634451</v>
      </c>
      <c r="CT552">
        <v>1.4630000000000001</v>
      </c>
      <c r="CV552">
        <v>6.7015065818615271E-2</v>
      </c>
      <c r="CW552">
        <v>1.5610430412926339</v>
      </c>
      <c r="CY552">
        <v>-455.84995723723358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-1816.2901856212461</v>
      </c>
      <c r="DK552">
        <v>-1211.650084117241</v>
      </c>
      <c r="DL552">
        <v>-455.84995723723392</v>
      </c>
      <c r="DM552">
        <v>515.89306303706053</v>
      </c>
      <c r="DN552">
        <v>1811.550423402786</v>
      </c>
      <c r="DO552">
        <v>-2904.6423683284561</v>
      </c>
      <c r="DP552">
        <v>-2420.9302871252512</v>
      </c>
      <c r="DQ552">
        <v>-1816.2901856212461</v>
      </c>
      <c r="DR552">
        <v>-1038.89576940181</v>
      </c>
      <c r="DS552">
        <v>-2.3698811092290271</v>
      </c>
    </row>
    <row r="553" spans="1:123" x14ac:dyDescent="0.25">
      <c r="A553" s="80" t="s">
        <v>777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18676.758924850441</v>
      </c>
      <c r="I553">
        <v>13095.292103342001</v>
      </c>
      <c r="J553">
        <v>0</v>
      </c>
      <c r="K553">
        <v>28</v>
      </c>
      <c r="L553">
        <v>48</v>
      </c>
      <c r="M553">
        <v>1671725078</v>
      </c>
      <c r="N553">
        <v>1157</v>
      </c>
      <c r="O553">
        <v>0</v>
      </c>
      <c r="P553">
        <v>16562</v>
      </c>
      <c r="Q553">
        <v>6</v>
      </c>
      <c r="R553">
        <v>17</v>
      </c>
      <c r="S553">
        <v>0</v>
      </c>
      <c r="T553">
        <v>5711</v>
      </c>
      <c r="U553">
        <v>29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9598</v>
      </c>
      <c r="AC553">
        <v>47</v>
      </c>
      <c r="AD553">
        <v>0</v>
      </c>
      <c r="AE553">
        <v>0</v>
      </c>
      <c r="AF553">
        <v>0</v>
      </c>
      <c r="AG553">
        <v>0</v>
      </c>
      <c r="AH553">
        <v>20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9694</v>
      </c>
      <c r="BI553">
        <v>55808.08</v>
      </c>
      <c r="BJ553">
        <v>62984.49</v>
      </c>
      <c r="BK553">
        <v>7176.41</v>
      </c>
      <c r="BL553">
        <v>4</v>
      </c>
      <c r="BM553">
        <v>9</v>
      </c>
      <c r="BN553">
        <v>0</v>
      </c>
      <c r="BO553">
        <v>0</v>
      </c>
      <c r="BP553">
        <v>0</v>
      </c>
      <c r="BQ553">
        <v>20497.569255223829</v>
      </c>
      <c r="BR553">
        <v>27673.975487307849</v>
      </c>
      <c r="BS553">
        <v>7176.4062320840194</v>
      </c>
      <c r="BT553">
        <v>35310.510744776177</v>
      </c>
      <c r="BU553">
        <v>35310.514512692163</v>
      </c>
      <c r="BV553">
        <v>3.7679159804611122E-3</v>
      </c>
      <c r="BW553">
        <v>7176.4062320840194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13836.987743653919</v>
      </c>
      <c r="CI553">
        <v>16604.385292384712</v>
      </c>
      <c r="CJ553">
        <v>19371.782841115491</v>
      </c>
      <c r="CK553">
        <v>22139.180389846279</v>
      </c>
      <c r="CL553">
        <v>24906.577938577058</v>
      </c>
      <c r="CM553">
        <v>30441.373036038629</v>
      </c>
      <c r="CN553">
        <v>33208.770584769423</v>
      </c>
      <c r="CO553">
        <v>35976.168133500199</v>
      </c>
      <c r="CP553">
        <v>38743.565682230983</v>
      </c>
      <c r="CQ553">
        <v>41510.963230961766</v>
      </c>
      <c r="CS553">
        <v>3.8562442805403112</v>
      </c>
      <c r="CT553">
        <v>1.4630000000000001</v>
      </c>
      <c r="CV553">
        <v>3.7278685944539543E-2</v>
      </c>
      <c r="CW553">
        <v>1.5175387175368611</v>
      </c>
      <c r="CY553">
        <v>-257.91236025705808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-1641.6111346224509</v>
      </c>
      <c r="DK553">
        <v>-1026.6339015711651</v>
      </c>
      <c r="DL553">
        <v>-257.91236025705803</v>
      </c>
      <c r="DM553">
        <v>730.44390714679321</v>
      </c>
      <c r="DN553">
        <v>2048.2522636852618</v>
      </c>
      <c r="DO553">
        <v>-2748.5701541147641</v>
      </c>
      <c r="DP553">
        <v>-2256.5883676737349</v>
      </c>
      <c r="DQ553">
        <v>-1641.61113462245</v>
      </c>
      <c r="DR553">
        <v>-850.92612069936877</v>
      </c>
      <c r="DS553">
        <v>203.32056453140649</v>
      </c>
    </row>
    <row r="554" spans="1:123" x14ac:dyDescent="0.25">
      <c r="A554" s="80" t="s">
        <v>775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18509.294256336401</v>
      </c>
      <c r="I554">
        <v>15583.60233052458</v>
      </c>
      <c r="J554">
        <v>0</v>
      </c>
      <c r="K554">
        <v>10</v>
      </c>
      <c r="L554">
        <v>27</v>
      </c>
      <c r="M554">
        <v>1671680325</v>
      </c>
      <c r="N554">
        <v>4</v>
      </c>
      <c r="O554">
        <v>0</v>
      </c>
      <c r="P554">
        <v>1691</v>
      </c>
      <c r="Q554">
        <v>4</v>
      </c>
      <c r="R554">
        <v>23</v>
      </c>
      <c r="S554">
        <v>0</v>
      </c>
      <c r="T554">
        <v>786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831</v>
      </c>
      <c r="AC554">
        <v>70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901</v>
      </c>
      <c r="BI554">
        <v>100256.51</v>
      </c>
      <c r="BJ554">
        <v>107423.59</v>
      </c>
      <c r="BK554">
        <v>7167.08</v>
      </c>
      <c r="BL554">
        <v>2</v>
      </c>
      <c r="BM554">
        <v>5</v>
      </c>
      <c r="BN554">
        <v>0</v>
      </c>
      <c r="BO554">
        <v>0</v>
      </c>
      <c r="BP554">
        <v>0</v>
      </c>
      <c r="BQ554">
        <v>20260.19078555439</v>
      </c>
      <c r="BR554">
        <v>27427.27061506984</v>
      </c>
      <c r="BS554">
        <v>7167.07982951545</v>
      </c>
      <c r="BT554">
        <v>79996.319214445597</v>
      </c>
      <c r="BU554">
        <v>79996.319384930161</v>
      </c>
      <c r="BV554">
        <v>1.7048454992618639E-4</v>
      </c>
      <c r="BW554">
        <v>7167.07982951545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13713.63530753492</v>
      </c>
      <c r="CI554">
        <v>16456.362369041901</v>
      </c>
      <c r="CJ554">
        <v>19199.089430548891</v>
      </c>
      <c r="CK554">
        <v>21941.816492055881</v>
      </c>
      <c r="CL554">
        <v>24684.54355356286</v>
      </c>
      <c r="CM554">
        <v>30169.99767657683</v>
      </c>
      <c r="CN554">
        <v>32912.724738083809</v>
      </c>
      <c r="CO554">
        <v>35655.451799590803</v>
      </c>
      <c r="CP554">
        <v>38398.178861097767</v>
      </c>
      <c r="CQ554">
        <v>41140.905922604768</v>
      </c>
      <c r="CS554">
        <v>3.8268403962962609</v>
      </c>
      <c r="CT554">
        <v>1.4630000000000001</v>
      </c>
      <c r="CV554">
        <v>4.524871323908064E-2</v>
      </c>
      <c r="CW554">
        <v>1.5291988674687751</v>
      </c>
      <c r="CY554">
        <v>-310.26217574798932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-1681.625706501482</v>
      </c>
      <c r="DK554">
        <v>-1072.1308039443741</v>
      </c>
      <c r="DL554">
        <v>-310.2621757479892</v>
      </c>
      <c r="DM554">
        <v>669.28320336164779</v>
      </c>
      <c r="DN554">
        <v>1975.343708841164</v>
      </c>
      <c r="DO554">
        <v>-2778.716531104275</v>
      </c>
      <c r="DP554">
        <v>-2291.1206090585879</v>
      </c>
      <c r="DQ554">
        <v>-1681.6257065014811</v>
      </c>
      <c r="DR554">
        <v>-897.98940321377086</v>
      </c>
      <c r="DS554">
        <v>146.85900116984249</v>
      </c>
    </row>
    <row r="555" spans="1:123" x14ac:dyDescent="0.25">
      <c r="A555" s="80" t="s">
        <v>784</v>
      </c>
      <c r="B555">
        <v>25462.362815998411</v>
      </c>
      <c r="C555">
        <v>24475.617005209999</v>
      </c>
      <c r="D555">
        <v>15408.09083342021</v>
      </c>
      <c r="E555">
        <v>1</v>
      </c>
      <c r="F555">
        <v>2</v>
      </c>
      <c r="G555">
        <v>1662713108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1017</v>
      </c>
      <c r="O555">
        <v>0</v>
      </c>
      <c r="P555">
        <v>1017</v>
      </c>
      <c r="Q555">
        <v>1</v>
      </c>
      <c r="R555">
        <v>4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31027.14</v>
      </c>
      <c r="BJ555">
        <v>38191.39</v>
      </c>
      <c r="BK555">
        <v>7164.25</v>
      </c>
      <c r="BL555">
        <v>1</v>
      </c>
      <c r="BM555">
        <v>1</v>
      </c>
      <c r="BN555">
        <v>31027.144488498441</v>
      </c>
      <c r="BO555">
        <v>38191.391907073419</v>
      </c>
      <c r="BP555">
        <v>7164.2474185749761</v>
      </c>
      <c r="BQ555">
        <v>0</v>
      </c>
      <c r="BR555">
        <v>0</v>
      </c>
      <c r="BS555">
        <v>0</v>
      </c>
      <c r="BT555">
        <v>-4.4884984454256482E-3</v>
      </c>
      <c r="BU555">
        <v>-1.9070734197157439E-3</v>
      </c>
      <c r="BV555">
        <v>2.5814250238909149E-3</v>
      </c>
      <c r="BW555">
        <v>7164.2474185749761</v>
      </c>
      <c r="BX555">
        <v>19095.69595353671</v>
      </c>
      <c r="BY555">
        <v>22914.835144244051</v>
      </c>
      <c r="BZ555">
        <v>26733.974334951388</v>
      </c>
      <c r="CA555">
        <v>30553.11352565874</v>
      </c>
      <c r="CB555">
        <v>34372.252716366078</v>
      </c>
      <c r="CC555">
        <v>42010.531097780768</v>
      </c>
      <c r="CD555">
        <v>45829.670288488102</v>
      </c>
      <c r="CE555">
        <v>49648.80947919545</v>
      </c>
      <c r="CF555">
        <v>53467.948669902777</v>
      </c>
      <c r="CG555">
        <v>57287.087860610132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5.3308309548401924</v>
      </c>
      <c r="CT555">
        <v>1.4630000000000001</v>
      </c>
      <c r="CU555">
        <v>-0.24964793783825531</v>
      </c>
      <c r="CX555">
        <v>2383.6005581933782</v>
      </c>
      <c r="CZ555">
        <v>474.03096283970808</v>
      </c>
      <c r="DA555">
        <v>1322.728560774673</v>
      </c>
      <c r="DB555">
        <v>2383.6005581933791</v>
      </c>
      <c r="DC555">
        <v>3747.5788405888579</v>
      </c>
      <c r="DD555">
        <v>5566.2165504494969</v>
      </c>
      <c r="DE555">
        <v>-1053.624713443229</v>
      </c>
      <c r="DF555">
        <v>-374.66663509525642</v>
      </c>
      <c r="DG555">
        <v>474.03096283970808</v>
      </c>
      <c r="DH555">
        <v>1565.213588756091</v>
      </c>
      <c r="DI555">
        <v>3020.123756644603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</row>
    <row r="556" spans="1:123" x14ac:dyDescent="0.25">
      <c r="A556" s="80" t="s">
        <v>1142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19341.67451426349</v>
      </c>
      <c r="I556">
        <v>12650.19923281728</v>
      </c>
      <c r="J556">
        <v>0</v>
      </c>
      <c r="K556">
        <v>6</v>
      </c>
      <c r="L556">
        <v>33</v>
      </c>
      <c r="M556">
        <v>1672172305</v>
      </c>
      <c r="N556">
        <v>45923</v>
      </c>
      <c r="O556">
        <v>0</v>
      </c>
      <c r="P556">
        <v>57672</v>
      </c>
      <c r="Q556">
        <v>6</v>
      </c>
      <c r="R556">
        <v>44</v>
      </c>
      <c r="S556">
        <v>5</v>
      </c>
      <c r="T556">
        <v>11732</v>
      </c>
      <c r="U556">
        <v>0</v>
      </c>
      <c r="V556">
        <v>12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17</v>
      </c>
      <c r="BI556">
        <v>517063.76</v>
      </c>
      <c r="BJ556">
        <v>524262.96</v>
      </c>
      <c r="BK556">
        <v>7199.2</v>
      </c>
      <c r="BL556">
        <v>2</v>
      </c>
      <c r="BM556">
        <v>9</v>
      </c>
      <c r="BN556">
        <v>0</v>
      </c>
      <c r="BO556">
        <v>0</v>
      </c>
      <c r="BP556">
        <v>0</v>
      </c>
      <c r="BQ556">
        <v>21459.947826312891</v>
      </c>
      <c r="BR556">
        <v>28621.39849747569</v>
      </c>
      <c r="BS556">
        <v>7161.4506711627982</v>
      </c>
      <c r="BT556">
        <v>495603.8121736871</v>
      </c>
      <c r="BU556">
        <v>495641.5615025243</v>
      </c>
      <c r="BV556">
        <v>37.749328837201567</v>
      </c>
      <c r="BW556">
        <v>7161.4506711627982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14310.699248737839</v>
      </c>
      <c r="CI556">
        <v>17172.839098485409</v>
      </c>
      <c r="CJ556">
        <v>20034.97894823298</v>
      </c>
      <c r="CK556">
        <v>22897.118797980551</v>
      </c>
      <c r="CL556">
        <v>25759.258647728118</v>
      </c>
      <c r="CM556">
        <v>31483.538347223261</v>
      </c>
      <c r="CN556">
        <v>34345.678196970817</v>
      </c>
      <c r="CO556">
        <v>37207.818046718399</v>
      </c>
      <c r="CP556">
        <v>40069.957896465959</v>
      </c>
      <c r="CQ556">
        <v>42932.097746213527</v>
      </c>
      <c r="CS556">
        <v>3.9965922843993371</v>
      </c>
      <c r="CT556">
        <v>1.4630000000000001</v>
      </c>
      <c r="CV556">
        <v>8.5265530185929528E-4</v>
      </c>
      <c r="CW556">
        <v>1.4642474347066201</v>
      </c>
      <c r="CY556">
        <v>-6.1010467938755859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-1437.170971667661</v>
      </c>
      <c r="DK556">
        <v>-801.13989394597866</v>
      </c>
      <c r="DL556">
        <v>-6.1010467938758666</v>
      </c>
      <c r="DM556">
        <v>1016.091756687399</v>
      </c>
      <c r="DN556">
        <v>2379.015494662432</v>
      </c>
      <c r="DO556">
        <v>-2582.026911566687</v>
      </c>
      <c r="DP556">
        <v>-2073.202049389341</v>
      </c>
      <c r="DQ556">
        <v>-1437.1709716676601</v>
      </c>
      <c r="DR556">
        <v>-619.4167288826402</v>
      </c>
      <c r="DS556">
        <v>470.9222614973869</v>
      </c>
    </row>
    <row r="557" spans="1:123" x14ac:dyDescent="0.25">
      <c r="A557" s="80" t="s">
        <v>1144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18156.72720677064</v>
      </c>
      <c r="I557">
        <v>10711.149457380179</v>
      </c>
      <c r="J557">
        <v>0</v>
      </c>
      <c r="K557">
        <v>34</v>
      </c>
      <c r="L557">
        <v>57</v>
      </c>
      <c r="M557">
        <v>1671485581</v>
      </c>
      <c r="N557">
        <v>112</v>
      </c>
      <c r="O557">
        <v>0</v>
      </c>
      <c r="P557">
        <v>12131</v>
      </c>
      <c r="Q557">
        <v>4</v>
      </c>
      <c r="R557">
        <v>15</v>
      </c>
      <c r="S557">
        <v>0</v>
      </c>
      <c r="T557">
        <v>11593</v>
      </c>
      <c r="U557">
        <v>0</v>
      </c>
      <c r="V557">
        <v>421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5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426</v>
      </c>
      <c r="BI557">
        <v>30681.14</v>
      </c>
      <c r="BJ557">
        <v>37840.43</v>
      </c>
      <c r="BK557">
        <v>7159.29</v>
      </c>
      <c r="BL557">
        <v>1</v>
      </c>
      <c r="BM557">
        <v>5</v>
      </c>
      <c r="BN557">
        <v>0</v>
      </c>
      <c r="BO557">
        <v>0</v>
      </c>
      <c r="BP557">
        <v>0</v>
      </c>
      <c r="BQ557">
        <v>19842.353058441509</v>
      </c>
      <c r="BR557">
        <v>27001.638274580779</v>
      </c>
      <c r="BS557">
        <v>7159.2852161392602</v>
      </c>
      <c r="BT557">
        <v>10838.78694155849</v>
      </c>
      <c r="BU557">
        <v>10838.791725419231</v>
      </c>
      <c r="BV557">
        <v>4.7838607397352462E-3</v>
      </c>
      <c r="BW557">
        <v>7159.2852161392602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13500.819137290389</v>
      </c>
      <c r="CI557">
        <v>16200.98296474846</v>
      </c>
      <c r="CJ557">
        <v>18901.146792206539</v>
      </c>
      <c r="CK557">
        <v>21601.310619664619</v>
      </c>
      <c r="CL557">
        <v>24301.474447122699</v>
      </c>
      <c r="CM557">
        <v>29701.802102038859</v>
      </c>
      <c r="CN557">
        <v>32401.965929496931</v>
      </c>
      <c r="CO557">
        <v>35102.129756955008</v>
      </c>
      <c r="CP557">
        <v>37802.293584413077</v>
      </c>
      <c r="CQ557">
        <v>40502.457411871161</v>
      </c>
      <c r="CS557">
        <v>3.77155504486826</v>
      </c>
      <c r="CT557">
        <v>1.4630000000000001</v>
      </c>
      <c r="CV557">
        <v>6.0570494773123602E-2</v>
      </c>
      <c r="CW557">
        <v>1.5516146338530801</v>
      </c>
      <c r="CY557">
        <v>-408.87564749406653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-1758.957561223106</v>
      </c>
      <c r="DK557">
        <v>-1158.92115512131</v>
      </c>
      <c r="DL557">
        <v>-408.87564749406653</v>
      </c>
      <c r="DM557">
        <v>555.46857659810394</v>
      </c>
      <c r="DN557">
        <v>1841.260875387665</v>
      </c>
      <c r="DO557">
        <v>-2839.0230922063361</v>
      </c>
      <c r="DP557">
        <v>-2358.9939673249</v>
      </c>
      <c r="DQ557">
        <v>-1758.9575612231049</v>
      </c>
      <c r="DR557">
        <v>-987.48218194936817</v>
      </c>
      <c r="DS557">
        <v>41.151657082280508</v>
      </c>
    </row>
    <row r="558" spans="1:123" x14ac:dyDescent="0.25">
      <c r="A558" s="80" t="s">
        <v>776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19099.04358657492</v>
      </c>
      <c r="I558">
        <v>16015.790365324679</v>
      </c>
      <c r="J558">
        <v>0</v>
      </c>
      <c r="K558">
        <v>36</v>
      </c>
      <c r="L558">
        <v>34</v>
      </c>
      <c r="M558">
        <v>1672003660</v>
      </c>
      <c r="N558">
        <v>1931</v>
      </c>
      <c r="O558">
        <v>0</v>
      </c>
      <c r="P558">
        <v>19511</v>
      </c>
      <c r="Q558">
        <v>7</v>
      </c>
      <c r="R558">
        <v>51</v>
      </c>
      <c r="S558">
        <v>17</v>
      </c>
      <c r="T558">
        <v>16008</v>
      </c>
      <c r="U558">
        <v>15</v>
      </c>
      <c r="V558">
        <v>152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1</v>
      </c>
      <c r="AC558">
        <v>1387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1572</v>
      </c>
      <c r="BI558">
        <v>2045385.36</v>
      </c>
      <c r="BJ558">
        <v>2380664.23</v>
      </c>
      <c r="BK558">
        <v>335278.87</v>
      </c>
      <c r="BL558">
        <v>5</v>
      </c>
      <c r="BM558">
        <v>23</v>
      </c>
      <c r="BN558">
        <v>0</v>
      </c>
      <c r="BO558">
        <v>0</v>
      </c>
      <c r="BP558">
        <v>0</v>
      </c>
      <c r="BQ558">
        <v>20970.32804100823</v>
      </c>
      <c r="BR558">
        <v>28123.39773394413</v>
      </c>
      <c r="BS558">
        <v>7153.069692935901</v>
      </c>
      <c r="BT558">
        <v>2024415.0319589919</v>
      </c>
      <c r="BU558">
        <v>2352540.832266056</v>
      </c>
      <c r="BV558">
        <v>328125.80030706408</v>
      </c>
      <c r="BW558">
        <v>7153.069692935901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14061.698866972059</v>
      </c>
      <c r="CI558">
        <v>16874.038640366482</v>
      </c>
      <c r="CJ558">
        <v>19686.378413760889</v>
      </c>
      <c r="CK558">
        <v>22498.7181871553</v>
      </c>
      <c r="CL558">
        <v>25311.057960549719</v>
      </c>
      <c r="CM558">
        <v>30935.737507338541</v>
      </c>
      <c r="CN558">
        <v>33748.077280732963</v>
      </c>
      <c r="CO558">
        <v>36560.417054127371</v>
      </c>
      <c r="CP558">
        <v>39372.756827521778</v>
      </c>
      <c r="CQ558">
        <v>42185.096600916193</v>
      </c>
      <c r="CS558">
        <v>3.931654372348381</v>
      </c>
      <c r="CT558">
        <v>1.4630000000000001</v>
      </c>
      <c r="CV558">
        <v>1.7383427223994771E-2</v>
      </c>
      <c r="CW558">
        <v>1.488431954028705</v>
      </c>
      <c r="CY558">
        <v>-122.22025944986861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-1528.390146147075</v>
      </c>
      <c r="DK558">
        <v>-903.4257520594274</v>
      </c>
      <c r="DL558">
        <v>-122.22025944986849</v>
      </c>
      <c r="DM558">
        <v>882.18680247670727</v>
      </c>
      <c r="DN558">
        <v>2221.396218378809</v>
      </c>
      <c r="DO558">
        <v>-2653.32605550484</v>
      </c>
      <c r="DP558">
        <v>-2153.3545402347231</v>
      </c>
      <c r="DQ558">
        <v>-1528.390146147075</v>
      </c>
      <c r="DR558">
        <v>-724.86449660581457</v>
      </c>
      <c r="DS558">
        <v>346.50303611586702</v>
      </c>
    </row>
    <row r="559" spans="1:123" x14ac:dyDescent="0.25">
      <c r="A559" s="80" t="s">
        <v>1266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18425.529742663661</v>
      </c>
      <c r="I559">
        <v>15723.90991939235</v>
      </c>
      <c r="J559">
        <v>0</v>
      </c>
      <c r="K559">
        <v>33</v>
      </c>
      <c r="L559">
        <v>31</v>
      </c>
      <c r="M559">
        <v>1671663334</v>
      </c>
      <c r="N559">
        <v>47</v>
      </c>
      <c r="O559">
        <v>0</v>
      </c>
      <c r="P559">
        <v>146</v>
      </c>
      <c r="Q559">
        <v>7</v>
      </c>
      <c r="R559">
        <v>17</v>
      </c>
      <c r="S559">
        <v>2</v>
      </c>
      <c r="T559">
        <v>38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59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61</v>
      </c>
      <c r="BI559">
        <v>33376.69</v>
      </c>
      <c r="BJ559">
        <v>40502.620000000003</v>
      </c>
      <c r="BK559">
        <v>7125.93</v>
      </c>
      <c r="BL559">
        <v>2</v>
      </c>
      <c r="BM559">
        <v>9</v>
      </c>
      <c r="BN559">
        <v>0</v>
      </c>
      <c r="BO559">
        <v>0</v>
      </c>
      <c r="BP559">
        <v>0</v>
      </c>
      <c r="BQ559">
        <v>20021.298152876301</v>
      </c>
      <c r="BR559">
        <v>27147.22775410489</v>
      </c>
      <c r="BS559">
        <v>7125.9296012285904</v>
      </c>
      <c r="BT559">
        <v>13355.391847123699</v>
      </c>
      <c r="BU559">
        <v>13355.392245895109</v>
      </c>
      <c r="BV559">
        <v>3.9877140989119653E-4</v>
      </c>
      <c r="BW559">
        <v>7125.9296012285904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13573.613877052439</v>
      </c>
      <c r="CI559">
        <v>16288.336652462929</v>
      </c>
      <c r="CJ559">
        <v>19003.059427873421</v>
      </c>
      <c r="CK559">
        <v>21717.78220328391</v>
      </c>
      <c r="CL559">
        <v>24432.5049786944</v>
      </c>
      <c r="CM559">
        <v>29861.950529515379</v>
      </c>
      <c r="CN559">
        <v>32576.673304925869</v>
      </c>
      <c r="CO559">
        <v>35291.396080336359</v>
      </c>
      <c r="CP559">
        <v>38006.118855746841</v>
      </c>
      <c r="CQ559">
        <v>40720.841631157338</v>
      </c>
      <c r="CS559">
        <v>3.8096401835662821</v>
      </c>
      <c r="CT559">
        <v>1.4630000000000001</v>
      </c>
      <c r="CV559">
        <v>4.9967925384364793E-2</v>
      </c>
      <c r="CW559">
        <v>1.5361030748373261</v>
      </c>
      <c r="CY559">
        <v>-339.12266270236779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-1696.484050407613</v>
      </c>
      <c r="DK559">
        <v>-1093.2123225386149</v>
      </c>
      <c r="DL559">
        <v>-339.12266270236802</v>
      </c>
      <c r="DM559">
        <v>630.4211856585207</v>
      </c>
      <c r="DN559">
        <v>1923.1463168063731</v>
      </c>
      <c r="DO559">
        <v>-2782.3731605718081</v>
      </c>
      <c r="DP559">
        <v>-2299.7557782766098</v>
      </c>
      <c r="DQ559">
        <v>-1696.4840504076119</v>
      </c>
      <c r="DR559">
        <v>-920.84897171890043</v>
      </c>
      <c r="DS559">
        <v>113.3311331993809</v>
      </c>
    </row>
    <row r="560" spans="1:123" x14ac:dyDescent="0.25">
      <c r="A560" s="80" t="s">
        <v>779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18262.280953387239</v>
      </c>
      <c r="I560">
        <v>11832.783031194391</v>
      </c>
      <c r="J560">
        <v>0</v>
      </c>
      <c r="K560">
        <v>15</v>
      </c>
      <c r="L560">
        <v>55</v>
      </c>
      <c r="M560">
        <v>1671662640</v>
      </c>
      <c r="N560">
        <v>24207</v>
      </c>
      <c r="O560">
        <v>0</v>
      </c>
      <c r="P560">
        <v>33748</v>
      </c>
      <c r="Q560">
        <v>7</v>
      </c>
      <c r="R560">
        <v>33</v>
      </c>
      <c r="S560">
        <v>0</v>
      </c>
      <c r="T560">
        <v>8977</v>
      </c>
      <c r="U560">
        <v>179</v>
      </c>
      <c r="V560">
        <v>211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156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18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564</v>
      </c>
      <c r="BI560">
        <v>71534.429999999993</v>
      </c>
      <c r="BJ560">
        <v>78592.55</v>
      </c>
      <c r="BK560">
        <v>7058.12</v>
      </c>
      <c r="BL560">
        <v>4</v>
      </c>
      <c r="BM560">
        <v>16</v>
      </c>
      <c r="BN560">
        <v>0</v>
      </c>
      <c r="BO560">
        <v>0</v>
      </c>
      <c r="BP560">
        <v>0</v>
      </c>
      <c r="BQ560">
        <v>20002.65529535144</v>
      </c>
      <c r="BR560">
        <v>27060.773974939399</v>
      </c>
      <c r="BS560">
        <v>7058.1186795879667</v>
      </c>
      <c r="BT560">
        <v>51531.77470464856</v>
      </c>
      <c r="BU560">
        <v>51531.776025060601</v>
      </c>
      <c r="BV560">
        <v>1.3204120332375171E-3</v>
      </c>
      <c r="BW560">
        <v>7058.1186795879667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13530.386987469699</v>
      </c>
      <c r="CI560">
        <v>16236.46438496364</v>
      </c>
      <c r="CJ560">
        <v>18942.541782457582</v>
      </c>
      <c r="CK560">
        <v>21648.619179951522</v>
      </c>
      <c r="CL560">
        <v>24354.696577445458</v>
      </c>
      <c r="CM560">
        <v>29766.85137243335</v>
      </c>
      <c r="CN560">
        <v>32472.928769927279</v>
      </c>
      <c r="CO560">
        <v>35179.006167421227</v>
      </c>
      <c r="CP560">
        <v>37885.083564915163</v>
      </c>
      <c r="CQ560">
        <v>40591.160962409107</v>
      </c>
      <c r="CS560">
        <v>3.833992484881132</v>
      </c>
      <c r="CT560">
        <v>1.4630000000000001</v>
      </c>
      <c r="CV560">
        <v>4.329886294078511E-2</v>
      </c>
      <c r="CW560">
        <v>1.526346236482369</v>
      </c>
      <c r="CY560">
        <v>-292.92518585311598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-1645.963884600086</v>
      </c>
      <c r="DK560">
        <v>-1044.613351823655</v>
      </c>
      <c r="DL560">
        <v>-292.92518585311609</v>
      </c>
      <c r="DM560">
        <v>673.53102753757685</v>
      </c>
      <c r="DN560">
        <v>1962.139312058501</v>
      </c>
      <c r="DO560">
        <v>-2728.3948435976631</v>
      </c>
      <c r="DP560">
        <v>-2247.3144173765181</v>
      </c>
      <c r="DQ560">
        <v>-1645.963884600086</v>
      </c>
      <c r="DR560">
        <v>-872.79891388753185</v>
      </c>
      <c r="DS560">
        <v>158.08771372920731</v>
      </c>
    </row>
    <row r="561" spans="1:123" x14ac:dyDescent="0.25">
      <c r="A561" s="80" t="s">
        <v>780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17750.65166207603</v>
      </c>
      <c r="I561">
        <v>13542.82920521877</v>
      </c>
      <c r="J561">
        <v>0</v>
      </c>
      <c r="K561">
        <v>57</v>
      </c>
      <c r="L561">
        <v>40</v>
      </c>
      <c r="M561">
        <v>1671775766</v>
      </c>
      <c r="N561">
        <v>41</v>
      </c>
      <c r="O561">
        <v>0</v>
      </c>
      <c r="P561">
        <v>2642</v>
      </c>
      <c r="Q561">
        <v>6</v>
      </c>
      <c r="R561">
        <v>16</v>
      </c>
      <c r="S561">
        <v>2582</v>
      </c>
      <c r="T561">
        <v>10</v>
      </c>
      <c r="U561">
        <v>1</v>
      </c>
      <c r="V561">
        <v>8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2591</v>
      </c>
      <c r="BI561">
        <v>26900.25</v>
      </c>
      <c r="BJ561">
        <v>34982.35</v>
      </c>
      <c r="BK561">
        <v>8082.1</v>
      </c>
      <c r="BL561">
        <v>4</v>
      </c>
      <c r="BM561">
        <v>10</v>
      </c>
      <c r="BN561">
        <v>0</v>
      </c>
      <c r="BO561">
        <v>0</v>
      </c>
      <c r="BP561">
        <v>0</v>
      </c>
      <c r="BQ561">
        <v>19132.212388180851</v>
      </c>
      <c r="BR561">
        <v>26153.267780930761</v>
      </c>
      <c r="BS561">
        <v>7021.0553927499132</v>
      </c>
      <c r="BT561">
        <v>7768.0376118191534</v>
      </c>
      <c r="BU561">
        <v>8829.0822190692379</v>
      </c>
      <c r="BV561">
        <v>1061.044607250087</v>
      </c>
      <c r="BW561">
        <v>7021.0553927499132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13076.63389046538</v>
      </c>
      <c r="CI561">
        <v>15691.960668558449</v>
      </c>
      <c r="CJ561">
        <v>18307.287446651531</v>
      </c>
      <c r="CK561">
        <v>20922.614224744611</v>
      </c>
      <c r="CL561">
        <v>23537.941002837681</v>
      </c>
      <c r="CM561">
        <v>28768.594559023841</v>
      </c>
      <c r="CN561">
        <v>31383.92133711691</v>
      </c>
      <c r="CO561">
        <v>33999.248115209994</v>
      </c>
      <c r="CP561">
        <v>36614.574893303063</v>
      </c>
      <c r="CQ561">
        <v>39229.901671396139</v>
      </c>
      <c r="CS561">
        <v>3.7249767047753481</v>
      </c>
      <c r="CT561">
        <v>1.4630000000000001</v>
      </c>
      <c r="CV561">
        <v>7.3832218835644614E-2</v>
      </c>
      <c r="CW561">
        <v>1.571016536156548</v>
      </c>
      <c r="CY561">
        <v>-482.73844751722328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-1790.401836563761</v>
      </c>
      <c r="DK561">
        <v>-1209.2181080986329</v>
      </c>
      <c r="DL561">
        <v>-482.73844751722299</v>
      </c>
      <c r="DM561">
        <v>451.30683037316157</v>
      </c>
      <c r="DN561">
        <v>1696.7005342270079</v>
      </c>
      <c r="DO561">
        <v>-2836.5325478009909</v>
      </c>
      <c r="DP561">
        <v>-2371.5855650288891</v>
      </c>
      <c r="DQ561">
        <v>-1790.4018365637601</v>
      </c>
      <c r="DR561">
        <v>-1043.165614251453</v>
      </c>
      <c r="DS561">
        <v>-46.850651168376316</v>
      </c>
    </row>
    <row r="562" spans="1:123" x14ac:dyDescent="0.25">
      <c r="A562" s="80" t="s">
        <v>707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18959.02040690901</v>
      </c>
      <c r="I562">
        <v>16567.19450410128</v>
      </c>
      <c r="J562">
        <v>0</v>
      </c>
      <c r="K562">
        <v>6</v>
      </c>
      <c r="L562">
        <v>6</v>
      </c>
      <c r="M562">
        <v>1672010346</v>
      </c>
      <c r="N562">
        <v>137</v>
      </c>
      <c r="O562">
        <v>0</v>
      </c>
      <c r="P562">
        <v>3149</v>
      </c>
      <c r="Q562">
        <v>5</v>
      </c>
      <c r="R562">
        <v>14</v>
      </c>
      <c r="S562">
        <v>0</v>
      </c>
      <c r="T562">
        <v>2770</v>
      </c>
      <c r="U562">
        <v>8</v>
      </c>
      <c r="V562">
        <v>2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232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242</v>
      </c>
      <c r="BI562">
        <v>21467.23</v>
      </c>
      <c r="BJ562">
        <v>28486.51</v>
      </c>
      <c r="BK562">
        <v>7019.27</v>
      </c>
      <c r="BL562">
        <v>3</v>
      </c>
      <c r="BM562">
        <v>8</v>
      </c>
      <c r="BN562">
        <v>0</v>
      </c>
      <c r="BO562">
        <v>0</v>
      </c>
      <c r="BP562">
        <v>0</v>
      </c>
      <c r="BQ562">
        <v>20896.653823120629</v>
      </c>
      <c r="BR562">
        <v>27915.926658197801</v>
      </c>
      <c r="BS562">
        <v>7019.2728350771686</v>
      </c>
      <c r="BT562">
        <v>570.57617687936727</v>
      </c>
      <c r="BU562">
        <v>570.58334180219754</v>
      </c>
      <c r="BV562">
        <v>-2.8350771681289189E-3</v>
      </c>
      <c r="BW562">
        <v>7019.2728350771686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13957.9633290989</v>
      </c>
      <c r="CI562">
        <v>16749.555994918679</v>
      </c>
      <c r="CJ562">
        <v>19541.148660738461</v>
      </c>
      <c r="CK562">
        <v>22332.74132655824</v>
      </c>
      <c r="CL562">
        <v>25124.333992378019</v>
      </c>
      <c r="CM562">
        <v>30707.519324017579</v>
      </c>
      <c r="CN562">
        <v>33499.111989837358</v>
      </c>
      <c r="CO562">
        <v>36290.704655657137</v>
      </c>
      <c r="CP562">
        <v>39082.297321476923</v>
      </c>
      <c r="CQ562">
        <v>41873.889987296701</v>
      </c>
      <c r="CS562">
        <v>3.977039689737448</v>
      </c>
      <c r="CT562">
        <v>1.4630000000000001</v>
      </c>
      <c r="CV562">
        <v>5.7732162748589388E-3</v>
      </c>
      <c r="CW562">
        <v>1.4714462154101191</v>
      </c>
      <c r="CY562">
        <v>-40.291170527718627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-1436.087503437609</v>
      </c>
      <c r="DK562">
        <v>-815.73357769987979</v>
      </c>
      <c r="DL562">
        <v>-40.29117052771835</v>
      </c>
      <c r="DM562">
        <v>956.70621012220272</v>
      </c>
      <c r="DN562">
        <v>2286.0360509887651</v>
      </c>
      <c r="DO562">
        <v>-2552.7245697655198</v>
      </c>
      <c r="DP562">
        <v>-2056.441429175336</v>
      </c>
      <c r="DQ562">
        <v>-1436.0875034376079</v>
      </c>
      <c r="DR562">
        <v>-638.48959891767026</v>
      </c>
      <c r="DS562">
        <v>424.9742737755796</v>
      </c>
    </row>
    <row r="563" spans="1:123" x14ac:dyDescent="0.25">
      <c r="A563" s="80" t="s">
        <v>1267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19923.313856094901</v>
      </c>
      <c r="I563">
        <v>18682.68438849381</v>
      </c>
      <c r="J563">
        <v>0</v>
      </c>
      <c r="K563">
        <v>15</v>
      </c>
      <c r="L563">
        <v>15</v>
      </c>
      <c r="M563">
        <v>1671984153</v>
      </c>
      <c r="N563">
        <v>225</v>
      </c>
      <c r="O563">
        <v>0</v>
      </c>
      <c r="P563">
        <v>1135</v>
      </c>
      <c r="Q563">
        <v>6</v>
      </c>
      <c r="R563">
        <v>20</v>
      </c>
      <c r="S563">
        <v>0</v>
      </c>
      <c r="T563">
        <v>46</v>
      </c>
      <c r="U563">
        <v>2</v>
      </c>
      <c r="V563">
        <v>72</v>
      </c>
      <c r="W563">
        <v>0</v>
      </c>
      <c r="X563">
        <v>0</v>
      </c>
      <c r="Y563">
        <v>777</v>
      </c>
      <c r="Z563">
        <v>0</v>
      </c>
      <c r="AA563">
        <v>0</v>
      </c>
      <c r="AB563">
        <v>0</v>
      </c>
      <c r="AC563">
        <v>13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864</v>
      </c>
      <c r="BI563">
        <v>30335.93</v>
      </c>
      <c r="BJ563">
        <v>37331.67</v>
      </c>
      <c r="BK563">
        <v>6995.75</v>
      </c>
      <c r="BL563">
        <v>5</v>
      </c>
      <c r="BM563">
        <v>8</v>
      </c>
      <c r="BN563">
        <v>0</v>
      </c>
      <c r="BO563">
        <v>0</v>
      </c>
      <c r="BP563">
        <v>0</v>
      </c>
      <c r="BQ563">
        <v>22343.24855937378</v>
      </c>
      <c r="BR563">
        <v>29338.99532554972</v>
      </c>
      <c r="BS563">
        <v>6995.7467661759392</v>
      </c>
      <c r="BT563">
        <v>7992.6814406262201</v>
      </c>
      <c r="BU563">
        <v>7992.674674450278</v>
      </c>
      <c r="BV563">
        <v>3.2338240607714401E-3</v>
      </c>
      <c r="BW563">
        <v>6995.7467661759392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14669.49766277486</v>
      </c>
      <c r="CI563">
        <v>17603.397195329831</v>
      </c>
      <c r="CJ563">
        <v>20537.296727884801</v>
      </c>
      <c r="CK563">
        <v>23471.196260439781</v>
      </c>
      <c r="CL563">
        <v>26405.095792994751</v>
      </c>
      <c r="CM563">
        <v>32272.89485810469</v>
      </c>
      <c r="CN563">
        <v>35206.794390659663</v>
      </c>
      <c r="CO563">
        <v>38140.69392321464</v>
      </c>
      <c r="CP563">
        <v>41074.593455769609</v>
      </c>
      <c r="CQ563">
        <v>44008.492988324579</v>
      </c>
      <c r="CS563">
        <v>4.1938332398482734</v>
      </c>
      <c r="CT563">
        <v>1.4630000000000001</v>
      </c>
      <c r="CV563">
        <v>-4.6218633112671381E-2</v>
      </c>
      <c r="CW563">
        <v>1.3953821397561621</v>
      </c>
      <c r="CY563">
        <v>339.00206521149101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-1127.947701065995</v>
      </c>
      <c r="DK563">
        <v>-475.97002716488993</v>
      </c>
      <c r="DL563">
        <v>339.00206521149079</v>
      </c>
      <c r="DM563">
        <v>1386.8233268382669</v>
      </c>
      <c r="DN563">
        <v>2783.9183423406348</v>
      </c>
      <c r="DO563">
        <v>-2301.507514087984</v>
      </c>
      <c r="DP563">
        <v>-1779.9253749671</v>
      </c>
      <c r="DQ563">
        <v>-1127.947701065995</v>
      </c>
      <c r="DR563">
        <v>-289.69069176457378</v>
      </c>
      <c r="DS563">
        <v>827.98532063732</v>
      </c>
    </row>
    <row r="564" spans="1:123" x14ac:dyDescent="0.25">
      <c r="A564" s="80" t="s">
        <v>695</v>
      </c>
      <c r="B564">
        <v>17700.085279451341</v>
      </c>
      <c r="C564">
        <v>13891.639193835999</v>
      </c>
      <c r="D564">
        <v>0</v>
      </c>
      <c r="E564">
        <v>38</v>
      </c>
      <c r="F564">
        <v>108</v>
      </c>
      <c r="G564">
        <v>1671256751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3340</v>
      </c>
      <c r="O564">
        <v>0</v>
      </c>
      <c r="P564">
        <v>6921</v>
      </c>
      <c r="Q564">
        <v>10</v>
      </c>
      <c r="R564">
        <v>121</v>
      </c>
      <c r="S564">
        <v>1894</v>
      </c>
      <c r="T564">
        <v>20</v>
      </c>
      <c r="U564">
        <v>86</v>
      </c>
      <c r="V564">
        <v>1529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48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3</v>
      </c>
      <c r="AQ564">
        <v>0</v>
      </c>
      <c r="AR564">
        <v>1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3561</v>
      </c>
      <c r="BI564">
        <v>23648.11</v>
      </c>
      <c r="BJ564">
        <v>30588.85</v>
      </c>
      <c r="BK564">
        <v>6940.74</v>
      </c>
      <c r="BL564">
        <v>5</v>
      </c>
      <c r="BM564">
        <v>10</v>
      </c>
      <c r="BN564">
        <v>19634.100496733889</v>
      </c>
      <c r="BO564">
        <v>26574.839749906951</v>
      </c>
      <c r="BP564">
        <v>6940.7392531730584</v>
      </c>
      <c r="BQ564">
        <v>0</v>
      </c>
      <c r="BR564">
        <v>0</v>
      </c>
      <c r="BS564">
        <v>0</v>
      </c>
      <c r="BT564">
        <v>4014.009503266112</v>
      </c>
      <c r="BU564">
        <v>4014.010250093052</v>
      </c>
      <c r="BV564">
        <v>7.4682694139482919E-4</v>
      </c>
      <c r="BW564">
        <v>6940.7392531730584</v>
      </c>
      <c r="BX564">
        <v>13287.41987495347</v>
      </c>
      <c r="BY564">
        <v>15944.90384994417</v>
      </c>
      <c r="BZ564">
        <v>18602.38782493486</v>
      </c>
      <c r="CA564">
        <v>21259.87179992556</v>
      </c>
      <c r="CB564">
        <v>23917.35577491625</v>
      </c>
      <c r="CC564">
        <v>29232.32372489764</v>
      </c>
      <c r="CD564">
        <v>31889.80769988833</v>
      </c>
      <c r="CE564">
        <v>34547.29167487903</v>
      </c>
      <c r="CF564">
        <v>37204.77564986972</v>
      </c>
      <c r="CG564">
        <v>39862.259624860417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3.8288197813738472</v>
      </c>
      <c r="CT564">
        <v>1.4630000000000001</v>
      </c>
      <c r="CU564">
        <v>4.4708350980345868E-2</v>
      </c>
      <c r="CX564">
        <v>-297.02931569632199</v>
      </c>
      <c r="CZ564">
        <v>-1625.7713031916689</v>
      </c>
      <c r="DA564">
        <v>-1035.2193087492919</v>
      </c>
      <c r="DB564">
        <v>-297.02931569632159</v>
      </c>
      <c r="DC564">
        <v>652.07210394321191</v>
      </c>
      <c r="DD564">
        <v>1917.5406634625911</v>
      </c>
      <c r="DE564">
        <v>-2688.7648931879471</v>
      </c>
      <c r="DF564">
        <v>-2216.323297634045</v>
      </c>
      <c r="DG564">
        <v>-1625.771303191668</v>
      </c>
      <c r="DH564">
        <v>-866.49016748004124</v>
      </c>
      <c r="DI564">
        <v>145.8846801354621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</row>
    <row r="565" spans="1:123" x14ac:dyDescent="0.25">
      <c r="A565" s="80" t="s">
        <v>1268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20510.865201633249</v>
      </c>
      <c r="I565">
        <v>20460.35714338769</v>
      </c>
      <c r="J565">
        <v>2415.2092519996581</v>
      </c>
      <c r="K565">
        <v>3</v>
      </c>
      <c r="L565">
        <v>1</v>
      </c>
      <c r="M565">
        <v>1671860748</v>
      </c>
      <c r="N565">
        <v>17</v>
      </c>
      <c r="O565">
        <v>0</v>
      </c>
      <c r="P565">
        <v>8121</v>
      </c>
      <c r="Q565">
        <v>11</v>
      </c>
      <c r="R565">
        <v>55</v>
      </c>
      <c r="S565">
        <v>1602</v>
      </c>
      <c r="T565">
        <v>4782</v>
      </c>
      <c r="U565">
        <v>1</v>
      </c>
      <c r="V565">
        <v>1710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1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1</v>
      </c>
      <c r="AS565">
        <v>0</v>
      </c>
      <c r="AT565">
        <v>0</v>
      </c>
      <c r="AU565">
        <v>7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3322</v>
      </c>
      <c r="BI565">
        <v>25542.25</v>
      </c>
      <c r="BJ565">
        <v>32578.23</v>
      </c>
      <c r="BK565">
        <v>7035.98</v>
      </c>
      <c r="BL565">
        <v>5</v>
      </c>
      <c r="BM565">
        <v>22</v>
      </c>
      <c r="BN565">
        <v>0</v>
      </c>
      <c r="BO565">
        <v>0</v>
      </c>
      <c r="BP565">
        <v>0</v>
      </c>
      <c r="BQ565">
        <v>23281.444597391441</v>
      </c>
      <c r="BR565">
        <v>30217.16016378874</v>
      </c>
      <c r="BS565">
        <v>6935.7155663973017</v>
      </c>
      <c r="BT565">
        <v>2260.8054026085629</v>
      </c>
      <c r="BU565">
        <v>2361.0698362112598</v>
      </c>
      <c r="BV565">
        <v>100.26443360269791</v>
      </c>
      <c r="BW565">
        <v>6935.7155663973017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15108.58008189437</v>
      </c>
      <c r="CI565">
        <v>18130.29609827324</v>
      </c>
      <c r="CJ565">
        <v>21152.01211465212</v>
      </c>
      <c r="CK565">
        <v>24173.728131030992</v>
      </c>
      <c r="CL565">
        <v>27195.444147409871</v>
      </c>
      <c r="CM565">
        <v>33238.876180167623</v>
      </c>
      <c r="CN565">
        <v>36260.592196546488</v>
      </c>
      <c r="CO565">
        <v>39282.30821292536</v>
      </c>
      <c r="CP565">
        <v>42304.024229304232</v>
      </c>
      <c r="CQ565">
        <v>45325.740245683111</v>
      </c>
      <c r="CS565">
        <v>4.3567473138874391</v>
      </c>
      <c r="CT565">
        <v>1.4630000000000001</v>
      </c>
      <c r="CV565">
        <v>-8.1883866147178574E-2</v>
      </c>
      <c r="CW565">
        <v>1.3432039038266781</v>
      </c>
      <c r="CY565">
        <v>618.57447454988392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-892.28353363955375</v>
      </c>
      <c r="DK565">
        <v>-220.7910855553591</v>
      </c>
      <c r="DL565">
        <v>618.57447454988323</v>
      </c>
      <c r="DM565">
        <v>1697.758766113767</v>
      </c>
      <c r="DN565">
        <v>3136.6711548656122</v>
      </c>
      <c r="DO565">
        <v>-2100.969940191103</v>
      </c>
      <c r="DP565">
        <v>-1563.7759817237479</v>
      </c>
      <c r="DQ565">
        <v>-892.28353363955375</v>
      </c>
      <c r="DR565">
        <v>-28.936100388446899</v>
      </c>
      <c r="DS565">
        <v>1122.193810613029</v>
      </c>
    </row>
    <row r="566" spans="1:123" x14ac:dyDescent="0.25">
      <c r="A566" s="80" t="s">
        <v>783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18004.185095313631</v>
      </c>
      <c r="I566">
        <v>11173.350114406459</v>
      </c>
      <c r="J566">
        <v>0</v>
      </c>
      <c r="K566">
        <v>5</v>
      </c>
      <c r="L566">
        <v>40</v>
      </c>
      <c r="M566">
        <v>1671922934</v>
      </c>
      <c r="N566">
        <v>46384</v>
      </c>
      <c r="O566">
        <v>0</v>
      </c>
      <c r="P566">
        <v>77469</v>
      </c>
      <c r="Q566">
        <v>5</v>
      </c>
      <c r="R566">
        <v>35</v>
      </c>
      <c r="S566">
        <v>0</v>
      </c>
      <c r="T566">
        <v>15847</v>
      </c>
      <c r="U566">
        <v>306</v>
      </c>
      <c r="V566">
        <v>0</v>
      </c>
      <c r="W566">
        <v>0</v>
      </c>
      <c r="X566">
        <v>0</v>
      </c>
      <c r="Y566">
        <v>0</v>
      </c>
      <c r="Z566">
        <v>14914</v>
      </c>
      <c r="AA566">
        <v>0</v>
      </c>
      <c r="AB566">
        <v>0</v>
      </c>
      <c r="AC566">
        <v>18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15238</v>
      </c>
      <c r="BI566">
        <v>28834.2</v>
      </c>
      <c r="BJ566">
        <v>35678.74</v>
      </c>
      <c r="BK566">
        <v>6844.54</v>
      </c>
      <c r="BL566">
        <v>2</v>
      </c>
      <c r="BM566">
        <v>5</v>
      </c>
      <c r="BN566">
        <v>0</v>
      </c>
      <c r="BO566">
        <v>0</v>
      </c>
      <c r="BP566">
        <v>0</v>
      </c>
      <c r="BQ566">
        <v>19810.315550679639</v>
      </c>
      <c r="BR566">
        <v>26654.860029101052</v>
      </c>
      <c r="BS566">
        <v>6844.5444784214169</v>
      </c>
      <c r="BT566">
        <v>9023.8844493203651</v>
      </c>
      <c r="BU566">
        <v>9023.8799708989463</v>
      </c>
      <c r="BV566">
        <v>-4.4784214169339984E-3</v>
      </c>
      <c r="BW566">
        <v>6844.5444784214169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13327.430014550529</v>
      </c>
      <c r="CI566">
        <v>15992.91601746063</v>
      </c>
      <c r="CJ566">
        <v>18658.40202037073</v>
      </c>
      <c r="CK566">
        <v>21323.888023280841</v>
      </c>
      <c r="CL566">
        <v>23989.374026190952</v>
      </c>
      <c r="CM566">
        <v>29320.346032011159</v>
      </c>
      <c r="CN566">
        <v>31985.832034921259</v>
      </c>
      <c r="CO566">
        <v>34651.31803783137</v>
      </c>
      <c r="CP566">
        <v>37316.804040741466</v>
      </c>
      <c r="CQ566">
        <v>39982.290043651577</v>
      </c>
      <c r="CS566">
        <v>3.8943219834621581</v>
      </c>
      <c r="CT566">
        <v>1.4630000000000001</v>
      </c>
      <c r="CV566">
        <v>2.7136435299037979E-2</v>
      </c>
      <c r="CW566">
        <v>1.5027006048424929</v>
      </c>
      <c r="CY566">
        <v>-180.82947114615399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-1513.572472601207</v>
      </c>
      <c r="DK566">
        <v>-921.24224973229411</v>
      </c>
      <c r="DL566">
        <v>-180.82947114615399</v>
      </c>
      <c r="DM566">
        <v>771.12981560745538</v>
      </c>
      <c r="DN566">
        <v>2040.4088646122659</v>
      </c>
      <c r="DO566">
        <v>-2579.766873765248</v>
      </c>
      <c r="DP566">
        <v>-2105.902695470118</v>
      </c>
      <c r="DQ566">
        <v>-1513.5724726012061</v>
      </c>
      <c r="DR566">
        <v>-752.00504319831816</v>
      </c>
      <c r="DS566">
        <v>263.41819600553117</v>
      </c>
    </row>
    <row r="567" spans="1:123" x14ac:dyDescent="0.25">
      <c r="A567" s="80" t="s">
        <v>1148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18757.874016859791</v>
      </c>
      <c r="I567">
        <v>15571.42512570506</v>
      </c>
      <c r="J567">
        <v>0</v>
      </c>
      <c r="K567">
        <v>4</v>
      </c>
      <c r="L567">
        <v>40</v>
      </c>
      <c r="M567">
        <v>1672074796</v>
      </c>
      <c r="N567">
        <v>90335</v>
      </c>
      <c r="O567">
        <v>0</v>
      </c>
      <c r="P567">
        <v>99956</v>
      </c>
      <c r="Q567">
        <v>9</v>
      </c>
      <c r="R567">
        <v>44</v>
      </c>
      <c r="S567">
        <v>22</v>
      </c>
      <c r="T567">
        <v>927</v>
      </c>
      <c r="U567">
        <v>43</v>
      </c>
      <c r="V567">
        <v>11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8618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8694</v>
      </c>
      <c r="BI567">
        <v>28231.06</v>
      </c>
      <c r="BJ567">
        <v>35050.94</v>
      </c>
      <c r="BK567">
        <v>6819.88</v>
      </c>
      <c r="BL567">
        <v>2</v>
      </c>
      <c r="BM567">
        <v>4</v>
      </c>
      <c r="BN567">
        <v>0</v>
      </c>
      <c r="BO567">
        <v>0</v>
      </c>
      <c r="BP567">
        <v>0</v>
      </c>
      <c r="BQ567">
        <v>20799.331909740849</v>
      </c>
      <c r="BR567">
        <v>27619.2133736549</v>
      </c>
      <c r="BS567">
        <v>6819.8814639140573</v>
      </c>
      <c r="BT567">
        <v>7431.7280902591556</v>
      </c>
      <c r="BU567">
        <v>7431.7266263450983</v>
      </c>
      <c r="BV567">
        <v>-1.4639140572398901E-3</v>
      </c>
      <c r="BW567">
        <v>6819.8814639140573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13809.60668682745</v>
      </c>
      <c r="CI567">
        <v>16571.528024192939</v>
      </c>
      <c r="CJ567">
        <v>19333.449361558429</v>
      </c>
      <c r="CK567">
        <v>22095.370698923929</v>
      </c>
      <c r="CL567">
        <v>24857.292036289411</v>
      </c>
      <c r="CM567">
        <v>30381.134711020401</v>
      </c>
      <c r="CN567">
        <v>33143.056048385894</v>
      </c>
      <c r="CO567">
        <v>35904.977385751379</v>
      </c>
      <c r="CP567">
        <v>38666.898723116858</v>
      </c>
      <c r="CQ567">
        <v>41428.820060482358</v>
      </c>
      <c r="CS567">
        <v>4.0498084196618453</v>
      </c>
      <c r="CT567">
        <v>1.4630000000000001</v>
      </c>
      <c r="CV567">
        <v>-1.229895701239225E-2</v>
      </c>
      <c r="CW567">
        <v>1.44500662589087</v>
      </c>
      <c r="CY567">
        <v>84.921879499667895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-1296.0387891830769</v>
      </c>
      <c r="DK567">
        <v>-682.27849199074535</v>
      </c>
      <c r="DL567">
        <v>84.921879499668648</v>
      </c>
      <c r="DM567">
        <v>1071.322357130201</v>
      </c>
      <c r="DN567">
        <v>2386.5229939709111</v>
      </c>
      <c r="DO567">
        <v>-2400.8073241292718</v>
      </c>
      <c r="DP567">
        <v>-1909.799086375408</v>
      </c>
      <c r="DQ567">
        <v>-1296.038789183076</v>
      </c>
      <c r="DR567">
        <v>-506.91840707865049</v>
      </c>
      <c r="DS567">
        <v>545.24210239391778</v>
      </c>
    </row>
    <row r="568" spans="1:123" x14ac:dyDescent="0.25">
      <c r="A568" s="80" t="s">
        <v>1269</v>
      </c>
      <c r="B568">
        <v>17308.43913421001</v>
      </c>
      <c r="C568">
        <v>17172.51717924</v>
      </c>
      <c r="D568">
        <v>0</v>
      </c>
      <c r="E568">
        <v>6</v>
      </c>
      <c r="F568">
        <v>2</v>
      </c>
      <c r="G568">
        <v>1671681479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6810</v>
      </c>
      <c r="O568">
        <v>5</v>
      </c>
      <c r="P568">
        <v>7078</v>
      </c>
      <c r="Q568">
        <v>12</v>
      </c>
      <c r="R568">
        <v>65</v>
      </c>
      <c r="S568">
        <v>172</v>
      </c>
      <c r="T568">
        <v>14</v>
      </c>
      <c r="U568">
        <v>6</v>
      </c>
      <c r="V568">
        <v>45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21</v>
      </c>
      <c r="AC568">
        <v>0</v>
      </c>
      <c r="AD568">
        <v>5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254</v>
      </c>
      <c r="BI568">
        <v>45201.59</v>
      </c>
      <c r="BJ568">
        <v>51911.12</v>
      </c>
      <c r="BK568">
        <v>6709.53</v>
      </c>
      <c r="BL568">
        <v>6</v>
      </c>
      <c r="BM568">
        <v>20</v>
      </c>
      <c r="BN568">
        <v>18942.491147763219</v>
      </c>
      <c r="BO568">
        <v>25652.01675750966</v>
      </c>
      <c r="BP568">
        <v>6709.5256097464408</v>
      </c>
      <c r="BQ568">
        <v>0</v>
      </c>
      <c r="BR568">
        <v>0</v>
      </c>
      <c r="BS568">
        <v>0</v>
      </c>
      <c r="BT568">
        <v>26259.098852236781</v>
      </c>
      <c r="BU568">
        <v>26259.103242490339</v>
      </c>
      <c r="BV568">
        <v>4.3902535589950284E-3</v>
      </c>
      <c r="BW568">
        <v>6709.5256097464408</v>
      </c>
      <c r="BX568">
        <v>12826.00837875483</v>
      </c>
      <c r="BY568">
        <v>15391.210054505789</v>
      </c>
      <c r="BZ568">
        <v>17956.411730256761</v>
      </c>
      <c r="CA568">
        <v>20521.613406007731</v>
      </c>
      <c r="CB568">
        <v>23086.81508175869</v>
      </c>
      <c r="CC568">
        <v>28217.21843326063</v>
      </c>
      <c r="CD568">
        <v>30782.420109011589</v>
      </c>
      <c r="CE568">
        <v>33347.621784762559</v>
      </c>
      <c r="CF568">
        <v>35912.823460513522</v>
      </c>
      <c r="CG568">
        <v>38478.025136264492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3.8232236151311261</v>
      </c>
      <c r="CT568">
        <v>1.4630000000000001</v>
      </c>
      <c r="CU568">
        <v>4.6237521700077437E-2</v>
      </c>
      <c r="CX568">
        <v>-296.52142036902569</v>
      </c>
      <c r="CZ568">
        <v>-1579.1222582445091</v>
      </c>
      <c r="DA568">
        <v>-1009.077441410961</v>
      </c>
      <c r="DB568">
        <v>-296.52142036902569</v>
      </c>
      <c r="DC568">
        <v>619.62203525631958</v>
      </c>
      <c r="DD568">
        <v>1841.1466427567791</v>
      </c>
      <c r="DE568">
        <v>-2605.2029285448939</v>
      </c>
      <c r="DF568">
        <v>-2149.1670750780559</v>
      </c>
      <c r="DG568">
        <v>-1579.122258244508</v>
      </c>
      <c r="DH568">
        <v>-846.20749374423212</v>
      </c>
      <c r="DI568">
        <v>131.01219225613659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</row>
    <row r="569" spans="1:123" x14ac:dyDescent="0.25">
      <c r="A569" s="80" t="s">
        <v>1149</v>
      </c>
      <c r="B569">
        <v>16571.21606382095</v>
      </c>
      <c r="C569">
        <v>15005.93664325765</v>
      </c>
      <c r="D569">
        <v>0</v>
      </c>
      <c r="E569">
        <v>8</v>
      </c>
      <c r="F569">
        <v>11</v>
      </c>
      <c r="G569">
        <v>1671246299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9102</v>
      </c>
      <c r="O569">
        <v>18</v>
      </c>
      <c r="P569">
        <v>13764</v>
      </c>
      <c r="Q569">
        <v>16</v>
      </c>
      <c r="R569">
        <v>111</v>
      </c>
      <c r="S569">
        <v>1367</v>
      </c>
      <c r="T569">
        <v>464</v>
      </c>
      <c r="U569">
        <v>6</v>
      </c>
      <c r="V569">
        <v>92</v>
      </c>
      <c r="W569">
        <v>0</v>
      </c>
      <c r="X569">
        <v>0</v>
      </c>
      <c r="Y569">
        <v>2</v>
      </c>
      <c r="Z569">
        <v>0</v>
      </c>
      <c r="AA569">
        <v>2</v>
      </c>
      <c r="AB569">
        <v>255</v>
      </c>
      <c r="AC569">
        <v>2365</v>
      </c>
      <c r="AD569">
        <v>3</v>
      </c>
      <c r="AE569">
        <v>2</v>
      </c>
      <c r="AF569">
        <v>0</v>
      </c>
      <c r="AG569">
        <v>0</v>
      </c>
      <c r="AH569">
        <v>6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68</v>
      </c>
      <c r="AS569">
        <v>0</v>
      </c>
      <c r="AT569">
        <v>0</v>
      </c>
      <c r="AU569">
        <v>12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4198</v>
      </c>
      <c r="BI569">
        <v>688124.69</v>
      </c>
      <c r="BJ569">
        <v>694720.26</v>
      </c>
      <c r="BK569">
        <v>6595.57</v>
      </c>
      <c r="BL569">
        <v>6</v>
      </c>
      <c r="BM569">
        <v>33</v>
      </c>
      <c r="BN569">
        <v>18155.701058444971</v>
      </c>
      <c r="BO569">
        <v>24622.040072805969</v>
      </c>
      <c r="BP569">
        <v>6466.3390143610022</v>
      </c>
      <c r="BQ569">
        <v>362.04096116990678</v>
      </c>
      <c r="BR569">
        <v>491.27009641861167</v>
      </c>
      <c r="BS569">
        <v>129.22913524870481</v>
      </c>
      <c r="BT569">
        <v>669606.94798038516</v>
      </c>
      <c r="BU569">
        <v>669606.9498307755</v>
      </c>
      <c r="BV569">
        <v>1.850390292645443E-3</v>
      </c>
      <c r="BW569">
        <v>6595.5681496097068</v>
      </c>
      <c r="BX569">
        <v>12311.02003640299</v>
      </c>
      <c r="BY569">
        <v>14773.22404368358</v>
      </c>
      <c r="BZ569">
        <v>17235.428050964179</v>
      </c>
      <c r="CA569">
        <v>19697.632058244781</v>
      </c>
      <c r="CB569">
        <v>22159.836065525371</v>
      </c>
      <c r="CC569">
        <v>27084.24408008657</v>
      </c>
      <c r="CD569">
        <v>29546.44808736716</v>
      </c>
      <c r="CE569">
        <v>32008.652094647761</v>
      </c>
      <c r="CF569">
        <v>34470.856101928359</v>
      </c>
      <c r="CG569">
        <v>36933.060109208956</v>
      </c>
      <c r="CH569">
        <v>245.63504820930581</v>
      </c>
      <c r="CI569">
        <v>294.76205785116701</v>
      </c>
      <c r="CJ569">
        <v>343.88906749302822</v>
      </c>
      <c r="CK569">
        <v>393.01607713488937</v>
      </c>
      <c r="CL569">
        <v>442.14308677675052</v>
      </c>
      <c r="CM569">
        <v>540.39710606047288</v>
      </c>
      <c r="CN569">
        <v>589.52411570233403</v>
      </c>
      <c r="CO569">
        <v>638.65112534419518</v>
      </c>
      <c r="CP569">
        <v>687.77813498605633</v>
      </c>
      <c r="CQ569">
        <v>736.90514462791748</v>
      </c>
      <c r="CR569">
        <v>3.8077248993786479</v>
      </c>
      <c r="CS569">
        <v>3.8015428600767902</v>
      </c>
      <c r="CT569">
        <v>1.4630000000000001</v>
      </c>
      <c r="CU569">
        <v>5.0496058854653032E-2</v>
      </c>
      <c r="CV569">
        <v>5.2204367339212743E-2</v>
      </c>
      <c r="CW569">
        <v>1.5393749894172679</v>
      </c>
      <c r="CX569">
        <v>-310.82899615950907</v>
      </c>
      <c r="CY569">
        <v>-6.4116111440519186</v>
      </c>
      <c r="CZ569">
        <v>-1541.930999799808</v>
      </c>
      <c r="DA569">
        <v>-994.77455373745306</v>
      </c>
      <c r="DB569">
        <v>-310.82899615950919</v>
      </c>
      <c r="DC569">
        <v>568.52957786927527</v>
      </c>
      <c r="DD569">
        <v>1741.007676574322</v>
      </c>
      <c r="DE569">
        <v>-2526.8126027120461</v>
      </c>
      <c r="DF569">
        <v>-2089.087445862162</v>
      </c>
      <c r="DG569">
        <v>-1541.9309997998071</v>
      </c>
      <c r="DH569">
        <v>-838.44414057677932</v>
      </c>
      <c r="DI569">
        <v>99.538338387257681</v>
      </c>
      <c r="DJ569">
        <v>-30.975115964982511</v>
      </c>
      <c r="DK569">
        <v>-20.05800271123557</v>
      </c>
      <c r="DL569">
        <v>-6.4116111440519177</v>
      </c>
      <c r="DM569">
        <v>11.13374944232706</v>
      </c>
      <c r="DN569">
        <v>34.527563557499057</v>
      </c>
      <c r="DO569">
        <v>-50.625919821726967</v>
      </c>
      <c r="DP569">
        <v>-41.892229218729433</v>
      </c>
      <c r="DQ569">
        <v>-30.975115964982489</v>
      </c>
      <c r="DR569">
        <v>-16.938827495879291</v>
      </c>
      <c r="DS569">
        <v>1.776223796258279</v>
      </c>
    </row>
    <row r="570" spans="1:123" x14ac:dyDescent="0.25">
      <c r="A570" s="80" t="s">
        <v>959</v>
      </c>
      <c r="B570">
        <v>5621</v>
      </c>
      <c r="C570">
        <v>5621</v>
      </c>
      <c r="D570">
        <v>5621</v>
      </c>
      <c r="E570">
        <v>38</v>
      </c>
      <c r="F570">
        <v>64</v>
      </c>
      <c r="G570">
        <v>1654131334</v>
      </c>
      <c r="H570">
        <v>18587.989696223609</v>
      </c>
      <c r="I570">
        <v>12884.735904034331</v>
      </c>
      <c r="J570">
        <v>0</v>
      </c>
      <c r="K570">
        <v>12</v>
      </c>
      <c r="L570">
        <v>42</v>
      </c>
      <c r="M570">
        <v>1672114727</v>
      </c>
      <c r="N570">
        <v>15272</v>
      </c>
      <c r="O570">
        <v>0</v>
      </c>
      <c r="P570">
        <v>17968</v>
      </c>
      <c r="Q570">
        <v>3</v>
      </c>
      <c r="R570">
        <v>11</v>
      </c>
      <c r="S570">
        <v>0</v>
      </c>
      <c r="T570">
        <v>2693</v>
      </c>
      <c r="U570">
        <v>3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3</v>
      </c>
      <c r="BI570">
        <v>28932.65</v>
      </c>
      <c r="BJ570">
        <v>35516.559999999998</v>
      </c>
      <c r="BK570">
        <v>6583.91</v>
      </c>
      <c r="BL570">
        <v>1</v>
      </c>
      <c r="BM570">
        <v>2</v>
      </c>
      <c r="BN570">
        <v>0</v>
      </c>
      <c r="BO570">
        <v>0</v>
      </c>
      <c r="BP570">
        <v>0</v>
      </c>
      <c r="BQ570">
        <v>20913.755431822279</v>
      </c>
      <c r="BR570">
        <v>27497.665123006838</v>
      </c>
      <c r="BS570">
        <v>6583.9096911845681</v>
      </c>
      <c r="BT570">
        <v>8018.8945681777259</v>
      </c>
      <c r="BU570">
        <v>8018.8948769931558</v>
      </c>
      <c r="BV570">
        <v>3.0881543170835363E-4</v>
      </c>
      <c r="BW570">
        <v>6583.9096911845681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13748.832561503419</v>
      </c>
      <c r="CI570">
        <v>16498.5990738041</v>
      </c>
      <c r="CJ570">
        <v>19248.365586104788</v>
      </c>
      <c r="CK570">
        <v>21998.13209840548</v>
      </c>
      <c r="CL570">
        <v>24747.898610706161</v>
      </c>
      <c r="CM570">
        <v>30247.43163530753</v>
      </c>
      <c r="CN570">
        <v>32997.198147608207</v>
      </c>
      <c r="CO570">
        <v>35746.964659908903</v>
      </c>
      <c r="CP570">
        <v>38496.731172209576</v>
      </c>
      <c r="CQ570">
        <v>41246.497684510257</v>
      </c>
      <c r="CS570">
        <v>4.1764948811227542</v>
      </c>
      <c r="CT570">
        <v>1.4630000000000001</v>
      </c>
      <c r="CV570">
        <v>-4.2259091929093377E-2</v>
      </c>
      <c r="CW570">
        <v>1.4011749485077361</v>
      </c>
      <c r="CY570">
        <v>290.5065895671425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-1084.3766665831999</v>
      </c>
      <c r="DK570">
        <v>-473.31744162749243</v>
      </c>
      <c r="DL570">
        <v>290.50658956714233</v>
      </c>
      <c r="DM570">
        <v>1272.5660582459579</v>
      </c>
      <c r="DN570">
        <v>2581.978683151046</v>
      </c>
      <c r="DO570">
        <v>-2184.2832715034729</v>
      </c>
      <c r="DP570">
        <v>-1695.4358915389071</v>
      </c>
      <c r="DQ570">
        <v>-1084.376666583199</v>
      </c>
      <c r="DR570">
        <v>-298.72909164014618</v>
      </c>
      <c r="DS570">
        <v>748.80100828392369</v>
      </c>
    </row>
    <row r="571" spans="1:123" x14ac:dyDescent="0.25">
      <c r="A571" s="80" t="s">
        <v>785</v>
      </c>
      <c r="B571">
        <v>15925.771035137779</v>
      </c>
      <c r="C571">
        <v>14896.862901478609</v>
      </c>
      <c r="D571">
        <v>0</v>
      </c>
      <c r="E571">
        <v>6</v>
      </c>
      <c r="F571">
        <v>7</v>
      </c>
      <c r="G571">
        <v>1671516827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556</v>
      </c>
      <c r="O571">
        <v>0</v>
      </c>
      <c r="P571">
        <v>719</v>
      </c>
      <c r="Q571">
        <v>9</v>
      </c>
      <c r="R571">
        <v>33</v>
      </c>
      <c r="S571">
        <v>1</v>
      </c>
      <c r="T571">
        <v>9</v>
      </c>
      <c r="U571">
        <v>4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46</v>
      </c>
      <c r="AC571">
        <v>1</v>
      </c>
      <c r="AD571">
        <v>0</v>
      </c>
      <c r="AE571">
        <v>0</v>
      </c>
      <c r="AF571">
        <v>0</v>
      </c>
      <c r="AG571">
        <v>77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25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154</v>
      </c>
      <c r="BI571">
        <v>41004.83</v>
      </c>
      <c r="BJ571">
        <v>47434.94</v>
      </c>
      <c r="BK571">
        <v>6430.1</v>
      </c>
      <c r="BL571">
        <v>4</v>
      </c>
      <c r="BM571">
        <v>23</v>
      </c>
      <c r="BN571">
        <v>17299.65435528562</v>
      </c>
      <c r="BO571">
        <v>23729.757068674571</v>
      </c>
      <c r="BP571">
        <v>6430.1027133889511</v>
      </c>
      <c r="BQ571">
        <v>0</v>
      </c>
      <c r="BR571">
        <v>0</v>
      </c>
      <c r="BS571">
        <v>0</v>
      </c>
      <c r="BT571">
        <v>23705.175644714389</v>
      </c>
      <c r="BU571">
        <v>23705.182931325431</v>
      </c>
      <c r="BV571">
        <v>-2.7133889507240379E-3</v>
      </c>
      <c r="BW571">
        <v>6430.1027133889511</v>
      </c>
      <c r="BX571">
        <v>11864.87853433728</v>
      </c>
      <c r="BY571">
        <v>14237.854241204741</v>
      </c>
      <c r="BZ571">
        <v>16610.829948072202</v>
      </c>
      <c r="CA571">
        <v>18983.80565493965</v>
      </c>
      <c r="CB571">
        <v>21356.781361807109</v>
      </c>
      <c r="CC571">
        <v>26102.73277554203</v>
      </c>
      <c r="CD571">
        <v>28475.708482409482</v>
      </c>
      <c r="CE571">
        <v>30848.684189276941</v>
      </c>
      <c r="CF571">
        <v>33221.659896144403</v>
      </c>
      <c r="CG571">
        <v>35594.635603011848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3.6904164873235641</v>
      </c>
      <c r="CT571">
        <v>1.4630000000000001</v>
      </c>
      <c r="CU571">
        <v>8.3888502487414085E-2</v>
      </c>
      <c r="CX571">
        <v>-497.66344622030903</v>
      </c>
      <c r="CZ571">
        <v>-1684.151299654038</v>
      </c>
      <c r="DA571">
        <v>-1156.8233647946031</v>
      </c>
      <c r="DB571">
        <v>-497.6634462203092</v>
      </c>
      <c r="DC571">
        <v>349.82787766092503</v>
      </c>
      <c r="DD571">
        <v>1479.8163095025709</v>
      </c>
      <c r="DE571">
        <v>-2633.3415824010199</v>
      </c>
      <c r="DF571">
        <v>-2211.4792345134729</v>
      </c>
      <c r="DG571">
        <v>-1684.151299654038</v>
      </c>
      <c r="DH571">
        <v>-1006.15824054905</v>
      </c>
      <c r="DI571">
        <v>-102.1674950757333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</row>
    <row r="572" spans="1:123" x14ac:dyDescent="0.25">
      <c r="A572" s="80" t="s">
        <v>787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18031.535180126139</v>
      </c>
      <c r="I572">
        <v>11188.109292918851</v>
      </c>
      <c r="J572">
        <v>0</v>
      </c>
      <c r="K572">
        <v>4</v>
      </c>
      <c r="L572">
        <v>58</v>
      </c>
      <c r="M572">
        <v>1669880423</v>
      </c>
      <c r="N572">
        <v>31186</v>
      </c>
      <c r="O572">
        <v>0</v>
      </c>
      <c r="P572">
        <v>66000</v>
      </c>
      <c r="Q572">
        <v>4</v>
      </c>
      <c r="R572">
        <v>11</v>
      </c>
      <c r="S572">
        <v>0</v>
      </c>
      <c r="T572">
        <v>34814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288856.73</v>
      </c>
      <c r="BJ572">
        <v>474898.84</v>
      </c>
      <c r="BK572">
        <v>186042.11</v>
      </c>
      <c r="BL572">
        <v>2</v>
      </c>
      <c r="BM572">
        <v>2</v>
      </c>
      <c r="BN572">
        <v>0</v>
      </c>
      <c r="BO572">
        <v>0</v>
      </c>
      <c r="BP572">
        <v>0</v>
      </c>
      <c r="BQ572">
        <v>20680.991723931551</v>
      </c>
      <c r="BR572">
        <v>27022.87987483602</v>
      </c>
      <c r="BS572">
        <v>6341.8881509044659</v>
      </c>
      <c r="BT572">
        <v>268175.73827606841</v>
      </c>
      <c r="BU572">
        <v>447875.96012516401</v>
      </c>
      <c r="BV572">
        <v>179700.22184909551</v>
      </c>
      <c r="BW572">
        <v>6341.8881509044659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13511.43993741801</v>
      </c>
      <c r="CI572">
        <v>16213.72792490161</v>
      </c>
      <c r="CJ572">
        <v>18916.01591238521</v>
      </c>
      <c r="CK572">
        <v>21618.303899868821</v>
      </c>
      <c r="CL572">
        <v>24320.591887352421</v>
      </c>
      <c r="CM572">
        <v>29725.16786231962</v>
      </c>
      <c r="CN572">
        <v>32427.45584980322</v>
      </c>
      <c r="CO572">
        <v>35129.743837286827</v>
      </c>
      <c r="CP572">
        <v>37832.031824770427</v>
      </c>
      <c r="CQ572">
        <v>40534.319812254027</v>
      </c>
      <c r="CS572">
        <v>4.2610148952220293</v>
      </c>
      <c r="CT572">
        <v>1.4630000000000001</v>
      </c>
      <c r="CV572">
        <v>-6.1256508517421808E-2</v>
      </c>
      <c r="CW572">
        <v>1.3733817280390119</v>
      </c>
      <c r="CY572">
        <v>413.83181780453953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-937.3121759372616</v>
      </c>
      <c r="DK572">
        <v>-336.8037342742391</v>
      </c>
      <c r="DL572">
        <v>413.83181780453918</v>
      </c>
      <c r="DM572">
        <v>1378.934670477254</v>
      </c>
      <c r="DN572">
        <v>2665.7384740408738</v>
      </c>
      <c r="DO572">
        <v>-2018.227370930703</v>
      </c>
      <c r="DP572">
        <v>-1537.8206176002841</v>
      </c>
      <c r="DQ572">
        <v>-937.3121759372616</v>
      </c>
      <c r="DR572">
        <v>-165.22989379909001</v>
      </c>
      <c r="DS572">
        <v>864.21314905180679</v>
      </c>
    </row>
    <row r="573" spans="1:123" x14ac:dyDescent="0.25">
      <c r="A573" s="80" t="s">
        <v>788</v>
      </c>
      <c r="B573">
        <v>19119.54364004423</v>
      </c>
      <c r="C573">
        <v>18708.53666961877</v>
      </c>
      <c r="D573">
        <v>2143.8456712076832</v>
      </c>
      <c r="E573">
        <v>2</v>
      </c>
      <c r="F573">
        <v>4</v>
      </c>
      <c r="G573">
        <v>1672128827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35232</v>
      </c>
      <c r="O573">
        <v>0</v>
      </c>
      <c r="P573">
        <v>35232</v>
      </c>
      <c r="Q573">
        <v>1</v>
      </c>
      <c r="R573">
        <v>4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45633.74</v>
      </c>
      <c r="BJ573">
        <v>51762.98</v>
      </c>
      <c r="BK573">
        <v>6129.24</v>
      </c>
      <c r="BL573">
        <v>1</v>
      </c>
      <c r="BM573">
        <v>2</v>
      </c>
      <c r="BN573">
        <v>22022.472684480661</v>
      </c>
      <c r="BO573">
        <v>28151.715157732131</v>
      </c>
      <c r="BP573">
        <v>6129.2424732514728</v>
      </c>
      <c r="BQ573">
        <v>0</v>
      </c>
      <c r="BR573">
        <v>0</v>
      </c>
      <c r="BS573">
        <v>0</v>
      </c>
      <c r="BT573">
        <v>23611.267315519341</v>
      </c>
      <c r="BU573">
        <v>23611.264842267869</v>
      </c>
      <c r="BV573">
        <v>-2.4732514730203552E-3</v>
      </c>
      <c r="BW573">
        <v>6129.2424732514728</v>
      </c>
      <c r="BX573">
        <v>14075.857578866069</v>
      </c>
      <c r="BY573">
        <v>16891.029094639282</v>
      </c>
      <c r="BZ573">
        <v>19706.200610412488</v>
      </c>
      <c r="CA573">
        <v>22521.37212618571</v>
      </c>
      <c r="CB573">
        <v>25336.54364195892</v>
      </c>
      <c r="CC573">
        <v>30966.886673505349</v>
      </c>
      <c r="CD573">
        <v>33782.058189278563</v>
      </c>
      <c r="CE573">
        <v>36597.229705051774</v>
      </c>
      <c r="CF573">
        <v>39412.401220824977</v>
      </c>
      <c r="CG573">
        <v>42227.572736598202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4.593017045840261</v>
      </c>
      <c r="CT573">
        <v>1.4630000000000001</v>
      </c>
      <c r="CU573">
        <v>-0.1291127465719589</v>
      </c>
      <c r="CX573">
        <v>908.68631618156087</v>
      </c>
      <c r="CZ573">
        <v>-498.89944170504617</v>
      </c>
      <c r="DA573">
        <v>126.69422846677941</v>
      </c>
      <c r="DB573">
        <v>908.68631618156087</v>
      </c>
      <c r="DC573">
        <v>1914.1047146719941</v>
      </c>
      <c r="DD573">
        <v>3254.662579325905</v>
      </c>
      <c r="DE573">
        <v>-1624.9680480143311</v>
      </c>
      <c r="DF573">
        <v>-1124.4931118768709</v>
      </c>
      <c r="DG573">
        <v>-498.89944170504532</v>
      </c>
      <c r="DH573">
        <v>305.43527708730107</v>
      </c>
      <c r="DI573">
        <v>1377.881568810431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</row>
    <row r="574" spans="1:123" x14ac:dyDescent="0.25">
      <c r="A574" s="80" t="s">
        <v>1215</v>
      </c>
      <c r="B574">
        <v>13983.218215641369</v>
      </c>
      <c r="C574">
        <v>13977.466981631689</v>
      </c>
      <c r="D574">
        <v>0</v>
      </c>
      <c r="E574">
        <v>2</v>
      </c>
      <c r="F574">
        <v>0</v>
      </c>
      <c r="G574">
        <v>1671206207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192994</v>
      </c>
      <c r="O574">
        <v>0</v>
      </c>
      <c r="P574">
        <v>420584</v>
      </c>
      <c r="Q574">
        <v>4</v>
      </c>
      <c r="R574">
        <v>25</v>
      </c>
      <c r="S574">
        <v>169098</v>
      </c>
      <c r="T574">
        <v>52544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5948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175046</v>
      </c>
      <c r="BI574">
        <v>2172785.36</v>
      </c>
      <c r="BJ574">
        <v>2178750.89</v>
      </c>
      <c r="BK574">
        <v>5965.53</v>
      </c>
      <c r="BL574">
        <v>3</v>
      </c>
      <c r="BM574">
        <v>14</v>
      </c>
      <c r="BN574">
        <v>14850.396322050179</v>
      </c>
      <c r="BO574">
        <v>20815.926631133541</v>
      </c>
      <c r="BP574">
        <v>5965.5303090833604</v>
      </c>
      <c r="BQ574">
        <v>0</v>
      </c>
      <c r="BR574">
        <v>0</v>
      </c>
      <c r="BS574">
        <v>0</v>
      </c>
      <c r="BT574">
        <v>2157934.9636779502</v>
      </c>
      <c r="BU574">
        <v>2157934.9633688671</v>
      </c>
      <c r="BV574">
        <v>-3.0908336066204361E-4</v>
      </c>
      <c r="BW574">
        <v>5965.5303090833604</v>
      </c>
      <c r="BX574">
        <v>10407.963315566771</v>
      </c>
      <c r="BY574">
        <v>12489.55597868012</v>
      </c>
      <c r="BZ574">
        <v>14571.148641793479</v>
      </c>
      <c r="CA574">
        <v>16652.741304906831</v>
      </c>
      <c r="CB574">
        <v>18734.33396802019</v>
      </c>
      <c r="CC574">
        <v>22897.519294246889</v>
      </c>
      <c r="CD574">
        <v>24979.111957360241</v>
      </c>
      <c r="CE574">
        <v>27060.7046204736</v>
      </c>
      <c r="CF574">
        <v>29142.297283586951</v>
      </c>
      <c r="CG574">
        <v>31223.88994670031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3.4893673408109849</v>
      </c>
      <c r="CT574">
        <v>1.4630000000000001</v>
      </c>
      <c r="CU574">
        <v>0.14633961097094919</v>
      </c>
      <c r="CX574">
        <v>-761.54865129997586</v>
      </c>
      <c r="CZ574">
        <v>-1802.3449828566529</v>
      </c>
      <c r="DA574">
        <v>-1339.7688354981301</v>
      </c>
      <c r="DB574">
        <v>-761.54865129997597</v>
      </c>
      <c r="DC574">
        <v>-18.1227001880643</v>
      </c>
      <c r="DD574">
        <v>973.11190129448551</v>
      </c>
      <c r="DE574">
        <v>-2634.9820481019942</v>
      </c>
      <c r="DF574">
        <v>-2264.9211302151762</v>
      </c>
      <c r="DG574">
        <v>-1802.3449828566529</v>
      </c>
      <c r="DH574">
        <v>-1207.6042219671231</v>
      </c>
      <c r="DI574">
        <v>-414.61654078108307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</row>
    <row r="575" spans="1:123" x14ac:dyDescent="0.25">
      <c r="A575" s="80" t="s">
        <v>701</v>
      </c>
      <c r="B575">
        <v>16573.716645132601</v>
      </c>
      <c r="C575">
        <v>6780.428998563234</v>
      </c>
      <c r="D575">
        <v>0</v>
      </c>
      <c r="E575">
        <v>26</v>
      </c>
      <c r="F575">
        <v>67</v>
      </c>
      <c r="G575">
        <v>1671908303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32851</v>
      </c>
      <c r="O575">
        <v>0</v>
      </c>
      <c r="P575">
        <v>33688</v>
      </c>
      <c r="Q575">
        <v>7</v>
      </c>
      <c r="R575">
        <v>21</v>
      </c>
      <c r="S575">
        <v>0</v>
      </c>
      <c r="T575">
        <v>421</v>
      </c>
      <c r="U575">
        <v>1</v>
      </c>
      <c r="V575">
        <v>112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303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416</v>
      </c>
      <c r="BI575">
        <v>1769885.09</v>
      </c>
      <c r="BJ575">
        <v>1775758.1</v>
      </c>
      <c r="BK575">
        <v>5873.01</v>
      </c>
      <c r="BL575">
        <v>2</v>
      </c>
      <c r="BM575">
        <v>9</v>
      </c>
      <c r="BN575">
        <v>18532.953419771959</v>
      </c>
      <c r="BO575">
        <v>24405.965704907121</v>
      </c>
      <c r="BP575">
        <v>5873.0122851351543</v>
      </c>
      <c r="BQ575">
        <v>0</v>
      </c>
      <c r="BR575">
        <v>0</v>
      </c>
      <c r="BS575">
        <v>0</v>
      </c>
      <c r="BT575">
        <v>1751352.1365802281</v>
      </c>
      <c r="BU575">
        <v>1751352.1342950929</v>
      </c>
      <c r="BV575">
        <v>-2.2851351541248728E-3</v>
      </c>
      <c r="BW575">
        <v>5873.0122851351543</v>
      </c>
      <c r="BX575">
        <v>12202.982852453561</v>
      </c>
      <c r="BY575">
        <v>14643.579422944271</v>
      </c>
      <c r="BZ575">
        <v>17084.175993434979</v>
      </c>
      <c r="CA575">
        <v>19524.77256392569</v>
      </c>
      <c r="CB575">
        <v>21965.369134416411</v>
      </c>
      <c r="CC575">
        <v>26846.562275397831</v>
      </c>
      <c r="CD575">
        <v>29287.158845888542</v>
      </c>
      <c r="CE575">
        <v>31727.755416379248</v>
      </c>
      <c r="CF575">
        <v>34168.351986869973</v>
      </c>
      <c r="CG575">
        <v>36608.94855736068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4.1556129154845571</v>
      </c>
      <c r="CT575">
        <v>1.4630000000000001</v>
      </c>
      <c r="CU575">
        <v>-3.7446441391284391E-2</v>
      </c>
      <c r="CX575">
        <v>228.47914109162559</v>
      </c>
      <c r="CZ575">
        <v>-991.81914415373103</v>
      </c>
      <c r="DA575">
        <v>-449.46435071135062</v>
      </c>
      <c r="DB575">
        <v>228.479141091625</v>
      </c>
      <c r="DC575">
        <v>1100.1207734097361</v>
      </c>
      <c r="DD575">
        <v>2262.3096165005518</v>
      </c>
      <c r="DE575">
        <v>-1968.057772350016</v>
      </c>
      <c r="DF575">
        <v>-1534.173937596112</v>
      </c>
      <c r="DG575">
        <v>-991.81914415373103</v>
      </c>
      <c r="DH575">
        <v>-294.50583829924199</v>
      </c>
      <c r="DI575">
        <v>635.24523617341038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</row>
    <row r="576" spans="1:123" x14ac:dyDescent="0.25">
      <c r="A576" s="80" t="s">
        <v>654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31820.46878808337</v>
      </c>
      <c r="I576">
        <v>12093.891354003999</v>
      </c>
      <c r="J576">
        <v>0</v>
      </c>
      <c r="K576">
        <v>5</v>
      </c>
      <c r="L576">
        <v>34</v>
      </c>
      <c r="M576">
        <v>1671648797</v>
      </c>
      <c r="N576">
        <v>689846</v>
      </c>
      <c r="O576">
        <v>0</v>
      </c>
      <c r="P576">
        <v>931398</v>
      </c>
      <c r="Q576">
        <v>7</v>
      </c>
      <c r="R576">
        <v>17</v>
      </c>
      <c r="S576">
        <v>0</v>
      </c>
      <c r="T576">
        <v>239728</v>
      </c>
      <c r="U576">
        <v>7</v>
      </c>
      <c r="V576">
        <v>1729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81</v>
      </c>
      <c r="AC576">
        <v>7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1824</v>
      </c>
      <c r="BI576">
        <v>49940.84</v>
      </c>
      <c r="BJ576">
        <v>55423.12</v>
      </c>
      <c r="BK576">
        <v>5482.29</v>
      </c>
      <c r="BL576">
        <v>4</v>
      </c>
      <c r="BM576">
        <v>8</v>
      </c>
      <c r="BN576">
        <v>0</v>
      </c>
      <c r="BO576">
        <v>0</v>
      </c>
      <c r="BP576">
        <v>0</v>
      </c>
      <c r="BQ576">
        <v>41383.722047305921</v>
      </c>
      <c r="BR576">
        <v>46866.009603350147</v>
      </c>
      <c r="BS576">
        <v>5482.2875560442326</v>
      </c>
      <c r="BT576">
        <v>8557.1179526940759</v>
      </c>
      <c r="BU576">
        <v>8557.1103966498486</v>
      </c>
      <c r="BV576">
        <v>2.443955766466388E-3</v>
      </c>
      <c r="BW576">
        <v>5482.2875560442326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23433.004801675081</v>
      </c>
      <c r="CI576">
        <v>28119.605762010091</v>
      </c>
      <c r="CJ576">
        <v>32806.206722345109</v>
      </c>
      <c r="CK576">
        <v>37492.807682680133</v>
      </c>
      <c r="CL576">
        <v>42179.408643015136</v>
      </c>
      <c r="CM576">
        <v>51552.610563685172</v>
      </c>
      <c r="CN576">
        <v>56239.211524020182</v>
      </c>
      <c r="CO576">
        <v>60925.8124843552</v>
      </c>
      <c r="CP576">
        <v>65612.413444690217</v>
      </c>
      <c r="CQ576">
        <v>70299.014405025227</v>
      </c>
      <c r="CS576">
        <v>8.5486230199071329</v>
      </c>
      <c r="CT576">
        <v>1.4630000000000001</v>
      </c>
      <c r="CV576">
        <v>-0.53208838538262582</v>
      </c>
      <c r="CW576">
        <v>0.68455469218521847</v>
      </c>
      <c r="CY576">
        <v>6234.2148447933041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3890.914364625798</v>
      </c>
      <c r="DK576">
        <v>4932.3812447002456</v>
      </c>
      <c r="DL576">
        <v>6234.214844793305</v>
      </c>
      <c r="DM576">
        <v>7908.00090205581</v>
      </c>
      <c r="DN576">
        <v>10139.715645072491</v>
      </c>
      <c r="DO576">
        <v>2016.2739804917919</v>
      </c>
      <c r="DP576">
        <v>2849.44748455135</v>
      </c>
      <c r="DQ576">
        <v>3890.914364625798</v>
      </c>
      <c r="DR576">
        <v>5229.943210435802</v>
      </c>
      <c r="DS576">
        <v>7015.3150048491416</v>
      </c>
    </row>
    <row r="577" spans="1:123" x14ac:dyDescent="0.25">
      <c r="A577" s="80" t="s">
        <v>786</v>
      </c>
      <c r="B577">
        <v>14781.71399771058</v>
      </c>
      <c r="C577">
        <v>13393.620999999999</v>
      </c>
      <c r="D577">
        <v>0</v>
      </c>
      <c r="E577">
        <v>2</v>
      </c>
      <c r="F577">
        <v>10</v>
      </c>
      <c r="G577">
        <v>1671631811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266519</v>
      </c>
      <c r="O577">
        <v>1</v>
      </c>
      <c r="P577">
        <v>289297</v>
      </c>
      <c r="Q577">
        <v>6</v>
      </c>
      <c r="R577">
        <v>42</v>
      </c>
      <c r="S577">
        <v>22316</v>
      </c>
      <c r="T577">
        <v>242</v>
      </c>
      <c r="U577">
        <v>0</v>
      </c>
      <c r="V577">
        <v>2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217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22536</v>
      </c>
      <c r="BI577">
        <v>635995.43999999994</v>
      </c>
      <c r="BJ577">
        <v>641433.06999999995</v>
      </c>
      <c r="BK577">
        <v>5437.63</v>
      </c>
      <c r="BL577">
        <v>2</v>
      </c>
      <c r="BM577">
        <v>6</v>
      </c>
      <c r="BN577">
        <v>16580.457982773431</v>
      </c>
      <c r="BO577">
        <v>21987.651953307199</v>
      </c>
      <c r="BP577">
        <v>5407.1939705337727</v>
      </c>
      <c r="BQ577">
        <v>0</v>
      </c>
      <c r="BR577">
        <v>0</v>
      </c>
      <c r="BS577">
        <v>0</v>
      </c>
      <c r="BT577">
        <v>619414.98201722652</v>
      </c>
      <c r="BU577">
        <v>619445.41804669274</v>
      </c>
      <c r="BV577">
        <v>30.43602946622741</v>
      </c>
      <c r="BW577">
        <v>5407.1939705337727</v>
      </c>
      <c r="BX577">
        <v>10993.825976653599</v>
      </c>
      <c r="BY577">
        <v>13192.591171984321</v>
      </c>
      <c r="BZ577">
        <v>15391.35636731504</v>
      </c>
      <c r="CA577">
        <v>17590.12156264576</v>
      </c>
      <c r="CB577">
        <v>19788.886757976481</v>
      </c>
      <c r="CC577">
        <v>24186.41714863792</v>
      </c>
      <c r="CD577">
        <v>26385.182343968641</v>
      </c>
      <c r="CE577">
        <v>28583.947539299359</v>
      </c>
      <c r="CF577">
        <v>30782.71273463008</v>
      </c>
      <c r="CG577">
        <v>32981.477929960798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4.0663701123221738</v>
      </c>
      <c r="CT577">
        <v>1.4630000000000001</v>
      </c>
      <c r="CU577">
        <v>-1.6321709654774089E-2</v>
      </c>
      <c r="CX577">
        <v>89.719017793026893</v>
      </c>
      <c r="CZ577">
        <v>-1009.663579872333</v>
      </c>
      <c r="DA577">
        <v>-521.04909202106228</v>
      </c>
      <c r="DB577">
        <v>89.719017793026978</v>
      </c>
      <c r="DC577">
        <v>874.99230183971304</v>
      </c>
      <c r="DD577">
        <v>1922.0233472352941</v>
      </c>
      <c r="DE577">
        <v>-1889.1696580046209</v>
      </c>
      <c r="DF577">
        <v>-1498.278067723604</v>
      </c>
      <c r="DG577">
        <v>-1009.663579872333</v>
      </c>
      <c r="DH577">
        <v>-381.44495263498447</v>
      </c>
      <c r="DI577">
        <v>456.17988368148048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</row>
    <row r="578" spans="1:123" x14ac:dyDescent="0.25">
      <c r="A578" s="80" t="s">
        <v>789</v>
      </c>
      <c r="B578">
        <v>14386.346923346109</v>
      </c>
      <c r="C578">
        <v>11234.784885606599</v>
      </c>
      <c r="D578">
        <v>0</v>
      </c>
      <c r="E578">
        <v>31</v>
      </c>
      <c r="F578">
        <v>104</v>
      </c>
      <c r="G578">
        <v>1669594415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5296</v>
      </c>
      <c r="O578">
        <v>0</v>
      </c>
      <c r="P578">
        <v>5301</v>
      </c>
      <c r="Q578">
        <v>2</v>
      </c>
      <c r="R578">
        <v>10</v>
      </c>
      <c r="S578">
        <v>5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16651.7</v>
      </c>
      <c r="BJ578">
        <v>21857.52</v>
      </c>
      <c r="BK578">
        <v>5205.83</v>
      </c>
      <c r="BL578">
        <v>1</v>
      </c>
      <c r="BM578">
        <v>2</v>
      </c>
      <c r="BN578">
        <v>16648.32570815679</v>
      </c>
      <c r="BO578">
        <v>21854.152184980081</v>
      </c>
      <c r="BP578">
        <v>5205.8264768232921</v>
      </c>
      <c r="BQ578">
        <v>0</v>
      </c>
      <c r="BR578">
        <v>0</v>
      </c>
      <c r="BS578">
        <v>0</v>
      </c>
      <c r="BT578">
        <v>3.3742918432144511</v>
      </c>
      <c r="BU578">
        <v>3.3678150199229999</v>
      </c>
      <c r="BV578">
        <v>3.5231767078585112E-3</v>
      </c>
      <c r="BW578">
        <v>5205.8264768232921</v>
      </c>
      <c r="BX578">
        <v>10927.076092490041</v>
      </c>
      <c r="BY578">
        <v>13112.491310988051</v>
      </c>
      <c r="BZ578">
        <v>15297.90652948605</v>
      </c>
      <c r="CA578">
        <v>17483.32174798406</v>
      </c>
      <c r="CB578">
        <v>19668.736966482069</v>
      </c>
      <c r="CC578">
        <v>24039.56740347809</v>
      </c>
      <c r="CD578">
        <v>26224.982621976091</v>
      </c>
      <c r="CE578">
        <v>28410.397840474099</v>
      </c>
      <c r="CF578">
        <v>30595.813058972111</v>
      </c>
      <c r="CG578">
        <v>32781.228277470123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4.1980177945377761</v>
      </c>
      <c r="CT578">
        <v>1.4630000000000001</v>
      </c>
      <c r="CU578">
        <v>-4.7169355688636123E-2</v>
      </c>
      <c r="CX578">
        <v>257.7115694217274</v>
      </c>
      <c r="CZ578">
        <v>-834.99603982727695</v>
      </c>
      <c r="DA578">
        <v>-349.34821349438607</v>
      </c>
      <c r="DB578">
        <v>257.71156942172729</v>
      </c>
      <c r="DC578">
        <v>1038.217004599587</v>
      </c>
      <c r="DD578">
        <v>2078.8909181700669</v>
      </c>
      <c r="DE578">
        <v>-1709.162127226479</v>
      </c>
      <c r="DF578">
        <v>-1320.6438661601669</v>
      </c>
      <c r="DG578">
        <v>-834.99603982727604</v>
      </c>
      <c r="DH578">
        <v>-210.59169168498829</v>
      </c>
      <c r="DI578">
        <v>621.94743917139567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</row>
    <row r="579" spans="1:123" x14ac:dyDescent="0.25">
      <c r="A579" s="80" t="s">
        <v>790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28289.532864924109</v>
      </c>
      <c r="I579">
        <v>25543.181257160351</v>
      </c>
      <c r="J579">
        <v>17785.50546376975</v>
      </c>
      <c r="K579">
        <v>22</v>
      </c>
      <c r="L579">
        <v>30</v>
      </c>
      <c r="M579">
        <v>1668083794</v>
      </c>
      <c r="N579">
        <v>7941</v>
      </c>
      <c r="O579">
        <v>0</v>
      </c>
      <c r="P579">
        <v>8380</v>
      </c>
      <c r="Q579">
        <v>2</v>
      </c>
      <c r="R579">
        <v>8</v>
      </c>
      <c r="S579">
        <v>0</v>
      </c>
      <c r="T579">
        <v>439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38598.519999999997</v>
      </c>
      <c r="BJ579">
        <v>42312.23</v>
      </c>
      <c r="BK579">
        <v>3713.71</v>
      </c>
      <c r="BL579">
        <v>1</v>
      </c>
      <c r="BM579">
        <v>1</v>
      </c>
      <c r="BN579">
        <v>0</v>
      </c>
      <c r="BO579">
        <v>0</v>
      </c>
      <c r="BP579">
        <v>0</v>
      </c>
      <c r="BQ579">
        <v>38598.519380138401</v>
      </c>
      <c r="BR579">
        <v>42312.227581208332</v>
      </c>
      <c r="BS579">
        <v>3713.708201069931</v>
      </c>
      <c r="BT579">
        <v>6.1986159562366083E-4</v>
      </c>
      <c r="BU579">
        <v>2.4187916715163742E-3</v>
      </c>
      <c r="BV579">
        <v>1.7989300686167551E-3</v>
      </c>
      <c r="BW579">
        <v>3713.708201069931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21156.113790604169</v>
      </c>
      <c r="CI579">
        <v>25387.336548725001</v>
      </c>
      <c r="CJ579">
        <v>29618.559306845829</v>
      </c>
      <c r="CK579">
        <v>33849.782064966668</v>
      </c>
      <c r="CL579">
        <v>38081.004823087504</v>
      </c>
      <c r="CM579">
        <v>46543.450339329167</v>
      </c>
      <c r="CN579">
        <v>50774.673097450002</v>
      </c>
      <c r="CO579">
        <v>55005.89585557083</v>
      </c>
      <c r="CP579">
        <v>59237.118613691659</v>
      </c>
      <c r="CQ579">
        <v>63468.341371812487</v>
      </c>
      <c r="CS579">
        <v>11.39352509414122</v>
      </c>
      <c r="CT579">
        <v>1.4630000000000001</v>
      </c>
      <c r="CV579">
        <v>-0.64892340456976938</v>
      </c>
      <c r="CW579">
        <v>0.51362505911442746</v>
      </c>
      <c r="CY579">
        <v>6864.3486942321506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4748.7373151717356</v>
      </c>
      <c r="DK579">
        <v>5689.0090391985859</v>
      </c>
      <c r="DL579">
        <v>6864.3486942321524</v>
      </c>
      <c r="DM579">
        <v>8375.4996792753045</v>
      </c>
      <c r="DN579">
        <v>10390.367659332849</v>
      </c>
      <c r="DO579">
        <v>3056.2482119234019</v>
      </c>
      <c r="DP579">
        <v>3808.465591144884</v>
      </c>
      <c r="DQ579">
        <v>4748.7373151717356</v>
      </c>
      <c r="DR579">
        <v>5957.6581032062604</v>
      </c>
      <c r="DS579">
        <v>7569.5524872522919</v>
      </c>
    </row>
    <row r="580" spans="1:123" x14ac:dyDescent="0.25">
      <c r="A580" s="80" t="s">
        <v>792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19057.1147996816</v>
      </c>
      <c r="I580">
        <v>19057.1147996816</v>
      </c>
      <c r="J580">
        <v>17881.36027844471</v>
      </c>
      <c r="K580">
        <v>1</v>
      </c>
      <c r="L580">
        <v>0</v>
      </c>
      <c r="M580">
        <v>1652274753</v>
      </c>
      <c r="N580">
        <v>226</v>
      </c>
      <c r="O580">
        <v>0</v>
      </c>
      <c r="P580">
        <v>235</v>
      </c>
      <c r="Q580">
        <v>2</v>
      </c>
      <c r="R580">
        <v>3</v>
      </c>
      <c r="S580">
        <v>0</v>
      </c>
      <c r="T580">
        <v>9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27210.09</v>
      </c>
      <c r="BJ580">
        <v>28226.38</v>
      </c>
      <c r="BK580">
        <v>1016.28</v>
      </c>
      <c r="BL580">
        <v>1</v>
      </c>
      <c r="BM580">
        <v>1</v>
      </c>
      <c r="BN580">
        <v>0</v>
      </c>
      <c r="BO580">
        <v>0</v>
      </c>
      <c r="BP580">
        <v>0</v>
      </c>
      <c r="BQ580">
        <v>27210.094661115669</v>
      </c>
      <c r="BR580">
        <v>28226.377922909509</v>
      </c>
      <c r="BS580">
        <v>1016.2832617938381</v>
      </c>
      <c r="BT580">
        <v>-4.6611156722065061E-3</v>
      </c>
      <c r="BU580">
        <v>2.0770904920937032E-3</v>
      </c>
      <c r="BV580">
        <v>-3.2617938378507461E-3</v>
      </c>
      <c r="BW580">
        <v>1016.2832617938381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14113.188961454751</v>
      </c>
      <c r="CI580">
        <v>16935.8267537457</v>
      </c>
      <c r="CJ580">
        <v>19758.464546036659</v>
      </c>
      <c r="CK580">
        <v>22581.102338327612</v>
      </c>
      <c r="CL580">
        <v>25403.74013061856</v>
      </c>
      <c r="CM580">
        <v>31049.015715200461</v>
      </c>
      <c r="CN580">
        <v>33871.653507491414</v>
      </c>
      <c r="CO580">
        <v>36694.291299782373</v>
      </c>
      <c r="CP580">
        <v>39516.929092073311</v>
      </c>
      <c r="CQ580">
        <v>42339.566884364263</v>
      </c>
      <c r="CS580">
        <v>27.77412458125821</v>
      </c>
      <c r="CT580">
        <v>1.4630000000000001</v>
      </c>
      <c r="CV580">
        <v>-0.85598105933826008</v>
      </c>
      <c r="CW580">
        <v>0.2106997101881255</v>
      </c>
      <c r="CY580">
        <v>6040.3112189335388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4628.9923227880636</v>
      </c>
      <c r="DK580">
        <v>5256.2451655193863</v>
      </c>
      <c r="DL580">
        <v>6040.3112189335397</v>
      </c>
      <c r="DM580">
        <v>7048.3961447517368</v>
      </c>
      <c r="DN580">
        <v>8392.5093791759973</v>
      </c>
      <c r="DO580">
        <v>3499.937205871684</v>
      </c>
      <c r="DP580">
        <v>4001.7394800567408</v>
      </c>
      <c r="DQ580">
        <v>4628.9923227880636</v>
      </c>
      <c r="DR580">
        <v>5435.4602634426219</v>
      </c>
      <c r="DS580">
        <v>6510.7508509820318</v>
      </c>
    </row>
    <row r="581" spans="1:123" x14ac:dyDescent="0.25">
      <c r="A581" s="80" t="s">
        <v>737</v>
      </c>
      <c r="B581">
        <v>28273.016513044829</v>
      </c>
      <c r="C581">
        <v>26510.493439999998</v>
      </c>
      <c r="D581">
        <v>24230.83050722364</v>
      </c>
      <c r="E581">
        <v>4</v>
      </c>
      <c r="F581">
        <v>4</v>
      </c>
      <c r="G581">
        <v>1671624467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2463</v>
      </c>
      <c r="O581">
        <v>0</v>
      </c>
      <c r="P581">
        <v>2463</v>
      </c>
      <c r="Q581">
        <v>2</v>
      </c>
      <c r="R581">
        <v>5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40904.28</v>
      </c>
      <c r="BJ581">
        <v>41815.839999999997</v>
      </c>
      <c r="BK581">
        <v>911.56</v>
      </c>
      <c r="BL581">
        <v>1</v>
      </c>
      <c r="BM581">
        <v>1</v>
      </c>
      <c r="BN581">
        <v>40904.278658003692</v>
      </c>
      <c r="BO581">
        <v>41815.843498810893</v>
      </c>
      <c r="BP581">
        <v>911.56484080720315</v>
      </c>
      <c r="BQ581">
        <v>0</v>
      </c>
      <c r="BR581">
        <v>0</v>
      </c>
      <c r="BS581">
        <v>0</v>
      </c>
      <c r="BT581">
        <v>1.3419963070191441E-3</v>
      </c>
      <c r="BU581">
        <v>-3.4988108964171261E-3</v>
      </c>
      <c r="BV581">
        <v>-4.8408072032088967E-3</v>
      </c>
      <c r="BW581">
        <v>911.56484080720315</v>
      </c>
      <c r="BX581">
        <v>20907.92174940545</v>
      </c>
      <c r="BY581">
        <v>25089.50609928654</v>
      </c>
      <c r="BZ581">
        <v>29271.090449167619</v>
      </c>
      <c r="CA581">
        <v>33452.674799048713</v>
      </c>
      <c r="CB581">
        <v>37634.259148929807</v>
      </c>
      <c r="CC581">
        <v>45997.427848691987</v>
      </c>
      <c r="CD581">
        <v>50179.012198573073</v>
      </c>
      <c r="CE581">
        <v>54360.596548454159</v>
      </c>
      <c r="CF581">
        <v>58542.180898335253</v>
      </c>
      <c r="CG581">
        <v>62723.765248216339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45.872593618005702</v>
      </c>
      <c r="CT581">
        <v>1.4630000000000001</v>
      </c>
      <c r="CU581">
        <v>-0.91280196551977955</v>
      </c>
      <c r="CX581">
        <v>9542.3960338955203</v>
      </c>
      <c r="CZ581">
        <v>7451.6038589549753</v>
      </c>
      <c r="DA581">
        <v>8380.8448255952171</v>
      </c>
      <c r="DB581">
        <v>9542.3960338955203</v>
      </c>
      <c r="DC581">
        <v>11035.81901599591</v>
      </c>
      <c r="DD581">
        <v>13027.04965879643</v>
      </c>
      <c r="DE581">
        <v>5778.9701190025398</v>
      </c>
      <c r="DF581">
        <v>6522.3628923147326</v>
      </c>
      <c r="DG581">
        <v>7451.6038589549753</v>
      </c>
      <c r="DH581">
        <v>8646.342244635287</v>
      </c>
      <c r="DI581">
        <v>10239.326758875701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</row>
    <row r="582" spans="1:123" x14ac:dyDescent="0.25">
      <c r="A582" s="80" t="s">
        <v>1150</v>
      </c>
      <c r="B582">
        <v>16986.843441501489</v>
      </c>
      <c r="C582">
        <v>16986.843120000001</v>
      </c>
      <c r="D582">
        <v>16476.015409962161</v>
      </c>
      <c r="E582">
        <v>2</v>
      </c>
      <c r="F582">
        <v>0</v>
      </c>
      <c r="G582">
        <v>1669885319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16163</v>
      </c>
      <c r="O582">
        <v>0</v>
      </c>
      <c r="P582">
        <v>17167</v>
      </c>
      <c r="Q582">
        <v>3</v>
      </c>
      <c r="R582">
        <v>6</v>
      </c>
      <c r="S582">
        <v>37</v>
      </c>
      <c r="T582">
        <v>967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37</v>
      </c>
      <c r="BI582">
        <v>38633.54</v>
      </c>
      <c r="BJ582">
        <v>38858.74</v>
      </c>
      <c r="BK582">
        <v>225.21</v>
      </c>
      <c r="BL582">
        <v>2</v>
      </c>
      <c r="BM582">
        <v>5</v>
      </c>
      <c r="BN582">
        <v>24795.15771775545</v>
      </c>
      <c r="BO582">
        <v>25020.36345330215</v>
      </c>
      <c r="BP582">
        <v>225.20573554669809</v>
      </c>
      <c r="BQ582">
        <v>0</v>
      </c>
      <c r="BR582">
        <v>0</v>
      </c>
      <c r="BS582">
        <v>0</v>
      </c>
      <c r="BT582">
        <v>13838.382282244551</v>
      </c>
      <c r="BU582">
        <v>13838.376546697849</v>
      </c>
      <c r="BV582">
        <v>4.2644533019142727E-3</v>
      </c>
      <c r="BW582">
        <v>225.20573554669809</v>
      </c>
      <c r="BX582">
        <v>12510.181726651081</v>
      </c>
      <c r="BY582">
        <v>15012.21807198129</v>
      </c>
      <c r="BZ582">
        <v>17514.254417311509</v>
      </c>
      <c r="CA582">
        <v>20016.290762641722</v>
      </c>
      <c r="CB582">
        <v>22518.327107971931</v>
      </c>
      <c r="CC582">
        <v>27522.39979863237</v>
      </c>
      <c r="CD582">
        <v>30024.436143962579</v>
      </c>
      <c r="CE582">
        <v>32526.472489292799</v>
      </c>
      <c r="CF582">
        <v>35028.508834623011</v>
      </c>
      <c r="CG582">
        <v>37530.545179953217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111.1000276816395</v>
      </c>
      <c r="CT582">
        <v>1.4630000000000001</v>
      </c>
      <c r="CU582">
        <v>-0.96399640861060698</v>
      </c>
      <c r="CX582">
        <v>6029.885127778839</v>
      </c>
      <c r="CZ582">
        <v>4778.8669551137327</v>
      </c>
      <c r="DA582">
        <v>5334.8750318537795</v>
      </c>
      <c r="DB582">
        <v>6029.8851277788399</v>
      </c>
      <c r="DC582">
        <v>6923.4695368253451</v>
      </c>
      <c r="DD582">
        <v>8114.9154155540191</v>
      </c>
      <c r="DE582">
        <v>3778.0524169816458</v>
      </c>
      <c r="DF582">
        <v>4222.858878373685</v>
      </c>
      <c r="DG582">
        <v>4778.8669551137327</v>
      </c>
      <c r="DH582">
        <v>5493.7344823509366</v>
      </c>
      <c r="DI582">
        <v>6446.8911853338759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</row>
    <row r="583" spans="1:123" x14ac:dyDescent="0.25">
      <c r="A583" s="80" t="s">
        <v>660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47062.088606897261</v>
      </c>
      <c r="I583">
        <v>0</v>
      </c>
      <c r="J583">
        <v>0</v>
      </c>
      <c r="K583">
        <v>15</v>
      </c>
      <c r="L583">
        <v>23</v>
      </c>
      <c r="M583">
        <v>1671198621</v>
      </c>
      <c r="N583">
        <v>375215</v>
      </c>
      <c r="O583">
        <v>0</v>
      </c>
      <c r="P583">
        <v>377718</v>
      </c>
      <c r="Q583">
        <v>7</v>
      </c>
      <c r="R583">
        <v>21</v>
      </c>
      <c r="S583">
        <v>10</v>
      </c>
      <c r="T583">
        <v>1740</v>
      </c>
      <c r="U583">
        <v>248</v>
      </c>
      <c r="V583">
        <v>5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497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3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763</v>
      </c>
      <c r="BI583">
        <v>1074326.31</v>
      </c>
      <c r="BJ583">
        <v>1288948.28</v>
      </c>
      <c r="BK583">
        <v>214621.97</v>
      </c>
      <c r="BL583">
        <v>3</v>
      </c>
      <c r="BM583">
        <v>7</v>
      </c>
      <c r="BN583">
        <v>0</v>
      </c>
      <c r="BO583">
        <v>0</v>
      </c>
      <c r="BP583">
        <v>0</v>
      </c>
      <c r="BQ583">
        <v>69500.372261374636</v>
      </c>
      <c r="BR583">
        <v>69632.532684417791</v>
      </c>
      <c r="BS583">
        <v>132.16042304315701</v>
      </c>
      <c r="BT583">
        <v>1004825.937738625</v>
      </c>
      <c r="BU583">
        <v>1219315.7473155819</v>
      </c>
      <c r="BV583">
        <v>214489.80957695679</v>
      </c>
      <c r="BW583">
        <v>132.16042304315701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34816.266342208903</v>
      </c>
      <c r="CI583">
        <v>41779.51961065067</v>
      </c>
      <c r="CJ583">
        <v>48742.772879092452</v>
      </c>
      <c r="CK583">
        <v>55706.026147534227</v>
      </c>
      <c r="CL583">
        <v>62669.279415976023</v>
      </c>
      <c r="CM583">
        <v>76595.785952859573</v>
      </c>
      <c r="CN583">
        <v>83559.03922130134</v>
      </c>
      <c r="CO583">
        <v>90522.292489743137</v>
      </c>
      <c r="CP583">
        <v>97485.545758184904</v>
      </c>
      <c r="CQ583">
        <v>104448.7990266267</v>
      </c>
      <c r="CS583">
        <v>526.87885738440218</v>
      </c>
      <c r="CT583">
        <v>1.4630000000000001</v>
      </c>
      <c r="CV583">
        <v>-0.99240812201146711</v>
      </c>
      <c r="CW583">
        <v>1.1106917497223621E-2</v>
      </c>
      <c r="CY583">
        <v>17275.972748061289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13794.3461138404</v>
      </c>
      <c r="DK583">
        <v>15341.735729049689</v>
      </c>
      <c r="DL583">
        <v>17275.972748061289</v>
      </c>
      <c r="DM583">
        <v>19762.848915361919</v>
      </c>
      <c r="DN583">
        <v>23078.683805096109</v>
      </c>
      <c r="DO583">
        <v>11009.044806463689</v>
      </c>
      <c r="DP583">
        <v>12246.95649863112</v>
      </c>
      <c r="DQ583">
        <v>13794.3461138404</v>
      </c>
      <c r="DR583">
        <v>15783.847047680911</v>
      </c>
      <c r="DS583">
        <v>18436.514959468252</v>
      </c>
    </row>
    <row r="584" spans="1:123" x14ac:dyDescent="0.25">
      <c r="A584" s="80" t="s">
        <v>815</v>
      </c>
      <c r="B584">
        <v>17453.23246371546</v>
      </c>
      <c r="C584">
        <v>17453.23246371546</v>
      </c>
      <c r="D584">
        <v>17453.23246371546</v>
      </c>
      <c r="E584">
        <v>0</v>
      </c>
      <c r="F584">
        <v>0</v>
      </c>
      <c r="G584">
        <v>1658147597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71047</v>
      </c>
      <c r="O584">
        <v>0</v>
      </c>
      <c r="P584">
        <v>236683</v>
      </c>
      <c r="Q584">
        <v>6</v>
      </c>
      <c r="R584">
        <v>10</v>
      </c>
      <c r="S584">
        <v>0</v>
      </c>
      <c r="T584">
        <v>132</v>
      </c>
      <c r="U584">
        <v>323</v>
      </c>
      <c r="V584">
        <v>8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165171</v>
      </c>
      <c r="AC584">
        <v>2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165504</v>
      </c>
      <c r="BI584">
        <v>12238.64</v>
      </c>
      <c r="BJ584">
        <v>12238.64</v>
      </c>
      <c r="BK584">
        <v>0</v>
      </c>
      <c r="BL584">
        <v>2</v>
      </c>
      <c r="BM584">
        <v>5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12238.64</v>
      </c>
      <c r="BU584">
        <v>12238.64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T584">
        <v>1.4630000000000001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</row>
    <row r="585" spans="1:123" x14ac:dyDescent="0.25">
      <c r="A585" s="80" t="s">
        <v>304</v>
      </c>
      <c r="B585">
        <v>110000</v>
      </c>
      <c r="C585">
        <v>110000</v>
      </c>
      <c r="D585">
        <v>110000</v>
      </c>
      <c r="E585">
        <v>0</v>
      </c>
      <c r="F585">
        <v>0</v>
      </c>
      <c r="G585">
        <v>1663204578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161684</v>
      </c>
      <c r="O585">
        <v>0</v>
      </c>
      <c r="P585">
        <v>161684</v>
      </c>
      <c r="Q585">
        <v>2</v>
      </c>
      <c r="R585">
        <v>4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1</v>
      </c>
      <c r="BM585">
        <v>1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T585">
        <v>1.4630000000000001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</row>
    <row r="586" spans="1:123" x14ac:dyDescent="0.25">
      <c r="A586" s="80" t="s">
        <v>1270</v>
      </c>
      <c r="B586">
        <v>79103.189060429999</v>
      </c>
      <c r="C586">
        <v>79103.189060429999</v>
      </c>
      <c r="D586">
        <v>79103.189060429999</v>
      </c>
      <c r="E586">
        <v>0</v>
      </c>
      <c r="F586">
        <v>0</v>
      </c>
      <c r="G586">
        <v>1670921207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236631</v>
      </c>
      <c r="O586">
        <v>0</v>
      </c>
      <c r="P586">
        <v>237094</v>
      </c>
      <c r="Q586">
        <v>6</v>
      </c>
      <c r="R586">
        <v>36</v>
      </c>
      <c r="S586">
        <v>59</v>
      </c>
      <c r="T586">
        <v>120</v>
      </c>
      <c r="U586">
        <v>0</v>
      </c>
      <c r="V586">
        <v>279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2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3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343</v>
      </c>
      <c r="BI586">
        <v>724931.08</v>
      </c>
      <c r="BJ586">
        <v>724931.08</v>
      </c>
      <c r="BK586">
        <v>0</v>
      </c>
      <c r="BL586">
        <v>2</v>
      </c>
      <c r="BM586">
        <v>9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724931.08</v>
      </c>
      <c r="BU586">
        <v>724931.08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T586">
        <v>1.4630000000000001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</row>
    <row r="587" spans="1:123" x14ac:dyDescent="0.25">
      <c r="A587" s="80" t="s">
        <v>1165</v>
      </c>
      <c r="B587">
        <v>14911.580192253139</v>
      </c>
      <c r="C587">
        <v>0</v>
      </c>
      <c r="D587">
        <v>0</v>
      </c>
      <c r="E587">
        <v>6</v>
      </c>
      <c r="F587">
        <v>12</v>
      </c>
      <c r="G587">
        <v>1667848163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364</v>
      </c>
      <c r="O587">
        <v>0</v>
      </c>
      <c r="P587">
        <v>364</v>
      </c>
      <c r="Q587">
        <v>4</v>
      </c>
      <c r="R587">
        <v>8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0.91</v>
      </c>
      <c r="BJ587">
        <v>0.99</v>
      </c>
      <c r="BK587">
        <v>0.08</v>
      </c>
      <c r="BL587">
        <v>2</v>
      </c>
      <c r="BM587">
        <v>3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0.91</v>
      </c>
      <c r="BU587">
        <v>0.99</v>
      </c>
      <c r="BV587">
        <v>0.08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T587">
        <v>1.4630000000000001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</row>
    <row r="588" spans="1:123" x14ac:dyDescent="0.25">
      <c r="A588" s="80" t="s">
        <v>206</v>
      </c>
      <c r="B588">
        <v>926601.36747491674</v>
      </c>
      <c r="C588">
        <v>926601.36747491674</v>
      </c>
      <c r="D588">
        <v>926601.36747491674</v>
      </c>
      <c r="E588">
        <v>0</v>
      </c>
      <c r="F588">
        <v>0</v>
      </c>
      <c r="G588">
        <v>1665188975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50923668</v>
      </c>
      <c r="O588">
        <v>0</v>
      </c>
      <c r="P588">
        <v>50936188</v>
      </c>
      <c r="Q588">
        <v>9</v>
      </c>
      <c r="R588">
        <v>116</v>
      </c>
      <c r="S588">
        <v>7</v>
      </c>
      <c r="T588">
        <v>0</v>
      </c>
      <c r="U588">
        <v>514</v>
      </c>
      <c r="V588">
        <v>536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2156</v>
      </c>
      <c r="AC588">
        <v>251</v>
      </c>
      <c r="AD588">
        <v>0</v>
      </c>
      <c r="AE588">
        <v>0</v>
      </c>
      <c r="AF588">
        <v>9056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508301858.31999999</v>
      </c>
      <c r="BJ588">
        <v>508301858.31999999</v>
      </c>
      <c r="BK588">
        <v>0</v>
      </c>
      <c r="BL588">
        <v>1</v>
      </c>
      <c r="BM588">
        <v>2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508301858.31999999</v>
      </c>
      <c r="BU588">
        <v>508301858.31999999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T588">
        <v>1.4630000000000001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</row>
    <row r="589" spans="1:123" x14ac:dyDescent="0.25">
      <c r="A589" s="80" t="s">
        <v>231</v>
      </c>
      <c r="B589">
        <v>37671.303666387183</v>
      </c>
      <c r="C589">
        <v>37671.303666387183</v>
      </c>
      <c r="D589">
        <v>37671.303666387183</v>
      </c>
      <c r="E589">
        <v>0</v>
      </c>
      <c r="F589">
        <v>0</v>
      </c>
      <c r="G589">
        <v>1672158095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60671172</v>
      </c>
      <c r="O589">
        <v>0</v>
      </c>
      <c r="P589">
        <v>60671172</v>
      </c>
      <c r="Q589">
        <v>4</v>
      </c>
      <c r="R589">
        <v>517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58444.93</v>
      </c>
      <c r="BJ589">
        <v>58444.93</v>
      </c>
      <c r="BK589">
        <v>0</v>
      </c>
      <c r="BL589">
        <v>1</v>
      </c>
      <c r="BM589">
        <v>1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58444.93</v>
      </c>
      <c r="BU589">
        <v>58444.93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T589">
        <v>1.4630000000000001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</row>
    <row r="590" spans="1:123" x14ac:dyDescent="0.25">
      <c r="A590" s="80" t="s">
        <v>801</v>
      </c>
      <c r="B590">
        <v>21125.014069776709</v>
      </c>
      <c r="C590">
        <v>0</v>
      </c>
      <c r="D590">
        <v>0</v>
      </c>
      <c r="E590">
        <v>108</v>
      </c>
      <c r="F590">
        <v>103</v>
      </c>
      <c r="G590">
        <v>1644489150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1464</v>
      </c>
      <c r="O590">
        <v>0</v>
      </c>
      <c r="P590">
        <v>1476</v>
      </c>
      <c r="Q590">
        <v>3</v>
      </c>
      <c r="R590">
        <v>18</v>
      </c>
      <c r="S590">
        <v>5</v>
      </c>
      <c r="T590">
        <v>0</v>
      </c>
      <c r="U590">
        <v>7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202.88</v>
      </c>
      <c r="BJ590">
        <v>202.88</v>
      </c>
      <c r="BK590">
        <v>0</v>
      </c>
      <c r="BL590">
        <v>1</v>
      </c>
      <c r="BM590">
        <v>2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202.88</v>
      </c>
      <c r="BU590">
        <v>202.88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T590">
        <v>1.4630000000000001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</row>
    <row r="591" spans="1:123" x14ac:dyDescent="0.25">
      <c r="A591" s="80" t="s">
        <v>811</v>
      </c>
      <c r="B591">
        <v>29732.27862571902</v>
      </c>
      <c r="C591">
        <v>0</v>
      </c>
      <c r="D591">
        <v>0</v>
      </c>
      <c r="E591">
        <v>4</v>
      </c>
      <c r="F591">
        <v>4</v>
      </c>
      <c r="G591">
        <v>1667412479</v>
      </c>
      <c r="H591">
        <v>30072.430626876241</v>
      </c>
      <c r="I591">
        <v>0</v>
      </c>
      <c r="J591">
        <v>0</v>
      </c>
      <c r="K591">
        <v>1</v>
      </c>
      <c r="L591">
        <v>2</v>
      </c>
      <c r="M591">
        <v>1669231911</v>
      </c>
      <c r="N591">
        <v>92</v>
      </c>
      <c r="O591">
        <v>0</v>
      </c>
      <c r="P591">
        <v>92</v>
      </c>
      <c r="Q591">
        <v>2</v>
      </c>
      <c r="R591">
        <v>2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1.68</v>
      </c>
      <c r="BJ591">
        <v>1.68</v>
      </c>
      <c r="BK591">
        <v>0</v>
      </c>
      <c r="BL591">
        <v>1</v>
      </c>
      <c r="BM591">
        <v>1</v>
      </c>
      <c r="BN591">
        <v>1.6845233203257099</v>
      </c>
      <c r="BO591">
        <v>1.6845233203257099</v>
      </c>
      <c r="BP591">
        <v>0</v>
      </c>
      <c r="BQ591">
        <v>0</v>
      </c>
      <c r="BR591">
        <v>0</v>
      </c>
      <c r="BS591">
        <v>0</v>
      </c>
      <c r="BT591">
        <v>-4.5233203257097898E-3</v>
      </c>
      <c r="BU591">
        <v>-4.5233203257097898E-3</v>
      </c>
      <c r="BV591">
        <v>0</v>
      </c>
      <c r="BW591">
        <v>0</v>
      </c>
      <c r="BX591">
        <v>0.84226166016285486</v>
      </c>
      <c r="BY591">
        <v>1.010713992195426</v>
      </c>
      <c r="BZ591">
        <v>1.1791663242279971</v>
      </c>
      <c r="CA591">
        <v>1.3476186562605681</v>
      </c>
      <c r="CB591">
        <v>1.5160709882931389</v>
      </c>
      <c r="CC591">
        <v>1.852975652358281</v>
      </c>
      <c r="CD591">
        <v>2.021427984390852</v>
      </c>
      <c r="CE591">
        <v>2.1898803164234231</v>
      </c>
      <c r="CF591">
        <v>2.3583326484559941</v>
      </c>
      <c r="CG591">
        <v>2.5267849804885651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 t="s">
        <v>116</v>
      </c>
      <c r="CT591">
        <v>1.4630000000000001</v>
      </c>
      <c r="CU591">
        <v>-1</v>
      </c>
      <c r="CZ591">
        <v>0.33690466406514202</v>
      </c>
      <c r="DA591">
        <v>0.37433851562793552</v>
      </c>
      <c r="DB591">
        <v>0.42113083008142738</v>
      </c>
      <c r="DC591">
        <v>0.48129237723591711</v>
      </c>
      <c r="DD591">
        <v>0.56150777344190328</v>
      </c>
      <c r="DE591">
        <v>0.2695237312521136</v>
      </c>
      <c r="DF591">
        <v>0.29947081250234842</v>
      </c>
      <c r="DG591">
        <v>0.33690466406514202</v>
      </c>
      <c r="DH591">
        <v>0.3850339017887337</v>
      </c>
      <c r="DI591">
        <v>0.44920621875352262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</row>
    <row r="592" spans="1:123" x14ac:dyDescent="0.25">
      <c r="A592" s="80" t="s">
        <v>1166</v>
      </c>
      <c r="B592">
        <v>95155.194678045955</v>
      </c>
      <c r="C592">
        <v>95155.194678045955</v>
      </c>
      <c r="D592">
        <v>95155.194678045955</v>
      </c>
      <c r="E592">
        <v>0</v>
      </c>
      <c r="F592">
        <v>0</v>
      </c>
      <c r="G592">
        <v>1671875831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2348575987</v>
      </c>
      <c r="O592">
        <v>0</v>
      </c>
      <c r="P592">
        <v>2348576416</v>
      </c>
      <c r="Q592">
        <v>7</v>
      </c>
      <c r="R592">
        <v>915</v>
      </c>
      <c r="S592">
        <v>132</v>
      </c>
      <c r="T592">
        <v>0</v>
      </c>
      <c r="U592">
        <v>0</v>
      </c>
      <c r="V592">
        <v>291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6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32331640.550000001</v>
      </c>
      <c r="BJ592">
        <v>32331640.550000001</v>
      </c>
      <c r="BK592">
        <v>0</v>
      </c>
      <c r="BL592">
        <v>2</v>
      </c>
      <c r="BM592">
        <v>19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32331640.550000001</v>
      </c>
      <c r="BU592">
        <v>32331640.550000001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T592">
        <v>1.4630000000000001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</row>
    <row r="593" spans="1:123" x14ac:dyDescent="0.25">
      <c r="A593" s="80" t="s">
        <v>238</v>
      </c>
      <c r="B593">
        <v>341901.48625327891</v>
      </c>
      <c r="C593">
        <v>341901.48625327891</v>
      </c>
      <c r="D593">
        <v>341901.48625327891</v>
      </c>
      <c r="E593">
        <v>0</v>
      </c>
      <c r="F593">
        <v>0</v>
      </c>
      <c r="G593">
        <v>1672165031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141874169</v>
      </c>
      <c r="O593">
        <v>0</v>
      </c>
      <c r="P593">
        <v>141876318</v>
      </c>
      <c r="Q593">
        <v>8</v>
      </c>
      <c r="R593">
        <v>348</v>
      </c>
      <c r="S593">
        <v>2015</v>
      </c>
      <c r="T593">
        <v>0</v>
      </c>
      <c r="U593">
        <v>62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72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966.53</v>
      </c>
      <c r="BJ593">
        <v>966.53</v>
      </c>
      <c r="BK593">
        <v>0</v>
      </c>
      <c r="BL593">
        <v>1</v>
      </c>
      <c r="BM593">
        <v>1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966.53</v>
      </c>
      <c r="BU593">
        <v>966.53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T593">
        <v>1.4630000000000001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</row>
    <row r="594" spans="1:123" x14ac:dyDescent="0.25">
      <c r="A594" s="80" t="s">
        <v>373</v>
      </c>
      <c r="B594">
        <v>1495890.365549715</v>
      </c>
      <c r="C594">
        <v>0</v>
      </c>
      <c r="D594">
        <v>0</v>
      </c>
      <c r="E594">
        <v>149</v>
      </c>
      <c r="F594">
        <v>68</v>
      </c>
      <c r="G594">
        <v>1614249821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13</v>
      </c>
      <c r="O594">
        <v>0</v>
      </c>
      <c r="P594">
        <v>18</v>
      </c>
      <c r="Q594">
        <v>3</v>
      </c>
      <c r="R594">
        <v>11</v>
      </c>
      <c r="S594">
        <v>5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16.649999999999999</v>
      </c>
      <c r="BJ594">
        <v>16.649999999999999</v>
      </c>
      <c r="BK594">
        <v>0</v>
      </c>
      <c r="BL594">
        <v>1</v>
      </c>
      <c r="BM594">
        <v>1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16.649999999999999</v>
      </c>
      <c r="BU594">
        <v>16.649999999999999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T594">
        <v>1.4630000000000001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</row>
    <row r="595" spans="1:123" x14ac:dyDescent="0.25">
      <c r="A595" s="80" t="s">
        <v>793</v>
      </c>
      <c r="B595">
        <v>68622.7</v>
      </c>
      <c r="C595">
        <v>68622.7</v>
      </c>
      <c r="D595">
        <v>68622.7</v>
      </c>
      <c r="E595">
        <v>0</v>
      </c>
      <c r="F595">
        <v>0</v>
      </c>
      <c r="G595">
        <v>1667674511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100878</v>
      </c>
      <c r="O595">
        <v>0</v>
      </c>
      <c r="P595">
        <v>163360</v>
      </c>
      <c r="Q595">
        <v>8</v>
      </c>
      <c r="R595">
        <v>12</v>
      </c>
      <c r="S595">
        <v>0</v>
      </c>
      <c r="T595">
        <v>123</v>
      </c>
      <c r="U595">
        <v>0</v>
      </c>
      <c r="V595">
        <v>661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61698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62359</v>
      </c>
      <c r="BI595">
        <v>8612.75</v>
      </c>
      <c r="BJ595">
        <v>8612.75</v>
      </c>
      <c r="BK595">
        <v>0</v>
      </c>
      <c r="BL595">
        <v>1</v>
      </c>
      <c r="BM595">
        <v>2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8612.75</v>
      </c>
      <c r="BU595">
        <v>8612.75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T595">
        <v>1.4630000000000001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</row>
    <row r="596" spans="1:123" x14ac:dyDescent="0.25">
      <c r="A596" s="80" t="s">
        <v>228</v>
      </c>
      <c r="B596">
        <v>591819.96233366628</v>
      </c>
      <c r="C596">
        <v>591819.96233366628</v>
      </c>
      <c r="D596">
        <v>591819.96233366628</v>
      </c>
      <c r="E596">
        <v>0</v>
      </c>
      <c r="F596">
        <v>0</v>
      </c>
      <c r="G596">
        <v>1672175399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89333256</v>
      </c>
      <c r="O596">
        <v>0</v>
      </c>
      <c r="P596">
        <v>89345866</v>
      </c>
      <c r="Q596">
        <v>5</v>
      </c>
      <c r="R596">
        <v>133</v>
      </c>
      <c r="S596">
        <v>0</v>
      </c>
      <c r="T596">
        <v>0</v>
      </c>
      <c r="U596">
        <v>12533</v>
      </c>
      <c r="V596">
        <v>77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192370.79</v>
      </c>
      <c r="BJ596">
        <v>192370.79</v>
      </c>
      <c r="BK596">
        <v>0</v>
      </c>
      <c r="BL596">
        <v>1</v>
      </c>
      <c r="BM596">
        <v>2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192370.79</v>
      </c>
      <c r="BU596">
        <v>192370.79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T596">
        <v>1.4630000000000001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</row>
    <row r="597" spans="1:123" x14ac:dyDescent="0.25">
      <c r="A597" s="80" t="s">
        <v>1169</v>
      </c>
      <c r="B597">
        <v>92238.20118597176</v>
      </c>
      <c r="C597">
        <v>92238.20118597176</v>
      </c>
      <c r="D597">
        <v>92238.20118597176</v>
      </c>
      <c r="E597">
        <v>0</v>
      </c>
      <c r="F597">
        <v>0</v>
      </c>
      <c r="G597">
        <v>1671471899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29831767</v>
      </c>
      <c r="O597">
        <v>0</v>
      </c>
      <c r="P597">
        <v>29831767</v>
      </c>
      <c r="Q597">
        <v>5</v>
      </c>
      <c r="R597">
        <v>53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1</v>
      </c>
      <c r="BM597">
        <v>1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T597">
        <v>1.4630000000000001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</row>
    <row r="598" spans="1:123" x14ac:dyDescent="0.25">
      <c r="A598" s="80" t="s">
        <v>884</v>
      </c>
      <c r="B598">
        <v>19794.543455382911</v>
      </c>
      <c r="C598">
        <v>0</v>
      </c>
      <c r="D598">
        <v>0</v>
      </c>
      <c r="E598">
        <v>129</v>
      </c>
      <c r="F598">
        <v>116</v>
      </c>
      <c r="G598">
        <v>1641771956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397</v>
      </c>
      <c r="O598">
        <v>0</v>
      </c>
      <c r="P598">
        <v>415</v>
      </c>
      <c r="Q598">
        <v>3</v>
      </c>
      <c r="R598">
        <v>10</v>
      </c>
      <c r="S598">
        <v>5</v>
      </c>
      <c r="T598">
        <v>13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5</v>
      </c>
      <c r="BI598">
        <v>3424.52</v>
      </c>
      <c r="BJ598">
        <v>3424.52</v>
      </c>
      <c r="BK598">
        <v>0</v>
      </c>
      <c r="BL598">
        <v>1</v>
      </c>
      <c r="BM598">
        <v>1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3424.52</v>
      </c>
      <c r="BU598">
        <v>3424.52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T598">
        <v>1.4630000000000001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</row>
    <row r="599" spans="1:123" x14ac:dyDescent="0.25">
      <c r="A599" s="80" t="s">
        <v>1177</v>
      </c>
      <c r="B599">
        <v>15468.06337753992</v>
      </c>
      <c r="C599">
        <v>0</v>
      </c>
      <c r="D599">
        <v>0</v>
      </c>
      <c r="E599">
        <v>79</v>
      </c>
      <c r="F599">
        <v>93</v>
      </c>
      <c r="G599">
        <v>1639272735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30808</v>
      </c>
      <c r="O599">
        <v>0</v>
      </c>
      <c r="P599">
        <v>46700</v>
      </c>
      <c r="Q599">
        <v>6</v>
      </c>
      <c r="R599">
        <v>33</v>
      </c>
      <c r="S599">
        <v>31</v>
      </c>
      <c r="T599">
        <v>35</v>
      </c>
      <c r="U599">
        <v>0</v>
      </c>
      <c r="V599">
        <v>15825</v>
      </c>
      <c r="W599">
        <v>0</v>
      </c>
      <c r="X599">
        <v>0</v>
      </c>
      <c r="Y599">
        <v>0</v>
      </c>
      <c r="Z599">
        <v>0</v>
      </c>
      <c r="AA599">
        <v>1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15857</v>
      </c>
      <c r="BI599">
        <v>60822.82</v>
      </c>
      <c r="BJ599">
        <v>60822.82</v>
      </c>
      <c r="BK599">
        <v>0</v>
      </c>
      <c r="BL599">
        <v>2</v>
      </c>
      <c r="BM599">
        <v>9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60822.82</v>
      </c>
      <c r="BU599">
        <v>60822.82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T599">
        <v>1.4630000000000001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</row>
    <row r="600" spans="1:123" x14ac:dyDescent="0.25">
      <c r="A600" s="80" t="s">
        <v>1271</v>
      </c>
      <c r="B600">
        <v>52742.126655779997</v>
      </c>
      <c r="C600">
        <v>52742.126655779997</v>
      </c>
      <c r="D600">
        <v>52742.126655779997</v>
      </c>
      <c r="E600">
        <v>0</v>
      </c>
      <c r="F600">
        <v>0</v>
      </c>
      <c r="G600">
        <v>1670893379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549750</v>
      </c>
      <c r="O600">
        <v>0</v>
      </c>
      <c r="P600">
        <v>549761</v>
      </c>
      <c r="Q600">
        <v>2</v>
      </c>
      <c r="R600">
        <v>13</v>
      </c>
      <c r="S600">
        <v>0</v>
      </c>
      <c r="T600">
        <v>0</v>
      </c>
      <c r="U600">
        <v>11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210928.74</v>
      </c>
      <c r="BJ600">
        <v>210928.74</v>
      </c>
      <c r="BK600">
        <v>0</v>
      </c>
      <c r="BL600">
        <v>1</v>
      </c>
      <c r="BM600">
        <v>4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210928.74</v>
      </c>
      <c r="BU600">
        <v>210928.74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T600">
        <v>1.4630000000000001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</row>
    <row r="601" spans="1:123" x14ac:dyDescent="0.25">
      <c r="A601" s="80" t="s">
        <v>1159</v>
      </c>
      <c r="B601">
        <v>32313.92696063354</v>
      </c>
      <c r="C601">
        <v>22585.417051431581</v>
      </c>
      <c r="D601">
        <v>22585.417051431581</v>
      </c>
      <c r="E601">
        <v>19</v>
      </c>
      <c r="F601">
        <v>102</v>
      </c>
      <c r="G601">
        <v>1649669517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41570</v>
      </c>
      <c r="O601">
        <v>0</v>
      </c>
      <c r="P601">
        <v>41648</v>
      </c>
      <c r="Q601">
        <v>6</v>
      </c>
      <c r="R601">
        <v>21</v>
      </c>
      <c r="S601">
        <v>0</v>
      </c>
      <c r="T601">
        <v>69</v>
      </c>
      <c r="U601">
        <v>9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9</v>
      </c>
      <c r="BI601">
        <v>9384.5300000000007</v>
      </c>
      <c r="BJ601">
        <v>9384.5300000000007</v>
      </c>
      <c r="BK601">
        <v>0</v>
      </c>
      <c r="BL601">
        <v>1</v>
      </c>
      <c r="BM601">
        <v>3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9384.5300000000007</v>
      </c>
      <c r="BU601">
        <v>9384.5300000000007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T601">
        <v>1.4630000000000001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</row>
    <row r="602" spans="1:123" x14ac:dyDescent="0.25">
      <c r="A602" s="80" t="s">
        <v>814</v>
      </c>
      <c r="B602">
        <v>16820.728048998899</v>
      </c>
      <c r="C602">
        <v>0</v>
      </c>
      <c r="D602">
        <v>0</v>
      </c>
      <c r="E602">
        <v>58</v>
      </c>
      <c r="F602">
        <v>41</v>
      </c>
      <c r="G602">
        <v>1664845223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284192</v>
      </c>
      <c r="O602">
        <v>0</v>
      </c>
      <c r="P602">
        <v>284831</v>
      </c>
      <c r="Q602">
        <v>5</v>
      </c>
      <c r="R602">
        <v>16</v>
      </c>
      <c r="S602">
        <v>0</v>
      </c>
      <c r="T602">
        <v>603</v>
      </c>
      <c r="U602">
        <v>36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36</v>
      </c>
      <c r="BI602">
        <v>4585435.59</v>
      </c>
      <c r="BJ602">
        <v>7327861.29</v>
      </c>
      <c r="BK602">
        <v>2742425.7</v>
      </c>
      <c r="BL602">
        <v>1</v>
      </c>
      <c r="BM602">
        <v>3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4585435.59</v>
      </c>
      <c r="BU602">
        <v>7327861.29</v>
      </c>
      <c r="BV602">
        <v>2742425.7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T602">
        <v>1.4630000000000001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</row>
    <row r="603" spans="1:123" x14ac:dyDescent="0.25">
      <c r="A603" s="80" t="s">
        <v>812</v>
      </c>
      <c r="B603">
        <v>25025.846993843901</v>
      </c>
      <c r="C603">
        <v>5.0605148295292998E-5</v>
      </c>
      <c r="D603">
        <v>5.0605148295292998E-5</v>
      </c>
      <c r="E603">
        <v>44</v>
      </c>
      <c r="F603">
        <v>39</v>
      </c>
      <c r="G603">
        <v>1616973980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1295</v>
      </c>
      <c r="O603">
        <v>0</v>
      </c>
      <c r="P603">
        <v>3501</v>
      </c>
      <c r="Q603">
        <v>4</v>
      </c>
      <c r="R603">
        <v>29</v>
      </c>
      <c r="S603">
        <v>2202</v>
      </c>
      <c r="T603">
        <v>0</v>
      </c>
      <c r="U603">
        <v>4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5948.2</v>
      </c>
      <c r="BJ603">
        <v>5948.59</v>
      </c>
      <c r="BK603">
        <v>1.28</v>
      </c>
      <c r="BL603">
        <v>2</v>
      </c>
      <c r="BM603">
        <v>7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5948.2</v>
      </c>
      <c r="BU603">
        <v>5948.59</v>
      </c>
      <c r="BV603">
        <v>1.28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T603">
        <v>1.4630000000000001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</row>
    <row r="604" spans="1:123" x14ac:dyDescent="0.25">
      <c r="A604" s="80" t="s">
        <v>1186</v>
      </c>
      <c r="B604">
        <v>29881.39313666111</v>
      </c>
      <c r="C604">
        <v>27999.201826145039</v>
      </c>
      <c r="D604">
        <v>27999.201826145039</v>
      </c>
      <c r="E604">
        <v>6</v>
      </c>
      <c r="F604">
        <v>3</v>
      </c>
      <c r="G604">
        <v>1653665530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57998</v>
      </c>
      <c r="O604">
        <v>0</v>
      </c>
      <c r="P604">
        <v>70336</v>
      </c>
      <c r="Q604">
        <v>6</v>
      </c>
      <c r="R604">
        <v>88</v>
      </c>
      <c r="S604">
        <v>265</v>
      </c>
      <c r="T604">
        <v>0</v>
      </c>
      <c r="U604">
        <v>0</v>
      </c>
      <c r="V604">
        <v>11756</v>
      </c>
      <c r="W604">
        <v>0</v>
      </c>
      <c r="X604">
        <v>0</v>
      </c>
      <c r="Y604">
        <v>0</v>
      </c>
      <c r="Z604">
        <v>0</v>
      </c>
      <c r="AA604">
        <v>311</v>
      </c>
      <c r="AB604">
        <v>0</v>
      </c>
      <c r="AC604">
        <v>6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443335</v>
      </c>
      <c r="BJ604">
        <v>443366.32</v>
      </c>
      <c r="BK604">
        <v>227.6</v>
      </c>
      <c r="BL604">
        <v>5</v>
      </c>
      <c r="BM604">
        <v>24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443335</v>
      </c>
      <c r="BU604">
        <v>443366.32</v>
      </c>
      <c r="BV604">
        <v>227.6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T604">
        <v>1.4630000000000001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</row>
    <row r="605" spans="1:123" x14ac:dyDescent="0.25">
      <c r="A605" s="80" t="s">
        <v>225</v>
      </c>
      <c r="B605">
        <v>1100000</v>
      </c>
      <c r="C605">
        <v>1100000</v>
      </c>
      <c r="D605">
        <v>1100000</v>
      </c>
      <c r="E605">
        <v>0</v>
      </c>
      <c r="F605">
        <v>0</v>
      </c>
      <c r="G605">
        <v>1641283121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8301582048</v>
      </c>
      <c r="O605">
        <v>0</v>
      </c>
      <c r="P605">
        <v>8301582054</v>
      </c>
      <c r="Q605">
        <v>4</v>
      </c>
      <c r="R605">
        <v>41</v>
      </c>
      <c r="S605">
        <v>6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622284.84</v>
      </c>
      <c r="BJ605">
        <v>622284.84</v>
      </c>
      <c r="BK605">
        <v>0</v>
      </c>
      <c r="BL605">
        <v>1</v>
      </c>
      <c r="BM605">
        <v>1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622284.84</v>
      </c>
      <c r="BU605">
        <v>622284.84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T605">
        <v>1.4630000000000001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</row>
    <row r="606" spans="1:123" x14ac:dyDescent="0.25">
      <c r="A606" s="80" t="s">
        <v>375</v>
      </c>
      <c r="B606">
        <v>17345.305243059142</v>
      </c>
      <c r="C606">
        <v>0</v>
      </c>
      <c r="D606">
        <v>0</v>
      </c>
      <c r="E606">
        <v>6</v>
      </c>
      <c r="F606">
        <v>10</v>
      </c>
      <c r="G606">
        <v>1669029227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325794</v>
      </c>
      <c r="O606">
        <v>0</v>
      </c>
      <c r="P606">
        <v>331844</v>
      </c>
      <c r="Q606">
        <v>6</v>
      </c>
      <c r="R606">
        <v>44</v>
      </c>
      <c r="S606">
        <v>33</v>
      </c>
      <c r="T606">
        <v>0</v>
      </c>
      <c r="U606">
        <v>0</v>
      </c>
      <c r="V606">
        <v>921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5021</v>
      </c>
      <c r="AC606">
        <v>75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11755729.550000001</v>
      </c>
      <c r="BJ606">
        <v>19987570.760000002</v>
      </c>
      <c r="BK606">
        <v>8231841.21</v>
      </c>
      <c r="BL606">
        <v>4</v>
      </c>
      <c r="BM606">
        <v>20</v>
      </c>
      <c r="BN606">
        <v>25539.317345619929</v>
      </c>
      <c r="BO606">
        <v>25539.317345619929</v>
      </c>
      <c r="BP606">
        <v>0</v>
      </c>
      <c r="BQ606">
        <v>0</v>
      </c>
      <c r="BR606">
        <v>0</v>
      </c>
      <c r="BS606">
        <v>0</v>
      </c>
      <c r="BT606">
        <v>11730190.23265438</v>
      </c>
      <c r="BU606">
        <v>19962031.442654379</v>
      </c>
      <c r="BV606">
        <v>8231841.21</v>
      </c>
      <c r="BW606">
        <v>0</v>
      </c>
      <c r="BX606">
        <v>12769.658672809959</v>
      </c>
      <c r="BY606">
        <v>15323.590407371959</v>
      </c>
      <c r="BZ606">
        <v>17877.52214193395</v>
      </c>
      <c r="CA606">
        <v>20431.45387649594</v>
      </c>
      <c r="CB606">
        <v>22985.38561105794</v>
      </c>
      <c r="CC606">
        <v>28093.249080181929</v>
      </c>
      <c r="CD606">
        <v>30647.180814743919</v>
      </c>
      <c r="CE606">
        <v>33201.112549305908</v>
      </c>
      <c r="CF606">
        <v>35755.044283867901</v>
      </c>
      <c r="CG606">
        <v>38308.976018429887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 t="s">
        <v>116</v>
      </c>
      <c r="CT606">
        <v>1.4630000000000001</v>
      </c>
      <c r="CU606">
        <v>-1</v>
      </c>
      <c r="CZ606">
        <v>5107.8634691239859</v>
      </c>
      <c r="DA606">
        <v>5675.4038545822068</v>
      </c>
      <c r="DB606">
        <v>6384.8293364049823</v>
      </c>
      <c r="DC606">
        <v>7296.9478130342659</v>
      </c>
      <c r="DD606">
        <v>8513.1057818733098</v>
      </c>
      <c r="DE606">
        <v>4086.2907752991891</v>
      </c>
      <c r="DF606">
        <v>4540.3230836657649</v>
      </c>
      <c r="DG606">
        <v>5107.8634691239859</v>
      </c>
      <c r="DH606">
        <v>5837.5582504274134</v>
      </c>
      <c r="DI606">
        <v>6810.4846254986478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</row>
    <row r="607" spans="1:123" x14ac:dyDescent="0.25">
      <c r="A607" s="80" t="s">
        <v>722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31204.05363752113</v>
      </c>
      <c r="I607">
        <v>0</v>
      </c>
      <c r="J607">
        <v>0</v>
      </c>
      <c r="K607">
        <v>7</v>
      </c>
      <c r="L607">
        <v>34</v>
      </c>
      <c r="M607">
        <v>1670661735</v>
      </c>
      <c r="N607">
        <v>471</v>
      </c>
      <c r="O607">
        <v>0</v>
      </c>
      <c r="P607">
        <v>777</v>
      </c>
      <c r="Q607">
        <v>6</v>
      </c>
      <c r="R607">
        <v>17</v>
      </c>
      <c r="S607">
        <v>1</v>
      </c>
      <c r="T607">
        <v>260</v>
      </c>
      <c r="U607">
        <v>6</v>
      </c>
      <c r="V607">
        <v>39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46</v>
      </c>
      <c r="BI607">
        <v>5552.11</v>
      </c>
      <c r="BJ607">
        <v>5552.12</v>
      </c>
      <c r="BK607">
        <v>0.01</v>
      </c>
      <c r="BL607">
        <v>4</v>
      </c>
      <c r="BM607">
        <v>4</v>
      </c>
      <c r="BN607">
        <v>0</v>
      </c>
      <c r="BO607">
        <v>0</v>
      </c>
      <c r="BP607">
        <v>0</v>
      </c>
      <c r="BQ607">
        <v>232.7507145389107</v>
      </c>
      <c r="BR607">
        <v>232.7507145389107</v>
      </c>
      <c r="BS607">
        <v>0</v>
      </c>
      <c r="BT607">
        <v>5319.3592854610888</v>
      </c>
      <c r="BU607">
        <v>5319.369285461089</v>
      </c>
      <c r="BV607">
        <v>0.01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116.37535726945541</v>
      </c>
      <c r="CI607">
        <v>139.65042872334641</v>
      </c>
      <c r="CJ607">
        <v>162.9255001772375</v>
      </c>
      <c r="CK607">
        <v>186.20057163112861</v>
      </c>
      <c r="CL607">
        <v>209.4756430850197</v>
      </c>
      <c r="CM607">
        <v>256.02578599280179</v>
      </c>
      <c r="CN607">
        <v>279.30085744669287</v>
      </c>
      <c r="CO607">
        <v>302.57592890058402</v>
      </c>
      <c r="CP607">
        <v>325.85100035447499</v>
      </c>
      <c r="CQ607">
        <v>349.12607180836608</v>
      </c>
      <c r="CS607" t="s">
        <v>116</v>
      </c>
      <c r="CT607">
        <v>1.4630000000000001</v>
      </c>
      <c r="CV607">
        <v>-1</v>
      </c>
      <c r="CW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46.550142907782153</v>
      </c>
      <c r="DK607">
        <v>51.722381008646828</v>
      </c>
      <c r="DL607">
        <v>58.187678634727682</v>
      </c>
      <c r="DM607">
        <v>66.500204153974494</v>
      </c>
      <c r="DN607">
        <v>77.583571512970238</v>
      </c>
      <c r="DO607">
        <v>37.240114326225722</v>
      </c>
      <c r="DP607">
        <v>41.377904806917464</v>
      </c>
      <c r="DQ607">
        <v>46.550142907782153</v>
      </c>
      <c r="DR607">
        <v>53.200163323179588</v>
      </c>
      <c r="DS607">
        <v>62.066857210376192</v>
      </c>
    </row>
    <row r="608" spans="1:123" x14ac:dyDescent="0.25">
      <c r="A608" s="80" t="s">
        <v>1173</v>
      </c>
      <c r="B608">
        <v>89485.73663867508</v>
      </c>
      <c r="C608">
        <v>89485.73663867508</v>
      </c>
      <c r="D608">
        <v>89485.73663867508</v>
      </c>
      <c r="E608">
        <v>0</v>
      </c>
      <c r="F608">
        <v>0</v>
      </c>
      <c r="G608">
        <v>1668707531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1880384</v>
      </c>
      <c r="O608">
        <v>0</v>
      </c>
      <c r="P608">
        <v>1880384</v>
      </c>
      <c r="Q608">
        <v>5</v>
      </c>
      <c r="R608">
        <v>16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75787183.200000003</v>
      </c>
      <c r="BJ608">
        <v>75787183.200000003</v>
      </c>
      <c r="BK608">
        <v>0</v>
      </c>
      <c r="BL608">
        <v>1</v>
      </c>
      <c r="BM608">
        <v>5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75787183.200000003</v>
      </c>
      <c r="BU608">
        <v>75787183.200000003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T608">
        <v>1.4630000000000001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</row>
    <row r="609" spans="1:123" x14ac:dyDescent="0.25">
      <c r="A609" s="80" t="s">
        <v>1164</v>
      </c>
      <c r="B609">
        <v>15931.461263630001</v>
      </c>
      <c r="C609">
        <v>15931.461263630001</v>
      </c>
      <c r="D609">
        <v>15931.461263630001</v>
      </c>
      <c r="E609">
        <v>0</v>
      </c>
      <c r="F609">
        <v>0</v>
      </c>
      <c r="G609">
        <v>1665668567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17128009</v>
      </c>
      <c r="O609">
        <v>0</v>
      </c>
      <c r="P609">
        <v>17128042</v>
      </c>
      <c r="Q609">
        <v>6</v>
      </c>
      <c r="R609">
        <v>64</v>
      </c>
      <c r="S609">
        <v>15</v>
      </c>
      <c r="T609">
        <v>0</v>
      </c>
      <c r="U609">
        <v>0</v>
      </c>
      <c r="V609">
        <v>18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4355768.4000000004</v>
      </c>
      <c r="BJ609">
        <v>4355768.4000000004</v>
      </c>
      <c r="BK609">
        <v>0</v>
      </c>
      <c r="BL609">
        <v>2</v>
      </c>
      <c r="BM609">
        <v>6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4355768.4000000004</v>
      </c>
      <c r="BU609">
        <v>4355768.4000000004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T609">
        <v>1.4630000000000001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</row>
    <row r="610" spans="1:123" x14ac:dyDescent="0.25">
      <c r="A610" s="80" t="s">
        <v>1187</v>
      </c>
      <c r="B610">
        <v>29974.736230590712</v>
      </c>
      <c r="C610">
        <v>0</v>
      </c>
      <c r="D610">
        <v>0</v>
      </c>
      <c r="E610">
        <v>132</v>
      </c>
      <c r="F610">
        <v>110</v>
      </c>
      <c r="G610">
        <v>1644555328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63443226</v>
      </c>
      <c r="O610">
        <v>0</v>
      </c>
      <c r="P610">
        <v>63443260</v>
      </c>
      <c r="Q610">
        <v>6</v>
      </c>
      <c r="R610">
        <v>47</v>
      </c>
      <c r="S610">
        <v>5</v>
      </c>
      <c r="T610">
        <v>0</v>
      </c>
      <c r="U610">
        <v>24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5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2117855.2200000002</v>
      </c>
      <c r="BJ610">
        <v>2117855.2200000002</v>
      </c>
      <c r="BK610">
        <v>0</v>
      </c>
      <c r="BL610">
        <v>1</v>
      </c>
      <c r="BM610">
        <v>6</v>
      </c>
      <c r="BN610">
        <v>44058.423018145681</v>
      </c>
      <c r="BO610">
        <v>44058.423018145681</v>
      </c>
      <c r="BP610">
        <v>0</v>
      </c>
      <c r="BQ610">
        <v>0</v>
      </c>
      <c r="BR610">
        <v>0</v>
      </c>
      <c r="BS610">
        <v>0</v>
      </c>
      <c r="BT610">
        <v>2073796.7969818551</v>
      </c>
      <c r="BU610">
        <v>2073796.7969818551</v>
      </c>
      <c r="BV610">
        <v>0</v>
      </c>
      <c r="BW610">
        <v>0</v>
      </c>
      <c r="BX610">
        <v>22029.21150907284</v>
      </c>
      <c r="BY610">
        <v>26435.05381088741</v>
      </c>
      <c r="BZ610">
        <v>30840.896112701979</v>
      </c>
      <c r="CA610">
        <v>35246.738414516549</v>
      </c>
      <c r="CB610">
        <v>39652.580716331111</v>
      </c>
      <c r="CC610">
        <v>48464.26531996025</v>
      </c>
      <c r="CD610">
        <v>52870.107621774812</v>
      </c>
      <c r="CE610">
        <v>57275.949923589389</v>
      </c>
      <c r="CF610">
        <v>61681.792225403951</v>
      </c>
      <c r="CG610">
        <v>66087.634527218528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 t="s">
        <v>116</v>
      </c>
      <c r="CT610">
        <v>1.4630000000000001</v>
      </c>
      <c r="CU610">
        <v>-1</v>
      </c>
      <c r="CZ610">
        <v>8811.6846036291354</v>
      </c>
      <c r="DA610">
        <v>9790.7606706990409</v>
      </c>
      <c r="DB610">
        <v>11014.60575453642</v>
      </c>
      <c r="DC610">
        <v>12588.12086232734</v>
      </c>
      <c r="DD610">
        <v>14686.14100604856</v>
      </c>
      <c r="DE610">
        <v>7049.3476829033098</v>
      </c>
      <c r="DF610">
        <v>7832.6085365592326</v>
      </c>
      <c r="DG610">
        <v>8811.6846036291372</v>
      </c>
      <c r="DH610">
        <v>10070.49668986187</v>
      </c>
      <c r="DI610">
        <v>11748.91280483885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</row>
    <row r="611" spans="1:123" x14ac:dyDescent="0.25">
      <c r="A611" s="80" t="s">
        <v>1172</v>
      </c>
      <c r="B611">
        <v>30518.16303967981</v>
      </c>
      <c r="C611">
        <v>300.75346439948709</v>
      </c>
      <c r="D611">
        <v>300.75346439948709</v>
      </c>
      <c r="E611">
        <v>48</v>
      </c>
      <c r="F611">
        <v>131</v>
      </c>
      <c r="G611">
        <v>1653062288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74583</v>
      </c>
      <c r="O611">
        <v>0</v>
      </c>
      <c r="P611">
        <v>74838</v>
      </c>
      <c r="Q611">
        <v>7</v>
      </c>
      <c r="R611">
        <v>35</v>
      </c>
      <c r="S611">
        <v>5</v>
      </c>
      <c r="T611">
        <v>0</v>
      </c>
      <c r="U611">
        <v>0</v>
      </c>
      <c r="V611">
        <v>8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242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255</v>
      </c>
      <c r="BI611">
        <v>947.09</v>
      </c>
      <c r="BJ611">
        <v>947.09</v>
      </c>
      <c r="BK611">
        <v>0</v>
      </c>
      <c r="BL611">
        <v>2</v>
      </c>
      <c r="BM611">
        <v>6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947.09</v>
      </c>
      <c r="BU611">
        <v>947.09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T611">
        <v>1.4630000000000001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</row>
    <row r="612" spans="1:123" x14ac:dyDescent="0.25">
      <c r="A612" s="80" t="s">
        <v>1170</v>
      </c>
      <c r="B612">
        <v>20849.225195455561</v>
      </c>
      <c r="C612">
        <v>20849.225195455561</v>
      </c>
      <c r="D612">
        <v>20849.225195455561</v>
      </c>
      <c r="E612">
        <v>2</v>
      </c>
      <c r="F612">
        <v>4</v>
      </c>
      <c r="G612">
        <v>1654871692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93302</v>
      </c>
      <c r="O612">
        <v>0</v>
      </c>
      <c r="P612">
        <v>93364</v>
      </c>
      <c r="Q612">
        <v>7</v>
      </c>
      <c r="R612">
        <v>35</v>
      </c>
      <c r="S612">
        <v>60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2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17830867.039999999</v>
      </c>
      <c r="BJ612">
        <v>19301616.120000001</v>
      </c>
      <c r="BK612">
        <v>1470749.08</v>
      </c>
      <c r="BL612">
        <v>2</v>
      </c>
      <c r="BM612">
        <v>17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17830867.039999999</v>
      </c>
      <c r="BU612">
        <v>19301616.120000001</v>
      </c>
      <c r="BV612">
        <v>1470749.08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T612">
        <v>1.4630000000000001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</row>
    <row r="613" spans="1:123" x14ac:dyDescent="0.25">
      <c r="A613" s="80" t="s">
        <v>813</v>
      </c>
      <c r="B613">
        <v>40285.511016164462</v>
      </c>
      <c r="C613">
        <v>38100.87537394953</v>
      </c>
      <c r="D613">
        <v>38100.87537394953</v>
      </c>
      <c r="E613">
        <v>4</v>
      </c>
      <c r="F613">
        <v>4</v>
      </c>
      <c r="G613">
        <v>1670202659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130477</v>
      </c>
      <c r="O613">
        <v>0</v>
      </c>
      <c r="P613">
        <v>130477</v>
      </c>
      <c r="Q613">
        <v>1</v>
      </c>
      <c r="R613">
        <v>5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3211.09</v>
      </c>
      <c r="BJ613">
        <v>3211.09</v>
      </c>
      <c r="BK613">
        <v>0</v>
      </c>
      <c r="BL613">
        <v>1</v>
      </c>
      <c r="BM613">
        <v>1</v>
      </c>
      <c r="BN613">
        <v>3211.090850801022</v>
      </c>
      <c r="BO613">
        <v>3211.090850801022</v>
      </c>
      <c r="BP613">
        <v>0</v>
      </c>
      <c r="BQ613">
        <v>0</v>
      </c>
      <c r="BR613">
        <v>0</v>
      </c>
      <c r="BS613">
        <v>0</v>
      </c>
      <c r="BT613">
        <v>-8.5080102189749596E-4</v>
      </c>
      <c r="BU613">
        <v>-8.5080102189749596E-4</v>
      </c>
      <c r="BV613">
        <v>0</v>
      </c>
      <c r="BW613">
        <v>0</v>
      </c>
      <c r="BX613">
        <v>1605.545425400511</v>
      </c>
      <c r="BY613">
        <v>1926.654510480613</v>
      </c>
      <c r="BZ613">
        <v>2247.7635955607152</v>
      </c>
      <c r="CA613">
        <v>2568.8726806408181</v>
      </c>
      <c r="CB613">
        <v>2889.9817657209201</v>
      </c>
      <c r="CC613">
        <v>3532.199935881124</v>
      </c>
      <c r="CD613">
        <v>3853.309020961226</v>
      </c>
      <c r="CE613">
        <v>4174.4181060413284</v>
      </c>
      <c r="CF613">
        <v>4495.5271911214304</v>
      </c>
      <c r="CG613">
        <v>4816.6362762015333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 t="s">
        <v>116</v>
      </c>
      <c r="CT613">
        <v>1.4630000000000001</v>
      </c>
      <c r="CU613">
        <v>-1</v>
      </c>
      <c r="CZ613">
        <v>642.21817016020441</v>
      </c>
      <c r="DA613">
        <v>713.57574462244929</v>
      </c>
      <c r="DB613">
        <v>802.77271270025551</v>
      </c>
      <c r="DC613">
        <v>917.454528800292</v>
      </c>
      <c r="DD613">
        <v>1070.3636169336739</v>
      </c>
      <c r="DE613">
        <v>513.7745361281635</v>
      </c>
      <c r="DF613">
        <v>570.86059569795952</v>
      </c>
      <c r="DG613">
        <v>642.21817016020441</v>
      </c>
      <c r="DH613">
        <v>733.96362304023364</v>
      </c>
      <c r="DI613">
        <v>856.29089354693917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</row>
    <row r="614" spans="1:123" x14ac:dyDescent="0.25">
      <c r="A614" s="80" t="s">
        <v>1180</v>
      </c>
      <c r="B614">
        <v>84687</v>
      </c>
      <c r="C614">
        <v>84687</v>
      </c>
      <c r="D614">
        <v>84687</v>
      </c>
      <c r="E614">
        <v>0</v>
      </c>
      <c r="F614">
        <v>0</v>
      </c>
      <c r="G614">
        <v>1627662158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4659828</v>
      </c>
      <c r="O614">
        <v>0</v>
      </c>
      <c r="P614">
        <v>4659828</v>
      </c>
      <c r="Q614">
        <v>3</v>
      </c>
      <c r="R614">
        <v>14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9600.73</v>
      </c>
      <c r="BJ614">
        <v>9600.73</v>
      </c>
      <c r="BK614">
        <v>0</v>
      </c>
      <c r="BL614">
        <v>1</v>
      </c>
      <c r="BM614">
        <v>1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9600.73</v>
      </c>
      <c r="BU614">
        <v>9600.73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T614">
        <v>1.4630000000000001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</row>
    <row r="615" spans="1:123" x14ac:dyDescent="0.25">
      <c r="A615" s="80" t="s">
        <v>830</v>
      </c>
      <c r="B615">
        <v>74809</v>
      </c>
      <c r="C615">
        <v>74809</v>
      </c>
      <c r="D615">
        <v>74809</v>
      </c>
      <c r="E615">
        <v>0</v>
      </c>
      <c r="F615">
        <v>0</v>
      </c>
      <c r="G615">
        <v>1663091823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9808975</v>
      </c>
      <c r="O615">
        <v>0</v>
      </c>
      <c r="P615">
        <v>22212484</v>
      </c>
      <c r="Q615">
        <v>6</v>
      </c>
      <c r="R615">
        <v>46</v>
      </c>
      <c r="S615">
        <v>49</v>
      </c>
      <c r="T615">
        <v>0</v>
      </c>
      <c r="U615">
        <v>9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12316635</v>
      </c>
      <c r="AO615">
        <v>0</v>
      </c>
      <c r="AP615">
        <v>86816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878702.39</v>
      </c>
      <c r="BJ615">
        <v>878702.39</v>
      </c>
      <c r="BK615">
        <v>0</v>
      </c>
      <c r="BL615">
        <v>1</v>
      </c>
      <c r="BM615">
        <v>2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878702.39</v>
      </c>
      <c r="BU615">
        <v>878702.39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T615">
        <v>1.4630000000000001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</row>
    <row r="616" spans="1:123" x14ac:dyDescent="0.25">
      <c r="A616" s="80" t="s">
        <v>795</v>
      </c>
      <c r="B616">
        <v>1633087.6439422211</v>
      </c>
      <c r="C616">
        <v>1633087.6439422211</v>
      </c>
      <c r="D616">
        <v>1633087.6439422211</v>
      </c>
      <c r="E616">
        <v>0</v>
      </c>
      <c r="F616">
        <v>0</v>
      </c>
      <c r="G616">
        <v>1672158095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101667548</v>
      </c>
      <c r="O616">
        <v>0</v>
      </c>
      <c r="P616">
        <v>104166707</v>
      </c>
      <c r="Q616">
        <v>8</v>
      </c>
      <c r="R616">
        <v>132</v>
      </c>
      <c r="S616">
        <v>1029774</v>
      </c>
      <c r="T616">
        <v>0</v>
      </c>
      <c r="U616">
        <v>33826</v>
      </c>
      <c r="V616">
        <v>106152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12</v>
      </c>
      <c r="AD616">
        <v>0</v>
      </c>
      <c r="AE616">
        <v>1329395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17973.02</v>
      </c>
      <c r="BJ616">
        <v>17973.02</v>
      </c>
      <c r="BK616">
        <v>0</v>
      </c>
      <c r="BL616">
        <v>1</v>
      </c>
      <c r="BM616">
        <v>2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17973.02</v>
      </c>
      <c r="BU616">
        <v>17973.02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T616">
        <v>1.4630000000000001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</row>
    <row r="617" spans="1:123" x14ac:dyDescent="0.25">
      <c r="A617" s="80" t="s">
        <v>1157</v>
      </c>
      <c r="B617">
        <v>93348.164371210005</v>
      </c>
      <c r="C617">
        <v>93348.164371210005</v>
      </c>
      <c r="D617">
        <v>93348.164371210005</v>
      </c>
      <c r="E617">
        <v>0</v>
      </c>
      <c r="F617">
        <v>0</v>
      </c>
      <c r="G617">
        <v>1671645587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289350840</v>
      </c>
      <c r="O617">
        <v>0</v>
      </c>
      <c r="P617">
        <v>289352183</v>
      </c>
      <c r="Q617">
        <v>8</v>
      </c>
      <c r="R617">
        <v>537</v>
      </c>
      <c r="S617">
        <v>405</v>
      </c>
      <c r="T617">
        <v>0</v>
      </c>
      <c r="U617">
        <v>22</v>
      </c>
      <c r="V617">
        <v>904</v>
      </c>
      <c r="W617">
        <v>0</v>
      </c>
      <c r="X617">
        <v>12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133748.07999999999</v>
      </c>
      <c r="BJ617">
        <v>133748.07999999999</v>
      </c>
      <c r="BK617">
        <v>0</v>
      </c>
      <c r="BL617">
        <v>1</v>
      </c>
      <c r="BM617">
        <v>2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133748.07999999999</v>
      </c>
      <c r="BU617">
        <v>133748.07999999999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T617">
        <v>1.4630000000000001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</row>
    <row r="618" spans="1:123" x14ac:dyDescent="0.25">
      <c r="A618" s="80" t="s">
        <v>1272</v>
      </c>
      <c r="B618">
        <v>249988.84</v>
      </c>
      <c r="C618">
        <v>249988.84</v>
      </c>
      <c r="D618">
        <v>249988.84</v>
      </c>
      <c r="E618">
        <v>0</v>
      </c>
      <c r="F618">
        <v>0</v>
      </c>
      <c r="G618">
        <v>1671724499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23804610</v>
      </c>
      <c r="O618">
        <v>0</v>
      </c>
      <c r="P618">
        <v>25346921</v>
      </c>
      <c r="Q618">
        <v>3</v>
      </c>
      <c r="R618">
        <v>46</v>
      </c>
      <c r="S618">
        <v>1542309</v>
      </c>
      <c r="T618">
        <v>0</v>
      </c>
      <c r="U618">
        <v>0</v>
      </c>
      <c r="V618">
        <v>2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124.36</v>
      </c>
      <c r="BJ618">
        <v>124.36</v>
      </c>
      <c r="BK618">
        <v>0</v>
      </c>
      <c r="BL618">
        <v>1</v>
      </c>
      <c r="BM618">
        <v>1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124.36</v>
      </c>
      <c r="BU618">
        <v>124.36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T618">
        <v>1.4630000000000001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</row>
    <row r="619" spans="1:123" x14ac:dyDescent="0.25">
      <c r="A619" s="80" t="s">
        <v>245</v>
      </c>
      <c r="B619">
        <v>464884.79657511</v>
      </c>
      <c r="C619">
        <v>464884.79657511</v>
      </c>
      <c r="D619">
        <v>464884.79657511</v>
      </c>
      <c r="E619">
        <v>0</v>
      </c>
      <c r="F619">
        <v>0</v>
      </c>
      <c r="G619">
        <v>1672173623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280001848</v>
      </c>
      <c r="O619">
        <v>0</v>
      </c>
      <c r="P619">
        <v>280097133</v>
      </c>
      <c r="Q619">
        <v>9</v>
      </c>
      <c r="R619">
        <v>383</v>
      </c>
      <c r="S619">
        <v>3692</v>
      </c>
      <c r="T619">
        <v>14</v>
      </c>
      <c r="U619">
        <v>137</v>
      </c>
      <c r="V619">
        <v>65798</v>
      </c>
      <c r="W619">
        <v>0</v>
      </c>
      <c r="X619">
        <v>0</v>
      </c>
      <c r="Y619">
        <v>25546</v>
      </c>
      <c r="Z619">
        <v>0</v>
      </c>
      <c r="AA619">
        <v>0</v>
      </c>
      <c r="AB619">
        <v>5</v>
      </c>
      <c r="AC619">
        <v>93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95271</v>
      </c>
      <c r="BI619">
        <v>9940.49</v>
      </c>
      <c r="BJ619">
        <v>9940.49</v>
      </c>
      <c r="BK619">
        <v>0</v>
      </c>
      <c r="BL619">
        <v>1</v>
      </c>
      <c r="BM619">
        <v>1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9940.49</v>
      </c>
      <c r="BU619">
        <v>9940.49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T619">
        <v>1.4630000000000001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</row>
    <row r="620" spans="1:123" x14ac:dyDescent="0.25">
      <c r="A620" s="80" t="s">
        <v>1185</v>
      </c>
      <c r="B620">
        <v>17684.253109986748</v>
      </c>
      <c r="C620">
        <v>0</v>
      </c>
      <c r="D620">
        <v>0</v>
      </c>
      <c r="E620">
        <v>12</v>
      </c>
      <c r="F620">
        <v>19</v>
      </c>
      <c r="G620">
        <v>1644489542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611203</v>
      </c>
      <c r="O620">
        <v>0</v>
      </c>
      <c r="P620">
        <v>611238</v>
      </c>
      <c r="Q620">
        <v>5</v>
      </c>
      <c r="R620">
        <v>38</v>
      </c>
      <c r="S620">
        <v>5</v>
      </c>
      <c r="T620">
        <v>0</v>
      </c>
      <c r="U620">
        <v>28</v>
      </c>
      <c r="V620">
        <v>2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24070809.379999999</v>
      </c>
      <c r="BJ620">
        <v>24070809.379999999</v>
      </c>
      <c r="BK620">
        <v>0</v>
      </c>
      <c r="BL620">
        <v>1</v>
      </c>
      <c r="BM620">
        <v>11</v>
      </c>
      <c r="BN620">
        <v>26038.385941749089</v>
      </c>
      <c r="BO620">
        <v>26038.385941749089</v>
      </c>
      <c r="BP620">
        <v>0</v>
      </c>
      <c r="BQ620">
        <v>0</v>
      </c>
      <c r="BR620">
        <v>0</v>
      </c>
      <c r="BS620">
        <v>0</v>
      </c>
      <c r="BT620">
        <v>24044770.994058251</v>
      </c>
      <c r="BU620">
        <v>24044770.994058251</v>
      </c>
      <c r="BV620">
        <v>0</v>
      </c>
      <c r="BW620">
        <v>0</v>
      </c>
      <c r="BX620">
        <v>13019.192970874539</v>
      </c>
      <c r="BY620">
        <v>15623.03156504945</v>
      </c>
      <c r="BZ620">
        <v>18226.87015922436</v>
      </c>
      <c r="CA620">
        <v>20830.708753399271</v>
      </c>
      <c r="CB620">
        <v>23434.547347574178</v>
      </c>
      <c r="CC620">
        <v>28642.224535924001</v>
      </c>
      <c r="CD620">
        <v>31246.063130098901</v>
      </c>
      <c r="CE620">
        <v>33849.901724273812</v>
      </c>
      <c r="CF620">
        <v>36453.740318448719</v>
      </c>
      <c r="CG620">
        <v>39057.578912623627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 t="s">
        <v>116</v>
      </c>
      <c r="CT620">
        <v>1.4630000000000001</v>
      </c>
      <c r="CU620">
        <v>-1</v>
      </c>
      <c r="CZ620">
        <v>5207.6771883498168</v>
      </c>
      <c r="DA620">
        <v>5786.307987055352</v>
      </c>
      <c r="DB620">
        <v>6509.5964854372714</v>
      </c>
      <c r="DC620">
        <v>7439.5388404997384</v>
      </c>
      <c r="DD620">
        <v>8679.461980583028</v>
      </c>
      <c r="DE620">
        <v>4166.1417506798543</v>
      </c>
      <c r="DF620">
        <v>4629.0463896442816</v>
      </c>
      <c r="DG620">
        <v>5207.6771883498177</v>
      </c>
      <c r="DH620">
        <v>5951.6310723997913</v>
      </c>
      <c r="DI620">
        <v>6943.5695844664233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</row>
    <row r="621" spans="1:123" x14ac:dyDescent="0.25">
      <c r="A621" s="80" t="s">
        <v>221</v>
      </c>
      <c r="B621">
        <v>400451.21</v>
      </c>
      <c r="C621">
        <v>400451.21</v>
      </c>
      <c r="D621">
        <v>400451.21</v>
      </c>
      <c r="E621">
        <v>0</v>
      </c>
      <c r="F621">
        <v>0</v>
      </c>
      <c r="G621">
        <v>1614727402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140406572</v>
      </c>
      <c r="O621">
        <v>0</v>
      </c>
      <c r="P621">
        <v>140419518</v>
      </c>
      <c r="Q621">
        <v>8</v>
      </c>
      <c r="R621">
        <v>122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12946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12946</v>
      </c>
      <c r="BI621">
        <v>1680283.75</v>
      </c>
      <c r="BJ621">
        <v>1680283.75</v>
      </c>
      <c r="BK621">
        <v>0</v>
      </c>
      <c r="BL621">
        <v>1</v>
      </c>
      <c r="BM621">
        <v>1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1680283.75</v>
      </c>
      <c r="BU621">
        <v>1680283.75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T621">
        <v>1.4630000000000001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</row>
    <row r="622" spans="1:123" x14ac:dyDescent="0.25">
      <c r="A622" s="80" t="s">
        <v>1162</v>
      </c>
      <c r="B622">
        <v>31814.660748897331</v>
      </c>
      <c r="C622">
        <v>26080.020202918091</v>
      </c>
      <c r="D622">
        <v>26080.020202918091</v>
      </c>
      <c r="E622">
        <v>12</v>
      </c>
      <c r="F622">
        <v>29</v>
      </c>
      <c r="G622">
        <v>1627886282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1722704</v>
      </c>
      <c r="O622">
        <v>0</v>
      </c>
      <c r="P622">
        <v>1725238</v>
      </c>
      <c r="Q622">
        <v>7</v>
      </c>
      <c r="R622">
        <v>49</v>
      </c>
      <c r="S622">
        <v>5</v>
      </c>
      <c r="T622">
        <v>0</v>
      </c>
      <c r="U622">
        <v>10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2519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6769.56</v>
      </c>
      <c r="BJ622">
        <v>6769.56</v>
      </c>
      <c r="BK622">
        <v>0</v>
      </c>
      <c r="BL622">
        <v>1</v>
      </c>
      <c r="BM622">
        <v>8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6769.56</v>
      </c>
      <c r="BU622">
        <v>6769.56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T622">
        <v>1.4630000000000001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</row>
    <row r="623" spans="1:123" x14ac:dyDescent="0.25">
      <c r="A623" s="80" t="s">
        <v>235</v>
      </c>
      <c r="B623">
        <v>1072553.865253655</v>
      </c>
      <c r="C623">
        <v>1072553.865253655</v>
      </c>
      <c r="D623">
        <v>1072553.865253655</v>
      </c>
      <c r="E623">
        <v>0</v>
      </c>
      <c r="F623">
        <v>0</v>
      </c>
      <c r="G623">
        <v>1671575435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17980844</v>
      </c>
      <c r="O623">
        <v>0</v>
      </c>
      <c r="P623">
        <v>17980844</v>
      </c>
      <c r="Q623">
        <v>5</v>
      </c>
      <c r="R623">
        <v>47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9663.2000000000007</v>
      </c>
      <c r="BJ623">
        <v>9663.2000000000007</v>
      </c>
      <c r="BK623">
        <v>0</v>
      </c>
      <c r="BL623">
        <v>1</v>
      </c>
      <c r="BM623">
        <v>1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9663.2000000000007</v>
      </c>
      <c r="BU623">
        <v>9663.2000000000007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T623">
        <v>1.4630000000000001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</row>
    <row r="624" spans="1:123" x14ac:dyDescent="0.25">
      <c r="A624" s="80" t="s">
        <v>1154</v>
      </c>
      <c r="B624">
        <v>14950.387514547891</v>
      </c>
      <c r="C624">
        <v>14950.387514547891</v>
      </c>
      <c r="D624">
        <v>14950.387514547891</v>
      </c>
      <c r="E624">
        <v>0</v>
      </c>
      <c r="F624">
        <v>0</v>
      </c>
      <c r="G624">
        <v>1611052590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1496560</v>
      </c>
      <c r="O624">
        <v>0</v>
      </c>
      <c r="P624">
        <v>1496560</v>
      </c>
      <c r="Q624">
        <v>5</v>
      </c>
      <c r="R624">
        <v>41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49722.48</v>
      </c>
      <c r="BJ624">
        <v>49723</v>
      </c>
      <c r="BK624">
        <v>0.53</v>
      </c>
      <c r="BL624">
        <v>1</v>
      </c>
      <c r="BM624">
        <v>3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49722.48</v>
      </c>
      <c r="BU624">
        <v>49723</v>
      </c>
      <c r="BV624">
        <v>0.53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T624">
        <v>1.4630000000000001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</row>
    <row r="625" spans="1:123" x14ac:dyDescent="0.25">
      <c r="A625" s="80" t="s">
        <v>796</v>
      </c>
      <c r="B625">
        <v>15154.20990413998</v>
      </c>
      <c r="C625">
        <v>15154.20990413998</v>
      </c>
      <c r="D625">
        <v>15154.20990413998</v>
      </c>
      <c r="E625">
        <v>0</v>
      </c>
      <c r="F625">
        <v>0</v>
      </c>
      <c r="G625">
        <v>1647240162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3056633</v>
      </c>
      <c r="O625">
        <v>0</v>
      </c>
      <c r="P625">
        <v>3056633</v>
      </c>
      <c r="Q625">
        <v>2</v>
      </c>
      <c r="R625">
        <v>16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1940992</v>
      </c>
      <c r="BJ625">
        <v>1940992</v>
      </c>
      <c r="BK625">
        <v>0</v>
      </c>
      <c r="BL625">
        <v>1</v>
      </c>
      <c r="BM625">
        <v>1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1940992</v>
      </c>
      <c r="BU625">
        <v>1940992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T625">
        <v>1.4630000000000001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</row>
    <row r="626" spans="1:123" x14ac:dyDescent="0.25">
      <c r="A626" s="80" t="s">
        <v>805</v>
      </c>
      <c r="B626">
        <v>19963.056788938531</v>
      </c>
      <c r="C626">
        <v>19963.056788938531</v>
      </c>
      <c r="D626">
        <v>19963.056788938531</v>
      </c>
      <c r="E626">
        <v>0</v>
      </c>
      <c r="F626">
        <v>0</v>
      </c>
      <c r="G626">
        <v>1657176342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505210</v>
      </c>
      <c r="O626">
        <v>0</v>
      </c>
      <c r="P626">
        <v>505210</v>
      </c>
      <c r="Q626">
        <v>1</v>
      </c>
      <c r="R626">
        <v>11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14909707.34</v>
      </c>
      <c r="BJ626">
        <v>34953355.200000003</v>
      </c>
      <c r="BK626">
        <v>20043647.859999999</v>
      </c>
      <c r="BL626">
        <v>1</v>
      </c>
      <c r="BM626">
        <v>3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14909707.34</v>
      </c>
      <c r="BU626">
        <v>34953355.200000003</v>
      </c>
      <c r="BV626">
        <v>20043647.859999999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T626">
        <v>1.4630000000000001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</row>
    <row r="627" spans="1:123" x14ac:dyDescent="0.25">
      <c r="A627" s="80" t="s">
        <v>641</v>
      </c>
      <c r="B627">
        <v>11870.009101489321</v>
      </c>
      <c r="C627">
        <v>11870.009101489321</v>
      </c>
      <c r="D627">
        <v>11870.009101489321</v>
      </c>
      <c r="E627">
        <v>0</v>
      </c>
      <c r="F627">
        <v>0</v>
      </c>
      <c r="G627">
        <v>1671842183</v>
      </c>
      <c r="H627">
        <v>64655.400034269238</v>
      </c>
      <c r="I627">
        <v>54739.797689981548</v>
      </c>
      <c r="J627">
        <v>54739.797689981548</v>
      </c>
      <c r="K627">
        <v>3</v>
      </c>
      <c r="L627">
        <v>21</v>
      </c>
      <c r="M627">
        <v>1671072610</v>
      </c>
      <c r="N627">
        <v>511847</v>
      </c>
      <c r="O627">
        <v>0</v>
      </c>
      <c r="P627">
        <v>596129</v>
      </c>
      <c r="Q627">
        <v>3</v>
      </c>
      <c r="R627">
        <v>15</v>
      </c>
      <c r="S627">
        <v>0</v>
      </c>
      <c r="T627">
        <v>84161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121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121</v>
      </c>
      <c r="BI627">
        <v>278517.68</v>
      </c>
      <c r="BJ627">
        <v>278517.68</v>
      </c>
      <c r="BK627">
        <v>0</v>
      </c>
      <c r="BL627">
        <v>3</v>
      </c>
      <c r="BM627">
        <v>6</v>
      </c>
      <c r="BN627">
        <v>0</v>
      </c>
      <c r="BO627">
        <v>0</v>
      </c>
      <c r="BP627">
        <v>0</v>
      </c>
      <c r="BQ627">
        <v>14599.784287167329</v>
      </c>
      <c r="BR627">
        <v>14599.784287167329</v>
      </c>
      <c r="BS627">
        <v>0</v>
      </c>
      <c r="BT627">
        <v>263917.89571283269</v>
      </c>
      <c r="BU627">
        <v>263917.89571283269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7299.8921435836637</v>
      </c>
      <c r="CI627">
        <v>8759.8705723003968</v>
      </c>
      <c r="CJ627">
        <v>10219.84900101713</v>
      </c>
      <c r="CK627">
        <v>11679.827429733859</v>
      </c>
      <c r="CL627">
        <v>13139.805858450591</v>
      </c>
      <c r="CM627">
        <v>16059.762715884061</v>
      </c>
      <c r="CN627">
        <v>17519.74114460079</v>
      </c>
      <c r="CO627">
        <v>18979.719573317521</v>
      </c>
      <c r="CP627">
        <v>20439.69800203426</v>
      </c>
      <c r="CQ627">
        <v>21899.676430750991</v>
      </c>
      <c r="CS627" t="s">
        <v>116</v>
      </c>
      <c r="CT627">
        <v>1.4630000000000001</v>
      </c>
      <c r="CV627">
        <v>-1</v>
      </c>
      <c r="CW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2919.9568574334648</v>
      </c>
      <c r="DK627">
        <v>3244.3965082594059</v>
      </c>
      <c r="DL627">
        <v>3649.9460717918319</v>
      </c>
      <c r="DM627">
        <v>4171.3669391906651</v>
      </c>
      <c r="DN627">
        <v>4866.5947623891088</v>
      </c>
      <c r="DO627">
        <v>2335.9654859467728</v>
      </c>
      <c r="DP627">
        <v>2595.5172066075252</v>
      </c>
      <c r="DQ627">
        <v>2919.9568574334662</v>
      </c>
      <c r="DR627">
        <v>3337.0935513525319</v>
      </c>
      <c r="DS627">
        <v>3893.275809911288</v>
      </c>
    </row>
    <row r="628" spans="1:123" x14ac:dyDescent="0.25">
      <c r="A628" s="80" t="s">
        <v>798</v>
      </c>
      <c r="B628">
        <v>16000</v>
      </c>
      <c r="C628">
        <v>16000</v>
      </c>
      <c r="D628">
        <v>16000</v>
      </c>
      <c r="E628">
        <v>0</v>
      </c>
      <c r="F628">
        <v>0</v>
      </c>
      <c r="G628">
        <v>1669208567</v>
      </c>
      <c r="H628">
        <v>25980.175712911281</v>
      </c>
      <c r="I628">
        <v>25980.175712911281</v>
      </c>
      <c r="J628">
        <v>25980.175712911281</v>
      </c>
      <c r="K628">
        <v>0</v>
      </c>
      <c r="L628">
        <v>0</v>
      </c>
      <c r="M628">
        <v>1670303163</v>
      </c>
      <c r="N628">
        <v>25116</v>
      </c>
      <c r="O628">
        <v>0</v>
      </c>
      <c r="P628">
        <v>63361</v>
      </c>
      <c r="Q628">
        <v>2</v>
      </c>
      <c r="R628">
        <v>5</v>
      </c>
      <c r="S628">
        <v>0</v>
      </c>
      <c r="T628">
        <v>38245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38818.879999999997</v>
      </c>
      <c r="BJ628">
        <v>38818.879999999997</v>
      </c>
      <c r="BK628">
        <v>0</v>
      </c>
      <c r="BL628">
        <v>1</v>
      </c>
      <c r="BM628">
        <v>1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38818.879999999997</v>
      </c>
      <c r="BU628">
        <v>38818.879999999997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T628">
        <v>1.4630000000000001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</row>
    <row r="629" spans="1:123" x14ac:dyDescent="0.25">
      <c r="A629" s="80" t="s">
        <v>794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50323.292875955951</v>
      </c>
      <c r="I629">
        <v>50323.292875955951</v>
      </c>
      <c r="J629">
        <v>50323.292875955951</v>
      </c>
      <c r="K629">
        <v>0</v>
      </c>
      <c r="L629">
        <v>0</v>
      </c>
      <c r="M629">
        <v>1667581508</v>
      </c>
      <c r="N629">
        <v>0</v>
      </c>
      <c r="O629">
        <v>0</v>
      </c>
      <c r="P629">
        <v>73968</v>
      </c>
      <c r="Q629">
        <v>1</v>
      </c>
      <c r="R629">
        <v>1</v>
      </c>
      <c r="S629">
        <v>0</v>
      </c>
      <c r="T629">
        <v>73968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22567.68</v>
      </c>
      <c r="BJ629">
        <v>22567.68</v>
      </c>
      <c r="BK629">
        <v>0</v>
      </c>
      <c r="BL629">
        <v>1</v>
      </c>
      <c r="BM629">
        <v>1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22567.68</v>
      </c>
      <c r="BU629">
        <v>22567.68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T629">
        <v>1.4630000000000001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</row>
    <row r="630" spans="1:123" x14ac:dyDescent="0.25">
      <c r="A630" s="80" t="s">
        <v>226</v>
      </c>
      <c r="B630">
        <v>2645.4033732460721</v>
      </c>
      <c r="C630">
        <v>2645.4033732460721</v>
      </c>
      <c r="D630">
        <v>2645.4033732460721</v>
      </c>
      <c r="E630">
        <v>0</v>
      </c>
      <c r="F630">
        <v>0</v>
      </c>
      <c r="G630">
        <v>1672082867</v>
      </c>
      <c r="H630">
        <v>204245.15920507611</v>
      </c>
      <c r="I630">
        <v>204245.15920507611</v>
      </c>
      <c r="J630">
        <v>204245.15920507611</v>
      </c>
      <c r="K630">
        <v>0</v>
      </c>
      <c r="L630">
        <v>0</v>
      </c>
      <c r="M630">
        <v>1672147636</v>
      </c>
      <c r="N630">
        <v>296100223</v>
      </c>
      <c r="O630">
        <v>9116879</v>
      </c>
      <c r="P630">
        <v>491271882</v>
      </c>
      <c r="Q630">
        <v>31</v>
      </c>
      <c r="R630">
        <v>1292</v>
      </c>
      <c r="S630">
        <v>52854317</v>
      </c>
      <c r="T630">
        <v>85604189</v>
      </c>
      <c r="U630">
        <v>2100208</v>
      </c>
      <c r="V630">
        <v>24761669</v>
      </c>
      <c r="W630">
        <v>313023</v>
      </c>
      <c r="X630">
        <v>2</v>
      </c>
      <c r="Y630">
        <v>380578</v>
      </c>
      <c r="Z630">
        <v>181688</v>
      </c>
      <c r="AA630">
        <v>0</v>
      </c>
      <c r="AB630">
        <v>14053298</v>
      </c>
      <c r="AC630">
        <v>917788</v>
      </c>
      <c r="AD630">
        <v>864721</v>
      </c>
      <c r="AE630">
        <v>260437</v>
      </c>
      <c r="AF630">
        <v>238470</v>
      </c>
      <c r="AG630">
        <v>216082</v>
      </c>
      <c r="AH630">
        <v>0</v>
      </c>
      <c r="AI630">
        <v>158452</v>
      </c>
      <c r="AJ630">
        <v>122331</v>
      </c>
      <c r="AK630">
        <v>0</v>
      </c>
      <c r="AL630">
        <v>1207666</v>
      </c>
      <c r="AM630">
        <v>303178</v>
      </c>
      <c r="AN630">
        <v>450381</v>
      </c>
      <c r="AO630">
        <v>0</v>
      </c>
      <c r="AP630">
        <v>140917</v>
      </c>
      <c r="AQ630">
        <v>0</v>
      </c>
      <c r="AR630">
        <v>0</v>
      </c>
      <c r="AS630">
        <v>0</v>
      </c>
      <c r="AT630">
        <v>0</v>
      </c>
      <c r="AU630">
        <v>42235</v>
      </c>
      <c r="AV630">
        <v>594405</v>
      </c>
      <c r="AW630">
        <v>1061</v>
      </c>
      <c r="AX630">
        <v>0</v>
      </c>
      <c r="AY630">
        <v>16743</v>
      </c>
      <c r="AZ630">
        <v>0</v>
      </c>
      <c r="BA630">
        <v>218385</v>
      </c>
      <c r="BB630">
        <v>11798</v>
      </c>
      <c r="BC630">
        <v>25650</v>
      </c>
      <c r="BD630">
        <v>15108</v>
      </c>
      <c r="BE630">
        <v>0</v>
      </c>
      <c r="BF630">
        <v>0</v>
      </c>
      <c r="BG630">
        <v>0</v>
      </c>
      <c r="BH630">
        <v>109567470</v>
      </c>
      <c r="BI630">
        <v>46115.09</v>
      </c>
      <c r="BJ630">
        <v>46115.09</v>
      </c>
      <c r="BK630">
        <v>0</v>
      </c>
      <c r="BL630">
        <v>4</v>
      </c>
      <c r="BM630">
        <v>7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46115.09</v>
      </c>
      <c r="BU630">
        <v>46115.09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T630">
        <v>1.4630000000000001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</row>
    <row r="631" spans="1:123" x14ac:dyDescent="0.25">
      <c r="A631" s="80" t="s">
        <v>211</v>
      </c>
      <c r="B631">
        <v>374111.48522259999</v>
      </c>
      <c r="C631">
        <v>374111.48522259999</v>
      </c>
      <c r="D631">
        <v>374111.48522259999</v>
      </c>
      <c r="E631">
        <v>0</v>
      </c>
      <c r="F631">
        <v>0</v>
      </c>
      <c r="G631">
        <v>1571175408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2800431</v>
      </c>
      <c r="O631">
        <v>0</v>
      </c>
      <c r="P631">
        <v>2800431</v>
      </c>
      <c r="Q631">
        <v>4</v>
      </c>
      <c r="R631">
        <v>20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15139814.699999999</v>
      </c>
      <c r="BJ631">
        <v>15139814.699999999</v>
      </c>
      <c r="BK631">
        <v>0</v>
      </c>
      <c r="BL631">
        <v>2</v>
      </c>
      <c r="BM631">
        <v>2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15139814.699999999</v>
      </c>
      <c r="BU631">
        <v>15139814.699999999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T631">
        <v>1.4630000000000001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</row>
    <row r="632" spans="1:123" x14ac:dyDescent="0.25">
      <c r="A632" s="80" t="s">
        <v>1216</v>
      </c>
      <c r="B632">
        <v>34990.32</v>
      </c>
      <c r="C632">
        <v>34990.32</v>
      </c>
      <c r="D632">
        <v>34990.32</v>
      </c>
      <c r="E632">
        <v>0</v>
      </c>
      <c r="F632">
        <v>0</v>
      </c>
      <c r="G632">
        <v>1670373443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254735</v>
      </c>
      <c r="O632">
        <v>0</v>
      </c>
      <c r="P632">
        <v>404454</v>
      </c>
      <c r="Q632">
        <v>3</v>
      </c>
      <c r="R632">
        <v>9</v>
      </c>
      <c r="S632">
        <v>149598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121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12115.52</v>
      </c>
      <c r="BJ632">
        <v>12115.52</v>
      </c>
      <c r="BK632">
        <v>0</v>
      </c>
      <c r="BL632">
        <v>2</v>
      </c>
      <c r="BM632">
        <v>2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12115.52</v>
      </c>
      <c r="BU632">
        <v>12115.52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T632">
        <v>1.4630000000000001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</row>
    <row r="633" spans="1:123" x14ac:dyDescent="0.25">
      <c r="A633" s="80" t="s">
        <v>1273</v>
      </c>
      <c r="B633">
        <v>22328.474189483561</v>
      </c>
      <c r="C633">
        <v>22328.474189483561</v>
      </c>
      <c r="D633">
        <v>22328.474189483561</v>
      </c>
      <c r="E633">
        <v>0</v>
      </c>
      <c r="F633">
        <v>0</v>
      </c>
      <c r="G633">
        <v>1670995811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479297</v>
      </c>
      <c r="O633">
        <v>0</v>
      </c>
      <c r="P633">
        <v>481149</v>
      </c>
      <c r="Q633">
        <v>6</v>
      </c>
      <c r="R633">
        <v>51</v>
      </c>
      <c r="S633">
        <v>0</v>
      </c>
      <c r="T633">
        <v>0</v>
      </c>
      <c r="U633">
        <v>1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1851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1</v>
      </c>
      <c r="BM633">
        <v>1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T633">
        <v>1.4630000000000001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</row>
    <row r="634" spans="1:123" x14ac:dyDescent="0.25">
      <c r="A634" s="80" t="s">
        <v>1274</v>
      </c>
      <c r="B634">
        <v>17240.326966886681</v>
      </c>
      <c r="C634">
        <v>17240.326966886681</v>
      </c>
      <c r="D634">
        <v>17240.326966886681</v>
      </c>
      <c r="E634">
        <v>0</v>
      </c>
      <c r="F634">
        <v>0</v>
      </c>
      <c r="G634">
        <v>1670425703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200011</v>
      </c>
      <c r="O634">
        <v>0</v>
      </c>
      <c r="P634">
        <v>218098</v>
      </c>
      <c r="Q634">
        <v>3</v>
      </c>
      <c r="R634">
        <v>8</v>
      </c>
      <c r="S634">
        <v>0</v>
      </c>
      <c r="T634">
        <v>12121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5966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5966</v>
      </c>
      <c r="BI634">
        <v>20252.91</v>
      </c>
      <c r="BJ634">
        <v>20252.91</v>
      </c>
      <c r="BK634">
        <v>0</v>
      </c>
      <c r="BL634">
        <v>2</v>
      </c>
      <c r="BM634">
        <v>2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20252.91</v>
      </c>
      <c r="BU634">
        <v>20252.91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T634">
        <v>1.4630000000000001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</row>
    <row r="635" spans="1:123" x14ac:dyDescent="0.25">
      <c r="A635" s="80" t="s">
        <v>835</v>
      </c>
      <c r="B635">
        <v>69560.863276821634</v>
      </c>
      <c r="C635">
        <v>0</v>
      </c>
      <c r="D635">
        <v>0</v>
      </c>
      <c r="E635">
        <v>84</v>
      </c>
      <c r="F635">
        <v>28</v>
      </c>
      <c r="G635">
        <v>1639521829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1</v>
      </c>
      <c r="O635">
        <v>0</v>
      </c>
      <c r="P635">
        <v>1063</v>
      </c>
      <c r="Q635">
        <v>3</v>
      </c>
      <c r="R635">
        <v>7</v>
      </c>
      <c r="S635">
        <v>0</v>
      </c>
      <c r="T635">
        <v>1056</v>
      </c>
      <c r="U635">
        <v>6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6</v>
      </c>
      <c r="BI635">
        <v>0.96</v>
      </c>
      <c r="BJ635">
        <v>0.96</v>
      </c>
      <c r="BK635">
        <v>0</v>
      </c>
      <c r="BL635">
        <v>1</v>
      </c>
      <c r="BM635">
        <v>1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0.96</v>
      </c>
      <c r="BU635">
        <v>0.96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T635">
        <v>1.4630000000000001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</row>
    <row r="636" spans="1:123" x14ac:dyDescent="0.25">
      <c r="A636" s="80" t="s">
        <v>241</v>
      </c>
      <c r="B636">
        <v>2239158.246056152</v>
      </c>
      <c r="C636">
        <v>2239158.246056152</v>
      </c>
      <c r="D636">
        <v>2239158.246056152</v>
      </c>
      <c r="E636">
        <v>0</v>
      </c>
      <c r="F636">
        <v>0</v>
      </c>
      <c r="G636">
        <v>1672173023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1821123013</v>
      </c>
      <c r="O636">
        <v>1000</v>
      </c>
      <c r="P636">
        <v>1821136751</v>
      </c>
      <c r="Q636">
        <v>10</v>
      </c>
      <c r="R636">
        <v>428</v>
      </c>
      <c r="S636">
        <v>4433</v>
      </c>
      <c r="T636">
        <v>0</v>
      </c>
      <c r="U636">
        <v>24</v>
      </c>
      <c r="V636">
        <v>1864</v>
      </c>
      <c r="W636">
        <v>0</v>
      </c>
      <c r="X636">
        <v>0</v>
      </c>
      <c r="Y636">
        <v>6387</v>
      </c>
      <c r="Z636">
        <v>30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350707.37</v>
      </c>
      <c r="BJ636">
        <v>350707.37</v>
      </c>
      <c r="BK636">
        <v>0</v>
      </c>
      <c r="BL636">
        <v>1</v>
      </c>
      <c r="BM636">
        <v>3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350707.37</v>
      </c>
      <c r="BU636">
        <v>350707.37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T636">
        <v>1.4630000000000001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</row>
    <row r="637" spans="1:123" x14ac:dyDescent="0.25">
      <c r="A637" s="80" t="s">
        <v>1158</v>
      </c>
      <c r="B637">
        <v>82572.623112720757</v>
      </c>
      <c r="C637">
        <v>82572.623112720757</v>
      </c>
      <c r="D637">
        <v>82572.623112720757</v>
      </c>
      <c r="E637">
        <v>0</v>
      </c>
      <c r="F637">
        <v>0</v>
      </c>
      <c r="G637">
        <v>1672160807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107613225</v>
      </c>
      <c r="O637">
        <v>489</v>
      </c>
      <c r="P637">
        <v>284441607</v>
      </c>
      <c r="Q637">
        <v>15</v>
      </c>
      <c r="R637">
        <v>305</v>
      </c>
      <c r="S637">
        <v>76821098</v>
      </c>
      <c r="T637">
        <v>5076492</v>
      </c>
      <c r="U637">
        <v>14429034</v>
      </c>
      <c r="V637">
        <v>26019182</v>
      </c>
      <c r="W637">
        <v>0</v>
      </c>
      <c r="X637">
        <v>0</v>
      </c>
      <c r="Y637">
        <v>188</v>
      </c>
      <c r="Z637">
        <v>36196</v>
      </c>
      <c r="AA637">
        <v>0</v>
      </c>
      <c r="AB637">
        <v>49559768</v>
      </c>
      <c r="AC637">
        <v>1851489</v>
      </c>
      <c r="AD637">
        <v>0</v>
      </c>
      <c r="AE637">
        <v>728014</v>
      </c>
      <c r="AF637">
        <v>0</v>
      </c>
      <c r="AG637">
        <v>0</v>
      </c>
      <c r="AH637">
        <v>231064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212261</v>
      </c>
      <c r="AQ637">
        <v>0</v>
      </c>
      <c r="AR637">
        <v>2</v>
      </c>
      <c r="AS637">
        <v>0</v>
      </c>
      <c r="AT637">
        <v>0</v>
      </c>
      <c r="AU637">
        <v>0</v>
      </c>
      <c r="AV637">
        <v>1863105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171751890</v>
      </c>
      <c r="BI637">
        <v>1899928.09</v>
      </c>
      <c r="BJ637">
        <v>1899928.09</v>
      </c>
      <c r="BK637">
        <v>0</v>
      </c>
      <c r="BL637">
        <v>4</v>
      </c>
      <c r="BM637">
        <v>4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1899928.09</v>
      </c>
      <c r="BU637">
        <v>1899928.09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T637">
        <v>1.4630000000000001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</row>
    <row r="638" spans="1:123" x14ac:dyDescent="0.25">
      <c r="A638" s="80" t="s">
        <v>1161</v>
      </c>
      <c r="B638">
        <v>71482.956564910535</v>
      </c>
      <c r="C638">
        <v>0</v>
      </c>
      <c r="D638">
        <v>0</v>
      </c>
      <c r="E638">
        <v>134</v>
      </c>
      <c r="F638">
        <v>79</v>
      </c>
      <c r="G638">
        <v>1652465365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144632</v>
      </c>
      <c r="O638">
        <v>0</v>
      </c>
      <c r="P638">
        <v>146991</v>
      </c>
      <c r="Q638">
        <v>5</v>
      </c>
      <c r="R638">
        <v>49</v>
      </c>
      <c r="S638">
        <v>157</v>
      </c>
      <c r="T638">
        <v>0</v>
      </c>
      <c r="U638">
        <v>0</v>
      </c>
      <c r="V638">
        <v>2196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6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1499149.76</v>
      </c>
      <c r="BJ638">
        <v>1514470.77</v>
      </c>
      <c r="BK638">
        <v>15321</v>
      </c>
      <c r="BL638">
        <v>2</v>
      </c>
      <c r="BM638">
        <v>15</v>
      </c>
      <c r="BN638">
        <v>105069.3595665545</v>
      </c>
      <c r="BO638">
        <v>105069.3595665545</v>
      </c>
      <c r="BP638">
        <v>0</v>
      </c>
      <c r="BQ638">
        <v>0</v>
      </c>
      <c r="BR638">
        <v>0</v>
      </c>
      <c r="BS638">
        <v>0</v>
      </c>
      <c r="BT638">
        <v>1394080.400433446</v>
      </c>
      <c r="BU638">
        <v>1409401.4104334461</v>
      </c>
      <c r="BV638">
        <v>15321</v>
      </c>
      <c r="BW638">
        <v>0</v>
      </c>
      <c r="BX638">
        <v>52534.679783277228</v>
      </c>
      <c r="BY638">
        <v>63041.615739932669</v>
      </c>
      <c r="BZ638">
        <v>73548.551696588111</v>
      </c>
      <c r="CA638">
        <v>84055.487653243574</v>
      </c>
      <c r="CB638">
        <v>94562.423609899008</v>
      </c>
      <c r="CC638">
        <v>115576.2955232099</v>
      </c>
      <c r="CD638">
        <v>126083.2314798653</v>
      </c>
      <c r="CE638">
        <v>136590.1674365208</v>
      </c>
      <c r="CF638">
        <v>147097.10339317619</v>
      </c>
      <c r="CG638">
        <v>157604.0393498317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 t="s">
        <v>116</v>
      </c>
      <c r="CT638">
        <v>1.4630000000000001</v>
      </c>
      <c r="CU638">
        <v>-1</v>
      </c>
      <c r="CZ638">
        <v>21013.87191331089</v>
      </c>
      <c r="DA638">
        <v>23348.74657034544</v>
      </c>
      <c r="DB638">
        <v>26267.33989163861</v>
      </c>
      <c r="DC638">
        <v>30019.817019015562</v>
      </c>
      <c r="DD638">
        <v>35023.119855518147</v>
      </c>
      <c r="DE638">
        <v>16811.09753064872</v>
      </c>
      <c r="DF638">
        <v>18678.997256276351</v>
      </c>
      <c r="DG638">
        <v>21013.87191331089</v>
      </c>
      <c r="DH638">
        <v>24015.853615212451</v>
      </c>
      <c r="DI638">
        <v>28018.495884414529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</row>
    <row r="639" spans="1:123" x14ac:dyDescent="0.25">
      <c r="A639" s="80" t="s">
        <v>823</v>
      </c>
      <c r="B639">
        <v>24990.638466370001</v>
      </c>
      <c r="C639">
        <v>24990.638466370001</v>
      </c>
      <c r="D639">
        <v>24990.638466370001</v>
      </c>
      <c r="E639">
        <v>0</v>
      </c>
      <c r="F639">
        <v>0</v>
      </c>
      <c r="G639">
        <v>1669142003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195492</v>
      </c>
      <c r="O639">
        <v>0</v>
      </c>
      <c r="P639">
        <v>195688</v>
      </c>
      <c r="Q639">
        <v>4</v>
      </c>
      <c r="R639">
        <v>27</v>
      </c>
      <c r="S639">
        <v>171</v>
      </c>
      <c r="T639">
        <v>0</v>
      </c>
      <c r="U639">
        <v>0</v>
      </c>
      <c r="V639">
        <v>25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117890.89</v>
      </c>
      <c r="BJ639">
        <v>117890.89</v>
      </c>
      <c r="BK639">
        <v>0</v>
      </c>
      <c r="BL639">
        <v>1</v>
      </c>
      <c r="BM639">
        <v>2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117890.89</v>
      </c>
      <c r="BU639">
        <v>117890.89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T639">
        <v>1.4630000000000001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</row>
    <row r="640" spans="1:123" x14ac:dyDescent="0.25">
      <c r="A640" s="80" t="s">
        <v>236</v>
      </c>
      <c r="B640">
        <v>209835.26112674389</v>
      </c>
      <c r="C640">
        <v>209835.26112674389</v>
      </c>
      <c r="D640">
        <v>209835.26112674389</v>
      </c>
      <c r="E640">
        <v>0</v>
      </c>
      <c r="F640">
        <v>0</v>
      </c>
      <c r="G640">
        <v>1672164011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78997070</v>
      </c>
      <c r="O640">
        <v>0</v>
      </c>
      <c r="P640">
        <v>78998494</v>
      </c>
      <c r="Q640">
        <v>6</v>
      </c>
      <c r="R640">
        <v>187</v>
      </c>
      <c r="S640">
        <v>159</v>
      </c>
      <c r="T640">
        <v>0</v>
      </c>
      <c r="U640">
        <v>0</v>
      </c>
      <c r="V640">
        <v>1065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200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4158.43</v>
      </c>
      <c r="BJ640">
        <v>4158.43</v>
      </c>
      <c r="BK640">
        <v>0</v>
      </c>
      <c r="BL640">
        <v>1</v>
      </c>
      <c r="BM640">
        <v>2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4158.43</v>
      </c>
      <c r="BU640">
        <v>4158.43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T640">
        <v>1.4630000000000001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</row>
    <row r="641" spans="1:123" x14ac:dyDescent="0.25">
      <c r="A641" s="80" t="s">
        <v>831</v>
      </c>
      <c r="B641">
        <v>30000</v>
      </c>
      <c r="C641">
        <v>30000</v>
      </c>
      <c r="D641">
        <v>30000</v>
      </c>
      <c r="E641">
        <v>0</v>
      </c>
      <c r="F641">
        <v>0</v>
      </c>
      <c r="G641">
        <v>1644923206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92453</v>
      </c>
      <c r="O641">
        <v>0</v>
      </c>
      <c r="P641">
        <v>92453</v>
      </c>
      <c r="Q641">
        <v>2</v>
      </c>
      <c r="R641">
        <v>5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272.56</v>
      </c>
      <c r="BJ641">
        <v>272.56</v>
      </c>
      <c r="BK641">
        <v>0</v>
      </c>
      <c r="BL641">
        <v>1</v>
      </c>
      <c r="BM641">
        <v>1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272.56</v>
      </c>
      <c r="BU641">
        <v>272.56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T641">
        <v>1.4630000000000001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</row>
    <row r="642" spans="1:123" x14ac:dyDescent="0.25">
      <c r="A642" s="80" t="s">
        <v>972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22976.277396900499</v>
      </c>
      <c r="I642">
        <v>0</v>
      </c>
      <c r="J642">
        <v>0</v>
      </c>
      <c r="K642">
        <v>7</v>
      </c>
      <c r="L642">
        <v>32</v>
      </c>
      <c r="M642">
        <v>1670412686</v>
      </c>
      <c r="N642">
        <v>1545051</v>
      </c>
      <c r="O642">
        <v>0</v>
      </c>
      <c r="P642">
        <v>1612575</v>
      </c>
      <c r="Q642">
        <v>8</v>
      </c>
      <c r="R642">
        <v>43</v>
      </c>
      <c r="S642">
        <v>1645</v>
      </c>
      <c r="T642">
        <v>13</v>
      </c>
      <c r="U642">
        <v>0</v>
      </c>
      <c r="V642">
        <v>64657</v>
      </c>
      <c r="W642">
        <v>0</v>
      </c>
      <c r="X642">
        <v>0</v>
      </c>
      <c r="Y642">
        <v>0</v>
      </c>
      <c r="Z642">
        <v>0</v>
      </c>
      <c r="AA642">
        <v>758</v>
      </c>
      <c r="AB642">
        <v>0</v>
      </c>
      <c r="AC642">
        <v>173</v>
      </c>
      <c r="AD642">
        <v>0</v>
      </c>
      <c r="AE642">
        <v>0</v>
      </c>
      <c r="AF642">
        <v>0</v>
      </c>
      <c r="AG642">
        <v>0</v>
      </c>
      <c r="AH642">
        <v>278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67511</v>
      </c>
      <c r="BI642">
        <v>456278.21</v>
      </c>
      <c r="BJ642">
        <v>456707.08</v>
      </c>
      <c r="BK642">
        <v>428.87</v>
      </c>
      <c r="BL642">
        <v>6</v>
      </c>
      <c r="BM642">
        <v>14</v>
      </c>
      <c r="BN642">
        <v>0</v>
      </c>
      <c r="BO642">
        <v>0</v>
      </c>
      <c r="BP642">
        <v>0</v>
      </c>
      <c r="BQ642">
        <v>33830.389931895137</v>
      </c>
      <c r="BR642">
        <v>33830.389931895137</v>
      </c>
      <c r="BS642">
        <v>0</v>
      </c>
      <c r="BT642">
        <v>422447.82006810489</v>
      </c>
      <c r="BU642">
        <v>422876.69006810489</v>
      </c>
      <c r="BV642">
        <v>428.87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16915.194965947569</v>
      </c>
      <c r="CI642">
        <v>20298.233959137091</v>
      </c>
      <c r="CJ642">
        <v>23681.272952326599</v>
      </c>
      <c r="CK642">
        <v>27064.311945516121</v>
      </c>
      <c r="CL642">
        <v>30447.350938705629</v>
      </c>
      <c r="CM642">
        <v>37213.428925084663</v>
      </c>
      <c r="CN642">
        <v>40596.467918274167</v>
      </c>
      <c r="CO642">
        <v>43979.506911463694</v>
      </c>
      <c r="CP642">
        <v>47362.545904653198</v>
      </c>
      <c r="CQ642">
        <v>50745.584897842717</v>
      </c>
      <c r="CS642" t="s">
        <v>116</v>
      </c>
      <c r="CT642">
        <v>1.4630000000000001</v>
      </c>
      <c r="CV642">
        <v>-1</v>
      </c>
      <c r="CW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6766.0779863790294</v>
      </c>
      <c r="DK642">
        <v>7517.8644293100324</v>
      </c>
      <c r="DL642">
        <v>8457.5974829737861</v>
      </c>
      <c r="DM642">
        <v>9665.8256948271846</v>
      </c>
      <c r="DN642">
        <v>11276.79664396505</v>
      </c>
      <c r="DO642">
        <v>5412.8623891032239</v>
      </c>
      <c r="DP642">
        <v>6014.2915434480255</v>
      </c>
      <c r="DQ642">
        <v>6766.0779863790294</v>
      </c>
      <c r="DR642">
        <v>7732.6605558617484</v>
      </c>
      <c r="DS642">
        <v>9021.4373151720392</v>
      </c>
    </row>
    <row r="643" spans="1:123" x14ac:dyDescent="0.25">
      <c r="A643" s="80" t="s">
        <v>1156</v>
      </c>
      <c r="B643">
        <v>16485.19863324751</v>
      </c>
      <c r="C643">
        <v>16485.19863324751</v>
      </c>
      <c r="D643">
        <v>16485.19863324751</v>
      </c>
      <c r="E643">
        <v>3</v>
      </c>
      <c r="F643">
        <v>0</v>
      </c>
      <c r="G643">
        <v>1635729460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4763732</v>
      </c>
      <c r="O643">
        <v>0</v>
      </c>
      <c r="P643">
        <v>4764297</v>
      </c>
      <c r="Q643">
        <v>8</v>
      </c>
      <c r="R643">
        <v>58</v>
      </c>
      <c r="S643">
        <v>5</v>
      </c>
      <c r="T643">
        <v>242</v>
      </c>
      <c r="U643">
        <v>2</v>
      </c>
      <c r="V643">
        <v>82</v>
      </c>
      <c r="W643">
        <v>0</v>
      </c>
      <c r="X643">
        <v>0</v>
      </c>
      <c r="Y643">
        <v>0</v>
      </c>
      <c r="Z643">
        <v>0</v>
      </c>
      <c r="AA643">
        <v>230</v>
      </c>
      <c r="AB643">
        <v>4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323</v>
      </c>
      <c r="BI643">
        <v>988723.14</v>
      </c>
      <c r="BJ643">
        <v>988723.14</v>
      </c>
      <c r="BK643">
        <v>0</v>
      </c>
      <c r="BL643">
        <v>1</v>
      </c>
      <c r="BM643">
        <v>5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988723.14</v>
      </c>
      <c r="BU643">
        <v>988723.14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T643">
        <v>1.4630000000000001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</row>
    <row r="644" spans="1:123" x14ac:dyDescent="0.25">
      <c r="A644" s="80" t="s">
        <v>843</v>
      </c>
      <c r="B644">
        <v>21861.248073075982</v>
      </c>
      <c r="C644">
        <v>21861.248073075982</v>
      </c>
      <c r="D644">
        <v>21861.248073075982</v>
      </c>
      <c r="E644">
        <v>0</v>
      </c>
      <c r="F644">
        <v>0</v>
      </c>
      <c r="G644">
        <v>1637506875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1566624</v>
      </c>
      <c r="O644">
        <v>0</v>
      </c>
      <c r="P644">
        <v>1745809</v>
      </c>
      <c r="Q644">
        <v>8</v>
      </c>
      <c r="R644">
        <v>48</v>
      </c>
      <c r="S644">
        <v>13843</v>
      </c>
      <c r="T644">
        <v>0</v>
      </c>
      <c r="U644">
        <v>75045</v>
      </c>
      <c r="V644">
        <v>34285</v>
      </c>
      <c r="W644">
        <v>0</v>
      </c>
      <c r="X644">
        <v>0</v>
      </c>
      <c r="Y644">
        <v>0</v>
      </c>
      <c r="Z644">
        <v>8042</v>
      </c>
      <c r="AA644">
        <v>0</v>
      </c>
      <c r="AB644">
        <v>0</v>
      </c>
      <c r="AC644">
        <v>47896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74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117300.28</v>
      </c>
      <c r="BJ644">
        <v>117300.75</v>
      </c>
      <c r="BK644">
        <v>0.55000000000000004</v>
      </c>
      <c r="BL644">
        <v>4</v>
      </c>
      <c r="BM644">
        <v>12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117300.28</v>
      </c>
      <c r="BU644">
        <v>117300.75</v>
      </c>
      <c r="BV644">
        <v>0.55000000000000004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T644">
        <v>1.4630000000000001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</row>
    <row r="645" spans="1:123" x14ac:dyDescent="0.25">
      <c r="A645" s="80" t="s">
        <v>63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180726.92723911861</v>
      </c>
      <c r="I645">
        <v>0</v>
      </c>
      <c r="J645">
        <v>0</v>
      </c>
      <c r="K645">
        <v>25</v>
      </c>
      <c r="L645">
        <v>44</v>
      </c>
      <c r="M645">
        <v>1671100282</v>
      </c>
      <c r="N645">
        <v>1768069</v>
      </c>
      <c r="O645">
        <v>0</v>
      </c>
      <c r="P645">
        <v>1804246</v>
      </c>
      <c r="Q645">
        <v>8</v>
      </c>
      <c r="R645">
        <v>34</v>
      </c>
      <c r="S645">
        <v>8</v>
      </c>
      <c r="T645">
        <v>2152</v>
      </c>
      <c r="U645">
        <v>8288</v>
      </c>
      <c r="V645">
        <v>35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25694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34025</v>
      </c>
      <c r="BI645">
        <v>18958157.5</v>
      </c>
      <c r="BJ645">
        <v>18958157.5</v>
      </c>
      <c r="BK645">
        <v>0</v>
      </c>
      <c r="BL645">
        <v>5</v>
      </c>
      <c r="BM645">
        <v>14</v>
      </c>
      <c r="BN645">
        <v>0</v>
      </c>
      <c r="BO645">
        <v>0</v>
      </c>
      <c r="BP645">
        <v>0</v>
      </c>
      <c r="BQ645">
        <v>266103.26442687411</v>
      </c>
      <c r="BR645">
        <v>266103.26442687411</v>
      </c>
      <c r="BS645">
        <v>0</v>
      </c>
      <c r="BT645">
        <v>18692054.23557312</v>
      </c>
      <c r="BU645">
        <v>18692054.23557312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133051.63221343709</v>
      </c>
      <c r="CI645">
        <v>159661.95865612451</v>
      </c>
      <c r="CJ645">
        <v>186272.2850988119</v>
      </c>
      <c r="CK645">
        <v>212882.6115414993</v>
      </c>
      <c r="CL645">
        <v>239492.93798418669</v>
      </c>
      <c r="CM645">
        <v>292713.59086956148</v>
      </c>
      <c r="CN645">
        <v>319323.9173122489</v>
      </c>
      <c r="CO645">
        <v>345934.24375493638</v>
      </c>
      <c r="CP645">
        <v>372544.57019762369</v>
      </c>
      <c r="CQ645">
        <v>399154.89664031123</v>
      </c>
      <c r="CS645" t="s">
        <v>116</v>
      </c>
      <c r="CT645">
        <v>1.4630000000000001</v>
      </c>
      <c r="CV645">
        <v>-1</v>
      </c>
      <c r="CW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53220.652885374817</v>
      </c>
      <c r="DK645">
        <v>59134.05876152758</v>
      </c>
      <c r="DL645">
        <v>66525.816106718528</v>
      </c>
      <c r="DM645">
        <v>76029.504121964026</v>
      </c>
      <c r="DN645">
        <v>88701.088142291366</v>
      </c>
      <c r="DO645">
        <v>42576.522308299856</v>
      </c>
      <c r="DP645">
        <v>47307.247009222068</v>
      </c>
      <c r="DQ645">
        <v>53220.652885374817</v>
      </c>
      <c r="DR645">
        <v>60823.60329757123</v>
      </c>
      <c r="DS645">
        <v>70960.870513833099</v>
      </c>
    </row>
    <row r="646" spans="1:123" x14ac:dyDescent="0.25">
      <c r="A646" s="80" t="s">
        <v>842</v>
      </c>
      <c r="B646">
        <v>30624.479755416061</v>
      </c>
      <c r="C646">
        <v>0</v>
      </c>
      <c r="D646">
        <v>0</v>
      </c>
      <c r="E646">
        <v>85</v>
      </c>
      <c r="F646">
        <v>95</v>
      </c>
      <c r="G646">
        <v>1635387218</v>
      </c>
      <c r="H646">
        <v>70036.701900301909</v>
      </c>
      <c r="I646">
        <v>12553.024604462429</v>
      </c>
      <c r="J646">
        <v>12553.024604462429</v>
      </c>
      <c r="K646">
        <v>3</v>
      </c>
      <c r="L646">
        <v>31</v>
      </c>
      <c r="M646">
        <v>1669806929</v>
      </c>
      <c r="N646">
        <v>27740</v>
      </c>
      <c r="O646">
        <v>0</v>
      </c>
      <c r="P646">
        <v>79061</v>
      </c>
      <c r="Q646">
        <v>4</v>
      </c>
      <c r="R646">
        <v>27</v>
      </c>
      <c r="S646">
        <v>5</v>
      </c>
      <c r="T646">
        <v>51316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5</v>
      </c>
      <c r="BI646">
        <v>125477.97</v>
      </c>
      <c r="BJ646">
        <v>125477.97</v>
      </c>
      <c r="BK646">
        <v>0</v>
      </c>
      <c r="BL646">
        <v>2</v>
      </c>
      <c r="BM646">
        <v>8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125477.97</v>
      </c>
      <c r="BU646">
        <v>125477.97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T646">
        <v>1.4630000000000001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</row>
    <row r="647" spans="1:123" x14ac:dyDescent="0.25">
      <c r="A647" s="80" t="s">
        <v>799</v>
      </c>
      <c r="B647">
        <v>34252.658649999998</v>
      </c>
      <c r="C647">
        <v>34252.658649999998</v>
      </c>
      <c r="D647">
        <v>34252.658649999998</v>
      </c>
      <c r="E647">
        <v>0</v>
      </c>
      <c r="F647">
        <v>0</v>
      </c>
      <c r="G647">
        <v>1625304135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396325</v>
      </c>
      <c r="O647">
        <v>0</v>
      </c>
      <c r="P647">
        <v>396325</v>
      </c>
      <c r="Q647">
        <v>4</v>
      </c>
      <c r="R647">
        <v>10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279630.06</v>
      </c>
      <c r="BJ647">
        <v>279630.06</v>
      </c>
      <c r="BK647">
        <v>0</v>
      </c>
      <c r="BL647">
        <v>1</v>
      </c>
      <c r="BM647">
        <v>1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279630.06</v>
      </c>
      <c r="BU647">
        <v>279630.06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T647">
        <v>1.4630000000000001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</row>
    <row r="648" spans="1:123" x14ac:dyDescent="0.25">
      <c r="A648" s="80" t="s">
        <v>233</v>
      </c>
      <c r="B648">
        <v>425000</v>
      </c>
      <c r="C648">
        <v>425000</v>
      </c>
      <c r="D648">
        <v>425000</v>
      </c>
      <c r="E648">
        <v>0</v>
      </c>
      <c r="F648">
        <v>0</v>
      </c>
      <c r="G648">
        <v>1664929583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904002</v>
      </c>
      <c r="O648">
        <v>0</v>
      </c>
      <c r="P648">
        <v>1370391</v>
      </c>
      <c r="Q648">
        <v>4</v>
      </c>
      <c r="R648">
        <v>18</v>
      </c>
      <c r="S648">
        <v>0</v>
      </c>
      <c r="T648">
        <v>465813</v>
      </c>
      <c r="U648">
        <v>0</v>
      </c>
      <c r="V648">
        <v>576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576</v>
      </c>
      <c r="BI648">
        <v>23695.35</v>
      </c>
      <c r="BJ648">
        <v>23695.35</v>
      </c>
      <c r="BK648">
        <v>0</v>
      </c>
      <c r="BL648">
        <v>1</v>
      </c>
      <c r="BM648">
        <v>1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23695.35</v>
      </c>
      <c r="BU648">
        <v>23695.35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T648">
        <v>1.4630000000000001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</row>
    <row r="649" spans="1:123" x14ac:dyDescent="0.25">
      <c r="A649" s="80" t="s">
        <v>839</v>
      </c>
      <c r="B649">
        <v>15000</v>
      </c>
      <c r="C649">
        <v>15000</v>
      </c>
      <c r="D649">
        <v>15000</v>
      </c>
      <c r="E649">
        <v>0</v>
      </c>
      <c r="F649">
        <v>0</v>
      </c>
      <c r="G649">
        <v>1591489865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317340</v>
      </c>
      <c r="O649">
        <v>0</v>
      </c>
      <c r="P649">
        <v>317340</v>
      </c>
      <c r="Q649">
        <v>3</v>
      </c>
      <c r="R649">
        <v>25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25.35</v>
      </c>
      <c r="BJ649">
        <v>25.35</v>
      </c>
      <c r="BK649">
        <v>0</v>
      </c>
      <c r="BL649">
        <v>1</v>
      </c>
      <c r="BM649">
        <v>1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25.35</v>
      </c>
      <c r="BU649">
        <v>25.35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T649">
        <v>1.4630000000000001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</row>
    <row r="650" spans="1:123" x14ac:dyDescent="0.25">
      <c r="A650" s="80" t="s">
        <v>1275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38585.624854261863</v>
      </c>
      <c r="I650">
        <v>38585.624854261863</v>
      </c>
      <c r="J650">
        <v>38585.624854261863</v>
      </c>
      <c r="K650">
        <v>0</v>
      </c>
      <c r="L650">
        <v>0</v>
      </c>
      <c r="M650">
        <v>1671699837</v>
      </c>
      <c r="N650">
        <v>5639</v>
      </c>
      <c r="O650">
        <v>0</v>
      </c>
      <c r="P650">
        <v>62563</v>
      </c>
      <c r="Q650">
        <v>2</v>
      </c>
      <c r="R650">
        <v>6</v>
      </c>
      <c r="S650">
        <v>0</v>
      </c>
      <c r="T650">
        <v>56924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18619.419999999998</v>
      </c>
      <c r="BJ650">
        <v>18619.419999999998</v>
      </c>
      <c r="BK650">
        <v>0</v>
      </c>
      <c r="BL650">
        <v>1</v>
      </c>
      <c r="BM650">
        <v>3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18619.419999999998</v>
      </c>
      <c r="BU650">
        <v>18619.419999999998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T650">
        <v>1.4630000000000001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</row>
    <row r="651" spans="1:123" x14ac:dyDescent="0.25">
      <c r="A651" s="80" t="s">
        <v>1181</v>
      </c>
      <c r="B651">
        <v>16163.54115093035</v>
      </c>
      <c r="C651">
        <v>16163.54115093035</v>
      </c>
      <c r="D651">
        <v>16163.54115093035</v>
      </c>
      <c r="E651">
        <v>0</v>
      </c>
      <c r="F651">
        <v>0</v>
      </c>
      <c r="G651">
        <v>1622386470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45227965</v>
      </c>
      <c r="O651">
        <v>0</v>
      </c>
      <c r="P651">
        <v>45248471</v>
      </c>
      <c r="Q651">
        <v>5</v>
      </c>
      <c r="R651">
        <v>569</v>
      </c>
      <c r="S651">
        <v>156</v>
      </c>
      <c r="T651">
        <v>0</v>
      </c>
      <c r="U651">
        <v>0</v>
      </c>
      <c r="V651">
        <v>20349</v>
      </c>
      <c r="W651">
        <v>0</v>
      </c>
      <c r="X651">
        <v>0</v>
      </c>
      <c r="Y651">
        <v>0</v>
      </c>
      <c r="Z651">
        <v>0</v>
      </c>
      <c r="AA651">
        <v>1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488.67</v>
      </c>
      <c r="BJ651">
        <v>488.67</v>
      </c>
      <c r="BK651">
        <v>0</v>
      </c>
      <c r="BL651">
        <v>2</v>
      </c>
      <c r="BM651">
        <v>2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488.67</v>
      </c>
      <c r="BU651">
        <v>488.67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T651">
        <v>1.4630000000000001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</row>
    <row r="652" spans="1:123" x14ac:dyDescent="0.25">
      <c r="A652" s="80" t="s">
        <v>1276</v>
      </c>
      <c r="B652">
        <v>23153.85534382239</v>
      </c>
      <c r="C652">
        <v>23153.85534382239</v>
      </c>
      <c r="D652">
        <v>23153.85534382239</v>
      </c>
      <c r="E652">
        <v>0</v>
      </c>
      <c r="F652">
        <v>0</v>
      </c>
      <c r="G652">
        <v>1672117787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4287916</v>
      </c>
      <c r="O652">
        <v>0</v>
      </c>
      <c r="P652">
        <v>4364375</v>
      </c>
      <c r="Q652">
        <v>7</v>
      </c>
      <c r="R652">
        <v>89</v>
      </c>
      <c r="S652">
        <v>17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810</v>
      </c>
      <c r="AF652">
        <v>75632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1</v>
      </c>
      <c r="BM652">
        <v>1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T652">
        <v>1.4630000000000001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</row>
    <row r="653" spans="1:123" x14ac:dyDescent="0.25">
      <c r="A653" s="80" t="s">
        <v>817</v>
      </c>
      <c r="B653">
        <v>23000</v>
      </c>
      <c r="C653">
        <v>23000</v>
      </c>
      <c r="D653">
        <v>23000</v>
      </c>
      <c r="E653">
        <v>0</v>
      </c>
      <c r="F653">
        <v>0</v>
      </c>
      <c r="G653">
        <v>1670024207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36301</v>
      </c>
      <c r="O653">
        <v>0</v>
      </c>
      <c r="P653">
        <v>172375</v>
      </c>
      <c r="Q653">
        <v>2</v>
      </c>
      <c r="R653">
        <v>6</v>
      </c>
      <c r="S653">
        <v>0</v>
      </c>
      <c r="T653">
        <v>136074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403504.23</v>
      </c>
      <c r="BJ653">
        <v>403504.23</v>
      </c>
      <c r="BK653">
        <v>0</v>
      </c>
      <c r="BL653">
        <v>1</v>
      </c>
      <c r="BM653">
        <v>1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403504.23</v>
      </c>
      <c r="BU653">
        <v>403504.23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T653">
        <v>1.4630000000000001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</row>
    <row r="654" spans="1:123" x14ac:dyDescent="0.25">
      <c r="A654" s="80" t="s">
        <v>1277</v>
      </c>
      <c r="B654">
        <v>50000</v>
      </c>
      <c r="C654">
        <v>50000</v>
      </c>
      <c r="D654">
        <v>50000</v>
      </c>
      <c r="E654">
        <v>0</v>
      </c>
      <c r="F654">
        <v>0</v>
      </c>
      <c r="G654">
        <v>1670653715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12181697</v>
      </c>
      <c r="O654">
        <v>0</v>
      </c>
      <c r="P654">
        <v>12924161</v>
      </c>
      <c r="Q654">
        <v>3</v>
      </c>
      <c r="R654">
        <v>31</v>
      </c>
      <c r="S654">
        <v>270</v>
      </c>
      <c r="T654">
        <v>0</v>
      </c>
      <c r="U654">
        <v>742194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1556001.33</v>
      </c>
      <c r="BJ654">
        <v>1556001.33</v>
      </c>
      <c r="BK654">
        <v>0</v>
      </c>
      <c r="BL654">
        <v>1</v>
      </c>
      <c r="BM654">
        <v>1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1556001.33</v>
      </c>
      <c r="BU654">
        <v>1556001.33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T654">
        <v>1.4630000000000001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</row>
    <row r="655" spans="1:123" x14ac:dyDescent="0.25">
      <c r="A655" s="80" t="s">
        <v>208</v>
      </c>
      <c r="B655">
        <v>261186.39655821471</v>
      </c>
      <c r="C655">
        <v>261186.39655821471</v>
      </c>
      <c r="D655">
        <v>261186.39655821471</v>
      </c>
      <c r="E655">
        <v>0</v>
      </c>
      <c r="F655">
        <v>0</v>
      </c>
      <c r="G655">
        <v>1663650695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33265871</v>
      </c>
      <c r="O655">
        <v>0</v>
      </c>
      <c r="P655">
        <v>33265871</v>
      </c>
      <c r="Q655">
        <v>4</v>
      </c>
      <c r="R655">
        <v>77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114944423.23</v>
      </c>
      <c r="BJ655">
        <v>114944423.23</v>
      </c>
      <c r="BK655">
        <v>0</v>
      </c>
      <c r="BL655">
        <v>1</v>
      </c>
      <c r="BM655">
        <v>2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114944423.23</v>
      </c>
      <c r="BU655">
        <v>114944423.23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T655">
        <v>1.4630000000000001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</row>
    <row r="656" spans="1:123" x14ac:dyDescent="0.25">
      <c r="A656" s="80" t="s">
        <v>1167</v>
      </c>
      <c r="B656">
        <v>33187.976616580258</v>
      </c>
      <c r="C656">
        <v>0</v>
      </c>
      <c r="D656">
        <v>0</v>
      </c>
      <c r="E656">
        <v>40</v>
      </c>
      <c r="F656">
        <v>8</v>
      </c>
      <c r="G656">
        <v>1620871134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4</v>
      </c>
      <c r="O656">
        <v>0</v>
      </c>
      <c r="P656">
        <v>148</v>
      </c>
      <c r="Q656">
        <v>9</v>
      </c>
      <c r="R656">
        <v>60</v>
      </c>
      <c r="S656">
        <v>133</v>
      </c>
      <c r="T656">
        <v>0</v>
      </c>
      <c r="U656">
        <v>4</v>
      </c>
      <c r="V656">
        <v>7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144</v>
      </c>
      <c r="BI656">
        <v>5748.06</v>
      </c>
      <c r="BJ656">
        <v>5749.63</v>
      </c>
      <c r="BK656">
        <v>1.57</v>
      </c>
      <c r="BL656">
        <v>2</v>
      </c>
      <c r="BM656">
        <v>14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5748.06</v>
      </c>
      <c r="BU656">
        <v>5749.63</v>
      </c>
      <c r="BV656">
        <v>1.57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T656">
        <v>1.4630000000000001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</row>
    <row r="657" spans="1:123" x14ac:dyDescent="0.25">
      <c r="A657" s="80" t="s">
        <v>207</v>
      </c>
      <c r="B657">
        <v>191802.17981553439</v>
      </c>
      <c r="C657">
        <v>191802.17981553439</v>
      </c>
      <c r="D657">
        <v>191802.17981553439</v>
      </c>
      <c r="E657">
        <v>0</v>
      </c>
      <c r="F657">
        <v>0</v>
      </c>
      <c r="G657">
        <v>1672162247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532657933</v>
      </c>
      <c r="O657">
        <v>0</v>
      </c>
      <c r="P657">
        <v>633423678</v>
      </c>
      <c r="Q657">
        <v>21</v>
      </c>
      <c r="R657">
        <v>584</v>
      </c>
      <c r="S657">
        <v>1558</v>
      </c>
      <c r="T657">
        <v>11382324</v>
      </c>
      <c r="U657">
        <v>629</v>
      </c>
      <c r="V657">
        <v>69428042</v>
      </c>
      <c r="W657">
        <v>0</v>
      </c>
      <c r="X657">
        <v>4</v>
      </c>
      <c r="Y657">
        <v>7</v>
      </c>
      <c r="Z657">
        <v>7</v>
      </c>
      <c r="AA657">
        <v>1</v>
      </c>
      <c r="AB657">
        <v>19953128</v>
      </c>
      <c r="AC657">
        <v>5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40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89383421</v>
      </c>
      <c r="BI657">
        <v>200754458.13999999</v>
      </c>
      <c r="BJ657">
        <v>200754458.13999999</v>
      </c>
      <c r="BK657">
        <v>0</v>
      </c>
      <c r="BL657">
        <v>4</v>
      </c>
      <c r="BM657">
        <v>34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200754458.13999999</v>
      </c>
      <c r="BU657">
        <v>200754458.13999999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T657">
        <v>1.4630000000000001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</row>
    <row r="658" spans="1:123" x14ac:dyDescent="0.25">
      <c r="A658" s="80" t="s">
        <v>302</v>
      </c>
      <c r="B658">
        <v>124164.15772271001</v>
      </c>
      <c r="C658">
        <v>124164.15772271001</v>
      </c>
      <c r="D658">
        <v>124164.15772271001</v>
      </c>
      <c r="E658">
        <v>0</v>
      </c>
      <c r="F658">
        <v>0</v>
      </c>
      <c r="G658">
        <v>1672095227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10836135</v>
      </c>
      <c r="O658">
        <v>0</v>
      </c>
      <c r="P658">
        <v>10837762</v>
      </c>
      <c r="Q658">
        <v>5</v>
      </c>
      <c r="R658">
        <v>137</v>
      </c>
      <c r="S658">
        <v>1609</v>
      </c>
      <c r="T658">
        <v>0</v>
      </c>
      <c r="U658">
        <v>18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41762.129999999997</v>
      </c>
      <c r="BJ658">
        <v>41762.129999999997</v>
      </c>
      <c r="BK658">
        <v>0</v>
      </c>
      <c r="BL658">
        <v>1</v>
      </c>
      <c r="BM658">
        <v>1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41762.129999999997</v>
      </c>
      <c r="BU658">
        <v>41762.129999999997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T658">
        <v>1.4630000000000001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</row>
    <row r="659" spans="1:123" x14ac:dyDescent="0.25">
      <c r="A659" s="80" t="s">
        <v>1168</v>
      </c>
      <c r="B659">
        <v>49752.725866901339</v>
      </c>
      <c r="C659">
        <v>49752.725866901339</v>
      </c>
      <c r="D659">
        <v>49752.725866901339</v>
      </c>
      <c r="E659">
        <v>0</v>
      </c>
      <c r="F659">
        <v>0</v>
      </c>
      <c r="G659">
        <v>1670581895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17409629</v>
      </c>
      <c r="O659">
        <v>0</v>
      </c>
      <c r="P659">
        <v>17409638</v>
      </c>
      <c r="Q659">
        <v>6</v>
      </c>
      <c r="R659">
        <v>278</v>
      </c>
      <c r="S659">
        <v>1</v>
      </c>
      <c r="T659">
        <v>0</v>
      </c>
      <c r="U659">
        <v>8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21.22</v>
      </c>
      <c r="BJ659">
        <v>21.22</v>
      </c>
      <c r="BK659">
        <v>0</v>
      </c>
      <c r="BL659">
        <v>1</v>
      </c>
      <c r="BM659">
        <v>2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21.22</v>
      </c>
      <c r="BU659">
        <v>21.22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T659">
        <v>1.4630000000000001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</row>
    <row r="660" spans="1:123" x14ac:dyDescent="0.25">
      <c r="A660" s="80" t="s">
        <v>840</v>
      </c>
      <c r="B660">
        <v>50839.536207481942</v>
      </c>
      <c r="C660">
        <v>50839.536207481942</v>
      </c>
      <c r="D660">
        <v>50839.536207481942</v>
      </c>
      <c r="E660">
        <v>0</v>
      </c>
      <c r="F660">
        <v>0</v>
      </c>
      <c r="G660">
        <v>1658177988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5199899</v>
      </c>
      <c r="O660">
        <v>0</v>
      </c>
      <c r="P660">
        <v>5225549</v>
      </c>
      <c r="Q660">
        <v>5</v>
      </c>
      <c r="R660">
        <v>86</v>
      </c>
      <c r="S660">
        <v>25647</v>
      </c>
      <c r="T660">
        <v>0</v>
      </c>
      <c r="U660">
        <v>3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258602.73</v>
      </c>
      <c r="BJ660">
        <v>258602.73</v>
      </c>
      <c r="BK660">
        <v>0</v>
      </c>
      <c r="BL660">
        <v>3</v>
      </c>
      <c r="BM660">
        <v>7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258602.73</v>
      </c>
      <c r="BU660">
        <v>258602.73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T660">
        <v>1.4630000000000001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</row>
    <row r="661" spans="1:123" x14ac:dyDescent="0.25">
      <c r="A661" s="80" t="s">
        <v>1200</v>
      </c>
      <c r="B661">
        <v>27246.829662080869</v>
      </c>
      <c r="C661">
        <v>27246.829662080869</v>
      </c>
      <c r="D661">
        <v>27246.829662080869</v>
      </c>
      <c r="E661">
        <v>0</v>
      </c>
      <c r="F661">
        <v>0</v>
      </c>
      <c r="G661">
        <v>1672165751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8815936</v>
      </c>
      <c r="O661">
        <v>0</v>
      </c>
      <c r="P661">
        <v>8817123</v>
      </c>
      <c r="Q661">
        <v>11</v>
      </c>
      <c r="R661">
        <v>38</v>
      </c>
      <c r="S661">
        <v>45</v>
      </c>
      <c r="T661">
        <v>0</v>
      </c>
      <c r="U661">
        <v>1082</v>
      </c>
      <c r="V661">
        <v>2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58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37271.78</v>
      </c>
      <c r="BJ661">
        <v>37271.78</v>
      </c>
      <c r="BK661">
        <v>0</v>
      </c>
      <c r="BL661">
        <v>1</v>
      </c>
      <c r="BM661">
        <v>1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37271.78</v>
      </c>
      <c r="BU661">
        <v>37271.78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T661">
        <v>1.4630000000000001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</row>
    <row r="662" spans="1:123" x14ac:dyDescent="0.25">
      <c r="A662" s="80" t="s">
        <v>841</v>
      </c>
      <c r="B662">
        <v>53014.4890689639</v>
      </c>
      <c r="C662">
        <v>0</v>
      </c>
      <c r="D662">
        <v>0</v>
      </c>
      <c r="E662">
        <v>71</v>
      </c>
      <c r="F662">
        <v>42</v>
      </c>
      <c r="G662">
        <v>1611490610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279</v>
      </c>
      <c r="O662">
        <v>0</v>
      </c>
      <c r="P662">
        <v>284</v>
      </c>
      <c r="Q662">
        <v>2</v>
      </c>
      <c r="R662">
        <v>7</v>
      </c>
      <c r="S662">
        <v>5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5177.8</v>
      </c>
      <c r="BJ662">
        <v>5177.8</v>
      </c>
      <c r="BK662">
        <v>0</v>
      </c>
      <c r="BL662">
        <v>1</v>
      </c>
      <c r="BM662">
        <v>1</v>
      </c>
      <c r="BN662">
        <v>5177.8000460844087</v>
      </c>
      <c r="BO662">
        <v>5177.8000460844087</v>
      </c>
      <c r="BP662">
        <v>0</v>
      </c>
      <c r="BQ662">
        <v>0</v>
      </c>
      <c r="BR662">
        <v>0</v>
      </c>
      <c r="BS662">
        <v>0</v>
      </c>
      <c r="BT662">
        <v>-4.6084408495516982E-5</v>
      </c>
      <c r="BU662">
        <v>-4.6084408495516982E-5</v>
      </c>
      <c r="BV662">
        <v>0</v>
      </c>
      <c r="BW662">
        <v>0</v>
      </c>
      <c r="BX662">
        <v>2588.9000230422039</v>
      </c>
      <c r="BY662">
        <v>3106.6800276506451</v>
      </c>
      <c r="BZ662">
        <v>3624.4600322590859</v>
      </c>
      <c r="CA662">
        <v>4142.2400368675271</v>
      </c>
      <c r="CB662">
        <v>4660.0200414759684</v>
      </c>
      <c r="CC662">
        <v>5695.5800506928499</v>
      </c>
      <c r="CD662">
        <v>6213.3600553012902</v>
      </c>
      <c r="CE662">
        <v>6731.1400599097306</v>
      </c>
      <c r="CF662">
        <v>7248.9200645181718</v>
      </c>
      <c r="CG662">
        <v>7766.700069126613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 t="s">
        <v>116</v>
      </c>
      <c r="CT662">
        <v>1.4630000000000001</v>
      </c>
      <c r="CU662">
        <v>-1</v>
      </c>
      <c r="CZ662">
        <v>1035.560009216882</v>
      </c>
      <c r="DA662">
        <v>1150.622232463202</v>
      </c>
      <c r="DB662">
        <v>1294.4500115211019</v>
      </c>
      <c r="DC662">
        <v>1479.3714417384019</v>
      </c>
      <c r="DD662">
        <v>1725.933348694803</v>
      </c>
      <c r="DE662">
        <v>828.44800737350545</v>
      </c>
      <c r="DF662">
        <v>920.49778597056161</v>
      </c>
      <c r="DG662">
        <v>1035.560009216882</v>
      </c>
      <c r="DH662">
        <v>1183.4971533907219</v>
      </c>
      <c r="DI662">
        <v>1380.7466789558421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</row>
    <row r="663" spans="1:123" x14ac:dyDescent="0.25">
      <c r="A663" s="80" t="s">
        <v>215</v>
      </c>
      <c r="B663">
        <v>277606.50060526998</v>
      </c>
      <c r="C663">
        <v>277606.50060526998</v>
      </c>
      <c r="D663">
        <v>277606.50060526998</v>
      </c>
      <c r="E663">
        <v>0</v>
      </c>
      <c r="F663">
        <v>0</v>
      </c>
      <c r="G663">
        <v>1638464112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488040</v>
      </c>
      <c r="O663">
        <v>0</v>
      </c>
      <c r="P663">
        <v>488040</v>
      </c>
      <c r="Q663">
        <v>3</v>
      </c>
      <c r="R663">
        <v>9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3972153.41</v>
      </c>
      <c r="BJ663">
        <v>4722939</v>
      </c>
      <c r="BK663">
        <v>750785.59</v>
      </c>
      <c r="BL663">
        <v>1</v>
      </c>
      <c r="BM663">
        <v>1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3972153.41</v>
      </c>
      <c r="BU663">
        <v>4722939</v>
      </c>
      <c r="BV663">
        <v>750785.59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T663">
        <v>1.4630000000000001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</row>
    <row r="664" spans="1:123" x14ac:dyDescent="0.25">
      <c r="A664" s="80" t="s">
        <v>220</v>
      </c>
      <c r="B664">
        <v>92656.218047870847</v>
      </c>
      <c r="C664">
        <v>0</v>
      </c>
      <c r="D664">
        <v>0</v>
      </c>
      <c r="E664">
        <v>8</v>
      </c>
      <c r="F664">
        <v>5</v>
      </c>
      <c r="G664">
        <v>1669640783</v>
      </c>
      <c r="H664">
        <v>7422.0653340448207</v>
      </c>
      <c r="I664">
        <v>0</v>
      </c>
      <c r="J664">
        <v>0</v>
      </c>
      <c r="K664">
        <v>1</v>
      </c>
      <c r="L664">
        <v>6</v>
      </c>
      <c r="M664">
        <v>1669898691</v>
      </c>
      <c r="N664">
        <v>44208</v>
      </c>
      <c r="O664">
        <v>0</v>
      </c>
      <c r="P664">
        <v>188144</v>
      </c>
      <c r="Q664">
        <v>3</v>
      </c>
      <c r="R664">
        <v>9</v>
      </c>
      <c r="S664">
        <v>0</v>
      </c>
      <c r="T664">
        <v>1156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142780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142780</v>
      </c>
      <c r="BI664">
        <v>147100.26</v>
      </c>
      <c r="BJ664">
        <v>147100.26</v>
      </c>
      <c r="BK664">
        <v>0</v>
      </c>
      <c r="BL664">
        <v>2</v>
      </c>
      <c r="BM664">
        <v>2</v>
      </c>
      <c r="BN664">
        <v>136190.91819892189</v>
      </c>
      <c r="BO664">
        <v>136190.91819892189</v>
      </c>
      <c r="BP664">
        <v>0</v>
      </c>
      <c r="BQ664">
        <v>10909.3368375311</v>
      </c>
      <c r="BR664">
        <v>10909.3368375311</v>
      </c>
      <c r="BS664">
        <v>0</v>
      </c>
      <c r="BT664">
        <v>4.9635470422799699E-3</v>
      </c>
      <c r="BU664">
        <v>4.9635470422799699E-3</v>
      </c>
      <c r="BV664">
        <v>0</v>
      </c>
      <c r="BW664">
        <v>0</v>
      </c>
      <c r="BX664">
        <v>68095.459099460932</v>
      </c>
      <c r="BY664">
        <v>81714.550919353118</v>
      </c>
      <c r="BZ664">
        <v>95333.642739245304</v>
      </c>
      <c r="CA664">
        <v>108952.73455913751</v>
      </c>
      <c r="CB664">
        <v>122571.82637902971</v>
      </c>
      <c r="CC664">
        <v>149810.01001881409</v>
      </c>
      <c r="CD664">
        <v>163429.10183870621</v>
      </c>
      <c r="CE664">
        <v>177048.19365859841</v>
      </c>
      <c r="CF664">
        <v>190667.28547849061</v>
      </c>
      <c r="CG664">
        <v>204286.37729838281</v>
      </c>
      <c r="CH664">
        <v>5454.6684187655519</v>
      </c>
      <c r="CI664">
        <v>6545.6021025186619</v>
      </c>
      <c r="CJ664">
        <v>7636.5357862717719</v>
      </c>
      <c r="CK664">
        <v>8727.4694700248838</v>
      </c>
      <c r="CL664">
        <v>9818.4031537779938</v>
      </c>
      <c r="CM664">
        <v>12000.270521284219</v>
      </c>
      <c r="CN664">
        <v>13091.20420503732</v>
      </c>
      <c r="CO664">
        <v>14182.137888790439</v>
      </c>
      <c r="CP664">
        <v>15273.07157254354</v>
      </c>
      <c r="CQ664">
        <v>16364.005256296659</v>
      </c>
      <c r="CR664" t="s">
        <v>116</v>
      </c>
      <c r="CS664" t="s">
        <v>116</v>
      </c>
      <c r="CT664">
        <v>1.4630000000000001</v>
      </c>
      <c r="CU664">
        <v>-1</v>
      </c>
      <c r="CV664">
        <v>-1</v>
      </c>
      <c r="CW664">
        <v>0</v>
      </c>
      <c r="CZ664">
        <v>27238.183639784369</v>
      </c>
      <c r="DA664">
        <v>30264.648488649302</v>
      </c>
      <c r="DB664">
        <v>34047.729549730473</v>
      </c>
      <c r="DC664">
        <v>38911.690913977684</v>
      </c>
      <c r="DD664">
        <v>45396.972732973947</v>
      </c>
      <c r="DE664">
        <v>21790.5469118275</v>
      </c>
      <c r="DF664">
        <v>24211.71879091944</v>
      </c>
      <c r="DG664">
        <v>27238.183639784369</v>
      </c>
      <c r="DH664">
        <v>31129.352731182142</v>
      </c>
      <c r="DI664">
        <v>36317.578186379164</v>
      </c>
      <c r="DJ664">
        <v>2181.8673675062209</v>
      </c>
      <c r="DK664">
        <v>2424.2970750069121</v>
      </c>
      <c r="DL664">
        <v>2727.334209382776</v>
      </c>
      <c r="DM664">
        <v>3116.9533821517439</v>
      </c>
      <c r="DN664">
        <v>3636.4456125103679</v>
      </c>
      <c r="DO664">
        <v>1745.4938940049769</v>
      </c>
      <c r="DP664">
        <v>1939.43766000553</v>
      </c>
      <c r="DQ664">
        <v>2181.8673675062209</v>
      </c>
      <c r="DR664">
        <v>2493.562705721396</v>
      </c>
      <c r="DS664">
        <v>2909.156490008294</v>
      </c>
    </row>
    <row r="665" spans="1:123" x14ac:dyDescent="0.25">
      <c r="A665" s="80" t="s">
        <v>1163</v>
      </c>
      <c r="B665">
        <v>25054.915404422569</v>
      </c>
      <c r="C665">
        <v>25054.915404422569</v>
      </c>
      <c r="D665">
        <v>25054.915404422569</v>
      </c>
      <c r="E665">
        <v>0</v>
      </c>
      <c r="F665">
        <v>0</v>
      </c>
      <c r="G665">
        <v>1665852827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334860534</v>
      </c>
      <c r="O665">
        <v>0</v>
      </c>
      <c r="P665">
        <v>334861408</v>
      </c>
      <c r="Q665">
        <v>8</v>
      </c>
      <c r="R665">
        <v>171</v>
      </c>
      <c r="S665">
        <v>510</v>
      </c>
      <c r="T665">
        <v>0</v>
      </c>
      <c r="U665">
        <v>19</v>
      </c>
      <c r="V665">
        <v>345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874</v>
      </c>
      <c r="BI665">
        <v>0</v>
      </c>
      <c r="BJ665">
        <v>0</v>
      </c>
      <c r="BK665">
        <v>0</v>
      </c>
      <c r="BL665">
        <v>1</v>
      </c>
      <c r="BM665">
        <v>1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T665">
        <v>1.4630000000000001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</row>
    <row r="666" spans="1:123" x14ac:dyDescent="0.25">
      <c r="A666" s="80" t="s">
        <v>240</v>
      </c>
      <c r="B666">
        <v>1560714.3071228319</v>
      </c>
      <c r="C666">
        <v>1560714.3071228319</v>
      </c>
      <c r="D666">
        <v>1560714.3071228319</v>
      </c>
      <c r="E666">
        <v>0</v>
      </c>
      <c r="F666">
        <v>0</v>
      </c>
      <c r="G666">
        <v>1672171031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477858646</v>
      </c>
      <c r="O666">
        <v>0</v>
      </c>
      <c r="P666">
        <v>477858912</v>
      </c>
      <c r="Q666">
        <v>4</v>
      </c>
      <c r="R666">
        <v>235</v>
      </c>
      <c r="S666">
        <v>30</v>
      </c>
      <c r="T666">
        <v>0</v>
      </c>
      <c r="U666">
        <v>0</v>
      </c>
      <c r="V666">
        <v>236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115.03</v>
      </c>
      <c r="BJ666">
        <v>115.03</v>
      </c>
      <c r="BK666">
        <v>0</v>
      </c>
      <c r="BL666">
        <v>1</v>
      </c>
      <c r="BM666">
        <v>2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115.03</v>
      </c>
      <c r="BU666">
        <v>115.03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T666">
        <v>1.4630000000000001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</row>
    <row r="667" spans="1:123" x14ac:dyDescent="0.25">
      <c r="A667" s="80" t="s">
        <v>1278</v>
      </c>
      <c r="B667">
        <v>15614.97764613429</v>
      </c>
      <c r="C667">
        <v>15614.97764613429</v>
      </c>
      <c r="D667">
        <v>15614.97764613429</v>
      </c>
      <c r="E667">
        <v>0</v>
      </c>
      <c r="F667">
        <v>0</v>
      </c>
      <c r="G667">
        <v>1670948327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744833</v>
      </c>
      <c r="O667">
        <v>0</v>
      </c>
      <c r="P667">
        <v>744847</v>
      </c>
      <c r="Q667">
        <v>5</v>
      </c>
      <c r="R667">
        <v>19</v>
      </c>
      <c r="S667">
        <v>5</v>
      </c>
      <c r="T667">
        <v>0</v>
      </c>
      <c r="U667">
        <v>9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208227.97</v>
      </c>
      <c r="BJ667">
        <v>208227.97</v>
      </c>
      <c r="BK667">
        <v>0</v>
      </c>
      <c r="BL667">
        <v>1</v>
      </c>
      <c r="BM667">
        <v>5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208227.97</v>
      </c>
      <c r="BU667">
        <v>208227.97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T667">
        <v>1.4630000000000001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</row>
    <row r="668" spans="1:123" x14ac:dyDescent="0.25">
      <c r="A668" s="80" t="s">
        <v>303</v>
      </c>
      <c r="B668">
        <v>109909.3191117626</v>
      </c>
      <c r="C668">
        <v>109909.3191117626</v>
      </c>
      <c r="D668">
        <v>109909.3191117626</v>
      </c>
      <c r="E668">
        <v>0</v>
      </c>
      <c r="F668">
        <v>0</v>
      </c>
      <c r="G668">
        <v>1671455603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88835993</v>
      </c>
      <c r="O668">
        <v>0</v>
      </c>
      <c r="P668">
        <v>89187709</v>
      </c>
      <c r="Q668">
        <v>8</v>
      </c>
      <c r="R668">
        <v>368</v>
      </c>
      <c r="S668">
        <v>1</v>
      </c>
      <c r="T668">
        <v>0</v>
      </c>
      <c r="U668">
        <v>22</v>
      </c>
      <c r="V668">
        <v>3054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348639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40019.129999999997</v>
      </c>
      <c r="BJ668">
        <v>40019.129999999997</v>
      </c>
      <c r="BK668">
        <v>0</v>
      </c>
      <c r="BL668">
        <v>1</v>
      </c>
      <c r="BM668">
        <v>2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40019.129999999997</v>
      </c>
      <c r="BU668">
        <v>40019.129999999997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T668">
        <v>1.4630000000000001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</row>
    <row r="669" spans="1:123" x14ac:dyDescent="0.25">
      <c r="A669" s="80" t="s">
        <v>844</v>
      </c>
      <c r="B669">
        <v>59266.76763256573</v>
      </c>
      <c r="C669">
        <v>59266.76763256573</v>
      </c>
      <c r="D669">
        <v>59266.76763256573</v>
      </c>
      <c r="E669">
        <v>0</v>
      </c>
      <c r="F669">
        <v>0</v>
      </c>
      <c r="G669">
        <v>1671038303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5016051</v>
      </c>
      <c r="O669">
        <v>0</v>
      </c>
      <c r="P669">
        <v>5016051</v>
      </c>
      <c r="Q669">
        <v>1</v>
      </c>
      <c r="R669">
        <v>7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22938900.329999998</v>
      </c>
      <c r="BJ669">
        <v>22938900.329999998</v>
      </c>
      <c r="BK669">
        <v>0</v>
      </c>
      <c r="BL669">
        <v>1</v>
      </c>
      <c r="BM669">
        <v>4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22938900.329999998</v>
      </c>
      <c r="BU669">
        <v>22938900.329999998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T669">
        <v>1.4630000000000001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</row>
    <row r="670" spans="1:123" x14ac:dyDescent="0.25">
      <c r="A670" s="80" t="s">
        <v>797</v>
      </c>
      <c r="B670">
        <v>44769.162628071288</v>
      </c>
      <c r="C670">
        <v>44769.162628071288</v>
      </c>
      <c r="D670">
        <v>44769.162628071288</v>
      </c>
      <c r="E670">
        <v>0</v>
      </c>
      <c r="F670">
        <v>0</v>
      </c>
      <c r="G670">
        <v>1671156971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35446913</v>
      </c>
      <c r="O670">
        <v>0</v>
      </c>
      <c r="P670">
        <v>35446913</v>
      </c>
      <c r="Q670">
        <v>4</v>
      </c>
      <c r="R670">
        <v>118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79.17</v>
      </c>
      <c r="BJ670">
        <v>79.17</v>
      </c>
      <c r="BK670">
        <v>0</v>
      </c>
      <c r="BL670">
        <v>1</v>
      </c>
      <c r="BM670">
        <v>1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79.17</v>
      </c>
      <c r="BU670">
        <v>79.17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T670">
        <v>1.4630000000000001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</row>
    <row r="671" spans="1:123" x14ac:dyDescent="0.25">
      <c r="A671" s="80" t="s">
        <v>1179</v>
      </c>
      <c r="B671">
        <v>34885.44996976418</v>
      </c>
      <c r="C671">
        <v>2.0000000000000001E-18</v>
      </c>
      <c r="D671">
        <v>2.0000000000000001E-18</v>
      </c>
      <c r="E671">
        <v>379</v>
      </c>
      <c r="F671">
        <v>124</v>
      </c>
      <c r="G671">
        <v>1670450447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22440</v>
      </c>
      <c r="O671">
        <v>0</v>
      </c>
      <c r="P671">
        <v>23319</v>
      </c>
      <c r="Q671">
        <v>8</v>
      </c>
      <c r="R671">
        <v>39</v>
      </c>
      <c r="S671">
        <v>5</v>
      </c>
      <c r="T671">
        <v>824</v>
      </c>
      <c r="U671">
        <v>15</v>
      </c>
      <c r="V671">
        <v>29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6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55</v>
      </c>
      <c r="BI671">
        <v>57206.05</v>
      </c>
      <c r="BJ671">
        <v>57206.05</v>
      </c>
      <c r="BK671">
        <v>0</v>
      </c>
      <c r="BL671">
        <v>2</v>
      </c>
      <c r="BM671">
        <v>5</v>
      </c>
      <c r="BN671">
        <v>51276.444940911439</v>
      </c>
      <c r="BO671">
        <v>51276.444940911439</v>
      </c>
      <c r="BP671">
        <v>0</v>
      </c>
      <c r="BQ671">
        <v>0</v>
      </c>
      <c r="BR671">
        <v>0</v>
      </c>
      <c r="BS671">
        <v>0</v>
      </c>
      <c r="BT671">
        <v>5929.6050590885643</v>
      </c>
      <c r="BU671">
        <v>5929.6050590885643</v>
      </c>
      <c r="BV671">
        <v>0</v>
      </c>
      <c r="BW671">
        <v>0</v>
      </c>
      <c r="BX671">
        <v>25638.222470455719</v>
      </c>
      <c r="BY671">
        <v>30765.866964546862</v>
      </c>
      <c r="BZ671">
        <v>35893.511458638008</v>
      </c>
      <c r="CA671">
        <v>41021.155952729147</v>
      </c>
      <c r="CB671">
        <v>46148.800446820293</v>
      </c>
      <c r="CC671">
        <v>56404.089435002577</v>
      </c>
      <c r="CD671">
        <v>61531.733929093723</v>
      </c>
      <c r="CE671">
        <v>66659.378423184869</v>
      </c>
      <c r="CF671">
        <v>71787.022917276016</v>
      </c>
      <c r="CG671">
        <v>76914.667411367162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 t="s">
        <v>116</v>
      </c>
      <c r="CT671">
        <v>1.4630000000000001</v>
      </c>
      <c r="CU671">
        <v>-1</v>
      </c>
      <c r="CZ671">
        <v>10255.28898818229</v>
      </c>
      <c r="DA671">
        <v>11394.76554242476</v>
      </c>
      <c r="DB671">
        <v>12819.11123522786</v>
      </c>
      <c r="DC671">
        <v>14650.412840260409</v>
      </c>
      <c r="DD671">
        <v>17092.14831363715</v>
      </c>
      <c r="DE671">
        <v>8204.23119054583</v>
      </c>
      <c r="DF671">
        <v>9115.8124339398128</v>
      </c>
      <c r="DG671">
        <v>10255.28898818229</v>
      </c>
      <c r="DH671">
        <v>11720.33027220833</v>
      </c>
      <c r="DI671">
        <v>13673.718650909719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</row>
    <row r="672" spans="1:123" x14ac:dyDescent="0.25">
      <c r="A672" s="80" t="s">
        <v>1184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28374.91283912658</v>
      </c>
      <c r="I672">
        <v>28374.91283912658</v>
      </c>
      <c r="J672">
        <v>28374.91283912658</v>
      </c>
      <c r="K672">
        <v>0</v>
      </c>
      <c r="L672">
        <v>0</v>
      </c>
      <c r="M672">
        <v>1669901512</v>
      </c>
      <c r="N672">
        <v>59905</v>
      </c>
      <c r="O672">
        <v>0</v>
      </c>
      <c r="P672">
        <v>103448</v>
      </c>
      <c r="Q672">
        <v>10</v>
      </c>
      <c r="R672">
        <v>28</v>
      </c>
      <c r="S672">
        <v>0</v>
      </c>
      <c r="T672">
        <v>41751</v>
      </c>
      <c r="U672">
        <v>657</v>
      </c>
      <c r="V672">
        <v>753</v>
      </c>
      <c r="W672">
        <v>0</v>
      </c>
      <c r="X672">
        <v>0</v>
      </c>
      <c r="Y672">
        <v>3</v>
      </c>
      <c r="Z672">
        <v>0</v>
      </c>
      <c r="AA672">
        <v>1</v>
      </c>
      <c r="AB672">
        <v>331</v>
      </c>
      <c r="AC672">
        <v>38</v>
      </c>
      <c r="AD672">
        <v>0</v>
      </c>
      <c r="AE672">
        <v>0</v>
      </c>
      <c r="AF672">
        <v>0</v>
      </c>
      <c r="AG672">
        <v>0</v>
      </c>
      <c r="AH672">
        <v>9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1792</v>
      </c>
      <c r="BI672">
        <v>858028.91</v>
      </c>
      <c r="BJ672">
        <v>858028.91</v>
      </c>
      <c r="BK672">
        <v>0</v>
      </c>
      <c r="BL672">
        <v>6</v>
      </c>
      <c r="BM672">
        <v>12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858028.91</v>
      </c>
      <c r="BU672">
        <v>858028.91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T672">
        <v>1.4630000000000001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</row>
    <row r="673" spans="1:123" x14ac:dyDescent="0.25">
      <c r="A673" s="80" t="s">
        <v>1171</v>
      </c>
      <c r="B673">
        <v>26628.63445401207</v>
      </c>
      <c r="C673">
        <v>26628.63445401207</v>
      </c>
      <c r="D673">
        <v>26628.63445401207</v>
      </c>
      <c r="E673">
        <v>58</v>
      </c>
      <c r="F673">
        <v>53</v>
      </c>
      <c r="G673">
        <v>1669051439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1022574</v>
      </c>
      <c r="O673">
        <v>0</v>
      </c>
      <c r="P673">
        <v>1152400</v>
      </c>
      <c r="Q673">
        <v>7</v>
      </c>
      <c r="R673">
        <v>114</v>
      </c>
      <c r="S673">
        <v>121293</v>
      </c>
      <c r="T673">
        <v>6047</v>
      </c>
      <c r="U673">
        <v>0</v>
      </c>
      <c r="V673">
        <v>7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2479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123779</v>
      </c>
      <c r="BI673">
        <v>955048.78</v>
      </c>
      <c r="BJ673">
        <v>1546148.47</v>
      </c>
      <c r="BK673">
        <v>591099.68999999994</v>
      </c>
      <c r="BL673">
        <v>1</v>
      </c>
      <c r="BM673">
        <v>7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955048.78</v>
      </c>
      <c r="BU673">
        <v>1546148.47</v>
      </c>
      <c r="BV673">
        <v>591099.68999999994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T673">
        <v>1.4630000000000001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</row>
    <row r="674" spans="1:123" x14ac:dyDescent="0.25">
      <c r="A674" s="80" t="s">
        <v>802</v>
      </c>
      <c r="B674">
        <v>16790.409999999989</v>
      </c>
      <c r="C674">
        <v>16790.409999999989</v>
      </c>
      <c r="D674">
        <v>16790.409999999989</v>
      </c>
      <c r="E674">
        <v>0</v>
      </c>
      <c r="F674">
        <v>0</v>
      </c>
      <c r="G674">
        <v>1665621887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1862142</v>
      </c>
      <c r="O674">
        <v>0</v>
      </c>
      <c r="P674">
        <v>1862142</v>
      </c>
      <c r="Q674">
        <v>2</v>
      </c>
      <c r="R674">
        <v>10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1789493.02</v>
      </c>
      <c r="BJ674">
        <v>1789493.02</v>
      </c>
      <c r="BK674">
        <v>0</v>
      </c>
      <c r="BL674">
        <v>1</v>
      </c>
      <c r="BM674">
        <v>3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1789493.02</v>
      </c>
      <c r="BU674">
        <v>1789493.02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T674">
        <v>1.4630000000000001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</row>
    <row r="675" spans="1:123" x14ac:dyDescent="0.25">
      <c r="A675" s="80" t="s">
        <v>242</v>
      </c>
      <c r="B675">
        <v>2231445.8934980901</v>
      </c>
      <c r="C675">
        <v>2231445.8934980901</v>
      </c>
      <c r="D675">
        <v>2231445.8934980901</v>
      </c>
      <c r="E675">
        <v>0</v>
      </c>
      <c r="F675">
        <v>0</v>
      </c>
      <c r="G675">
        <v>1610566903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6037311334</v>
      </c>
      <c r="O675">
        <v>0</v>
      </c>
      <c r="P675">
        <v>6039763452</v>
      </c>
      <c r="Q675">
        <v>10</v>
      </c>
      <c r="R675">
        <v>271</v>
      </c>
      <c r="S675">
        <v>2452102</v>
      </c>
      <c r="T675">
        <v>0</v>
      </c>
      <c r="U675">
        <v>0</v>
      </c>
      <c r="V675">
        <v>16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2452118</v>
      </c>
      <c r="BI675">
        <v>2.23</v>
      </c>
      <c r="BJ675">
        <v>2.23</v>
      </c>
      <c r="BK675">
        <v>0</v>
      </c>
      <c r="BL675">
        <v>2</v>
      </c>
      <c r="BM675">
        <v>2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2.23</v>
      </c>
      <c r="BU675">
        <v>2.23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T675">
        <v>1.4630000000000001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</row>
    <row r="676" spans="1:123" x14ac:dyDescent="0.25">
      <c r="A676" s="80" t="s">
        <v>838</v>
      </c>
      <c r="B676">
        <v>18923.826628872921</v>
      </c>
      <c r="C676">
        <v>8893.4596377301605</v>
      </c>
      <c r="D676">
        <v>8893.4596377301605</v>
      </c>
      <c r="E676">
        <v>40</v>
      </c>
      <c r="F676">
        <v>42</v>
      </c>
      <c r="G676">
        <v>1666063859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17287</v>
      </c>
      <c r="O676">
        <v>0</v>
      </c>
      <c r="P676">
        <v>17292</v>
      </c>
      <c r="Q676">
        <v>3</v>
      </c>
      <c r="R676">
        <v>15</v>
      </c>
      <c r="S676">
        <v>0</v>
      </c>
      <c r="T676">
        <v>0</v>
      </c>
      <c r="U676">
        <v>5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14921.54</v>
      </c>
      <c r="BJ676">
        <v>14921.54</v>
      </c>
      <c r="BK676">
        <v>0</v>
      </c>
      <c r="BL676">
        <v>1</v>
      </c>
      <c r="BM676">
        <v>2</v>
      </c>
      <c r="BN676">
        <v>14768.764348055151</v>
      </c>
      <c r="BO676">
        <v>14768.764348055151</v>
      </c>
      <c r="BP676">
        <v>0</v>
      </c>
      <c r="BQ676">
        <v>0</v>
      </c>
      <c r="BR676">
        <v>0</v>
      </c>
      <c r="BS676">
        <v>0</v>
      </c>
      <c r="BT676">
        <v>152.7756519448503</v>
      </c>
      <c r="BU676">
        <v>152.7756519448503</v>
      </c>
      <c r="BV676">
        <v>0</v>
      </c>
      <c r="BW676">
        <v>0</v>
      </c>
      <c r="BX676">
        <v>7384.3821740275753</v>
      </c>
      <c r="BY676">
        <v>8861.25860883309</v>
      </c>
      <c r="BZ676">
        <v>10338.135043638609</v>
      </c>
      <c r="CA676">
        <v>11815.011478444119</v>
      </c>
      <c r="CB676">
        <v>13291.887913249629</v>
      </c>
      <c r="CC676">
        <v>16245.64078286067</v>
      </c>
      <c r="CD676">
        <v>17722.51721766618</v>
      </c>
      <c r="CE676">
        <v>19199.393652471699</v>
      </c>
      <c r="CF676">
        <v>20676.270087277211</v>
      </c>
      <c r="CG676">
        <v>22153.14652208273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 t="s">
        <v>116</v>
      </c>
      <c r="CT676">
        <v>1.4630000000000001</v>
      </c>
      <c r="CU676">
        <v>-1</v>
      </c>
      <c r="CZ676">
        <v>2953.7528696110298</v>
      </c>
      <c r="DA676">
        <v>3281.947632901145</v>
      </c>
      <c r="DB676">
        <v>3692.1910870137881</v>
      </c>
      <c r="DC676">
        <v>4219.6469565871857</v>
      </c>
      <c r="DD676">
        <v>4922.9214493517165</v>
      </c>
      <c r="DE676">
        <v>2363.0022956888238</v>
      </c>
      <c r="DF676">
        <v>2625.5581063209161</v>
      </c>
      <c r="DG676">
        <v>2953.7528696110298</v>
      </c>
      <c r="DH676">
        <v>3375.7175652697488</v>
      </c>
      <c r="DI676">
        <v>3938.3371594813739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</row>
    <row r="677" spans="1:123" x14ac:dyDescent="0.25">
      <c r="A677" s="80" t="s">
        <v>301</v>
      </c>
      <c r="B677">
        <v>117333.8971223</v>
      </c>
      <c r="C677">
        <v>117333.8971223</v>
      </c>
      <c r="D677">
        <v>117333.8971223</v>
      </c>
      <c r="E677">
        <v>0</v>
      </c>
      <c r="F677">
        <v>0</v>
      </c>
      <c r="G677">
        <v>1666041191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102810853</v>
      </c>
      <c r="O677">
        <v>0</v>
      </c>
      <c r="P677">
        <v>102810853</v>
      </c>
      <c r="Q677">
        <v>5</v>
      </c>
      <c r="R677">
        <v>105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3906771.15</v>
      </c>
      <c r="BJ677">
        <v>3906771.15</v>
      </c>
      <c r="BK677">
        <v>0</v>
      </c>
      <c r="BL677">
        <v>1</v>
      </c>
      <c r="BM677">
        <v>8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3906771.15</v>
      </c>
      <c r="BU677">
        <v>3906771.15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T677">
        <v>1.4630000000000001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</row>
    <row r="678" spans="1:123" x14ac:dyDescent="0.25">
      <c r="A678" s="80" t="s">
        <v>832</v>
      </c>
      <c r="B678">
        <v>30127.01320920105</v>
      </c>
      <c r="C678">
        <v>30127.01320920105</v>
      </c>
      <c r="D678">
        <v>30127.01320920105</v>
      </c>
      <c r="E678">
        <v>0</v>
      </c>
      <c r="F678">
        <v>0</v>
      </c>
      <c r="G678">
        <v>1662509946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68611</v>
      </c>
      <c r="O678">
        <v>0</v>
      </c>
      <c r="P678">
        <v>68611</v>
      </c>
      <c r="Q678">
        <v>4</v>
      </c>
      <c r="R678">
        <v>11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4766.05</v>
      </c>
      <c r="BJ678">
        <v>4766.05</v>
      </c>
      <c r="BK678">
        <v>0</v>
      </c>
      <c r="BL678">
        <v>1</v>
      </c>
      <c r="BM678">
        <v>2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4766.05</v>
      </c>
      <c r="BU678">
        <v>4766.05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T678">
        <v>1.4630000000000001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</row>
    <row r="679" spans="1:123" x14ac:dyDescent="0.25">
      <c r="A679" s="80" t="s">
        <v>824</v>
      </c>
      <c r="B679">
        <v>81158.399999999994</v>
      </c>
      <c r="C679">
        <v>81158.399999999994</v>
      </c>
      <c r="D679">
        <v>81158.399999999994</v>
      </c>
      <c r="E679">
        <v>0</v>
      </c>
      <c r="F679">
        <v>0</v>
      </c>
      <c r="G679">
        <v>1662128679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14045016</v>
      </c>
      <c r="O679">
        <v>0</v>
      </c>
      <c r="P679">
        <v>19500329</v>
      </c>
      <c r="Q679">
        <v>10</v>
      </c>
      <c r="R679">
        <v>75</v>
      </c>
      <c r="S679">
        <v>371399</v>
      </c>
      <c r="T679">
        <v>0</v>
      </c>
      <c r="U679">
        <v>3108495</v>
      </c>
      <c r="V679">
        <v>76653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1</v>
      </c>
      <c r="AD679">
        <v>0</v>
      </c>
      <c r="AE679">
        <v>6</v>
      </c>
      <c r="AF679">
        <v>0</v>
      </c>
      <c r="AG679">
        <v>0</v>
      </c>
      <c r="AH679">
        <v>70431</v>
      </c>
      <c r="AI679">
        <v>0</v>
      </c>
      <c r="AJ679">
        <v>0</v>
      </c>
      <c r="AK679">
        <v>0</v>
      </c>
      <c r="AL679">
        <v>0</v>
      </c>
      <c r="AM679">
        <v>1802600</v>
      </c>
      <c r="AN679">
        <v>25728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439324.95</v>
      </c>
      <c r="BJ679">
        <v>439324.95</v>
      </c>
      <c r="BK679">
        <v>0</v>
      </c>
      <c r="BL679">
        <v>1</v>
      </c>
      <c r="BM679">
        <v>1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439324.95</v>
      </c>
      <c r="BU679">
        <v>439324.95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T679">
        <v>1.4630000000000001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</row>
    <row r="680" spans="1:123" x14ac:dyDescent="0.25">
      <c r="A680" s="80" t="s">
        <v>387</v>
      </c>
      <c r="B680">
        <v>34979.70649583156</v>
      </c>
      <c r="C680">
        <v>0</v>
      </c>
      <c r="D680">
        <v>0</v>
      </c>
      <c r="E680">
        <v>12</v>
      </c>
      <c r="F680">
        <v>3</v>
      </c>
      <c r="G680">
        <v>1668109727</v>
      </c>
      <c r="H680">
        <v>308496.59965685272</v>
      </c>
      <c r="I680">
        <v>0</v>
      </c>
      <c r="J680">
        <v>0</v>
      </c>
      <c r="K680">
        <v>15</v>
      </c>
      <c r="L680">
        <v>27</v>
      </c>
      <c r="M680">
        <v>1665088391</v>
      </c>
      <c r="N680">
        <v>4577646</v>
      </c>
      <c r="O680">
        <v>0</v>
      </c>
      <c r="P680">
        <v>4948330</v>
      </c>
      <c r="Q680">
        <v>7</v>
      </c>
      <c r="R680">
        <v>64</v>
      </c>
      <c r="S680">
        <v>23</v>
      </c>
      <c r="T680">
        <v>399</v>
      </c>
      <c r="U680">
        <v>12</v>
      </c>
      <c r="V680">
        <v>93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370157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370285</v>
      </c>
      <c r="BI680">
        <v>3281858.33</v>
      </c>
      <c r="BJ680">
        <v>3281878.94</v>
      </c>
      <c r="BK680">
        <v>20.61</v>
      </c>
      <c r="BL680">
        <v>4</v>
      </c>
      <c r="BM680">
        <v>24</v>
      </c>
      <c r="BN680">
        <v>51414.988074894361</v>
      </c>
      <c r="BO680">
        <v>51414.988074894361</v>
      </c>
      <c r="BP680">
        <v>0</v>
      </c>
      <c r="BQ680">
        <v>453444.31333043618</v>
      </c>
      <c r="BR680">
        <v>453444.31333043618</v>
      </c>
      <c r="BS680">
        <v>0</v>
      </c>
      <c r="BT680">
        <v>2776999.028594669</v>
      </c>
      <c r="BU680">
        <v>2777019.6385946688</v>
      </c>
      <c r="BV680">
        <v>20.61</v>
      </c>
      <c r="BW680">
        <v>0</v>
      </c>
      <c r="BX680">
        <v>25707.494037447181</v>
      </c>
      <c r="BY680">
        <v>30848.99284493662</v>
      </c>
      <c r="BZ680">
        <v>35990.491652426048</v>
      </c>
      <c r="CA680">
        <v>41131.990459915491</v>
      </c>
      <c r="CB680">
        <v>46273.489267404933</v>
      </c>
      <c r="CC680">
        <v>56556.486882383797</v>
      </c>
      <c r="CD680">
        <v>61697.985689873232</v>
      </c>
      <c r="CE680">
        <v>66839.484497362675</v>
      </c>
      <c r="CF680">
        <v>71980.983304852096</v>
      </c>
      <c r="CG680">
        <v>77122.482112341546</v>
      </c>
      <c r="CH680">
        <v>226722.15666521809</v>
      </c>
      <c r="CI680">
        <v>272066.58799826168</v>
      </c>
      <c r="CJ680">
        <v>317411.01933130529</v>
      </c>
      <c r="CK680">
        <v>362755.45066434902</v>
      </c>
      <c r="CL680">
        <v>408099.88199739257</v>
      </c>
      <c r="CM680">
        <v>498788.74466347991</v>
      </c>
      <c r="CN680">
        <v>544133.17599652335</v>
      </c>
      <c r="CO680">
        <v>589477.60732956708</v>
      </c>
      <c r="CP680">
        <v>634822.03866261058</v>
      </c>
      <c r="CQ680">
        <v>680166.4699956543</v>
      </c>
      <c r="CR680" t="s">
        <v>116</v>
      </c>
      <c r="CS680" t="s">
        <v>116</v>
      </c>
      <c r="CT680">
        <v>1.4630000000000001</v>
      </c>
      <c r="CU680">
        <v>-1</v>
      </c>
      <c r="CV680">
        <v>-1</v>
      </c>
      <c r="CW680">
        <v>0</v>
      </c>
      <c r="CZ680">
        <v>10282.997614978871</v>
      </c>
      <c r="DA680">
        <v>11425.55290553208</v>
      </c>
      <c r="DB680">
        <v>12853.74701872359</v>
      </c>
      <c r="DC680">
        <v>14689.996592826959</v>
      </c>
      <c r="DD680">
        <v>17138.32935829812</v>
      </c>
      <c r="DE680">
        <v>8226.3980919830974</v>
      </c>
      <c r="DF680">
        <v>9140.442324425665</v>
      </c>
      <c r="DG680">
        <v>10282.997614978871</v>
      </c>
      <c r="DH680">
        <v>11751.99727426157</v>
      </c>
      <c r="DI680">
        <v>13710.663486638499</v>
      </c>
      <c r="DJ680">
        <v>90688.86266608724</v>
      </c>
      <c r="DK680">
        <v>100765.4029623191</v>
      </c>
      <c r="DL680">
        <v>113361.078332609</v>
      </c>
      <c r="DM680">
        <v>129555.5180944103</v>
      </c>
      <c r="DN680">
        <v>151148.10444347869</v>
      </c>
      <c r="DO680">
        <v>72551.090132869795</v>
      </c>
      <c r="DP680">
        <v>80612.322369855319</v>
      </c>
      <c r="DQ680">
        <v>90688.86266608724</v>
      </c>
      <c r="DR680">
        <v>103644.41447552831</v>
      </c>
      <c r="DS680">
        <v>120918.483554783</v>
      </c>
    </row>
    <row r="681" spans="1:123" x14ac:dyDescent="0.25">
      <c r="A681" s="80" t="s">
        <v>828</v>
      </c>
      <c r="B681">
        <v>20199.231748371629</v>
      </c>
      <c r="C681">
        <v>20199.231748371629</v>
      </c>
      <c r="D681">
        <v>20199.231748371629</v>
      </c>
      <c r="E681">
        <v>0</v>
      </c>
      <c r="F681">
        <v>0</v>
      </c>
      <c r="G681">
        <v>1653511508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517442</v>
      </c>
      <c r="O681">
        <v>0</v>
      </c>
      <c r="P681">
        <v>517442</v>
      </c>
      <c r="Q681">
        <v>1</v>
      </c>
      <c r="R681">
        <v>6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458382.56</v>
      </c>
      <c r="BJ681">
        <v>458382.56</v>
      </c>
      <c r="BK681">
        <v>0</v>
      </c>
      <c r="BL681">
        <v>1</v>
      </c>
      <c r="BM681">
        <v>2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458382.56</v>
      </c>
      <c r="BU681">
        <v>458382.56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T681">
        <v>1.4630000000000001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</row>
    <row r="682" spans="1:123" x14ac:dyDescent="0.25">
      <c r="A682" s="80" t="s">
        <v>827</v>
      </c>
      <c r="B682">
        <v>18486.079979999999</v>
      </c>
      <c r="C682">
        <v>18486.079979999999</v>
      </c>
      <c r="D682">
        <v>18486.079979999999</v>
      </c>
      <c r="E682">
        <v>0</v>
      </c>
      <c r="F682">
        <v>0</v>
      </c>
      <c r="G682">
        <v>1668769499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28105</v>
      </c>
      <c r="O682">
        <v>0</v>
      </c>
      <c r="P682">
        <v>28113</v>
      </c>
      <c r="Q682">
        <v>2</v>
      </c>
      <c r="R682">
        <v>4</v>
      </c>
      <c r="S682">
        <v>0</v>
      </c>
      <c r="T682">
        <v>0</v>
      </c>
      <c r="U682">
        <v>0</v>
      </c>
      <c r="V682">
        <v>8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4366481.3899999997</v>
      </c>
      <c r="BJ682">
        <v>4366481.3899999997</v>
      </c>
      <c r="BK682">
        <v>0</v>
      </c>
      <c r="BL682">
        <v>1</v>
      </c>
      <c r="BM682">
        <v>1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4366481.3899999997</v>
      </c>
      <c r="BU682">
        <v>4366481.3899999997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T682">
        <v>1.4630000000000001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</row>
    <row r="683" spans="1:123" x14ac:dyDescent="0.25">
      <c r="A683" s="80" t="s">
        <v>826</v>
      </c>
      <c r="B683">
        <v>23151.8961204675</v>
      </c>
      <c r="C683">
        <v>0</v>
      </c>
      <c r="D683">
        <v>0</v>
      </c>
      <c r="E683">
        <v>12</v>
      </c>
      <c r="F683">
        <v>37</v>
      </c>
      <c r="G683">
        <v>1670961527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136</v>
      </c>
      <c r="O683">
        <v>0</v>
      </c>
      <c r="P683">
        <v>136</v>
      </c>
      <c r="Q683">
        <v>1</v>
      </c>
      <c r="R683">
        <v>3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34029.86</v>
      </c>
      <c r="BJ683">
        <v>34029.86</v>
      </c>
      <c r="BK683">
        <v>0</v>
      </c>
      <c r="BL683">
        <v>1</v>
      </c>
      <c r="BM683">
        <v>1</v>
      </c>
      <c r="BN683">
        <v>34029.858514875777</v>
      </c>
      <c r="BO683">
        <v>34029.858514875777</v>
      </c>
      <c r="BP683">
        <v>0</v>
      </c>
      <c r="BQ683">
        <v>0</v>
      </c>
      <c r="BR683">
        <v>0</v>
      </c>
      <c r="BS683">
        <v>0</v>
      </c>
      <c r="BT683">
        <v>1.485124215832911E-3</v>
      </c>
      <c r="BU683">
        <v>1.485124215832911E-3</v>
      </c>
      <c r="BV683">
        <v>0</v>
      </c>
      <c r="BW683">
        <v>0</v>
      </c>
      <c r="BX683">
        <v>17014.929257437889</v>
      </c>
      <c r="BY683">
        <v>20417.91510892547</v>
      </c>
      <c r="BZ683">
        <v>23820.900960413052</v>
      </c>
      <c r="CA683">
        <v>27223.886811900629</v>
      </c>
      <c r="CB683">
        <v>30626.872663388211</v>
      </c>
      <c r="CC683">
        <v>37432.844366363373</v>
      </c>
      <c r="CD683">
        <v>40835.83021785094</v>
      </c>
      <c r="CE683">
        <v>44238.816069338522</v>
      </c>
      <c r="CF683">
        <v>47641.801920826103</v>
      </c>
      <c r="CG683">
        <v>51044.787772313677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 t="s">
        <v>116</v>
      </c>
      <c r="CT683">
        <v>1.4630000000000001</v>
      </c>
      <c r="CU683">
        <v>-1</v>
      </c>
      <c r="CZ683">
        <v>6805.9717029751573</v>
      </c>
      <c r="DA683">
        <v>7562.1907810835073</v>
      </c>
      <c r="DB683">
        <v>8507.4646287189462</v>
      </c>
      <c r="DC683">
        <v>9722.816718535938</v>
      </c>
      <c r="DD683">
        <v>11343.286171625259</v>
      </c>
      <c r="DE683">
        <v>5444.7773623801259</v>
      </c>
      <c r="DF683">
        <v>6049.7526248668064</v>
      </c>
      <c r="DG683">
        <v>6805.9717029751573</v>
      </c>
      <c r="DH683">
        <v>7778.2533748287506</v>
      </c>
      <c r="DI683">
        <v>9074.6289373002091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</row>
    <row r="684" spans="1:123" x14ac:dyDescent="0.25">
      <c r="A684" s="80" t="s">
        <v>825</v>
      </c>
      <c r="B684">
        <v>44770.914730229902</v>
      </c>
      <c r="C684">
        <v>44770.914730229902</v>
      </c>
      <c r="D684">
        <v>44770.914730229902</v>
      </c>
      <c r="E684">
        <v>0</v>
      </c>
      <c r="F684">
        <v>0</v>
      </c>
      <c r="G684">
        <v>1669855559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214172240</v>
      </c>
      <c r="O684">
        <v>0</v>
      </c>
      <c r="P684">
        <v>214176531</v>
      </c>
      <c r="Q684">
        <v>8</v>
      </c>
      <c r="R684">
        <v>126</v>
      </c>
      <c r="S684">
        <v>177</v>
      </c>
      <c r="T684">
        <v>710</v>
      </c>
      <c r="U684">
        <v>22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3382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3581</v>
      </c>
      <c r="BI684">
        <v>445.48</v>
      </c>
      <c r="BJ684">
        <v>445.48</v>
      </c>
      <c r="BK684">
        <v>0</v>
      </c>
      <c r="BL684">
        <v>1</v>
      </c>
      <c r="BM684">
        <v>1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445.48</v>
      </c>
      <c r="BU684">
        <v>445.48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T684">
        <v>1.4630000000000001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</row>
    <row r="685" spans="1:123" x14ac:dyDescent="0.25">
      <c r="A685" s="80" t="s">
        <v>113</v>
      </c>
      <c r="B685">
        <v>1514812.1315230019</v>
      </c>
      <c r="C685">
        <v>422475.92965340038</v>
      </c>
      <c r="D685">
        <v>422475.92965340038</v>
      </c>
      <c r="E685">
        <v>14</v>
      </c>
      <c r="F685">
        <v>18</v>
      </c>
      <c r="G685">
        <v>1671225395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621292</v>
      </c>
      <c r="O685">
        <v>0</v>
      </c>
      <c r="P685">
        <v>621292</v>
      </c>
      <c r="Q685">
        <v>3</v>
      </c>
      <c r="R685">
        <v>6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1609089.93</v>
      </c>
      <c r="BJ685">
        <v>1609089.96</v>
      </c>
      <c r="BK685">
        <v>0.03</v>
      </c>
      <c r="BL685">
        <v>1</v>
      </c>
      <c r="BM685">
        <v>3</v>
      </c>
      <c r="BN685">
        <v>1605572.442398672</v>
      </c>
      <c r="BO685">
        <v>1605572.442398672</v>
      </c>
      <c r="BP685">
        <v>0</v>
      </c>
      <c r="BQ685">
        <v>0</v>
      </c>
      <c r="BR685">
        <v>0</v>
      </c>
      <c r="BS685">
        <v>0</v>
      </c>
      <c r="BT685">
        <v>3517.4876013279431</v>
      </c>
      <c r="BU685">
        <v>3517.5176013279711</v>
      </c>
      <c r="BV685">
        <v>0.03</v>
      </c>
      <c r="BW685">
        <v>0</v>
      </c>
      <c r="BX685">
        <v>802786.221199336</v>
      </c>
      <c r="BY685">
        <v>963343.4654392032</v>
      </c>
      <c r="BZ685">
        <v>1123900.7096790699</v>
      </c>
      <c r="CA685">
        <v>1284457.9539189381</v>
      </c>
      <c r="CB685">
        <v>1445015.198158805</v>
      </c>
      <c r="CC685">
        <v>1766129.686638539</v>
      </c>
      <c r="CD685">
        <v>1926686.9308784059</v>
      </c>
      <c r="CE685">
        <v>2087244.1751182741</v>
      </c>
      <c r="CF685">
        <v>2247801.4193581408</v>
      </c>
      <c r="CG685">
        <v>2408358.663598008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 t="s">
        <v>116</v>
      </c>
      <c r="CT685">
        <v>1.4630000000000001</v>
      </c>
      <c r="CU685">
        <v>-1</v>
      </c>
      <c r="CZ685">
        <v>321114.4884797344</v>
      </c>
      <c r="DA685">
        <v>356793.8760885938</v>
      </c>
      <c r="DB685">
        <v>401393.110599668</v>
      </c>
      <c r="DC685">
        <v>458734.98354247771</v>
      </c>
      <c r="DD685">
        <v>535190.81413289066</v>
      </c>
      <c r="DE685">
        <v>256891.59078378751</v>
      </c>
      <c r="DF685">
        <v>285435.100870875</v>
      </c>
      <c r="DG685">
        <v>321114.4884797344</v>
      </c>
      <c r="DH685">
        <v>366987.98683398223</v>
      </c>
      <c r="DI685">
        <v>428152.65130631247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</row>
    <row r="686" spans="1:123" x14ac:dyDescent="0.25">
      <c r="A686" s="80" t="s">
        <v>833</v>
      </c>
      <c r="B686">
        <v>14055.535575980601</v>
      </c>
      <c r="C686">
        <v>14055.535575980601</v>
      </c>
      <c r="D686">
        <v>14055.535575980601</v>
      </c>
      <c r="E686">
        <v>0</v>
      </c>
      <c r="F686">
        <v>0</v>
      </c>
      <c r="G686">
        <v>1671629651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1476254</v>
      </c>
      <c r="O686">
        <v>0</v>
      </c>
      <c r="P686">
        <v>1476262</v>
      </c>
      <c r="Q686">
        <v>4</v>
      </c>
      <c r="R686">
        <v>86</v>
      </c>
      <c r="S686">
        <v>0</v>
      </c>
      <c r="T686">
        <v>0</v>
      </c>
      <c r="U686">
        <v>8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125</v>
      </c>
      <c r="BJ686">
        <v>125</v>
      </c>
      <c r="BK686">
        <v>0</v>
      </c>
      <c r="BL686">
        <v>1</v>
      </c>
      <c r="BM686">
        <v>1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125</v>
      </c>
      <c r="BU686">
        <v>125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T686">
        <v>1.4630000000000001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</row>
    <row r="687" spans="1:123" x14ac:dyDescent="0.25">
      <c r="A687" s="80" t="s">
        <v>836</v>
      </c>
      <c r="B687">
        <v>16254</v>
      </c>
      <c r="C687">
        <v>16254</v>
      </c>
      <c r="D687">
        <v>16254</v>
      </c>
      <c r="E687">
        <v>0</v>
      </c>
      <c r="F687">
        <v>0</v>
      </c>
      <c r="G687">
        <v>1609364480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2673096</v>
      </c>
      <c r="O687">
        <v>0</v>
      </c>
      <c r="P687">
        <v>2673097</v>
      </c>
      <c r="Q687">
        <v>4</v>
      </c>
      <c r="R687">
        <v>51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1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782596.76</v>
      </c>
      <c r="BJ687">
        <v>782596.76</v>
      </c>
      <c r="BK687">
        <v>0</v>
      </c>
      <c r="BL687">
        <v>2</v>
      </c>
      <c r="BM687">
        <v>8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782596.76</v>
      </c>
      <c r="BU687">
        <v>782596.76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T687">
        <v>1.4630000000000001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</row>
    <row r="688" spans="1:123" x14ac:dyDescent="0.25">
      <c r="A688" s="80" t="s">
        <v>834</v>
      </c>
      <c r="B688">
        <v>23842.791331449411</v>
      </c>
      <c r="C688">
        <v>22558.832163489998</v>
      </c>
      <c r="D688">
        <v>22558.832163489998</v>
      </c>
      <c r="E688">
        <v>2</v>
      </c>
      <c r="F688">
        <v>30</v>
      </c>
      <c r="G688">
        <v>1619292358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359889</v>
      </c>
      <c r="O688">
        <v>0</v>
      </c>
      <c r="P688">
        <v>359894</v>
      </c>
      <c r="Q688">
        <v>3</v>
      </c>
      <c r="R688">
        <v>51</v>
      </c>
      <c r="S688">
        <v>5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56451.72</v>
      </c>
      <c r="BJ688">
        <v>56451.72</v>
      </c>
      <c r="BK688">
        <v>0</v>
      </c>
      <c r="BL688">
        <v>1</v>
      </c>
      <c r="BM688">
        <v>2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56451.72</v>
      </c>
      <c r="BU688">
        <v>56451.72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T688">
        <v>1.4630000000000001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</row>
    <row r="689" spans="1:123" x14ac:dyDescent="0.25">
      <c r="A689" s="80" t="s">
        <v>810</v>
      </c>
      <c r="B689">
        <v>20000.000000000011</v>
      </c>
      <c r="C689">
        <v>20000.000000000011</v>
      </c>
      <c r="D689">
        <v>20000.000000000011</v>
      </c>
      <c r="E689">
        <v>0</v>
      </c>
      <c r="F689">
        <v>0</v>
      </c>
      <c r="G689">
        <v>1670024207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30255</v>
      </c>
      <c r="O689">
        <v>0</v>
      </c>
      <c r="P689">
        <v>31322</v>
      </c>
      <c r="Q689">
        <v>2</v>
      </c>
      <c r="R689">
        <v>6</v>
      </c>
      <c r="S689">
        <v>0</v>
      </c>
      <c r="T689">
        <v>1067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14949.67</v>
      </c>
      <c r="BJ689">
        <v>14949.67</v>
      </c>
      <c r="BK689">
        <v>0</v>
      </c>
      <c r="BL689">
        <v>2</v>
      </c>
      <c r="BM689">
        <v>4</v>
      </c>
      <c r="BN689">
        <v>0</v>
      </c>
      <c r="BO689">
        <v>0</v>
      </c>
      <c r="BP689">
        <v>0</v>
      </c>
      <c r="BQ689">
        <v>1820.5845104725261</v>
      </c>
      <c r="BR689">
        <v>1820.5845104725261</v>
      </c>
      <c r="BS689">
        <v>0</v>
      </c>
      <c r="BT689">
        <v>13129.085489527481</v>
      </c>
      <c r="BU689">
        <v>13129.085489527481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910.29225523626292</v>
      </c>
      <c r="CI689">
        <v>1092.3507062835149</v>
      </c>
      <c r="CJ689">
        <v>1274.409157330768</v>
      </c>
      <c r="CK689">
        <v>1456.4676083780209</v>
      </c>
      <c r="CL689">
        <v>1638.5260594252729</v>
      </c>
      <c r="CM689">
        <v>2002.642961519779</v>
      </c>
      <c r="CN689">
        <v>2184.7014125670312</v>
      </c>
      <c r="CO689">
        <v>2366.7598636142839</v>
      </c>
      <c r="CP689">
        <v>2548.8183146615361</v>
      </c>
      <c r="CQ689">
        <v>2730.8767657087892</v>
      </c>
      <c r="CS689" t="s">
        <v>116</v>
      </c>
      <c r="CT689">
        <v>1.4630000000000001</v>
      </c>
      <c r="CV689">
        <v>-1</v>
      </c>
      <c r="CW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364.11690209450518</v>
      </c>
      <c r="DK689">
        <v>404.5743356605613</v>
      </c>
      <c r="DL689">
        <v>455.14612761813152</v>
      </c>
      <c r="DM689">
        <v>520.16700299215029</v>
      </c>
      <c r="DN689">
        <v>606.86150349084198</v>
      </c>
      <c r="DO689">
        <v>291.29352167560421</v>
      </c>
      <c r="DP689">
        <v>323.65946852844911</v>
      </c>
      <c r="DQ689">
        <v>364.11690209450518</v>
      </c>
      <c r="DR689">
        <v>416.1336023937202</v>
      </c>
      <c r="DS689">
        <v>485.48920279267361</v>
      </c>
    </row>
    <row r="690" spans="1:123" x14ac:dyDescent="0.25">
      <c r="A690" s="80" t="s">
        <v>837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53984.09694311933</v>
      </c>
      <c r="I690">
        <v>0</v>
      </c>
      <c r="J690">
        <v>0</v>
      </c>
      <c r="K690">
        <v>2</v>
      </c>
      <c r="L690">
        <v>16</v>
      </c>
      <c r="M690">
        <v>1667668321</v>
      </c>
      <c r="N690">
        <v>28625</v>
      </c>
      <c r="O690">
        <v>0</v>
      </c>
      <c r="P690">
        <v>28718</v>
      </c>
      <c r="Q690">
        <v>4</v>
      </c>
      <c r="R690">
        <v>5</v>
      </c>
      <c r="S690">
        <v>2</v>
      </c>
      <c r="T690">
        <v>89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2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4</v>
      </c>
      <c r="BI690">
        <v>60928.95</v>
      </c>
      <c r="BJ690">
        <v>60928.95</v>
      </c>
      <c r="BK690">
        <v>0</v>
      </c>
      <c r="BL690">
        <v>1</v>
      </c>
      <c r="BM690">
        <v>1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60928.95</v>
      </c>
      <c r="BU690">
        <v>60928.95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T690">
        <v>1.4630000000000001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</row>
    <row r="691" spans="1:123" x14ac:dyDescent="0.25">
      <c r="A691" s="80" t="s">
        <v>384</v>
      </c>
      <c r="B691">
        <v>161772.60385053349</v>
      </c>
      <c r="C691">
        <v>0</v>
      </c>
      <c r="D691">
        <v>0</v>
      </c>
      <c r="E691">
        <v>43</v>
      </c>
      <c r="F691">
        <v>56</v>
      </c>
      <c r="G691">
        <v>1610361685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1</v>
      </c>
      <c r="R691">
        <v>1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102898.91</v>
      </c>
      <c r="BJ691">
        <v>102898.91</v>
      </c>
      <c r="BK691">
        <v>0</v>
      </c>
      <c r="BL691">
        <v>1</v>
      </c>
      <c r="BM691">
        <v>1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102898.91</v>
      </c>
      <c r="BU691">
        <v>102898.91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T691">
        <v>1.4630000000000001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</row>
    <row r="692" spans="1:123" x14ac:dyDescent="0.25">
      <c r="A692" s="80" t="s">
        <v>845</v>
      </c>
      <c r="B692">
        <v>93350.446100000001</v>
      </c>
      <c r="C692">
        <v>93350.446100000001</v>
      </c>
      <c r="D692">
        <v>93350.446100000001</v>
      </c>
      <c r="E692">
        <v>0</v>
      </c>
      <c r="F692">
        <v>0</v>
      </c>
      <c r="G692">
        <v>1668389795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2280323</v>
      </c>
      <c r="O692">
        <v>0</v>
      </c>
      <c r="P692">
        <v>2280323</v>
      </c>
      <c r="Q692">
        <v>1</v>
      </c>
      <c r="R692">
        <v>6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2102496.62</v>
      </c>
      <c r="BJ692">
        <v>2102496.62</v>
      </c>
      <c r="BK692">
        <v>0</v>
      </c>
      <c r="BL692">
        <v>1</v>
      </c>
      <c r="BM692">
        <v>1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2102496.62</v>
      </c>
      <c r="BU692">
        <v>2102496.62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T692">
        <v>1.4630000000000001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</row>
    <row r="693" spans="1:123" x14ac:dyDescent="0.25">
      <c r="A693" s="80" t="s">
        <v>822</v>
      </c>
      <c r="B693">
        <v>21225.177810859179</v>
      </c>
      <c r="C693">
        <v>21198.03852324091</v>
      </c>
      <c r="D693">
        <v>21198.03852324091</v>
      </c>
      <c r="E693">
        <v>2</v>
      </c>
      <c r="F693">
        <v>1</v>
      </c>
      <c r="G693">
        <v>1636059880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190398</v>
      </c>
      <c r="O693">
        <v>0</v>
      </c>
      <c r="P693">
        <v>190415</v>
      </c>
      <c r="Q693">
        <v>4</v>
      </c>
      <c r="R693">
        <v>18</v>
      </c>
      <c r="S693">
        <v>0</v>
      </c>
      <c r="T693">
        <v>0</v>
      </c>
      <c r="U693">
        <v>9</v>
      </c>
      <c r="V693">
        <v>2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6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102757.47</v>
      </c>
      <c r="BJ693">
        <v>102757.47</v>
      </c>
      <c r="BK693">
        <v>0</v>
      </c>
      <c r="BL693">
        <v>1</v>
      </c>
      <c r="BM693">
        <v>2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102757.47</v>
      </c>
      <c r="BU693">
        <v>102757.47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T693">
        <v>1.4630000000000001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</row>
    <row r="694" spans="1:123" x14ac:dyDescent="0.25">
      <c r="A694" s="80" t="s">
        <v>808</v>
      </c>
      <c r="B694">
        <v>42146</v>
      </c>
      <c r="C694">
        <v>42146</v>
      </c>
      <c r="D694">
        <v>42146</v>
      </c>
      <c r="E694">
        <v>0</v>
      </c>
      <c r="F694">
        <v>0</v>
      </c>
      <c r="G694">
        <v>1667071643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45517505</v>
      </c>
      <c r="O694">
        <v>0</v>
      </c>
      <c r="P694">
        <v>55454118</v>
      </c>
      <c r="Q694">
        <v>7</v>
      </c>
      <c r="R694">
        <v>240</v>
      </c>
      <c r="S694">
        <v>9886451</v>
      </c>
      <c r="T694">
        <v>0</v>
      </c>
      <c r="U694">
        <v>19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50143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0.09</v>
      </c>
      <c r="BJ694">
        <v>0.09</v>
      </c>
      <c r="BK694">
        <v>0</v>
      </c>
      <c r="BL694">
        <v>1</v>
      </c>
      <c r="BM694">
        <v>1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0.09</v>
      </c>
      <c r="BU694">
        <v>0.09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T694">
        <v>1.4630000000000001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</row>
    <row r="695" spans="1:123" x14ac:dyDescent="0.25">
      <c r="A695" s="80" t="s">
        <v>905</v>
      </c>
      <c r="B695">
        <v>49981.41071864</v>
      </c>
      <c r="C695">
        <v>49981.41071864</v>
      </c>
      <c r="D695">
        <v>49981.41071864</v>
      </c>
      <c r="E695">
        <v>0</v>
      </c>
      <c r="F695">
        <v>0</v>
      </c>
      <c r="G695">
        <v>1663905575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1892835</v>
      </c>
      <c r="O695">
        <v>0</v>
      </c>
      <c r="P695">
        <v>1892835</v>
      </c>
      <c r="Q695">
        <v>3</v>
      </c>
      <c r="R695">
        <v>9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183702.88</v>
      </c>
      <c r="BJ695">
        <v>183702.88</v>
      </c>
      <c r="BK695">
        <v>0</v>
      </c>
      <c r="BL695">
        <v>1</v>
      </c>
      <c r="BM695">
        <v>1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183702.88</v>
      </c>
      <c r="BU695">
        <v>183702.88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T695">
        <v>1.4630000000000001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</row>
    <row r="696" spans="1:123" x14ac:dyDescent="0.25">
      <c r="A696" s="80" t="s">
        <v>800</v>
      </c>
      <c r="B696">
        <v>22898.346697799941</v>
      </c>
      <c r="C696">
        <v>22898.346697799941</v>
      </c>
      <c r="D696">
        <v>22898.346697799941</v>
      </c>
      <c r="E696">
        <v>0</v>
      </c>
      <c r="F696">
        <v>0</v>
      </c>
      <c r="G696">
        <v>1669230947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1058159</v>
      </c>
      <c r="O696">
        <v>0</v>
      </c>
      <c r="P696">
        <v>1058159</v>
      </c>
      <c r="Q696">
        <v>1</v>
      </c>
      <c r="R696">
        <v>5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10.029999999999999</v>
      </c>
      <c r="BJ696">
        <v>10.029999999999999</v>
      </c>
      <c r="BK696">
        <v>0</v>
      </c>
      <c r="BL696">
        <v>1</v>
      </c>
      <c r="BM696">
        <v>1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10.029999999999999</v>
      </c>
      <c r="BU696">
        <v>10.029999999999999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T696">
        <v>1.4630000000000001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</row>
    <row r="697" spans="1:123" x14ac:dyDescent="0.25">
      <c r="A697" s="80" t="s">
        <v>1279</v>
      </c>
      <c r="B697">
        <v>63477.243880000002</v>
      </c>
      <c r="C697">
        <v>63477.243880000002</v>
      </c>
      <c r="D697">
        <v>63477.243880000002</v>
      </c>
      <c r="E697">
        <v>0</v>
      </c>
      <c r="F697">
        <v>0</v>
      </c>
      <c r="G697">
        <v>1670868971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711792</v>
      </c>
      <c r="O697">
        <v>0</v>
      </c>
      <c r="P697">
        <v>712389</v>
      </c>
      <c r="Q697">
        <v>2</v>
      </c>
      <c r="R697">
        <v>16</v>
      </c>
      <c r="S697">
        <v>597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120900.92</v>
      </c>
      <c r="BJ697">
        <v>120900.92</v>
      </c>
      <c r="BK697">
        <v>0</v>
      </c>
      <c r="BL697">
        <v>1</v>
      </c>
      <c r="BM697">
        <v>3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120900.92</v>
      </c>
      <c r="BU697">
        <v>120900.92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T697">
        <v>1.4630000000000001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</row>
    <row r="698" spans="1:123" x14ac:dyDescent="0.25">
      <c r="A698" s="80" t="s">
        <v>308</v>
      </c>
      <c r="B698">
        <v>146783.56901781989</v>
      </c>
      <c r="C698">
        <v>146783.56901781989</v>
      </c>
      <c r="D698">
        <v>146783.56901781989</v>
      </c>
      <c r="E698">
        <v>0</v>
      </c>
      <c r="F698">
        <v>0</v>
      </c>
      <c r="G698">
        <v>1672121567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159995852</v>
      </c>
      <c r="O698">
        <v>0</v>
      </c>
      <c r="P698">
        <v>168330867</v>
      </c>
      <c r="Q698">
        <v>6</v>
      </c>
      <c r="R698">
        <v>157</v>
      </c>
      <c r="S698">
        <v>4</v>
      </c>
      <c r="T698">
        <v>0</v>
      </c>
      <c r="U698">
        <v>3503795</v>
      </c>
      <c r="V698">
        <v>4797253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33963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1</v>
      </c>
      <c r="BM698">
        <v>1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T698">
        <v>1.4630000000000001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</row>
    <row r="699" spans="1:123" x14ac:dyDescent="0.25">
      <c r="A699" s="80" t="s">
        <v>381</v>
      </c>
      <c r="B699">
        <v>723520.61079705949</v>
      </c>
      <c r="C699">
        <v>0</v>
      </c>
      <c r="D699">
        <v>0</v>
      </c>
      <c r="E699">
        <v>46</v>
      </c>
      <c r="F699">
        <v>34</v>
      </c>
      <c r="G699">
        <v>1641257370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10244</v>
      </c>
      <c r="O699">
        <v>0</v>
      </c>
      <c r="P699">
        <v>11161</v>
      </c>
      <c r="Q699">
        <v>5</v>
      </c>
      <c r="R699">
        <v>30</v>
      </c>
      <c r="S699">
        <v>0</v>
      </c>
      <c r="T699">
        <v>0</v>
      </c>
      <c r="U699">
        <v>641</v>
      </c>
      <c r="V699">
        <v>201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75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26032.77</v>
      </c>
      <c r="BJ699">
        <v>26135.85</v>
      </c>
      <c r="BK699">
        <v>103.09</v>
      </c>
      <c r="BL699">
        <v>2</v>
      </c>
      <c r="BM699">
        <v>9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26032.77</v>
      </c>
      <c r="BU699">
        <v>26135.85</v>
      </c>
      <c r="BV699">
        <v>103.09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T699">
        <v>1.4630000000000001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</row>
    <row r="700" spans="1:123" x14ac:dyDescent="0.25">
      <c r="A700" s="80" t="s">
        <v>1182</v>
      </c>
      <c r="B700">
        <v>22667.015501900099</v>
      </c>
      <c r="C700">
        <v>22667.015501900099</v>
      </c>
      <c r="D700">
        <v>22667.015501900099</v>
      </c>
      <c r="E700">
        <v>0</v>
      </c>
      <c r="F700">
        <v>0</v>
      </c>
      <c r="G700">
        <v>1672157387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32731874</v>
      </c>
      <c r="O700">
        <v>0</v>
      </c>
      <c r="P700">
        <v>32817444</v>
      </c>
      <c r="Q700">
        <v>8</v>
      </c>
      <c r="R700">
        <v>901</v>
      </c>
      <c r="S700">
        <v>85294</v>
      </c>
      <c r="T700">
        <v>0</v>
      </c>
      <c r="U700">
        <v>6</v>
      </c>
      <c r="V700">
        <v>270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170418.42</v>
      </c>
      <c r="BJ700">
        <v>170418.42</v>
      </c>
      <c r="BK700">
        <v>0</v>
      </c>
      <c r="BL700">
        <v>2</v>
      </c>
      <c r="BM700">
        <v>2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170418.42</v>
      </c>
      <c r="BU700">
        <v>170418.42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T700">
        <v>1.4630000000000001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</row>
    <row r="701" spans="1:123" x14ac:dyDescent="0.25">
      <c r="A701" s="80" t="s">
        <v>325</v>
      </c>
      <c r="B701">
        <v>121562.85169842149</v>
      </c>
      <c r="C701">
        <v>121562.85169842149</v>
      </c>
      <c r="D701">
        <v>121562.85169842149</v>
      </c>
      <c r="E701">
        <v>0</v>
      </c>
      <c r="F701">
        <v>0</v>
      </c>
      <c r="G701">
        <v>1670427707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40040514</v>
      </c>
      <c r="O701">
        <v>0</v>
      </c>
      <c r="P701">
        <v>40440342</v>
      </c>
      <c r="Q701">
        <v>4</v>
      </c>
      <c r="R701">
        <v>458</v>
      </c>
      <c r="S701">
        <v>0</v>
      </c>
      <c r="T701">
        <v>0</v>
      </c>
      <c r="U701">
        <v>0</v>
      </c>
      <c r="V701">
        <v>399828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42423.97</v>
      </c>
      <c r="BJ701">
        <v>42423.97</v>
      </c>
      <c r="BK701">
        <v>0</v>
      </c>
      <c r="BL701">
        <v>1</v>
      </c>
      <c r="BM701">
        <v>1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42423.97</v>
      </c>
      <c r="BU701">
        <v>42423.97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T701">
        <v>1.4630000000000001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</row>
    <row r="702" spans="1:123" x14ac:dyDescent="0.25">
      <c r="A702" s="80" t="s">
        <v>804</v>
      </c>
      <c r="B702">
        <v>43738.855452859367</v>
      </c>
      <c r="C702">
        <v>43738.855452859367</v>
      </c>
      <c r="D702">
        <v>43738.855452859367</v>
      </c>
      <c r="E702">
        <v>0</v>
      </c>
      <c r="F702">
        <v>0</v>
      </c>
      <c r="G702">
        <v>1666968635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367107</v>
      </c>
      <c r="O702">
        <v>0</v>
      </c>
      <c r="P702">
        <v>463059</v>
      </c>
      <c r="Q702">
        <v>7</v>
      </c>
      <c r="R702">
        <v>37</v>
      </c>
      <c r="S702">
        <v>3378</v>
      </c>
      <c r="T702">
        <v>0</v>
      </c>
      <c r="U702">
        <v>91962</v>
      </c>
      <c r="V702">
        <v>261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349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2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2488822.15</v>
      </c>
      <c r="BJ702">
        <v>2488822.15</v>
      </c>
      <c r="BK702">
        <v>0</v>
      </c>
      <c r="BL702">
        <v>2</v>
      </c>
      <c r="BM702">
        <v>4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2488822.15</v>
      </c>
      <c r="BU702">
        <v>2488822.15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T702">
        <v>1.4630000000000001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</row>
    <row r="703" spans="1:123" x14ac:dyDescent="0.25">
      <c r="A703" s="80" t="s">
        <v>803</v>
      </c>
      <c r="B703">
        <v>19592.053609458359</v>
      </c>
      <c r="C703">
        <v>0</v>
      </c>
      <c r="D703">
        <v>0</v>
      </c>
      <c r="E703">
        <v>54</v>
      </c>
      <c r="F703">
        <v>38</v>
      </c>
      <c r="G703">
        <v>1612397401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15</v>
      </c>
      <c r="O703">
        <v>0</v>
      </c>
      <c r="P703">
        <v>15</v>
      </c>
      <c r="Q703">
        <v>1</v>
      </c>
      <c r="R703">
        <v>1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6.66</v>
      </c>
      <c r="BJ703">
        <v>6.66</v>
      </c>
      <c r="BK703">
        <v>0</v>
      </c>
      <c r="BL703">
        <v>1</v>
      </c>
      <c r="BM703">
        <v>1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6.66</v>
      </c>
      <c r="BU703">
        <v>6.66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T703">
        <v>1.4630000000000001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</row>
    <row r="704" spans="1:123" x14ac:dyDescent="0.25">
      <c r="A704" s="80" t="s">
        <v>234</v>
      </c>
      <c r="B704">
        <v>991080.71698001889</v>
      </c>
      <c r="C704">
        <v>991080.71698001889</v>
      </c>
      <c r="D704">
        <v>991080.71698001889</v>
      </c>
      <c r="E704">
        <v>0</v>
      </c>
      <c r="F704">
        <v>0</v>
      </c>
      <c r="G704">
        <v>1672162043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386688820</v>
      </c>
      <c r="O704">
        <v>0</v>
      </c>
      <c r="P704">
        <v>386688942</v>
      </c>
      <c r="Q704">
        <v>7</v>
      </c>
      <c r="R704">
        <v>457</v>
      </c>
      <c r="S704">
        <v>39</v>
      </c>
      <c r="T704">
        <v>0</v>
      </c>
      <c r="U704">
        <v>35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48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28116.82</v>
      </c>
      <c r="BJ704">
        <v>28116.82</v>
      </c>
      <c r="BK704">
        <v>0</v>
      </c>
      <c r="BL704">
        <v>2</v>
      </c>
      <c r="BM704">
        <v>2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28116.82</v>
      </c>
      <c r="BU704">
        <v>28116.82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T704">
        <v>1.4630000000000001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</row>
    <row r="705" spans="1:123" x14ac:dyDescent="0.25">
      <c r="A705" s="80" t="s">
        <v>809</v>
      </c>
      <c r="B705">
        <v>19431.04163409321</v>
      </c>
      <c r="C705">
        <v>19431.04163409321</v>
      </c>
      <c r="D705">
        <v>19431.04163409321</v>
      </c>
      <c r="E705">
        <v>0</v>
      </c>
      <c r="F705">
        <v>0</v>
      </c>
      <c r="G705">
        <v>1660395300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284954</v>
      </c>
      <c r="O705">
        <v>0</v>
      </c>
      <c r="P705">
        <v>284954</v>
      </c>
      <c r="Q705">
        <v>1</v>
      </c>
      <c r="R705">
        <v>11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1</v>
      </c>
      <c r="BM705">
        <v>1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T705">
        <v>1.4630000000000001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</row>
    <row r="706" spans="1:123" x14ac:dyDescent="0.25">
      <c r="A706" s="80" t="s">
        <v>1153</v>
      </c>
      <c r="B706">
        <v>49213.790231331543</v>
      </c>
      <c r="C706">
        <v>49213.790231331543</v>
      </c>
      <c r="D706">
        <v>49213.790231331543</v>
      </c>
      <c r="E706">
        <v>0</v>
      </c>
      <c r="F706">
        <v>0</v>
      </c>
      <c r="G706">
        <v>1669987031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149970</v>
      </c>
      <c r="O706">
        <v>0</v>
      </c>
      <c r="P706">
        <v>150231</v>
      </c>
      <c r="Q706">
        <v>9</v>
      </c>
      <c r="R706">
        <v>486</v>
      </c>
      <c r="S706">
        <v>250</v>
      </c>
      <c r="T706">
        <v>0</v>
      </c>
      <c r="U706">
        <v>3</v>
      </c>
      <c r="V706">
        <v>3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5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23360.400000000001</v>
      </c>
      <c r="BJ706">
        <v>23360.400000000001</v>
      </c>
      <c r="BK706">
        <v>0</v>
      </c>
      <c r="BL706">
        <v>2</v>
      </c>
      <c r="BM706">
        <v>15</v>
      </c>
      <c r="BN706">
        <v>2.781281857571051</v>
      </c>
      <c r="BO706">
        <v>2.781281857571051</v>
      </c>
      <c r="BP706">
        <v>0</v>
      </c>
      <c r="BQ706">
        <v>0</v>
      </c>
      <c r="BR706">
        <v>0</v>
      </c>
      <c r="BS706">
        <v>0</v>
      </c>
      <c r="BT706">
        <v>23357.618718142428</v>
      </c>
      <c r="BU706">
        <v>23357.618718142428</v>
      </c>
      <c r="BV706">
        <v>0</v>
      </c>
      <c r="BW706">
        <v>0</v>
      </c>
      <c r="BX706">
        <v>1.3906409287855259</v>
      </c>
      <c r="BY706">
        <v>1.6687691145426311</v>
      </c>
      <c r="BZ706">
        <v>1.9468973002997361</v>
      </c>
      <c r="CA706">
        <v>2.225025486056841</v>
      </c>
      <c r="CB706">
        <v>2.503153671813946</v>
      </c>
      <c r="CC706">
        <v>3.0594100433281568</v>
      </c>
      <c r="CD706">
        <v>3.3375382290852622</v>
      </c>
      <c r="CE706">
        <v>3.6156664148423672</v>
      </c>
      <c r="CF706">
        <v>3.8937946005994721</v>
      </c>
      <c r="CG706">
        <v>4.1719227863565767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 t="s">
        <v>116</v>
      </c>
      <c r="CT706">
        <v>1.4630000000000001</v>
      </c>
      <c r="CU706">
        <v>-1</v>
      </c>
      <c r="CZ706">
        <v>0.55625637151421026</v>
      </c>
      <c r="DA706">
        <v>0.61806263501578917</v>
      </c>
      <c r="DB706">
        <v>0.69532046439276285</v>
      </c>
      <c r="DC706">
        <v>0.79465195930601473</v>
      </c>
      <c r="DD706">
        <v>0.92709395252368376</v>
      </c>
      <c r="DE706">
        <v>0.44500509721136822</v>
      </c>
      <c r="DF706">
        <v>0.49445010801263128</v>
      </c>
      <c r="DG706">
        <v>0.55625637151421026</v>
      </c>
      <c r="DH706">
        <v>0.63572156744481167</v>
      </c>
      <c r="DI706">
        <v>0.74167516201894701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</row>
    <row r="707" spans="1:123" x14ac:dyDescent="0.25">
      <c r="A707" s="80" t="s">
        <v>821</v>
      </c>
      <c r="B707">
        <v>27073.775101431191</v>
      </c>
      <c r="C707">
        <v>27073.775101431191</v>
      </c>
      <c r="D707">
        <v>27073.775101431191</v>
      </c>
      <c r="E707">
        <v>0</v>
      </c>
      <c r="F707">
        <v>0</v>
      </c>
      <c r="G707">
        <v>1614059689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88839</v>
      </c>
      <c r="O707">
        <v>0</v>
      </c>
      <c r="P707">
        <v>88839</v>
      </c>
      <c r="Q707">
        <v>2</v>
      </c>
      <c r="R707">
        <v>6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114097.44</v>
      </c>
      <c r="BJ707">
        <v>114097.44</v>
      </c>
      <c r="BK707">
        <v>0</v>
      </c>
      <c r="BL707">
        <v>1</v>
      </c>
      <c r="BM707">
        <v>3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114097.44</v>
      </c>
      <c r="BU707">
        <v>114097.44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T707">
        <v>1.4630000000000001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</row>
    <row r="708" spans="1:123" x14ac:dyDescent="0.25">
      <c r="A708" s="80" t="s">
        <v>820</v>
      </c>
      <c r="B708">
        <v>14101.12319351358</v>
      </c>
      <c r="C708">
        <v>0</v>
      </c>
      <c r="D708">
        <v>0</v>
      </c>
      <c r="E708">
        <v>51</v>
      </c>
      <c r="F708">
        <v>102</v>
      </c>
      <c r="G708">
        <v>1648573853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117978</v>
      </c>
      <c r="O708">
        <v>0</v>
      </c>
      <c r="P708">
        <v>118103</v>
      </c>
      <c r="Q708">
        <v>3</v>
      </c>
      <c r="R708">
        <v>12</v>
      </c>
      <c r="S708">
        <v>0</v>
      </c>
      <c r="T708">
        <v>121</v>
      </c>
      <c r="U708">
        <v>4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4</v>
      </c>
      <c r="BI708">
        <v>3716.6</v>
      </c>
      <c r="BJ708">
        <v>3716.6</v>
      </c>
      <c r="BK708">
        <v>0</v>
      </c>
      <c r="BL708">
        <v>1</v>
      </c>
      <c r="BM708">
        <v>1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3716.6</v>
      </c>
      <c r="BU708">
        <v>3716.6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T708">
        <v>1.4630000000000001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</row>
    <row r="709" spans="1:123" x14ac:dyDescent="0.25">
      <c r="A709" s="80" t="s">
        <v>819</v>
      </c>
      <c r="B709">
        <v>378783.6567536107</v>
      </c>
      <c r="C709">
        <v>378783.6567536107</v>
      </c>
      <c r="D709">
        <v>378783.6567536107</v>
      </c>
      <c r="E709">
        <v>0</v>
      </c>
      <c r="F709">
        <v>0</v>
      </c>
      <c r="G709">
        <v>1672157543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58368176</v>
      </c>
      <c r="O709">
        <v>0</v>
      </c>
      <c r="P709">
        <v>58368176</v>
      </c>
      <c r="Q709">
        <v>2</v>
      </c>
      <c r="R709">
        <v>124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44155.19</v>
      </c>
      <c r="BJ709">
        <v>44155.19</v>
      </c>
      <c r="BK709">
        <v>0</v>
      </c>
      <c r="BL709">
        <v>1</v>
      </c>
      <c r="BM709">
        <v>4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44155.19</v>
      </c>
      <c r="BU709">
        <v>44155.19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T709">
        <v>1.4630000000000001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</row>
    <row r="710" spans="1:123" x14ac:dyDescent="0.25">
      <c r="A710" s="80" t="s">
        <v>818</v>
      </c>
      <c r="B710">
        <v>32420.67</v>
      </c>
      <c r="C710">
        <v>32420.67</v>
      </c>
      <c r="D710">
        <v>32420.67</v>
      </c>
      <c r="E710">
        <v>0</v>
      </c>
      <c r="F710">
        <v>0</v>
      </c>
      <c r="G710">
        <v>1661832832</v>
      </c>
      <c r="H710">
        <v>4002.6290901176071</v>
      </c>
      <c r="I710">
        <v>0</v>
      </c>
      <c r="J710">
        <v>0</v>
      </c>
      <c r="K710">
        <v>4</v>
      </c>
      <c r="L710">
        <v>9</v>
      </c>
      <c r="M710">
        <v>1666244284</v>
      </c>
      <c r="N710">
        <v>1084</v>
      </c>
      <c r="O710">
        <v>0</v>
      </c>
      <c r="P710">
        <v>8223</v>
      </c>
      <c r="Q710">
        <v>4</v>
      </c>
      <c r="R710">
        <v>7</v>
      </c>
      <c r="S710">
        <v>0</v>
      </c>
      <c r="T710">
        <v>3651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3488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3488</v>
      </c>
      <c r="BI710">
        <v>3350.47</v>
      </c>
      <c r="BJ710">
        <v>3350.47</v>
      </c>
      <c r="BK710">
        <v>0</v>
      </c>
      <c r="BL710">
        <v>2</v>
      </c>
      <c r="BM710">
        <v>3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3350.47</v>
      </c>
      <c r="BU710">
        <v>3350.47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T710">
        <v>1.4630000000000001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</row>
    <row r="711" spans="1:123" x14ac:dyDescent="0.25">
      <c r="A711" s="80" t="s">
        <v>1280</v>
      </c>
      <c r="B711">
        <v>17999.999999760999</v>
      </c>
      <c r="C711">
        <v>17999.999999760999</v>
      </c>
      <c r="D711">
        <v>17999.999999760999</v>
      </c>
      <c r="E711">
        <v>0</v>
      </c>
      <c r="F711">
        <v>0</v>
      </c>
      <c r="G711">
        <v>1671667211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27039</v>
      </c>
      <c r="O711">
        <v>0</v>
      </c>
      <c r="P711">
        <v>27039</v>
      </c>
      <c r="Q711">
        <v>1</v>
      </c>
      <c r="R711">
        <v>3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1</v>
      </c>
      <c r="BM711">
        <v>1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T711">
        <v>1.4630000000000001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</row>
    <row r="712" spans="1:123" x14ac:dyDescent="0.25">
      <c r="A712" s="80" t="s">
        <v>806</v>
      </c>
      <c r="B712">
        <v>18000</v>
      </c>
      <c r="C712">
        <v>18000</v>
      </c>
      <c r="D712">
        <v>18000</v>
      </c>
      <c r="E712">
        <v>0</v>
      </c>
      <c r="F712">
        <v>0</v>
      </c>
      <c r="G712">
        <v>1666024007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35062</v>
      </c>
      <c r="O712">
        <v>0</v>
      </c>
      <c r="P712">
        <v>38730</v>
      </c>
      <c r="Q712">
        <v>3</v>
      </c>
      <c r="R712">
        <v>10</v>
      </c>
      <c r="S712">
        <v>0</v>
      </c>
      <c r="T712">
        <v>2266</v>
      </c>
      <c r="U712">
        <v>0</v>
      </c>
      <c r="V712">
        <v>1402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1402</v>
      </c>
      <c r="BI712">
        <v>22946.560000000001</v>
      </c>
      <c r="BJ712">
        <v>22946.560000000001</v>
      </c>
      <c r="BK712">
        <v>0</v>
      </c>
      <c r="BL712">
        <v>2</v>
      </c>
      <c r="BM712">
        <v>2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22946.560000000001</v>
      </c>
      <c r="BU712">
        <v>22946.560000000001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T712">
        <v>1.4630000000000001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</row>
    <row r="713" spans="1:123" x14ac:dyDescent="0.25">
      <c r="A713" s="80" t="s">
        <v>112</v>
      </c>
      <c r="B713">
        <v>3468913.6022304832</v>
      </c>
      <c r="C713">
        <v>3442452.0447947122</v>
      </c>
      <c r="D713">
        <v>3442452.0447947122</v>
      </c>
      <c r="E713">
        <v>47</v>
      </c>
      <c r="F713">
        <v>73</v>
      </c>
      <c r="G713">
        <v>1670457623</v>
      </c>
      <c r="H713">
        <v>4990</v>
      </c>
      <c r="I713">
        <v>4990</v>
      </c>
      <c r="J713">
        <v>4990</v>
      </c>
      <c r="K713">
        <v>0</v>
      </c>
      <c r="L713">
        <v>0</v>
      </c>
      <c r="M713">
        <v>1666226448</v>
      </c>
      <c r="N713">
        <v>5276093</v>
      </c>
      <c r="O713">
        <v>0</v>
      </c>
      <c r="P713">
        <v>5285915</v>
      </c>
      <c r="Q713">
        <v>6</v>
      </c>
      <c r="R713">
        <v>27</v>
      </c>
      <c r="S713">
        <v>5</v>
      </c>
      <c r="T713">
        <v>9745</v>
      </c>
      <c r="U713">
        <v>72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77</v>
      </c>
      <c r="BI713">
        <v>152580.81</v>
      </c>
      <c r="BJ713">
        <v>152580.81</v>
      </c>
      <c r="BK713">
        <v>0</v>
      </c>
      <c r="BL713">
        <v>2</v>
      </c>
      <c r="BM713">
        <v>6</v>
      </c>
      <c r="BN713">
        <v>38894.570489474747</v>
      </c>
      <c r="BO713">
        <v>38894.570489474747</v>
      </c>
      <c r="BP713">
        <v>0</v>
      </c>
      <c r="BQ713">
        <v>0</v>
      </c>
      <c r="BR713">
        <v>0</v>
      </c>
      <c r="BS713">
        <v>0</v>
      </c>
      <c r="BT713">
        <v>113686.23951052529</v>
      </c>
      <c r="BU713">
        <v>113686.23951052529</v>
      </c>
      <c r="BV713">
        <v>0</v>
      </c>
      <c r="BW713">
        <v>0</v>
      </c>
      <c r="BX713">
        <v>19447.285244737381</v>
      </c>
      <c r="BY713">
        <v>23336.742293684849</v>
      </c>
      <c r="BZ713">
        <v>27226.199342632332</v>
      </c>
      <c r="CA713">
        <v>31115.6563915798</v>
      </c>
      <c r="CB713">
        <v>35005.113440527282</v>
      </c>
      <c r="CC713">
        <v>42784.027538422233</v>
      </c>
      <c r="CD713">
        <v>46673.484587369698</v>
      </c>
      <c r="CE713">
        <v>50562.941636317177</v>
      </c>
      <c r="CF713">
        <v>54452.398685264663</v>
      </c>
      <c r="CG713">
        <v>58341.855734212128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 t="s">
        <v>116</v>
      </c>
      <c r="CT713">
        <v>1.4630000000000001</v>
      </c>
      <c r="CU713">
        <v>-1</v>
      </c>
      <c r="CZ713">
        <v>7778.9140978949508</v>
      </c>
      <c r="DA713">
        <v>8643.237886549945</v>
      </c>
      <c r="DB713">
        <v>9723.6426223686885</v>
      </c>
      <c r="DC713">
        <v>11112.734425564209</v>
      </c>
      <c r="DD713">
        <v>12964.856829824919</v>
      </c>
      <c r="DE713">
        <v>6223.131278315961</v>
      </c>
      <c r="DF713">
        <v>6914.5903092399567</v>
      </c>
      <c r="DG713">
        <v>7778.9140978949508</v>
      </c>
      <c r="DH713">
        <v>8890.1875404513721</v>
      </c>
      <c r="DI713">
        <v>10371.885463859941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</row>
    <row r="714" spans="1:123" x14ac:dyDescent="0.25">
      <c r="A714" s="80" t="s">
        <v>1281</v>
      </c>
      <c r="B714">
        <v>199990.57</v>
      </c>
      <c r="C714">
        <v>199990.57</v>
      </c>
      <c r="D714">
        <v>199990.57</v>
      </c>
      <c r="E714">
        <v>0</v>
      </c>
      <c r="F714">
        <v>0</v>
      </c>
      <c r="G714">
        <v>1670933219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529163</v>
      </c>
      <c r="O714">
        <v>0</v>
      </c>
      <c r="P714">
        <v>529163</v>
      </c>
      <c r="Q714">
        <v>1</v>
      </c>
      <c r="R714">
        <v>5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4808.8900000000003</v>
      </c>
      <c r="BJ714">
        <v>5832.11</v>
      </c>
      <c r="BK714">
        <v>1023.22</v>
      </c>
      <c r="BL714">
        <v>1</v>
      </c>
      <c r="BM714">
        <v>2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4808.8900000000003</v>
      </c>
      <c r="BU714">
        <v>5832.11</v>
      </c>
      <c r="BV714">
        <v>1023.22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T714">
        <v>1.4630000000000001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</row>
    <row r="715" spans="1:123" x14ac:dyDescent="0.25">
      <c r="A715" s="80" t="s">
        <v>1282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35121.421648149997</v>
      </c>
      <c r="I715">
        <v>35121.421648149997</v>
      </c>
      <c r="J715">
        <v>35121.421648149997</v>
      </c>
      <c r="K715">
        <v>0</v>
      </c>
      <c r="L715">
        <v>0</v>
      </c>
      <c r="M715">
        <v>1670868053</v>
      </c>
      <c r="N715">
        <v>26484</v>
      </c>
      <c r="O715">
        <v>0</v>
      </c>
      <c r="P715">
        <v>78490</v>
      </c>
      <c r="Q715">
        <v>8</v>
      </c>
      <c r="R715">
        <v>30</v>
      </c>
      <c r="S715">
        <v>21</v>
      </c>
      <c r="T715">
        <v>51635</v>
      </c>
      <c r="U715">
        <v>102</v>
      </c>
      <c r="V715">
        <v>8</v>
      </c>
      <c r="W715">
        <v>0</v>
      </c>
      <c r="X715">
        <v>0</v>
      </c>
      <c r="Y715">
        <v>44</v>
      </c>
      <c r="Z715">
        <v>0</v>
      </c>
      <c r="AA715">
        <v>0</v>
      </c>
      <c r="AB715">
        <v>188</v>
      </c>
      <c r="AC715">
        <v>8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371</v>
      </c>
      <c r="BI715">
        <v>27117.79</v>
      </c>
      <c r="BJ715">
        <v>27117.79</v>
      </c>
      <c r="BK715">
        <v>0</v>
      </c>
      <c r="BL715">
        <v>3</v>
      </c>
      <c r="BM715">
        <v>5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27117.79</v>
      </c>
      <c r="BU715">
        <v>27117.79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T715">
        <v>1.4630000000000001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</row>
    <row r="716" spans="1:123" x14ac:dyDescent="0.25">
      <c r="A716" s="80" t="s">
        <v>1174</v>
      </c>
      <c r="B716">
        <v>14170.258161369709</v>
      </c>
      <c r="C716">
        <v>0</v>
      </c>
      <c r="D716">
        <v>0</v>
      </c>
      <c r="E716">
        <v>34</v>
      </c>
      <c r="F716">
        <v>67</v>
      </c>
      <c r="G716">
        <v>1668762503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2884194</v>
      </c>
      <c r="O716">
        <v>0</v>
      </c>
      <c r="P716">
        <v>2884513</v>
      </c>
      <c r="Q716">
        <v>4</v>
      </c>
      <c r="R716">
        <v>13</v>
      </c>
      <c r="S716">
        <v>194</v>
      </c>
      <c r="T716">
        <v>116</v>
      </c>
      <c r="U716">
        <v>9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203</v>
      </c>
      <c r="BI716">
        <v>136421.87</v>
      </c>
      <c r="BJ716">
        <v>136421.87</v>
      </c>
      <c r="BK716">
        <v>0</v>
      </c>
      <c r="BL716">
        <v>1</v>
      </c>
      <c r="BM716">
        <v>4</v>
      </c>
      <c r="BN716">
        <v>20864.361565351999</v>
      </c>
      <c r="BO716">
        <v>20864.361565351999</v>
      </c>
      <c r="BP716">
        <v>0</v>
      </c>
      <c r="BQ716">
        <v>0</v>
      </c>
      <c r="BR716">
        <v>0</v>
      </c>
      <c r="BS716">
        <v>0</v>
      </c>
      <c r="BT716">
        <v>115557.508434648</v>
      </c>
      <c r="BU716">
        <v>115557.508434648</v>
      </c>
      <c r="BV716">
        <v>0</v>
      </c>
      <c r="BW716">
        <v>0</v>
      </c>
      <c r="BX716">
        <v>10432.180782676</v>
      </c>
      <c r="BY716">
        <v>12518.616939211201</v>
      </c>
      <c r="BZ716">
        <v>14605.0530957464</v>
      </c>
      <c r="CA716">
        <v>16691.489252281601</v>
      </c>
      <c r="CB716">
        <v>18777.925408816802</v>
      </c>
      <c r="CC716">
        <v>22950.7977218872</v>
      </c>
      <c r="CD716">
        <v>25037.233878422401</v>
      </c>
      <c r="CE716">
        <v>27123.670034957609</v>
      </c>
      <c r="CF716">
        <v>29210.1061914928</v>
      </c>
      <c r="CG716">
        <v>31296.542348028001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 t="s">
        <v>116</v>
      </c>
      <c r="CT716">
        <v>1.4630000000000001</v>
      </c>
      <c r="CU716">
        <v>-1</v>
      </c>
      <c r="CZ716">
        <v>4172.8723130704002</v>
      </c>
      <c r="DA716">
        <v>4636.5247923004454</v>
      </c>
      <c r="DB716">
        <v>5216.0903913380007</v>
      </c>
      <c r="DC716">
        <v>5961.246161529144</v>
      </c>
      <c r="DD716">
        <v>6954.7871884506676</v>
      </c>
      <c r="DE716">
        <v>3338.2978504563212</v>
      </c>
      <c r="DF716">
        <v>3709.2198338403559</v>
      </c>
      <c r="DG716">
        <v>4172.8723130704011</v>
      </c>
      <c r="DH716">
        <v>4768.9969292233154</v>
      </c>
      <c r="DI716">
        <v>5563.8297507605348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</row>
    <row r="717" spans="1:123" x14ac:dyDescent="0.25">
      <c r="A717" s="80" t="s">
        <v>771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34717.368796639137</v>
      </c>
      <c r="I717">
        <v>17284.81784337882</v>
      </c>
      <c r="J717">
        <v>17284.81784337882</v>
      </c>
      <c r="K717">
        <v>14</v>
      </c>
      <c r="L717">
        <v>25</v>
      </c>
      <c r="M717">
        <v>1671915135</v>
      </c>
      <c r="N717">
        <v>904</v>
      </c>
      <c r="O717">
        <v>0</v>
      </c>
      <c r="P717">
        <v>28810</v>
      </c>
      <c r="Q717">
        <v>3</v>
      </c>
      <c r="R717">
        <v>6</v>
      </c>
      <c r="S717">
        <v>1</v>
      </c>
      <c r="T717">
        <v>27905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1</v>
      </c>
      <c r="BI717">
        <v>29387.35</v>
      </c>
      <c r="BJ717">
        <v>29387.35</v>
      </c>
      <c r="BK717">
        <v>0</v>
      </c>
      <c r="BL717">
        <v>1</v>
      </c>
      <c r="BM717">
        <v>2</v>
      </c>
      <c r="BN717">
        <v>0</v>
      </c>
      <c r="BO717">
        <v>0</v>
      </c>
      <c r="BP717">
        <v>0</v>
      </c>
      <c r="BQ717">
        <v>25667.77838153992</v>
      </c>
      <c r="BR717">
        <v>25667.77838153992</v>
      </c>
      <c r="BS717">
        <v>0</v>
      </c>
      <c r="BT717">
        <v>3719.5716184600792</v>
      </c>
      <c r="BU717">
        <v>3719.5716184600792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12833.88919076996</v>
      </c>
      <c r="CI717">
        <v>15400.66702892395</v>
      </c>
      <c r="CJ717">
        <v>17967.444867077938</v>
      </c>
      <c r="CK717">
        <v>20534.222705231939</v>
      </c>
      <c r="CL717">
        <v>23101.00054338593</v>
      </c>
      <c r="CM717">
        <v>28234.55621969391</v>
      </c>
      <c r="CN717">
        <v>30801.3340578479</v>
      </c>
      <c r="CO717">
        <v>33368.111896001887</v>
      </c>
      <c r="CP717">
        <v>35934.889734155877</v>
      </c>
      <c r="CQ717">
        <v>38501.667572309882</v>
      </c>
      <c r="CS717" t="s">
        <v>116</v>
      </c>
      <c r="CT717">
        <v>1.4630000000000001</v>
      </c>
      <c r="CV717">
        <v>-1</v>
      </c>
      <c r="CW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5133.555676307984</v>
      </c>
      <c r="DK717">
        <v>5703.9507514533152</v>
      </c>
      <c r="DL717">
        <v>6416.9445953849799</v>
      </c>
      <c r="DM717">
        <v>7333.6509661542632</v>
      </c>
      <c r="DN717">
        <v>8555.9261271799733</v>
      </c>
      <c r="DO717">
        <v>4106.8445410463873</v>
      </c>
      <c r="DP717">
        <v>4563.1606011626527</v>
      </c>
      <c r="DQ717">
        <v>5133.555676307984</v>
      </c>
      <c r="DR717">
        <v>5866.9207729234104</v>
      </c>
      <c r="DS717">
        <v>6844.7409017439786</v>
      </c>
    </row>
    <row r="718" spans="1:123" x14ac:dyDescent="0.25">
      <c r="A718" s="80" t="s">
        <v>1195</v>
      </c>
      <c r="B718">
        <v>15000</v>
      </c>
      <c r="C718">
        <v>15000</v>
      </c>
      <c r="D718">
        <v>15000</v>
      </c>
      <c r="E718">
        <v>0</v>
      </c>
      <c r="F718">
        <v>0</v>
      </c>
      <c r="G718">
        <v>1669503815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15075294</v>
      </c>
      <c r="O718">
        <v>0</v>
      </c>
      <c r="P718">
        <v>15321096</v>
      </c>
      <c r="Q718">
        <v>5</v>
      </c>
      <c r="R718">
        <v>56</v>
      </c>
      <c r="S718">
        <v>245802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245802</v>
      </c>
      <c r="BI718">
        <v>0</v>
      </c>
      <c r="BJ718">
        <v>0</v>
      </c>
      <c r="BK718">
        <v>0</v>
      </c>
      <c r="BL718">
        <v>1</v>
      </c>
      <c r="BM718">
        <v>1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T718">
        <v>1.4630000000000001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</row>
    <row r="719" spans="1:123" x14ac:dyDescent="0.25">
      <c r="A719" s="80" t="s">
        <v>1175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71756.656180283317</v>
      </c>
      <c r="I719">
        <v>0</v>
      </c>
      <c r="J719">
        <v>0</v>
      </c>
      <c r="K719">
        <v>12</v>
      </c>
      <c r="L719">
        <v>11</v>
      </c>
      <c r="M719">
        <v>1664651221</v>
      </c>
      <c r="N719">
        <v>151</v>
      </c>
      <c r="O719">
        <v>0</v>
      </c>
      <c r="P719">
        <v>312</v>
      </c>
      <c r="Q719">
        <v>7</v>
      </c>
      <c r="R719">
        <v>27</v>
      </c>
      <c r="S719">
        <v>158</v>
      </c>
      <c r="T719">
        <v>0</v>
      </c>
      <c r="U719">
        <v>0</v>
      </c>
      <c r="V719">
        <v>1</v>
      </c>
      <c r="W719">
        <v>0</v>
      </c>
      <c r="X719">
        <v>0</v>
      </c>
      <c r="Y719">
        <v>0</v>
      </c>
      <c r="Z719">
        <v>0</v>
      </c>
      <c r="AA719">
        <v>2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161</v>
      </c>
      <c r="BI719">
        <v>30923.74</v>
      </c>
      <c r="BJ719">
        <v>30923.74</v>
      </c>
      <c r="BK719">
        <v>0</v>
      </c>
      <c r="BL719">
        <v>4</v>
      </c>
      <c r="BM719">
        <v>8</v>
      </c>
      <c r="BN719">
        <v>7.3187513542962268</v>
      </c>
      <c r="BO719">
        <v>7.3187513542962268</v>
      </c>
      <c r="BP719">
        <v>0</v>
      </c>
      <c r="BQ719">
        <v>199.4259179500142</v>
      </c>
      <c r="BR719">
        <v>199.4259179500142</v>
      </c>
      <c r="BS719">
        <v>0</v>
      </c>
      <c r="BT719">
        <v>30716.995330695689</v>
      </c>
      <c r="BU719">
        <v>30716.995330695689</v>
      </c>
      <c r="BV719">
        <v>0</v>
      </c>
      <c r="BW719">
        <v>0</v>
      </c>
      <c r="BX719">
        <v>3.659375677148113</v>
      </c>
      <c r="BY719">
        <v>4.3912508125777361</v>
      </c>
      <c r="BZ719">
        <v>5.1231259480073588</v>
      </c>
      <c r="CA719">
        <v>5.8550010834369806</v>
      </c>
      <c r="CB719">
        <v>6.5868762188666041</v>
      </c>
      <c r="CC719">
        <v>8.0506264897258504</v>
      </c>
      <c r="CD719">
        <v>8.7825016251554722</v>
      </c>
      <c r="CE719">
        <v>9.5143767605850957</v>
      </c>
      <c r="CF719">
        <v>10.246251896014719</v>
      </c>
      <c r="CG719">
        <v>10.978127031444339</v>
      </c>
      <c r="CH719">
        <v>99.712958975007083</v>
      </c>
      <c r="CI719">
        <v>119.6555507700085</v>
      </c>
      <c r="CJ719">
        <v>139.59814256500991</v>
      </c>
      <c r="CK719">
        <v>159.54073436001141</v>
      </c>
      <c r="CL719">
        <v>179.48332615501269</v>
      </c>
      <c r="CM719">
        <v>219.36850974501559</v>
      </c>
      <c r="CN719">
        <v>239.31110154001701</v>
      </c>
      <c r="CO719">
        <v>259.25369333501851</v>
      </c>
      <c r="CP719">
        <v>279.19628513001982</v>
      </c>
      <c r="CQ719">
        <v>299.13887692502118</v>
      </c>
      <c r="CR719" t="s">
        <v>116</v>
      </c>
      <c r="CS719" t="s">
        <v>116</v>
      </c>
      <c r="CT719">
        <v>1.4630000000000001</v>
      </c>
      <c r="CU719">
        <v>-1</v>
      </c>
      <c r="CV719">
        <v>-1</v>
      </c>
      <c r="CW719">
        <v>0</v>
      </c>
      <c r="CZ719">
        <v>1.4637502708592449</v>
      </c>
      <c r="DA719">
        <v>1.626389189843606</v>
      </c>
      <c r="DB719">
        <v>1.8296878385740569</v>
      </c>
      <c r="DC719">
        <v>2.091071815513208</v>
      </c>
      <c r="DD719">
        <v>2.4395837847654089</v>
      </c>
      <c r="DE719">
        <v>1.1710002166873961</v>
      </c>
      <c r="DF719">
        <v>1.3011113518748849</v>
      </c>
      <c r="DG719">
        <v>1.4637502708592449</v>
      </c>
      <c r="DH719">
        <v>1.6728574524105659</v>
      </c>
      <c r="DI719">
        <v>1.9516670278123269</v>
      </c>
      <c r="DJ719">
        <v>39.885183590002832</v>
      </c>
      <c r="DK719">
        <v>44.316870655558702</v>
      </c>
      <c r="DL719">
        <v>49.856479487503542</v>
      </c>
      <c r="DM719">
        <v>56.978833700004053</v>
      </c>
      <c r="DN719">
        <v>66.47530598333806</v>
      </c>
      <c r="DO719">
        <v>31.90814687200227</v>
      </c>
      <c r="DP719">
        <v>35.453496524446969</v>
      </c>
      <c r="DQ719">
        <v>39.885183590002839</v>
      </c>
      <c r="DR719">
        <v>45.583066960003237</v>
      </c>
      <c r="DS719">
        <v>53.18024478667045</v>
      </c>
    </row>
    <row r="720" spans="1:123" x14ac:dyDescent="0.25">
      <c r="A720" s="80" t="s">
        <v>1155</v>
      </c>
      <c r="B720">
        <v>15613.03315409843</v>
      </c>
      <c r="C720">
        <v>0</v>
      </c>
      <c r="D720">
        <v>0</v>
      </c>
      <c r="E720">
        <v>44</v>
      </c>
      <c r="F720">
        <v>59</v>
      </c>
      <c r="G720">
        <v>1660107078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1173015</v>
      </c>
      <c r="O720">
        <v>0</v>
      </c>
      <c r="P720">
        <v>1180836</v>
      </c>
      <c r="Q720">
        <v>4</v>
      </c>
      <c r="R720">
        <v>19</v>
      </c>
      <c r="S720">
        <v>7806</v>
      </c>
      <c r="T720">
        <v>0</v>
      </c>
      <c r="U720">
        <v>15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69711.149999999994</v>
      </c>
      <c r="BJ720">
        <v>69711.149999999994</v>
      </c>
      <c r="BK720">
        <v>0</v>
      </c>
      <c r="BL720">
        <v>1</v>
      </c>
      <c r="BM720">
        <v>6</v>
      </c>
      <c r="BN720">
        <v>22988.71094296634</v>
      </c>
      <c r="BO720">
        <v>22988.71094296634</v>
      </c>
      <c r="BP720">
        <v>0</v>
      </c>
      <c r="BQ720">
        <v>0</v>
      </c>
      <c r="BR720">
        <v>0</v>
      </c>
      <c r="BS720">
        <v>0</v>
      </c>
      <c r="BT720">
        <v>46722.439057033647</v>
      </c>
      <c r="BU720">
        <v>46722.439057033647</v>
      </c>
      <c r="BV720">
        <v>0</v>
      </c>
      <c r="BW720">
        <v>0</v>
      </c>
      <c r="BX720">
        <v>11494.35547148317</v>
      </c>
      <c r="BY720">
        <v>13793.2265657798</v>
      </c>
      <c r="BZ720">
        <v>16092.09766007643</v>
      </c>
      <c r="CA720">
        <v>18390.968754373069</v>
      </c>
      <c r="CB720">
        <v>20689.839848669701</v>
      </c>
      <c r="CC720">
        <v>25287.582037262971</v>
      </c>
      <c r="CD720">
        <v>27586.4531315596</v>
      </c>
      <c r="CE720">
        <v>29885.324225856239</v>
      </c>
      <c r="CF720">
        <v>32184.19532015287</v>
      </c>
      <c r="CG720">
        <v>34483.066414449502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 t="s">
        <v>116</v>
      </c>
      <c r="CT720">
        <v>1.4630000000000001</v>
      </c>
      <c r="CU720">
        <v>-1</v>
      </c>
      <c r="CZ720">
        <v>4597.7421885932672</v>
      </c>
      <c r="DA720">
        <v>5108.6024317702968</v>
      </c>
      <c r="DB720">
        <v>5747.177735741584</v>
      </c>
      <c r="DC720">
        <v>6568.2031265618107</v>
      </c>
      <c r="DD720">
        <v>7662.9036476554456</v>
      </c>
      <c r="DE720">
        <v>3678.1937508746141</v>
      </c>
      <c r="DF720">
        <v>4086.8819454162381</v>
      </c>
      <c r="DG720">
        <v>4597.7421885932672</v>
      </c>
      <c r="DH720">
        <v>5254.5625012494484</v>
      </c>
      <c r="DI720">
        <v>6130.322918124356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</row>
    <row r="721" spans="1:123" x14ac:dyDescent="0.25">
      <c r="A721" s="80" t="s">
        <v>1152</v>
      </c>
      <c r="B721">
        <v>17335.095000000001</v>
      </c>
      <c r="C721">
        <v>17335.095000000001</v>
      </c>
      <c r="D721">
        <v>17335.095000000001</v>
      </c>
      <c r="E721">
        <v>0</v>
      </c>
      <c r="F721">
        <v>0</v>
      </c>
      <c r="G721">
        <v>1662690378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7697999</v>
      </c>
      <c r="O721">
        <v>0</v>
      </c>
      <c r="P721">
        <v>7713948</v>
      </c>
      <c r="Q721">
        <v>6</v>
      </c>
      <c r="R721">
        <v>81</v>
      </c>
      <c r="S721">
        <v>0</v>
      </c>
      <c r="T721">
        <v>0</v>
      </c>
      <c r="U721">
        <v>0</v>
      </c>
      <c r="V721">
        <v>15940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9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15949</v>
      </c>
      <c r="BI721">
        <v>774332.38</v>
      </c>
      <c r="BJ721">
        <v>774332.38</v>
      </c>
      <c r="BK721">
        <v>0</v>
      </c>
      <c r="BL721">
        <v>1</v>
      </c>
      <c r="BM721">
        <v>5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774332.38</v>
      </c>
      <c r="BU721">
        <v>774332.38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T721">
        <v>1.4630000000000001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</row>
    <row r="722" spans="1:123" x14ac:dyDescent="0.25">
      <c r="A722" s="80" t="s">
        <v>1151</v>
      </c>
      <c r="B722">
        <v>95967.368000000002</v>
      </c>
      <c r="C722">
        <v>95967.368000000002</v>
      </c>
      <c r="D722">
        <v>95967.368000000002</v>
      </c>
      <c r="E722">
        <v>0</v>
      </c>
      <c r="F722">
        <v>0</v>
      </c>
      <c r="G722">
        <v>1664302199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4362518</v>
      </c>
      <c r="O722">
        <v>0</v>
      </c>
      <c r="P722">
        <v>4485343</v>
      </c>
      <c r="Q722">
        <v>4</v>
      </c>
      <c r="R722">
        <v>32</v>
      </c>
      <c r="S722">
        <v>0</v>
      </c>
      <c r="T722">
        <v>122802</v>
      </c>
      <c r="U722">
        <v>23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23</v>
      </c>
      <c r="BI722">
        <v>5112212.26</v>
      </c>
      <c r="BJ722">
        <v>5112212.26</v>
      </c>
      <c r="BK722">
        <v>0</v>
      </c>
      <c r="BL722">
        <v>2</v>
      </c>
      <c r="BM722">
        <v>13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5112212.26</v>
      </c>
      <c r="BU722">
        <v>5112212.26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T722">
        <v>1.4630000000000001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</row>
    <row r="723" spans="1:123" x14ac:dyDescent="0.25">
      <c r="A723" s="80" t="s">
        <v>239</v>
      </c>
      <c r="B723">
        <v>270561</v>
      </c>
      <c r="C723">
        <v>270561</v>
      </c>
      <c r="D723">
        <v>270561</v>
      </c>
      <c r="E723">
        <v>0</v>
      </c>
      <c r="F723">
        <v>0</v>
      </c>
      <c r="G723">
        <v>1669325831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228311164</v>
      </c>
      <c r="O723">
        <v>0</v>
      </c>
      <c r="P723">
        <v>228311164</v>
      </c>
      <c r="Q723">
        <v>4</v>
      </c>
      <c r="R723">
        <v>71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119.25</v>
      </c>
      <c r="BJ723">
        <v>119.25</v>
      </c>
      <c r="BK723">
        <v>0</v>
      </c>
      <c r="BL723">
        <v>1</v>
      </c>
      <c r="BM723">
        <v>1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119.25</v>
      </c>
      <c r="BU723">
        <v>119.25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T723">
        <v>1.4630000000000001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</row>
    <row r="724" spans="1:123" x14ac:dyDescent="0.25">
      <c r="A724" s="80" t="s">
        <v>1176</v>
      </c>
      <c r="B724">
        <v>16033.71522820125</v>
      </c>
      <c r="C724">
        <v>16033.71522820125</v>
      </c>
      <c r="D724">
        <v>16033.71522820125</v>
      </c>
      <c r="E724">
        <v>26</v>
      </c>
      <c r="F724">
        <v>33</v>
      </c>
      <c r="G724">
        <v>1670298467</v>
      </c>
      <c r="H724">
        <v>5516.4288195196286</v>
      </c>
      <c r="I724">
        <v>0</v>
      </c>
      <c r="J724">
        <v>0</v>
      </c>
      <c r="K724">
        <v>5</v>
      </c>
      <c r="L724">
        <v>42</v>
      </c>
      <c r="M724">
        <v>1669389966</v>
      </c>
      <c r="N724">
        <v>69995</v>
      </c>
      <c r="O724">
        <v>0</v>
      </c>
      <c r="P724">
        <v>79720</v>
      </c>
      <c r="Q724">
        <v>5</v>
      </c>
      <c r="R724">
        <v>35</v>
      </c>
      <c r="S724">
        <v>51</v>
      </c>
      <c r="T724">
        <v>4342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5332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5383</v>
      </c>
      <c r="BI724">
        <v>191389.99</v>
      </c>
      <c r="BJ724">
        <v>191389.99</v>
      </c>
      <c r="BK724">
        <v>0</v>
      </c>
      <c r="BL724">
        <v>4</v>
      </c>
      <c r="BM724">
        <v>7</v>
      </c>
      <c r="BN724">
        <v>0</v>
      </c>
      <c r="BO724">
        <v>0</v>
      </c>
      <c r="BP724">
        <v>0</v>
      </c>
      <c r="BQ724">
        <v>8271.2037565796745</v>
      </c>
      <c r="BR724">
        <v>8271.2037565796745</v>
      </c>
      <c r="BS724">
        <v>0</v>
      </c>
      <c r="BT724">
        <v>183118.7862434203</v>
      </c>
      <c r="BU724">
        <v>183118.7862434203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4135.6018782898373</v>
      </c>
      <c r="CI724">
        <v>4962.7222539478043</v>
      </c>
      <c r="CJ724">
        <v>5789.8426296057714</v>
      </c>
      <c r="CK724">
        <v>6616.9630052637403</v>
      </c>
      <c r="CL724">
        <v>7444.0833809217074</v>
      </c>
      <c r="CM724">
        <v>9098.3241322376434</v>
      </c>
      <c r="CN724">
        <v>9925.4445078956087</v>
      </c>
      <c r="CO724">
        <v>10752.564883553579</v>
      </c>
      <c r="CP724">
        <v>11579.685259211539</v>
      </c>
      <c r="CQ724">
        <v>12406.80563486951</v>
      </c>
      <c r="CS724" t="s">
        <v>116</v>
      </c>
      <c r="CT724">
        <v>1.4630000000000001</v>
      </c>
      <c r="CV724">
        <v>-1</v>
      </c>
      <c r="CW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1654.2407513159351</v>
      </c>
      <c r="DK724">
        <v>1838.045279239928</v>
      </c>
      <c r="DL724">
        <v>2067.8009391449191</v>
      </c>
      <c r="DM724">
        <v>2363.201073308478</v>
      </c>
      <c r="DN724">
        <v>2757.067918859892</v>
      </c>
      <c r="DO724">
        <v>1323.392601052748</v>
      </c>
      <c r="DP724">
        <v>1470.4362233919419</v>
      </c>
      <c r="DQ724">
        <v>1654.2407513159351</v>
      </c>
      <c r="DR724">
        <v>1890.5608586467829</v>
      </c>
      <c r="DS724">
        <v>2205.6543350879128</v>
      </c>
    </row>
    <row r="725" spans="1:123" x14ac:dyDescent="0.25">
      <c r="A725" s="80" t="s">
        <v>1178</v>
      </c>
      <c r="B725">
        <v>14755.068289391569</v>
      </c>
      <c r="C725">
        <v>0</v>
      </c>
      <c r="D725">
        <v>0</v>
      </c>
      <c r="E725">
        <v>24</v>
      </c>
      <c r="F725">
        <v>58</v>
      </c>
      <c r="G725">
        <v>1669838087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1566</v>
      </c>
      <c r="O725">
        <v>0</v>
      </c>
      <c r="P725">
        <v>3045</v>
      </c>
      <c r="Q725">
        <v>7</v>
      </c>
      <c r="R725">
        <v>21</v>
      </c>
      <c r="S725">
        <v>0</v>
      </c>
      <c r="T725">
        <v>0</v>
      </c>
      <c r="U725">
        <v>15</v>
      </c>
      <c r="V725">
        <v>180</v>
      </c>
      <c r="W725">
        <v>0</v>
      </c>
      <c r="X725">
        <v>0</v>
      </c>
      <c r="Y725">
        <v>0</v>
      </c>
      <c r="Z725">
        <v>0</v>
      </c>
      <c r="AA725">
        <v>1182</v>
      </c>
      <c r="AB725">
        <v>96</v>
      </c>
      <c r="AC725">
        <v>6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23963.25</v>
      </c>
      <c r="BJ725">
        <v>23963.25</v>
      </c>
      <c r="BK725">
        <v>0</v>
      </c>
      <c r="BL725">
        <v>2</v>
      </c>
      <c r="BM725">
        <v>8</v>
      </c>
      <c r="BN725">
        <v>21725.439029091631</v>
      </c>
      <c r="BO725">
        <v>21725.439029091631</v>
      </c>
      <c r="BP725">
        <v>0</v>
      </c>
      <c r="BQ725">
        <v>0</v>
      </c>
      <c r="BR725">
        <v>0</v>
      </c>
      <c r="BS725">
        <v>0</v>
      </c>
      <c r="BT725">
        <v>2237.8109709083728</v>
      </c>
      <c r="BU725">
        <v>2237.8109709083728</v>
      </c>
      <c r="BV725">
        <v>0</v>
      </c>
      <c r="BW725">
        <v>0</v>
      </c>
      <c r="BX725">
        <v>10862.71951454581</v>
      </c>
      <c r="BY725">
        <v>13035.26341745498</v>
      </c>
      <c r="BZ725">
        <v>15207.80732036414</v>
      </c>
      <c r="CA725">
        <v>17380.351223273301</v>
      </c>
      <c r="CB725">
        <v>19552.89512618247</v>
      </c>
      <c r="CC725">
        <v>23897.982932000788</v>
      </c>
      <c r="CD725">
        <v>26070.52683490995</v>
      </c>
      <c r="CE725">
        <v>28243.070737819111</v>
      </c>
      <c r="CF725">
        <v>30415.614640728279</v>
      </c>
      <c r="CG725">
        <v>32588.158543637441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 t="s">
        <v>116</v>
      </c>
      <c r="CT725">
        <v>1.4630000000000001</v>
      </c>
      <c r="CU725">
        <v>-1</v>
      </c>
      <c r="CZ725">
        <v>4345.0878058183253</v>
      </c>
      <c r="DA725">
        <v>4827.8753397981391</v>
      </c>
      <c r="DB725">
        <v>5431.3597572729068</v>
      </c>
      <c r="DC725">
        <v>6207.2682940261793</v>
      </c>
      <c r="DD725">
        <v>7241.8130096972091</v>
      </c>
      <c r="DE725">
        <v>3476.0702446546602</v>
      </c>
      <c r="DF725">
        <v>3862.300271838511</v>
      </c>
      <c r="DG725">
        <v>4345.0878058183253</v>
      </c>
      <c r="DH725">
        <v>4965.8146352209433</v>
      </c>
      <c r="DI725">
        <v>5793.4504077577667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</row>
    <row r="726" spans="1:123" x14ac:dyDescent="0.25">
      <c r="A726" s="80" t="s">
        <v>237</v>
      </c>
      <c r="B726">
        <v>393066.87432777003</v>
      </c>
      <c r="C726">
        <v>393066.87432777003</v>
      </c>
      <c r="D726">
        <v>393066.87432777003</v>
      </c>
      <c r="E726">
        <v>0</v>
      </c>
      <c r="F726">
        <v>0</v>
      </c>
      <c r="G726">
        <v>1672176155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308750349</v>
      </c>
      <c r="O726">
        <v>0</v>
      </c>
      <c r="P726">
        <v>308867132</v>
      </c>
      <c r="Q726">
        <v>6</v>
      </c>
      <c r="R726">
        <v>354</v>
      </c>
      <c r="S726">
        <v>52980</v>
      </c>
      <c r="T726">
        <v>0</v>
      </c>
      <c r="U726">
        <v>63</v>
      </c>
      <c r="V726">
        <v>63740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7631.89</v>
      </c>
      <c r="BJ726">
        <v>7631.89</v>
      </c>
      <c r="BK726">
        <v>0</v>
      </c>
      <c r="BL726">
        <v>1</v>
      </c>
      <c r="BM726">
        <v>2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7631.89</v>
      </c>
      <c r="BU726">
        <v>7631.89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T726">
        <v>1.4630000000000001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</row>
    <row r="727" spans="1:123" x14ac:dyDescent="0.25">
      <c r="A727" s="80" t="s">
        <v>807</v>
      </c>
      <c r="B727">
        <v>22120.21345384149</v>
      </c>
      <c r="C727">
        <v>22120.21345384149</v>
      </c>
      <c r="D727">
        <v>22120.21345384149</v>
      </c>
      <c r="E727">
        <v>0</v>
      </c>
      <c r="F727">
        <v>0</v>
      </c>
      <c r="G727">
        <v>1671727007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312515</v>
      </c>
      <c r="O727">
        <v>0</v>
      </c>
      <c r="P727">
        <v>409696</v>
      </c>
      <c r="Q727">
        <v>3</v>
      </c>
      <c r="R727">
        <v>6</v>
      </c>
      <c r="S727">
        <v>0</v>
      </c>
      <c r="T727">
        <v>0</v>
      </c>
      <c r="U727">
        <v>0</v>
      </c>
      <c r="V727">
        <v>97181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88877.8</v>
      </c>
      <c r="BJ727">
        <v>88877.8</v>
      </c>
      <c r="BK727">
        <v>0</v>
      </c>
      <c r="BL727">
        <v>1</v>
      </c>
      <c r="BM727">
        <v>1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88877.8</v>
      </c>
      <c r="BU727">
        <v>88877.8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T727">
        <v>1.4630000000000001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</row>
    <row r="728" spans="1:123" x14ac:dyDescent="0.25">
      <c r="A728" s="80" t="s">
        <v>232</v>
      </c>
      <c r="B728">
        <v>449546.39226405509</v>
      </c>
      <c r="C728">
        <v>449546.39226405509</v>
      </c>
      <c r="D728">
        <v>449546.39226405509</v>
      </c>
      <c r="E728">
        <v>0</v>
      </c>
      <c r="F728">
        <v>0</v>
      </c>
      <c r="G728">
        <v>1659631706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683673</v>
      </c>
      <c r="O728">
        <v>0</v>
      </c>
      <c r="P728">
        <v>683678</v>
      </c>
      <c r="Q728">
        <v>5</v>
      </c>
      <c r="R728">
        <v>12</v>
      </c>
      <c r="S728">
        <v>0</v>
      </c>
      <c r="T728">
        <v>0</v>
      </c>
      <c r="U728">
        <v>0</v>
      </c>
      <c r="V728">
        <v>5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36660.69</v>
      </c>
      <c r="BJ728">
        <v>36660.69</v>
      </c>
      <c r="BK728">
        <v>0.01</v>
      </c>
      <c r="BL728">
        <v>1</v>
      </c>
      <c r="BM728">
        <v>2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36660.69</v>
      </c>
      <c r="BU728">
        <v>36660.69</v>
      </c>
      <c r="BV728">
        <v>0.01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T728">
        <v>1.4630000000000001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</row>
    <row r="729" spans="1:123" x14ac:dyDescent="0.25">
      <c r="A729" s="80" t="s">
        <v>389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199535.59681578469</v>
      </c>
      <c r="I729">
        <v>0</v>
      </c>
      <c r="J729">
        <v>0</v>
      </c>
      <c r="K729">
        <v>17</v>
      </c>
      <c r="L729">
        <v>24</v>
      </c>
      <c r="M729">
        <v>1664389468</v>
      </c>
      <c r="N729">
        <v>69</v>
      </c>
      <c r="O729">
        <v>0</v>
      </c>
      <c r="P729">
        <v>81</v>
      </c>
      <c r="Q729">
        <v>4</v>
      </c>
      <c r="R729">
        <v>5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12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12</v>
      </c>
      <c r="BI729">
        <v>0.09</v>
      </c>
      <c r="BJ729">
        <v>0.54</v>
      </c>
      <c r="BK729">
        <v>0.45</v>
      </c>
      <c r="BL729">
        <v>2</v>
      </c>
      <c r="BM729">
        <v>2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0.09</v>
      </c>
      <c r="BU729">
        <v>0.54</v>
      </c>
      <c r="BV729">
        <v>0.45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T729">
        <v>1.4630000000000001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</row>
    <row r="730" spans="1:123" x14ac:dyDescent="0.25">
      <c r="A730" s="80" t="s">
        <v>1283</v>
      </c>
      <c r="B730">
        <v>21039.585217740929</v>
      </c>
      <c r="C730">
        <v>21039.585217740929</v>
      </c>
      <c r="D730">
        <v>21039.585217740929</v>
      </c>
      <c r="E730">
        <v>0</v>
      </c>
      <c r="F730">
        <v>0</v>
      </c>
      <c r="G730">
        <v>1672149971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53996300</v>
      </c>
      <c r="O730">
        <v>0</v>
      </c>
      <c r="P730">
        <v>53996300</v>
      </c>
      <c r="Q730">
        <v>3</v>
      </c>
      <c r="R730">
        <v>217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4374278.41</v>
      </c>
      <c r="BJ730">
        <v>4637171.82</v>
      </c>
      <c r="BK730">
        <v>262893.40999999997</v>
      </c>
      <c r="BL730">
        <v>2</v>
      </c>
      <c r="BM730">
        <v>2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4374278.41</v>
      </c>
      <c r="BU730">
        <v>4637171.82</v>
      </c>
      <c r="BV730">
        <v>262893.40999999997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T730">
        <v>1.4630000000000001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</row>
    <row r="731" spans="1:123" x14ac:dyDescent="0.25">
      <c r="A731" s="80" t="s">
        <v>847</v>
      </c>
      <c r="B731">
        <v>47650</v>
      </c>
      <c r="C731">
        <v>47650</v>
      </c>
      <c r="D731">
        <v>47650</v>
      </c>
      <c r="E731">
        <v>0</v>
      </c>
      <c r="F731">
        <v>0</v>
      </c>
      <c r="G731">
        <v>1669558907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337924</v>
      </c>
      <c r="O731">
        <v>0</v>
      </c>
      <c r="P731">
        <v>337924</v>
      </c>
      <c r="Q731">
        <v>1</v>
      </c>
      <c r="R731">
        <v>2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CT731">
        <v>1.4630000000000001</v>
      </c>
    </row>
    <row r="732" spans="1:123" x14ac:dyDescent="0.25">
      <c r="A732" s="80" t="s">
        <v>246</v>
      </c>
      <c r="B732">
        <v>347010.79343675869</v>
      </c>
      <c r="C732">
        <v>347010.79343675869</v>
      </c>
      <c r="D732">
        <v>347010.79343675869</v>
      </c>
      <c r="E732">
        <v>0</v>
      </c>
      <c r="F732">
        <v>0</v>
      </c>
      <c r="G732">
        <v>1672163027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580763</v>
      </c>
      <c r="O732">
        <v>0</v>
      </c>
      <c r="P732">
        <v>580763</v>
      </c>
      <c r="Q732">
        <v>2</v>
      </c>
      <c r="R732">
        <v>5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CT732">
        <v>1.4630000000000001</v>
      </c>
    </row>
    <row r="733" spans="1:123" x14ac:dyDescent="0.25">
      <c r="A733" s="80" t="s">
        <v>247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302378.92133445537</v>
      </c>
      <c r="I733">
        <v>302378.92133445537</v>
      </c>
      <c r="J733">
        <v>302378.92133445537</v>
      </c>
      <c r="K733">
        <v>0</v>
      </c>
      <c r="L733">
        <v>0</v>
      </c>
      <c r="M733">
        <v>1672177193</v>
      </c>
      <c r="N733">
        <v>0</v>
      </c>
      <c r="O733">
        <v>0</v>
      </c>
      <c r="P733">
        <v>539954</v>
      </c>
      <c r="Q733">
        <v>1</v>
      </c>
      <c r="R733">
        <v>2</v>
      </c>
      <c r="S733">
        <v>0</v>
      </c>
      <c r="T733">
        <v>539954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CT733">
        <v>1.4630000000000001</v>
      </c>
    </row>
    <row r="734" spans="1:123" x14ac:dyDescent="0.25">
      <c r="A734" s="80" t="s">
        <v>848</v>
      </c>
      <c r="B734">
        <v>37720.480314032713</v>
      </c>
      <c r="C734">
        <v>37720.480314032713</v>
      </c>
      <c r="D734">
        <v>37720.480314032713</v>
      </c>
      <c r="E734">
        <v>0</v>
      </c>
      <c r="F734">
        <v>0</v>
      </c>
      <c r="G734">
        <v>1672177403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57655</v>
      </c>
      <c r="O734">
        <v>0</v>
      </c>
      <c r="P734">
        <v>57663</v>
      </c>
      <c r="Q734">
        <v>3</v>
      </c>
      <c r="R734">
        <v>5</v>
      </c>
      <c r="S734">
        <v>0</v>
      </c>
      <c r="T734">
        <v>0</v>
      </c>
      <c r="U734">
        <v>8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CT734">
        <v>1.4630000000000001</v>
      </c>
    </row>
    <row r="735" spans="1:123" x14ac:dyDescent="0.25">
      <c r="A735" s="80" t="s">
        <v>849</v>
      </c>
      <c r="B735">
        <v>30357.842318294101</v>
      </c>
      <c r="C735">
        <v>30357.842318294101</v>
      </c>
      <c r="D735">
        <v>30357.842318294101</v>
      </c>
      <c r="E735">
        <v>0</v>
      </c>
      <c r="F735">
        <v>0</v>
      </c>
      <c r="G735">
        <v>1612946366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45812</v>
      </c>
      <c r="O735">
        <v>0</v>
      </c>
      <c r="P735">
        <v>45823</v>
      </c>
      <c r="Q735">
        <v>3</v>
      </c>
      <c r="R735">
        <v>5</v>
      </c>
      <c r="S735">
        <v>0</v>
      </c>
      <c r="T735">
        <v>0</v>
      </c>
      <c r="U735">
        <v>11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CT735">
        <v>1.4630000000000001</v>
      </c>
    </row>
    <row r="736" spans="1:123" x14ac:dyDescent="0.25">
      <c r="A736" s="80" t="s">
        <v>244</v>
      </c>
      <c r="B736">
        <v>407000</v>
      </c>
      <c r="C736">
        <v>407000</v>
      </c>
      <c r="D736">
        <v>407000</v>
      </c>
      <c r="E736">
        <v>0</v>
      </c>
      <c r="F736">
        <v>0</v>
      </c>
      <c r="G736">
        <v>1668024599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176851843</v>
      </c>
      <c r="O736">
        <v>0</v>
      </c>
      <c r="P736">
        <v>182580179</v>
      </c>
      <c r="Q736">
        <v>9</v>
      </c>
      <c r="R736">
        <v>165</v>
      </c>
      <c r="S736">
        <v>4509209</v>
      </c>
      <c r="T736">
        <v>0</v>
      </c>
      <c r="U736">
        <v>311938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847692</v>
      </c>
      <c r="AD736">
        <v>0</v>
      </c>
      <c r="AE736">
        <v>0</v>
      </c>
      <c r="AF736">
        <v>59497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5728336</v>
      </c>
      <c r="CT736">
        <v>1.4630000000000001</v>
      </c>
    </row>
    <row r="737" spans="1:98" x14ac:dyDescent="0.25">
      <c r="A737" s="80" t="s">
        <v>850</v>
      </c>
      <c r="B737">
        <v>40623.071937368542</v>
      </c>
      <c r="C737">
        <v>40623.071937368542</v>
      </c>
      <c r="D737">
        <v>40623.071937368542</v>
      </c>
      <c r="E737">
        <v>0</v>
      </c>
      <c r="F737">
        <v>0</v>
      </c>
      <c r="G737">
        <v>1671727619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357096</v>
      </c>
      <c r="O737">
        <v>0</v>
      </c>
      <c r="P737">
        <v>357096</v>
      </c>
      <c r="Q737">
        <v>1</v>
      </c>
      <c r="R737">
        <v>4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CT737">
        <v>1.4630000000000001</v>
      </c>
    </row>
    <row r="738" spans="1:98" x14ac:dyDescent="0.25">
      <c r="A738" s="80" t="s">
        <v>248</v>
      </c>
      <c r="B738">
        <v>224444.25448440251</v>
      </c>
      <c r="C738">
        <v>224444.25448440251</v>
      </c>
      <c r="D738">
        <v>224444.25448440251</v>
      </c>
      <c r="E738">
        <v>0</v>
      </c>
      <c r="F738">
        <v>0</v>
      </c>
      <c r="G738">
        <v>1668102059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112800817</v>
      </c>
      <c r="O738">
        <v>0</v>
      </c>
      <c r="P738">
        <v>112800839</v>
      </c>
      <c r="Q738">
        <v>6</v>
      </c>
      <c r="R738">
        <v>113</v>
      </c>
      <c r="S738">
        <v>1</v>
      </c>
      <c r="T738">
        <v>0</v>
      </c>
      <c r="U738">
        <v>21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CT738">
        <v>1.4630000000000001</v>
      </c>
    </row>
    <row r="739" spans="1:98" x14ac:dyDescent="0.25">
      <c r="A739" s="80" t="s">
        <v>1284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64790.548739422287</v>
      </c>
      <c r="I739">
        <v>64790.548739422287</v>
      </c>
      <c r="J739">
        <v>64790.548739422287</v>
      </c>
      <c r="K739">
        <v>0</v>
      </c>
      <c r="L739">
        <v>0</v>
      </c>
      <c r="M739">
        <v>1671803473</v>
      </c>
      <c r="N739">
        <v>1961</v>
      </c>
      <c r="O739">
        <v>0</v>
      </c>
      <c r="P739">
        <v>112295</v>
      </c>
      <c r="Q739">
        <v>7</v>
      </c>
      <c r="R739">
        <v>10</v>
      </c>
      <c r="S739">
        <v>2084</v>
      </c>
      <c r="T739">
        <v>108249</v>
      </c>
      <c r="U739">
        <v>1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2085</v>
      </c>
      <c r="CT739">
        <v>1.4630000000000001</v>
      </c>
    </row>
    <row r="740" spans="1:98" x14ac:dyDescent="0.25">
      <c r="A740" s="80" t="s">
        <v>1188</v>
      </c>
      <c r="B740">
        <v>17394.20255800035</v>
      </c>
      <c r="C740">
        <v>17394.20255800035</v>
      </c>
      <c r="D740">
        <v>17394.20255800035</v>
      </c>
      <c r="E740">
        <v>0</v>
      </c>
      <c r="F740">
        <v>0</v>
      </c>
      <c r="G740">
        <v>1667208503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8149053</v>
      </c>
      <c r="O740">
        <v>0</v>
      </c>
      <c r="P740">
        <v>8149065</v>
      </c>
      <c r="Q740">
        <v>5</v>
      </c>
      <c r="R740">
        <v>101</v>
      </c>
      <c r="S740">
        <v>0</v>
      </c>
      <c r="T740">
        <v>0</v>
      </c>
      <c r="U740">
        <v>12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CT740">
        <v>1.4630000000000001</v>
      </c>
    </row>
    <row r="741" spans="1:98" x14ac:dyDescent="0.25">
      <c r="A741" s="80" t="s">
        <v>249</v>
      </c>
      <c r="B741">
        <v>1188138.393403057</v>
      </c>
      <c r="C741">
        <v>1188138.393403057</v>
      </c>
      <c r="D741">
        <v>1188138.393403057</v>
      </c>
      <c r="E741">
        <v>0</v>
      </c>
      <c r="F741">
        <v>0</v>
      </c>
      <c r="G741">
        <v>1660926567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1746387</v>
      </c>
      <c r="O741">
        <v>0</v>
      </c>
      <c r="P741">
        <v>1746387</v>
      </c>
      <c r="Q741">
        <v>2</v>
      </c>
      <c r="R741">
        <v>4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CT741">
        <v>1.4630000000000001</v>
      </c>
    </row>
    <row r="742" spans="1:98" x14ac:dyDescent="0.25">
      <c r="A742" s="80" t="s">
        <v>851</v>
      </c>
      <c r="B742">
        <v>13884.847666800761</v>
      </c>
      <c r="C742">
        <v>13884.847666800761</v>
      </c>
      <c r="D742">
        <v>13884.847666800761</v>
      </c>
      <c r="E742">
        <v>0</v>
      </c>
      <c r="F742">
        <v>0</v>
      </c>
      <c r="G742">
        <v>1666005287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318775</v>
      </c>
      <c r="O742">
        <v>0</v>
      </c>
      <c r="P742">
        <v>625735</v>
      </c>
      <c r="Q742">
        <v>2</v>
      </c>
      <c r="R742">
        <v>15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306960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CT742">
        <v>1.4630000000000001</v>
      </c>
    </row>
    <row r="743" spans="1:98" x14ac:dyDescent="0.25">
      <c r="A743" s="80" t="s">
        <v>852</v>
      </c>
      <c r="B743">
        <v>25150</v>
      </c>
      <c r="C743">
        <v>25150</v>
      </c>
      <c r="D743">
        <v>25150</v>
      </c>
      <c r="E743">
        <v>0</v>
      </c>
      <c r="F743">
        <v>0</v>
      </c>
      <c r="G743">
        <v>1668476351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36967</v>
      </c>
      <c r="O743">
        <v>0</v>
      </c>
      <c r="P743">
        <v>36967</v>
      </c>
      <c r="Q743">
        <v>1</v>
      </c>
      <c r="R743">
        <v>1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CT743">
        <v>1.4630000000000001</v>
      </c>
    </row>
    <row r="744" spans="1:98" x14ac:dyDescent="0.25">
      <c r="A744" s="80" t="s">
        <v>250</v>
      </c>
      <c r="B744">
        <v>3084302.2722316352</v>
      </c>
      <c r="C744">
        <v>3084302.2722316352</v>
      </c>
      <c r="D744">
        <v>3084302.2722316352</v>
      </c>
      <c r="E744">
        <v>0</v>
      </c>
      <c r="F744">
        <v>0</v>
      </c>
      <c r="G744">
        <v>1672177079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4582922</v>
      </c>
      <c r="O744">
        <v>0</v>
      </c>
      <c r="P744">
        <v>4583026</v>
      </c>
      <c r="Q744">
        <v>3</v>
      </c>
      <c r="R744">
        <v>7</v>
      </c>
      <c r="S744">
        <v>0</v>
      </c>
      <c r="T744">
        <v>0</v>
      </c>
      <c r="U744">
        <v>104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CT744">
        <v>1.4630000000000001</v>
      </c>
    </row>
    <row r="745" spans="1:98" x14ac:dyDescent="0.25">
      <c r="A745" s="80" t="s">
        <v>853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17830.226446063742</v>
      </c>
      <c r="I745">
        <v>0</v>
      </c>
      <c r="J745">
        <v>0</v>
      </c>
      <c r="K745">
        <v>4</v>
      </c>
      <c r="L745">
        <v>4</v>
      </c>
      <c r="M745">
        <v>1663589600</v>
      </c>
      <c r="N745">
        <v>281</v>
      </c>
      <c r="O745">
        <v>0</v>
      </c>
      <c r="P745">
        <v>570</v>
      </c>
      <c r="Q745">
        <v>2</v>
      </c>
      <c r="R745">
        <v>2</v>
      </c>
      <c r="S745">
        <v>0</v>
      </c>
      <c r="T745">
        <v>289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CT745">
        <v>1.4630000000000001</v>
      </c>
    </row>
    <row r="746" spans="1:98" x14ac:dyDescent="0.25">
      <c r="A746" s="80" t="s">
        <v>854</v>
      </c>
      <c r="B746">
        <v>18163.413560000001</v>
      </c>
      <c r="C746">
        <v>18163.413560000001</v>
      </c>
      <c r="D746">
        <v>18163.413560000001</v>
      </c>
      <c r="E746">
        <v>0</v>
      </c>
      <c r="F746">
        <v>0</v>
      </c>
      <c r="G746">
        <v>1652636947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26787</v>
      </c>
      <c r="O746">
        <v>0</v>
      </c>
      <c r="P746">
        <v>37256</v>
      </c>
      <c r="Q746">
        <v>3</v>
      </c>
      <c r="R746">
        <v>13</v>
      </c>
      <c r="S746">
        <v>10469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CT746">
        <v>1.4630000000000001</v>
      </c>
    </row>
    <row r="747" spans="1:98" x14ac:dyDescent="0.25">
      <c r="A747" s="80" t="s">
        <v>855</v>
      </c>
      <c r="B747">
        <v>46711.578441559999</v>
      </c>
      <c r="C747">
        <v>46711.578441559999</v>
      </c>
      <c r="D747">
        <v>46711.578441559999</v>
      </c>
      <c r="E747">
        <v>0</v>
      </c>
      <c r="F747">
        <v>0</v>
      </c>
      <c r="G747">
        <v>1664556443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1202356</v>
      </c>
      <c r="O747">
        <v>0</v>
      </c>
      <c r="P747">
        <v>1202356</v>
      </c>
      <c r="Q747">
        <v>2</v>
      </c>
      <c r="R747">
        <v>14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CT747">
        <v>1.4630000000000001</v>
      </c>
    </row>
    <row r="748" spans="1:98" x14ac:dyDescent="0.25">
      <c r="A748" s="80" t="s">
        <v>1217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30303.660800000001</v>
      </c>
      <c r="I748">
        <v>30303.660800000001</v>
      </c>
      <c r="J748">
        <v>30303.660800000001</v>
      </c>
      <c r="K748">
        <v>0</v>
      </c>
      <c r="L748">
        <v>0</v>
      </c>
      <c r="M748">
        <v>1670449477</v>
      </c>
      <c r="N748">
        <v>134</v>
      </c>
      <c r="O748">
        <v>0</v>
      </c>
      <c r="P748">
        <v>45008</v>
      </c>
      <c r="Q748">
        <v>6</v>
      </c>
      <c r="R748">
        <v>11</v>
      </c>
      <c r="S748">
        <v>331</v>
      </c>
      <c r="T748">
        <v>44543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331</v>
      </c>
      <c r="CT748">
        <v>1.4630000000000001</v>
      </c>
    </row>
    <row r="749" spans="1:98" x14ac:dyDescent="0.25">
      <c r="A749" s="80" t="s">
        <v>856</v>
      </c>
      <c r="B749">
        <v>70000</v>
      </c>
      <c r="C749">
        <v>70000</v>
      </c>
      <c r="D749">
        <v>70000</v>
      </c>
      <c r="E749">
        <v>0</v>
      </c>
      <c r="F749">
        <v>0</v>
      </c>
      <c r="G749">
        <v>1637309869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103494</v>
      </c>
      <c r="O749">
        <v>0</v>
      </c>
      <c r="P749">
        <v>103494</v>
      </c>
      <c r="Q749">
        <v>2</v>
      </c>
      <c r="R749">
        <v>4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CT749">
        <v>1.4630000000000001</v>
      </c>
    </row>
    <row r="750" spans="1:98" x14ac:dyDescent="0.25">
      <c r="A750" s="80" t="s">
        <v>364</v>
      </c>
      <c r="B750">
        <v>193524.152845</v>
      </c>
      <c r="C750">
        <v>193524.152845</v>
      </c>
      <c r="D750">
        <v>193524.152845</v>
      </c>
      <c r="E750">
        <v>0</v>
      </c>
      <c r="F750">
        <v>0</v>
      </c>
      <c r="G750">
        <v>1668419471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1815291</v>
      </c>
      <c r="O750">
        <v>0</v>
      </c>
      <c r="P750">
        <v>1815291</v>
      </c>
      <c r="Q750">
        <v>3</v>
      </c>
      <c r="R750">
        <v>19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CT750">
        <v>1.4630000000000001</v>
      </c>
    </row>
    <row r="751" spans="1:98" x14ac:dyDescent="0.25">
      <c r="A751" s="80" t="s">
        <v>857</v>
      </c>
      <c r="B751">
        <v>20000</v>
      </c>
      <c r="C751">
        <v>20000</v>
      </c>
      <c r="D751">
        <v>20000</v>
      </c>
      <c r="E751">
        <v>0</v>
      </c>
      <c r="F751">
        <v>0</v>
      </c>
      <c r="G751">
        <v>1611542360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235677</v>
      </c>
      <c r="O751">
        <v>0</v>
      </c>
      <c r="P751">
        <v>235677</v>
      </c>
      <c r="Q751">
        <v>1</v>
      </c>
      <c r="R751">
        <v>3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CT751">
        <v>1.4630000000000001</v>
      </c>
    </row>
    <row r="752" spans="1:98" x14ac:dyDescent="0.25">
      <c r="A752" s="80" t="s">
        <v>858</v>
      </c>
      <c r="B752">
        <v>29720</v>
      </c>
      <c r="C752">
        <v>29720</v>
      </c>
      <c r="D752">
        <v>0</v>
      </c>
      <c r="E752">
        <v>0</v>
      </c>
      <c r="F752">
        <v>0</v>
      </c>
      <c r="G752">
        <v>1542225983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84056</v>
      </c>
      <c r="O752">
        <v>0</v>
      </c>
      <c r="P752">
        <v>84056</v>
      </c>
      <c r="Q752">
        <v>1</v>
      </c>
      <c r="R752">
        <v>10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CT752">
        <v>1.4630000000000001</v>
      </c>
    </row>
    <row r="753" spans="1:98" x14ac:dyDescent="0.25">
      <c r="A753" s="80" t="s">
        <v>1285</v>
      </c>
      <c r="B753">
        <v>14142.255928071119</v>
      </c>
      <c r="C753">
        <v>14142.255928071119</v>
      </c>
      <c r="D753">
        <v>14142.255928071119</v>
      </c>
      <c r="E753">
        <v>0</v>
      </c>
      <c r="F753">
        <v>0</v>
      </c>
      <c r="G753">
        <v>1671978935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20787</v>
      </c>
      <c r="O753">
        <v>0</v>
      </c>
      <c r="P753">
        <v>20787</v>
      </c>
      <c r="Q753">
        <v>1</v>
      </c>
      <c r="R753">
        <v>1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CT753">
        <v>1.4630000000000001</v>
      </c>
    </row>
    <row r="754" spans="1:98" x14ac:dyDescent="0.25">
      <c r="A754" s="80" t="s">
        <v>324</v>
      </c>
      <c r="B754">
        <v>50978.855149420568</v>
      </c>
      <c r="C754">
        <v>50978.855149420568</v>
      </c>
      <c r="D754">
        <v>50978.855149420568</v>
      </c>
      <c r="E754">
        <v>0</v>
      </c>
      <c r="F754">
        <v>0</v>
      </c>
      <c r="G754">
        <v>1672150463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44923118</v>
      </c>
      <c r="O754">
        <v>0</v>
      </c>
      <c r="P754">
        <v>44923221</v>
      </c>
      <c r="Q754">
        <v>7</v>
      </c>
      <c r="R754">
        <v>153</v>
      </c>
      <c r="S754">
        <v>5</v>
      </c>
      <c r="T754">
        <v>0</v>
      </c>
      <c r="U754">
        <v>0</v>
      </c>
      <c r="V754">
        <v>95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3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CT754">
        <v>1.4630000000000001</v>
      </c>
    </row>
    <row r="755" spans="1:98" x14ac:dyDescent="0.25">
      <c r="A755" s="80" t="s">
        <v>306</v>
      </c>
      <c r="B755">
        <v>84213.446219392237</v>
      </c>
      <c r="C755">
        <v>84213.446219392237</v>
      </c>
      <c r="D755">
        <v>84213.446219392237</v>
      </c>
      <c r="E755">
        <v>0</v>
      </c>
      <c r="F755">
        <v>0</v>
      </c>
      <c r="G755">
        <v>1672168415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4833357</v>
      </c>
      <c r="O755">
        <v>0</v>
      </c>
      <c r="P755">
        <v>4833357</v>
      </c>
      <c r="Q755">
        <v>3</v>
      </c>
      <c r="R755">
        <v>38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CT755">
        <v>1.4630000000000001</v>
      </c>
    </row>
    <row r="756" spans="1:98" x14ac:dyDescent="0.25">
      <c r="A756" s="80" t="s">
        <v>1189</v>
      </c>
      <c r="B756">
        <v>46565.674981006858</v>
      </c>
      <c r="C756">
        <v>46565.674981006858</v>
      </c>
      <c r="D756">
        <v>46565.674981006858</v>
      </c>
      <c r="E756">
        <v>0</v>
      </c>
      <c r="F756">
        <v>0</v>
      </c>
      <c r="G756">
        <v>1670923091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21416156</v>
      </c>
      <c r="O756">
        <v>0</v>
      </c>
      <c r="P756">
        <v>21416168</v>
      </c>
      <c r="Q756">
        <v>7</v>
      </c>
      <c r="R756">
        <v>216</v>
      </c>
      <c r="S756">
        <v>0</v>
      </c>
      <c r="T756">
        <v>0</v>
      </c>
      <c r="U756">
        <v>12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CT756">
        <v>1.4630000000000001</v>
      </c>
    </row>
    <row r="757" spans="1:98" x14ac:dyDescent="0.25">
      <c r="A757" s="80" t="s">
        <v>859</v>
      </c>
      <c r="B757">
        <v>24995.62</v>
      </c>
      <c r="C757">
        <v>24995.62</v>
      </c>
      <c r="D757">
        <v>24995.62</v>
      </c>
      <c r="E757">
        <v>0</v>
      </c>
      <c r="F757">
        <v>0</v>
      </c>
      <c r="G757">
        <v>1627899275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37594</v>
      </c>
      <c r="O757">
        <v>0</v>
      </c>
      <c r="P757">
        <v>37594</v>
      </c>
      <c r="Q757">
        <v>1</v>
      </c>
      <c r="R757">
        <v>2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CT757">
        <v>1.4630000000000001</v>
      </c>
    </row>
    <row r="758" spans="1:98" x14ac:dyDescent="0.25">
      <c r="A758" s="80" t="s">
        <v>251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391937.14755481138</v>
      </c>
      <c r="I758">
        <v>391937.14755481138</v>
      </c>
      <c r="J758">
        <v>391937.14755481138</v>
      </c>
      <c r="K758">
        <v>0</v>
      </c>
      <c r="L758">
        <v>0</v>
      </c>
      <c r="M758">
        <v>1672172411</v>
      </c>
      <c r="N758">
        <v>0</v>
      </c>
      <c r="O758">
        <v>0</v>
      </c>
      <c r="P758">
        <v>1137615</v>
      </c>
      <c r="Q758">
        <v>1</v>
      </c>
      <c r="R758">
        <v>2</v>
      </c>
      <c r="S758">
        <v>0</v>
      </c>
      <c r="T758">
        <v>1137615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CT758">
        <v>1.4630000000000001</v>
      </c>
    </row>
    <row r="759" spans="1:98" x14ac:dyDescent="0.25">
      <c r="A759" s="80" t="s">
        <v>860</v>
      </c>
      <c r="B759">
        <v>100028.95447375999</v>
      </c>
      <c r="C759">
        <v>100028.95447375999</v>
      </c>
      <c r="D759">
        <v>100028.95447375999</v>
      </c>
      <c r="E759">
        <v>0</v>
      </c>
      <c r="F759">
        <v>0</v>
      </c>
      <c r="G759">
        <v>1668403271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341472</v>
      </c>
      <c r="O759">
        <v>0</v>
      </c>
      <c r="P759">
        <v>341472</v>
      </c>
      <c r="Q759">
        <v>1</v>
      </c>
      <c r="R759">
        <v>4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CT759">
        <v>1.4630000000000001</v>
      </c>
    </row>
    <row r="760" spans="1:98" x14ac:dyDescent="0.25">
      <c r="A760" s="80" t="s">
        <v>861</v>
      </c>
      <c r="B760">
        <v>69759.61</v>
      </c>
      <c r="C760">
        <v>69759.61</v>
      </c>
      <c r="D760">
        <v>69759.61</v>
      </c>
      <c r="E760">
        <v>0</v>
      </c>
      <c r="F760">
        <v>0</v>
      </c>
      <c r="G760">
        <v>1627648072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1269005</v>
      </c>
      <c r="O760">
        <v>0</v>
      </c>
      <c r="P760">
        <v>1269021</v>
      </c>
      <c r="Q760">
        <v>3</v>
      </c>
      <c r="R760">
        <v>11</v>
      </c>
      <c r="S760">
        <v>0</v>
      </c>
      <c r="T760">
        <v>0</v>
      </c>
      <c r="U760">
        <v>16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CT760">
        <v>1.4630000000000001</v>
      </c>
    </row>
    <row r="761" spans="1:98" x14ac:dyDescent="0.25">
      <c r="A761" s="80" t="s">
        <v>252</v>
      </c>
      <c r="B761">
        <v>336737.43630290439</v>
      </c>
      <c r="C761">
        <v>336737.43630290439</v>
      </c>
      <c r="D761">
        <v>336737.43630290439</v>
      </c>
      <c r="E761">
        <v>0</v>
      </c>
      <c r="F761">
        <v>0</v>
      </c>
      <c r="G761">
        <v>1672176875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13253868</v>
      </c>
      <c r="O761">
        <v>0</v>
      </c>
      <c r="P761">
        <v>13253957</v>
      </c>
      <c r="Q761">
        <v>4</v>
      </c>
      <c r="R761">
        <v>41</v>
      </c>
      <c r="S761">
        <v>0</v>
      </c>
      <c r="T761">
        <v>0</v>
      </c>
      <c r="U761">
        <v>89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CT761">
        <v>1.4630000000000001</v>
      </c>
    </row>
    <row r="762" spans="1:98" x14ac:dyDescent="0.25">
      <c r="A762" s="80" t="s">
        <v>1190</v>
      </c>
      <c r="B762">
        <v>32588.79719744077</v>
      </c>
      <c r="C762">
        <v>32588.79719744077</v>
      </c>
      <c r="D762">
        <v>32588.79719744077</v>
      </c>
      <c r="E762">
        <v>0</v>
      </c>
      <c r="F762">
        <v>0</v>
      </c>
      <c r="G762">
        <v>1671540779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3198818</v>
      </c>
      <c r="O762">
        <v>0</v>
      </c>
      <c r="P762">
        <v>3198826</v>
      </c>
      <c r="Q762">
        <v>6</v>
      </c>
      <c r="R762">
        <v>185</v>
      </c>
      <c r="S762">
        <v>0</v>
      </c>
      <c r="T762">
        <v>0</v>
      </c>
      <c r="U762">
        <v>7</v>
      </c>
      <c r="V762">
        <v>1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CT762">
        <v>1.4630000000000001</v>
      </c>
    </row>
    <row r="763" spans="1:98" x14ac:dyDescent="0.25">
      <c r="A763" s="80" t="s">
        <v>253</v>
      </c>
      <c r="B763">
        <v>1156362.5524335401</v>
      </c>
      <c r="C763">
        <v>1156362.5524335401</v>
      </c>
      <c r="D763">
        <v>1156362.5524335401</v>
      </c>
      <c r="E763">
        <v>0</v>
      </c>
      <c r="F763">
        <v>0</v>
      </c>
      <c r="G763">
        <v>1669412351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1699682</v>
      </c>
      <c r="O763">
        <v>0</v>
      </c>
      <c r="P763">
        <v>1699682</v>
      </c>
      <c r="Q763">
        <v>2</v>
      </c>
      <c r="R763">
        <v>4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CT763">
        <v>1.4630000000000001</v>
      </c>
    </row>
    <row r="764" spans="1:98" x14ac:dyDescent="0.25">
      <c r="A764" s="80" t="s">
        <v>862</v>
      </c>
      <c r="B764">
        <v>93423.390185812183</v>
      </c>
      <c r="C764">
        <v>93423.390185812183</v>
      </c>
      <c r="D764">
        <v>93423.390185812183</v>
      </c>
      <c r="E764">
        <v>0</v>
      </c>
      <c r="F764">
        <v>0</v>
      </c>
      <c r="G764">
        <v>1671234671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28047429</v>
      </c>
      <c r="O764">
        <v>0</v>
      </c>
      <c r="P764">
        <v>28047429</v>
      </c>
      <c r="Q764">
        <v>2</v>
      </c>
      <c r="R764">
        <v>79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CT764">
        <v>1.4630000000000001</v>
      </c>
    </row>
    <row r="765" spans="1:98" x14ac:dyDescent="0.25">
      <c r="A765" s="80" t="s">
        <v>863</v>
      </c>
      <c r="B765">
        <v>180000.617</v>
      </c>
      <c r="C765">
        <v>180000.617</v>
      </c>
      <c r="D765">
        <v>180000.617</v>
      </c>
      <c r="E765">
        <v>0</v>
      </c>
      <c r="F765">
        <v>0</v>
      </c>
      <c r="G765">
        <v>1669223459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264574</v>
      </c>
      <c r="O765">
        <v>0</v>
      </c>
      <c r="P765">
        <v>264574</v>
      </c>
      <c r="Q765">
        <v>1</v>
      </c>
      <c r="R765">
        <v>1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CT765">
        <v>1.4630000000000001</v>
      </c>
    </row>
    <row r="766" spans="1:98" x14ac:dyDescent="0.25">
      <c r="A766" s="80" t="s">
        <v>864</v>
      </c>
      <c r="B766">
        <v>17628.415354724879</v>
      </c>
      <c r="C766">
        <v>17628.415354724879</v>
      </c>
      <c r="D766">
        <v>17628.415354724879</v>
      </c>
      <c r="E766">
        <v>0</v>
      </c>
      <c r="F766">
        <v>0</v>
      </c>
      <c r="G766">
        <v>1667946455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39664</v>
      </c>
      <c r="O766">
        <v>0</v>
      </c>
      <c r="P766">
        <v>39729</v>
      </c>
      <c r="Q766">
        <v>2</v>
      </c>
      <c r="R766">
        <v>5</v>
      </c>
      <c r="S766">
        <v>0</v>
      </c>
      <c r="T766">
        <v>0</v>
      </c>
      <c r="U766">
        <v>0</v>
      </c>
      <c r="V766">
        <v>65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CT766">
        <v>1.4630000000000001</v>
      </c>
    </row>
    <row r="767" spans="1:98" x14ac:dyDescent="0.25">
      <c r="A767" s="80" t="s">
        <v>1286</v>
      </c>
      <c r="B767">
        <v>27800</v>
      </c>
      <c r="C767">
        <v>27800</v>
      </c>
      <c r="D767">
        <v>27800</v>
      </c>
      <c r="E767">
        <v>0</v>
      </c>
      <c r="F767">
        <v>0</v>
      </c>
      <c r="G767">
        <v>1671185327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141032</v>
      </c>
      <c r="O767">
        <v>0</v>
      </c>
      <c r="P767">
        <v>141032</v>
      </c>
      <c r="Q767">
        <v>1</v>
      </c>
      <c r="R767">
        <v>3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CT767">
        <v>1.4630000000000001</v>
      </c>
    </row>
    <row r="768" spans="1:98" x14ac:dyDescent="0.25">
      <c r="A768" s="80" t="s">
        <v>254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81841.33976235638</v>
      </c>
      <c r="I768">
        <v>81841.33976235638</v>
      </c>
      <c r="J768">
        <v>81841.33976235638</v>
      </c>
      <c r="K768">
        <v>0</v>
      </c>
      <c r="L768">
        <v>0</v>
      </c>
      <c r="M768">
        <v>1672176484</v>
      </c>
      <c r="N768">
        <v>320</v>
      </c>
      <c r="O768">
        <v>0</v>
      </c>
      <c r="P768">
        <v>479190</v>
      </c>
      <c r="Q768">
        <v>2</v>
      </c>
      <c r="R768">
        <v>8</v>
      </c>
      <c r="S768">
        <v>0</v>
      </c>
      <c r="T768">
        <v>478870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CT768">
        <v>1.4630000000000001</v>
      </c>
    </row>
    <row r="769" spans="1:98" x14ac:dyDescent="0.25">
      <c r="A769" s="80" t="s">
        <v>255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34439.61</v>
      </c>
      <c r="I769">
        <v>34439.61</v>
      </c>
      <c r="J769">
        <v>34439.61</v>
      </c>
      <c r="K769">
        <v>0</v>
      </c>
      <c r="L769">
        <v>0</v>
      </c>
      <c r="M769">
        <v>1672008557</v>
      </c>
      <c r="N769">
        <v>10</v>
      </c>
      <c r="O769">
        <v>0</v>
      </c>
      <c r="P769">
        <v>129359</v>
      </c>
      <c r="Q769">
        <v>10</v>
      </c>
      <c r="R769">
        <v>15</v>
      </c>
      <c r="S769">
        <v>6</v>
      </c>
      <c r="T769">
        <v>129342</v>
      </c>
      <c r="U769">
        <v>1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7</v>
      </c>
      <c r="CT769">
        <v>1.4630000000000001</v>
      </c>
    </row>
    <row r="770" spans="1:98" x14ac:dyDescent="0.25">
      <c r="A770" s="80" t="s">
        <v>865</v>
      </c>
      <c r="B770">
        <v>30805.660622591789</v>
      </c>
      <c r="C770">
        <v>0</v>
      </c>
      <c r="D770">
        <v>0</v>
      </c>
      <c r="E770">
        <v>12</v>
      </c>
      <c r="F770">
        <v>13</v>
      </c>
      <c r="G770">
        <v>1665625271</v>
      </c>
      <c r="H770">
        <v>8706.2491147629862</v>
      </c>
      <c r="I770">
        <v>0</v>
      </c>
      <c r="J770">
        <v>0</v>
      </c>
      <c r="K770">
        <v>7</v>
      </c>
      <c r="L770">
        <v>4</v>
      </c>
      <c r="M770">
        <v>1656312788</v>
      </c>
      <c r="N770">
        <v>0</v>
      </c>
      <c r="O770">
        <v>0</v>
      </c>
      <c r="P770">
        <v>0</v>
      </c>
      <c r="Q770">
        <v>3</v>
      </c>
      <c r="R770">
        <v>4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CT770">
        <v>1.4630000000000001</v>
      </c>
    </row>
    <row r="771" spans="1:98" x14ac:dyDescent="0.25">
      <c r="A771" s="80" t="s">
        <v>866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24878.896669145059</v>
      </c>
      <c r="I771">
        <v>24878.896669145059</v>
      </c>
      <c r="J771">
        <v>24878.896669145059</v>
      </c>
      <c r="K771">
        <v>0</v>
      </c>
      <c r="L771">
        <v>0</v>
      </c>
      <c r="M771">
        <v>1672163576</v>
      </c>
      <c r="N771">
        <v>0</v>
      </c>
      <c r="O771">
        <v>0</v>
      </c>
      <c r="P771">
        <v>36932</v>
      </c>
      <c r="Q771">
        <v>1</v>
      </c>
      <c r="R771">
        <v>2</v>
      </c>
      <c r="S771">
        <v>0</v>
      </c>
      <c r="T771">
        <v>36932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CT771">
        <v>1.4630000000000001</v>
      </c>
    </row>
    <row r="772" spans="1:98" x14ac:dyDescent="0.25">
      <c r="A772" s="80" t="s">
        <v>867</v>
      </c>
      <c r="B772">
        <v>39144.604993000001</v>
      </c>
      <c r="C772">
        <v>39144.604993000001</v>
      </c>
      <c r="D772">
        <v>39144.604993000001</v>
      </c>
      <c r="E772">
        <v>0</v>
      </c>
      <c r="F772">
        <v>0</v>
      </c>
      <c r="G772">
        <v>1654018330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1170127</v>
      </c>
      <c r="O772">
        <v>0</v>
      </c>
      <c r="P772">
        <v>1170127</v>
      </c>
      <c r="Q772">
        <v>2</v>
      </c>
      <c r="R772">
        <v>13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CT772">
        <v>1.4630000000000001</v>
      </c>
    </row>
    <row r="773" spans="1:98" x14ac:dyDescent="0.25">
      <c r="A773" s="80" t="s">
        <v>1287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20062.019202194169</v>
      </c>
      <c r="I773">
        <v>20062.019202194169</v>
      </c>
      <c r="J773">
        <v>20062.019202194169</v>
      </c>
      <c r="K773">
        <v>0</v>
      </c>
      <c r="L773">
        <v>0</v>
      </c>
      <c r="M773">
        <v>1671848881</v>
      </c>
      <c r="N773">
        <v>26</v>
      </c>
      <c r="O773">
        <v>0</v>
      </c>
      <c r="P773">
        <v>29525</v>
      </c>
      <c r="Q773">
        <v>3</v>
      </c>
      <c r="R773">
        <v>4</v>
      </c>
      <c r="S773">
        <v>10</v>
      </c>
      <c r="T773">
        <v>29489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10</v>
      </c>
      <c r="CT773">
        <v>1.4630000000000001</v>
      </c>
    </row>
    <row r="774" spans="1:98" x14ac:dyDescent="0.25">
      <c r="A774" s="80" t="s">
        <v>868</v>
      </c>
      <c r="B774">
        <v>110608.41669011999</v>
      </c>
      <c r="C774">
        <v>110608.41669011999</v>
      </c>
      <c r="D774">
        <v>110608.41669011999</v>
      </c>
      <c r="E774">
        <v>0</v>
      </c>
      <c r="F774">
        <v>0</v>
      </c>
      <c r="G774">
        <v>1671294371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25634094</v>
      </c>
      <c r="O774">
        <v>0</v>
      </c>
      <c r="P774">
        <v>25634094</v>
      </c>
      <c r="Q774">
        <v>2</v>
      </c>
      <c r="R774">
        <v>73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CT774">
        <v>1.4630000000000001</v>
      </c>
    </row>
    <row r="775" spans="1:98" x14ac:dyDescent="0.25">
      <c r="A775" s="80" t="s">
        <v>1288</v>
      </c>
      <c r="B775">
        <v>40612.952689748119</v>
      </c>
      <c r="C775">
        <v>40612.952689748119</v>
      </c>
      <c r="D775">
        <v>40612.952689748119</v>
      </c>
      <c r="E775">
        <v>0</v>
      </c>
      <c r="F775">
        <v>0</v>
      </c>
      <c r="G775">
        <v>1672175063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59695</v>
      </c>
      <c r="O775">
        <v>0</v>
      </c>
      <c r="P775">
        <v>59695</v>
      </c>
      <c r="Q775">
        <v>1</v>
      </c>
      <c r="R775">
        <v>1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CT775">
        <v>1.4630000000000001</v>
      </c>
    </row>
    <row r="776" spans="1:98" x14ac:dyDescent="0.25">
      <c r="A776" s="80" t="s">
        <v>869</v>
      </c>
      <c r="B776">
        <v>73885.704199989996</v>
      </c>
      <c r="C776">
        <v>73885.704199989996</v>
      </c>
      <c r="D776">
        <v>73885.704199989996</v>
      </c>
      <c r="E776">
        <v>0</v>
      </c>
      <c r="F776">
        <v>0</v>
      </c>
      <c r="G776">
        <v>1670304887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3434462</v>
      </c>
      <c r="O776">
        <v>0</v>
      </c>
      <c r="P776">
        <v>5299938</v>
      </c>
      <c r="Q776">
        <v>3</v>
      </c>
      <c r="R776">
        <v>82</v>
      </c>
      <c r="S776">
        <v>1865476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CT776">
        <v>1.4630000000000001</v>
      </c>
    </row>
    <row r="777" spans="1:98" x14ac:dyDescent="0.25">
      <c r="A777" s="80" t="s">
        <v>870</v>
      </c>
      <c r="B777">
        <v>15307</v>
      </c>
      <c r="C777">
        <v>15307</v>
      </c>
      <c r="D777">
        <v>15307</v>
      </c>
      <c r="E777">
        <v>0</v>
      </c>
      <c r="F777">
        <v>0</v>
      </c>
      <c r="G777">
        <v>1659505982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4047974</v>
      </c>
      <c r="O777">
        <v>0</v>
      </c>
      <c r="P777">
        <v>8588105</v>
      </c>
      <c r="Q777">
        <v>2</v>
      </c>
      <c r="R777">
        <v>59</v>
      </c>
      <c r="S777">
        <v>4540131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CT777">
        <v>1.4630000000000001</v>
      </c>
    </row>
    <row r="778" spans="1:98" x14ac:dyDescent="0.25">
      <c r="A778" s="80" t="s">
        <v>871</v>
      </c>
      <c r="B778">
        <v>28996.01</v>
      </c>
      <c r="C778">
        <v>28996.01</v>
      </c>
      <c r="D778">
        <v>28996.01</v>
      </c>
      <c r="E778">
        <v>0</v>
      </c>
      <c r="F778">
        <v>0</v>
      </c>
      <c r="G778">
        <v>1670500703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703948</v>
      </c>
      <c r="O778">
        <v>0</v>
      </c>
      <c r="P778">
        <v>703949</v>
      </c>
      <c r="Q778">
        <v>2</v>
      </c>
      <c r="R778">
        <v>15</v>
      </c>
      <c r="S778">
        <v>0</v>
      </c>
      <c r="T778">
        <v>0</v>
      </c>
      <c r="U778">
        <v>1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CT778">
        <v>1.4630000000000001</v>
      </c>
    </row>
    <row r="779" spans="1:98" x14ac:dyDescent="0.25">
      <c r="A779" s="80" t="s">
        <v>256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132675.74021799999</v>
      </c>
      <c r="I779">
        <v>132675.74021799999</v>
      </c>
      <c r="J779">
        <v>132675.74021799999</v>
      </c>
      <c r="K779">
        <v>0</v>
      </c>
      <c r="L779">
        <v>0</v>
      </c>
      <c r="M779">
        <v>1671413749</v>
      </c>
      <c r="N779">
        <v>0</v>
      </c>
      <c r="O779">
        <v>0</v>
      </c>
      <c r="P779">
        <v>195025</v>
      </c>
      <c r="Q779">
        <v>1</v>
      </c>
      <c r="R779">
        <v>2</v>
      </c>
      <c r="S779">
        <v>0</v>
      </c>
      <c r="T779">
        <v>195025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CT779">
        <v>1.4630000000000001</v>
      </c>
    </row>
    <row r="780" spans="1:98" x14ac:dyDescent="0.25">
      <c r="A780" s="80" t="s">
        <v>872</v>
      </c>
      <c r="B780">
        <v>44090.501170097326</v>
      </c>
      <c r="C780">
        <v>0</v>
      </c>
      <c r="D780">
        <v>0</v>
      </c>
      <c r="E780">
        <v>64</v>
      </c>
      <c r="F780">
        <v>53</v>
      </c>
      <c r="G780">
        <v>1610881837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5</v>
      </c>
      <c r="Q780">
        <v>1</v>
      </c>
      <c r="R780">
        <v>2</v>
      </c>
      <c r="S780">
        <v>5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CT780">
        <v>1.4630000000000001</v>
      </c>
    </row>
    <row r="781" spans="1:98" x14ac:dyDescent="0.25">
      <c r="A781" s="80" t="s">
        <v>873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19969.561240635001</v>
      </c>
      <c r="I781">
        <v>19969.561240635001</v>
      </c>
      <c r="J781">
        <v>19969.561240635001</v>
      </c>
      <c r="K781">
        <v>0</v>
      </c>
      <c r="L781">
        <v>0</v>
      </c>
      <c r="M781">
        <v>1670612227</v>
      </c>
      <c r="N781">
        <v>48162</v>
      </c>
      <c r="O781">
        <v>0</v>
      </c>
      <c r="P781">
        <v>163669</v>
      </c>
      <c r="Q781">
        <v>8</v>
      </c>
      <c r="R781">
        <v>26</v>
      </c>
      <c r="S781">
        <v>44450</v>
      </c>
      <c r="T781">
        <v>40378</v>
      </c>
      <c r="U781">
        <v>0</v>
      </c>
      <c r="V781">
        <v>1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20918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1970</v>
      </c>
      <c r="AJ781">
        <v>0</v>
      </c>
      <c r="AK781">
        <v>0</v>
      </c>
      <c r="AL781">
        <v>281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7509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75129</v>
      </c>
      <c r="CT781">
        <v>1.4630000000000001</v>
      </c>
    </row>
    <row r="782" spans="1:98" x14ac:dyDescent="0.25">
      <c r="A782" s="80" t="s">
        <v>257</v>
      </c>
      <c r="B782">
        <v>380344.80138594902</v>
      </c>
      <c r="C782">
        <v>380344.80138594902</v>
      </c>
      <c r="D782">
        <v>380344.80138594902</v>
      </c>
      <c r="E782">
        <v>0</v>
      </c>
      <c r="F782">
        <v>0</v>
      </c>
      <c r="G782">
        <v>1671372767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73315449</v>
      </c>
      <c r="O782">
        <v>0</v>
      </c>
      <c r="P782">
        <v>73315449</v>
      </c>
      <c r="Q782">
        <v>4</v>
      </c>
      <c r="R782">
        <v>46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CT782">
        <v>1.4630000000000001</v>
      </c>
    </row>
    <row r="783" spans="1:98" x14ac:dyDescent="0.25">
      <c r="A783" s="80" t="s">
        <v>874</v>
      </c>
      <c r="B783">
        <v>28957.800309999999</v>
      </c>
      <c r="C783">
        <v>28957.800309999999</v>
      </c>
      <c r="D783">
        <v>28957.800309999999</v>
      </c>
      <c r="E783">
        <v>0</v>
      </c>
      <c r="F783">
        <v>0</v>
      </c>
      <c r="G783">
        <v>1668615803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42564</v>
      </c>
      <c r="O783">
        <v>0</v>
      </c>
      <c r="P783">
        <v>42564</v>
      </c>
      <c r="Q783">
        <v>1</v>
      </c>
      <c r="R783">
        <v>1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CT783">
        <v>1.4630000000000001</v>
      </c>
    </row>
    <row r="784" spans="1:98" x14ac:dyDescent="0.25">
      <c r="A784" s="80" t="s">
        <v>875</v>
      </c>
      <c r="B784">
        <v>25000.400000000001</v>
      </c>
      <c r="C784">
        <v>25000.400000000001</v>
      </c>
      <c r="D784">
        <v>25000.400000000001</v>
      </c>
      <c r="E784">
        <v>0</v>
      </c>
      <c r="F784">
        <v>0</v>
      </c>
      <c r="G784">
        <v>1581556491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1</v>
      </c>
      <c r="R784">
        <v>1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CT784">
        <v>1.4630000000000001</v>
      </c>
    </row>
    <row r="785" spans="1:98" x14ac:dyDescent="0.25">
      <c r="A785" s="80" t="s">
        <v>846</v>
      </c>
      <c r="B785">
        <v>95206</v>
      </c>
      <c r="C785">
        <v>95206</v>
      </c>
      <c r="D785">
        <v>95206</v>
      </c>
      <c r="E785">
        <v>0</v>
      </c>
      <c r="F785">
        <v>0</v>
      </c>
      <c r="G785">
        <v>1668091775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183072731</v>
      </c>
      <c r="O785">
        <v>0</v>
      </c>
      <c r="P785">
        <v>307732283</v>
      </c>
      <c r="Q785">
        <v>7</v>
      </c>
      <c r="R785">
        <v>236</v>
      </c>
      <c r="S785">
        <v>118972977</v>
      </c>
      <c r="T785">
        <v>0</v>
      </c>
      <c r="U785">
        <v>641735</v>
      </c>
      <c r="V785">
        <v>0</v>
      </c>
      <c r="W785">
        <v>5013923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30917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CT785">
        <v>1.4630000000000001</v>
      </c>
    </row>
    <row r="786" spans="1:98" x14ac:dyDescent="0.25">
      <c r="A786" s="80" t="s">
        <v>876</v>
      </c>
      <c r="B786">
        <v>66128.157999999996</v>
      </c>
      <c r="C786">
        <v>66128.157999999996</v>
      </c>
      <c r="D786">
        <v>66128.157999999996</v>
      </c>
      <c r="E786">
        <v>0</v>
      </c>
      <c r="F786">
        <v>0</v>
      </c>
      <c r="G786">
        <v>1639599801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97199</v>
      </c>
      <c r="O786">
        <v>0</v>
      </c>
      <c r="P786">
        <v>97199</v>
      </c>
      <c r="Q786">
        <v>2</v>
      </c>
      <c r="R786">
        <v>3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CT786">
        <v>1.4630000000000001</v>
      </c>
    </row>
    <row r="787" spans="1:98" x14ac:dyDescent="0.25">
      <c r="A787" s="80" t="s">
        <v>258</v>
      </c>
      <c r="B787">
        <v>1412895.062521216</v>
      </c>
      <c r="C787">
        <v>1412895.062521216</v>
      </c>
      <c r="D787">
        <v>1412895.062521216</v>
      </c>
      <c r="E787">
        <v>0</v>
      </c>
      <c r="F787">
        <v>0</v>
      </c>
      <c r="G787">
        <v>1672166255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2076747</v>
      </c>
      <c r="O787">
        <v>0</v>
      </c>
      <c r="P787">
        <v>2076747</v>
      </c>
      <c r="Q787">
        <v>3</v>
      </c>
      <c r="R787">
        <v>5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CT787">
        <v>1.4630000000000001</v>
      </c>
    </row>
    <row r="788" spans="1:98" x14ac:dyDescent="0.25">
      <c r="A788" s="80" t="s">
        <v>877</v>
      </c>
      <c r="B788">
        <v>13560.223193489999</v>
      </c>
      <c r="C788">
        <v>13560.223193489999</v>
      </c>
      <c r="D788">
        <v>13560.223193489999</v>
      </c>
      <c r="E788">
        <v>0</v>
      </c>
      <c r="F788">
        <v>0</v>
      </c>
      <c r="G788">
        <v>1657145956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68294</v>
      </c>
      <c r="O788">
        <v>0</v>
      </c>
      <c r="P788">
        <v>74185</v>
      </c>
      <c r="Q788">
        <v>2</v>
      </c>
      <c r="R788">
        <v>5</v>
      </c>
      <c r="S788">
        <v>0</v>
      </c>
      <c r="T788">
        <v>0</v>
      </c>
      <c r="U788">
        <v>0</v>
      </c>
      <c r="V788">
        <v>5891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CT788">
        <v>1.4630000000000001</v>
      </c>
    </row>
    <row r="789" spans="1:98" x14ac:dyDescent="0.25">
      <c r="A789" s="80" t="s">
        <v>878</v>
      </c>
      <c r="B789">
        <v>18371.56637794356</v>
      </c>
      <c r="C789">
        <v>18371.56637794356</v>
      </c>
      <c r="D789">
        <v>18371.56637794356</v>
      </c>
      <c r="E789">
        <v>0</v>
      </c>
      <c r="F789">
        <v>0</v>
      </c>
      <c r="G789">
        <v>1645992312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29882</v>
      </c>
      <c r="O789">
        <v>0</v>
      </c>
      <c r="P789">
        <v>29882</v>
      </c>
      <c r="Q789">
        <v>2</v>
      </c>
      <c r="R789">
        <v>6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CT789">
        <v>1.4630000000000001</v>
      </c>
    </row>
    <row r="790" spans="1:98" x14ac:dyDescent="0.25">
      <c r="A790" s="80" t="s">
        <v>1289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27972.18</v>
      </c>
      <c r="I790">
        <v>27972.18</v>
      </c>
      <c r="J790">
        <v>27972.18</v>
      </c>
      <c r="K790">
        <v>0</v>
      </c>
      <c r="L790">
        <v>0</v>
      </c>
      <c r="M790">
        <v>1672137314</v>
      </c>
      <c r="N790">
        <v>16</v>
      </c>
      <c r="O790">
        <v>0</v>
      </c>
      <c r="P790">
        <v>43538</v>
      </c>
      <c r="Q790">
        <v>7</v>
      </c>
      <c r="R790">
        <v>16</v>
      </c>
      <c r="S790">
        <v>546</v>
      </c>
      <c r="T790">
        <v>42975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1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547</v>
      </c>
      <c r="CT790">
        <v>1.4630000000000001</v>
      </c>
    </row>
    <row r="791" spans="1:98" x14ac:dyDescent="0.25">
      <c r="A791" s="80" t="s">
        <v>1290</v>
      </c>
      <c r="B791">
        <v>58691</v>
      </c>
      <c r="C791">
        <v>58691</v>
      </c>
      <c r="D791">
        <v>58691</v>
      </c>
      <c r="E791">
        <v>0</v>
      </c>
      <c r="F791">
        <v>0</v>
      </c>
      <c r="G791">
        <v>1672170875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701222</v>
      </c>
      <c r="O791">
        <v>0</v>
      </c>
      <c r="P791">
        <v>703664</v>
      </c>
      <c r="Q791">
        <v>4</v>
      </c>
      <c r="R791">
        <v>28</v>
      </c>
      <c r="S791">
        <v>2431</v>
      </c>
      <c r="T791">
        <v>0</v>
      </c>
      <c r="U791">
        <v>11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CT791">
        <v>1.4630000000000001</v>
      </c>
    </row>
    <row r="792" spans="1:98" x14ac:dyDescent="0.25">
      <c r="A792" s="80" t="s">
        <v>1191</v>
      </c>
      <c r="B792">
        <v>22005.220375109999</v>
      </c>
      <c r="C792">
        <v>22005.220375109999</v>
      </c>
      <c r="D792">
        <v>22005.220375109999</v>
      </c>
      <c r="E792">
        <v>0</v>
      </c>
      <c r="F792">
        <v>0</v>
      </c>
      <c r="G792">
        <v>1671853883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5063682</v>
      </c>
      <c r="O792">
        <v>0</v>
      </c>
      <c r="P792">
        <v>6837064</v>
      </c>
      <c r="Q792">
        <v>6</v>
      </c>
      <c r="R792">
        <v>248</v>
      </c>
      <c r="S792">
        <v>1773377</v>
      </c>
      <c r="T792">
        <v>0</v>
      </c>
      <c r="U792">
        <v>5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CT792">
        <v>1.4630000000000001</v>
      </c>
    </row>
    <row r="793" spans="1:98" x14ac:dyDescent="0.25">
      <c r="A793" s="80" t="s">
        <v>879</v>
      </c>
      <c r="B793">
        <v>20618.52442817183</v>
      </c>
      <c r="C793">
        <v>0</v>
      </c>
      <c r="D793">
        <v>0</v>
      </c>
      <c r="E793">
        <v>22</v>
      </c>
      <c r="F793">
        <v>15</v>
      </c>
      <c r="G793">
        <v>1664388011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6</v>
      </c>
      <c r="O793">
        <v>0</v>
      </c>
      <c r="P793">
        <v>6</v>
      </c>
      <c r="Q793">
        <v>2</v>
      </c>
      <c r="R793">
        <v>10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CT793">
        <v>1.4630000000000001</v>
      </c>
    </row>
    <row r="794" spans="1:98" x14ac:dyDescent="0.25">
      <c r="A794" s="80" t="s">
        <v>880</v>
      </c>
      <c r="B794">
        <v>14860</v>
      </c>
      <c r="C794">
        <v>14860</v>
      </c>
      <c r="D794">
        <v>0</v>
      </c>
      <c r="E794">
        <v>0</v>
      </c>
      <c r="F794">
        <v>0</v>
      </c>
      <c r="G794">
        <v>1542225983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22353</v>
      </c>
      <c r="O794">
        <v>0</v>
      </c>
      <c r="P794">
        <v>22353</v>
      </c>
      <c r="Q794">
        <v>1</v>
      </c>
      <c r="R794">
        <v>3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CT794">
        <v>1.4630000000000001</v>
      </c>
    </row>
    <row r="795" spans="1:98" x14ac:dyDescent="0.25">
      <c r="A795" s="80" t="s">
        <v>881</v>
      </c>
      <c r="B795">
        <v>26706.11</v>
      </c>
      <c r="C795">
        <v>26706.11</v>
      </c>
      <c r="D795">
        <v>26706.11</v>
      </c>
      <c r="E795">
        <v>0</v>
      </c>
      <c r="F795">
        <v>0</v>
      </c>
      <c r="G795">
        <v>1672158779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39257</v>
      </c>
      <c r="O795">
        <v>0</v>
      </c>
      <c r="P795">
        <v>39257</v>
      </c>
      <c r="Q795">
        <v>1</v>
      </c>
      <c r="R795">
        <v>2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CT795">
        <v>1.4630000000000001</v>
      </c>
    </row>
    <row r="796" spans="1:98" x14ac:dyDescent="0.25">
      <c r="A796" s="80" t="s">
        <v>882</v>
      </c>
      <c r="B796">
        <v>25076.191809610002</v>
      </c>
      <c r="C796">
        <v>25076.191809610002</v>
      </c>
      <c r="D796">
        <v>25076.191809610002</v>
      </c>
      <c r="E796">
        <v>0</v>
      </c>
      <c r="F796">
        <v>0</v>
      </c>
      <c r="G796">
        <v>1670943287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45229069</v>
      </c>
      <c r="O796">
        <v>0</v>
      </c>
      <c r="P796">
        <v>46402484</v>
      </c>
      <c r="Q796">
        <v>9</v>
      </c>
      <c r="R796">
        <v>125</v>
      </c>
      <c r="S796">
        <v>0</v>
      </c>
      <c r="T796">
        <v>0</v>
      </c>
      <c r="U796">
        <v>255358</v>
      </c>
      <c r="V796">
        <v>0</v>
      </c>
      <c r="W796">
        <v>0</v>
      </c>
      <c r="X796">
        <v>0</v>
      </c>
      <c r="Y796">
        <v>0</v>
      </c>
      <c r="Z796">
        <v>80583</v>
      </c>
      <c r="AA796">
        <v>0</v>
      </c>
      <c r="AB796">
        <v>0</v>
      </c>
      <c r="AC796">
        <v>13013</v>
      </c>
      <c r="AD796">
        <v>0</v>
      </c>
      <c r="AE796">
        <v>28923</v>
      </c>
      <c r="AF796">
        <v>795538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CT796">
        <v>1.4630000000000001</v>
      </c>
    </row>
    <row r="797" spans="1:98" x14ac:dyDescent="0.25">
      <c r="A797" s="80" t="s">
        <v>1291</v>
      </c>
      <c r="B797">
        <v>17680.54</v>
      </c>
      <c r="C797">
        <v>17680.54</v>
      </c>
      <c r="D797">
        <v>17680.54</v>
      </c>
      <c r="E797">
        <v>0</v>
      </c>
      <c r="F797">
        <v>0</v>
      </c>
      <c r="G797">
        <v>1671268331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59801</v>
      </c>
      <c r="O797">
        <v>0</v>
      </c>
      <c r="P797">
        <v>59887</v>
      </c>
      <c r="Q797">
        <v>2</v>
      </c>
      <c r="R797">
        <v>6</v>
      </c>
      <c r="S797">
        <v>86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CT797">
        <v>1.4630000000000001</v>
      </c>
    </row>
    <row r="798" spans="1:98" x14ac:dyDescent="0.25">
      <c r="A798" s="80" t="s">
        <v>259</v>
      </c>
      <c r="B798">
        <v>220921.84743709001</v>
      </c>
      <c r="C798">
        <v>220921.84743709001</v>
      </c>
      <c r="D798">
        <v>220921.84743709001</v>
      </c>
      <c r="E798">
        <v>0</v>
      </c>
      <c r="F798">
        <v>0</v>
      </c>
      <c r="G798">
        <v>1668508355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100740308</v>
      </c>
      <c r="O798">
        <v>0</v>
      </c>
      <c r="P798">
        <v>104617548</v>
      </c>
      <c r="Q798">
        <v>8</v>
      </c>
      <c r="R798">
        <v>77</v>
      </c>
      <c r="S798">
        <v>0</v>
      </c>
      <c r="T798">
        <v>0</v>
      </c>
      <c r="U798">
        <v>1412811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1188593</v>
      </c>
      <c r="AD798">
        <v>0</v>
      </c>
      <c r="AE798">
        <v>346536</v>
      </c>
      <c r="AF798">
        <v>929300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CT798">
        <v>1.4630000000000001</v>
      </c>
    </row>
    <row r="799" spans="1:98" x14ac:dyDescent="0.25">
      <c r="A799" s="80" t="s">
        <v>883</v>
      </c>
      <c r="B799">
        <v>103448.27</v>
      </c>
      <c r="C799">
        <v>103448.27</v>
      </c>
      <c r="D799">
        <v>103448.27</v>
      </c>
      <c r="E799">
        <v>0</v>
      </c>
      <c r="F799">
        <v>0</v>
      </c>
      <c r="G799">
        <v>1668592319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1693128</v>
      </c>
      <c r="O799">
        <v>0</v>
      </c>
      <c r="P799">
        <v>1693128</v>
      </c>
      <c r="Q799">
        <v>1</v>
      </c>
      <c r="R799">
        <v>2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CT799">
        <v>1.4630000000000001</v>
      </c>
    </row>
    <row r="800" spans="1:98" x14ac:dyDescent="0.25">
      <c r="A800" s="80" t="s">
        <v>260</v>
      </c>
      <c r="B800">
        <v>240284.55567</v>
      </c>
      <c r="C800">
        <v>240284.55567</v>
      </c>
      <c r="D800">
        <v>240284.55567</v>
      </c>
      <c r="E800">
        <v>0</v>
      </c>
      <c r="F800">
        <v>0</v>
      </c>
      <c r="G800">
        <v>1668083423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3800516</v>
      </c>
      <c r="O800">
        <v>0</v>
      </c>
      <c r="P800">
        <v>3800516</v>
      </c>
      <c r="Q800">
        <v>2</v>
      </c>
      <c r="R800">
        <v>14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CT800">
        <v>1.4630000000000001</v>
      </c>
    </row>
    <row r="801" spans="1:98" x14ac:dyDescent="0.25">
      <c r="A801" s="80" t="s">
        <v>885</v>
      </c>
      <c r="B801">
        <v>19730.18893</v>
      </c>
      <c r="C801">
        <v>19730.18893</v>
      </c>
      <c r="D801">
        <v>19730.18893</v>
      </c>
      <c r="E801">
        <v>0</v>
      </c>
      <c r="F801">
        <v>0</v>
      </c>
      <c r="G801">
        <v>1668645131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1257167</v>
      </c>
      <c r="O801">
        <v>0</v>
      </c>
      <c r="P801">
        <v>1257167</v>
      </c>
      <c r="Q801">
        <v>1</v>
      </c>
      <c r="R801">
        <v>5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CT801">
        <v>1.4630000000000001</v>
      </c>
    </row>
    <row r="802" spans="1:98" x14ac:dyDescent="0.25">
      <c r="A802" s="80" t="s">
        <v>886</v>
      </c>
      <c r="B802">
        <v>22498.832999999999</v>
      </c>
      <c r="C802">
        <v>22498.832999999999</v>
      </c>
      <c r="D802">
        <v>22498.832999999999</v>
      </c>
      <c r="E802">
        <v>0</v>
      </c>
      <c r="F802">
        <v>0</v>
      </c>
      <c r="G802">
        <v>1625084261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1034660</v>
      </c>
      <c r="O802">
        <v>0</v>
      </c>
      <c r="P802">
        <v>1034660</v>
      </c>
      <c r="Q802">
        <v>2</v>
      </c>
      <c r="R802">
        <v>13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CT802">
        <v>1.4630000000000001</v>
      </c>
    </row>
    <row r="803" spans="1:98" x14ac:dyDescent="0.25">
      <c r="A803" s="80" t="s">
        <v>261</v>
      </c>
      <c r="B803">
        <v>161989.9535107936</v>
      </c>
      <c r="C803">
        <v>161989.9535107936</v>
      </c>
      <c r="D803">
        <v>161989.9535107936</v>
      </c>
      <c r="E803">
        <v>0</v>
      </c>
      <c r="F803">
        <v>0</v>
      </c>
      <c r="G803">
        <v>1672166483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476399</v>
      </c>
      <c r="O803">
        <v>0</v>
      </c>
      <c r="P803">
        <v>476399</v>
      </c>
      <c r="Q803">
        <v>3</v>
      </c>
      <c r="R803">
        <v>9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CT803">
        <v>1.4630000000000001</v>
      </c>
    </row>
    <row r="804" spans="1:98" x14ac:dyDescent="0.25">
      <c r="A804" s="80" t="s">
        <v>887</v>
      </c>
      <c r="B804">
        <v>75000</v>
      </c>
      <c r="C804">
        <v>0</v>
      </c>
      <c r="D804">
        <v>0</v>
      </c>
      <c r="E804">
        <v>0</v>
      </c>
      <c r="F804">
        <v>0</v>
      </c>
      <c r="G804">
        <v>1600214533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1</v>
      </c>
      <c r="R804">
        <v>1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CT804">
        <v>1.4630000000000001</v>
      </c>
    </row>
    <row r="805" spans="1:98" x14ac:dyDescent="0.25">
      <c r="A805" s="80" t="s">
        <v>262</v>
      </c>
      <c r="B805">
        <v>2518872.6261637872</v>
      </c>
      <c r="C805">
        <v>2518872.6261637872</v>
      </c>
      <c r="D805">
        <v>2518872.6261637872</v>
      </c>
      <c r="E805">
        <v>0</v>
      </c>
      <c r="F805">
        <v>0</v>
      </c>
      <c r="G805">
        <v>1672068611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289849118</v>
      </c>
      <c r="O805">
        <v>0</v>
      </c>
      <c r="P805">
        <v>294652545</v>
      </c>
      <c r="Q805">
        <v>3</v>
      </c>
      <c r="R805">
        <v>43</v>
      </c>
      <c r="S805">
        <v>0</v>
      </c>
      <c r="T805">
        <v>0</v>
      </c>
      <c r="U805">
        <v>4803427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CT805">
        <v>1.4630000000000001</v>
      </c>
    </row>
    <row r="806" spans="1:98" x14ac:dyDescent="0.25">
      <c r="A806" s="80" t="s">
        <v>263</v>
      </c>
      <c r="B806">
        <v>863053.42612767988</v>
      </c>
      <c r="C806">
        <v>863053.42612767988</v>
      </c>
      <c r="D806">
        <v>863053.42612767988</v>
      </c>
      <c r="E806">
        <v>0</v>
      </c>
      <c r="F806">
        <v>0</v>
      </c>
      <c r="G806">
        <v>1670277191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1268561</v>
      </c>
      <c r="O806">
        <v>0</v>
      </c>
      <c r="P806">
        <v>1268561</v>
      </c>
      <c r="Q806">
        <v>1</v>
      </c>
      <c r="R806">
        <v>2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CT806">
        <v>1.4630000000000001</v>
      </c>
    </row>
    <row r="807" spans="1:98" x14ac:dyDescent="0.25">
      <c r="A807" s="80" t="s">
        <v>888</v>
      </c>
      <c r="B807">
        <v>14182.12192683602</v>
      </c>
      <c r="C807">
        <v>14182.12192683602</v>
      </c>
      <c r="D807">
        <v>14182.12192683602</v>
      </c>
      <c r="E807">
        <v>26</v>
      </c>
      <c r="F807">
        <v>45</v>
      </c>
      <c r="G807">
        <v>1642120041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30949</v>
      </c>
      <c r="O807">
        <v>0</v>
      </c>
      <c r="P807">
        <v>30972</v>
      </c>
      <c r="Q807">
        <v>2</v>
      </c>
      <c r="R807">
        <v>6</v>
      </c>
      <c r="S807">
        <v>0</v>
      </c>
      <c r="T807">
        <v>0</v>
      </c>
      <c r="U807">
        <v>23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CT807">
        <v>1.4630000000000001</v>
      </c>
    </row>
    <row r="808" spans="1:98" x14ac:dyDescent="0.25">
      <c r="A808" s="80" t="s">
        <v>265</v>
      </c>
      <c r="B808">
        <v>287206.27335680003</v>
      </c>
      <c r="C808">
        <v>287206.27335680003</v>
      </c>
      <c r="D808">
        <v>287206.27335680003</v>
      </c>
      <c r="E808">
        <v>0</v>
      </c>
      <c r="F808">
        <v>0</v>
      </c>
      <c r="G808">
        <v>1671121439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20467240</v>
      </c>
      <c r="O808">
        <v>0</v>
      </c>
      <c r="P808">
        <v>22532349</v>
      </c>
      <c r="Q808">
        <v>4</v>
      </c>
      <c r="R808">
        <v>45</v>
      </c>
      <c r="S808">
        <v>2017539</v>
      </c>
      <c r="T808">
        <v>0</v>
      </c>
      <c r="U808">
        <v>47570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CT808">
        <v>1.4630000000000001</v>
      </c>
    </row>
    <row r="809" spans="1:98" x14ac:dyDescent="0.25">
      <c r="A809" s="80" t="s">
        <v>889</v>
      </c>
      <c r="B809">
        <v>25296.364933000001</v>
      </c>
      <c r="C809">
        <v>25296.364933000001</v>
      </c>
      <c r="D809">
        <v>25296.364933000001</v>
      </c>
      <c r="E809">
        <v>0</v>
      </c>
      <c r="F809">
        <v>0</v>
      </c>
      <c r="G809">
        <v>1672136579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4898427</v>
      </c>
      <c r="O809">
        <v>0</v>
      </c>
      <c r="P809">
        <v>6089146</v>
      </c>
      <c r="Q809">
        <v>6</v>
      </c>
      <c r="R809">
        <v>63</v>
      </c>
      <c r="S809">
        <v>806185</v>
      </c>
      <c r="T809">
        <v>0</v>
      </c>
      <c r="U809">
        <v>79548</v>
      </c>
      <c r="V809">
        <v>189670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103685</v>
      </c>
      <c r="AD809">
        <v>0</v>
      </c>
      <c r="AE809">
        <v>11631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CT809">
        <v>1.4630000000000001</v>
      </c>
    </row>
    <row r="810" spans="1:98" x14ac:dyDescent="0.25">
      <c r="A810" s="80" t="s">
        <v>890</v>
      </c>
      <c r="B810">
        <v>21946.7</v>
      </c>
      <c r="C810">
        <v>21946.7</v>
      </c>
      <c r="D810">
        <v>21946.7</v>
      </c>
      <c r="E810">
        <v>0</v>
      </c>
      <c r="F810">
        <v>0</v>
      </c>
      <c r="G810">
        <v>1595877841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61044</v>
      </c>
      <c r="O810">
        <v>0</v>
      </c>
      <c r="P810">
        <v>61044</v>
      </c>
      <c r="Q810">
        <v>2</v>
      </c>
      <c r="R810">
        <v>7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CT810">
        <v>1.4630000000000001</v>
      </c>
    </row>
    <row r="811" spans="1:98" x14ac:dyDescent="0.25">
      <c r="A811" s="80" t="s">
        <v>1292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24666</v>
      </c>
      <c r="I811">
        <v>24666</v>
      </c>
      <c r="J811">
        <v>24666</v>
      </c>
      <c r="K811">
        <v>0</v>
      </c>
      <c r="L811">
        <v>0</v>
      </c>
      <c r="M811">
        <v>1671141470</v>
      </c>
      <c r="N811">
        <v>247</v>
      </c>
      <c r="O811">
        <v>0</v>
      </c>
      <c r="P811">
        <v>62488</v>
      </c>
      <c r="Q811">
        <v>5</v>
      </c>
      <c r="R811">
        <v>13</v>
      </c>
      <c r="S811">
        <v>347</v>
      </c>
      <c r="T811">
        <v>36256</v>
      </c>
      <c r="U811">
        <v>0</v>
      </c>
      <c r="V811">
        <v>25638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25985</v>
      </c>
      <c r="CT811">
        <v>1.4630000000000001</v>
      </c>
    </row>
    <row r="812" spans="1:98" x14ac:dyDescent="0.25">
      <c r="A812" s="80" t="s">
        <v>891</v>
      </c>
      <c r="B812">
        <v>39508.150280000002</v>
      </c>
      <c r="C812">
        <v>39508.150280000002</v>
      </c>
      <c r="D812">
        <v>39508.150280000002</v>
      </c>
      <c r="E812">
        <v>0</v>
      </c>
      <c r="F812">
        <v>0</v>
      </c>
      <c r="G812">
        <v>1672068383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6139343</v>
      </c>
      <c r="O812">
        <v>0</v>
      </c>
      <c r="P812">
        <v>6636337</v>
      </c>
      <c r="Q812">
        <v>2</v>
      </c>
      <c r="R812">
        <v>72</v>
      </c>
      <c r="S812">
        <v>496994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CT812">
        <v>1.4630000000000001</v>
      </c>
    </row>
    <row r="813" spans="1:98" x14ac:dyDescent="0.25">
      <c r="A813" s="80" t="s">
        <v>1192</v>
      </c>
      <c r="B813">
        <v>38332.470085129127</v>
      </c>
      <c r="C813">
        <v>0</v>
      </c>
      <c r="D813">
        <v>0</v>
      </c>
      <c r="E813">
        <v>59</v>
      </c>
      <c r="F813">
        <v>99</v>
      </c>
      <c r="G813">
        <v>1638697078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40379</v>
      </c>
      <c r="O813">
        <v>0</v>
      </c>
      <c r="P813">
        <v>40389</v>
      </c>
      <c r="Q813">
        <v>3</v>
      </c>
      <c r="R813">
        <v>13</v>
      </c>
      <c r="S813">
        <v>5</v>
      </c>
      <c r="T813">
        <v>5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5</v>
      </c>
      <c r="CT813">
        <v>1.4630000000000001</v>
      </c>
    </row>
    <row r="814" spans="1:98" x14ac:dyDescent="0.25">
      <c r="A814" s="80" t="s">
        <v>266</v>
      </c>
      <c r="B814">
        <v>288900</v>
      </c>
      <c r="C814">
        <v>288900</v>
      </c>
      <c r="D814">
        <v>288900</v>
      </c>
      <c r="E814">
        <v>0</v>
      </c>
      <c r="F814">
        <v>0</v>
      </c>
      <c r="G814">
        <v>1669969271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42024973</v>
      </c>
      <c r="O814">
        <v>0</v>
      </c>
      <c r="P814">
        <v>42024973</v>
      </c>
      <c r="Q814">
        <v>2</v>
      </c>
      <c r="R814">
        <v>37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CT814">
        <v>1.4630000000000001</v>
      </c>
    </row>
    <row r="815" spans="1:98" x14ac:dyDescent="0.25">
      <c r="A815" s="80" t="s">
        <v>892</v>
      </c>
      <c r="B815">
        <v>46932.442815000002</v>
      </c>
      <c r="C815">
        <v>46932.442815000002</v>
      </c>
      <c r="D815">
        <v>46932.442815000002</v>
      </c>
      <c r="E815">
        <v>0</v>
      </c>
      <c r="F815">
        <v>0</v>
      </c>
      <c r="G815">
        <v>1668636179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68984</v>
      </c>
      <c r="O815">
        <v>0</v>
      </c>
      <c r="P815">
        <v>68984</v>
      </c>
      <c r="Q815">
        <v>2</v>
      </c>
      <c r="R815">
        <v>3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CT815">
        <v>1.4630000000000001</v>
      </c>
    </row>
    <row r="816" spans="1:98" x14ac:dyDescent="0.25">
      <c r="A816" s="80" t="s">
        <v>893</v>
      </c>
      <c r="B816">
        <v>20173.036064849999</v>
      </c>
      <c r="C816">
        <v>20173.036064849999</v>
      </c>
      <c r="D816">
        <v>20173.036064849999</v>
      </c>
      <c r="E816">
        <v>0</v>
      </c>
      <c r="F816">
        <v>0</v>
      </c>
      <c r="G816">
        <v>1670964887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29651</v>
      </c>
      <c r="O816">
        <v>0</v>
      </c>
      <c r="P816">
        <v>29651</v>
      </c>
      <c r="Q816">
        <v>1</v>
      </c>
      <c r="R816">
        <v>1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CT816">
        <v>1.4630000000000001</v>
      </c>
    </row>
    <row r="817" spans="1:98" x14ac:dyDescent="0.25">
      <c r="A817" s="80" t="s">
        <v>894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55003.762951628662</v>
      </c>
      <c r="I817">
        <v>55003.762951628662</v>
      </c>
      <c r="J817">
        <v>55003.762951628662</v>
      </c>
      <c r="K817">
        <v>0</v>
      </c>
      <c r="L817">
        <v>0</v>
      </c>
      <c r="M817">
        <v>1672078142</v>
      </c>
      <c r="N817">
        <v>766383</v>
      </c>
      <c r="O817">
        <v>0</v>
      </c>
      <c r="P817">
        <v>847951</v>
      </c>
      <c r="Q817">
        <v>3</v>
      </c>
      <c r="R817">
        <v>8</v>
      </c>
      <c r="S817">
        <v>0</v>
      </c>
      <c r="T817">
        <v>81444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124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124</v>
      </c>
      <c r="CT817">
        <v>1.4630000000000001</v>
      </c>
    </row>
    <row r="818" spans="1:98" x14ac:dyDescent="0.25">
      <c r="A818" s="80" t="s">
        <v>1293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655785.13300276001</v>
      </c>
      <c r="I818">
        <v>655785.13300276001</v>
      </c>
      <c r="J818">
        <v>655785.13300276001</v>
      </c>
      <c r="K818">
        <v>0</v>
      </c>
      <c r="L818">
        <v>0</v>
      </c>
      <c r="M818">
        <v>1670927394</v>
      </c>
      <c r="N818">
        <v>517</v>
      </c>
      <c r="O818">
        <v>0</v>
      </c>
      <c r="P818">
        <v>964501</v>
      </c>
      <c r="Q818">
        <v>8</v>
      </c>
      <c r="R818">
        <v>16</v>
      </c>
      <c r="S818">
        <v>71</v>
      </c>
      <c r="T818">
        <v>963907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6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77</v>
      </c>
      <c r="CT818">
        <v>1.4630000000000001</v>
      </c>
    </row>
    <row r="819" spans="1:98" x14ac:dyDescent="0.25">
      <c r="A819" s="80" t="s">
        <v>1193</v>
      </c>
      <c r="B819">
        <v>98561.529290000006</v>
      </c>
      <c r="C819">
        <v>98561.529290000006</v>
      </c>
      <c r="D819">
        <v>98561.529290000006</v>
      </c>
      <c r="E819">
        <v>0</v>
      </c>
      <c r="F819">
        <v>0</v>
      </c>
      <c r="G819">
        <v>1663840859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13237981</v>
      </c>
      <c r="O819">
        <v>0</v>
      </c>
      <c r="P819">
        <v>13237991</v>
      </c>
      <c r="Q819">
        <v>6</v>
      </c>
      <c r="R819">
        <v>61</v>
      </c>
      <c r="S819">
        <v>0</v>
      </c>
      <c r="T819">
        <v>0</v>
      </c>
      <c r="U819">
        <v>10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CT819">
        <v>1.4630000000000001</v>
      </c>
    </row>
    <row r="820" spans="1:98" x14ac:dyDescent="0.25">
      <c r="A820" s="80" t="s">
        <v>895</v>
      </c>
      <c r="B820">
        <v>101019.43841810001</v>
      </c>
      <c r="C820">
        <v>101019.43841810001</v>
      </c>
      <c r="D820">
        <v>101019.43841810001</v>
      </c>
      <c r="E820">
        <v>0</v>
      </c>
      <c r="F820">
        <v>0</v>
      </c>
      <c r="G820">
        <v>1611624828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368938</v>
      </c>
      <c r="O820">
        <v>0</v>
      </c>
      <c r="P820">
        <v>368957</v>
      </c>
      <c r="Q820">
        <v>3</v>
      </c>
      <c r="R820">
        <v>7</v>
      </c>
      <c r="S820">
        <v>0</v>
      </c>
      <c r="T820">
        <v>0</v>
      </c>
      <c r="U820">
        <v>19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CT820">
        <v>1.4630000000000001</v>
      </c>
    </row>
    <row r="821" spans="1:98" x14ac:dyDescent="0.25">
      <c r="A821" s="80" t="s">
        <v>267</v>
      </c>
      <c r="B821">
        <v>89975824.433711231</v>
      </c>
      <c r="C821">
        <v>89975824.433711231</v>
      </c>
      <c r="D821">
        <v>89975824.433711231</v>
      </c>
      <c r="E821">
        <v>0</v>
      </c>
      <c r="F821">
        <v>0</v>
      </c>
      <c r="G821">
        <v>1672177343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132251137</v>
      </c>
      <c r="O821">
        <v>0</v>
      </c>
      <c r="P821">
        <v>132251137</v>
      </c>
      <c r="Q821">
        <v>2</v>
      </c>
      <c r="R821">
        <v>4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CT821">
        <v>1.4630000000000001</v>
      </c>
    </row>
    <row r="822" spans="1:98" x14ac:dyDescent="0.25">
      <c r="A822" s="80" t="s">
        <v>896</v>
      </c>
      <c r="B822">
        <v>41251.324582870177</v>
      </c>
      <c r="C822">
        <v>0</v>
      </c>
      <c r="D822">
        <v>0</v>
      </c>
      <c r="E822">
        <v>0</v>
      </c>
      <c r="F822">
        <v>44</v>
      </c>
      <c r="G822">
        <v>1645807312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775</v>
      </c>
      <c r="O822">
        <v>0</v>
      </c>
      <c r="P822">
        <v>775</v>
      </c>
      <c r="Q822">
        <v>1</v>
      </c>
      <c r="R822">
        <v>1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CT822">
        <v>1.4630000000000001</v>
      </c>
    </row>
    <row r="823" spans="1:98" x14ac:dyDescent="0.25">
      <c r="A823" s="80" t="s">
        <v>268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35059085.882274337</v>
      </c>
      <c r="I823">
        <v>35059085.882274337</v>
      </c>
      <c r="J823">
        <v>35059085.882274337</v>
      </c>
      <c r="K823">
        <v>0</v>
      </c>
      <c r="L823">
        <v>0</v>
      </c>
      <c r="M823">
        <v>1672177103</v>
      </c>
      <c r="N823">
        <v>0</v>
      </c>
      <c r="O823">
        <v>0</v>
      </c>
      <c r="P823">
        <v>51531694</v>
      </c>
      <c r="Q823">
        <v>1</v>
      </c>
      <c r="R823">
        <v>1</v>
      </c>
      <c r="S823">
        <v>0</v>
      </c>
      <c r="T823">
        <v>51531694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CT823">
        <v>1.4630000000000001</v>
      </c>
    </row>
    <row r="824" spans="1:98" x14ac:dyDescent="0.25">
      <c r="A824" s="80" t="s">
        <v>897</v>
      </c>
      <c r="B824">
        <v>23032.733</v>
      </c>
      <c r="C824">
        <v>23032.733</v>
      </c>
      <c r="D824">
        <v>23032.733</v>
      </c>
      <c r="E824">
        <v>0</v>
      </c>
      <c r="F824">
        <v>0</v>
      </c>
      <c r="G824">
        <v>1641850054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42411</v>
      </c>
      <c r="O824">
        <v>0</v>
      </c>
      <c r="P824">
        <v>42414</v>
      </c>
      <c r="Q824">
        <v>2</v>
      </c>
      <c r="R824">
        <v>5</v>
      </c>
      <c r="S824">
        <v>3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CT824">
        <v>1.4630000000000001</v>
      </c>
    </row>
    <row r="825" spans="1:98" x14ac:dyDescent="0.25">
      <c r="A825" s="80" t="s">
        <v>1294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237390.36462611999</v>
      </c>
      <c r="I825">
        <v>237390.36462611999</v>
      </c>
      <c r="J825">
        <v>237390.36462611999</v>
      </c>
      <c r="K825">
        <v>0</v>
      </c>
      <c r="L825">
        <v>0</v>
      </c>
      <c r="M825">
        <v>1670455915</v>
      </c>
      <c r="N825">
        <v>23</v>
      </c>
      <c r="O825">
        <v>0</v>
      </c>
      <c r="P825">
        <v>349426</v>
      </c>
      <c r="Q825">
        <v>5</v>
      </c>
      <c r="R825">
        <v>10</v>
      </c>
      <c r="S825">
        <v>15</v>
      </c>
      <c r="T825">
        <v>348930</v>
      </c>
      <c r="U825">
        <v>448</v>
      </c>
      <c r="V825">
        <v>10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473</v>
      </c>
      <c r="CT825">
        <v>1.4630000000000001</v>
      </c>
    </row>
    <row r="826" spans="1:98" x14ac:dyDescent="0.25">
      <c r="A826" s="80" t="s">
        <v>1194</v>
      </c>
      <c r="B826">
        <v>13550</v>
      </c>
      <c r="C826">
        <v>13550</v>
      </c>
      <c r="D826">
        <v>13550</v>
      </c>
      <c r="E826">
        <v>0</v>
      </c>
      <c r="F826">
        <v>0</v>
      </c>
      <c r="G826">
        <v>1641393019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24489</v>
      </c>
      <c r="O826">
        <v>0</v>
      </c>
      <c r="P826">
        <v>24489</v>
      </c>
      <c r="Q826">
        <v>3</v>
      </c>
      <c r="R826">
        <v>6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CT826">
        <v>1.4630000000000001</v>
      </c>
    </row>
    <row r="827" spans="1:98" x14ac:dyDescent="0.25">
      <c r="A827" s="80" t="s">
        <v>1295</v>
      </c>
      <c r="B827">
        <v>174990.59</v>
      </c>
      <c r="C827">
        <v>174990.59</v>
      </c>
      <c r="D827">
        <v>174990.59</v>
      </c>
      <c r="E827">
        <v>0</v>
      </c>
      <c r="F827">
        <v>0</v>
      </c>
      <c r="G827">
        <v>1670860595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10897459</v>
      </c>
      <c r="O827">
        <v>0</v>
      </c>
      <c r="P827">
        <v>12325030</v>
      </c>
      <c r="Q827">
        <v>4</v>
      </c>
      <c r="R827">
        <v>27</v>
      </c>
      <c r="S827">
        <v>1326165</v>
      </c>
      <c r="T827">
        <v>76350</v>
      </c>
      <c r="U827">
        <v>25056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1351221</v>
      </c>
      <c r="CT827">
        <v>1.4630000000000001</v>
      </c>
    </row>
    <row r="828" spans="1:98" x14ac:dyDescent="0.25">
      <c r="A828" s="80" t="s">
        <v>1160</v>
      </c>
      <c r="B828">
        <v>39618.025739291887</v>
      </c>
      <c r="C828">
        <v>39618.025739291887</v>
      </c>
      <c r="D828">
        <v>39618.025739291887</v>
      </c>
      <c r="E828">
        <v>0</v>
      </c>
      <c r="F828">
        <v>0</v>
      </c>
      <c r="G828">
        <v>1665520187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4457616</v>
      </c>
      <c r="O828">
        <v>0</v>
      </c>
      <c r="P828">
        <v>6578546</v>
      </c>
      <c r="Q828">
        <v>8</v>
      </c>
      <c r="R828">
        <v>127</v>
      </c>
      <c r="S828">
        <v>2032065</v>
      </c>
      <c r="T828">
        <v>0</v>
      </c>
      <c r="U828">
        <v>32975</v>
      </c>
      <c r="V828">
        <v>42532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13293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65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CT828">
        <v>1.4630000000000001</v>
      </c>
    </row>
    <row r="829" spans="1:98" x14ac:dyDescent="0.25">
      <c r="A829" s="80" t="s">
        <v>898</v>
      </c>
      <c r="B829">
        <v>25404.400000000001</v>
      </c>
      <c r="C829">
        <v>25404.400000000001</v>
      </c>
      <c r="D829">
        <v>25404.400000000001</v>
      </c>
      <c r="E829">
        <v>0</v>
      </c>
      <c r="F829">
        <v>0</v>
      </c>
      <c r="G829">
        <v>1665747083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6531532</v>
      </c>
      <c r="O829">
        <v>0</v>
      </c>
      <c r="P829">
        <v>8441143</v>
      </c>
      <c r="Q829">
        <v>7</v>
      </c>
      <c r="R829">
        <v>63</v>
      </c>
      <c r="S829">
        <v>1576287</v>
      </c>
      <c r="T829">
        <v>103452</v>
      </c>
      <c r="U829">
        <v>139094</v>
      </c>
      <c r="V829">
        <v>90359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419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1806159</v>
      </c>
      <c r="CT829">
        <v>1.4630000000000001</v>
      </c>
    </row>
    <row r="830" spans="1:98" x14ac:dyDescent="0.25">
      <c r="A830" s="80" t="s">
        <v>899</v>
      </c>
      <c r="B830">
        <v>35054.372892217471</v>
      </c>
      <c r="C830">
        <v>34868.089724999998</v>
      </c>
      <c r="D830">
        <v>34868.089724999998</v>
      </c>
      <c r="E830">
        <v>1</v>
      </c>
      <c r="F830">
        <v>2</v>
      </c>
      <c r="G830">
        <v>1635937293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51861</v>
      </c>
      <c r="O830">
        <v>0</v>
      </c>
      <c r="P830">
        <v>51861</v>
      </c>
      <c r="Q830">
        <v>1</v>
      </c>
      <c r="R830">
        <v>4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CT830">
        <v>1.4630000000000001</v>
      </c>
    </row>
    <row r="831" spans="1:98" x14ac:dyDescent="0.25">
      <c r="A831" s="80" t="s">
        <v>379</v>
      </c>
      <c r="B831">
        <v>784376.96658320003</v>
      </c>
      <c r="C831">
        <v>0</v>
      </c>
      <c r="D831">
        <v>0</v>
      </c>
      <c r="E831">
        <v>89</v>
      </c>
      <c r="F831">
        <v>68</v>
      </c>
      <c r="G831">
        <v>1623472699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3</v>
      </c>
      <c r="O831">
        <v>0</v>
      </c>
      <c r="P831">
        <v>8</v>
      </c>
      <c r="Q831">
        <v>4</v>
      </c>
      <c r="R831">
        <v>13</v>
      </c>
      <c r="S831">
        <v>5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CT831">
        <v>1.4630000000000001</v>
      </c>
    </row>
    <row r="832" spans="1:98" x14ac:dyDescent="0.25">
      <c r="A832" s="80" t="s">
        <v>900</v>
      </c>
      <c r="B832">
        <v>164218.2064</v>
      </c>
      <c r="C832">
        <v>164218.2064</v>
      </c>
      <c r="D832">
        <v>164218.2064</v>
      </c>
      <c r="E832">
        <v>0</v>
      </c>
      <c r="F832">
        <v>0</v>
      </c>
      <c r="G832">
        <v>1670260787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11266554</v>
      </c>
      <c r="O832">
        <v>0</v>
      </c>
      <c r="P832">
        <v>11266573</v>
      </c>
      <c r="Q832">
        <v>4</v>
      </c>
      <c r="R832">
        <v>18</v>
      </c>
      <c r="S832">
        <v>19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CT832">
        <v>1.4630000000000001</v>
      </c>
    </row>
    <row r="833" spans="1:98" x14ac:dyDescent="0.25">
      <c r="A833" s="80" t="s">
        <v>1296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32810</v>
      </c>
      <c r="I833">
        <v>32810</v>
      </c>
      <c r="J833">
        <v>32810</v>
      </c>
      <c r="K833">
        <v>0</v>
      </c>
      <c r="L833">
        <v>0</v>
      </c>
      <c r="M833">
        <v>1670469091</v>
      </c>
      <c r="N833">
        <v>293</v>
      </c>
      <c r="O833">
        <v>0</v>
      </c>
      <c r="P833">
        <v>75548</v>
      </c>
      <c r="Q833">
        <v>8</v>
      </c>
      <c r="R833">
        <v>25</v>
      </c>
      <c r="S833">
        <v>534</v>
      </c>
      <c r="T833">
        <v>48227</v>
      </c>
      <c r="U833">
        <v>2</v>
      </c>
      <c r="V833">
        <v>26492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27028</v>
      </c>
      <c r="CT833">
        <v>1.4630000000000001</v>
      </c>
    </row>
    <row r="834" spans="1:98" x14ac:dyDescent="0.25">
      <c r="A834" s="80" t="s">
        <v>901</v>
      </c>
      <c r="B834">
        <v>50000</v>
      </c>
      <c r="C834">
        <v>50000</v>
      </c>
      <c r="D834">
        <v>0</v>
      </c>
      <c r="E834">
        <v>0</v>
      </c>
      <c r="F834">
        <v>0</v>
      </c>
      <c r="G834">
        <v>1537339782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73493</v>
      </c>
      <c r="O834">
        <v>0</v>
      </c>
      <c r="P834">
        <v>73493</v>
      </c>
      <c r="Q834">
        <v>1</v>
      </c>
      <c r="R834">
        <v>1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CT834">
        <v>1.4630000000000001</v>
      </c>
    </row>
    <row r="835" spans="1:98" x14ac:dyDescent="0.25">
      <c r="A835" s="80" t="s">
        <v>380</v>
      </c>
      <c r="B835">
        <v>529898.8846370941</v>
      </c>
      <c r="C835">
        <v>0</v>
      </c>
      <c r="D835">
        <v>0</v>
      </c>
      <c r="E835">
        <v>171</v>
      </c>
      <c r="F835">
        <v>70</v>
      </c>
      <c r="G835">
        <v>1623104069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398</v>
      </c>
      <c r="O835">
        <v>0</v>
      </c>
      <c r="P835">
        <v>403</v>
      </c>
      <c r="Q835">
        <v>2</v>
      </c>
      <c r="R835">
        <v>9</v>
      </c>
      <c r="S835">
        <v>5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CT835">
        <v>1.4630000000000001</v>
      </c>
    </row>
    <row r="836" spans="1:98" x14ac:dyDescent="0.25">
      <c r="A836" s="80" t="s">
        <v>902</v>
      </c>
      <c r="B836">
        <v>80000</v>
      </c>
      <c r="C836">
        <v>80000</v>
      </c>
      <c r="D836">
        <v>80000</v>
      </c>
      <c r="E836">
        <v>0</v>
      </c>
      <c r="F836">
        <v>0</v>
      </c>
      <c r="G836">
        <v>1622463945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46283675</v>
      </c>
      <c r="O836">
        <v>0</v>
      </c>
      <c r="P836">
        <v>46283675</v>
      </c>
      <c r="Q836">
        <v>3</v>
      </c>
      <c r="R836">
        <v>32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CT836">
        <v>1.4630000000000001</v>
      </c>
    </row>
    <row r="837" spans="1:98" x14ac:dyDescent="0.25">
      <c r="A837" s="80" t="s">
        <v>903</v>
      </c>
      <c r="B837">
        <v>73480.248721641299</v>
      </c>
      <c r="C837">
        <v>73480.248721641299</v>
      </c>
      <c r="D837">
        <v>73480.248721641299</v>
      </c>
      <c r="E837">
        <v>0</v>
      </c>
      <c r="F837">
        <v>0</v>
      </c>
      <c r="G837">
        <v>1662166459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67890519</v>
      </c>
      <c r="O837">
        <v>0</v>
      </c>
      <c r="P837">
        <v>67890519</v>
      </c>
      <c r="Q837">
        <v>4</v>
      </c>
      <c r="R837">
        <v>110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CT837">
        <v>1.4630000000000001</v>
      </c>
    </row>
    <row r="838" spans="1:98" x14ac:dyDescent="0.25">
      <c r="A838" s="80" t="s">
        <v>904</v>
      </c>
      <c r="B838">
        <v>15633.090783412361</v>
      </c>
      <c r="C838">
        <v>15633.090783412361</v>
      </c>
      <c r="D838">
        <v>15633.090783412361</v>
      </c>
      <c r="E838">
        <v>14</v>
      </c>
      <c r="F838">
        <v>56</v>
      </c>
      <c r="G838">
        <v>1660126627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32712</v>
      </c>
      <c r="O838">
        <v>0</v>
      </c>
      <c r="P838">
        <v>32722</v>
      </c>
      <c r="Q838">
        <v>2</v>
      </c>
      <c r="R838">
        <v>5</v>
      </c>
      <c r="S838">
        <v>0</v>
      </c>
      <c r="T838">
        <v>0</v>
      </c>
      <c r="U838">
        <v>10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CT838">
        <v>1.4630000000000001</v>
      </c>
    </row>
    <row r="839" spans="1:98" x14ac:dyDescent="0.25">
      <c r="A839" s="80" t="s">
        <v>309</v>
      </c>
      <c r="B839">
        <v>113704.6132380147</v>
      </c>
      <c r="C839">
        <v>113704.6132380147</v>
      </c>
      <c r="D839">
        <v>113704.6132380147</v>
      </c>
      <c r="E839">
        <v>0</v>
      </c>
      <c r="F839">
        <v>0</v>
      </c>
      <c r="G839">
        <v>1672152431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171753</v>
      </c>
      <c r="O839">
        <v>0</v>
      </c>
      <c r="P839">
        <v>171769</v>
      </c>
      <c r="Q839">
        <v>3</v>
      </c>
      <c r="R839">
        <v>5</v>
      </c>
      <c r="S839">
        <v>0</v>
      </c>
      <c r="T839">
        <v>0</v>
      </c>
      <c r="U839">
        <v>16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CT839">
        <v>1.4630000000000001</v>
      </c>
    </row>
    <row r="840" spans="1:98" x14ac:dyDescent="0.25">
      <c r="A840" s="80" t="s">
        <v>1218</v>
      </c>
      <c r="B840">
        <v>115000</v>
      </c>
      <c r="C840">
        <v>115000</v>
      </c>
      <c r="D840">
        <v>115000</v>
      </c>
      <c r="E840">
        <v>0</v>
      </c>
      <c r="F840">
        <v>0</v>
      </c>
      <c r="G840">
        <v>1671941015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174468</v>
      </c>
      <c r="O840">
        <v>0</v>
      </c>
      <c r="P840">
        <v>174468</v>
      </c>
      <c r="Q840">
        <v>1</v>
      </c>
      <c r="R840">
        <v>2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CT840">
        <v>1.4630000000000001</v>
      </c>
    </row>
    <row r="841" spans="1:98" x14ac:dyDescent="0.25">
      <c r="A841" s="80" t="s">
        <v>906</v>
      </c>
      <c r="B841">
        <v>30260.246200000001</v>
      </c>
      <c r="C841">
        <v>30260.246200000001</v>
      </c>
      <c r="D841">
        <v>30260.246200000001</v>
      </c>
      <c r="E841">
        <v>0</v>
      </c>
      <c r="F841">
        <v>0</v>
      </c>
      <c r="G841">
        <v>1659106416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627394</v>
      </c>
      <c r="O841">
        <v>0</v>
      </c>
      <c r="P841">
        <v>627394</v>
      </c>
      <c r="Q841">
        <v>4</v>
      </c>
      <c r="R841">
        <v>17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CT841">
        <v>1.4630000000000001</v>
      </c>
    </row>
    <row r="842" spans="1:98" x14ac:dyDescent="0.25">
      <c r="A842" s="80" t="s">
        <v>1297</v>
      </c>
      <c r="B842">
        <v>406000</v>
      </c>
      <c r="C842">
        <v>406000</v>
      </c>
      <c r="D842">
        <v>406000</v>
      </c>
      <c r="E842">
        <v>0</v>
      </c>
      <c r="F842">
        <v>0</v>
      </c>
      <c r="G842">
        <v>1671794183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597998</v>
      </c>
      <c r="O842">
        <v>0</v>
      </c>
      <c r="P842">
        <v>599233</v>
      </c>
      <c r="Q842">
        <v>4</v>
      </c>
      <c r="R842">
        <v>6</v>
      </c>
      <c r="S842">
        <v>0</v>
      </c>
      <c r="T842">
        <v>1208</v>
      </c>
      <c r="U842">
        <v>27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27</v>
      </c>
      <c r="CT842">
        <v>1.4630000000000001</v>
      </c>
    </row>
    <row r="843" spans="1:98" x14ac:dyDescent="0.25">
      <c r="A843" s="80" t="s">
        <v>907</v>
      </c>
      <c r="B843">
        <v>28926.848655245441</v>
      </c>
      <c r="C843">
        <v>28926.848655245441</v>
      </c>
      <c r="D843">
        <v>28926.848655245441</v>
      </c>
      <c r="E843">
        <v>0</v>
      </c>
      <c r="F843">
        <v>0</v>
      </c>
      <c r="G843">
        <v>1672168307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42518</v>
      </c>
      <c r="O843">
        <v>0</v>
      </c>
      <c r="P843">
        <v>42518</v>
      </c>
      <c r="Q843">
        <v>1</v>
      </c>
      <c r="R843">
        <v>1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CT843">
        <v>1.4630000000000001</v>
      </c>
    </row>
    <row r="844" spans="1:98" x14ac:dyDescent="0.25">
      <c r="A844" s="80" t="s">
        <v>269</v>
      </c>
      <c r="B844">
        <v>1447056.4033725611</v>
      </c>
      <c r="C844">
        <v>1447056.4033725611</v>
      </c>
      <c r="D844">
        <v>1447056.4033725611</v>
      </c>
      <c r="E844">
        <v>0</v>
      </c>
      <c r="F844">
        <v>0</v>
      </c>
      <c r="G844">
        <v>1671439211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2128882</v>
      </c>
      <c r="O844">
        <v>0</v>
      </c>
      <c r="P844">
        <v>2128955</v>
      </c>
      <c r="Q844">
        <v>3</v>
      </c>
      <c r="R844">
        <v>6</v>
      </c>
      <c r="S844">
        <v>0</v>
      </c>
      <c r="T844">
        <v>0</v>
      </c>
      <c r="U844">
        <v>73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CT844">
        <v>1.4630000000000001</v>
      </c>
    </row>
    <row r="845" spans="1:98" x14ac:dyDescent="0.25">
      <c r="A845" s="80" t="s">
        <v>382</v>
      </c>
      <c r="B845">
        <v>122328.10050028931</v>
      </c>
      <c r="C845">
        <v>64494.768973258979</v>
      </c>
      <c r="D845">
        <v>64483.11093853043</v>
      </c>
      <c r="E845">
        <v>53</v>
      </c>
      <c r="F845">
        <v>19</v>
      </c>
      <c r="G845">
        <v>1581499409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96905</v>
      </c>
      <c r="O845">
        <v>0</v>
      </c>
      <c r="P845">
        <v>96905</v>
      </c>
      <c r="Q845">
        <v>2</v>
      </c>
      <c r="R845">
        <v>4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CT845">
        <v>1.4630000000000001</v>
      </c>
    </row>
    <row r="846" spans="1:98" x14ac:dyDescent="0.25">
      <c r="A846" s="80" t="s">
        <v>270</v>
      </c>
      <c r="B846">
        <v>632340.49576262967</v>
      </c>
      <c r="C846">
        <v>632340.49576262967</v>
      </c>
      <c r="D846">
        <v>632340.49576262967</v>
      </c>
      <c r="E846">
        <v>0</v>
      </c>
      <c r="F846">
        <v>0</v>
      </c>
      <c r="G846">
        <v>1672150511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929447</v>
      </c>
      <c r="O846">
        <v>0</v>
      </c>
      <c r="P846">
        <v>929447</v>
      </c>
      <c r="Q846">
        <v>1</v>
      </c>
      <c r="R846">
        <v>2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CT846">
        <v>1.4630000000000001</v>
      </c>
    </row>
    <row r="847" spans="1:98" x14ac:dyDescent="0.25">
      <c r="A847" s="80" t="s">
        <v>908</v>
      </c>
      <c r="B847">
        <v>19346.04071068146</v>
      </c>
      <c r="C847">
        <v>0</v>
      </c>
      <c r="D847">
        <v>0</v>
      </c>
      <c r="E847">
        <v>9</v>
      </c>
      <c r="F847">
        <v>78</v>
      </c>
      <c r="G847">
        <v>1653993153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1183</v>
      </c>
      <c r="O847">
        <v>0</v>
      </c>
      <c r="P847">
        <v>1228</v>
      </c>
      <c r="Q847">
        <v>2</v>
      </c>
      <c r="R847">
        <v>5</v>
      </c>
      <c r="S847">
        <v>0</v>
      </c>
      <c r="T847">
        <v>0</v>
      </c>
      <c r="U847">
        <v>45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CT847">
        <v>1.4630000000000001</v>
      </c>
    </row>
    <row r="848" spans="1:98" x14ac:dyDescent="0.25">
      <c r="A848" s="80" t="s">
        <v>1196</v>
      </c>
      <c r="B848">
        <v>22082.815275609999</v>
      </c>
      <c r="C848">
        <v>22082.815275609999</v>
      </c>
      <c r="D848">
        <v>22082.815275609999</v>
      </c>
      <c r="E848">
        <v>0</v>
      </c>
      <c r="F848">
        <v>0</v>
      </c>
      <c r="G848">
        <v>1668455507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3969217</v>
      </c>
      <c r="O848">
        <v>0</v>
      </c>
      <c r="P848">
        <v>3969260</v>
      </c>
      <c r="Q848">
        <v>5</v>
      </c>
      <c r="R848">
        <v>116</v>
      </c>
      <c r="S848">
        <v>0</v>
      </c>
      <c r="T848">
        <v>0</v>
      </c>
      <c r="U848">
        <v>2</v>
      </c>
      <c r="V848">
        <v>41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CT848">
        <v>1.4630000000000001</v>
      </c>
    </row>
    <row r="849" spans="1:98" x14ac:dyDescent="0.25">
      <c r="A849" s="80" t="s">
        <v>1298</v>
      </c>
      <c r="B849">
        <v>17698.9234</v>
      </c>
      <c r="C849">
        <v>17698.9234</v>
      </c>
      <c r="D849">
        <v>17698.9234</v>
      </c>
      <c r="E849">
        <v>0</v>
      </c>
      <c r="F849">
        <v>0</v>
      </c>
      <c r="G849">
        <v>1671549359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72119</v>
      </c>
      <c r="O849">
        <v>0</v>
      </c>
      <c r="P849">
        <v>72119</v>
      </c>
      <c r="Q849">
        <v>2</v>
      </c>
      <c r="R849">
        <v>10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CT849">
        <v>1.4630000000000001</v>
      </c>
    </row>
    <row r="850" spans="1:98" x14ac:dyDescent="0.25">
      <c r="A850" s="80" t="s">
        <v>271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570917.15098069585</v>
      </c>
      <c r="I850">
        <v>570917.15098069585</v>
      </c>
      <c r="J850">
        <v>570917.15098069585</v>
      </c>
      <c r="K850">
        <v>0</v>
      </c>
      <c r="L850">
        <v>0</v>
      </c>
      <c r="M850">
        <v>1672177523</v>
      </c>
      <c r="N850">
        <v>0</v>
      </c>
      <c r="O850">
        <v>0</v>
      </c>
      <c r="P850">
        <v>1679018</v>
      </c>
      <c r="Q850">
        <v>1</v>
      </c>
      <c r="R850">
        <v>2</v>
      </c>
      <c r="S850">
        <v>0</v>
      </c>
      <c r="T850">
        <v>1679018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CT850">
        <v>1.4630000000000001</v>
      </c>
    </row>
    <row r="851" spans="1:98" x14ac:dyDescent="0.25">
      <c r="A851" s="80" t="s">
        <v>909</v>
      </c>
      <c r="B851">
        <v>15000</v>
      </c>
      <c r="C851">
        <v>15000</v>
      </c>
      <c r="D851">
        <v>15000</v>
      </c>
      <c r="E851">
        <v>0</v>
      </c>
      <c r="F851">
        <v>0</v>
      </c>
      <c r="G851">
        <v>1615951229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4986332</v>
      </c>
      <c r="O851">
        <v>0</v>
      </c>
      <c r="P851">
        <v>4986332</v>
      </c>
      <c r="Q851">
        <v>3</v>
      </c>
      <c r="R851">
        <v>22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CT851">
        <v>1.4630000000000001</v>
      </c>
    </row>
    <row r="852" spans="1:98" x14ac:dyDescent="0.25">
      <c r="A852" s="80" t="s">
        <v>910</v>
      </c>
      <c r="B852">
        <v>68862.393094156374</v>
      </c>
      <c r="C852">
        <v>68862.393094156374</v>
      </c>
      <c r="D852">
        <v>68862.393094156374</v>
      </c>
      <c r="E852">
        <v>0</v>
      </c>
      <c r="F852">
        <v>0</v>
      </c>
      <c r="G852">
        <v>1672158443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4175476</v>
      </c>
      <c r="O852">
        <v>0</v>
      </c>
      <c r="P852">
        <v>4175476</v>
      </c>
      <c r="Q852">
        <v>3</v>
      </c>
      <c r="R852">
        <v>63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CT852">
        <v>1.4630000000000001</v>
      </c>
    </row>
    <row r="853" spans="1:98" x14ac:dyDescent="0.25">
      <c r="A853" s="80" t="s">
        <v>272</v>
      </c>
      <c r="B853">
        <v>984466.07017195853</v>
      </c>
      <c r="C853">
        <v>984466.07017195853</v>
      </c>
      <c r="D853">
        <v>984466.07017195853</v>
      </c>
      <c r="E853">
        <v>0</v>
      </c>
      <c r="F853">
        <v>0</v>
      </c>
      <c r="G853">
        <v>1670272331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1447019</v>
      </c>
      <c r="O853">
        <v>0</v>
      </c>
      <c r="P853">
        <v>1447019</v>
      </c>
      <c r="Q853">
        <v>1</v>
      </c>
      <c r="R853">
        <v>2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CT853">
        <v>1.4630000000000001</v>
      </c>
    </row>
    <row r="854" spans="1:98" x14ac:dyDescent="0.25">
      <c r="A854" s="80" t="s">
        <v>911</v>
      </c>
      <c r="B854">
        <v>15000</v>
      </c>
      <c r="C854">
        <v>0</v>
      </c>
      <c r="D854">
        <v>0</v>
      </c>
      <c r="E854">
        <v>0</v>
      </c>
      <c r="F854">
        <v>0</v>
      </c>
      <c r="G854">
        <v>1557452007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9687</v>
      </c>
      <c r="O854">
        <v>0</v>
      </c>
      <c r="P854">
        <v>9687</v>
      </c>
      <c r="Q854">
        <v>1</v>
      </c>
      <c r="R854">
        <v>6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CT854">
        <v>1.4630000000000001</v>
      </c>
    </row>
    <row r="855" spans="1:98" x14ac:dyDescent="0.25">
      <c r="A855" s="80" t="s">
        <v>310</v>
      </c>
      <c r="B855">
        <v>125356.3091092215</v>
      </c>
      <c r="C855">
        <v>125356.3091092215</v>
      </c>
      <c r="D855">
        <v>125356.3091092215</v>
      </c>
      <c r="E855">
        <v>0</v>
      </c>
      <c r="F855">
        <v>0</v>
      </c>
      <c r="G855">
        <v>1671821159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21230810</v>
      </c>
      <c r="O855">
        <v>0</v>
      </c>
      <c r="P855">
        <v>21686660</v>
      </c>
      <c r="Q855">
        <v>7</v>
      </c>
      <c r="R855">
        <v>64</v>
      </c>
      <c r="S855">
        <v>49</v>
      </c>
      <c r="T855">
        <v>11</v>
      </c>
      <c r="U855">
        <v>387459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68331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455839</v>
      </c>
      <c r="CT855">
        <v>1.4630000000000001</v>
      </c>
    </row>
    <row r="856" spans="1:98" x14ac:dyDescent="0.25">
      <c r="A856" s="80" t="s">
        <v>912</v>
      </c>
      <c r="B856">
        <v>25703.200000000001</v>
      </c>
      <c r="C856">
        <v>25703.200000000001</v>
      </c>
      <c r="D856">
        <v>0</v>
      </c>
      <c r="E856">
        <v>0</v>
      </c>
      <c r="F856">
        <v>0</v>
      </c>
      <c r="G856">
        <v>1531476447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93770</v>
      </c>
      <c r="O856">
        <v>0</v>
      </c>
      <c r="P856">
        <v>93770</v>
      </c>
      <c r="Q856">
        <v>1</v>
      </c>
      <c r="R856">
        <v>9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CT856">
        <v>1.4630000000000001</v>
      </c>
    </row>
    <row r="857" spans="1:98" x14ac:dyDescent="0.25">
      <c r="A857" s="80" t="s">
        <v>1299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100000</v>
      </c>
      <c r="I857">
        <v>100000</v>
      </c>
      <c r="J857">
        <v>100000</v>
      </c>
      <c r="K857">
        <v>0</v>
      </c>
      <c r="L857">
        <v>0</v>
      </c>
      <c r="M857">
        <v>1671440337</v>
      </c>
      <c r="N857">
        <v>2506</v>
      </c>
      <c r="O857">
        <v>0</v>
      </c>
      <c r="P857">
        <v>149493</v>
      </c>
      <c r="Q857">
        <v>6</v>
      </c>
      <c r="R857">
        <v>14</v>
      </c>
      <c r="S857">
        <v>1</v>
      </c>
      <c r="T857">
        <v>146986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1</v>
      </c>
      <c r="CT857">
        <v>1.4630000000000001</v>
      </c>
    </row>
    <row r="858" spans="1:98" x14ac:dyDescent="0.25">
      <c r="A858" s="80" t="s">
        <v>1300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41852.327568516113</v>
      </c>
      <c r="I858">
        <v>41852.327568516113</v>
      </c>
      <c r="J858">
        <v>41852.327568516113</v>
      </c>
      <c r="K858">
        <v>0</v>
      </c>
      <c r="L858">
        <v>0</v>
      </c>
      <c r="M858">
        <v>1672017772</v>
      </c>
      <c r="N858">
        <v>63</v>
      </c>
      <c r="O858">
        <v>0</v>
      </c>
      <c r="P858">
        <v>61599</v>
      </c>
      <c r="Q858">
        <v>5</v>
      </c>
      <c r="R858">
        <v>9</v>
      </c>
      <c r="S858">
        <v>19</v>
      </c>
      <c r="T858">
        <v>61517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19</v>
      </c>
      <c r="CT858">
        <v>1.4630000000000001</v>
      </c>
    </row>
    <row r="859" spans="1:98" x14ac:dyDescent="0.25">
      <c r="A859" s="80" t="s">
        <v>1219</v>
      </c>
      <c r="B859">
        <v>24555.28808640159</v>
      </c>
      <c r="C859">
        <v>24555.28808640159</v>
      </c>
      <c r="D859">
        <v>24555.28808640159</v>
      </c>
      <c r="E859">
        <v>0</v>
      </c>
      <c r="F859">
        <v>0</v>
      </c>
      <c r="G859">
        <v>1672155299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35798272</v>
      </c>
      <c r="O859">
        <v>0</v>
      </c>
      <c r="P859">
        <v>36914598</v>
      </c>
      <c r="Q859">
        <v>7</v>
      </c>
      <c r="R859">
        <v>160</v>
      </c>
      <c r="S859">
        <v>12</v>
      </c>
      <c r="T859">
        <v>0</v>
      </c>
      <c r="U859">
        <v>7</v>
      </c>
      <c r="V859">
        <v>2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1116305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CT859">
        <v>1.4630000000000001</v>
      </c>
    </row>
    <row r="860" spans="1:98" x14ac:dyDescent="0.25">
      <c r="A860" s="80" t="s">
        <v>913</v>
      </c>
      <c r="B860">
        <v>58707</v>
      </c>
      <c r="C860">
        <v>58707</v>
      </c>
      <c r="D860">
        <v>58707</v>
      </c>
      <c r="E860">
        <v>0</v>
      </c>
      <c r="F860">
        <v>0</v>
      </c>
      <c r="G860">
        <v>1613691810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59835142</v>
      </c>
      <c r="O860">
        <v>0</v>
      </c>
      <c r="P860">
        <v>59835142</v>
      </c>
      <c r="Q860">
        <v>4</v>
      </c>
      <c r="R860">
        <v>43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CT860">
        <v>1.4630000000000001</v>
      </c>
    </row>
    <row r="861" spans="1:98" x14ac:dyDescent="0.25">
      <c r="A861" s="80" t="s">
        <v>914</v>
      </c>
      <c r="B861">
        <v>26806</v>
      </c>
      <c r="C861">
        <v>26806</v>
      </c>
      <c r="D861">
        <v>26806</v>
      </c>
      <c r="E861">
        <v>10</v>
      </c>
      <c r="F861">
        <v>32</v>
      </c>
      <c r="G861">
        <v>1642360307</v>
      </c>
      <c r="H861">
        <v>5380.4303701812951</v>
      </c>
      <c r="I861">
        <v>0.12031416367458241</v>
      </c>
      <c r="J861">
        <v>0.12031416367458241</v>
      </c>
      <c r="K861">
        <v>0</v>
      </c>
      <c r="L861">
        <v>2</v>
      </c>
      <c r="M861">
        <v>1638834592</v>
      </c>
      <c r="N861">
        <v>1350089</v>
      </c>
      <c r="O861">
        <v>0</v>
      </c>
      <c r="P861">
        <v>1371498</v>
      </c>
      <c r="Q861">
        <v>3</v>
      </c>
      <c r="R861">
        <v>11</v>
      </c>
      <c r="S861">
        <v>0</v>
      </c>
      <c r="T861">
        <v>21409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CT861">
        <v>1.4630000000000001</v>
      </c>
    </row>
    <row r="862" spans="1:98" x14ac:dyDescent="0.25">
      <c r="A862" s="80" t="s">
        <v>915</v>
      </c>
      <c r="B862">
        <v>31373.686086869999</v>
      </c>
      <c r="C862">
        <v>31373.686086869999</v>
      </c>
      <c r="D862">
        <v>2.4999999999999999E-17</v>
      </c>
      <c r="E862">
        <v>2</v>
      </c>
      <c r="F862">
        <v>0</v>
      </c>
      <c r="G862">
        <v>1552958371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1921</v>
      </c>
      <c r="O862">
        <v>0</v>
      </c>
      <c r="P862">
        <v>1921</v>
      </c>
      <c r="Q862">
        <v>1</v>
      </c>
      <c r="R862">
        <v>1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CT862">
        <v>1.4630000000000001</v>
      </c>
    </row>
    <row r="863" spans="1:98" x14ac:dyDescent="0.25">
      <c r="A863" s="80" t="s">
        <v>166</v>
      </c>
      <c r="B863">
        <v>130358.746381128</v>
      </c>
      <c r="C863">
        <v>108339.860228192</v>
      </c>
      <c r="D863">
        <v>108339.860228192</v>
      </c>
      <c r="E863">
        <v>76</v>
      </c>
      <c r="F863">
        <v>75</v>
      </c>
      <c r="G863">
        <v>1660327723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202513</v>
      </c>
      <c r="O863">
        <v>0</v>
      </c>
      <c r="P863">
        <v>202531</v>
      </c>
      <c r="Q863">
        <v>5</v>
      </c>
      <c r="R863">
        <v>15</v>
      </c>
      <c r="S863">
        <v>0</v>
      </c>
      <c r="T863">
        <v>0</v>
      </c>
      <c r="U863">
        <v>18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CT863">
        <v>1.4630000000000001</v>
      </c>
    </row>
    <row r="864" spans="1:98" x14ac:dyDescent="0.25">
      <c r="A864" s="80" t="s">
        <v>916</v>
      </c>
      <c r="B864">
        <v>22452.733031709999</v>
      </c>
      <c r="C864">
        <v>22452.733031709999</v>
      </c>
      <c r="D864">
        <v>22452.733031709999</v>
      </c>
      <c r="E864">
        <v>0</v>
      </c>
      <c r="F864">
        <v>0</v>
      </c>
      <c r="G864">
        <v>1671459995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1874110</v>
      </c>
      <c r="O864">
        <v>0</v>
      </c>
      <c r="P864">
        <v>2293802</v>
      </c>
      <c r="Q864">
        <v>7</v>
      </c>
      <c r="R864">
        <v>32</v>
      </c>
      <c r="S864">
        <v>397312</v>
      </c>
      <c r="T864">
        <v>0</v>
      </c>
      <c r="U864">
        <v>11700</v>
      </c>
      <c r="V864">
        <v>4979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5395</v>
      </c>
      <c r="AQ864">
        <v>0</v>
      </c>
      <c r="AR864">
        <v>306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CT864">
        <v>1.4630000000000001</v>
      </c>
    </row>
    <row r="865" spans="1:98" x14ac:dyDescent="0.25">
      <c r="A865" s="80" t="s">
        <v>917</v>
      </c>
      <c r="B865">
        <v>20180</v>
      </c>
      <c r="C865">
        <v>20180</v>
      </c>
      <c r="D865">
        <v>20180</v>
      </c>
      <c r="E865">
        <v>0</v>
      </c>
      <c r="F865">
        <v>0</v>
      </c>
      <c r="G865">
        <v>1614072932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48240</v>
      </c>
      <c r="O865">
        <v>0</v>
      </c>
      <c r="P865">
        <v>48249</v>
      </c>
      <c r="Q865">
        <v>2</v>
      </c>
      <c r="R865">
        <v>11</v>
      </c>
      <c r="S865">
        <v>0</v>
      </c>
      <c r="T865">
        <v>0</v>
      </c>
      <c r="U865">
        <v>9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CT865">
        <v>1.4630000000000001</v>
      </c>
    </row>
    <row r="866" spans="1:98" x14ac:dyDescent="0.25">
      <c r="A866" s="80" t="s">
        <v>1197</v>
      </c>
      <c r="B866">
        <v>18138.7921809</v>
      </c>
      <c r="C866">
        <v>18138.7921809</v>
      </c>
      <c r="D866">
        <v>18138.7921809</v>
      </c>
      <c r="E866">
        <v>0</v>
      </c>
      <c r="F866">
        <v>0</v>
      </c>
      <c r="G866">
        <v>1671470867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5315767</v>
      </c>
      <c r="O866">
        <v>0</v>
      </c>
      <c r="P866">
        <v>5315767</v>
      </c>
      <c r="Q866">
        <v>4</v>
      </c>
      <c r="R866">
        <v>44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CT866">
        <v>1.4630000000000001</v>
      </c>
    </row>
    <row r="867" spans="1:98" x14ac:dyDescent="0.25">
      <c r="A867" s="80" t="s">
        <v>311</v>
      </c>
      <c r="B867">
        <v>186951.61105702</v>
      </c>
      <c r="C867">
        <v>186951.61105702</v>
      </c>
      <c r="D867">
        <v>186951.61105702</v>
      </c>
      <c r="E867">
        <v>0</v>
      </c>
      <c r="F867">
        <v>0</v>
      </c>
      <c r="G867">
        <v>1672161143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98753894</v>
      </c>
      <c r="O867">
        <v>0</v>
      </c>
      <c r="P867">
        <v>98753962</v>
      </c>
      <c r="Q867">
        <v>4</v>
      </c>
      <c r="R867">
        <v>70</v>
      </c>
      <c r="S867">
        <v>68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CT867">
        <v>1.4630000000000001</v>
      </c>
    </row>
    <row r="868" spans="1:98" x14ac:dyDescent="0.25">
      <c r="A868" s="80" t="s">
        <v>918</v>
      </c>
      <c r="B868">
        <v>41139.988026320003</v>
      </c>
      <c r="C868">
        <v>41139.988026320003</v>
      </c>
      <c r="D868">
        <v>41139.988026320003</v>
      </c>
      <c r="E868">
        <v>0</v>
      </c>
      <c r="F868">
        <v>0</v>
      </c>
      <c r="G868">
        <v>1668246011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1992051</v>
      </c>
      <c r="O868">
        <v>0</v>
      </c>
      <c r="P868">
        <v>1992051</v>
      </c>
      <c r="Q868">
        <v>2</v>
      </c>
      <c r="R868">
        <v>29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CT868">
        <v>1.4630000000000001</v>
      </c>
    </row>
    <row r="869" spans="1:98" x14ac:dyDescent="0.25">
      <c r="A869" s="80" t="s">
        <v>1301</v>
      </c>
      <c r="B869">
        <v>20888.55595749</v>
      </c>
      <c r="C869">
        <v>20888.55595749</v>
      </c>
      <c r="D869">
        <v>20888.55595749</v>
      </c>
      <c r="E869">
        <v>0</v>
      </c>
      <c r="F869">
        <v>0</v>
      </c>
      <c r="G869">
        <v>1670501015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30703</v>
      </c>
      <c r="O869">
        <v>0</v>
      </c>
      <c r="P869">
        <v>30703</v>
      </c>
      <c r="Q869">
        <v>1</v>
      </c>
      <c r="R869">
        <v>1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CT869">
        <v>1.4630000000000001</v>
      </c>
    </row>
    <row r="870" spans="1:98" x14ac:dyDescent="0.25">
      <c r="A870" s="80" t="s">
        <v>1302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110000</v>
      </c>
      <c r="I870">
        <v>110000</v>
      </c>
      <c r="J870">
        <v>110000</v>
      </c>
      <c r="K870">
        <v>0</v>
      </c>
      <c r="L870">
        <v>0</v>
      </c>
      <c r="M870">
        <v>1671271514</v>
      </c>
      <c r="N870">
        <v>61</v>
      </c>
      <c r="O870">
        <v>0</v>
      </c>
      <c r="P870">
        <v>161788</v>
      </c>
      <c r="Q870">
        <v>3</v>
      </c>
      <c r="R870">
        <v>5</v>
      </c>
      <c r="S870">
        <v>43</v>
      </c>
      <c r="T870">
        <v>161684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43</v>
      </c>
      <c r="CT870">
        <v>1.4630000000000001</v>
      </c>
    </row>
    <row r="871" spans="1:98" x14ac:dyDescent="0.25">
      <c r="A871" s="80" t="s">
        <v>919</v>
      </c>
      <c r="B871">
        <v>28032.586455780001</v>
      </c>
      <c r="C871">
        <v>28032.586455780001</v>
      </c>
      <c r="D871">
        <v>28032.586455780001</v>
      </c>
      <c r="E871">
        <v>0</v>
      </c>
      <c r="F871">
        <v>0</v>
      </c>
      <c r="G871">
        <v>1668031427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172512</v>
      </c>
      <c r="O871">
        <v>0</v>
      </c>
      <c r="P871">
        <v>172512</v>
      </c>
      <c r="Q871">
        <v>4</v>
      </c>
      <c r="R871">
        <v>9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CT871">
        <v>1.4630000000000001</v>
      </c>
    </row>
    <row r="872" spans="1:98" x14ac:dyDescent="0.25">
      <c r="A872" s="80" t="s">
        <v>920</v>
      </c>
      <c r="B872">
        <v>38583</v>
      </c>
      <c r="C872">
        <v>38583</v>
      </c>
      <c r="D872">
        <v>38583</v>
      </c>
      <c r="E872">
        <v>0</v>
      </c>
      <c r="F872">
        <v>0</v>
      </c>
      <c r="G872">
        <v>1671554723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4510570</v>
      </c>
      <c r="O872">
        <v>0</v>
      </c>
      <c r="P872">
        <v>4510570</v>
      </c>
      <c r="Q872">
        <v>4</v>
      </c>
      <c r="R872">
        <v>38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CT872">
        <v>1.4630000000000001</v>
      </c>
    </row>
    <row r="873" spans="1:98" x14ac:dyDescent="0.25">
      <c r="A873" s="80" t="s">
        <v>273</v>
      </c>
      <c r="B873">
        <v>258272.78744105811</v>
      </c>
      <c r="C873">
        <v>258272.78744105811</v>
      </c>
      <c r="D873">
        <v>258272.78744105811</v>
      </c>
      <c r="E873">
        <v>0</v>
      </c>
      <c r="F873">
        <v>0</v>
      </c>
      <c r="G873">
        <v>1672175387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759377</v>
      </c>
      <c r="O873">
        <v>0</v>
      </c>
      <c r="P873">
        <v>759377</v>
      </c>
      <c r="Q873">
        <v>3</v>
      </c>
      <c r="R873">
        <v>5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CT873">
        <v>1.4630000000000001</v>
      </c>
    </row>
    <row r="874" spans="1:98" x14ac:dyDescent="0.25">
      <c r="A874" s="80" t="s">
        <v>921</v>
      </c>
      <c r="B874">
        <v>97527.318545317656</v>
      </c>
      <c r="C874">
        <v>97527.318545317656</v>
      </c>
      <c r="D874">
        <v>97527.318545317656</v>
      </c>
      <c r="E874">
        <v>0</v>
      </c>
      <c r="F874">
        <v>0</v>
      </c>
      <c r="G874">
        <v>1671461879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149120</v>
      </c>
      <c r="O874">
        <v>0</v>
      </c>
      <c r="P874">
        <v>149120</v>
      </c>
      <c r="Q874">
        <v>2</v>
      </c>
      <c r="R874">
        <v>4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CT874">
        <v>1.4630000000000001</v>
      </c>
    </row>
    <row r="875" spans="1:98" x14ac:dyDescent="0.25">
      <c r="A875" s="80" t="s">
        <v>1303</v>
      </c>
      <c r="B875">
        <v>2728001</v>
      </c>
      <c r="C875">
        <v>2728001</v>
      </c>
      <c r="D875">
        <v>2728001</v>
      </c>
      <c r="E875">
        <v>0</v>
      </c>
      <c r="F875">
        <v>0</v>
      </c>
      <c r="G875">
        <v>1672035251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4010965</v>
      </c>
      <c r="O875">
        <v>0</v>
      </c>
      <c r="P875">
        <v>4010965</v>
      </c>
      <c r="Q875">
        <v>1</v>
      </c>
      <c r="R875">
        <v>2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CT875">
        <v>1.4630000000000001</v>
      </c>
    </row>
    <row r="876" spans="1:98" x14ac:dyDescent="0.25">
      <c r="A876" s="80" t="s">
        <v>922</v>
      </c>
      <c r="B876">
        <v>15619.480628200001</v>
      </c>
      <c r="C876">
        <v>15619.480628200001</v>
      </c>
      <c r="D876">
        <v>15619.480628200001</v>
      </c>
      <c r="E876">
        <v>0</v>
      </c>
      <c r="F876">
        <v>0</v>
      </c>
      <c r="G876">
        <v>1658226698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23001</v>
      </c>
      <c r="O876">
        <v>0</v>
      </c>
      <c r="P876">
        <v>23001</v>
      </c>
      <c r="Q876">
        <v>1</v>
      </c>
      <c r="R876">
        <v>3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CT876">
        <v>1.4630000000000001</v>
      </c>
    </row>
    <row r="877" spans="1:98" x14ac:dyDescent="0.25">
      <c r="A877" s="80" t="s">
        <v>923</v>
      </c>
      <c r="B877">
        <v>65935.546814000001</v>
      </c>
      <c r="C877">
        <v>65935.546814000001</v>
      </c>
      <c r="D877">
        <v>65935.546814000001</v>
      </c>
      <c r="E877">
        <v>0</v>
      </c>
      <c r="F877">
        <v>0</v>
      </c>
      <c r="G877">
        <v>1672146959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8864634</v>
      </c>
      <c r="O877">
        <v>0</v>
      </c>
      <c r="P877">
        <v>8864634</v>
      </c>
      <c r="Q877">
        <v>2</v>
      </c>
      <c r="R877">
        <v>44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CT877">
        <v>1.4630000000000001</v>
      </c>
    </row>
    <row r="878" spans="1:98" x14ac:dyDescent="0.25">
      <c r="A878" s="80" t="s">
        <v>924</v>
      </c>
      <c r="B878">
        <v>38241.974012999999</v>
      </c>
      <c r="C878">
        <v>38241.974012999999</v>
      </c>
      <c r="D878">
        <v>38241.974012999999</v>
      </c>
      <c r="E878">
        <v>0</v>
      </c>
      <c r="F878">
        <v>0</v>
      </c>
      <c r="G878">
        <v>1668513095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1116924</v>
      </c>
      <c r="O878">
        <v>0</v>
      </c>
      <c r="P878">
        <v>1116924</v>
      </c>
      <c r="Q878">
        <v>3</v>
      </c>
      <c r="R878">
        <v>29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CT878">
        <v>1.4630000000000001</v>
      </c>
    </row>
    <row r="879" spans="1:98" x14ac:dyDescent="0.25">
      <c r="A879" s="80" t="s">
        <v>925</v>
      </c>
      <c r="B879">
        <v>19063.265387560001</v>
      </c>
      <c r="C879">
        <v>19063.265387560001</v>
      </c>
      <c r="D879">
        <v>19063.265387560001</v>
      </c>
      <c r="E879">
        <v>0</v>
      </c>
      <c r="F879">
        <v>0</v>
      </c>
      <c r="G879">
        <v>1658567388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113934</v>
      </c>
      <c r="O879">
        <v>0</v>
      </c>
      <c r="P879">
        <v>113934</v>
      </c>
      <c r="Q879">
        <v>1</v>
      </c>
      <c r="R879">
        <v>3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CT879">
        <v>1.4630000000000001</v>
      </c>
    </row>
    <row r="880" spans="1:98" x14ac:dyDescent="0.25">
      <c r="A880" s="80" t="s">
        <v>1304</v>
      </c>
      <c r="B880">
        <v>1000000</v>
      </c>
      <c r="C880">
        <v>1000000</v>
      </c>
      <c r="D880">
        <v>1000000</v>
      </c>
      <c r="E880">
        <v>0</v>
      </c>
      <c r="F880">
        <v>0</v>
      </c>
      <c r="G880">
        <v>1670417711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20782260</v>
      </c>
      <c r="O880">
        <v>0</v>
      </c>
      <c r="P880">
        <v>20782260</v>
      </c>
      <c r="Q880">
        <v>3</v>
      </c>
      <c r="R880">
        <v>8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CT880">
        <v>1.4630000000000001</v>
      </c>
    </row>
    <row r="881" spans="1:98" x14ac:dyDescent="0.25">
      <c r="A881" s="80" t="s">
        <v>926</v>
      </c>
      <c r="B881">
        <v>29186.244006212932</v>
      </c>
      <c r="C881">
        <v>29186.244006212932</v>
      </c>
      <c r="D881">
        <v>29186.244006212932</v>
      </c>
      <c r="E881">
        <v>0</v>
      </c>
      <c r="F881">
        <v>0</v>
      </c>
      <c r="G881">
        <v>1660877549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3080357</v>
      </c>
      <c r="O881">
        <v>0</v>
      </c>
      <c r="P881">
        <v>3223883</v>
      </c>
      <c r="Q881">
        <v>6</v>
      </c>
      <c r="R881">
        <v>46</v>
      </c>
      <c r="S881">
        <v>30719</v>
      </c>
      <c r="T881">
        <v>28482</v>
      </c>
      <c r="U881">
        <v>0</v>
      </c>
      <c r="V881">
        <v>20968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63357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115044</v>
      </c>
      <c r="CT881">
        <v>1.4630000000000001</v>
      </c>
    </row>
    <row r="882" spans="1:98" x14ac:dyDescent="0.25">
      <c r="A882" s="80" t="s">
        <v>1220</v>
      </c>
      <c r="B882">
        <v>18182.050403540401</v>
      </c>
      <c r="C882">
        <v>18182.050403540401</v>
      </c>
      <c r="D882">
        <v>18182.050403540401</v>
      </c>
      <c r="E882">
        <v>0</v>
      </c>
      <c r="F882">
        <v>0</v>
      </c>
      <c r="G882">
        <v>1671949211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3151224</v>
      </c>
      <c r="O882">
        <v>0</v>
      </c>
      <c r="P882">
        <v>3151236</v>
      </c>
      <c r="Q882">
        <v>3</v>
      </c>
      <c r="R882">
        <v>60</v>
      </c>
      <c r="S882">
        <v>0</v>
      </c>
      <c r="T882">
        <v>0</v>
      </c>
      <c r="U882">
        <v>12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CT882">
        <v>1.4630000000000001</v>
      </c>
    </row>
    <row r="883" spans="1:98" x14ac:dyDescent="0.25">
      <c r="A883" s="80" t="s">
        <v>312</v>
      </c>
      <c r="B883">
        <v>123411.4294308877</v>
      </c>
      <c r="C883">
        <v>123411.4294308877</v>
      </c>
      <c r="D883">
        <v>123411.4294308877</v>
      </c>
      <c r="E883">
        <v>0</v>
      </c>
      <c r="F883">
        <v>0</v>
      </c>
      <c r="G883">
        <v>1672170515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181638</v>
      </c>
      <c r="O883">
        <v>0</v>
      </c>
      <c r="P883">
        <v>181638</v>
      </c>
      <c r="Q883">
        <v>2</v>
      </c>
      <c r="R883">
        <v>4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CT883">
        <v>1.4630000000000001</v>
      </c>
    </row>
    <row r="884" spans="1:98" x14ac:dyDescent="0.25">
      <c r="A884" s="80" t="s">
        <v>1198</v>
      </c>
      <c r="B884">
        <v>41710.5</v>
      </c>
      <c r="C884">
        <v>41710.5</v>
      </c>
      <c r="D884">
        <v>41710.5</v>
      </c>
      <c r="E884">
        <v>0</v>
      </c>
      <c r="F884">
        <v>0</v>
      </c>
      <c r="G884">
        <v>1670141279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446610992</v>
      </c>
      <c r="O884">
        <v>88255</v>
      </c>
      <c r="P884">
        <v>446699251</v>
      </c>
      <c r="Q884">
        <v>7</v>
      </c>
      <c r="R884">
        <v>134</v>
      </c>
      <c r="S884">
        <v>4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88259</v>
      </c>
      <c r="CT884">
        <v>1.4630000000000001</v>
      </c>
    </row>
    <row r="885" spans="1:98" x14ac:dyDescent="0.25">
      <c r="A885" s="80" t="s">
        <v>927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66560.291459401386</v>
      </c>
      <c r="I885">
        <v>0</v>
      </c>
      <c r="J885">
        <v>0</v>
      </c>
      <c r="K885">
        <v>7</v>
      </c>
      <c r="L885">
        <v>12</v>
      </c>
      <c r="M885">
        <v>1644252676</v>
      </c>
      <c r="N885">
        <v>16</v>
      </c>
      <c r="O885">
        <v>0</v>
      </c>
      <c r="P885">
        <v>30</v>
      </c>
      <c r="Q885">
        <v>5</v>
      </c>
      <c r="R885">
        <v>6</v>
      </c>
      <c r="S885">
        <v>5</v>
      </c>
      <c r="T885">
        <v>2</v>
      </c>
      <c r="U885">
        <v>7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12</v>
      </c>
      <c r="CT885">
        <v>1.4630000000000001</v>
      </c>
    </row>
    <row r="886" spans="1:98" x14ac:dyDescent="0.25">
      <c r="A886" s="80" t="s">
        <v>1221</v>
      </c>
      <c r="B886">
        <v>14112.99368863879</v>
      </c>
      <c r="C886">
        <v>14112.99368863879</v>
      </c>
      <c r="D886">
        <v>14112.99368863879</v>
      </c>
      <c r="E886">
        <v>0</v>
      </c>
      <c r="F886">
        <v>0</v>
      </c>
      <c r="G886">
        <v>1670507819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798340</v>
      </c>
      <c r="O886">
        <v>0</v>
      </c>
      <c r="P886">
        <v>1443004</v>
      </c>
      <c r="Q886">
        <v>5</v>
      </c>
      <c r="R886">
        <v>99</v>
      </c>
      <c r="S886">
        <v>484050</v>
      </c>
      <c r="T886">
        <v>0</v>
      </c>
      <c r="U886">
        <v>9584</v>
      </c>
      <c r="V886">
        <v>149095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1935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CT886">
        <v>1.4630000000000001</v>
      </c>
    </row>
    <row r="887" spans="1:98" x14ac:dyDescent="0.25">
      <c r="A887" s="80" t="s">
        <v>274</v>
      </c>
      <c r="B887">
        <v>60458092.152686633</v>
      </c>
      <c r="C887">
        <v>60458092.152686633</v>
      </c>
      <c r="D887">
        <v>60458092.152686633</v>
      </c>
      <c r="E887">
        <v>0</v>
      </c>
      <c r="F887">
        <v>0</v>
      </c>
      <c r="G887">
        <v>1672173575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88864442</v>
      </c>
      <c r="O887">
        <v>0</v>
      </c>
      <c r="P887">
        <v>88864442</v>
      </c>
      <c r="Q887">
        <v>1</v>
      </c>
      <c r="R887">
        <v>2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CT887">
        <v>1.4630000000000001</v>
      </c>
    </row>
    <row r="888" spans="1:98" x14ac:dyDescent="0.25">
      <c r="A888" s="80" t="s">
        <v>341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3229084.0492314491</v>
      </c>
      <c r="I888">
        <v>3229084.0492314491</v>
      </c>
      <c r="J888">
        <v>3229084.0492314491</v>
      </c>
      <c r="K888">
        <v>0</v>
      </c>
      <c r="L888">
        <v>0</v>
      </c>
      <c r="M888">
        <v>1672174371</v>
      </c>
      <c r="N888">
        <v>0</v>
      </c>
      <c r="O888">
        <v>0</v>
      </c>
      <c r="P888">
        <v>23658847</v>
      </c>
      <c r="Q888">
        <v>2</v>
      </c>
      <c r="R888">
        <v>4</v>
      </c>
      <c r="S888">
        <v>0</v>
      </c>
      <c r="T888">
        <v>23658847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CT888">
        <v>1.4630000000000001</v>
      </c>
    </row>
    <row r="889" spans="1:98" x14ac:dyDescent="0.25">
      <c r="A889" s="80" t="s">
        <v>928</v>
      </c>
      <c r="B889">
        <v>46317.450981000002</v>
      </c>
      <c r="C889">
        <v>46317.450981000002</v>
      </c>
      <c r="D889">
        <v>46317.450981000002</v>
      </c>
      <c r="E889">
        <v>0</v>
      </c>
      <c r="F889">
        <v>0</v>
      </c>
      <c r="G889">
        <v>1651514935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1547603</v>
      </c>
      <c r="O889">
        <v>0</v>
      </c>
      <c r="P889">
        <v>1547603</v>
      </c>
      <c r="Q889">
        <v>2</v>
      </c>
      <c r="R889">
        <v>13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CT889">
        <v>1.4630000000000001</v>
      </c>
    </row>
    <row r="890" spans="1:98" x14ac:dyDescent="0.25">
      <c r="A890" s="80" t="s">
        <v>929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19852.883506954939</v>
      </c>
      <c r="I890">
        <v>19852.883506954939</v>
      </c>
      <c r="J890">
        <v>19852.883506954939</v>
      </c>
      <c r="K890">
        <v>0</v>
      </c>
      <c r="L890">
        <v>0</v>
      </c>
      <c r="M890">
        <v>1668692190</v>
      </c>
      <c r="N890">
        <v>0</v>
      </c>
      <c r="O890">
        <v>0</v>
      </c>
      <c r="P890">
        <v>29181</v>
      </c>
      <c r="Q890">
        <v>1</v>
      </c>
      <c r="R890">
        <v>1</v>
      </c>
      <c r="S890">
        <v>0</v>
      </c>
      <c r="T890">
        <v>29181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CT890">
        <v>1.4630000000000001</v>
      </c>
    </row>
    <row r="891" spans="1:98" x14ac:dyDescent="0.25">
      <c r="A891" s="80" t="s">
        <v>930</v>
      </c>
      <c r="B891">
        <v>33351.245852549757</v>
      </c>
      <c r="C891">
        <v>33351.245852549757</v>
      </c>
      <c r="D891">
        <v>33351.245852549757</v>
      </c>
      <c r="E891">
        <v>0</v>
      </c>
      <c r="F891">
        <v>0</v>
      </c>
      <c r="G891">
        <v>1614712762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9090609</v>
      </c>
      <c r="O891">
        <v>0</v>
      </c>
      <c r="P891">
        <v>9090627</v>
      </c>
      <c r="Q891">
        <v>4</v>
      </c>
      <c r="R891">
        <v>44</v>
      </c>
      <c r="S891">
        <v>6</v>
      </c>
      <c r="T891">
        <v>0</v>
      </c>
      <c r="U891">
        <v>0</v>
      </c>
      <c r="V891">
        <v>12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CT891">
        <v>1.4630000000000001</v>
      </c>
    </row>
    <row r="892" spans="1:98" x14ac:dyDescent="0.25">
      <c r="A892" s="80" t="s">
        <v>275</v>
      </c>
      <c r="B892">
        <v>32238.146435420829</v>
      </c>
      <c r="C892">
        <v>32238.146435420829</v>
      </c>
      <c r="D892">
        <v>32238.146435420829</v>
      </c>
      <c r="E892">
        <v>0</v>
      </c>
      <c r="F892">
        <v>0</v>
      </c>
      <c r="G892">
        <v>1672157579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94468</v>
      </c>
      <c r="O892">
        <v>0</v>
      </c>
      <c r="P892">
        <v>94468</v>
      </c>
      <c r="Q892">
        <v>2</v>
      </c>
      <c r="R892">
        <v>4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CT892">
        <v>1.4630000000000001</v>
      </c>
    </row>
    <row r="893" spans="1:98" x14ac:dyDescent="0.25">
      <c r="A893" s="80" t="s">
        <v>931</v>
      </c>
      <c r="B893">
        <v>36451.178570999997</v>
      </c>
      <c r="C893">
        <v>36451.178570999997</v>
      </c>
      <c r="D893">
        <v>36451.178570999997</v>
      </c>
      <c r="E893">
        <v>0</v>
      </c>
      <c r="F893">
        <v>0</v>
      </c>
      <c r="G893">
        <v>1667873567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1553095</v>
      </c>
      <c r="O893">
        <v>0</v>
      </c>
      <c r="P893">
        <v>1553095</v>
      </c>
      <c r="Q893">
        <v>1</v>
      </c>
      <c r="R893">
        <v>6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CT893">
        <v>1.4630000000000001</v>
      </c>
    </row>
    <row r="894" spans="1:98" x14ac:dyDescent="0.25">
      <c r="A894" s="80" t="s">
        <v>1305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26288</v>
      </c>
      <c r="I894">
        <v>26288</v>
      </c>
      <c r="J894">
        <v>26288</v>
      </c>
      <c r="K894">
        <v>0</v>
      </c>
      <c r="L894">
        <v>0</v>
      </c>
      <c r="M894">
        <v>1672049155</v>
      </c>
      <c r="N894">
        <v>57</v>
      </c>
      <c r="O894">
        <v>0</v>
      </c>
      <c r="P894">
        <v>38955</v>
      </c>
      <c r="Q894">
        <v>5</v>
      </c>
      <c r="R894">
        <v>26</v>
      </c>
      <c r="S894">
        <v>258</v>
      </c>
      <c r="T894">
        <v>38640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258</v>
      </c>
      <c r="CT894">
        <v>1.4630000000000001</v>
      </c>
    </row>
    <row r="895" spans="1:98" x14ac:dyDescent="0.25">
      <c r="A895" s="80" t="s">
        <v>276</v>
      </c>
      <c r="B895">
        <v>829034.73003069172</v>
      </c>
      <c r="C895">
        <v>829034.73003069172</v>
      </c>
      <c r="D895">
        <v>829034.73003069172</v>
      </c>
      <c r="E895">
        <v>0</v>
      </c>
      <c r="F895">
        <v>0</v>
      </c>
      <c r="G895">
        <v>1666282415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1218558</v>
      </c>
      <c r="O895">
        <v>0</v>
      </c>
      <c r="P895">
        <v>1218558</v>
      </c>
      <c r="Q895">
        <v>2</v>
      </c>
      <c r="R895">
        <v>4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CT895">
        <v>1.4630000000000001</v>
      </c>
    </row>
    <row r="896" spans="1:98" x14ac:dyDescent="0.25">
      <c r="A896" s="80" t="s">
        <v>932</v>
      </c>
      <c r="B896">
        <v>16500</v>
      </c>
      <c r="C896">
        <v>16500</v>
      </c>
      <c r="D896">
        <v>16500</v>
      </c>
      <c r="E896">
        <v>0</v>
      </c>
      <c r="F896">
        <v>0</v>
      </c>
      <c r="G896">
        <v>1669699139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24372</v>
      </c>
      <c r="O896">
        <v>0</v>
      </c>
      <c r="P896">
        <v>24372</v>
      </c>
      <c r="Q896">
        <v>1</v>
      </c>
      <c r="R896">
        <v>2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CT896">
        <v>1.4630000000000001</v>
      </c>
    </row>
    <row r="897" spans="1:98" x14ac:dyDescent="0.25">
      <c r="A897" s="80" t="s">
        <v>933</v>
      </c>
      <c r="B897">
        <v>35987</v>
      </c>
      <c r="C897">
        <v>35987</v>
      </c>
      <c r="D897">
        <v>35987</v>
      </c>
      <c r="E897">
        <v>0</v>
      </c>
      <c r="F897">
        <v>0</v>
      </c>
      <c r="G897">
        <v>1671214091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92954872</v>
      </c>
      <c r="O897">
        <v>0</v>
      </c>
      <c r="P897">
        <v>92954872</v>
      </c>
      <c r="Q897">
        <v>4</v>
      </c>
      <c r="R897">
        <v>58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CT897">
        <v>1.4630000000000001</v>
      </c>
    </row>
    <row r="898" spans="1:98" x14ac:dyDescent="0.25">
      <c r="A898" s="80" t="s">
        <v>278</v>
      </c>
      <c r="B898">
        <v>47830.559314300001</v>
      </c>
      <c r="C898">
        <v>47830.559314300001</v>
      </c>
      <c r="D898">
        <v>47830.559314300001</v>
      </c>
      <c r="E898">
        <v>0</v>
      </c>
      <c r="F898">
        <v>0</v>
      </c>
      <c r="G898">
        <v>1671582839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2337757</v>
      </c>
      <c r="O898">
        <v>0</v>
      </c>
      <c r="P898">
        <v>2337757</v>
      </c>
      <c r="Q898">
        <v>2</v>
      </c>
      <c r="R898">
        <v>6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CT898">
        <v>1.4630000000000001</v>
      </c>
    </row>
    <row r="899" spans="1:98" x14ac:dyDescent="0.25">
      <c r="A899" s="80" t="s">
        <v>934</v>
      </c>
      <c r="B899">
        <v>96863.971049136526</v>
      </c>
      <c r="C899">
        <v>96863.971049136526</v>
      </c>
      <c r="D899">
        <v>96863.971049136526</v>
      </c>
      <c r="E899">
        <v>0</v>
      </c>
      <c r="F899">
        <v>0</v>
      </c>
      <c r="G899">
        <v>1671957395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2264935</v>
      </c>
      <c r="O899">
        <v>0</v>
      </c>
      <c r="P899">
        <v>2278193</v>
      </c>
      <c r="Q899">
        <v>4</v>
      </c>
      <c r="R899">
        <v>43</v>
      </c>
      <c r="S899">
        <v>6913</v>
      </c>
      <c r="T899">
        <v>0</v>
      </c>
      <c r="U899">
        <v>6345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CT899">
        <v>1.4630000000000001</v>
      </c>
    </row>
    <row r="900" spans="1:98" x14ac:dyDescent="0.25">
      <c r="A900" s="80" t="s">
        <v>935</v>
      </c>
      <c r="B900">
        <v>40000</v>
      </c>
      <c r="C900">
        <v>0</v>
      </c>
      <c r="D900">
        <v>0</v>
      </c>
      <c r="E900">
        <v>0</v>
      </c>
      <c r="F900">
        <v>0</v>
      </c>
      <c r="G900">
        <v>1598438472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9779</v>
      </c>
      <c r="O900">
        <v>0</v>
      </c>
      <c r="P900">
        <v>9779</v>
      </c>
      <c r="Q900">
        <v>1</v>
      </c>
      <c r="R900">
        <v>3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CT900">
        <v>1.4630000000000001</v>
      </c>
    </row>
    <row r="901" spans="1:98" x14ac:dyDescent="0.25">
      <c r="A901" s="80" t="s">
        <v>936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22487.862123804629</v>
      </c>
      <c r="I901">
        <v>20581.348632544439</v>
      </c>
      <c r="J901">
        <v>2484.0522084180961</v>
      </c>
      <c r="K901">
        <v>0</v>
      </c>
      <c r="L901">
        <v>11</v>
      </c>
      <c r="M901">
        <v>1664985257</v>
      </c>
      <c r="N901">
        <v>0</v>
      </c>
      <c r="O901">
        <v>0</v>
      </c>
      <c r="P901">
        <v>414</v>
      </c>
      <c r="Q901">
        <v>1</v>
      </c>
      <c r="R901">
        <v>2</v>
      </c>
      <c r="S901">
        <v>0</v>
      </c>
      <c r="T901">
        <v>414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CT901">
        <v>1.4630000000000001</v>
      </c>
    </row>
    <row r="902" spans="1:98" x14ac:dyDescent="0.25">
      <c r="A902" s="80" t="s">
        <v>937</v>
      </c>
      <c r="B902">
        <v>32224.736692030001</v>
      </c>
      <c r="C902">
        <v>32224.736692030001</v>
      </c>
      <c r="D902">
        <v>32224.736692030001</v>
      </c>
      <c r="E902">
        <v>0</v>
      </c>
      <c r="F902">
        <v>0</v>
      </c>
      <c r="G902">
        <v>1668636887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202516</v>
      </c>
      <c r="O902">
        <v>0</v>
      </c>
      <c r="P902">
        <v>206267</v>
      </c>
      <c r="Q902">
        <v>2</v>
      </c>
      <c r="R902">
        <v>22</v>
      </c>
      <c r="S902">
        <v>3751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CT902">
        <v>1.4630000000000001</v>
      </c>
    </row>
    <row r="903" spans="1:98" x14ac:dyDescent="0.25">
      <c r="A903" s="80" t="s">
        <v>938</v>
      </c>
      <c r="B903">
        <v>23900</v>
      </c>
      <c r="C903">
        <v>23900</v>
      </c>
      <c r="D903">
        <v>6186.9015640961852</v>
      </c>
      <c r="E903">
        <v>0</v>
      </c>
      <c r="F903">
        <v>21</v>
      </c>
      <c r="G903">
        <v>1649229376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236125</v>
      </c>
      <c r="O903">
        <v>0</v>
      </c>
      <c r="P903">
        <v>236125</v>
      </c>
      <c r="Q903">
        <v>1</v>
      </c>
      <c r="R903">
        <v>5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CT903">
        <v>1.4630000000000001</v>
      </c>
    </row>
    <row r="904" spans="1:98" x14ac:dyDescent="0.25">
      <c r="A904" s="80" t="s">
        <v>280</v>
      </c>
      <c r="B904">
        <v>205157.18275367341</v>
      </c>
      <c r="C904">
        <v>205157.18275367341</v>
      </c>
      <c r="D904">
        <v>205157.18275367341</v>
      </c>
      <c r="E904">
        <v>0</v>
      </c>
      <c r="F904">
        <v>0</v>
      </c>
      <c r="G904">
        <v>1657721918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109881354</v>
      </c>
      <c r="O904">
        <v>0</v>
      </c>
      <c r="P904">
        <v>110408678</v>
      </c>
      <c r="Q904">
        <v>6</v>
      </c>
      <c r="R904">
        <v>45</v>
      </c>
      <c r="S904">
        <v>15233</v>
      </c>
      <c r="T904">
        <v>0</v>
      </c>
      <c r="U904">
        <v>500291</v>
      </c>
      <c r="V904">
        <v>5968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5832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CT904">
        <v>1.4630000000000001</v>
      </c>
    </row>
    <row r="905" spans="1:98" x14ac:dyDescent="0.25">
      <c r="A905" s="80" t="s">
        <v>281</v>
      </c>
      <c r="B905">
        <v>194461.9044000018</v>
      </c>
      <c r="C905">
        <v>194461.9044000018</v>
      </c>
      <c r="D905">
        <v>194461.9044000018</v>
      </c>
      <c r="E905">
        <v>0</v>
      </c>
      <c r="F905">
        <v>0</v>
      </c>
      <c r="G905">
        <v>1669163063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84528644</v>
      </c>
      <c r="O905">
        <v>0</v>
      </c>
      <c r="P905">
        <v>84528644</v>
      </c>
      <c r="Q905">
        <v>4</v>
      </c>
      <c r="R905">
        <v>36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CT905">
        <v>1.4630000000000001</v>
      </c>
    </row>
    <row r="906" spans="1:98" x14ac:dyDescent="0.25">
      <c r="A906" s="80" t="s">
        <v>320</v>
      </c>
      <c r="B906">
        <v>230237.13755526999</v>
      </c>
      <c r="C906">
        <v>230237.13755526999</v>
      </c>
      <c r="D906">
        <v>230237.13755526999</v>
      </c>
      <c r="E906">
        <v>0</v>
      </c>
      <c r="F906">
        <v>0</v>
      </c>
      <c r="G906">
        <v>1672176071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340704</v>
      </c>
      <c r="O906">
        <v>0</v>
      </c>
      <c r="P906">
        <v>340717</v>
      </c>
      <c r="Q906">
        <v>3</v>
      </c>
      <c r="R906">
        <v>6</v>
      </c>
      <c r="S906">
        <v>0</v>
      </c>
      <c r="T906">
        <v>0</v>
      </c>
      <c r="U906">
        <v>13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CT906">
        <v>1.4630000000000001</v>
      </c>
    </row>
    <row r="907" spans="1:98" x14ac:dyDescent="0.25">
      <c r="A907" s="80" t="s">
        <v>385</v>
      </c>
      <c r="B907">
        <v>261851.26403590449</v>
      </c>
      <c r="C907">
        <v>0</v>
      </c>
      <c r="D907">
        <v>0</v>
      </c>
      <c r="E907">
        <v>149</v>
      </c>
      <c r="F907">
        <v>63</v>
      </c>
      <c r="G907">
        <v>1610739391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9994</v>
      </c>
      <c r="O907">
        <v>0</v>
      </c>
      <c r="P907">
        <v>11389</v>
      </c>
      <c r="Q907">
        <v>3</v>
      </c>
      <c r="R907">
        <v>13</v>
      </c>
      <c r="S907">
        <v>5</v>
      </c>
      <c r="T907">
        <v>1390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5</v>
      </c>
      <c r="CT907">
        <v>1.4630000000000001</v>
      </c>
    </row>
    <row r="908" spans="1:98" x14ac:dyDescent="0.25">
      <c r="A908" s="80" t="s">
        <v>1306</v>
      </c>
      <c r="B908">
        <v>15314.3856</v>
      </c>
      <c r="C908">
        <v>15314.3856</v>
      </c>
      <c r="D908">
        <v>15314.3856</v>
      </c>
      <c r="E908">
        <v>0</v>
      </c>
      <c r="F908">
        <v>0</v>
      </c>
      <c r="G908">
        <v>1671895223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308449</v>
      </c>
      <c r="O908">
        <v>0</v>
      </c>
      <c r="P908">
        <v>313637</v>
      </c>
      <c r="Q908">
        <v>2</v>
      </c>
      <c r="R908">
        <v>10</v>
      </c>
      <c r="S908">
        <v>5188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CT908">
        <v>1.4630000000000001</v>
      </c>
    </row>
    <row r="909" spans="1:98" x14ac:dyDescent="0.25">
      <c r="A909" s="80" t="s">
        <v>282</v>
      </c>
      <c r="B909">
        <v>1174576.7433721139</v>
      </c>
      <c r="C909">
        <v>1174576.7433721139</v>
      </c>
      <c r="D909">
        <v>1174576.7433721139</v>
      </c>
      <c r="E909">
        <v>0</v>
      </c>
      <c r="F909">
        <v>0</v>
      </c>
      <c r="G909">
        <v>1672102283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1726985</v>
      </c>
      <c r="O909">
        <v>0</v>
      </c>
      <c r="P909">
        <v>1727028</v>
      </c>
      <c r="Q909">
        <v>3</v>
      </c>
      <c r="R909">
        <v>6</v>
      </c>
      <c r="S909">
        <v>0</v>
      </c>
      <c r="T909">
        <v>0</v>
      </c>
      <c r="U909">
        <v>43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CT909">
        <v>1.4630000000000001</v>
      </c>
    </row>
    <row r="910" spans="1:98" x14ac:dyDescent="0.25">
      <c r="A910" s="80" t="s">
        <v>939</v>
      </c>
      <c r="B910">
        <v>23697.174538586441</v>
      </c>
      <c r="C910">
        <v>23697.174538586441</v>
      </c>
      <c r="D910">
        <v>23697.174538586441</v>
      </c>
      <c r="E910">
        <v>0</v>
      </c>
      <c r="F910">
        <v>0</v>
      </c>
      <c r="G910">
        <v>1660107078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16950690</v>
      </c>
      <c r="O910">
        <v>0</v>
      </c>
      <c r="P910">
        <v>16950690</v>
      </c>
      <c r="Q910">
        <v>2</v>
      </c>
      <c r="R910">
        <v>13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CT910">
        <v>1.4630000000000001</v>
      </c>
    </row>
    <row r="911" spans="1:98" x14ac:dyDescent="0.25">
      <c r="A911" s="80" t="s">
        <v>283</v>
      </c>
      <c r="B911">
        <v>1094022.61036316</v>
      </c>
      <c r="C911">
        <v>1094022.61036316</v>
      </c>
      <c r="D911">
        <v>1094022.61036316</v>
      </c>
      <c r="E911">
        <v>0</v>
      </c>
      <c r="F911">
        <v>0</v>
      </c>
      <c r="G911">
        <v>1669412351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1608051</v>
      </c>
      <c r="O911">
        <v>0</v>
      </c>
      <c r="P911">
        <v>1608051</v>
      </c>
      <c r="Q911">
        <v>2</v>
      </c>
      <c r="R911">
        <v>4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CT911">
        <v>1.4630000000000001</v>
      </c>
    </row>
    <row r="912" spans="1:98" x14ac:dyDescent="0.25">
      <c r="A912" s="80" t="s">
        <v>829</v>
      </c>
      <c r="B912">
        <v>17431.070954153241</v>
      </c>
      <c r="C912">
        <v>17431.070954153241</v>
      </c>
      <c r="D912">
        <v>17431.070954153241</v>
      </c>
      <c r="E912">
        <v>0</v>
      </c>
      <c r="F912">
        <v>0</v>
      </c>
      <c r="G912">
        <v>1671949307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7338268</v>
      </c>
      <c r="O912">
        <v>0</v>
      </c>
      <c r="P912">
        <v>8323231</v>
      </c>
      <c r="Q912">
        <v>7</v>
      </c>
      <c r="R912">
        <v>207</v>
      </c>
      <c r="S912">
        <v>809427</v>
      </c>
      <c r="T912">
        <v>0</v>
      </c>
      <c r="U912">
        <v>133023</v>
      </c>
      <c r="V912">
        <v>21121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13563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7829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CT912">
        <v>1.4630000000000001</v>
      </c>
    </row>
    <row r="913" spans="1:98" x14ac:dyDescent="0.25">
      <c r="A913" s="80" t="s">
        <v>940</v>
      </c>
      <c r="B913">
        <v>51675</v>
      </c>
      <c r="C913">
        <v>51675</v>
      </c>
      <c r="D913">
        <v>51675</v>
      </c>
      <c r="E913">
        <v>0</v>
      </c>
      <c r="F913">
        <v>0</v>
      </c>
      <c r="G913">
        <v>1660078657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75955</v>
      </c>
      <c r="O913">
        <v>0</v>
      </c>
      <c r="P913">
        <v>75955</v>
      </c>
      <c r="Q913">
        <v>2</v>
      </c>
      <c r="R913">
        <v>3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CT913">
        <v>1.4630000000000001</v>
      </c>
    </row>
    <row r="914" spans="1:98" x14ac:dyDescent="0.25">
      <c r="A914" s="80" t="s">
        <v>313</v>
      </c>
      <c r="B914">
        <v>179812.53468632451</v>
      </c>
      <c r="C914">
        <v>179812.53468632451</v>
      </c>
      <c r="D914">
        <v>179812.53468632451</v>
      </c>
      <c r="E914">
        <v>0</v>
      </c>
      <c r="F914">
        <v>0</v>
      </c>
      <c r="G914">
        <v>1648656564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6055964</v>
      </c>
      <c r="O914">
        <v>0</v>
      </c>
      <c r="P914">
        <v>6057171</v>
      </c>
      <c r="Q914">
        <v>4</v>
      </c>
      <c r="R914">
        <v>14</v>
      </c>
      <c r="S914">
        <v>0</v>
      </c>
      <c r="T914">
        <v>1207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CT914">
        <v>1.4630000000000001</v>
      </c>
    </row>
    <row r="915" spans="1:98" x14ac:dyDescent="0.25">
      <c r="A915" s="80" t="s">
        <v>1199</v>
      </c>
      <c r="B915">
        <v>26687.89302523858</v>
      </c>
      <c r="C915">
        <v>26687.89302523858</v>
      </c>
      <c r="D915">
        <v>26687.89302523858</v>
      </c>
      <c r="E915">
        <v>0</v>
      </c>
      <c r="F915">
        <v>0</v>
      </c>
      <c r="G915">
        <v>1672175063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17005430</v>
      </c>
      <c r="O915">
        <v>0</v>
      </c>
      <c r="P915">
        <v>17005437</v>
      </c>
      <c r="Q915">
        <v>3</v>
      </c>
      <c r="R915">
        <v>114</v>
      </c>
      <c r="S915">
        <v>0</v>
      </c>
      <c r="T915">
        <v>0</v>
      </c>
      <c r="U915">
        <v>7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CT915">
        <v>1.4630000000000001</v>
      </c>
    </row>
    <row r="916" spans="1:98" x14ac:dyDescent="0.25">
      <c r="A916" s="80" t="s">
        <v>284</v>
      </c>
      <c r="B916">
        <v>281628.91099514998</v>
      </c>
      <c r="C916">
        <v>281628.91099514998</v>
      </c>
      <c r="D916">
        <v>281628.91099514998</v>
      </c>
      <c r="E916">
        <v>0</v>
      </c>
      <c r="F916">
        <v>0</v>
      </c>
      <c r="G916">
        <v>1671961043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1554283083</v>
      </c>
      <c r="O916">
        <v>0</v>
      </c>
      <c r="P916">
        <v>1554301720</v>
      </c>
      <c r="Q916">
        <v>7</v>
      </c>
      <c r="R916">
        <v>208</v>
      </c>
      <c r="S916">
        <v>7</v>
      </c>
      <c r="T916">
        <v>0</v>
      </c>
      <c r="U916">
        <v>2</v>
      </c>
      <c r="V916">
        <v>17859</v>
      </c>
      <c r="W916">
        <v>0</v>
      </c>
      <c r="X916">
        <v>0</v>
      </c>
      <c r="Y916">
        <v>769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18637</v>
      </c>
      <c r="CT916">
        <v>1.4630000000000001</v>
      </c>
    </row>
    <row r="917" spans="1:98" x14ac:dyDescent="0.25">
      <c r="A917" s="80" t="s">
        <v>941</v>
      </c>
      <c r="B917">
        <v>91462.168454960003</v>
      </c>
      <c r="C917">
        <v>91462.168454960003</v>
      </c>
      <c r="D917">
        <v>91462.168454960003</v>
      </c>
      <c r="E917">
        <v>0</v>
      </c>
      <c r="F917">
        <v>0</v>
      </c>
      <c r="G917">
        <v>1670269595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134436</v>
      </c>
      <c r="O917">
        <v>0</v>
      </c>
      <c r="P917">
        <v>134436</v>
      </c>
      <c r="Q917">
        <v>1</v>
      </c>
      <c r="R917">
        <v>1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CT917">
        <v>1.4630000000000001</v>
      </c>
    </row>
    <row r="918" spans="1:98" x14ac:dyDescent="0.25">
      <c r="A918" s="80" t="s">
        <v>314</v>
      </c>
      <c r="B918">
        <v>113602.0376471877</v>
      </c>
      <c r="C918">
        <v>113602.0376471877</v>
      </c>
      <c r="D918">
        <v>113602.0376471877</v>
      </c>
      <c r="E918">
        <v>0</v>
      </c>
      <c r="F918">
        <v>0</v>
      </c>
      <c r="G918">
        <v>1671439211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171529</v>
      </c>
      <c r="O918">
        <v>0</v>
      </c>
      <c r="P918">
        <v>171545</v>
      </c>
      <c r="Q918">
        <v>3</v>
      </c>
      <c r="R918">
        <v>5</v>
      </c>
      <c r="S918">
        <v>0</v>
      </c>
      <c r="T918">
        <v>0</v>
      </c>
      <c r="U918">
        <v>16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CT918">
        <v>1.4630000000000001</v>
      </c>
    </row>
    <row r="919" spans="1:98" x14ac:dyDescent="0.25">
      <c r="A919" s="80" t="s">
        <v>942</v>
      </c>
      <c r="B919">
        <v>27710.8847107945</v>
      </c>
      <c r="C919">
        <v>27710.8847107945</v>
      </c>
      <c r="D919">
        <v>27710.8847107945</v>
      </c>
      <c r="E919">
        <v>19</v>
      </c>
      <c r="F919">
        <v>41</v>
      </c>
      <c r="G919">
        <v>1630564878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40903</v>
      </c>
      <c r="O919">
        <v>0</v>
      </c>
      <c r="P919">
        <v>40913</v>
      </c>
      <c r="Q919">
        <v>2</v>
      </c>
      <c r="R919">
        <v>9</v>
      </c>
      <c r="S919">
        <v>0</v>
      </c>
      <c r="T919">
        <v>0</v>
      </c>
      <c r="U919">
        <v>10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CT919">
        <v>1.4630000000000001</v>
      </c>
    </row>
    <row r="920" spans="1:98" x14ac:dyDescent="0.25">
      <c r="A920" s="80" t="s">
        <v>943</v>
      </c>
      <c r="B920">
        <v>67787.795847439993</v>
      </c>
      <c r="C920">
        <v>67787.795847439993</v>
      </c>
      <c r="D920">
        <v>67787.795847439993</v>
      </c>
      <c r="E920">
        <v>0</v>
      </c>
      <c r="F920">
        <v>0</v>
      </c>
      <c r="G920">
        <v>1666307831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100359</v>
      </c>
      <c r="O920">
        <v>0</v>
      </c>
      <c r="P920">
        <v>100359</v>
      </c>
      <c r="Q920">
        <v>1</v>
      </c>
      <c r="R920">
        <v>5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CT920">
        <v>1.4630000000000001</v>
      </c>
    </row>
    <row r="921" spans="1:98" x14ac:dyDescent="0.25">
      <c r="A921" s="80" t="s">
        <v>1183</v>
      </c>
      <c r="B921">
        <v>60660.878303630001</v>
      </c>
      <c r="C921">
        <v>60660.878303630001</v>
      </c>
      <c r="D921">
        <v>60660.878303630001</v>
      </c>
      <c r="E921">
        <v>0</v>
      </c>
      <c r="F921">
        <v>0</v>
      </c>
      <c r="G921">
        <v>1670514347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128538385</v>
      </c>
      <c r="O921">
        <v>0</v>
      </c>
      <c r="P921">
        <v>131617609</v>
      </c>
      <c r="Q921">
        <v>10</v>
      </c>
      <c r="R921">
        <v>152</v>
      </c>
      <c r="S921">
        <v>2120280</v>
      </c>
      <c r="T921">
        <v>0</v>
      </c>
      <c r="U921">
        <v>604383</v>
      </c>
      <c r="V921">
        <v>1375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1</v>
      </c>
      <c r="AC921">
        <v>121405</v>
      </c>
      <c r="AD921">
        <v>0</v>
      </c>
      <c r="AE921">
        <v>1946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229834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CT921">
        <v>1.4630000000000001</v>
      </c>
    </row>
    <row r="922" spans="1:98" x14ac:dyDescent="0.25">
      <c r="A922" s="80" t="s">
        <v>944</v>
      </c>
      <c r="B922">
        <v>16423.37</v>
      </c>
      <c r="C922">
        <v>16423.37</v>
      </c>
      <c r="D922">
        <v>16423.37</v>
      </c>
      <c r="E922">
        <v>0</v>
      </c>
      <c r="F922">
        <v>0</v>
      </c>
      <c r="G922">
        <v>1668628571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107502</v>
      </c>
      <c r="O922">
        <v>0</v>
      </c>
      <c r="P922">
        <v>110624</v>
      </c>
      <c r="Q922">
        <v>4</v>
      </c>
      <c r="R922">
        <v>20</v>
      </c>
      <c r="S922">
        <v>3122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CT922">
        <v>1.4630000000000001</v>
      </c>
    </row>
    <row r="923" spans="1:98" x14ac:dyDescent="0.25">
      <c r="A923" s="80" t="s">
        <v>945</v>
      </c>
      <c r="B923">
        <v>49563.117759859997</v>
      </c>
      <c r="C923">
        <v>49563.117759859997</v>
      </c>
      <c r="D923">
        <v>49563.117759859997</v>
      </c>
      <c r="E923">
        <v>0</v>
      </c>
      <c r="F923">
        <v>0</v>
      </c>
      <c r="G923">
        <v>1667802899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4047303</v>
      </c>
      <c r="O923">
        <v>0</v>
      </c>
      <c r="P923">
        <v>4587137</v>
      </c>
      <c r="Q923">
        <v>6</v>
      </c>
      <c r="R923">
        <v>63</v>
      </c>
      <c r="S923">
        <v>0</v>
      </c>
      <c r="T923">
        <v>0</v>
      </c>
      <c r="U923">
        <v>16254</v>
      </c>
      <c r="V923">
        <v>519246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4334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CT923">
        <v>1.4630000000000001</v>
      </c>
    </row>
    <row r="924" spans="1:98" x14ac:dyDescent="0.25">
      <c r="A924" s="80" t="s">
        <v>285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65123.573389539713</v>
      </c>
      <c r="I924">
        <v>65123.573389539713</v>
      </c>
      <c r="J924">
        <v>65123.573389539713</v>
      </c>
      <c r="K924">
        <v>0</v>
      </c>
      <c r="L924">
        <v>0</v>
      </c>
      <c r="M924">
        <v>1672146450</v>
      </c>
      <c r="N924">
        <v>0</v>
      </c>
      <c r="O924">
        <v>0</v>
      </c>
      <c r="P924">
        <v>95722</v>
      </c>
      <c r="Q924">
        <v>1</v>
      </c>
      <c r="R924">
        <v>1</v>
      </c>
      <c r="S924">
        <v>0</v>
      </c>
      <c r="T924">
        <v>95722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CT924">
        <v>1.4630000000000001</v>
      </c>
    </row>
    <row r="925" spans="1:98" x14ac:dyDescent="0.25">
      <c r="A925" s="80" t="s">
        <v>1201</v>
      </c>
      <c r="B925">
        <v>37597.582111394462</v>
      </c>
      <c r="C925">
        <v>37597.582111394462</v>
      </c>
      <c r="D925">
        <v>37597.582111394462</v>
      </c>
      <c r="E925">
        <v>0</v>
      </c>
      <c r="F925">
        <v>0</v>
      </c>
      <c r="G925">
        <v>1672026191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18863334</v>
      </c>
      <c r="O925">
        <v>0</v>
      </c>
      <c r="P925">
        <v>18863346</v>
      </c>
      <c r="Q925">
        <v>7</v>
      </c>
      <c r="R925">
        <v>86</v>
      </c>
      <c r="S925">
        <v>1</v>
      </c>
      <c r="T925">
        <v>0</v>
      </c>
      <c r="U925">
        <v>11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CT925">
        <v>1.4630000000000001</v>
      </c>
    </row>
    <row r="926" spans="1:98" x14ac:dyDescent="0.25">
      <c r="A926" s="80" t="s">
        <v>286</v>
      </c>
      <c r="B926">
        <v>140632.74950939001</v>
      </c>
      <c r="C926">
        <v>140632.74950939001</v>
      </c>
      <c r="D926">
        <v>140632.74950939001</v>
      </c>
      <c r="E926">
        <v>0</v>
      </c>
      <c r="F926">
        <v>0</v>
      </c>
      <c r="G926">
        <v>1672161107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34688944</v>
      </c>
      <c r="O926">
        <v>0</v>
      </c>
      <c r="P926">
        <v>41236426</v>
      </c>
      <c r="Q926">
        <v>9</v>
      </c>
      <c r="R926">
        <v>157</v>
      </c>
      <c r="S926">
        <v>4695158</v>
      </c>
      <c r="T926">
        <v>0</v>
      </c>
      <c r="U926">
        <v>12968</v>
      </c>
      <c r="V926">
        <v>1580631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3199</v>
      </c>
      <c r="AC926">
        <v>86529</v>
      </c>
      <c r="AD926">
        <v>0</v>
      </c>
      <c r="AE926">
        <v>168997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CT926">
        <v>1.4630000000000001</v>
      </c>
    </row>
    <row r="927" spans="1:98" x14ac:dyDescent="0.25">
      <c r="A927" s="80" t="s">
        <v>946</v>
      </c>
      <c r="B927">
        <v>32600.5104825774</v>
      </c>
      <c r="C927">
        <v>0</v>
      </c>
      <c r="D927">
        <v>0</v>
      </c>
      <c r="E927">
        <v>62</v>
      </c>
      <c r="F927">
        <v>77</v>
      </c>
      <c r="G927">
        <v>1624084737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32814</v>
      </c>
      <c r="O927">
        <v>0</v>
      </c>
      <c r="P927">
        <v>32823</v>
      </c>
      <c r="Q927">
        <v>4</v>
      </c>
      <c r="R927">
        <v>18</v>
      </c>
      <c r="S927">
        <v>5</v>
      </c>
      <c r="T927">
        <v>0</v>
      </c>
      <c r="U927">
        <v>4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CT927">
        <v>1.4630000000000001</v>
      </c>
    </row>
    <row r="928" spans="1:98" x14ac:dyDescent="0.25">
      <c r="A928" s="80" t="s">
        <v>947</v>
      </c>
      <c r="B928">
        <v>13735.019200000001</v>
      </c>
      <c r="C928">
        <v>13735.019200000001</v>
      </c>
      <c r="D928">
        <v>13735.019200000001</v>
      </c>
      <c r="E928">
        <v>0</v>
      </c>
      <c r="F928">
        <v>0</v>
      </c>
      <c r="G928">
        <v>1627929043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244885</v>
      </c>
      <c r="O928">
        <v>0</v>
      </c>
      <c r="P928">
        <v>244892</v>
      </c>
      <c r="Q928">
        <v>3</v>
      </c>
      <c r="R928">
        <v>14</v>
      </c>
      <c r="S928">
        <v>0</v>
      </c>
      <c r="T928">
        <v>0</v>
      </c>
      <c r="U928">
        <v>7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CT928">
        <v>1.4630000000000001</v>
      </c>
    </row>
    <row r="929" spans="1:98" x14ac:dyDescent="0.25">
      <c r="A929" s="80" t="s">
        <v>288</v>
      </c>
      <c r="B929">
        <v>2318456.289718648</v>
      </c>
      <c r="C929">
        <v>2318456.289718648</v>
      </c>
      <c r="D929">
        <v>2318456.289718648</v>
      </c>
      <c r="E929">
        <v>0</v>
      </c>
      <c r="F929">
        <v>0</v>
      </c>
      <c r="G929">
        <v>1660921823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3407787</v>
      </c>
      <c r="O929">
        <v>0</v>
      </c>
      <c r="P929">
        <v>3407787</v>
      </c>
      <c r="Q929">
        <v>2</v>
      </c>
      <c r="R929">
        <v>4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CT929">
        <v>1.4630000000000001</v>
      </c>
    </row>
    <row r="930" spans="1:98" x14ac:dyDescent="0.25">
      <c r="A930" s="80" t="s">
        <v>948</v>
      </c>
      <c r="B930">
        <v>22699.173739999998</v>
      </c>
      <c r="C930">
        <v>22699.173739999998</v>
      </c>
      <c r="D930">
        <v>22699.173739999998</v>
      </c>
      <c r="E930">
        <v>0</v>
      </c>
      <c r="F930">
        <v>0</v>
      </c>
      <c r="G930">
        <v>1664357675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33851708</v>
      </c>
      <c r="O930">
        <v>0</v>
      </c>
      <c r="P930">
        <v>33851709</v>
      </c>
      <c r="Q930">
        <v>4</v>
      </c>
      <c r="R930">
        <v>43</v>
      </c>
      <c r="S930">
        <v>0</v>
      </c>
      <c r="T930">
        <v>0</v>
      </c>
      <c r="U930">
        <v>0</v>
      </c>
      <c r="V930">
        <v>1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CT930">
        <v>1.4630000000000001</v>
      </c>
    </row>
    <row r="931" spans="1:98" x14ac:dyDescent="0.25">
      <c r="A931" s="80" t="s">
        <v>949</v>
      </c>
      <c r="B931">
        <v>49509.308038452378</v>
      </c>
      <c r="C931">
        <v>49509.308038452378</v>
      </c>
      <c r="D931">
        <v>45130.116908285963</v>
      </c>
      <c r="E931">
        <v>1</v>
      </c>
      <c r="F931">
        <v>0</v>
      </c>
      <c r="G931">
        <v>1645759583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2831</v>
      </c>
      <c r="O931">
        <v>0</v>
      </c>
      <c r="P931">
        <v>2845</v>
      </c>
      <c r="Q931">
        <v>2</v>
      </c>
      <c r="R931">
        <v>2</v>
      </c>
      <c r="S931">
        <v>0</v>
      </c>
      <c r="T931">
        <v>0</v>
      </c>
      <c r="U931">
        <v>14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CT931">
        <v>1.4630000000000001</v>
      </c>
    </row>
    <row r="932" spans="1:98" x14ac:dyDescent="0.25">
      <c r="A932" s="80" t="s">
        <v>1307</v>
      </c>
      <c r="B932">
        <v>32724.695665980002</v>
      </c>
      <c r="C932">
        <v>32724.695665980002</v>
      </c>
      <c r="D932">
        <v>32724.695665980002</v>
      </c>
      <c r="E932">
        <v>0</v>
      </c>
      <c r="F932">
        <v>0</v>
      </c>
      <c r="G932">
        <v>1672127963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1293013</v>
      </c>
      <c r="O932">
        <v>0</v>
      </c>
      <c r="P932">
        <v>1293013</v>
      </c>
      <c r="Q932">
        <v>2</v>
      </c>
      <c r="R932">
        <v>28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CT932">
        <v>1.4630000000000001</v>
      </c>
    </row>
    <row r="933" spans="1:98" x14ac:dyDescent="0.25">
      <c r="A933" s="80" t="s">
        <v>1222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18000</v>
      </c>
      <c r="I933">
        <v>18000</v>
      </c>
      <c r="J933">
        <v>18000</v>
      </c>
      <c r="K933">
        <v>0</v>
      </c>
      <c r="L933">
        <v>0</v>
      </c>
      <c r="M933">
        <v>1670304666</v>
      </c>
      <c r="N933">
        <v>2992</v>
      </c>
      <c r="O933">
        <v>0</v>
      </c>
      <c r="P933">
        <v>35696</v>
      </c>
      <c r="Q933">
        <v>15</v>
      </c>
      <c r="R933">
        <v>30</v>
      </c>
      <c r="S933">
        <v>8</v>
      </c>
      <c r="T933">
        <v>26458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50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4180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2008</v>
      </c>
      <c r="BE933">
        <v>0</v>
      </c>
      <c r="BF933">
        <v>0</v>
      </c>
      <c r="BG933">
        <v>0</v>
      </c>
      <c r="BH933">
        <v>6246</v>
      </c>
      <c r="CT933">
        <v>1.4630000000000001</v>
      </c>
    </row>
    <row r="934" spans="1:98" x14ac:dyDescent="0.25">
      <c r="A934" s="80" t="s">
        <v>950</v>
      </c>
      <c r="B934">
        <v>31569.997180949391</v>
      </c>
      <c r="C934">
        <v>31569.997180949391</v>
      </c>
      <c r="D934">
        <v>31569.997180949391</v>
      </c>
      <c r="E934">
        <v>0</v>
      </c>
      <c r="F934">
        <v>0</v>
      </c>
      <c r="G934">
        <v>1592304544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800921</v>
      </c>
      <c r="O934">
        <v>0</v>
      </c>
      <c r="P934">
        <v>800921</v>
      </c>
      <c r="Q934">
        <v>4</v>
      </c>
      <c r="R934">
        <v>10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CT934">
        <v>1.4630000000000001</v>
      </c>
    </row>
    <row r="935" spans="1:98" x14ac:dyDescent="0.25">
      <c r="A935" s="80" t="s">
        <v>315</v>
      </c>
      <c r="B935">
        <v>138681.71819322999</v>
      </c>
      <c r="C935">
        <v>138681.71819322999</v>
      </c>
      <c r="D935">
        <v>138681.71819322999</v>
      </c>
      <c r="E935">
        <v>0</v>
      </c>
      <c r="F935">
        <v>0</v>
      </c>
      <c r="G935">
        <v>1656671191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77903520</v>
      </c>
      <c r="O935">
        <v>0</v>
      </c>
      <c r="P935">
        <v>87781175</v>
      </c>
      <c r="Q935">
        <v>5</v>
      </c>
      <c r="R935">
        <v>45</v>
      </c>
      <c r="S935">
        <v>0</v>
      </c>
      <c r="T935">
        <v>0</v>
      </c>
      <c r="U935">
        <v>686</v>
      </c>
      <c r="V935">
        <v>9876969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CT935">
        <v>1.4630000000000001</v>
      </c>
    </row>
    <row r="936" spans="1:98" x14ac:dyDescent="0.25">
      <c r="A936" s="80" t="s">
        <v>187</v>
      </c>
      <c r="B936">
        <v>186453.51549227629</v>
      </c>
      <c r="C936">
        <v>161198.38027226311</v>
      </c>
      <c r="D936">
        <v>161198.38027226311</v>
      </c>
      <c r="E936">
        <v>10</v>
      </c>
      <c r="F936">
        <v>37</v>
      </c>
      <c r="G936">
        <v>1645767447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372021</v>
      </c>
      <c r="O936">
        <v>0</v>
      </c>
      <c r="P936">
        <v>372046</v>
      </c>
      <c r="Q936">
        <v>3</v>
      </c>
      <c r="R936">
        <v>7</v>
      </c>
      <c r="S936">
        <v>0</v>
      </c>
      <c r="T936">
        <v>0</v>
      </c>
      <c r="U936">
        <v>25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CT936">
        <v>1.4630000000000001</v>
      </c>
    </row>
    <row r="937" spans="1:98" x14ac:dyDescent="0.25">
      <c r="A937" s="80" t="s">
        <v>290</v>
      </c>
      <c r="B937">
        <v>359881.0148</v>
      </c>
      <c r="C937">
        <v>359881.0148</v>
      </c>
      <c r="D937">
        <v>359881.0148</v>
      </c>
      <c r="E937">
        <v>0</v>
      </c>
      <c r="F937">
        <v>0</v>
      </c>
      <c r="G937">
        <v>1667553191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1300911</v>
      </c>
      <c r="O937">
        <v>0</v>
      </c>
      <c r="P937">
        <v>1300911</v>
      </c>
      <c r="Q937">
        <v>1</v>
      </c>
      <c r="R937">
        <v>11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CT937">
        <v>1.4630000000000001</v>
      </c>
    </row>
    <row r="938" spans="1:98" x14ac:dyDescent="0.25">
      <c r="A938" s="80" t="s">
        <v>291</v>
      </c>
      <c r="B938">
        <v>856620.46191658208</v>
      </c>
      <c r="C938">
        <v>856620.46191658208</v>
      </c>
      <c r="D938">
        <v>856620.46191658208</v>
      </c>
      <c r="E938">
        <v>0</v>
      </c>
      <c r="F938">
        <v>0</v>
      </c>
      <c r="G938">
        <v>1665618047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1259105</v>
      </c>
      <c r="O938">
        <v>0</v>
      </c>
      <c r="P938">
        <v>1259105</v>
      </c>
      <c r="Q938">
        <v>1</v>
      </c>
      <c r="R938">
        <v>2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CT938">
        <v>1.4630000000000001</v>
      </c>
    </row>
    <row r="939" spans="1:98" x14ac:dyDescent="0.25">
      <c r="A939" s="80" t="s">
        <v>321</v>
      </c>
      <c r="B939">
        <v>105431.5539190709</v>
      </c>
      <c r="C939">
        <v>105431.5539190709</v>
      </c>
      <c r="D939">
        <v>105431.5539190709</v>
      </c>
      <c r="E939">
        <v>0</v>
      </c>
      <c r="F939">
        <v>0</v>
      </c>
      <c r="G939">
        <v>1669769879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313750</v>
      </c>
      <c r="O939">
        <v>0</v>
      </c>
      <c r="P939">
        <v>313750</v>
      </c>
      <c r="Q939">
        <v>1</v>
      </c>
      <c r="R939">
        <v>7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CT939">
        <v>1.4630000000000001</v>
      </c>
    </row>
    <row r="940" spans="1:98" x14ac:dyDescent="0.25">
      <c r="A940" s="80" t="s">
        <v>951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72157.664527937071</v>
      </c>
      <c r="I940">
        <v>72157.664527937071</v>
      </c>
      <c r="J940">
        <v>72157.664527937071</v>
      </c>
      <c r="K940">
        <v>0</v>
      </c>
      <c r="L940">
        <v>0</v>
      </c>
      <c r="M940">
        <v>1672176213</v>
      </c>
      <c r="N940">
        <v>0</v>
      </c>
      <c r="O940">
        <v>0</v>
      </c>
      <c r="P940">
        <v>106061</v>
      </c>
      <c r="Q940">
        <v>1</v>
      </c>
      <c r="R940">
        <v>1</v>
      </c>
      <c r="S940">
        <v>0</v>
      </c>
      <c r="T940">
        <v>106061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CT940">
        <v>1.4630000000000001</v>
      </c>
    </row>
    <row r="941" spans="1:98" x14ac:dyDescent="0.25">
      <c r="A941" s="80" t="s">
        <v>1308</v>
      </c>
      <c r="B941">
        <v>23620.56178230252</v>
      </c>
      <c r="C941">
        <v>23620.56178230252</v>
      </c>
      <c r="D941">
        <v>23620.56178230252</v>
      </c>
      <c r="E941">
        <v>0</v>
      </c>
      <c r="F941">
        <v>0</v>
      </c>
      <c r="G941">
        <v>1672171775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875471</v>
      </c>
      <c r="O941">
        <v>0</v>
      </c>
      <c r="P941">
        <v>883326</v>
      </c>
      <c r="Q941">
        <v>4</v>
      </c>
      <c r="R941">
        <v>66</v>
      </c>
      <c r="S941">
        <v>227</v>
      </c>
      <c r="T941">
        <v>0</v>
      </c>
      <c r="U941">
        <v>7604</v>
      </c>
      <c r="V941">
        <v>24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CT941">
        <v>1.4630000000000001</v>
      </c>
    </row>
    <row r="942" spans="1:98" x14ac:dyDescent="0.25">
      <c r="A942" s="80" t="s">
        <v>952</v>
      </c>
      <c r="B942">
        <v>20000</v>
      </c>
      <c r="C942">
        <v>20000</v>
      </c>
      <c r="D942">
        <v>20000</v>
      </c>
      <c r="E942">
        <v>0</v>
      </c>
      <c r="F942">
        <v>0</v>
      </c>
      <c r="G942">
        <v>1628894582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165932</v>
      </c>
      <c r="O942">
        <v>0</v>
      </c>
      <c r="P942">
        <v>165932</v>
      </c>
      <c r="Q942">
        <v>2</v>
      </c>
      <c r="R942">
        <v>13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CT942">
        <v>1.4630000000000001</v>
      </c>
    </row>
    <row r="943" spans="1:98" x14ac:dyDescent="0.25">
      <c r="A943" s="80" t="s">
        <v>953</v>
      </c>
      <c r="B943">
        <v>20997.56</v>
      </c>
      <c r="C943">
        <v>20997.56</v>
      </c>
      <c r="D943">
        <v>20997.56</v>
      </c>
      <c r="E943">
        <v>0</v>
      </c>
      <c r="F943">
        <v>0</v>
      </c>
      <c r="G943">
        <v>1668172067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120279</v>
      </c>
      <c r="O943">
        <v>0</v>
      </c>
      <c r="P943">
        <v>146905</v>
      </c>
      <c r="Q943">
        <v>2</v>
      </c>
      <c r="R943">
        <v>15</v>
      </c>
      <c r="S943">
        <v>26626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CT943">
        <v>1.4630000000000001</v>
      </c>
    </row>
    <row r="944" spans="1:98" x14ac:dyDescent="0.25">
      <c r="A944" s="80" t="s">
        <v>954</v>
      </c>
      <c r="B944">
        <v>93180.620426981332</v>
      </c>
      <c r="C944">
        <v>93180.620426981332</v>
      </c>
      <c r="D944">
        <v>93180.620426981332</v>
      </c>
      <c r="E944">
        <v>0</v>
      </c>
      <c r="F944">
        <v>0</v>
      </c>
      <c r="G944">
        <v>1672174235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239124</v>
      </c>
      <c r="O944">
        <v>0</v>
      </c>
      <c r="P944">
        <v>239124</v>
      </c>
      <c r="Q944">
        <v>2</v>
      </c>
      <c r="R944">
        <v>4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CT944">
        <v>1.4630000000000001</v>
      </c>
    </row>
    <row r="945" spans="1:98" x14ac:dyDescent="0.25">
      <c r="A945" s="80" t="s">
        <v>955</v>
      </c>
      <c r="B945">
        <v>17389.6819</v>
      </c>
      <c r="C945">
        <v>17389.6819</v>
      </c>
      <c r="D945">
        <v>17389.6819</v>
      </c>
      <c r="E945">
        <v>0</v>
      </c>
      <c r="F945">
        <v>0</v>
      </c>
      <c r="G945">
        <v>1661040958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77752</v>
      </c>
      <c r="O945">
        <v>0</v>
      </c>
      <c r="P945">
        <v>77768</v>
      </c>
      <c r="Q945">
        <v>2</v>
      </c>
      <c r="R945">
        <v>7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16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CT945">
        <v>1.4630000000000001</v>
      </c>
    </row>
    <row r="946" spans="1:98" x14ac:dyDescent="0.25">
      <c r="A946" s="80" t="s">
        <v>292</v>
      </c>
      <c r="B946">
        <v>1066189.856808569</v>
      </c>
      <c r="C946">
        <v>1066189.856808569</v>
      </c>
      <c r="D946">
        <v>1066189.856808569</v>
      </c>
      <c r="E946">
        <v>0</v>
      </c>
      <c r="F946">
        <v>0</v>
      </c>
      <c r="G946">
        <v>1669952231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1567141</v>
      </c>
      <c r="O946">
        <v>0</v>
      </c>
      <c r="P946">
        <v>1567141</v>
      </c>
      <c r="Q946">
        <v>2</v>
      </c>
      <c r="R946">
        <v>4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CT946">
        <v>1.4630000000000001</v>
      </c>
    </row>
    <row r="947" spans="1:98" x14ac:dyDescent="0.25">
      <c r="A947" s="80" t="s">
        <v>316</v>
      </c>
      <c r="B947">
        <v>154792.8684161267</v>
      </c>
      <c r="C947">
        <v>154792.8684161267</v>
      </c>
      <c r="D947">
        <v>154792.8684161267</v>
      </c>
      <c r="E947">
        <v>0</v>
      </c>
      <c r="F947">
        <v>0</v>
      </c>
      <c r="G947">
        <v>1672055843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227523</v>
      </c>
      <c r="O947">
        <v>0</v>
      </c>
      <c r="P947">
        <v>227523</v>
      </c>
      <c r="Q947">
        <v>2</v>
      </c>
      <c r="R947">
        <v>4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CT947">
        <v>1.4630000000000001</v>
      </c>
    </row>
    <row r="948" spans="1:98" x14ac:dyDescent="0.25">
      <c r="A948" s="80" t="s">
        <v>956</v>
      </c>
      <c r="B948">
        <v>19763.996001399999</v>
      </c>
      <c r="C948">
        <v>19763.996001399999</v>
      </c>
      <c r="D948">
        <v>19763.996001399999</v>
      </c>
      <c r="E948">
        <v>0</v>
      </c>
      <c r="F948">
        <v>0</v>
      </c>
      <c r="G948">
        <v>1670478659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10638206</v>
      </c>
      <c r="O948">
        <v>0</v>
      </c>
      <c r="P948">
        <v>10790530</v>
      </c>
      <c r="Q948">
        <v>6</v>
      </c>
      <c r="R948">
        <v>73</v>
      </c>
      <c r="S948">
        <v>0</v>
      </c>
      <c r="T948">
        <v>0</v>
      </c>
      <c r="U948">
        <v>48661</v>
      </c>
      <c r="V948">
        <v>97105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6558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CT948">
        <v>1.4630000000000001</v>
      </c>
    </row>
    <row r="949" spans="1:98" x14ac:dyDescent="0.25">
      <c r="A949" s="80" t="s">
        <v>1309</v>
      </c>
      <c r="B949">
        <v>50642.148641699998</v>
      </c>
      <c r="C949">
        <v>50642.148641699998</v>
      </c>
      <c r="D949">
        <v>50642.148641699998</v>
      </c>
      <c r="E949">
        <v>0</v>
      </c>
      <c r="F949">
        <v>0</v>
      </c>
      <c r="G949">
        <v>1670931803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3127861</v>
      </c>
      <c r="O949">
        <v>0</v>
      </c>
      <c r="P949">
        <v>4659042</v>
      </c>
      <c r="Q949">
        <v>2</v>
      </c>
      <c r="R949">
        <v>73</v>
      </c>
      <c r="S949">
        <v>1531181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CT949">
        <v>1.4630000000000001</v>
      </c>
    </row>
    <row r="950" spans="1:98" x14ac:dyDescent="0.25">
      <c r="A950" s="80" t="s">
        <v>1310</v>
      </c>
      <c r="B950">
        <v>41531.361848660003</v>
      </c>
      <c r="C950">
        <v>41531.361848660003</v>
      </c>
      <c r="D950">
        <v>41531.361848660003</v>
      </c>
      <c r="E950">
        <v>0</v>
      </c>
      <c r="F950">
        <v>0</v>
      </c>
      <c r="G950">
        <v>1670940311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216897</v>
      </c>
      <c r="O950">
        <v>0</v>
      </c>
      <c r="P950">
        <v>216897</v>
      </c>
      <c r="Q950">
        <v>1</v>
      </c>
      <c r="R950">
        <v>4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CT950">
        <v>1.4630000000000001</v>
      </c>
    </row>
    <row r="951" spans="1:98" x14ac:dyDescent="0.25">
      <c r="A951" s="80" t="s">
        <v>294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314561.64372600522</v>
      </c>
      <c r="I951">
        <v>314561.64372600522</v>
      </c>
      <c r="J951">
        <v>314561.64372600522</v>
      </c>
      <c r="K951">
        <v>0</v>
      </c>
      <c r="L951">
        <v>0</v>
      </c>
      <c r="M951">
        <v>1672177103</v>
      </c>
      <c r="N951">
        <v>0</v>
      </c>
      <c r="O951">
        <v>0</v>
      </c>
      <c r="P951">
        <v>462329</v>
      </c>
      <c r="Q951">
        <v>1</v>
      </c>
      <c r="R951">
        <v>1</v>
      </c>
      <c r="S951">
        <v>0</v>
      </c>
      <c r="T951">
        <v>462329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CT951">
        <v>1.4630000000000001</v>
      </c>
    </row>
    <row r="952" spans="1:98" x14ac:dyDescent="0.25">
      <c r="A952" s="80" t="s">
        <v>323</v>
      </c>
      <c r="B952">
        <v>237268.59586975779</v>
      </c>
      <c r="C952">
        <v>237268.59586975779</v>
      </c>
      <c r="D952">
        <v>237268.59586975779</v>
      </c>
      <c r="E952">
        <v>0</v>
      </c>
      <c r="F952">
        <v>0</v>
      </c>
      <c r="G952">
        <v>1672163915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404158</v>
      </c>
      <c r="O952">
        <v>0</v>
      </c>
      <c r="P952">
        <v>404158</v>
      </c>
      <c r="Q952">
        <v>2</v>
      </c>
      <c r="R952">
        <v>4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CT952">
        <v>1.4630000000000001</v>
      </c>
    </row>
    <row r="953" spans="1:98" x14ac:dyDescent="0.25">
      <c r="A953" s="80" t="s">
        <v>295</v>
      </c>
      <c r="B953">
        <v>2097878.4313725941</v>
      </c>
      <c r="C953">
        <v>2097878.4313725941</v>
      </c>
      <c r="D953">
        <v>2097878.4313725941</v>
      </c>
      <c r="E953">
        <v>0</v>
      </c>
      <c r="F953">
        <v>0</v>
      </c>
      <c r="G953">
        <v>1672173575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3083571</v>
      </c>
      <c r="O953">
        <v>0</v>
      </c>
      <c r="P953">
        <v>3083571</v>
      </c>
      <c r="Q953">
        <v>2</v>
      </c>
      <c r="R953">
        <v>4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CT953">
        <v>1.4630000000000001</v>
      </c>
    </row>
    <row r="954" spans="1:98" x14ac:dyDescent="0.25">
      <c r="A954" s="80" t="s">
        <v>1311</v>
      </c>
      <c r="B954">
        <v>19462.88134782729</v>
      </c>
      <c r="C954">
        <v>19462.88134782729</v>
      </c>
      <c r="D954">
        <v>19462.88134782729</v>
      </c>
      <c r="E954">
        <v>0</v>
      </c>
      <c r="F954">
        <v>0</v>
      </c>
      <c r="G954">
        <v>1671492191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9684494</v>
      </c>
      <c r="O954">
        <v>0</v>
      </c>
      <c r="P954">
        <v>9684494</v>
      </c>
      <c r="Q954">
        <v>1</v>
      </c>
      <c r="R954">
        <v>23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CT954">
        <v>1.4630000000000001</v>
      </c>
    </row>
    <row r="955" spans="1:98" x14ac:dyDescent="0.25">
      <c r="A955" s="80" t="s">
        <v>957</v>
      </c>
      <c r="B955">
        <v>23416.307531131799</v>
      </c>
      <c r="C955">
        <v>23416.307531131799</v>
      </c>
      <c r="D955">
        <v>23416.307531131799</v>
      </c>
      <c r="E955">
        <v>0</v>
      </c>
      <c r="F955">
        <v>0</v>
      </c>
      <c r="G955">
        <v>1658446663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137284</v>
      </c>
      <c r="O955">
        <v>0</v>
      </c>
      <c r="P955">
        <v>875053</v>
      </c>
      <c r="Q955">
        <v>4</v>
      </c>
      <c r="R955">
        <v>9</v>
      </c>
      <c r="S955">
        <v>0</v>
      </c>
      <c r="T955">
        <v>0</v>
      </c>
      <c r="U955">
        <v>0</v>
      </c>
      <c r="V955">
        <v>737766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3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CT955">
        <v>1.4630000000000001</v>
      </c>
    </row>
    <row r="956" spans="1:98" x14ac:dyDescent="0.25">
      <c r="A956" s="80" t="s">
        <v>958</v>
      </c>
      <c r="B956">
        <v>145377.53</v>
      </c>
      <c r="C956">
        <v>145377.53</v>
      </c>
      <c r="D956">
        <v>145377.53</v>
      </c>
      <c r="E956">
        <v>0</v>
      </c>
      <c r="F956">
        <v>0</v>
      </c>
      <c r="G956">
        <v>1671627347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23300642</v>
      </c>
      <c r="O956">
        <v>0</v>
      </c>
      <c r="P956">
        <v>24384057</v>
      </c>
      <c r="Q956">
        <v>7</v>
      </c>
      <c r="R956">
        <v>64</v>
      </c>
      <c r="S956">
        <v>0</v>
      </c>
      <c r="T956">
        <v>0</v>
      </c>
      <c r="U956">
        <v>455972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426080</v>
      </c>
      <c r="AD956">
        <v>0</v>
      </c>
      <c r="AE956">
        <v>99922</v>
      </c>
      <c r="AF956">
        <v>101441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CT956">
        <v>1.4630000000000001</v>
      </c>
    </row>
    <row r="957" spans="1:98" x14ac:dyDescent="0.25">
      <c r="A957" s="80" t="s">
        <v>1312</v>
      </c>
      <c r="B957">
        <v>44794.190300000002</v>
      </c>
      <c r="C957">
        <v>44794.190300000002</v>
      </c>
      <c r="D957">
        <v>44794.190300000002</v>
      </c>
      <c r="E957">
        <v>0</v>
      </c>
      <c r="F957">
        <v>0</v>
      </c>
      <c r="G957">
        <v>1671099227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243804</v>
      </c>
      <c r="O957">
        <v>0</v>
      </c>
      <c r="P957">
        <v>243804</v>
      </c>
      <c r="Q957">
        <v>1</v>
      </c>
      <c r="R957">
        <v>4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CT957">
        <v>1.4630000000000001</v>
      </c>
    </row>
    <row r="958" spans="1:98" x14ac:dyDescent="0.25">
      <c r="A958" s="80" t="s">
        <v>1313</v>
      </c>
      <c r="B958">
        <v>28547.685699529458</v>
      </c>
      <c r="C958">
        <v>28547.685699529458</v>
      </c>
      <c r="D958">
        <v>28547.685699529458</v>
      </c>
      <c r="E958">
        <v>0</v>
      </c>
      <c r="F958">
        <v>0</v>
      </c>
      <c r="G958">
        <v>1671908243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23504446</v>
      </c>
      <c r="O958">
        <v>0</v>
      </c>
      <c r="P958">
        <v>23504446</v>
      </c>
      <c r="Q958">
        <v>4</v>
      </c>
      <c r="R958">
        <v>68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CT958">
        <v>1.4630000000000001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60"/>
  <sheetViews>
    <sheetView workbookViewId="0">
      <selection activeCell="A940" sqref="A940"/>
    </sheetView>
  </sheetViews>
  <sheetFormatPr defaultRowHeight="15" x14ac:dyDescent="0.25"/>
  <cols>
    <col min="1" max="1" width="46.42578125" bestFit="1" customWidth="1"/>
    <col min="2" max="2" width="10.140625" bestFit="1" customWidth="1"/>
    <col min="3" max="3" width="11.140625" bestFit="1" customWidth="1"/>
    <col min="4" max="4" width="10.5703125" bestFit="1" customWidth="1"/>
    <col min="5" max="5" width="12.140625" bestFit="1" customWidth="1"/>
    <col min="6" max="7" width="13.85546875" bestFit="1" customWidth="1"/>
    <col min="8" max="8" width="11.140625" bestFit="1" customWidth="1"/>
    <col min="9" max="10" width="16.85546875" customWidth="1"/>
    <col min="11" max="12" width="7.140625" bestFit="1" customWidth="1"/>
  </cols>
  <sheetData>
    <row r="1" spans="1:10" s="5" customFormat="1" ht="45" x14ac:dyDescent="0.25">
      <c r="A1" s="4" t="s">
        <v>31</v>
      </c>
      <c r="B1" s="5" t="s">
        <v>39</v>
      </c>
      <c r="C1" s="5" t="s">
        <v>40</v>
      </c>
      <c r="D1" s="5" t="s">
        <v>41</v>
      </c>
      <c r="E1" s="5" t="s">
        <v>42</v>
      </c>
      <c r="F1" s="5" t="s">
        <v>34</v>
      </c>
      <c r="G1" s="5" t="s">
        <v>35</v>
      </c>
      <c r="H1" s="5" t="s">
        <v>36</v>
      </c>
      <c r="I1"/>
      <c r="J1"/>
    </row>
    <row r="2" spans="1:10" x14ac:dyDescent="0.25">
      <c r="A2" s="59" t="s">
        <v>209</v>
      </c>
      <c r="B2" s="2">
        <v>30611840.00870163</v>
      </c>
      <c r="C2" s="2">
        <v>67277945.099503919</v>
      </c>
      <c r="D2" s="2">
        <v>0</v>
      </c>
      <c r="E2" s="2">
        <v>0</v>
      </c>
      <c r="F2" s="2">
        <v>13149714</v>
      </c>
      <c r="G2" s="2">
        <v>13149714</v>
      </c>
      <c r="H2" s="2">
        <v>0</v>
      </c>
    </row>
    <row r="3" spans="1:10" x14ac:dyDescent="0.25">
      <c r="A3" s="59" t="s">
        <v>210</v>
      </c>
      <c r="B3" s="2">
        <v>20254927.54004528</v>
      </c>
      <c r="C3" s="2">
        <v>41223078.336405464</v>
      </c>
      <c r="D3" s="2">
        <v>0</v>
      </c>
      <c r="E3" s="2">
        <v>0</v>
      </c>
      <c r="F3" s="2">
        <v>353903</v>
      </c>
      <c r="G3" s="2">
        <v>353903</v>
      </c>
      <c r="H3" s="2">
        <v>0</v>
      </c>
    </row>
    <row r="4" spans="1:10" x14ac:dyDescent="0.25">
      <c r="A4" s="59" t="s">
        <v>66</v>
      </c>
      <c r="B4" s="2">
        <v>4749532.4901782116</v>
      </c>
      <c r="C4" s="2">
        <v>18192022.463201161</v>
      </c>
      <c r="D4" s="2">
        <v>0</v>
      </c>
      <c r="E4" s="2">
        <v>0</v>
      </c>
      <c r="F4" s="2">
        <v>2505360</v>
      </c>
      <c r="G4" s="2">
        <v>2499926</v>
      </c>
      <c r="H4" s="2">
        <v>5434</v>
      </c>
    </row>
    <row r="5" spans="1:10" x14ac:dyDescent="0.25">
      <c r="A5" s="59" t="s">
        <v>1211</v>
      </c>
      <c r="B5" s="2">
        <v>2850625.014892444</v>
      </c>
      <c r="C5" s="2">
        <v>9882180.8156473264</v>
      </c>
      <c r="D5" s="2">
        <v>0</v>
      </c>
      <c r="E5" s="2">
        <v>0</v>
      </c>
      <c r="F5" s="2">
        <v>1524718</v>
      </c>
      <c r="G5" s="2">
        <v>1524718</v>
      </c>
      <c r="H5" s="2">
        <v>0</v>
      </c>
    </row>
    <row r="6" spans="1:10" x14ac:dyDescent="0.25">
      <c r="A6" s="59" t="s">
        <v>67</v>
      </c>
      <c r="B6" s="2">
        <v>2148895.0176809859</v>
      </c>
      <c r="C6" s="2">
        <v>8327366.1536098057</v>
      </c>
      <c r="D6" s="2">
        <v>0</v>
      </c>
      <c r="E6" s="2">
        <v>0</v>
      </c>
      <c r="F6" s="2">
        <v>341272</v>
      </c>
      <c r="G6" s="2">
        <v>341232</v>
      </c>
      <c r="H6" s="2">
        <v>12</v>
      </c>
    </row>
    <row r="7" spans="1:10" x14ac:dyDescent="0.25">
      <c r="A7" s="59" t="s">
        <v>214</v>
      </c>
      <c r="B7" s="2">
        <v>3923950.3582769432</v>
      </c>
      <c r="C7" s="2">
        <v>7941754.5869508842</v>
      </c>
      <c r="D7" s="2">
        <v>0</v>
      </c>
      <c r="E7" s="2">
        <v>0</v>
      </c>
      <c r="F7" s="2">
        <v>24272</v>
      </c>
      <c r="G7" s="2">
        <v>24272</v>
      </c>
      <c r="H7" s="2">
        <v>0</v>
      </c>
    </row>
    <row r="8" spans="1:10" x14ac:dyDescent="0.25">
      <c r="A8" s="59" t="s">
        <v>72</v>
      </c>
      <c r="B8" s="2">
        <v>1181329.2373384901</v>
      </c>
      <c r="C8" s="2">
        <v>4819977.7398772249</v>
      </c>
      <c r="D8" s="2">
        <v>0</v>
      </c>
      <c r="E8" s="2">
        <v>0</v>
      </c>
      <c r="F8" s="2">
        <v>3812</v>
      </c>
      <c r="G8" s="2">
        <v>3812</v>
      </c>
      <c r="H8" s="2">
        <v>0</v>
      </c>
    </row>
    <row r="9" spans="1:10" x14ac:dyDescent="0.25">
      <c r="A9" s="59" t="s">
        <v>75</v>
      </c>
      <c r="B9" s="2">
        <v>1305290.741234391</v>
      </c>
      <c r="C9" s="2">
        <v>4560649.2804548685</v>
      </c>
      <c r="D9" s="2">
        <v>0</v>
      </c>
      <c r="E9" s="2">
        <v>0</v>
      </c>
      <c r="F9" s="2">
        <v>56739</v>
      </c>
      <c r="G9" s="2">
        <v>51214</v>
      </c>
      <c r="H9" s="2">
        <v>5525</v>
      </c>
    </row>
    <row r="10" spans="1:10" x14ac:dyDescent="0.25">
      <c r="A10" s="59" t="s">
        <v>1236</v>
      </c>
      <c r="B10" s="2">
        <v>1297908.7597509371</v>
      </c>
      <c r="C10" s="2">
        <v>4353418.3188774874</v>
      </c>
      <c r="D10" s="2">
        <v>0</v>
      </c>
      <c r="E10" s="2">
        <v>0</v>
      </c>
      <c r="F10" s="2">
        <v>113656</v>
      </c>
      <c r="G10" s="2">
        <v>113656</v>
      </c>
      <c r="H10" s="2">
        <v>0</v>
      </c>
    </row>
    <row r="11" spans="1:10" x14ac:dyDescent="0.25">
      <c r="A11" s="59" t="s">
        <v>73</v>
      </c>
      <c r="B11" s="2">
        <v>998629.53898662655</v>
      </c>
      <c r="C11" s="2">
        <v>3709062.102392829</v>
      </c>
      <c r="D11" s="2">
        <v>0</v>
      </c>
      <c r="E11" s="2">
        <v>0</v>
      </c>
      <c r="F11" s="2">
        <v>847090</v>
      </c>
      <c r="G11" s="2">
        <v>827452</v>
      </c>
      <c r="H11" s="2">
        <v>19638</v>
      </c>
    </row>
    <row r="12" spans="1:10" x14ac:dyDescent="0.25">
      <c r="A12" s="59" t="s">
        <v>77</v>
      </c>
      <c r="B12" s="2">
        <v>861327.44132553996</v>
      </c>
      <c r="C12" s="2">
        <v>2990699.1909860652</v>
      </c>
      <c r="D12" s="2">
        <v>0</v>
      </c>
      <c r="E12" s="2">
        <v>0</v>
      </c>
      <c r="F12" s="2">
        <v>785923</v>
      </c>
      <c r="G12" s="2">
        <v>782124</v>
      </c>
      <c r="H12" s="2">
        <v>3746</v>
      </c>
    </row>
    <row r="13" spans="1:10" x14ac:dyDescent="0.25">
      <c r="A13" s="59" t="s">
        <v>81</v>
      </c>
      <c r="B13" s="2">
        <v>721474.41225443932</v>
      </c>
      <c r="C13" s="2">
        <v>2326928.544879396</v>
      </c>
      <c r="D13" s="2">
        <v>0</v>
      </c>
      <c r="E13" s="2">
        <v>0</v>
      </c>
      <c r="F13" s="2">
        <v>153353</v>
      </c>
      <c r="G13" s="2">
        <v>153348</v>
      </c>
      <c r="H13" s="2">
        <v>0</v>
      </c>
    </row>
    <row r="14" spans="1:10" x14ac:dyDescent="0.25">
      <c r="A14" s="59" t="s">
        <v>89</v>
      </c>
      <c r="B14" s="2">
        <v>918491.89621817472</v>
      </c>
      <c r="C14" s="2">
        <v>1747156.691349312</v>
      </c>
      <c r="D14" s="2">
        <v>0</v>
      </c>
      <c r="E14" s="2">
        <v>0</v>
      </c>
      <c r="F14" s="2">
        <v>989</v>
      </c>
      <c r="G14" s="2">
        <v>632</v>
      </c>
      <c r="H14" s="2">
        <v>119</v>
      </c>
    </row>
    <row r="15" spans="1:10" x14ac:dyDescent="0.25">
      <c r="A15" s="59" t="s">
        <v>78</v>
      </c>
      <c r="B15" s="2">
        <v>799779.40654427919</v>
      </c>
      <c r="C15" s="2">
        <v>1704073.510647139</v>
      </c>
      <c r="D15" s="2">
        <v>127.2179495382338</v>
      </c>
      <c r="E15" s="2">
        <v>516.99555747232205</v>
      </c>
      <c r="F15" s="2">
        <v>4856</v>
      </c>
      <c r="G15" s="2">
        <v>4627</v>
      </c>
      <c r="H15" s="2">
        <v>156</v>
      </c>
    </row>
    <row r="16" spans="1:10" x14ac:dyDescent="0.25">
      <c r="A16" s="59" t="s">
        <v>86</v>
      </c>
      <c r="B16" s="2">
        <v>474883.17743683129</v>
      </c>
      <c r="C16" s="2">
        <v>1675938.2134517671</v>
      </c>
      <c r="D16" s="2">
        <v>0</v>
      </c>
      <c r="E16" s="2">
        <v>0</v>
      </c>
      <c r="F16" s="2">
        <v>8467</v>
      </c>
      <c r="G16" s="2">
        <v>8376</v>
      </c>
      <c r="H16" s="2">
        <v>86</v>
      </c>
    </row>
    <row r="17" spans="1:8" x14ac:dyDescent="0.25">
      <c r="A17" s="59" t="s">
        <v>113</v>
      </c>
      <c r="B17" s="2">
        <v>0</v>
      </c>
      <c r="C17" s="2">
        <v>1605572.442398672</v>
      </c>
      <c r="D17" s="2">
        <v>0</v>
      </c>
      <c r="E17" s="2">
        <v>0</v>
      </c>
      <c r="F17" s="2">
        <v>621292</v>
      </c>
      <c r="G17" s="2">
        <v>621292</v>
      </c>
      <c r="H17" s="2">
        <v>0</v>
      </c>
    </row>
    <row r="18" spans="1:8" x14ac:dyDescent="0.25">
      <c r="A18" s="59" t="s">
        <v>362</v>
      </c>
      <c r="B18" s="2">
        <v>424722.75134063029</v>
      </c>
      <c r="C18" s="2">
        <v>1457737.5646699229</v>
      </c>
      <c r="D18" s="2">
        <v>0</v>
      </c>
      <c r="E18" s="2">
        <v>0</v>
      </c>
      <c r="F18" s="2">
        <v>204887</v>
      </c>
      <c r="G18" s="2">
        <v>118754</v>
      </c>
      <c r="H18" s="2">
        <v>86057</v>
      </c>
    </row>
    <row r="19" spans="1:8" x14ac:dyDescent="0.25">
      <c r="A19" s="59" t="s">
        <v>217</v>
      </c>
      <c r="B19" s="2">
        <v>365797.06356199068</v>
      </c>
      <c r="C19" s="2">
        <v>1380701.091225208</v>
      </c>
      <c r="D19" s="2">
        <v>0</v>
      </c>
      <c r="E19" s="2">
        <v>0</v>
      </c>
      <c r="F19" s="2">
        <v>210324</v>
      </c>
      <c r="G19" s="2">
        <v>210324</v>
      </c>
      <c r="H19" s="2">
        <v>0</v>
      </c>
    </row>
    <row r="20" spans="1:8" x14ac:dyDescent="0.25">
      <c r="A20" s="59" t="s">
        <v>69</v>
      </c>
      <c r="B20" s="2">
        <v>383989.33354430948</v>
      </c>
      <c r="C20" s="2">
        <v>1364830.1725736631</v>
      </c>
      <c r="D20" s="2">
        <v>0</v>
      </c>
      <c r="E20" s="2">
        <v>0</v>
      </c>
      <c r="F20" s="2">
        <v>30693</v>
      </c>
      <c r="G20" s="2">
        <v>30526</v>
      </c>
      <c r="H20" s="2">
        <v>97</v>
      </c>
    </row>
    <row r="21" spans="1:8" x14ac:dyDescent="0.25">
      <c r="A21" s="59" t="s">
        <v>128</v>
      </c>
      <c r="B21" s="2">
        <v>313306.11293128959</v>
      </c>
      <c r="C21" s="2">
        <v>1195392.7411334291</v>
      </c>
      <c r="D21" s="2">
        <v>44955.725255999307</v>
      </c>
      <c r="E21" s="2">
        <v>168864.1714762047</v>
      </c>
      <c r="F21" s="2">
        <v>39329</v>
      </c>
      <c r="G21" s="2">
        <v>30616</v>
      </c>
      <c r="H21" s="2">
        <v>4450</v>
      </c>
    </row>
    <row r="22" spans="1:8" x14ac:dyDescent="0.25">
      <c r="A22" s="59" t="s">
        <v>96</v>
      </c>
      <c r="B22" s="2">
        <v>313500.60465471412</v>
      </c>
      <c r="C22" s="2">
        <v>1174085.0461764541</v>
      </c>
      <c r="D22" s="2">
        <v>0</v>
      </c>
      <c r="E22" s="2">
        <v>0</v>
      </c>
      <c r="F22" s="2">
        <v>1986</v>
      </c>
      <c r="G22" s="2">
        <v>1861</v>
      </c>
      <c r="H22" s="2">
        <v>14</v>
      </c>
    </row>
    <row r="23" spans="1:8" x14ac:dyDescent="0.25">
      <c r="A23" s="59" t="s">
        <v>213</v>
      </c>
      <c r="B23" s="2">
        <v>312571.2780173287</v>
      </c>
      <c r="C23" s="2">
        <v>1167482.029631427</v>
      </c>
      <c r="D23" s="2">
        <v>0</v>
      </c>
      <c r="E23" s="2">
        <v>0</v>
      </c>
      <c r="F23" s="2">
        <v>209372</v>
      </c>
      <c r="G23" s="2">
        <v>204474</v>
      </c>
      <c r="H23" s="2">
        <v>0</v>
      </c>
    </row>
    <row r="24" spans="1:8" x14ac:dyDescent="0.25">
      <c r="A24" s="59" t="s">
        <v>599</v>
      </c>
      <c r="B24" s="2">
        <v>302193.61074477679</v>
      </c>
      <c r="C24" s="2">
        <v>1117116.3565669151</v>
      </c>
      <c r="D24" s="2">
        <v>7093.7827055912603</v>
      </c>
      <c r="E24" s="2">
        <v>26615.95928843979</v>
      </c>
      <c r="F24" s="2">
        <v>311409</v>
      </c>
      <c r="G24" s="2">
        <v>303445</v>
      </c>
      <c r="H24" s="2">
        <v>7937</v>
      </c>
    </row>
    <row r="25" spans="1:8" x14ac:dyDescent="0.25">
      <c r="A25" s="59" t="s">
        <v>1237</v>
      </c>
      <c r="B25" s="2">
        <v>262002.46451163749</v>
      </c>
      <c r="C25" s="2">
        <v>980080.95955754002</v>
      </c>
      <c r="D25" s="2">
        <v>0</v>
      </c>
      <c r="E25" s="2">
        <v>0</v>
      </c>
      <c r="F25" s="2">
        <v>1879469</v>
      </c>
      <c r="G25" s="2">
        <v>1877327</v>
      </c>
      <c r="H25" s="2">
        <v>0</v>
      </c>
    </row>
    <row r="26" spans="1:8" x14ac:dyDescent="0.25">
      <c r="A26" s="59" t="s">
        <v>147</v>
      </c>
      <c r="B26" s="2">
        <v>241838.40162925131</v>
      </c>
      <c r="C26" s="2">
        <v>959076.9806846698</v>
      </c>
      <c r="D26" s="2">
        <v>0</v>
      </c>
      <c r="E26" s="2">
        <v>0</v>
      </c>
      <c r="F26" s="2">
        <v>148012</v>
      </c>
      <c r="G26" s="2">
        <v>148012</v>
      </c>
      <c r="H26" s="2">
        <v>0</v>
      </c>
    </row>
    <row r="27" spans="1:8" x14ac:dyDescent="0.25">
      <c r="A27" s="59" t="s">
        <v>155</v>
      </c>
      <c r="B27" s="2">
        <v>250690.0118717743</v>
      </c>
      <c r="C27" s="2">
        <v>929660.8114322758</v>
      </c>
      <c r="D27" s="2">
        <v>0</v>
      </c>
      <c r="E27" s="2">
        <v>0</v>
      </c>
      <c r="F27" s="2">
        <v>8970</v>
      </c>
      <c r="G27" s="2">
        <v>8730</v>
      </c>
      <c r="H27" s="2">
        <v>235</v>
      </c>
    </row>
    <row r="28" spans="1:8" x14ac:dyDescent="0.25">
      <c r="A28" s="59" t="s">
        <v>135</v>
      </c>
      <c r="B28" s="2">
        <v>190602.20556896861</v>
      </c>
      <c r="C28" s="2">
        <v>768199.97961008549</v>
      </c>
      <c r="D28" s="2">
        <v>0</v>
      </c>
      <c r="E28" s="2">
        <v>0</v>
      </c>
      <c r="F28" s="2">
        <v>533</v>
      </c>
      <c r="G28" s="2">
        <v>533</v>
      </c>
      <c r="H28" s="2">
        <v>0</v>
      </c>
    </row>
    <row r="29" spans="1:8" x14ac:dyDescent="0.25">
      <c r="A29" s="59" t="s">
        <v>161</v>
      </c>
      <c r="B29" s="2">
        <v>264922.06049774733</v>
      </c>
      <c r="C29" s="2">
        <v>722110.65841844433</v>
      </c>
      <c r="D29" s="2">
        <v>0</v>
      </c>
      <c r="E29" s="2">
        <v>0</v>
      </c>
      <c r="F29" s="2">
        <v>13965</v>
      </c>
      <c r="G29" s="2">
        <v>13774</v>
      </c>
      <c r="H29" s="2">
        <v>0</v>
      </c>
    </row>
    <row r="30" spans="1:8" x14ac:dyDescent="0.25">
      <c r="A30" s="59" t="s">
        <v>176</v>
      </c>
      <c r="B30" s="2">
        <v>95070.412421268353</v>
      </c>
      <c r="C30" s="2">
        <v>707008.21404899086</v>
      </c>
      <c r="D30" s="2">
        <v>0</v>
      </c>
      <c r="E30" s="2">
        <v>0</v>
      </c>
      <c r="F30" s="2">
        <v>17076</v>
      </c>
      <c r="G30" s="2">
        <v>16232</v>
      </c>
      <c r="H30" s="2">
        <v>844</v>
      </c>
    </row>
    <row r="31" spans="1:8" x14ac:dyDescent="0.25">
      <c r="A31" s="59" t="s">
        <v>138</v>
      </c>
      <c r="B31" s="2">
        <v>231537.31536395551</v>
      </c>
      <c r="C31" s="2">
        <v>694337.91200859484</v>
      </c>
      <c r="D31" s="2">
        <v>0</v>
      </c>
      <c r="E31" s="2">
        <v>0</v>
      </c>
      <c r="F31" s="2">
        <v>156973</v>
      </c>
      <c r="G31" s="2">
        <v>154648</v>
      </c>
      <c r="H31" s="2">
        <v>2295</v>
      </c>
    </row>
    <row r="32" spans="1:8" x14ac:dyDescent="0.25">
      <c r="A32" s="59" t="s">
        <v>190</v>
      </c>
      <c r="B32" s="2">
        <v>234983.18085334919</v>
      </c>
      <c r="C32" s="2">
        <v>525599.40103933355</v>
      </c>
      <c r="D32" s="2">
        <v>0</v>
      </c>
      <c r="E32" s="2">
        <v>0</v>
      </c>
      <c r="F32" s="2">
        <v>695007</v>
      </c>
      <c r="G32" s="2">
        <v>694742</v>
      </c>
      <c r="H32" s="2">
        <v>240</v>
      </c>
    </row>
    <row r="33" spans="1:8" x14ac:dyDescent="0.25">
      <c r="A33" s="59" t="s">
        <v>165</v>
      </c>
      <c r="B33" s="2">
        <v>126071.2115676613</v>
      </c>
      <c r="C33" s="2">
        <v>512922.91238151758</v>
      </c>
      <c r="D33" s="2">
        <v>0</v>
      </c>
      <c r="E33" s="2">
        <v>0</v>
      </c>
      <c r="F33" s="2">
        <v>117818</v>
      </c>
      <c r="G33" s="2">
        <v>117805</v>
      </c>
      <c r="H33" s="2">
        <v>0</v>
      </c>
    </row>
    <row r="34" spans="1:8" x14ac:dyDescent="0.25">
      <c r="A34" s="59" t="s">
        <v>68</v>
      </c>
      <c r="B34" s="2">
        <v>126661.59008673159</v>
      </c>
      <c r="C34" s="2">
        <v>483387.88047737209</v>
      </c>
      <c r="D34" s="2">
        <v>92695.854156703776</v>
      </c>
      <c r="E34" s="2">
        <v>353449.03482034942</v>
      </c>
      <c r="F34" s="2">
        <v>1408594</v>
      </c>
      <c r="G34" s="2">
        <v>519761</v>
      </c>
      <c r="H34" s="2">
        <v>33125</v>
      </c>
    </row>
    <row r="35" spans="1:8" x14ac:dyDescent="0.25">
      <c r="A35" s="59" t="s">
        <v>219</v>
      </c>
      <c r="B35" s="2">
        <v>118674.10381760199</v>
      </c>
      <c r="C35" s="2">
        <v>442835.82234667469</v>
      </c>
      <c r="D35" s="2">
        <v>40108.496557053928</v>
      </c>
      <c r="E35" s="2">
        <v>150355.19704858321</v>
      </c>
      <c r="F35" s="2">
        <v>45566</v>
      </c>
      <c r="G35" s="2">
        <v>2389</v>
      </c>
      <c r="H35" s="2">
        <v>43172</v>
      </c>
    </row>
    <row r="36" spans="1:8" x14ac:dyDescent="0.25">
      <c r="A36" s="59" t="s">
        <v>133</v>
      </c>
      <c r="B36" s="2">
        <v>132588.58174322441</v>
      </c>
      <c r="C36" s="2">
        <v>427566.24362168863</v>
      </c>
      <c r="D36" s="2">
        <v>0</v>
      </c>
      <c r="E36" s="2">
        <v>0</v>
      </c>
      <c r="F36" s="2">
        <v>167942</v>
      </c>
      <c r="G36" s="2">
        <v>161980</v>
      </c>
      <c r="H36" s="2">
        <v>5936</v>
      </c>
    </row>
    <row r="37" spans="1:8" x14ac:dyDescent="0.25">
      <c r="A37" s="59" t="s">
        <v>191</v>
      </c>
      <c r="B37" s="2">
        <v>188108.81762434781</v>
      </c>
      <c r="C37" s="2">
        <v>415012.4412113789</v>
      </c>
      <c r="D37" s="2">
        <v>0</v>
      </c>
      <c r="E37" s="2">
        <v>0</v>
      </c>
      <c r="F37" s="2">
        <v>45797</v>
      </c>
      <c r="G37" s="2">
        <v>2366</v>
      </c>
      <c r="H37" s="2">
        <v>43394</v>
      </c>
    </row>
    <row r="38" spans="1:8" x14ac:dyDescent="0.25">
      <c r="A38" s="59" t="s">
        <v>222</v>
      </c>
      <c r="B38" s="2">
        <v>102312.64186379781</v>
      </c>
      <c r="C38" s="2">
        <v>390019.45805459807</v>
      </c>
      <c r="D38" s="2">
        <v>65130.442901833601</v>
      </c>
      <c r="E38" s="2">
        <v>243193.80896655249</v>
      </c>
      <c r="F38" s="2">
        <v>108780</v>
      </c>
      <c r="G38" s="2">
        <v>41138</v>
      </c>
      <c r="H38" s="2">
        <v>65317</v>
      </c>
    </row>
    <row r="39" spans="1:8" x14ac:dyDescent="0.25">
      <c r="A39" s="59" t="s">
        <v>1239</v>
      </c>
      <c r="B39" s="2">
        <v>59274.293556843848</v>
      </c>
      <c r="C39" s="2">
        <v>370730.31188199332</v>
      </c>
      <c r="D39" s="2">
        <v>0</v>
      </c>
      <c r="E39" s="2">
        <v>0</v>
      </c>
      <c r="F39" s="2">
        <v>59079</v>
      </c>
      <c r="G39" s="2">
        <v>59079</v>
      </c>
      <c r="H39" s="2">
        <v>0</v>
      </c>
    </row>
    <row r="40" spans="1:8" x14ac:dyDescent="0.25">
      <c r="A40" s="59" t="s">
        <v>143</v>
      </c>
      <c r="B40" s="2">
        <v>190069.76397061761</v>
      </c>
      <c r="C40" s="2">
        <v>370647.21224211011</v>
      </c>
      <c r="D40" s="2">
        <v>18497.337881355761</v>
      </c>
      <c r="E40" s="2">
        <v>70371.534907323876</v>
      </c>
      <c r="F40" s="2">
        <v>92410</v>
      </c>
      <c r="G40" s="2">
        <v>73493</v>
      </c>
      <c r="H40" s="2">
        <v>18889</v>
      </c>
    </row>
    <row r="41" spans="1:8" x14ac:dyDescent="0.25">
      <c r="A41" s="59" t="s">
        <v>150</v>
      </c>
      <c r="B41" s="2">
        <v>103564.395600848</v>
      </c>
      <c r="C41" s="2">
        <v>335090.79908048332</v>
      </c>
      <c r="D41" s="2">
        <v>0</v>
      </c>
      <c r="E41" s="2">
        <v>398.14011483810179</v>
      </c>
      <c r="F41" s="2">
        <v>1885</v>
      </c>
      <c r="G41" s="2">
        <v>737</v>
      </c>
      <c r="H41" s="2">
        <v>330</v>
      </c>
    </row>
    <row r="42" spans="1:8" x14ac:dyDescent="0.25">
      <c r="A42" s="59" t="s">
        <v>173</v>
      </c>
      <c r="B42" s="2">
        <v>122451.20942589411</v>
      </c>
      <c r="C42" s="2">
        <v>303231.53870198218</v>
      </c>
      <c r="D42" s="2">
        <v>10391.2563466834</v>
      </c>
      <c r="E42" s="2">
        <v>41639.310381014147</v>
      </c>
      <c r="F42" s="2">
        <v>12858</v>
      </c>
      <c r="G42" s="2">
        <v>2853</v>
      </c>
      <c r="H42" s="2">
        <v>9580</v>
      </c>
    </row>
    <row r="43" spans="1:8" x14ac:dyDescent="0.25">
      <c r="A43" s="59" t="s">
        <v>1240</v>
      </c>
      <c r="B43" s="2">
        <v>49041.227690602253</v>
      </c>
      <c r="C43" s="2">
        <v>297828.16184057348</v>
      </c>
      <c r="D43" s="2">
        <v>0</v>
      </c>
      <c r="E43" s="2">
        <v>0</v>
      </c>
      <c r="F43" s="2">
        <v>49018</v>
      </c>
      <c r="G43" s="2">
        <v>49018</v>
      </c>
      <c r="H43" s="2">
        <v>0</v>
      </c>
    </row>
    <row r="44" spans="1:8" x14ac:dyDescent="0.25">
      <c r="A44" s="59" t="s">
        <v>29</v>
      </c>
      <c r="B44" s="2">
        <v>124360.3955179959</v>
      </c>
      <c r="C44" s="2">
        <v>287687.47157465428</v>
      </c>
      <c r="D44" s="2">
        <v>53993.382702345029</v>
      </c>
      <c r="E44" s="2">
        <v>123760.3705319549</v>
      </c>
      <c r="F44" s="2">
        <v>92645</v>
      </c>
      <c r="G44" s="2">
        <v>8849</v>
      </c>
      <c r="H44" s="2">
        <v>83776</v>
      </c>
    </row>
    <row r="45" spans="1:8" x14ac:dyDescent="0.25">
      <c r="A45" s="59" t="s">
        <v>132</v>
      </c>
      <c r="B45" s="2">
        <v>67320.285807045017</v>
      </c>
      <c r="C45" s="2">
        <v>259634.39906489689</v>
      </c>
      <c r="D45" s="2">
        <v>0</v>
      </c>
      <c r="E45" s="2">
        <v>0</v>
      </c>
      <c r="F45" s="2">
        <v>4976</v>
      </c>
      <c r="G45" s="2">
        <v>1764</v>
      </c>
      <c r="H45" s="2">
        <v>3193</v>
      </c>
    </row>
    <row r="46" spans="1:8" x14ac:dyDescent="0.25">
      <c r="A46" s="59" t="s">
        <v>1241</v>
      </c>
      <c r="B46" s="2">
        <v>43376.970028782816</v>
      </c>
      <c r="C46" s="2">
        <v>259599.00821407</v>
      </c>
      <c r="D46" s="2">
        <v>0</v>
      </c>
      <c r="E46" s="2">
        <v>0</v>
      </c>
      <c r="F46" s="2">
        <v>43326</v>
      </c>
      <c r="G46" s="2">
        <v>43326</v>
      </c>
      <c r="H46" s="2">
        <v>0</v>
      </c>
    </row>
    <row r="47" spans="1:8" x14ac:dyDescent="0.25">
      <c r="A47" s="59" t="s">
        <v>1242</v>
      </c>
      <c r="B47" s="2">
        <v>42108.818679022137</v>
      </c>
      <c r="C47" s="2">
        <v>255724.9968009131</v>
      </c>
      <c r="D47" s="2">
        <v>0</v>
      </c>
      <c r="E47" s="2">
        <v>0</v>
      </c>
      <c r="F47" s="2">
        <v>42131</v>
      </c>
      <c r="G47" s="2">
        <v>42131</v>
      </c>
      <c r="H47" s="2">
        <v>0</v>
      </c>
    </row>
    <row r="48" spans="1:8" x14ac:dyDescent="0.25">
      <c r="A48" s="59" t="s">
        <v>600</v>
      </c>
      <c r="B48" s="2">
        <v>68390.666247493093</v>
      </c>
      <c r="C48" s="2">
        <v>255001.09328692601</v>
      </c>
      <c r="D48" s="2">
        <v>0</v>
      </c>
      <c r="E48" s="2">
        <v>122505.5968203565</v>
      </c>
      <c r="F48" s="2">
        <v>420214</v>
      </c>
      <c r="G48" s="2">
        <v>67721</v>
      </c>
      <c r="H48" s="2">
        <v>352493</v>
      </c>
    </row>
    <row r="49" spans="1:8" x14ac:dyDescent="0.25">
      <c r="A49" s="59" t="s">
        <v>130</v>
      </c>
      <c r="B49" s="2">
        <v>65630.805873725534</v>
      </c>
      <c r="C49" s="2">
        <v>247502.98227799771</v>
      </c>
      <c r="D49" s="2">
        <v>30305.99397664145</v>
      </c>
      <c r="E49" s="2">
        <v>114842.1152138508</v>
      </c>
      <c r="F49" s="2">
        <v>32693</v>
      </c>
      <c r="G49" s="2">
        <v>11420</v>
      </c>
      <c r="H49" s="2">
        <v>20760</v>
      </c>
    </row>
    <row r="50" spans="1:8" x14ac:dyDescent="0.25">
      <c r="A50" s="59" t="s">
        <v>1213</v>
      </c>
      <c r="B50" s="2">
        <v>65330.59341149604</v>
      </c>
      <c r="C50" s="2">
        <v>242069.72862030621</v>
      </c>
      <c r="D50" s="2">
        <v>0</v>
      </c>
      <c r="E50" s="2">
        <v>0</v>
      </c>
      <c r="F50" s="2">
        <v>419306</v>
      </c>
      <c r="G50" s="2">
        <v>419196</v>
      </c>
      <c r="H50" s="2">
        <v>9</v>
      </c>
    </row>
    <row r="51" spans="1:8" x14ac:dyDescent="0.25">
      <c r="A51" s="59" t="s">
        <v>1243</v>
      </c>
      <c r="B51" s="2">
        <v>39595.201543918149</v>
      </c>
      <c r="C51" s="2">
        <v>241674.24768209201</v>
      </c>
      <c r="D51" s="2">
        <v>0</v>
      </c>
      <c r="E51" s="2">
        <v>0</v>
      </c>
      <c r="F51" s="2">
        <v>39750</v>
      </c>
      <c r="G51" s="2">
        <v>39750</v>
      </c>
      <c r="H51" s="2">
        <v>0</v>
      </c>
    </row>
    <row r="52" spans="1:8" x14ac:dyDescent="0.25">
      <c r="A52" s="59" t="s">
        <v>655</v>
      </c>
      <c r="B52" s="2">
        <v>56012.914279380173</v>
      </c>
      <c r="C52" s="2">
        <v>238954.08035865839</v>
      </c>
      <c r="D52" s="2">
        <v>0</v>
      </c>
      <c r="E52" s="2">
        <v>0</v>
      </c>
      <c r="F52" s="2">
        <v>61128</v>
      </c>
      <c r="G52" s="2">
        <v>61128</v>
      </c>
      <c r="H52" s="2">
        <v>0</v>
      </c>
    </row>
    <row r="53" spans="1:8" x14ac:dyDescent="0.25">
      <c r="A53" s="59" t="s">
        <v>615</v>
      </c>
      <c r="B53" s="2">
        <v>63865.33105554006</v>
      </c>
      <c r="C53" s="2">
        <v>238322.5053707865</v>
      </c>
      <c r="D53" s="2">
        <v>1130.8251262789579</v>
      </c>
      <c r="E53" s="2">
        <v>4258.358005956783</v>
      </c>
      <c r="F53" s="2">
        <v>58254</v>
      </c>
      <c r="G53" s="2">
        <v>56534</v>
      </c>
      <c r="H53" s="2">
        <v>1287</v>
      </c>
    </row>
    <row r="54" spans="1:8" x14ac:dyDescent="0.25">
      <c r="A54" s="59" t="s">
        <v>1212</v>
      </c>
      <c r="B54" s="2">
        <v>59371.223537835867</v>
      </c>
      <c r="C54" s="2">
        <v>226471.1640660339</v>
      </c>
      <c r="D54" s="2">
        <v>0</v>
      </c>
      <c r="E54" s="2">
        <v>0</v>
      </c>
      <c r="F54" s="2">
        <v>251486</v>
      </c>
      <c r="G54" s="2">
        <v>251047</v>
      </c>
      <c r="H54" s="2">
        <v>236</v>
      </c>
    </row>
    <row r="55" spans="1:8" x14ac:dyDescent="0.25">
      <c r="A55" s="59" t="s">
        <v>622</v>
      </c>
      <c r="B55" s="2">
        <v>55276.260964009882</v>
      </c>
      <c r="C55" s="2">
        <v>214761.84122395539</v>
      </c>
      <c r="D55" s="2">
        <v>7733.774363278395</v>
      </c>
      <c r="E55" s="2">
        <v>26245.13085753419</v>
      </c>
      <c r="F55" s="2">
        <v>515952</v>
      </c>
      <c r="G55" s="2">
        <v>436854</v>
      </c>
      <c r="H55" s="2">
        <v>79098</v>
      </c>
    </row>
    <row r="56" spans="1:8" x14ac:dyDescent="0.25">
      <c r="A56" s="59" t="s">
        <v>162</v>
      </c>
      <c r="B56" s="2">
        <v>91970.858462155025</v>
      </c>
      <c r="C56" s="2">
        <v>208716.8671616631</v>
      </c>
      <c r="D56" s="2">
        <v>0</v>
      </c>
      <c r="E56" s="2">
        <v>0</v>
      </c>
      <c r="F56" s="2">
        <v>1926</v>
      </c>
      <c r="G56" s="2">
        <v>1437</v>
      </c>
      <c r="H56" s="2">
        <v>390</v>
      </c>
    </row>
    <row r="57" spans="1:8" x14ac:dyDescent="0.25">
      <c r="A57" s="59" t="s">
        <v>376</v>
      </c>
      <c r="B57" s="2">
        <v>79759.99002055639</v>
      </c>
      <c r="C57" s="2">
        <v>201591.11565212451</v>
      </c>
      <c r="D57" s="2">
        <v>0</v>
      </c>
      <c r="E57" s="2">
        <v>0</v>
      </c>
      <c r="F57" s="2">
        <v>2624</v>
      </c>
      <c r="G57" s="2">
        <v>2272</v>
      </c>
      <c r="H57" s="2">
        <v>241</v>
      </c>
    </row>
    <row r="58" spans="1:8" x14ac:dyDescent="0.25">
      <c r="A58" s="59" t="s">
        <v>168</v>
      </c>
      <c r="B58" s="2">
        <v>49789.572567392148</v>
      </c>
      <c r="C58" s="2">
        <v>198273.39863222939</v>
      </c>
      <c r="D58" s="2">
        <v>48028.941183651958</v>
      </c>
      <c r="E58" s="2">
        <v>192517.06299495319</v>
      </c>
      <c r="F58" s="2">
        <v>47563</v>
      </c>
      <c r="G58" s="2">
        <v>30276</v>
      </c>
      <c r="H58" s="2">
        <v>8778</v>
      </c>
    </row>
    <row r="59" spans="1:8" x14ac:dyDescent="0.25">
      <c r="A59" s="59" t="s">
        <v>1244</v>
      </c>
      <c r="B59" s="2">
        <v>32653.131542751151</v>
      </c>
      <c r="C59" s="2">
        <v>195813.20921385891</v>
      </c>
      <c r="D59" s="2">
        <v>0</v>
      </c>
      <c r="E59" s="2">
        <v>0</v>
      </c>
      <c r="F59" s="2">
        <v>32669</v>
      </c>
      <c r="G59" s="2">
        <v>32669</v>
      </c>
      <c r="H59" s="2">
        <v>0</v>
      </c>
    </row>
    <row r="60" spans="1:8" x14ac:dyDescent="0.25">
      <c r="A60" s="59" t="s">
        <v>366</v>
      </c>
      <c r="B60" s="2">
        <v>51289.811669274939</v>
      </c>
      <c r="C60" s="2">
        <v>193976.95335630889</v>
      </c>
      <c r="D60" s="2">
        <v>0</v>
      </c>
      <c r="E60" s="2">
        <v>0</v>
      </c>
      <c r="F60" s="2">
        <v>25089</v>
      </c>
      <c r="G60" s="2">
        <v>23517</v>
      </c>
      <c r="H60" s="2">
        <v>1084</v>
      </c>
    </row>
    <row r="61" spans="1:8" x14ac:dyDescent="0.25">
      <c r="A61" s="59" t="s">
        <v>605</v>
      </c>
      <c r="B61" s="2">
        <v>46004.132326929182</v>
      </c>
      <c r="C61" s="2">
        <v>189167.72157496959</v>
      </c>
      <c r="D61" s="2">
        <v>0</v>
      </c>
      <c r="E61" s="2">
        <v>0</v>
      </c>
      <c r="F61" s="2">
        <v>97158</v>
      </c>
      <c r="G61" s="2">
        <v>97040</v>
      </c>
      <c r="H61" s="2">
        <v>118</v>
      </c>
    </row>
    <row r="62" spans="1:8" x14ac:dyDescent="0.25">
      <c r="A62" s="59" t="s">
        <v>1245</v>
      </c>
      <c r="B62" s="2">
        <v>31469.788148758769</v>
      </c>
      <c r="C62" s="2">
        <v>188408.3104685393</v>
      </c>
      <c r="D62" s="2">
        <v>0</v>
      </c>
      <c r="E62" s="2">
        <v>0</v>
      </c>
      <c r="F62" s="2">
        <v>31531</v>
      </c>
      <c r="G62" s="2">
        <v>31531</v>
      </c>
      <c r="H62" s="2">
        <v>0</v>
      </c>
    </row>
    <row r="63" spans="1:8" x14ac:dyDescent="0.25">
      <c r="A63" s="59" t="s">
        <v>300</v>
      </c>
      <c r="B63" s="2">
        <v>50261.609432992067</v>
      </c>
      <c r="C63" s="2">
        <v>187438.90041660221</v>
      </c>
      <c r="D63" s="2">
        <v>0</v>
      </c>
      <c r="E63" s="2">
        <v>0</v>
      </c>
      <c r="F63" s="2">
        <v>51191</v>
      </c>
      <c r="G63" s="2">
        <v>51191</v>
      </c>
      <c r="H63" s="2">
        <v>0</v>
      </c>
    </row>
    <row r="64" spans="1:8" x14ac:dyDescent="0.25">
      <c r="A64" s="59" t="s">
        <v>367</v>
      </c>
      <c r="B64" s="2">
        <v>47719.31086170076</v>
      </c>
      <c r="C64" s="2">
        <v>179095.51446776229</v>
      </c>
      <c r="D64" s="2">
        <v>0</v>
      </c>
      <c r="E64" s="2">
        <v>0</v>
      </c>
      <c r="F64" s="2">
        <v>328836</v>
      </c>
      <c r="G64" s="2">
        <v>328832</v>
      </c>
      <c r="H64" s="2">
        <v>0</v>
      </c>
    </row>
    <row r="65" spans="1:8" x14ac:dyDescent="0.25">
      <c r="A65" s="59" t="s">
        <v>601</v>
      </c>
      <c r="B65" s="2">
        <v>91240.007288547597</v>
      </c>
      <c r="C65" s="2">
        <v>171307.74326555399</v>
      </c>
      <c r="D65" s="2">
        <v>0</v>
      </c>
      <c r="E65" s="2">
        <v>0</v>
      </c>
      <c r="F65" s="2">
        <v>131287</v>
      </c>
      <c r="G65" s="2">
        <v>131271</v>
      </c>
      <c r="H65" s="2">
        <v>0</v>
      </c>
    </row>
    <row r="66" spans="1:8" x14ac:dyDescent="0.25">
      <c r="A66" s="59" t="s">
        <v>973</v>
      </c>
      <c r="B66" s="2">
        <v>44518.60426159393</v>
      </c>
      <c r="C66" s="2">
        <v>170011.75033157089</v>
      </c>
      <c r="D66" s="2">
        <v>0</v>
      </c>
      <c r="E66" s="2">
        <v>0</v>
      </c>
      <c r="F66" s="2">
        <v>130919</v>
      </c>
      <c r="G66" s="2">
        <v>104562</v>
      </c>
      <c r="H66" s="2">
        <v>25263</v>
      </c>
    </row>
    <row r="67" spans="1:8" x14ac:dyDescent="0.25">
      <c r="A67" s="59" t="s">
        <v>971</v>
      </c>
      <c r="B67" s="2">
        <v>66508.32838422936</v>
      </c>
      <c r="C67" s="2">
        <v>167114.7702045801</v>
      </c>
      <c r="D67" s="2">
        <v>0</v>
      </c>
      <c r="E67" s="2">
        <v>0</v>
      </c>
      <c r="F67" s="2">
        <v>1628</v>
      </c>
      <c r="G67" s="2">
        <v>885</v>
      </c>
      <c r="H67" s="2">
        <v>723</v>
      </c>
    </row>
    <row r="68" spans="1:8" x14ac:dyDescent="0.25">
      <c r="A68" s="59" t="s">
        <v>372</v>
      </c>
      <c r="B68" s="2">
        <v>37323.385118940292</v>
      </c>
      <c r="C68" s="2">
        <v>165503.3601809208</v>
      </c>
      <c r="D68" s="2">
        <v>0</v>
      </c>
      <c r="E68" s="2">
        <v>0</v>
      </c>
      <c r="F68" s="2">
        <v>145636</v>
      </c>
      <c r="G68" s="2">
        <v>12304</v>
      </c>
      <c r="H68" s="2">
        <v>65</v>
      </c>
    </row>
    <row r="69" spans="1:8" x14ac:dyDescent="0.25">
      <c r="A69" s="59" t="s">
        <v>139</v>
      </c>
      <c r="B69" s="2">
        <v>35908.618633170932</v>
      </c>
      <c r="C69" s="2">
        <v>159326.6851282694</v>
      </c>
      <c r="D69" s="2">
        <v>0</v>
      </c>
      <c r="E69" s="2">
        <v>0</v>
      </c>
      <c r="F69" s="2">
        <v>21951</v>
      </c>
      <c r="G69" s="2">
        <v>376</v>
      </c>
      <c r="H69" s="2">
        <v>33</v>
      </c>
    </row>
    <row r="70" spans="1:8" x14ac:dyDescent="0.25">
      <c r="A70" s="59" t="s">
        <v>144</v>
      </c>
      <c r="B70" s="2">
        <v>38723.774794735713</v>
      </c>
      <c r="C70" s="2">
        <v>156288.9432685542</v>
      </c>
      <c r="D70" s="2">
        <v>78989.958042079772</v>
      </c>
      <c r="E70" s="2">
        <v>317540.79965095402</v>
      </c>
      <c r="F70" s="2">
        <v>226589</v>
      </c>
      <c r="G70" s="2">
        <v>1614</v>
      </c>
      <c r="H70" s="2">
        <v>3739</v>
      </c>
    </row>
    <row r="71" spans="1:8" x14ac:dyDescent="0.25">
      <c r="A71" s="59" t="s">
        <v>608</v>
      </c>
      <c r="B71" s="2">
        <v>40580.329502041342</v>
      </c>
      <c r="C71" s="2">
        <v>151472.14137564311</v>
      </c>
      <c r="D71" s="2">
        <v>0</v>
      </c>
      <c r="E71" s="2">
        <v>0</v>
      </c>
      <c r="F71" s="2">
        <v>40333</v>
      </c>
      <c r="G71" s="2">
        <v>40333</v>
      </c>
      <c r="H71" s="2">
        <v>0</v>
      </c>
    </row>
    <row r="72" spans="1:8" x14ac:dyDescent="0.25">
      <c r="A72" s="59" t="s">
        <v>1246</v>
      </c>
      <c r="B72" s="2">
        <v>24544.911503025829</v>
      </c>
      <c r="C72" s="2">
        <v>148906.98429407229</v>
      </c>
      <c r="D72" s="2">
        <v>0</v>
      </c>
      <c r="E72" s="2">
        <v>0</v>
      </c>
      <c r="F72" s="2">
        <v>24640</v>
      </c>
      <c r="G72" s="2">
        <v>24640</v>
      </c>
      <c r="H72" s="2">
        <v>0</v>
      </c>
    </row>
    <row r="73" spans="1:8" x14ac:dyDescent="0.25">
      <c r="A73" s="59" t="s">
        <v>990</v>
      </c>
      <c r="B73" s="2">
        <v>39473.5113329866</v>
      </c>
      <c r="C73" s="2">
        <v>148875.75609793331</v>
      </c>
      <c r="D73" s="2">
        <v>0</v>
      </c>
      <c r="E73" s="2">
        <v>9.8306970248649748</v>
      </c>
      <c r="F73" s="2">
        <v>370227</v>
      </c>
      <c r="G73" s="2">
        <v>333966</v>
      </c>
      <c r="H73" s="2">
        <v>550</v>
      </c>
    </row>
    <row r="74" spans="1:8" x14ac:dyDescent="0.25">
      <c r="A74" s="59" t="s">
        <v>1247</v>
      </c>
      <c r="B74" s="2">
        <v>23889.749592524331</v>
      </c>
      <c r="C74" s="2">
        <v>148842.3829210799</v>
      </c>
      <c r="D74" s="2">
        <v>0</v>
      </c>
      <c r="E74" s="2">
        <v>0</v>
      </c>
      <c r="F74" s="2">
        <v>24052</v>
      </c>
      <c r="G74" s="2">
        <v>24052</v>
      </c>
      <c r="H74" s="2">
        <v>0</v>
      </c>
    </row>
    <row r="75" spans="1:8" x14ac:dyDescent="0.25">
      <c r="A75" s="59" t="s">
        <v>610</v>
      </c>
      <c r="B75" s="2">
        <v>38142.244731646853</v>
      </c>
      <c r="C75" s="2">
        <v>148754.22495362099</v>
      </c>
      <c r="D75" s="2">
        <v>0</v>
      </c>
      <c r="E75" s="2">
        <v>0</v>
      </c>
      <c r="F75" s="2">
        <v>48686</v>
      </c>
      <c r="G75" s="2">
        <v>48439</v>
      </c>
      <c r="H75" s="2">
        <v>0</v>
      </c>
    </row>
    <row r="76" spans="1:8" x14ac:dyDescent="0.25">
      <c r="A76" s="59" t="s">
        <v>980</v>
      </c>
      <c r="B76" s="2">
        <v>35181.316422390657</v>
      </c>
      <c r="C76" s="2">
        <v>143133.69505644229</v>
      </c>
      <c r="D76" s="2">
        <v>0</v>
      </c>
      <c r="E76" s="2">
        <v>0</v>
      </c>
      <c r="F76" s="2">
        <v>1394</v>
      </c>
      <c r="G76" s="2">
        <v>1308</v>
      </c>
      <c r="H76" s="2">
        <v>0</v>
      </c>
    </row>
    <row r="77" spans="1:8" x14ac:dyDescent="0.25">
      <c r="A77" s="59" t="s">
        <v>1248</v>
      </c>
      <c r="B77" s="2">
        <v>22986.871555734659</v>
      </c>
      <c r="C77" s="2">
        <v>141398.84480174049</v>
      </c>
      <c r="D77" s="2">
        <v>0</v>
      </c>
      <c r="E77" s="2">
        <v>0</v>
      </c>
      <c r="F77" s="2">
        <v>23145</v>
      </c>
      <c r="G77" s="2">
        <v>23145</v>
      </c>
      <c r="H77" s="2">
        <v>0</v>
      </c>
    </row>
    <row r="78" spans="1:8" x14ac:dyDescent="0.25">
      <c r="A78" s="59" t="s">
        <v>220</v>
      </c>
      <c r="B78" s="2">
        <v>0</v>
      </c>
      <c r="C78" s="2">
        <v>136190.91819892189</v>
      </c>
      <c r="D78" s="2">
        <v>0</v>
      </c>
      <c r="E78" s="2">
        <v>10909.3368375311</v>
      </c>
      <c r="F78" s="2">
        <v>188144</v>
      </c>
      <c r="G78" s="2">
        <v>44208</v>
      </c>
      <c r="H78" s="2">
        <v>1156</v>
      </c>
    </row>
    <row r="79" spans="1:8" x14ac:dyDescent="0.25">
      <c r="A79" s="59" t="s">
        <v>603</v>
      </c>
      <c r="B79" s="2">
        <v>55941.318130609427</v>
      </c>
      <c r="C79" s="2">
        <v>131736.7361350806</v>
      </c>
      <c r="D79" s="2">
        <v>0</v>
      </c>
      <c r="E79" s="2">
        <v>0</v>
      </c>
      <c r="F79" s="2">
        <v>32400</v>
      </c>
      <c r="G79" s="2">
        <v>32386</v>
      </c>
      <c r="H79" s="2">
        <v>0</v>
      </c>
    </row>
    <row r="80" spans="1:8" x14ac:dyDescent="0.25">
      <c r="A80" s="59" t="s">
        <v>604</v>
      </c>
      <c r="B80" s="2">
        <v>34053.246890988798</v>
      </c>
      <c r="C80" s="2">
        <v>128757.6228770439</v>
      </c>
      <c r="D80" s="2">
        <v>15289.905427451709</v>
      </c>
      <c r="E80" s="2">
        <v>65731.969141641544</v>
      </c>
      <c r="F80" s="2">
        <v>6260</v>
      </c>
      <c r="G80" s="2">
        <v>893</v>
      </c>
      <c r="H80" s="2">
        <v>5142</v>
      </c>
    </row>
    <row r="81" spans="1:8" x14ac:dyDescent="0.25">
      <c r="A81" s="59" t="s">
        <v>989</v>
      </c>
      <c r="B81" s="2">
        <v>34368.746388449603</v>
      </c>
      <c r="C81" s="2">
        <v>126807.3330684903</v>
      </c>
      <c r="D81" s="2">
        <v>0</v>
      </c>
      <c r="E81" s="2">
        <v>0</v>
      </c>
      <c r="F81" s="2">
        <v>135161</v>
      </c>
      <c r="G81" s="2">
        <v>127729</v>
      </c>
      <c r="H81" s="2">
        <v>60</v>
      </c>
    </row>
    <row r="82" spans="1:8" x14ac:dyDescent="0.25">
      <c r="A82" s="59" t="s">
        <v>1016</v>
      </c>
      <c r="B82" s="2">
        <v>20866.889508720938</v>
      </c>
      <c r="C82" s="2">
        <v>123329.9835987431</v>
      </c>
      <c r="D82" s="2">
        <v>0</v>
      </c>
      <c r="E82" s="2">
        <v>0</v>
      </c>
      <c r="F82" s="2">
        <v>168033</v>
      </c>
      <c r="G82" s="2">
        <v>167804</v>
      </c>
      <c r="H82" s="2">
        <v>0</v>
      </c>
    </row>
    <row r="83" spans="1:8" x14ac:dyDescent="0.25">
      <c r="A83" s="59" t="s">
        <v>618</v>
      </c>
      <c r="B83" s="2">
        <v>35833.513620710837</v>
      </c>
      <c r="C83" s="2">
        <v>122751.9060671659</v>
      </c>
      <c r="D83" s="2">
        <v>0</v>
      </c>
      <c r="E83" s="2">
        <v>0</v>
      </c>
      <c r="F83" s="2">
        <v>18884</v>
      </c>
      <c r="G83" s="2">
        <v>18882</v>
      </c>
      <c r="H83" s="2">
        <v>0</v>
      </c>
    </row>
    <row r="84" spans="1:8" x14ac:dyDescent="0.25">
      <c r="A84" s="59" t="s">
        <v>606</v>
      </c>
      <c r="B84" s="2">
        <v>54201.678809788929</v>
      </c>
      <c r="C84" s="2">
        <v>122469.55861290039</v>
      </c>
      <c r="D84" s="2">
        <v>0</v>
      </c>
      <c r="E84" s="2">
        <v>0</v>
      </c>
      <c r="F84" s="2">
        <v>49194</v>
      </c>
      <c r="G84" s="2">
        <v>49188</v>
      </c>
      <c r="H84" s="2">
        <v>0</v>
      </c>
    </row>
    <row r="85" spans="1:8" x14ac:dyDescent="0.25">
      <c r="A85" s="59" t="s">
        <v>607</v>
      </c>
      <c r="B85" s="2">
        <v>46720.681153273406</v>
      </c>
      <c r="C85" s="2">
        <v>118040.8056862955</v>
      </c>
      <c r="D85" s="2">
        <v>0</v>
      </c>
      <c r="E85" s="2">
        <v>0</v>
      </c>
      <c r="F85" s="2">
        <v>770</v>
      </c>
      <c r="G85" s="2">
        <v>720</v>
      </c>
      <c r="H85" s="2">
        <v>12</v>
      </c>
    </row>
    <row r="86" spans="1:8" x14ac:dyDescent="0.25">
      <c r="A86" s="59" t="s">
        <v>152</v>
      </c>
      <c r="B86" s="2">
        <v>29954.28321374517</v>
      </c>
      <c r="C86" s="2">
        <v>114304.0190647891</v>
      </c>
      <c r="D86" s="2">
        <v>6483.1342789200426</v>
      </c>
      <c r="E86" s="2">
        <v>24769.156291999279</v>
      </c>
      <c r="F86" s="2">
        <v>1230</v>
      </c>
      <c r="G86" s="2">
        <v>577</v>
      </c>
      <c r="H86" s="2">
        <v>220</v>
      </c>
    </row>
    <row r="87" spans="1:8" x14ac:dyDescent="0.25">
      <c r="A87" s="59" t="s">
        <v>976</v>
      </c>
      <c r="B87" s="2">
        <v>45581.801094088529</v>
      </c>
      <c r="C87" s="2">
        <v>107666.1886428587</v>
      </c>
      <c r="D87" s="2">
        <v>0</v>
      </c>
      <c r="E87" s="2">
        <v>0</v>
      </c>
      <c r="F87" s="2">
        <v>1293</v>
      </c>
      <c r="G87" s="2">
        <v>791</v>
      </c>
      <c r="H87" s="2">
        <v>397</v>
      </c>
    </row>
    <row r="88" spans="1:8" x14ac:dyDescent="0.25">
      <c r="A88" s="59" t="s">
        <v>1161</v>
      </c>
      <c r="B88" s="2">
        <v>0</v>
      </c>
      <c r="C88" s="2">
        <v>105069.3595665545</v>
      </c>
      <c r="D88" s="2">
        <v>0</v>
      </c>
      <c r="E88" s="2">
        <v>0</v>
      </c>
      <c r="F88" s="2">
        <v>146991</v>
      </c>
      <c r="G88" s="2">
        <v>144632</v>
      </c>
      <c r="H88" s="2">
        <v>0</v>
      </c>
    </row>
    <row r="89" spans="1:8" x14ac:dyDescent="0.25">
      <c r="A89" s="59" t="s">
        <v>642</v>
      </c>
      <c r="B89" s="2">
        <v>26725.794576869401</v>
      </c>
      <c r="C89" s="2">
        <v>98933.244928515574</v>
      </c>
      <c r="D89" s="2">
        <v>0</v>
      </c>
      <c r="E89" s="2">
        <v>0</v>
      </c>
      <c r="F89" s="2">
        <v>2658</v>
      </c>
      <c r="G89" s="2">
        <v>2589</v>
      </c>
      <c r="H89" s="2">
        <v>53</v>
      </c>
    </row>
    <row r="90" spans="1:8" x14ac:dyDescent="0.25">
      <c r="A90" s="59" t="s">
        <v>598</v>
      </c>
      <c r="B90" s="2">
        <v>0</v>
      </c>
      <c r="C90" s="2">
        <v>94048.70985128</v>
      </c>
      <c r="D90" s="2">
        <v>9293.6900450862486</v>
      </c>
      <c r="E90" s="2">
        <v>35124.649147381919</v>
      </c>
      <c r="F90" s="2">
        <v>133549</v>
      </c>
      <c r="G90" s="2">
        <v>126873</v>
      </c>
      <c r="H90" s="2">
        <v>841</v>
      </c>
    </row>
    <row r="91" spans="1:8" x14ac:dyDescent="0.25">
      <c r="A91" s="59" t="s">
        <v>614</v>
      </c>
      <c r="B91" s="2">
        <v>38553.43557719636</v>
      </c>
      <c r="C91" s="2">
        <v>92583.732250276254</v>
      </c>
      <c r="D91" s="2">
        <v>0</v>
      </c>
      <c r="E91" s="2">
        <v>0</v>
      </c>
      <c r="F91" s="2">
        <v>12360</v>
      </c>
      <c r="G91" s="2">
        <v>7960</v>
      </c>
      <c r="H91" s="2">
        <v>4258</v>
      </c>
    </row>
    <row r="92" spans="1:8" x14ac:dyDescent="0.25">
      <c r="A92" s="59" t="s">
        <v>663</v>
      </c>
      <c r="B92" s="2">
        <v>23349.109181393811</v>
      </c>
      <c r="C92" s="2">
        <v>87076.531416419864</v>
      </c>
      <c r="D92" s="2">
        <v>0</v>
      </c>
      <c r="E92" s="2">
        <v>0</v>
      </c>
      <c r="F92" s="2">
        <v>124226</v>
      </c>
      <c r="G92" s="2">
        <v>119010</v>
      </c>
      <c r="H92" s="2">
        <v>240</v>
      </c>
    </row>
    <row r="93" spans="1:8" x14ac:dyDescent="0.25">
      <c r="A93" s="59" t="s">
        <v>661</v>
      </c>
      <c r="B93" s="2">
        <v>24061.569359121251</v>
      </c>
      <c r="C93" s="2">
        <v>86206.123839642867</v>
      </c>
      <c r="D93" s="2">
        <v>0</v>
      </c>
      <c r="E93" s="2">
        <v>0</v>
      </c>
      <c r="F93" s="2">
        <v>1450934</v>
      </c>
      <c r="G93" s="2">
        <v>1449682</v>
      </c>
      <c r="H93" s="2">
        <v>0</v>
      </c>
    </row>
    <row r="94" spans="1:8" x14ac:dyDescent="0.25">
      <c r="A94" s="59" t="s">
        <v>624</v>
      </c>
      <c r="B94" s="2">
        <v>27152.348243668192</v>
      </c>
      <c r="C94" s="2">
        <v>86030.088414090656</v>
      </c>
      <c r="D94" s="2">
        <v>0</v>
      </c>
      <c r="E94" s="2">
        <v>0</v>
      </c>
      <c r="F94" s="2">
        <v>134263</v>
      </c>
      <c r="G94" s="2">
        <v>134263</v>
      </c>
      <c r="H94" s="2">
        <v>0</v>
      </c>
    </row>
    <row r="95" spans="1:8" x14ac:dyDescent="0.25">
      <c r="A95" s="59" t="s">
        <v>1018</v>
      </c>
      <c r="B95" s="2">
        <v>24727.118136960569</v>
      </c>
      <c r="C95" s="2">
        <v>83244.414011182846</v>
      </c>
      <c r="D95" s="2">
        <v>0</v>
      </c>
      <c r="E95" s="2">
        <v>0</v>
      </c>
      <c r="F95" s="2">
        <v>1028048</v>
      </c>
      <c r="G95" s="2">
        <v>1027977</v>
      </c>
      <c r="H95" s="2">
        <v>0</v>
      </c>
    </row>
    <row r="96" spans="1:8" x14ac:dyDescent="0.25">
      <c r="A96" s="59" t="s">
        <v>974</v>
      </c>
      <c r="B96" s="2">
        <v>21579.86055732036</v>
      </c>
      <c r="C96" s="2">
        <v>82201.710367143038</v>
      </c>
      <c r="D96" s="2">
        <v>25930.797746044591</v>
      </c>
      <c r="E96" s="2">
        <v>88984.853307749087</v>
      </c>
      <c r="F96" s="2">
        <v>5572</v>
      </c>
      <c r="G96" s="2">
        <v>4010</v>
      </c>
      <c r="H96" s="2">
        <v>1083</v>
      </c>
    </row>
    <row r="97" spans="1:8" x14ac:dyDescent="0.25">
      <c r="A97" s="59" t="s">
        <v>612</v>
      </c>
      <c r="B97" s="2">
        <v>37258.797662701603</v>
      </c>
      <c r="C97" s="2">
        <v>76261.199552216625</v>
      </c>
      <c r="D97" s="2">
        <v>0</v>
      </c>
      <c r="E97" s="2">
        <v>0</v>
      </c>
      <c r="F97" s="2">
        <v>506</v>
      </c>
      <c r="G97" s="2">
        <v>210</v>
      </c>
      <c r="H97" s="2">
        <v>0</v>
      </c>
    </row>
    <row r="98" spans="1:8" x14ac:dyDescent="0.25">
      <c r="A98" s="59" t="s">
        <v>674</v>
      </c>
      <c r="B98" s="2">
        <v>19488.376015889491</v>
      </c>
      <c r="C98" s="2">
        <v>74259.57854993346</v>
      </c>
      <c r="D98" s="2">
        <v>0</v>
      </c>
      <c r="E98" s="2">
        <v>0</v>
      </c>
      <c r="F98" s="2">
        <v>5701</v>
      </c>
      <c r="G98" s="2">
        <v>2629</v>
      </c>
      <c r="H98" s="2">
        <v>3056</v>
      </c>
    </row>
    <row r="99" spans="1:8" x14ac:dyDescent="0.25">
      <c r="A99" s="59" t="s">
        <v>970</v>
      </c>
      <c r="B99" s="2">
        <v>18608.25709190479</v>
      </c>
      <c r="C99" s="2">
        <v>73892.755843763836</v>
      </c>
      <c r="D99" s="2">
        <v>0.60751085483373823</v>
      </c>
      <c r="E99" s="2">
        <v>19.468679806336642</v>
      </c>
      <c r="F99" s="2">
        <v>2586</v>
      </c>
      <c r="G99" s="2">
        <v>2377</v>
      </c>
      <c r="H99" s="2">
        <v>43</v>
      </c>
    </row>
    <row r="100" spans="1:8" x14ac:dyDescent="0.25">
      <c r="A100" s="59" t="s">
        <v>638</v>
      </c>
      <c r="B100" s="2">
        <v>23095.707082295019</v>
      </c>
      <c r="C100" s="2">
        <v>73098.216480628282</v>
      </c>
      <c r="D100" s="2">
        <v>0</v>
      </c>
      <c r="E100" s="2">
        <v>0</v>
      </c>
      <c r="F100" s="2">
        <v>21968</v>
      </c>
      <c r="G100" s="2">
        <v>21962</v>
      </c>
      <c r="H100" s="2">
        <v>0</v>
      </c>
    </row>
    <row r="101" spans="1:8" x14ac:dyDescent="0.25">
      <c r="A101" s="59" t="s">
        <v>999</v>
      </c>
      <c r="B101" s="2">
        <v>19124.415538465149</v>
      </c>
      <c r="C101" s="2">
        <v>73037.876986789124</v>
      </c>
      <c r="D101" s="2">
        <v>8721.037344498638</v>
      </c>
      <c r="E101" s="2">
        <v>33204.179615275592</v>
      </c>
      <c r="F101" s="2">
        <v>326463</v>
      </c>
      <c r="G101" s="2">
        <v>106178</v>
      </c>
      <c r="H101" s="2">
        <v>23008</v>
      </c>
    </row>
    <row r="102" spans="1:8" x14ac:dyDescent="0.25">
      <c r="A102" s="59" t="s">
        <v>640</v>
      </c>
      <c r="B102" s="2">
        <v>18416.530571227569</v>
      </c>
      <c r="C102" s="2">
        <v>70775.216019305473</v>
      </c>
      <c r="D102" s="2">
        <v>8481.3183873640792</v>
      </c>
      <c r="E102" s="2">
        <v>32513.662469988321</v>
      </c>
      <c r="F102" s="2">
        <v>2274</v>
      </c>
      <c r="G102" s="2">
        <v>936</v>
      </c>
      <c r="H102" s="2">
        <v>1318</v>
      </c>
    </row>
    <row r="103" spans="1:8" x14ac:dyDescent="0.25">
      <c r="A103" s="59" t="s">
        <v>1004</v>
      </c>
      <c r="B103" s="2">
        <v>28238.356485892291</v>
      </c>
      <c r="C103" s="2">
        <v>70736.955114819531</v>
      </c>
      <c r="D103" s="2">
        <v>0</v>
      </c>
      <c r="E103" s="2">
        <v>0</v>
      </c>
      <c r="F103" s="2">
        <v>103815</v>
      </c>
      <c r="G103" s="2">
        <v>53442</v>
      </c>
      <c r="H103" s="2">
        <v>452</v>
      </c>
    </row>
    <row r="104" spans="1:8" x14ac:dyDescent="0.25">
      <c r="A104" s="59" t="s">
        <v>623</v>
      </c>
      <c r="B104" s="2">
        <v>34009.99794526054</v>
      </c>
      <c r="C104" s="2">
        <v>69438.190178180812</v>
      </c>
      <c r="D104" s="2">
        <v>0</v>
      </c>
      <c r="E104" s="2">
        <v>0</v>
      </c>
      <c r="F104" s="2">
        <v>6064</v>
      </c>
      <c r="G104" s="2">
        <v>6064</v>
      </c>
      <c r="H104" s="2">
        <v>0</v>
      </c>
    </row>
    <row r="105" spans="1:8" x14ac:dyDescent="0.25">
      <c r="A105" s="59" t="s">
        <v>1062</v>
      </c>
      <c r="B105" s="2">
        <v>16647.05630824497</v>
      </c>
      <c r="C105" s="2">
        <v>65593.791324992941</v>
      </c>
      <c r="D105" s="2">
        <v>804.58131975988158</v>
      </c>
      <c r="E105" s="2">
        <v>3209.56253943211</v>
      </c>
      <c r="F105" s="2">
        <v>20772</v>
      </c>
      <c r="G105" s="2">
        <v>20369</v>
      </c>
      <c r="H105" s="2">
        <v>187</v>
      </c>
    </row>
    <row r="106" spans="1:8" x14ac:dyDescent="0.25">
      <c r="A106" s="59" t="s">
        <v>1044</v>
      </c>
      <c r="B106" s="2">
        <v>16601.762491371581</v>
      </c>
      <c r="C106" s="2">
        <v>63120.391959884168</v>
      </c>
      <c r="D106" s="2">
        <v>121.3139367230165</v>
      </c>
      <c r="E106" s="2">
        <v>463.61456735791938</v>
      </c>
      <c r="F106" s="2">
        <v>772</v>
      </c>
      <c r="G106" s="2">
        <v>650</v>
      </c>
      <c r="H106" s="2">
        <v>122</v>
      </c>
    </row>
    <row r="107" spans="1:8" x14ac:dyDescent="0.25">
      <c r="A107" s="59" t="s">
        <v>1033</v>
      </c>
      <c r="B107" s="2">
        <v>17143.226321048242</v>
      </c>
      <c r="C107" s="2">
        <v>54194.764288804923</v>
      </c>
      <c r="D107" s="2">
        <v>7450.6873743427786</v>
      </c>
      <c r="E107" s="2">
        <v>23853.086934878109</v>
      </c>
      <c r="F107" s="2">
        <v>11975</v>
      </c>
      <c r="G107" s="2">
        <v>9165</v>
      </c>
      <c r="H107" s="2">
        <v>964</v>
      </c>
    </row>
    <row r="108" spans="1:8" x14ac:dyDescent="0.25">
      <c r="A108" s="59" t="s">
        <v>1037</v>
      </c>
      <c r="B108" s="2">
        <v>14991.36130961729</v>
      </c>
      <c r="C108" s="2">
        <v>52260.669864796168</v>
      </c>
      <c r="D108" s="2">
        <v>0</v>
      </c>
      <c r="E108" s="2">
        <v>0</v>
      </c>
      <c r="F108" s="2">
        <v>194630</v>
      </c>
      <c r="G108" s="2">
        <v>193627</v>
      </c>
      <c r="H108" s="2">
        <v>0</v>
      </c>
    </row>
    <row r="109" spans="1:8" x14ac:dyDescent="0.25">
      <c r="A109" s="59" t="s">
        <v>1065</v>
      </c>
      <c r="B109" s="2">
        <v>13505.273102429121</v>
      </c>
      <c r="C109" s="2">
        <v>51468.367644748883</v>
      </c>
      <c r="D109" s="2">
        <v>0</v>
      </c>
      <c r="E109" s="2">
        <v>0</v>
      </c>
      <c r="F109" s="2">
        <v>58520</v>
      </c>
      <c r="G109" s="2">
        <v>34381</v>
      </c>
      <c r="H109" s="2">
        <v>0</v>
      </c>
    </row>
    <row r="110" spans="1:8" x14ac:dyDescent="0.25">
      <c r="A110" s="59" t="s">
        <v>387</v>
      </c>
      <c r="B110" s="2">
        <v>0</v>
      </c>
      <c r="C110" s="2">
        <v>51414.988074894361</v>
      </c>
      <c r="D110" s="2">
        <v>0</v>
      </c>
      <c r="E110" s="2">
        <v>453444.31333043618</v>
      </c>
      <c r="F110" s="2">
        <v>4948330</v>
      </c>
      <c r="G110" s="2">
        <v>4577646</v>
      </c>
      <c r="H110" s="2">
        <v>399</v>
      </c>
    </row>
    <row r="111" spans="1:8" x14ac:dyDescent="0.25">
      <c r="A111" s="59" t="s">
        <v>1179</v>
      </c>
      <c r="B111" s="2">
        <v>0</v>
      </c>
      <c r="C111" s="2">
        <v>51276.444940911439</v>
      </c>
      <c r="D111" s="2">
        <v>0</v>
      </c>
      <c r="E111" s="2">
        <v>0</v>
      </c>
      <c r="F111" s="2">
        <v>23319</v>
      </c>
      <c r="G111" s="2">
        <v>22440</v>
      </c>
      <c r="H111" s="2">
        <v>824</v>
      </c>
    </row>
    <row r="112" spans="1:8" x14ac:dyDescent="0.25">
      <c r="A112" s="59" t="s">
        <v>1255</v>
      </c>
      <c r="B112" s="2">
        <v>12841.527016588991</v>
      </c>
      <c r="C112" s="2">
        <v>49030.653929227527</v>
      </c>
      <c r="D112" s="2">
        <v>0</v>
      </c>
      <c r="E112" s="2">
        <v>0</v>
      </c>
      <c r="F112" s="2">
        <v>53778</v>
      </c>
      <c r="G112" s="2">
        <v>51796</v>
      </c>
      <c r="H112" s="2">
        <v>11</v>
      </c>
    </row>
    <row r="113" spans="1:8" x14ac:dyDescent="0.25">
      <c r="A113" s="59" t="s">
        <v>1107</v>
      </c>
      <c r="B113" s="2">
        <v>10563.098747141539</v>
      </c>
      <c r="C113" s="2">
        <v>48906.229030883929</v>
      </c>
      <c r="D113" s="2">
        <v>0</v>
      </c>
      <c r="E113" s="2">
        <v>0</v>
      </c>
      <c r="F113" s="2">
        <v>1406015</v>
      </c>
      <c r="G113" s="2">
        <v>1374845</v>
      </c>
      <c r="H113" s="2">
        <v>259</v>
      </c>
    </row>
    <row r="114" spans="1:8" x14ac:dyDescent="0.25">
      <c r="A114" s="59" t="s">
        <v>1254</v>
      </c>
      <c r="B114" s="2">
        <v>13006.830582844679</v>
      </c>
      <c r="C114" s="2">
        <v>48224.889273347842</v>
      </c>
      <c r="D114" s="2">
        <v>0</v>
      </c>
      <c r="E114" s="2">
        <v>0</v>
      </c>
      <c r="F114" s="2">
        <v>13181</v>
      </c>
      <c r="G114" s="2">
        <v>13139</v>
      </c>
      <c r="H114" s="2">
        <v>42</v>
      </c>
    </row>
    <row r="115" spans="1:8" x14ac:dyDescent="0.25">
      <c r="A115" s="59" t="s">
        <v>1038</v>
      </c>
      <c r="B115" s="2">
        <v>12459.115137343289</v>
      </c>
      <c r="C115" s="2">
        <v>47505.090548354667</v>
      </c>
      <c r="D115" s="2">
        <v>5599.2178944886873</v>
      </c>
      <c r="E115" s="2">
        <v>12190.66536063493</v>
      </c>
      <c r="F115" s="2">
        <v>127949</v>
      </c>
      <c r="G115" s="2">
        <v>108040</v>
      </c>
      <c r="H115" s="2">
        <v>3107</v>
      </c>
    </row>
    <row r="116" spans="1:8" x14ac:dyDescent="0.25">
      <c r="A116" s="59" t="s">
        <v>1077</v>
      </c>
      <c r="B116" s="2">
        <v>11748.098668070679</v>
      </c>
      <c r="C116" s="2">
        <v>46456.45085099453</v>
      </c>
      <c r="D116" s="2">
        <v>0</v>
      </c>
      <c r="E116" s="2">
        <v>0</v>
      </c>
      <c r="F116" s="2">
        <v>150853</v>
      </c>
      <c r="G116" s="2">
        <v>150811</v>
      </c>
      <c r="H116" s="2">
        <v>0</v>
      </c>
    </row>
    <row r="117" spans="1:8" x14ac:dyDescent="0.25">
      <c r="A117" s="59" t="s">
        <v>1146</v>
      </c>
      <c r="B117" s="2">
        <v>12244.642494543299</v>
      </c>
      <c r="C117" s="2">
        <v>45907.866559615839</v>
      </c>
      <c r="D117" s="2">
        <v>0</v>
      </c>
      <c r="E117" s="2">
        <v>0</v>
      </c>
      <c r="F117" s="2">
        <v>6849</v>
      </c>
      <c r="G117" s="2">
        <v>6336</v>
      </c>
      <c r="H117" s="2">
        <v>183</v>
      </c>
    </row>
    <row r="118" spans="1:8" x14ac:dyDescent="0.25">
      <c r="A118" s="59" t="s">
        <v>700</v>
      </c>
      <c r="B118" s="2">
        <v>11628.03297973346</v>
      </c>
      <c r="C118" s="2">
        <v>45382.492266305228</v>
      </c>
      <c r="D118" s="2">
        <v>0</v>
      </c>
      <c r="E118" s="2">
        <v>13924.160895643839</v>
      </c>
      <c r="F118" s="2">
        <v>14028</v>
      </c>
      <c r="G118" s="2">
        <v>11831</v>
      </c>
      <c r="H118" s="2">
        <v>2194</v>
      </c>
    </row>
    <row r="119" spans="1:8" x14ac:dyDescent="0.25">
      <c r="A119" s="59" t="s">
        <v>632</v>
      </c>
      <c r="B119" s="2">
        <v>11406.57924472261</v>
      </c>
      <c r="C119" s="2">
        <v>45283.051309908929</v>
      </c>
      <c r="D119" s="2">
        <v>18392.677424504229</v>
      </c>
      <c r="E119" s="2">
        <v>73025.755101513249</v>
      </c>
      <c r="F119" s="2">
        <v>496667</v>
      </c>
      <c r="G119" s="2">
        <v>133754</v>
      </c>
      <c r="H119" s="2">
        <v>20179</v>
      </c>
    </row>
    <row r="120" spans="1:8" x14ac:dyDescent="0.25">
      <c r="A120" s="59" t="s">
        <v>625</v>
      </c>
      <c r="B120" s="2">
        <v>12041.411543836641</v>
      </c>
      <c r="C120" s="2">
        <v>45169.527758749631</v>
      </c>
      <c r="D120" s="2">
        <v>19089.714767717389</v>
      </c>
      <c r="E120" s="2">
        <v>71158.478738428137</v>
      </c>
      <c r="F120" s="2">
        <v>36692</v>
      </c>
      <c r="G120" s="2">
        <v>31793</v>
      </c>
      <c r="H120" s="2">
        <v>3131</v>
      </c>
    </row>
    <row r="121" spans="1:8" x14ac:dyDescent="0.25">
      <c r="A121" s="59" t="s">
        <v>1187</v>
      </c>
      <c r="B121" s="2">
        <v>0</v>
      </c>
      <c r="C121" s="2">
        <v>44058.423018145681</v>
      </c>
      <c r="D121" s="2">
        <v>0</v>
      </c>
      <c r="E121" s="2">
        <v>0</v>
      </c>
      <c r="F121" s="2">
        <v>63443260</v>
      </c>
      <c r="G121" s="2">
        <v>63443226</v>
      </c>
      <c r="H121" s="2">
        <v>0</v>
      </c>
    </row>
    <row r="122" spans="1:8" x14ac:dyDescent="0.25">
      <c r="A122" s="59" t="s">
        <v>1249</v>
      </c>
      <c r="B122" s="2">
        <v>11520.81649705193</v>
      </c>
      <c r="C122" s="2">
        <v>43953.697814593317</v>
      </c>
      <c r="D122" s="2">
        <v>7309.6689692582868</v>
      </c>
      <c r="E122" s="2">
        <v>29524.75937946347</v>
      </c>
      <c r="F122" s="2">
        <v>3069</v>
      </c>
      <c r="G122" s="2">
        <v>2744</v>
      </c>
      <c r="H122" s="2">
        <v>314</v>
      </c>
    </row>
    <row r="123" spans="1:8" x14ac:dyDescent="0.25">
      <c r="A123" s="59" t="s">
        <v>746</v>
      </c>
      <c r="B123" s="2">
        <v>10914.97299816506</v>
      </c>
      <c r="C123" s="2">
        <v>43413.020742483503</v>
      </c>
      <c r="D123" s="2">
        <v>0</v>
      </c>
      <c r="E123" s="2">
        <v>0</v>
      </c>
      <c r="F123" s="2">
        <v>1245</v>
      </c>
      <c r="G123" s="2">
        <v>1145</v>
      </c>
      <c r="H123" s="2">
        <v>0</v>
      </c>
    </row>
    <row r="124" spans="1:8" x14ac:dyDescent="0.25">
      <c r="A124" s="59" t="s">
        <v>737</v>
      </c>
      <c r="B124" s="2">
        <v>911.56484080720315</v>
      </c>
      <c r="C124" s="2">
        <v>41815.843498810893</v>
      </c>
      <c r="D124" s="2">
        <v>0</v>
      </c>
      <c r="E124" s="2">
        <v>0</v>
      </c>
      <c r="F124" s="2">
        <v>2463</v>
      </c>
      <c r="G124" s="2">
        <v>2463</v>
      </c>
      <c r="H124" s="2">
        <v>0</v>
      </c>
    </row>
    <row r="125" spans="1:8" x14ac:dyDescent="0.25">
      <c r="A125" s="59" t="s">
        <v>1035</v>
      </c>
      <c r="B125" s="2">
        <v>20452.337415773731</v>
      </c>
      <c r="C125" s="2">
        <v>41795.62025503812</v>
      </c>
      <c r="D125" s="2">
        <v>0</v>
      </c>
      <c r="E125" s="2">
        <v>0</v>
      </c>
      <c r="F125" s="2">
        <v>3654</v>
      </c>
      <c r="G125" s="2">
        <v>3541</v>
      </c>
      <c r="H125" s="2">
        <v>95</v>
      </c>
    </row>
    <row r="126" spans="1:8" x14ac:dyDescent="0.25">
      <c r="A126" s="59" t="s">
        <v>1096</v>
      </c>
      <c r="B126" s="2">
        <v>10810.005607598619</v>
      </c>
      <c r="C126" s="2">
        <v>40518.415490211693</v>
      </c>
      <c r="D126" s="2">
        <v>0</v>
      </c>
      <c r="E126" s="2">
        <v>4994.0808027951543</v>
      </c>
      <c r="F126" s="2">
        <v>5859</v>
      </c>
      <c r="G126" s="2">
        <v>4391</v>
      </c>
      <c r="H126" s="2">
        <v>1017</v>
      </c>
    </row>
    <row r="127" spans="1:8" x14ac:dyDescent="0.25">
      <c r="A127" s="59" t="s">
        <v>112</v>
      </c>
      <c r="B127" s="2">
        <v>0</v>
      </c>
      <c r="C127" s="2">
        <v>38894.570489474747</v>
      </c>
      <c r="D127" s="2">
        <v>0</v>
      </c>
      <c r="E127" s="2">
        <v>0</v>
      </c>
      <c r="F127" s="2">
        <v>5285915</v>
      </c>
      <c r="G127" s="2">
        <v>5276093</v>
      </c>
      <c r="H127" s="2">
        <v>9745</v>
      </c>
    </row>
    <row r="128" spans="1:8" x14ac:dyDescent="0.25">
      <c r="A128" s="59" t="s">
        <v>1104</v>
      </c>
      <c r="B128" s="2">
        <v>9275.5134013473544</v>
      </c>
      <c r="C128" s="2">
        <v>38228.387094802143</v>
      </c>
      <c r="D128" s="2">
        <v>0</v>
      </c>
      <c r="E128" s="2">
        <v>0</v>
      </c>
      <c r="F128" s="2">
        <v>346</v>
      </c>
      <c r="G128" s="2">
        <v>341</v>
      </c>
      <c r="H128" s="2">
        <v>0</v>
      </c>
    </row>
    <row r="129" spans="1:8" x14ac:dyDescent="0.25">
      <c r="A129" s="59" t="s">
        <v>784</v>
      </c>
      <c r="B129" s="2">
        <v>7164.2474185749761</v>
      </c>
      <c r="C129" s="2">
        <v>38191.391907073419</v>
      </c>
      <c r="D129" s="2">
        <v>0</v>
      </c>
      <c r="E129" s="2">
        <v>0</v>
      </c>
      <c r="F129" s="2">
        <v>1017</v>
      </c>
      <c r="G129" s="2">
        <v>1017</v>
      </c>
      <c r="H129" s="2">
        <v>0</v>
      </c>
    </row>
    <row r="130" spans="1:8" x14ac:dyDescent="0.25">
      <c r="A130" s="59" t="s">
        <v>336</v>
      </c>
      <c r="B130" s="2">
        <v>11248.05294821938</v>
      </c>
      <c r="C130" s="2">
        <v>38149.686088648748</v>
      </c>
      <c r="D130" s="2">
        <v>43778.580197162388</v>
      </c>
      <c r="E130" s="2">
        <v>149599.09456468039</v>
      </c>
      <c r="F130" s="2">
        <v>3728</v>
      </c>
      <c r="G130" s="2">
        <v>1071</v>
      </c>
      <c r="H130" s="2">
        <v>2397</v>
      </c>
    </row>
    <row r="131" spans="1:8" x14ac:dyDescent="0.25">
      <c r="A131" s="59" t="s">
        <v>645</v>
      </c>
      <c r="B131" s="2">
        <v>10136.064126636849</v>
      </c>
      <c r="C131" s="2">
        <v>37432.219177777239</v>
      </c>
      <c r="D131" s="2">
        <v>14351.603637152069</v>
      </c>
      <c r="E131" s="2">
        <v>53674.124024484263</v>
      </c>
      <c r="F131" s="2">
        <v>695</v>
      </c>
      <c r="G131" s="2">
        <v>332</v>
      </c>
      <c r="H131" s="2">
        <v>237</v>
      </c>
    </row>
    <row r="132" spans="1:8" x14ac:dyDescent="0.25">
      <c r="A132" s="59" t="s">
        <v>1111</v>
      </c>
      <c r="B132" s="2">
        <v>8973.9240812525422</v>
      </c>
      <c r="C132" s="2">
        <v>35621.282311095769</v>
      </c>
      <c r="D132" s="2">
        <v>0</v>
      </c>
      <c r="E132" s="2">
        <v>0</v>
      </c>
      <c r="F132" s="2">
        <v>104498</v>
      </c>
      <c r="G132" s="2">
        <v>71669</v>
      </c>
      <c r="H132" s="2">
        <v>1207</v>
      </c>
    </row>
    <row r="133" spans="1:8" x14ac:dyDescent="0.25">
      <c r="A133" s="59" t="s">
        <v>686</v>
      </c>
      <c r="B133" s="2">
        <v>18842.576136895081</v>
      </c>
      <c r="C133" s="2">
        <v>35098.095805547171</v>
      </c>
      <c r="D133" s="2">
        <v>0</v>
      </c>
      <c r="E133" s="2">
        <v>0</v>
      </c>
      <c r="F133" s="2">
        <v>738</v>
      </c>
      <c r="G133" s="2">
        <v>738</v>
      </c>
      <c r="H133" s="2">
        <v>0</v>
      </c>
    </row>
    <row r="134" spans="1:8" x14ac:dyDescent="0.25">
      <c r="A134" s="59" t="s">
        <v>756</v>
      </c>
      <c r="B134" s="2">
        <v>9436.3628572692505</v>
      </c>
      <c r="C134" s="2">
        <v>34698.50835208378</v>
      </c>
      <c r="D134" s="2">
        <v>0</v>
      </c>
      <c r="E134" s="2">
        <v>0</v>
      </c>
      <c r="F134" s="2">
        <v>307</v>
      </c>
      <c r="G134" s="2">
        <v>16</v>
      </c>
      <c r="H134" s="2">
        <v>291</v>
      </c>
    </row>
    <row r="135" spans="1:8" x14ac:dyDescent="0.25">
      <c r="A135" s="59" t="s">
        <v>826</v>
      </c>
      <c r="B135" s="2">
        <v>0</v>
      </c>
      <c r="C135" s="2">
        <v>34029.858514875777</v>
      </c>
      <c r="D135" s="2">
        <v>0</v>
      </c>
      <c r="E135" s="2">
        <v>0</v>
      </c>
      <c r="F135" s="2">
        <v>136</v>
      </c>
      <c r="G135" s="2">
        <v>136</v>
      </c>
      <c r="H135" s="2">
        <v>0</v>
      </c>
    </row>
    <row r="136" spans="1:8" x14ac:dyDescent="0.25">
      <c r="A136" s="59" t="s">
        <v>1046</v>
      </c>
      <c r="B136" s="2">
        <v>17925.805242597889</v>
      </c>
      <c r="C136" s="2">
        <v>33415.411257077307</v>
      </c>
      <c r="D136" s="2">
        <v>287.52371114170921</v>
      </c>
      <c r="E136" s="2">
        <v>597.75360944998749</v>
      </c>
      <c r="F136" s="2">
        <v>55145</v>
      </c>
      <c r="G136" s="2">
        <v>52113</v>
      </c>
      <c r="H136" s="2">
        <v>2912</v>
      </c>
    </row>
    <row r="137" spans="1:8" x14ac:dyDescent="0.25">
      <c r="A137" s="59" t="s">
        <v>724</v>
      </c>
      <c r="B137" s="2">
        <v>12975.36764686762</v>
      </c>
      <c r="C137" s="2">
        <v>33396.760884399017</v>
      </c>
      <c r="D137" s="2">
        <v>0</v>
      </c>
      <c r="E137" s="2">
        <v>0</v>
      </c>
      <c r="F137" s="2">
        <v>405</v>
      </c>
      <c r="G137" s="2">
        <v>404</v>
      </c>
      <c r="H137" s="2">
        <v>0</v>
      </c>
    </row>
    <row r="138" spans="1:8" x14ac:dyDescent="0.25">
      <c r="A138" s="59" t="s">
        <v>734</v>
      </c>
      <c r="B138" s="2">
        <v>8392.707085324786</v>
      </c>
      <c r="C138" s="2">
        <v>31101.909763198961</v>
      </c>
      <c r="D138" s="2">
        <v>0</v>
      </c>
      <c r="E138" s="2">
        <v>11967.98573932315</v>
      </c>
      <c r="F138" s="2">
        <v>67596</v>
      </c>
      <c r="G138" s="2">
        <v>65135</v>
      </c>
      <c r="H138" s="2">
        <v>2189</v>
      </c>
    </row>
    <row r="139" spans="1:8" x14ac:dyDescent="0.25">
      <c r="A139" s="59" t="s">
        <v>726</v>
      </c>
      <c r="B139" s="2">
        <v>9529.4856287719103</v>
      </c>
      <c r="C139" s="2">
        <v>30820.109955942851</v>
      </c>
      <c r="D139" s="2">
        <v>3152.162878847535</v>
      </c>
      <c r="E139" s="2">
        <v>10348.6149767057</v>
      </c>
      <c r="F139" s="2">
        <v>93875</v>
      </c>
      <c r="G139" s="2">
        <v>68803</v>
      </c>
      <c r="H139" s="2">
        <v>25072</v>
      </c>
    </row>
    <row r="140" spans="1:8" x14ac:dyDescent="0.25">
      <c r="A140" s="59" t="s">
        <v>1136</v>
      </c>
      <c r="B140" s="2">
        <v>7433.9164560480413</v>
      </c>
      <c r="C140" s="2">
        <v>30277.38756420989</v>
      </c>
      <c r="D140" s="2">
        <v>0</v>
      </c>
      <c r="E140" s="2">
        <v>0</v>
      </c>
      <c r="F140" s="2">
        <v>99411</v>
      </c>
      <c r="G140" s="2">
        <v>98367</v>
      </c>
      <c r="H140" s="2">
        <v>0</v>
      </c>
    </row>
    <row r="141" spans="1:8" x14ac:dyDescent="0.25">
      <c r="A141" s="59" t="s">
        <v>715</v>
      </c>
      <c r="B141" s="2">
        <v>14546.220042404349</v>
      </c>
      <c r="C141" s="2">
        <v>29331.1773320129</v>
      </c>
      <c r="D141" s="2">
        <v>0</v>
      </c>
      <c r="E141" s="2">
        <v>0</v>
      </c>
      <c r="F141" s="2">
        <v>147934</v>
      </c>
      <c r="G141" s="2">
        <v>147931</v>
      </c>
      <c r="H141" s="2">
        <v>0</v>
      </c>
    </row>
    <row r="142" spans="1:8" x14ac:dyDescent="0.25">
      <c r="A142" s="59" t="s">
        <v>744</v>
      </c>
      <c r="B142" s="2">
        <v>11043.080816170779</v>
      </c>
      <c r="C142" s="2">
        <v>29291.45846320608</v>
      </c>
      <c r="D142" s="2">
        <v>0</v>
      </c>
      <c r="E142" s="2">
        <v>0</v>
      </c>
      <c r="F142" s="2">
        <v>5463</v>
      </c>
      <c r="G142" s="2">
        <v>5326</v>
      </c>
      <c r="H142" s="2">
        <v>124</v>
      </c>
    </row>
    <row r="143" spans="1:8" x14ac:dyDescent="0.25">
      <c r="A143" s="59" t="s">
        <v>788</v>
      </c>
      <c r="B143" s="2">
        <v>6129.2424732514728</v>
      </c>
      <c r="C143" s="2">
        <v>28151.715157732131</v>
      </c>
      <c r="D143" s="2">
        <v>0</v>
      </c>
      <c r="E143" s="2">
        <v>0</v>
      </c>
      <c r="F143" s="2">
        <v>35232</v>
      </c>
      <c r="G143" s="2">
        <v>35232</v>
      </c>
      <c r="H143" s="2">
        <v>0</v>
      </c>
    </row>
    <row r="144" spans="1:8" x14ac:dyDescent="0.25">
      <c r="A144" s="59" t="s">
        <v>334</v>
      </c>
      <c r="B144" s="2">
        <v>7238.7998304392186</v>
      </c>
      <c r="C144" s="2">
        <v>27683.58308895685</v>
      </c>
      <c r="D144" s="2">
        <v>39475.626490561823</v>
      </c>
      <c r="E144" s="2">
        <v>151812.22576609621</v>
      </c>
      <c r="F144" s="2">
        <v>533322</v>
      </c>
      <c r="G144" s="2">
        <v>523005</v>
      </c>
      <c r="H144" s="2">
        <v>8749</v>
      </c>
    </row>
    <row r="145" spans="1:8" x14ac:dyDescent="0.25">
      <c r="A145" s="59" t="s">
        <v>719</v>
      </c>
      <c r="B145" s="2">
        <v>13861.95371042256</v>
      </c>
      <c r="C145" s="2">
        <v>27598.78349943319</v>
      </c>
      <c r="D145" s="2">
        <v>0</v>
      </c>
      <c r="E145" s="2">
        <v>0</v>
      </c>
      <c r="F145" s="2">
        <v>1202</v>
      </c>
      <c r="G145" s="2">
        <v>1202</v>
      </c>
      <c r="H145" s="2">
        <v>0</v>
      </c>
    </row>
    <row r="146" spans="1:8" x14ac:dyDescent="0.25">
      <c r="A146" s="59" t="s">
        <v>1143</v>
      </c>
      <c r="B146" s="2">
        <v>7208.24707861555</v>
      </c>
      <c r="C146" s="2">
        <v>27099.480746680762</v>
      </c>
      <c r="D146" s="2">
        <v>206.52047637470741</v>
      </c>
      <c r="E146" s="2">
        <v>775.04840657483965</v>
      </c>
      <c r="F146" s="2">
        <v>796376</v>
      </c>
      <c r="G146" s="2">
        <v>557326</v>
      </c>
      <c r="H146" s="2">
        <v>9990</v>
      </c>
    </row>
    <row r="147" spans="1:8" x14ac:dyDescent="0.25">
      <c r="A147" s="59" t="s">
        <v>1086</v>
      </c>
      <c r="B147" s="2">
        <v>12027.640643870611</v>
      </c>
      <c r="C147" s="2">
        <v>26922.762127473139</v>
      </c>
      <c r="D147" s="2">
        <v>0</v>
      </c>
      <c r="E147" s="2">
        <v>0</v>
      </c>
      <c r="F147" s="2">
        <v>82848</v>
      </c>
      <c r="G147" s="2">
        <v>21894</v>
      </c>
      <c r="H147" s="2">
        <v>0</v>
      </c>
    </row>
    <row r="148" spans="1:8" x14ac:dyDescent="0.25">
      <c r="A148" s="59" t="s">
        <v>755</v>
      </c>
      <c r="B148" s="2">
        <v>10120.096440681649</v>
      </c>
      <c r="C148" s="2">
        <v>26740.180020757482</v>
      </c>
      <c r="D148" s="2">
        <v>0</v>
      </c>
      <c r="E148" s="2">
        <v>0</v>
      </c>
      <c r="F148" s="2">
        <v>37</v>
      </c>
      <c r="G148" s="2">
        <v>14</v>
      </c>
      <c r="H148" s="2">
        <v>18</v>
      </c>
    </row>
    <row r="149" spans="1:8" x14ac:dyDescent="0.25">
      <c r="A149" s="59" t="s">
        <v>695</v>
      </c>
      <c r="B149" s="2">
        <v>6940.7392531730584</v>
      </c>
      <c r="C149" s="2">
        <v>26574.839749906951</v>
      </c>
      <c r="D149" s="2">
        <v>0</v>
      </c>
      <c r="E149" s="2">
        <v>0</v>
      </c>
      <c r="F149" s="2">
        <v>6921</v>
      </c>
      <c r="G149" s="2">
        <v>3340</v>
      </c>
      <c r="H149" s="2">
        <v>20</v>
      </c>
    </row>
    <row r="150" spans="1:8" x14ac:dyDescent="0.25">
      <c r="A150" s="59" t="s">
        <v>1147</v>
      </c>
      <c r="B150" s="2">
        <v>7534.3311522088798</v>
      </c>
      <c r="C150" s="2">
        <v>26183.607036918649</v>
      </c>
      <c r="D150" s="2">
        <v>0</v>
      </c>
      <c r="E150" s="2">
        <v>0</v>
      </c>
      <c r="F150" s="2">
        <v>21752</v>
      </c>
      <c r="G150" s="2">
        <v>12028</v>
      </c>
      <c r="H150" s="2">
        <v>2481</v>
      </c>
    </row>
    <row r="151" spans="1:8" x14ac:dyDescent="0.25">
      <c r="A151" s="59" t="s">
        <v>1185</v>
      </c>
      <c r="B151" s="2">
        <v>0</v>
      </c>
      <c r="C151" s="2">
        <v>26038.385941749089</v>
      </c>
      <c r="D151" s="2">
        <v>0</v>
      </c>
      <c r="E151" s="2">
        <v>0</v>
      </c>
      <c r="F151" s="2">
        <v>611238</v>
      </c>
      <c r="G151" s="2">
        <v>611203</v>
      </c>
      <c r="H151" s="2">
        <v>0</v>
      </c>
    </row>
    <row r="152" spans="1:8" x14ac:dyDescent="0.25">
      <c r="A152" s="59" t="s">
        <v>1269</v>
      </c>
      <c r="B152" s="2">
        <v>6709.5256097464408</v>
      </c>
      <c r="C152" s="2">
        <v>25652.01675750966</v>
      </c>
      <c r="D152" s="2">
        <v>0</v>
      </c>
      <c r="E152" s="2">
        <v>0</v>
      </c>
      <c r="F152" s="2">
        <v>7078</v>
      </c>
      <c r="G152" s="2">
        <v>6810</v>
      </c>
      <c r="H152" s="2">
        <v>14</v>
      </c>
    </row>
    <row r="153" spans="1:8" x14ac:dyDescent="0.25">
      <c r="A153" s="59" t="s">
        <v>375</v>
      </c>
      <c r="B153" s="2">
        <v>0</v>
      </c>
      <c r="C153" s="2">
        <v>25539.317345619929</v>
      </c>
      <c r="D153" s="2">
        <v>0</v>
      </c>
      <c r="E153" s="2">
        <v>0</v>
      </c>
      <c r="F153" s="2">
        <v>331844</v>
      </c>
      <c r="G153" s="2">
        <v>325794</v>
      </c>
      <c r="H153" s="2">
        <v>0</v>
      </c>
    </row>
    <row r="154" spans="1:8" x14ac:dyDescent="0.25">
      <c r="A154" s="59" t="s">
        <v>1150</v>
      </c>
      <c r="B154" s="2">
        <v>225.20573554669809</v>
      </c>
      <c r="C154" s="2">
        <v>25020.36345330215</v>
      </c>
      <c r="D154" s="2">
        <v>0</v>
      </c>
      <c r="E154" s="2">
        <v>0</v>
      </c>
      <c r="F154" s="2">
        <v>17167</v>
      </c>
      <c r="G154" s="2">
        <v>16163</v>
      </c>
      <c r="H154" s="2">
        <v>967</v>
      </c>
    </row>
    <row r="155" spans="1:8" x14ac:dyDescent="0.25">
      <c r="A155" s="59" t="s">
        <v>1149</v>
      </c>
      <c r="B155" s="2">
        <v>6466.3390143610022</v>
      </c>
      <c r="C155" s="2">
        <v>24622.040072805969</v>
      </c>
      <c r="D155" s="2">
        <v>129.22913524870481</v>
      </c>
      <c r="E155" s="2">
        <v>491.27009641861167</v>
      </c>
      <c r="F155" s="2">
        <v>13764</v>
      </c>
      <c r="G155" s="2">
        <v>9102</v>
      </c>
      <c r="H155" s="2">
        <v>464</v>
      </c>
    </row>
    <row r="156" spans="1:8" x14ac:dyDescent="0.25">
      <c r="A156" s="59" t="s">
        <v>701</v>
      </c>
      <c r="B156" s="2">
        <v>5873.0122851351543</v>
      </c>
      <c r="C156" s="2">
        <v>24405.965704907121</v>
      </c>
      <c r="D156" s="2">
        <v>0</v>
      </c>
      <c r="E156" s="2">
        <v>0</v>
      </c>
      <c r="F156" s="2">
        <v>33688</v>
      </c>
      <c r="G156" s="2">
        <v>32851</v>
      </c>
      <c r="H156" s="2">
        <v>421</v>
      </c>
    </row>
    <row r="157" spans="1:8" x14ac:dyDescent="0.25">
      <c r="A157" s="59" t="s">
        <v>785</v>
      </c>
      <c r="B157" s="2">
        <v>6430.1027133889511</v>
      </c>
      <c r="C157" s="2">
        <v>23729.757068674571</v>
      </c>
      <c r="D157" s="2">
        <v>0</v>
      </c>
      <c r="E157" s="2">
        <v>0</v>
      </c>
      <c r="F157" s="2">
        <v>719</v>
      </c>
      <c r="G157" s="2">
        <v>556</v>
      </c>
      <c r="H157" s="2">
        <v>9</v>
      </c>
    </row>
    <row r="158" spans="1:8" x14ac:dyDescent="0.25">
      <c r="A158" s="59" t="s">
        <v>1155</v>
      </c>
      <c r="B158" s="2">
        <v>0</v>
      </c>
      <c r="C158" s="2">
        <v>22988.71094296634</v>
      </c>
      <c r="D158" s="2">
        <v>0</v>
      </c>
      <c r="E158" s="2">
        <v>0</v>
      </c>
      <c r="F158" s="2">
        <v>1180836</v>
      </c>
      <c r="G158" s="2">
        <v>1173015</v>
      </c>
      <c r="H158" s="2">
        <v>0</v>
      </c>
    </row>
    <row r="159" spans="1:8" x14ac:dyDescent="0.25">
      <c r="A159" s="59" t="s">
        <v>1081</v>
      </c>
      <c r="B159" s="2">
        <v>11851.55545662998</v>
      </c>
      <c r="C159" s="2">
        <v>22907.549884911601</v>
      </c>
      <c r="D159" s="2">
        <v>0</v>
      </c>
      <c r="E159" s="2">
        <v>0</v>
      </c>
      <c r="F159" s="2">
        <v>687</v>
      </c>
      <c r="G159" s="2">
        <v>121</v>
      </c>
      <c r="H159" s="2">
        <v>561</v>
      </c>
    </row>
    <row r="160" spans="1:8" x14ac:dyDescent="0.25">
      <c r="A160" s="59" t="s">
        <v>745</v>
      </c>
      <c r="B160" s="2">
        <v>10931.953983628009</v>
      </c>
      <c r="C160" s="2">
        <v>22822.812659916959</v>
      </c>
      <c r="D160" s="2">
        <v>0</v>
      </c>
      <c r="E160" s="2">
        <v>0</v>
      </c>
      <c r="F160" s="2">
        <v>442</v>
      </c>
      <c r="G160" s="2">
        <v>437</v>
      </c>
      <c r="H160" s="2">
        <v>0</v>
      </c>
    </row>
    <row r="161" spans="1:8" x14ac:dyDescent="0.25">
      <c r="A161" s="59" t="s">
        <v>1058</v>
      </c>
      <c r="B161" s="2">
        <v>5947.1706568902046</v>
      </c>
      <c r="C161" s="2">
        <v>22484.933812029249</v>
      </c>
      <c r="D161" s="2">
        <v>4295.0349217177099</v>
      </c>
      <c r="E161" s="2">
        <v>16286.89901680094</v>
      </c>
      <c r="F161" s="2">
        <v>260824</v>
      </c>
      <c r="G161" s="2">
        <v>255252</v>
      </c>
      <c r="H161" s="2">
        <v>5140</v>
      </c>
    </row>
    <row r="162" spans="1:8" x14ac:dyDescent="0.25">
      <c r="A162" s="59" t="s">
        <v>786</v>
      </c>
      <c r="B162" s="2">
        <v>5407.1939705337727</v>
      </c>
      <c r="C162" s="2">
        <v>21987.651953307199</v>
      </c>
      <c r="D162" s="2">
        <v>0</v>
      </c>
      <c r="E162" s="2">
        <v>0</v>
      </c>
      <c r="F162" s="2">
        <v>289297</v>
      </c>
      <c r="G162" s="2">
        <v>266519</v>
      </c>
      <c r="H162" s="2">
        <v>242</v>
      </c>
    </row>
    <row r="163" spans="1:8" x14ac:dyDescent="0.25">
      <c r="A163" s="59" t="s">
        <v>789</v>
      </c>
      <c r="B163" s="2">
        <v>5205.8264768232921</v>
      </c>
      <c r="C163" s="2">
        <v>21854.152184980081</v>
      </c>
      <c r="D163" s="2">
        <v>0</v>
      </c>
      <c r="E163" s="2">
        <v>0</v>
      </c>
      <c r="F163" s="2">
        <v>5301</v>
      </c>
      <c r="G163" s="2">
        <v>5296</v>
      </c>
      <c r="H163" s="2">
        <v>0</v>
      </c>
    </row>
    <row r="164" spans="1:8" x14ac:dyDescent="0.25">
      <c r="A164" s="59" t="s">
        <v>1110</v>
      </c>
      <c r="B164" s="2">
        <v>10420.125870674319</v>
      </c>
      <c r="C164" s="2">
        <v>21772.80710876219</v>
      </c>
      <c r="D164" s="2">
        <v>0</v>
      </c>
      <c r="E164" s="2">
        <v>0</v>
      </c>
      <c r="F164" s="2">
        <v>38798</v>
      </c>
      <c r="G164" s="2">
        <v>37344</v>
      </c>
      <c r="H164" s="2">
        <v>132</v>
      </c>
    </row>
    <row r="165" spans="1:8" x14ac:dyDescent="0.25">
      <c r="A165" s="59" t="s">
        <v>1178</v>
      </c>
      <c r="B165" s="2">
        <v>0</v>
      </c>
      <c r="C165" s="2">
        <v>21725.439029091631</v>
      </c>
      <c r="D165" s="2">
        <v>0</v>
      </c>
      <c r="E165" s="2">
        <v>0</v>
      </c>
      <c r="F165" s="2">
        <v>3045</v>
      </c>
      <c r="G165" s="2">
        <v>1566</v>
      </c>
      <c r="H165" s="2">
        <v>0</v>
      </c>
    </row>
    <row r="166" spans="1:8" x14ac:dyDescent="0.25">
      <c r="A166" s="59" t="s">
        <v>1174</v>
      </c>
      <c r="B166" s="2">
        <v>0</v>
      </c>
      <c r="C166" s="2">
        <v>20864.361565351999</v>
      </c>
      <c r="D166" s="2">
        <v>0</v>
      </c>
      <c r="E166" s="2">
        <v>0</v>
      </c>
      <c r="F166" s="2">
        <v>2884513</v>
      </c>
      <c r="G166" s="2">
        <v>2884194</v>
      </c>
      <c r="H166" s="2">
        <v>116</v>
      </c>
    </row>
    <row r="167" spans="1:8" x14ac:dyDescent="0.25">
      <c r="A167" s="59" t="s">
        <v>1215</v>
      </c>
      <c r="B167" s="2">
        <v>5965.5303090833604</v>
      </c>
      <c r="C167" s="2">
        <v>20815.926631133541</v>
      </c>
      <c r="D167" s="2">
        <v>0</v>
      </c>
      <c r="E167" s="2">
        <v>0</v>
      </c>
      <c r="F167" s="2">
        <v>420584</v>
      </c>
      <c r="G167" s="2">
        <v>192994</v>
      </c>
      <c r="H167" s="2">
        <v>52544</v>
      </c>
    </row>
    <row r="168" spans="1:8" x14ac:dyDescent="0.25">
      <c r="A168" s="59" t="s">
        <v>977</v>
      </c>
      <c r="B168" s="2">
        <v>6183.4431474570238</v>
      </c>
      <c r="C168" s="2">
        <v>18651.426787363249</v>
      </c>
      <c r="D168" s="2">
        <v>41592.751966584387</v>
      </c>
      <c r="E168" s="2">
        <v>90728.772614328249</v>
      </c>
      <c r="F168" s="2">
        <v>436387</v>
      </c>
      <c r="G168" s="2">
        <v>436342</v>
      </c>
      <c r="H168" s="2">
        <v>33</v>
      </c>
    </row>
    <row r="169" spans="1:8" x14ac:dyDescent="0.25">
      <c r="A169" s="59" t="s">
        <v>683</v>
      </c>
      <c r="B169" s="2">
        <v>3926.0538201215759</v>
      </c>
      <c r="C169" s="2">
        <v>14776.00794361549</v>
      </c>
      <c r="D169" s="2">
        <v>14792.737557784611</v>
      </c>
      <c r="E169" s="2">
        <v>55444.944610124323</v>
      </c>
      <c r="F169" s="2">
        <v>41899</v>
      </c>
      <c r="G169" s="2">
        <v>19515</v>
      </c>
      <c r="H169" s="2">
        <v>16227</v>
      </c>
    </row>
    <row r="170" spans="1:8" x14ac:dyDescent="0.25">
      <c r="A170" s="59" t="s">
        <v>838</v>
      </c>
      <c r="B170" s="2">
        <v>0</v>
      </c>
      <c r="C170" s="2">
        <v>14768.764348055151</v>
      </c>
      <c r="D170" s="2">
        <v>0</v>
      </c>
      <c r="E170" s="2">
        <v>0</v>
      </c>
      <c r="F170" s="2">
        <v>17292</v>
      </c>
      <c r="G170" s="2">
        <v>17287</v>
      </c>
      <c r="H170" s="2">
        <v>0</v>
      </c>
    </row>
    <row r="171" spans="1:8" x14ac:dyDescent="0.25">
      <c r="A171" s="59" t="s">
        <v>841</v>
      </c>
      <c r="B171" s="2">
        <v>0</v>
      </c>
      <c r="C171" s="2">
        <v>5177.8000460844087</v>
      </c>
      <c r="D171" s="2">
        <v>0</v>
      </c>
      <c r="E171" s="2">
        <v>0</v>
      </c>
      <c r="F171" s="2">
        <v>284</v>
      </c>
      <c r="G171" s="2">
        <v>279</v>
      </c>
      <c r="H171" s="2">
        <v>0</v>
      </c>
    </row>
    <row r="172" spans="1:8" x14ac:dyDescent="0.25">
      <c r="A172" s="59" t="s">
        <v>668</v>
      </c>
      <c r="B172" s="2">
        <v>1157.16399720407</v>
      </c>
      <c r="C172" s="2">
        <v>4087.9043029262539</v>
      </c>
      <c r="D172" s="2">
        <v>17263.977099801421</v>
      </c>
      <c r="E172" s="2">
        <v>52670.270292131449</v>
      </c>
      <c r="F172" s="2">
        <v>349533</v>
      </c>
      <c r="G172" s="2">
        <v>9944</v>
      </c>
      <c r="H172" s="2">
        <v>345</v>
      </c>
    </row>
    <row r="173" spans="1:8" x14ac:dyDescent="0.25">
      <c r="A173" s="59" t="s">
        <v>1047</v>
      </c>
      <c r="B173" s="2">
        <v>0</v>
      </c>
      <c r="C173" s="2">
        <v>3290.6464117980108</v>
      </c>
      <c r="D173" s="2">
        <v>17813.325694777541</v>
      </c>
      <c r="E173" s="2">
        <v>68224.82050887993</v>
      </c>
      <c r="F173" s="2">
        <v>227109</v>
      </c>
      <c r="G173" s="2">
        <v>222931</v>
      </c>
      <c r="H173" s="2">
        <v>3275</v>
      </c>
    </row>
    <row r="174" spans="1:8" x14ac:dyDescent="0.25">
      <c r="A174" s="59" t="s">
        <v>813</v>
      </c>
      <c r="B174" s="2">
        <v>0</v>
      </c>
      <c r="C174" s="2">
        <v>3211.090850801022</v>
      </c>
      <c r="D174" s="2">
        <v>0</v>
      </c>
      <c r="E174" s="2">
        <v>0</v>
      </c>
      <c r="F174" s="2">
        <v>130477</v>
      </c>
      <c r="G174" s="2">
        <v>130477</v>
      </c>
      <c r="H174" s="2">
        <v>0</v>
      </c>
    </row>
    <row r="175" spans="1:8" x14ac:dyDescent="0.25">
      <c r="A175" s="59" t="s">
        <v>979</v>
      </c>
      <c r="B175" s="2">
        <v>941.56505224445277</v>
      </c>
      <c r="C175" s="2">
        <v>2816.6415941985961</v>
      </c>
      <c r="D175" s="2">
        <v>37642.257257964156</v>
      </c>
      <c r="E175" s="2">
        <v>117079.1160644551</v>
      </c>
      <c r="F175" s="2">
        <v>4870</v>
      </c>
      <c r="G175" s="2">
        <v>1085</v>
      </c>
      <c r="H175" s="2">
        <v>3695</v>
      </c>
    </row>
    <row r="176" spans="1:8" x14ac:dyDescent="0.25">
      <c r="A176" s="59" t="s">
        <v>363</v>
      </c>
      <c r="B176" s="2">
        <v>0</v>
      </c>
      <c r="C176" s="2">
        <v>1674.4773637710839</v>
      </c>
      <c r="D176" s="2">
        <v>51173.378305064252</v>
      </c>
      <c r="E176" s="2">
        <v>177734.30662232669</v>
      </c>
      <c r="F176" s="2">
        <v>116851</v>
      </c>
      <c r="G176" s="2">
        <v>112894</v>
      </c>
      <c r="H176" s="2">
        <v>2863</v>
      </c>
    </row>
    <row r="177" spans="1:8" x14ac:dyDescent="0.25">
      <c r="A177" s="59" t="s">
        <v>1020</v>
      </c>
      <c r="B177" s="2">
        <v>530.01191290176439</v>
      </c>
      <c r="C177" s="2">
        <v>1282.982666766869</v>
      </c>
      <c r="D177" s="2">
        <v>22265.47748210761</v>
      </c>
      <c r="E177" s="2">
        <v>82693.899865981221</v>
      </c>
      <c r="F177" s="2">
        <v>41496</v>
      </c>
      <c r="G177" s="2">
        <v>37130</v>
      </c>
      <c r="H177" s="2">
        <v>3646</v>
      </c>
    </row>
    <row r="178" spans="1:8" x14ac:dyDescent="0.25">
      <c r="A178" s="59" t="s">
        <v>1007</v>
      </c>
      <c r="B178" s="2">
        <v>0</v>
      </c>
      <c r="C178" s="2">
        <v>411.29732441960891</v>
      </c>
      <c r="D178" s="2">
        <v>24875.156855275829</v>
      </c>
      <c r="E178" s="2">
        <v>95131.723427591729</v>
      </c>
      <c r="F178" s="2">
        <v>1238251</v>
      </c>
      <c r="G178" s="2">
        <v>931696</v>
      </c>
      <c r="H178" s="2">
        <v>172445</v>
      </c>
    </row>
    <row r="179" spans="1:8" x14ac:dyDescent="0.25">
      <c r="A179" s="59" t="s">
        <v>728</v>
      </c>
      <c r="B179" s="2">
        <v>0</v>
      </c>
      <c r="C179" s="2">
        <v>306.54382232130507</v>
      </c>
      <c r="D179" s="2">
        <v>10855.43687454577</v>
      </c>
      <c r="E179" s="2">
        <v>42730.515902396372</v>
      </c>
      <c r="F179" s="2">
        <v>1678658</v>
      </c>
      <c r="G179" s="2">
        <v>1569164</v>
      </c>
      <c r="H179" s="2">
        <v>10957</v>
      </c>
    </row>
    <row r="180" spans="1:8" x14ac:dyDescent="0.25">
      <c r="A180" s="59" t="s">
        <v>616</v>
      </c>
      <c r="B180" s="2">
        <v>0</v>
      </c>
      <c r="C180" s="2">
        <v>302.25722947104379</v>
      </c>
      <c r="D180" s="2">
        <v>41153.388194780091</v>
      </c>
      <c r="E180" s="2">
        <v>155692.13028845671</v>
      </c>
      <c r="F180" s="2">
        <v>11486</v>
      </c>
      <c r="G180" s="2">
        <v>9679</v>
      </c>
      <c r="H180" s="2">
        <v>1784</v>
      </c>
    </row>
    <row r="181" spans="1:8" x14ac:dyDescent="0.25">
      <c r="A181" s="59" t="s">
        <v>1067</v>
      </c>
      <c r="B181" s="2">
        <v>0</v>
      </c>
      <c r="C181" s="2">
        <v>61.890828676320467</v>
      </c>
      <c r="D181" s="2">
        <v>8735.0174663108864</v>
      </c>
      <c r="E181" s="2">
        <v>33045.70144799642</v>
      </c>
      <c r="F181" s="2">
        <v>260561</v>
      </c>
      <c r="G181" s="2">
        <v>48625</v>
      </c>
      <c r="H181" s="2">
        <v>123343</v>
      </c>
    </row>
    <row r="182" spans="1:8" x14ac:dyDescent="0.25">
      <c r="A182" s="59" t="s">
        <v>70</v>
      </c>
      <c r="B182" s="2">
        <v>0</v>
      </c>
      <c r="C182" s="2">
        <v>13.68226632758623</v>
      </c>
      <c r="D182" s="2">
        <v>440021.75904008228</v>
      </c>
      <c r="E182" s="2">
        <v>1649876.618495066</v>
      </c>
      <c r="F182" s="2">
        <v>2829542</v>
      </c>
      <c r="G182" s="2">
        <v>887690</v>
      </c>
      <c r="H182" s="2">
        <v>1920062</v>
      </c>
    </row>
    <row r="183" spans="1:8" x14ac:dyDescent="0.25">
      <c r="A183" s="59" t="s">
        <v>126</v>
      </c>
      <c r="B183" s="2">
        <v>0</v>
      </c>
      <c r="C183" s="2">
        <v>11.898565059744531</v>
      </c>
      <c r="D183" s="2">
        <v>19134.73896858258</v>
      </c>
      <c r="E183" s="2">
        <v>77076.624065512529</v>
      </c>
      <c r="F183" s="2">
        <v>32817</v>
      </c>
      <c r="G183" s="2">
        <v>5861</v>
      </c>
      <c r="H183" s="2">
        <v>20682</v>
      </c>
    </row>
    <row r="184" spans="1:8" x14ac:dyDescent="0.25">
      <c r="A184" s="59" t="s">
        <v>1175</v>
      </c>
      <c r="B184" s="2">
        <v>0</v>
      </c>
      <c r="C184" s="2">
        <v>7.3187513542962268</v>
      </c>
      <c r="D184" s="2">
        <v>0</v>
      </c>
      <c r="E184" s="2">
        <v>199.4259179500142</v>
      </c>
      <c r="F184" s="2">
        <v>312</v>
      </c>
      <c r="G184" s="2">
        <v>151</v>
      </c>
      <c r="H184" s="2">
        <v>0</v>
      </c>
    </row>
    <row r="185" spans="1:8" x14ac:dyDescent="0.25">
      <c r="A185" s="59" t="s">
        <v>1122</v>
      </c>
      <c r="B185" s="2">
        <v>0</v>
      </c>
      <c r="C185" s="2">
        <v>2.805007437261589</v>
      </c>
      <c r="D185" s="2">
        <v>8340.9308488879451</v>
      </c>
      <c r="E185" s="2">
        <v>32244.058218089322</v>
      </c>
      <c r="F185" s="2">
        <v>13475</v>
      </c>
      <c r="G185" s="2">
        <v>2513</v>
      </c>
      <c r="H185" s="2">
        <v>1006</v>
      </c>
    </row>
    <row r="186" spans="1:8" x14ac:dyDescent="0.25">
      <c r="A186" s="59" t="s">
        <v>1153</v>
      </c>
      <c r="B186" s="2">
        <v>0</v>
      </c>
      <c r="C186" s="2">
        <v>2.781281857571051</v>
      </c>
      <c r="D186" s="2">
        <v>0</v>
      </c>
      <c r="E186" s="2">
        <v>0</v>
      </c>
      <c r="F186" s="2">
        <v>150231</v>
      </c>
      <c r="G186" s="2">
        <v>149970</v>
      </c>
      <c r="H186" s="2">
        <v>0</v>
      </c>
    </row>
    <row r="187" spans="1:8" x14ac:dyDescent="0.25">
      <c r="A187" s="59" t="s">
        <v>811</v>
      </c>
      <c r="B187" s="2">
        <v>0</v>
      </c>
      <c r="C187" s="2">
        <v>1.6845233203257099</v>
      </c>
      <c r="D187" s="2">
        <v>0</v>
      </c>
      <c r="E187" s="2">
        <v>0</v>
      </c>
      <c r="F187" s="2">
        <v>92</v>
      </c>
      <c r="G187" s="2">
        <v>92</v>
      </c>
      <c r="H187" s="2">
        <v>0</v>
      </c>
    </row>
    <row r="188" spans="1:8" x14ac:dyDescent="0.25">
      <c r="A188" s="59" t="s">
        <v>227</v>
      </c>
      <c r="B188" s="2">
        <v>0</v>
      </c>
      <c r="C188" s="2">
        <v>1.3241071977414569</v>
      </c>
      <c r="D188" s="2">
        <v>68134.572897784048</v>
      </c>
      <c r="E188" s="2">
        <v>256850.86494472221</v>
      </c>
      <c r="F188" s="2">
        <v>3464</v>
      </c>
      <c r="G188" s="2">
        <v>1177</v>
      </c>
      <c r="H188" s="2">
        <v>2235</v>
      </c>
    </row>
    <row r="189" spans="1:8" x14ac:dyDescent="0.25">
      <c r="A189" s="59" t="s">
        <v>153</v>
      </c>
      <c r="B189" s="2">
        <v>0</v>
      </c>
      <c r="C189" s="2">
        <v>0.68651682985743334</v>
      </c>
      <c r="D189" s="2">
        <v>32378.788073384709</v>
      </c>
      <c r="E189" s="2">
        <v>119887.3184277471</v>
      </c>
      <c r="F189" s="2">
        <v>36723</v>
      </c>
      <c r="G189" s="2">
        <v>896</v>
      </c>
      <c r="H189" s="2">
        <v>35819</v>
      </c>
    </row>
    <row r="190" spans="1:8" x14ac:dyDescent="0.25">
      <c r="A190" s="59" t="s">
        <v>365</v>
      </c>
      <c r="B190" s="2">
        <v>0</v>
      </c>
      <c r="C190" s="2">
        <v>0.60773208128949063</v>
      </c>
      <c r="D190" s="2">
        <v>40421.556364771983</v>
      </c>
      <c r="E190" s="2">
        <v>151964.77645435609</v>
      </c>
      <c r="F190" s="2">
        <v>838914</v>
      </c>
      <c r="G190" s="2">
        <v>772062</v>
      </c>
      <c r="H190" s="2">
        <v>61830</v>
      </c>
    </row>
    <row r="191" spans="1:8" x14ac:dyDescent="0.25">
      <c r="A191" s="59" t="s">
        <v>1051</v>
      </c>
      <c r="B191" s="2">
        <v>0</v>
      </c>
      <c r="C191" s="2">
        <v>0.37557765618717809</v>
      </c>
      <c r="D191" s="2">
        <v>15777.900996843649</v>
      </c>
      <c r="E191" s="2">
        <v>59499.089396588432</v>
      </c>
      <c r="F191" s="2">
        <v>19340</v>
      </c>
      <c r="G191" s="2">
        <v>173</v>
      </c>
      <c r="H191" s="2">
        <v>19134</v>
      </c>
    </row>
    <row r="192" spans="1:8" x14ac:dyDescent="0.25">
      <c r="A192" s="59" t="s">
        <v>762</v>
      </c>
      <c r="B192" s="2">
        <v>0</v>
      </c>
      <c r="C192" s="2">
        <v>4.2147894172322078E-2</v>
      </c>
      <c r="D192" s="2">
        <v>8157.2559474854997</v>
      </c>
      <c r="E192" s="2">
        <v>33015.294939938707</v>
      </c>
      <c r="F192" s="2">
        <v>196103</v>
      </c>
      <c r="G192" s="2">
        <v>177898</v>
      </c>
      <c r="H192" s="2">
        <v>15572</v>
      </c>
    </row>
    <row r="193" spans="1:8" x14ac:dyDescent="0.25">
      <c r="A193" s="59" t="s">
        <v>1013</v>
      </c>
      <c r="B193" s="2">
        <v>0</v>
      </c>
      <c r="C193" s="2">
        <v>0</v>
      </c>
      <c r="D193" s="2">
        <v>26420.13029528681</v>
      </c>
      <c r="E193" s="2">
        <v>80119.530047405147</v>
      </c>
      <c r="F193" s="2">
        <v>139029</v>
      </c>
      <c r="G193" s="2">
        <v>128836</v>
      </c>
      <c r="H193" s="2">
        <v>174</v>
      </c>
    </row>
    <row r="194" spans="1:8" x14ac:dyDescent="0.25">
      <c r="A194" s="59" t="s">
        <v>1278</v>
      </c>
      <c r="B194" s="2">
        <v>0</v>
      </c>
      <c r="C194" s="2">
        <v>0</v>
      </c>
      <c r="D194" s="2">
        <v>0</v>
      </c>
      <c r="E194" s="2">
        <v>0</v>
      </c>
      <c r="F194" s="2">
        <v>744847</v>
      </c>
      <c r="G194" s="2">
        <v>744833</v>
      </c>
      <c r="H194" s="2">
        <v>0</v>
      </c>
    </row>
    <row r="195" spans="1:8" x14ac:dyDescent="0.25">
      <c r="A195" s="59" t="s">
        <v>984</v>
      </c>
      <c r="B195" s="2">
        <v>0</v>
      </c>
      <c r="C195" s="2">
        <v>0</v>
      </c>
      <c r="D195" s="2">
        <v>32202.019096253091</v>
      </c>
      <c r="E195" s="2">
        <v>127941.8191264396</v>
      </c>
      <c r="F195" s="2">
        <v>1938</v>
      </c>
      <c r="G195" s="2">
        <v>144</v>
      </c>
      <c r="H195" s="2">
        <v>1600</v>
      </c>
    </row>
    <row r="196" spans="1:8" x14ac:dyDescent="0.25">
      <c r="A196" s="59" t="s">
        <v>1043</v>
      </c>
      <c r="B196" s="2">
        <v>0</v>
      </c>
      <c r="C196" s="2">
        <v>0</v>
      </c>
      <c r="D196" s="2">
        <v>19723.89023458922</v>
      </c>
      <c r="E196" s="2">
        <v>75045.742265545967</v>
      </c>
      <c r="F196" s="2">
        <v>165797</v>
      </c>
      <c r="G196" s="2">
        <v>148060</v>
      </c>
      <c r="H196" s="2">
        <v>15867</v>
      </c>
    </row>
    <row r="197" spans="1:8" x14ac:dyDescent="0.25">
      <c r="A197" s="59" t="s">
        <v>1163</v>
      </c>
      <c r="B197" s="2">
        <v>0</v>
      </c>
      <c r="C197" s="2">
        <v>0</v>
      </c>
      <c r="D197" s="2">
        <v>0</v>
      </c>
      <c r="E197" s="2">
        <v>0</v>
      </c>
      <c r="F197" s="2">
        <v>334861408</v>
      </c>
      <c r="G197" s="2">
        <v>334860534</v>
      </c>
      <c r="H197" s="2">
        <v>0</v>
      </c>
    </row>
    <row r="198" spans="1:8" x14ac:dyDescent="0.25">
      <c r="A198" s="59" t="s">
        <v>1003</v>
      </c>
      <c r="B198" s="2">
        <v>0</v>
      </c>
      <c r="C198" s="2">
        <v>0</v>
      </c>
      <c r="D198" s="2">
        <v>27559.6553998542</v>
      </c>
      <c r="E198" s="2">
        <v>102673.11975385289</v>
      </c>
      <c r="F198" s="2">
        <v>4140</v>
      </c>
      <c r="G198" s="2">
        <v>3492</v>
      </c>
      <c r="H198" s="2">
        <v>645</v>
      </c>
    </row>
    <row r="199" spans="1:8" x14ac:dyDescent="0.25">
      <c r="A199" s="59" t="s">
        <v>1193</v>
      </c>
      <c r="B199" s="2"/>
      <c r="C199" s="2"/>
      <c r="D199" s="2"/>
      <c r="E199" s="2"/>
      <c r="F199" s="2">
        <v>13237991</v>
      </c>
      <c r="G199" s="2">
        <v>13237981</v>
      </c>
      <c r="H199" s="2">
        <v>0</v>
      </c>
    </row>
    <row r="200" spans="1:8" x14ac:dyDescent="0.25">
      <c r="A200" s="59" t="s">
        <v>1045</v>
      </c>
      <c r="B200" s="2">
        <v>0</v>
      </c>
      <c r="C200" s="2">
        <v>0</v>
      </c>
      <c r="D200" s="2">
        <v>16903.18376411188</v>
      </c>
      <c r="E200" s="2">
        <v>63117.768042377233</v>
      </c>
      <c r="F200" s="2">
        <v>9304</v>
      </c>
      <c r="G200" s="2">
        <v>8539</v>
      </c>
      <c r="H200" s="2">
        <v>512</v>
      </c>
    </row>
    <row r="201" spans="1:8" x14ac:dyDescent="0.25">
      <c r="A201" s="59" t="s">
        <v>1042</v>
      </c>
      <c r="B201" s="2">
        <v>0</v>
      </c>
      <c r="C201" s="2">
        <v>0</v>
      </c>
      <c r="D201" s="2">
        <v>14798.11562374751</v>
      </c>
      <c r="E201" s="2">
        <v>59740.93110175246</v>
      </c>
      <c r="F201" s="2">
        <v>2977</v>
      </c>
      <c r="G201" s="2">
        <v>377</v>
      </c>
      <c r="H201" s="2">
        <v>2595</v>
      </c>
    </row>
    <row r="202" spans="1:8" x14ac:dyDescent="0.25">
      <c r="A202" s="59" t="s">
        <v>998</v>
      </c>
      <c r="B202" s="2">
        <v>0</v>
      </c>
      <c r="C202" s="2">
        <v>0</v>
      </c>
      <c r="D202" s="2">
        <v>28714.412973595521</v>
      </c>
      <c r="E202" s="2">
        <v>114374.5695374707</v>
      </c>
      <c r="F202" s="2">
        <v>3925658</v>
      </c>
      <c r="G202" s="2">
        <v>3883571</v>
      </c>
      <c r="H202" s="2">
        <v>32306</v>
      </c>
    </row>
    <row r="203" spans="1:8" x14ac:dyDescent="0.25">
      <c r="A203" s="59" t="s">
        <v>1030</v>
      </c>
      <c r="B203" s="2">
        <v>0</v>
      </c>
      <c r="C203" s="2">
        <v>0</v>
      </c>
      <c r="D203" s="2">
        <v>19212.4655358011</v>
      </c>
      <c r="E203" s="2">
        <v>77447.254664826381</v>
      </c>
      <c r="F203" s="2">
        <v>3368</v>
      </c>
      <c r="G203" s="2">
        <v>1169</v>
      </c>
      <c r="H203" s="2">
        <v>2012</v>
      </c>
    </row>
    <row r="204" spans="1:8" x14ac:dyDescent="0.25">
      <c r="A204" s="59" t="s">
        <v>1026</v>
      </c>
      <c r="B204" s="2">
        <v>0</v>
      </c>
      <c r="C204" s="2">
        <v>0</v>
      </c>
      <c r="D204" s="2">
        <v>22999.917626567239</v>
      </c>
      <c r="E204" s="2">
        <v>49616.921101308733</v>
      </c>
      <c r="F204" s="2">
        <v>1927</v>
      </c>
      <c r="G204" s="2">
        <v>524</v>
      </c>
      <c r="H204" s="2">
        <v>1370</v>
      </c>
    </row>
    <row r="205" spans="1:8" x14ac:dyDescent="0.25">
      <c r="A205" s="59" t="s">
        <v>1171</v>
      </c>
      <c r="B205" s="2">
        <v>0</v>
      </c>
      <c r="C205" s="2">
        <v>0</v>
      </c>
      <c r="D205" s="2">
        <v>0</v>
      </c>
      <c r="E205" s="2">
        <v>0</v>
      </c>
      <c r="F205" s="2">
        <v>1152400</v>
      </c>
      <c r="G205" s="2">
        <v>1022574</v>
      </c>
      <c r="H205" s="2">
        <v>6047</v>
      </c>
    </row>
    <row r="206" spans="1:8" x14ac:dyDescent="0.25">
      <c r="A206" s="59" t="s">
        <v>1048</v>
      </c>
      <c r="B206" s="2">
        <v>0</v>
      </c>
      <c r="C206" s="2">
        <v>0</v>
      </c>
      <c r="D206" s="2">
        <v>15703.09427525146</v>
      </c>
      <c r="E206" s="2">
        <v>60804.420679508723</v>
      </c>
      <c r="F206" s="2">
        <v>159918</v>
      </c>
      <c r="G206" s="2">
        <v>33263</v>
      </c>
      <c r="H206" s="2">
        <v>42287</v>
      </c>
    </row>
    <row r="207" spans="1:8" x14ac:dyDescent="0.25">
      <c r="A207" s="59" t="s">
        <v>1186</v>
      </c>
      <c r="B207" s="2">
        <v>0</v>
      </c>
      <c r="C207" s="2">
        <v>0</v>
      </c>
      <c r="D207" s="2">
        <v>0</v>
      </c>
      <c r="E207" s="2">
        <v>0</v>
      </c>
      <c r="F207" s="2">
        <v>70336</v>
      </c>
      <c r="G207" s="2">
        <v>57998</v>
      </c>
      <c r="H207" s="2">
        <v>0</v>
      </c>
    </row>
    <row r="208" spans="1:8" x14ac:dyDescent="0.25">
      <c r="A208" s="59" t="s">
        <v>1049</v>
      </c>
      <c r="B208" s="2">
        <v>0</v>
      </c>
      <c r="C208" s="2">
        <v>0</v>
      </c>
      <c r="D208" s="2">
        <v>18242.581772056841</v>
      </c>
      <c r="E208" s="2">
        <v>63942.077230782241</v>
      </c>
      <c r="F208" s="2">
        <v>452</v>
      </c>
      <c r="G208" s="2">
        <v>98</v>
      </c>
      <c r="H208" s="2">
        <v>208</v>
      </c>
    </row>
    <row r="209" spans="1:8" x14ac:dyDescent="0.25">
      <c r="A209" s="59" t="s">
        <v>1201</v>
      </c>
      <c r="B209" s="2"/>
      <c r="C209" s="2"/>
      <c r="D209" s="2"/>
      <c r="E209" s="2"/>
      <c r="F209" s="2">
        <v>18863346</v>
      </c>
      <c r="G209" s="2">
        <v>18863334</v>
      </c>
      <c r="H209" s="2">
        <v>0</v>
      </c>
    </row>
    <row r="210" spans="1:8" x14ac:dyDescent="0.25">
      <c r="A210" s="59" t="s">
        <v>1050</v>
      </c>
      <c r="B210" s="2">
        <v>0</v>
      </c>
      <c r="C210" s="2">
        <v>0</v>
      </c>
      <c r="D210" s="2">
        <v>15693.37155746704</v>
      </c>
      <c r="E210" s="2">
        <v>59351.811511392429</v>
      </c>
      <c r="F210" s="2">
        <v>12862</v>
      </c>
      <c r="G210" s="2">
        <v>9713</v>
      </c>
      <c r="H210" s="2">
        <v>1471</v>
      </c>
    </row>
    <row r="211" spans="1:8" x14ac:dyDescent="0.25">
      <c r="A211" s="59" t="s">
        <v>991</v>
      </c>
      <c r="B211" s="2">
        <v>0</v>
      </c>
      <c r="C211" s="2">
        <v>0</v>
      </c>
      <c r="D211" s="2">
        <v>34445.139767232868</v>
      </c>
      <c r="E211" s="2">
        <v>131268.97142839001</v>
      </c>
      <c r="F211" s="2">
        <v>272272</v>
      </c>
      <c r="G211" s="2">
        <v>165408</v>
      </c>
      <c r="H211" s="2">
        <v>103345</v>
      </c>
    </row>
    <row r="212" spans="1:8" x14ac:dyDescent="0.25">
      <c r="A212" s="59" t="s">
        <v>1252</v>
      </c>
      <c r="B212" s="2">
        <v>0</v>
      </c>
      <c r="C212" s="2">
        <v>0</v>
      </c>
      <c r="D212" s="2">
        <v>14406.842794262169</v>
      </c>
      <c r="E212" s="2">
        <v>55250.301699009193</v>
      </c>
      <c r="F212" s="2">
        <v>60</v>
      </c>
      <c r="G212" s="2">
        <v>20</v>
      </c>
      <c r="H212" s="2">
        <v>36</v>
      </c>
    </row>
    <row r="213" spans="1:8" x14ac:dyDescent="0.25">
      <c r="A213" s="59" t="s">
        <v>1260</v>
      </c>
      <c r="B213" s="2">
        <v>0</v>
      </c>
      <c r="C213" s="2">
        <v>0</v>
      </c>
      <c r="D213" s="2">
        <v>8147.4091564613054</v>
      </c>
      <c r="E213" s="2">
        <v>30471.243708296759</v>
      </c>
      <c r="F213" s="2">
        <v>169</v>
      </c>
      <c r="G213" s="2">
        <v>0</v>
      </c>
      <c r="H213" s="2">
        <v>169</v>
      </c>
    </row>
    <row r="214" spans="1:8" x14ac:dyDescent="0.25">
      <c r="A214" s="59" t="s">
        <v>1268</v>
      </c>
      <c r="B214" s="2">
        <v>0</v>
      </c>
      <c r="C214" s="2">
        <v>0</v>
      </c>
      <c r="D214" s="2">
        <v>6935.7155663973017</v>
      </c>
      <c r="E214" s="2">
        <v>30217.16016378874</v>
      </c>
      <c r="F214" s="2">
        <v>8121</v>
      </c>
      <c r="G214" s="2">
        <v>17</v>
      </c>
      <c r="H214" s="2">
        <v>4782</v>
      </c>
    </row>
    <row r="215" spans="1:8" x14ac:dyDescent="0.25">
      <c r="A215" s="59" t="s">
        <v>1052</v>
      </c>
      <c r="B215" s="2">
        <v>0</v>
      </c>
      <c r="C215" s="2">
        <v>0</v>
      </c>
      <c r="D215" s="2">
        <v>16204.78356002042</v>
      </c>
      <c r="E215" s="2">
        <v>60827.099905130453</v>
      </c>
      <c r="F215" s="2">
        <v>218203</v>
      </c>
      <c r="G215" s="2">
        <v>212181</v>
      </c>
      <c r="H215" s="2">
        <v>5795</v>
      </c>
    </row>
    <row r="216" spans="1:8" x14ac:dyDescent="0.25">
      <c r="A216" s="59" t="s">
        <v>1288</v>
      </c>
      <c r="B216" s="2"/>
      <c r="C216" s="2"/>
      <c r="D216" s="2"/>
      <c r="E216" s="2"/>
      <c r="F216" s="2">
        <v>59695</v>
      </c>
      <c r="G216" s="2">
        <v>59695</v>
      </c>
      <c r="H216" s="2">
        <v>0</v>
      </c>
    </row>
    <row r="217" spans="1:8" x14ac:dyDescent="0.25">
      <c r="A217" s="59" t="s">
        <v>1053</v>
      </c>
      <c r="B217" s="2">
        <v>0</v>
      </c>
      <c r="C217" s="2">
        <v>0</v>
      </c>
      <c r="D217" s="2">
        <v>20203.862426389082</v>
      </c>
      <c r="E217" s="2">
        <v>69718.465239045574</v>
      </c>
      <c r="F217" s="2">
        <v>41839</v>
      </c>
      <c r="G217" s="2">
        <v>26276</v>
      </c>
      <c r="H217" s="2">
        <v>11328</v>
      </c>
    </row>
    <row r="218" spans="1:8" x14ac:dyDescent="0.25">
      <c r="A218" s="59" t="s">
        <v>1159</v>
      </c>
      <c r="B218" s="2">
        <v>0</v>
      </c>
      <c r="C218" s="2">
        <v>0</v>
      </c>
      <c r="D218" s="2">
        <v>0</v>
      </c>
      <c r="E218" s="2">
        <v>0</v>
      </c>
      <c r="F218" s="2">
        <v>41648</v>
      </c>
      <c r="G218" s="2">
        <v>41570</v>
      </c>
      <c r="H218" s="2">
        <v>69</v>
      </c>
    </row>
    <row r="219" spans="1:8" x14ac:dyDescent="0.25">
      <c r="A219" s="59" t="s">
        <v>1054</v>
      </c>
      <c r="B219" s="2">
        <v>0</v>
      </c>
      <c r="C219" s="2">
        <v>0</v>
      </c>
      <c r="D219" s="2">
        <v>14219.073055051729</v>
      </c>
      <c r="E219" s="2">
        <v>56281.037229945083</v>
      </c>
      <c r="F219" s="2">
        <v>61658</v>
      </c>
      <c r="G219" s="2">
        <v>54179</v>
      </c>
      <c r="H219" s="2">
        <v>5804</v>
      </c>
    </row>
    <row r="220" spans="1:8" x14ac:dyDescent="0.25">
      <c r="A220" s="59" t="s">
        <v>1167</v>
      </c>
      <c r="B220" s="2">
        <v>0</v>
      </c>
      <c r="C220" s="2">
        <v>0</v>
      </c>
      <c r="D220" s="2">
        <v>0</v>
      </c>
      <c r="E220" s="2">
        <v>0</v>
      </c>
      <c r="F220" s="2">
        <v>148</v>
      </c>
      <c r="G220" s="2">
        <v>4</v>
      </c>
      <c r="H220" s="2">
        <v>0</v>
      </c>
    </row>
    <row r="221" spans="1:8" x14ac:dyDescent="0.25">
      <c r="A221" s="59" t="s">
        <v>1055</v>
      </c>
      <c r="B221" s="2">
        <v>0</v>
      </c>
      <c r="C221" s="2">
        <v>0</v>
      </c>
      <c r="D221" s="2">
        <v>16375.296560430639</v>
      </c>
      <c r="E221" s="2">
        <v>31506.4536447707</v>
      </c>
      <c r="F221" s="2">
        <v>28288</v>
      </c>
      <c r="G221" s="2">
        <v>4863</v>
      </c>
      <c r="H221" s="2">
        <v>1486</v>
      </c>
    </row>
    <row r="222" spans="1:8" x14ac:dyDescent="0.25">
      <c r="A222" s="59" t="s">
        <v>1039</v>
      </c>
      <c r="B222" s="2">
        <v>0</v>
      </c>
      <c r="C222" s="2">
        <v>0</v>
      </c>
      <c r="D222" s="2">
        <v>19759.846096085301</v>
      </c>
      <c r="E222" s="2">
        <v>70696.457793858412</v>
      </c>
      <c r="F222" s="2">
        <v>80834</v>
      </c>
      <c r="G222" s="2">
        <v>44431</v>
      </c>
      <c r="H222" s="2">
        <v>36401</v>
      </c>
    </row>
    <row r="223" spans="1:8" x14ac:dyDescent="0.25">
      <c r="A223" s="59" t="s">
        <v>1056</v>
      </c>
      <c r="B223" s="2">
        <v>0</v>
      </c>
      <c r="C223" s="2">
        <v>0</v>
      </c>
      <c r="D223" s="2">
        <v>13913.643407825681</v>
      </c>
      <c r="E223" s="2">
        <v>56275.069074631341</v>
      </c>
      <c r="F223" s="2">
        <v>1205713</v>
      </c>
      <c r="G223" s="2">
        <v>1117399</v>
      </c>
      <c r="H223" s="2">
        <v>36843</v>
      </c>
    </row>
    <row r="224" spans="1:8" x14ac:dyDescent="0.25">
      <c r="A224" s="59" t="s">
        <v>1182</v>
      </c>
      <c r="B224" s="2">
        <v>0</v>
      </c>
      <c r="C224" s="2">
        <v>0</v>
      </c>
      <c r="D224" s="2">
        <v>0</v>
      </c>
      <c r="E224" s="2">
        <v>0</v>
      </c>
      <c r="F224" s="2">
        <v>32817444</v>
      </c>
      <c r="G224" s="2">
        <v>32731874</v>
      </c>
      <c r="H224" s="2">
        <v>0</v>
      </c>
    </row>
    <row r="225" spans="1:8" x14ac:dyDescent="0.25">
      <c r="A225" s="59" t="s">
        <v>1057</v>
      </c>
      <c r="B225" s="2">
        <v>0</v>
      </c>
      <c r="C225" s="2">
        <v>0</v>
      </c>
      <c r="D225" s="2">
        <v>10644.00205178165</v>
      </c>
      <c r="E225" s="2">
        <v>39134.561842071467</v>
      </c>
      <c r="F225" s="2">
        <v>609714</v>
      </c>
      <c r="G225" s="2">
        <v>606189</v>
      </c>
      <c r="H225" s="2">
        <v>3233</v>
      </c>
    </row>
    <row r="226" spans="1:8" x14ac:dyDescent="0.25">
      <c r="A226" s="59" t="s">
        <v>1189</v>
      </c>
      <c r="B226" s="2"/>
      <c r="C226" s="2"/>
      <c r="D226" s="2"/>
      <c r="E226" s="2"/>
      <c r="F226" s="2">
        <v>21416168</v>
      </c>
      <c r="G226" s="2">
        <v>21416156</v>
      </c>
      <c r="H226" s="2">
        <v>0</v>
      </c>
    </row>
    <row r="227" spans="1:8" x14ac:dyDescent="0.25">
      <c r="A227" s="59" t="s">
        <v>1027</v>
      </c>
      <c r="B227" s="2">
        <v>0</v>
      </c>
      <c r="C227" s="2">
        <v>0</v>
      </c>
      <c r="D227" s="2">
        <v>20772.057884064761</v>
      </c>
      <c r="E227" s="2">
        <v>78463.433553077164</v>
      </c>
      <c r="F227" s="2">
        <v>33948</v>
      </c>
      <c r="G227" s="2">
        <v>17471</v>
      </c>
      <c r="H227" s="2">
        <v>4006</v>
      </c>
    </row>
    <row r="228" spans="1:8" x14ac:dyDescent="0.25">
      <c r="A228" s="59" t="s">
        <v>1197</v>
      </c>
      <c r="B228" s="2"/>
      <c r="C228" s="2"/>
      <c r="D228" s="2"/>
      <c r="E228" s="2"/>
      <c r="F228" s="2">
        <v>5315767</v>
      </c>
      <c r="G228" s="2">
        <v>5315767</v>
      </c>
      <c r="H228" s="2">
        <v>0</v>
      </c>
    </row>
    <row r="229" spans="1:8" x14ac:dyDescent="0.25">
      <c r="A229" s="59" t="s">
        <v>1059</v>
      </c>
      <c r="B229" s="2">
        <v>0</v>
      </c>
      <c r="C229" s="2">
        <v>0</v>
      </c>
      <c r="D229" s="2">
        <v>14146.36710982996</v>
      </c>
      <c r="E229" s="2">
        <v>53183.503235877513</v>
      </c>
      <c r="F229" s="2">
        <v>45113</v>
      </c>
      <c r="G229" s="2">
        <v>34879</v>
      </c>
      <c r="H229" s="2">
        <v>7599</v>
      </c>
    </row>
    <row r="230" spans="1:8" x14ac:dyDescent="0.25">
      <c r="A230" s="59" t="s">
        <v>1214</v>
      </c>
      <c r="B230" s="2">
        <v>0</v>
      </c>
      <c r="C230" s="2">
        <v>0</v>
      </c>
      <c r="D230" s="2">
        <v>17601.086624882861</v>
      </c>
      <c r="E230" s="2">
        <v>67412.728254423026</v>
      </c>
      <c r="F230" s="2">
        <v>17728</v>
      </c>
      <c r="G230" s="2">
        <v>49</v>
      </c>
      <c r="H230" s="2">
        <v>17679</v>
      </c>
    </row>
    <row r="231" spans="1:8" x14ac:dyDescent="0.25">
      <c r="A231" s="59" t="s">
        <v>1060</v>
      </c>
      <c r="B231" s="2">
        <v>0</v>
      </c>
      <c r="C231" s="2">
        <v>0</v>
      </c>
      <c r="D231" s="2">
        <v>15481.24804485962</v>
      </c>
      <c r="E231" s="2">
        <v>38972.163973514493</v>
      </c>
      <c r="F231" s="2">
        <v>13800</v>
      </c>
      <c r="G231" s="2">
        <v>10806</v>
      </c>
      <c r="H231" s="2">
        <v>2718</v>
      </c>
    </row>
    <row r="232" spans="1:8" x14ac:dyDescent="0.25">
      <c r="A232" s="59" t="s">
        <v>987</v>
      </c>
      <c r="B232" s="2">
        <v>0</v>
      </c>
      <c r="C232" s="2">
        <v>0</v>
      </c>
      <c r="D232" s="2">
        <v>32809.147768925199</v>
      </c>
      <c r="E232" s="2">
        <v>124676.33707818481</v>
      </c>
      <c r="F232" s="2">
        <v>7753</v>
      </c>
      <c r="G232" s="2">
        <v>1762</v>
      </c>
      <c r="H232" s="2">
        <v>5987</v>
      </c>
    </row>
    <row r="233" spans="1:8" x14ac:dyDescent="0.25">
      <c r="A233" s="59" t="s">
        <v>1061</v>
      </c>
      <c r="B233" s="2">
        <v>0</v>
      </c>
      <c r="C233" s="2">
        <v>0</v>
      </c>
      <c r="D233" s="2">
        <v>13432.28313240237</v>
      </c>
      <c r="E233" s="2">
        <v>54066.55666370612</v>
      </c>
      <c r="F233" s="2">
        <v>616</v>
      </c>
      <c r="G233" s="2">
        <v>98</v>
      </c>
      <c r="H233" s="2">
        <v>353</v>
      </c>
    </row>
    <row r="234" spans="1:8" x14ac:dyDescent="0.25">
      <c r="A234" s="59" t="s">
        <v>995</v>
      </c>
      <c r="B234" s="2">
        <v>0</v>
      </c>
      <c r="C234" s="2">
        <v>0</v>
      </c>
      <c r="D234" s="2">
        <v>31267.802039600661</v>
      </c>
      <c r="E234" s="2">
        <v>117625.3438396623</v>
      </c>
      <c r="F234" s="2">
        <v>20084</v>
      </c>
      <c r="G234" s="2">
        <v>14298</v>
      </c>
      <c r="H234" s="2">
        <v>5660</v>
      </c>
    </row>
    <row r="235" spans="1:8" x14ac:dyDescent="0.25">
      <c r="A235" s="59" t="s">
        <v>1005</v>
      </c>
      <c r="B235" s="2">
        <v>0</v>
      </c>
      <c r="C235" s="2">
        <v>0</v>
      </c>
      <c r="D235" s="2">
        <v>26474.256556453591</v>
      </c>
      <c r="E235" s="2">
        <v>99818.557829849364</v>
      </c>
      <c r="F235" s="2">
        <v>39649</v>
      </c>
      <c r="G235" s="2">
        <v>9790</v>
      </c>
      <c r="H235" s="2">
        <v>1751</v>
      </c>
    </row>
    <row r="236" spans="1:8" x14ac:dyDescent="0.25">
      <c r="A236" s="59" t="s">
        <v>1256</v>
      </c>
      <c r="B236" s="2">
        <v>0</v>
      </c>
      <c r="C236" s="2">
        <v>0</v>
      </c>
      <c r="D236" s="2">
        <v>9921.1604531734956</v>
      </c>
      <c r="E236" s="2">
        <v>45237.203698493118</v>
      </c>
      <c r="F236" s="2">
        <v>133</v>
      </c>
      <c r="G236" s="2">
        <v>0</v>
      </c>
      <c r="H236" s="2">
        <v>133</v>
      </c>
    </row>
    <row r="237" spans="1:8" x14ac:dyDescent="0.25">
      <c r="A237" s="59" t="s">
        <v>1063</v>
      </c>
      <c r="B237" s="2">
        <v>0</v>
      </c>
      <c r="C237" s="2">
        <v>0</v>
      </c>
      <c r="D237" s="2">
        <v>14024.075532818981</v>
      </c>
      <c r="E237" s="2">
        <v>53992.559991386399</v>
      </c>
      <c r="F237" s="2">
        <v>91374</v>
      </c>
      <c r="G237" s="2">
        <v>2243</v>
      </c>
      <c r="H237" s="2">
        <v>38477</v>
      </c>
    </row>
    <row r="238" spans="1:8" x14ac:dyDescent="0.25">
      <c r="A238" s="59" t="s">
        <v>1264</v>
      </c>
      <c r="B238" s="2">
        <v>0</v>
      </c>
      <c r="C238" s="2">
        <v>0</v>
      </c>
      <c r="D238" s="2">
        <v>7524.5655574921411</v>
      </c>
      <c r="E238" s="2">
        <v>26770.871901059381</v>
      </c>
      <c r="F238" s="2">
        <v>3164</v>
      </c>
      <c r="G238" s="2">
        <v>520</v>
      </c>
      <c r="H238" s="2">
        <v>2644</v>
      </c>
    </row>
    <row r="239" spans="1:8" x14ac:dyDescent="0.25">
      <c r="A239" s="59" t="s">
        <v>1064</v>
      </c>
      <c r="B239" s="2">
        <v>0</v>
      </c>
      <c r="C239" s="2">
        <v>0</v>
      </c>
      <c r="D239" s="2">
        <v>14117.790314237511</v>
      </c>
      <c r="E239" s="2">
        <v>34150.468036933613</v>
      </c>
      <c r="F239" s="2">
        <v>3231</v>
      </c>
      <c r="G239" s="2">
        <v>111</v>
      </c>
      <c r="H239" s="2">
        <v>3068</v>
      </c>
    </row>
    <row r="240" spans="1:8" x14ac:dyDescent="0.25">
      <c r="A240" s="59" t="s">
        <v>1272</v>
      </c>
      <c r="B240" s="2">
        <v>0</v>
      </c>
      <c r="C240" s="2">
        <v>0</v>
      </c>
      <c r="D240" s="2">
        <v>0</v>
      </c>
      <c r="E240" s="2">
        <v>0</v>
      </c>
      <c r="F240" s="2">
        <v>25346921</v>
      </c>
      <c r="G240" s="2">
        <v>23804610</v>
      </c>
      <c r="H240" s="2">
        <v>0</v>
      </c>
    </row>
    <row r="241" spans="1:8" x14ac:dyDescent="0.25">
      <c r="A241" s="59" t="s">
        <v>1006</v>
      </c>
      <c r="B241" s="2">
        <v>0</v>
      </c>
      <c r="C241" s="2">
        <v>0</v>
      </c>
      <c r="D241" s="2">
        <v>27005.99023452375</v>
      </c>
      <c r="E241" s="2">
        <v>100066.1227401957</v>
      </c>
      <c r="F241" s="2">
        <v>44073</v>
      </c>
      <c r="G241" s="2">
        <v>4520</v>
      </c>
      <c r="H241" s="2">
        <v>32019</v>
      </c>
    </row>
    <row r="242" spans="1:8" x14ac:dyDescent="0.25">
      <c r="A242" s="59" t="s">
        <v>1284</v>
      </c>
      <c r="B242" s="2"/>
      <c r="C242" s="2"/>
      <c r="D242" s="2"/>
      <c r="E242" s="2"/>
      <c r="F242" s="2">
        <v>112295</v>
      </c>
      <c r="G242" s="2">
        <v>1961</v>
      </c>
      <c r="H242" s="2">
        <v>108249</v>
      </c>
    </row>
    <row r="243" spans="1:8" x14ac:dyDescent="0.25">
      <c r="A243" s="59" t="s">
        <v>1066</v>
      </c>
      <c r="B243" s="2">
        <v>0</v>
      </c>
      <c r="C243" s="2">
        <v>0</v>
      </c>
      <c r="D243" s="2">
        <v>14403.181293482219</v>
      </c>
      <c r="E243" s="2">
        <v>38878.205186397099</v>
      </c>
      <c r="F243" s="2">
        <v>2123</v>
      </c>
      <c r="G243" s="2">
        <v>2061</v>
      </c>
      <c r="H243" s="2">
        <v>20</v>
      </c>
    </row>
    <row r="244" spans="1:8" x14ac:dyDescent="0.25">
      <c r="A244" s="59" t="s">
        <v>1041</v>
      </c>
      <c r="B244" s="2">
        <v>0</v>
      </c>
      <c r="C244" s="2">
        <v>0</v>
      </c>
      <c r="D244" s="2">
        <v>21122.101118100949</v>
      </c>
      <c r="E244" s="2">
        <v>67007.653660972588</v>
      </c>
      <c r="F244" s="2">
        <v>58728</v>
      </c>
      <c r="G244" s="2">
        <v>52625</v>
      </c>
      <c r="H244" s="2">
        <v>3102</v>
      </c>
    </row>
    <row r="245" spans="1:8" x14ac:dyDescent="0.25">
      <c r="A245" s="59" t="s">
        <v>1293</v>
      </c>
      <c r="B245" s="2"/>
      <c r="C245" s="2"/>
      <c r="D245" s="2"/>
      <c r="E245" s="2"/>
      <c r="F245" s="2">
        <v>964501</v>
      </c>
      <c r="G245" s="2">
        <v>517</v>
      </c>
      <c r="H245" s="2">
        <v>963907</v>
      </c>
    </row>
    <row r="246" spans="1:8" x14ac:dyDescent="0.25">
      <c r="A246" s="59" t="s">
        <v>1001</v>
      </c>
      <c r="B246" s="2">
        <v>0</v>
      </c>
      <c r="C246" s="2">
        <v>0</v>
      </c>
      <c r="D246" s="2">
        <v>29308.56657788884</v>
      </c>
      <c r="E246" s="2">
        <v>114057.3434732809</v>
      </c>
      <c r="F246" s="2">
        <v>11242</v>
      </c>
      <c r="G246" s="2">
        <v>175</v>
      </c>
      <c r="H246" s="2">
        <v>8963</v>
      </c>
    </row>
    <row r="247" spans="1:8" x14ac:dyDescent="0.25">
      <c r="A247" s="59" t="s">
        <v>1157</v>
      </c>
      <c r="B247" s="2">
        <v>0</v>
      </c>
      <c r="C247" s="2">
        <v>0</v>
      </c>
      <c r="D247" s="2">
        <v>0</v>
      </c>
      <c r="E247" s="2">
        <v>0</v>
      </c>
      <c r="F247" s="2">
        <v>289352183</v>
      </c>
      <c r="G247" s="2">
        <v>289350840</v>
      </c>
      <c r="H247" s="2">
        <v>0</v>
      </c>
    </row>
    <row r="248" spans="1:8" x14ac:dyDescent="0.25">
      <c r="A248" s="59" t="s">
        <v>1068</v>
      </c>
      <c r="B248" s="2">
        <v>0</v>
      </c>
      <c r="C248" s="2">
        <v>0</v>
      </c>
      <c r="D248" s="2">
        <v>13081.633575714121</v>
      </c>
      <c r="E248" s="2">
        <v>51433.137051876329</v>
      </c>
      <c r="F248" s="2">
        <v>142339</v>
      </c>
      <c r="G248" s="2">
        <v>101577</v>
      </c>
      <c r="H248" s="2">
        <v>2442</v>
      </c>
    </row>
    <row r="249" spans="1:8" x14ac:dyDescent="0.25">
      <c r="A249" s="59" t="s">
        <v>975</v>
      </c>
      <c r="B249" s="2">
        <v>0</v>
      </c>
      <c r="C249" s="2">
        <v>0</v>
      </c>
      <c r="D249" s="2">
        <v>47044.016562759803</v>
      </c>
      <c r="E249" s="2">
        <v>105393.6738605673</v>
      </c>
      <c r="F249" s="2">
        <v>2045013</v>
      </c>
      <c r="G249" s="2">
        <v>2043553</v>
      </c>
      <c r="H249" s="2">
        <v>1235</v>
      </c>
    </row>
    <row r="250" spans="1:8" x14ac:dyDescent="0.25">
      <c r="A250" s="59" t="s">
        <v>1069</v>
      </c>
      <c r="B250" s="2">
        <v>0</v>
      </c>
      <c r="C250" s="2">
        <v>0</v>
      </c>
      <c r="D250" s="2">
        <v>12891.96551983734</v>
      </c>
      <c r="E250" s="2">
        <v>50210.807454957911</v>
      </c>
      <c r="F250" s="2">
        <v>456001</v>
      </c>
      <c r="G250" s="2">
        <v>449093</v>
      </c>
      <c r="H250" s="2">
        <v>242</v>
      </c>
    </row>
    <row r="251" spans="1:8" x14ac:dyDescent="0.25">
      <c r="A251" s="59" t="s">
        <v>1165</v>
      </c>
      <c r="B251" s="2">
        <v>0</v>
      </c>
      <c r="C251" s="2">
        <v>0</v>
      </c>
      <c r="D251" s="2">
        <v>0</v>
      </c>
      <c r="E251" s="2">
        <v>0</v>
      </c>
      <c r="F251" s="2">
        <v>364</v>
      </c>
      <c r="G251" s="2">
        <v>364</v>
      </c>
      <c r="H251" s="2">
        <v>0</v>
      </c>
    </row>
    <row r="252" spans="1:8" x14ac:dyDescent="0.25">
      <c r="A252" s="59" t="s">
        <v>1070</v>
      </c>
      <c r="B252" s="2">
        <v>0</v>
      </c>
      <c r="C252" s="2">
        <v>0</v>
      </c>
      <c r="D252" s="2">
        <v>13685.10408789437</v>
      </c>
      <c r="E252" s="2">
        <v>50901.251891311033</v>
      </c>
      <c r="F252" s="2">
        <v>17338</v>
      </c>
      <c r="G252" s="2">
        <v>16501</v>
      </c>
      <c r="H252" s="2">
        <v>226</v>
      </c>
    </row>
    <row r="253" spans="1:8" x14ac:dyDescent="0.25">
      <c r="A253" s="59" t="s">
        <v>1169</v>
      </c>
      <c r="B253" s="2">
        <v>0</v>
      </c>
      <c r="C253" s="2">
        <v>0</v>
      </c>
      <c r="D253" s="2">
        <v>0</v>
      </c>
      <c r="E253" s="2">
        <v>0</v>
      </c>
      <c r="F253" s="2">
        <v>29831767</v>
      </c>
      <c r="G253" s="2">
        <v>29831767</v>
      </c>
      <c r="H253" s="2">
        <v>0</v>
      </c>
    </row>
    <row r="254" spans="1:8" x14ac:dyDescent="0.25">
      <c r="A254" s="59" t="s">
        <v>1071</v>
      </c>
      <c r="B254" s="2">
        <v>0</v>
      </c>
      <c r="C254" s="2">
        <v>0</v>
      </c>
      <c r="D254" s="2">
        <v>12864.45779002714</v>
      </c>
      <c r="E254" s="2">
        <v>47907.094714763312</v>
      </c>
      <c r="F254" s="2">
        <v>613</v>
      </c>
      <c r="G254" s="2">
        <v>135</v>
      </c>
      <c r="H254" s="2">
        <v>416</v>
      </c>
    </row>
    <row r="255" spans="1:8" x14ac:dyDescent="0.25">
      <c r="A255" s="59" t="s">
        <v>1173</v>
      </c>
      <c r="B255" s="2">
        <v>0</v>
      </c>
      <c r="C255" s="2">
        <v>0</v>
      </c>
      <c r="D255" s="2">
        <v>0</v>
      </c>
      <c r="E255" s="2">
        <v>0</v>
      </c>
      <c r="F255" s="2">
        <v>1880384</v>
      </c>
      <c r="G255" s="2">
        <v>1880384</v>
      </c>
      <c r="H255" s="2">
        <v>0</v>
      </c>
    </row>
    <row r="256" spans="1:8" x14ac:dyDescent="0.25">
      <c r="A256" s="59" t="s">
        <v>1072</v>
      </c>
      <c r="B256" s="2">
        <v>0</v>
      </c>
      <c r="C256" s="2">
        <v>0</v>
      </c>
      <c r="D256" s="2">
        <v>13043.079915475701</v>
      </c>
      <c r="E256" s="2">
        <v>48231.687479444641</v>
      </c>
      <c r="F256" s="2">
        <v>1411</v>
      </c>
      <c r="G256" s="2">
        <v>379</v>
      </c>
      <c r="H256" s="2">
        <v>537</v>
      </c>
    </row>
    <row r="257" spans="1:8" x14ac:dyDescent="0.25">
      <c r="A257" s="59" t="s">
        <v>1177</v>
      </c>
      <c r="B257" s="2">
        <v>0</v>
      </c>
      <c r="C257" s="2">
        <v>0</v>
      </c>
      <c r="D257" s="2">
        <v>0</v>
      </c>
      <c r="E257" s="2">
        <v>0</v>
      </c>
      <c r="F257" s="2">
        <v>46700</v>
      </c>
      <c r="G257" s="2">
        <v>30808</v>
      </c>
      <c r="H257" s="2">
        <v>35</v>
      </c>
    </row>
    <row r="258" spans="1:8" x14ac:dyDescent="0.25">
      <c r="A258" s="59" t="s">
        <v>1073</v>
      </c>
      <c r="B258" s="2">
        <v>0</v>
      </c>
      <c r="C258" s="2">
        <v>0</v>
      </c>
      <c r="D258" s="2">
        <v>14033.62799043719</v>
      </c>
      <c r="E258" s="2">
        <v>52592.360786067198</v>
      </c>
      <c r="F258" s="2">
        <v>21289</v>
      </c>
      <c r="G258" s="2">
        <v>5244</v>
      </c>
      <c r="H258" s="2">
        <v>16040</v>
      </c>
    </row>
    <row r="259" spans="1:8" x14ac:dyDescent="0.25">
      <c r="A259" s="59" t="s">
        <v>1181</v>
      </c>
      <c r="B259" s="2">
        <v>0</v>
      </c>
      <c r="C259" s="2">
        <v>0</v>
      </c>
      <c r="D259" s="2">
        <v>0</v>
      </c>
      <c r="E259" s="2">
        <v>0</v>
      </c>
      <c r="F259" s="2">
        <v>45248471</v>
      </c>
      <c r="G259" s="2">
        <v>45227965</v>
      </c>
      <c r="H259" s="2">
        <v>0</v>
      </c>
    </row>
    <row r="260" spans="1:8" x14ac:dyDescent="0.25">
      <c r="A260" s="59" t="s">
        <v>1074</v>
      </c>
      <c r="B260" s="2">
        <v>0</v>
      </c>
      <c r="C260" s="2">
        <v>0</v>
      </c>
      <c r="D260" s="2">
        <v>13089.615216578821</v>
      </c>
      <c r="E260" s="2">
        <v>48889.579985620039</v>
      </c>
      <c r="F260" s="2">
        <v>31519</v>
      </c>
      <c r="G260" s="2">
        <v>8543</v>
      </c>
      <c r="H260" s="2">
        <v>18195</v>
      </c>
    </row>
    <row r="261" spans="1:8" x14ac:dyDescent="0.25">
      <c r="A261" s="59" t="s">
        <v>1184</v>
      </c>
      <c r="B261" s="2">
        <v>0</v>
      </c>
      <c r="C261" s="2">
        <v>0</v>
      </c>
      <c r="D261" s="2">
        <v>0</v>
      </c>
      <c r="E261" s="2">
        <v>0</v>
      </c>
      <c r="F261" s="2">
        <v>103448</v>
      </c>
      <c r="G261" s="2">
        <v>59905</v>
      </c>
      <c r="H261" s="2">
        <v>41751</v>
      </c>
    </row>
    <row r="262" spans="1:8" x14ac:dyDescent="0.25">
      <c r="A262" s="59" t="s">
        <v>1075</v>
      </c>
      <c r="B262" s="2">
        <v>0</v>
      </c>
      <c r="C262" s="2">
        <v>0</v>
      </c>
      <c r="D262" s="2">
        <v>12654.18651664245</v>
      </c>
      <c r="E262" s="2">
        <v>48154.429886794002</v>
      </c>
      <c r="F262" s="2">
        <v>335080</v>
      </c>
      <c r="G262" s="2">
        <v>322658</v>
      </c>
      <c r="H262" s="2">
        <v>12268</v>
      </c>
    </row>
    <row r="263" spans="1:8" x14ac:dyDescent="0.25">
      <c r="A263" s="59" t="s">
        <v>1014</v>
      </c>
      <c r="B263" s="2">
        <v>0</v>
      </c>
      <c r="C263" s="2">
        <v>0</v>
      </c>
      <c r="D263" s="2">
        <v>25460.272136364922</v>
      </c>
      <c r="E263" s="2">
        <v>87007.182886145893</v>
      </c>
      <c r="F263" s="2">
        <v>7782</v>
      </c>
      <c r="G263" s="2">
        <v>5320</v>
      </c>
      <c r="H263" s="2">
        <v>293</v>
      </c>
    </row>
    <row r="264" spans="1:8" x14ac:dyDescent="0.25">
      <c r="A264" s="59" t="s">
        <v>1076</v>
      </c>
      <c r="B264" s="2">
        <v>0</v>
      </c>
      <c r="C264" s="2">
        <v>0</v>
      </c>
      <c r="D264" s="2">
        <v>11438.916154619959</v>
      </c>
      <c r="E264" s="2">
        <v>46390.212347184672</v>
      </c>
      <c r="F264" s="2">
        <v>3283</v>
      </c>
      <c r="G264" s="2">
        <v>2785</v>
      </c>
      <c r="H264" s="2">
        <v>424</v>
      </c>
    </row>
    <row r="265" spans="1:8" x14ac:dyDescent="0.25">
      <c r="A265" s="59" t="s">
        <v>1191</v>
      </c>
      <c r="B265" s="2"/>
      <c r="C265" s="2"/>
      <c r="D265" s="2"/>
      <c r="E265" s="2"/>
      <c r="F265" s="2">
        <v>6837064</v>
      </c>
      <c r="G265" s="2">
        <v>5063682</v>
      </c>
      <c r="H265" s="2">
        <v>0</v>
      </c>
    </row>
    <row r="266" spans="1:8" x14ac:dyDescent="0.25">
      <c r="A266" s="59" t="s">
        <v>1002</v>
      </c>
      <c r="B266" s="2">
        <v>0</v>
      </c>
      <c r="C266" s="2">
        <v>0</v>
      </c>
      <c r="D266" s="2">
        <v>26505.31821692333</v>
      </c>
      <c r="E266" s="2">
        <v>101395.82304429691</v>
      </c>
      <c r="F266" s="2">
        <v>11618</v>
      </c>
      <c r="G266" s="2">
        <v>7793</v>
      </c>
      <c r="H266" s="2">
        <v>3078</v>
      </c>
    </row>
    <row r="267" spans="1:8" x14ac:dyDescent="0.25">
      <c r="A267" s="59" t="s">
        <v>1195</v>
      </c>
      <c r="B267" s="2">
        <v>0</v>
      </c>
      <c r="C267" s="2">
        <v>0</v>
      </c>
      <c r="D267" s="2">
        <v>0</v>
      </c>
      <c r="E267" s="2">
        <v>0</v>
      </c>
      <c r="F267" s="2">
        <v>15321096</v>
      </c>
      <c r="G267" s="2">
        <v>15075294</v>
      </c>
      <c r="H267" s="2">
        <v>0</v>
      </c>
    </row>
    <row r="268" spans="1:8" x14ac:dyDescent="0.25">
      <c r="A268" s="59" t="s">
        <v>1078</v>
      </c>
      <c r="B268" s="2">
        <v>0</v>
      </c>
      <c r="C268" s="2">
        <v>0</v>
      </c>
      <c r="D268" s="2">
        <v>11912.041907366091</v>
      </c>
      <c r="E268" s="2">
        <v>44900.157690300162</v>
      </c>
      <c r="F268" s="2">
        <v>17418</v>
      </c>
      <c r="G268" s="2">
        <v>421</v>
      </c>
      <c r="H268" s="2">
        <v>16854</v>
      </c>
    </row>
    <row r="269" spans="1:8" x14ac:dyDescent="0.25">
      <c r="A269" s="59" t="s">
        <v>1199</v>
      </c>
      <c r="B269" s="2"/>
      <c r="C269" s="2"/>
      <c r="D269" s="2"/>
      <c r="E269" s="2"/>
      <c r="F269" s="2">
        <v>17005437</v>
      </c>
      <c r="G269" s="2">
        <v>17005430</v>
      </c>
      <c r="H269" s="2">
        <v>0</v>
      </c>
    </row>
    <row r="270" spans="1:8" x14ac:dyDescent="0.25">
      <c r="A270" s="59" t="s">
        <v>1079</v>
      </c>
      <c r="B270" s="2">
        <v>0</v>
      </c>
      <c r="C270" s="2">
        <v>0</v>
      </c>
      <c r="D270" s="2">
        <v>11760.520878096921</v>
      </c>
      <c r="E270" s="2">
        <v>44027.877153387119</v>
      </c>
      <c r="F270" s="2">
        <v>4121</v>
      </c>
      <c r="G270" s="2">
        <v>916</v>
      </c>
      <c r="H270" s="2">
        <v>858</v>
      </c>
    </row>
    <row r="271" spans="1:8" x14ac:dyDescent="0.25">
      <c r="A271" s="59" t="s">
        <v>982</v>
      </c>
      <c r="B271" s="2">
        <v>0</v>
      </c>
      <c r="C271" s="2">
        <v>0</v>
      </c>
      <c r="D271" s="2">
        <v>43953.81184068328</v>
      </c>
      <c r="E271" s="2">
        <v>130563.07830327839</v>
      </c>
      <c r="F271" s="2">
        <v>2784</v>
      </c>
      <c r="G271" s="2">
        <v>217</v>
      </c>
      <c r="H271" s="2">
        <v>317</v>
      </c>
    </row>
    <row r="272" spans="1:8" x14ac:dyDescent="0.25">
      <c r="A272" s="59" t="s">
        <v>1080</v>
      </c>
      <c r="B272" s="2">
        <v>0</v>
      </c>
      <c r="C272" s="2">
        <v>0</v>
      </c>
      <c r="D272" s="2">
        <v>13304.766447255801</v>
      </c>
      <c r="E272" s="2">
        <v>44490.8769344463</v>
      </c>
      <c r="F272" s="2">
        <v>308</v>
      </c>
      <c r="G272" s="2">
        <v>94</v>
      </c>
      <c r="H272" s="2">
        <v>202</v>
      </c>
    </row>
    <row r="273" spans="1:8" x14ac:dyDescent="0.25">
      <c r="A273" s="59" t="s">
        <v>1216</v>
      </c>
      <c r="B273" s="2">
        <v>0</v>
      </c>
      <c r="C273" s="2">
        <v>0</v>
      </c>
      <c r="D273" s="2">
        <v>0</v>
      </c>
      <c r="E273" s="2">
        <v>0</v>
      </c>
      <c r="F273" s="2">
        <v>404454</v>
      </c>
      <c r="G273" s="2">
        <v>254735</v>
      </c>
      <c r="H273" s="2">
        <v>0</v>
      </c>
    </row>
    <row r="274" spans="1:8" x14ac:dyDescent="0.25">
      <c r="A274" s="59" t="s">
        <v>1028</v>
      </c>
      <c r="B274" s="2">
        <v>0</v>
      </c>
      <c r="C274" s="2">
        <v>0</v>
      </c>
      <c r="D274" s="2">
        <v>20405.739701865881</v>
      </c>
      <c r="E274" s="2">
        <v>66883.118296116503</v>
      </c>
      <c r="F274" s="2">
        <v>1085</v>
      </c>
      <c r="G274" s="2">
        <v>457</v>
      </c>
      <c r="H274" s="2">
        <v>395</v>
      </c>
    </row>
    <row r="275" spans="1:8" x14ac:dyDescent="0.25">
      <c r="A275" s="59" t="s">
        <v>1238</v>
      </c>
      <c r="B275" s="2">
        <v>0</v>
      </c>
      <c r="C275" s="2">
        <v>0</v>
      </c>
      <c r="D275" s="2">
        <v>88707.820467706362</v>
      </c>
      <c r="E275" s="2">
        <v>282637.41162699391</v>
      </c>
      <c r="F275" s="2">
        <v>2693</v>
      </c>
      <c r="G275" s="2">
        <v>2</v>
      </c>
      <c r="H275" s="2">
        <v>2310</v>
      </c>
    </row>
    <row r="276" spans="1:8" x14ac:dyDescent="0.25">
      <c r="A276" s="59" t="s">
        <v>1082</v>
      </c>
      <c r="B276" s="2">
        <v>0</v>
      </c>
      <c r="C276" s="2">
        <v>0</v>
      </c>
      <c r="D276" s="2">
        <v>11692.08016272949</v>
      </c>
      <c r="E276" s="2">
        <v>38652.152610860387</v>
      </c>
      <c r="F276" s="2">
        <v>4524</v>
      </c>
      <c r="G276" s="2">
        <v>2035</v>
      </c>
      <c r="H276" s="2">
        <v>595</v>
      </c>
    </row>
    <row r="277" spans="1:8" x14ac:dyDescent="0.25">
      <c r="A277" s="59" t="s">
        <v>972</v>
      </c>
      <c r="B277" s="2">
        <v>0</v>
      </c>
      <c r="C277" s="2">
        <v>0</v>
      </c>
      <c r="D277" s="2">
        <v>0</v>
      </c>
      <c r="E277" s="2">
        <v>33830.389931895137</v>
      </c>
      <c r="F277" s="2">
        <v>1612575</v>
      </c>
      <c r="G277" s="2">
        <v>1545051</v>
      </c>
      <c r="H277" s="2">
        <v>13</v>
      </c>
    </row>
    <row r="278" spans="1:8" x14ac:dyDescent="0.25">
      <c r="A278" s="59" t="s">
        <v>1083</v>
      </c>
      <c r="B278" s="2">
        <v>0</v>
      </c>
      <c r="C278" s="2">
        <v>0</v>
      </c>
      <c r="D278" s="2">
        <v>11507.038674488989</v>
      </c>
      <c r="E278" s="2">
        <v>37883.550734655102</v>
      </c>
      <c r="F278" s="2">
        <v>267199</v>
      </c>
      <c r="G278" s="2">
        <v>255460</v>
      </c>
      <c r="H278" s="2">
        <v>11739</v>
      </c>
    </row>
    <row r="279" spans="1:8" x14ac:dyDescent="0.25">
      <c r="A279" s="59" t="s">
        <v>993</v>
      </c>
      <c r="B279" s="2">
        <v>0</v>
      </c>
      <c r="C279" s="2">
        <v>0</v>
      </c>
      <c r="D279" s="2">
        <v>41544.150819038266</v>
      </c>
      <c r="E279" s="2">
        <v>131534.6176804181</v>
      </c>
      <c r="F279" s="2">
        <v>29438</v>
      </c>
      <c r="G279" s="2">
        <v>68</v>
      </c>
      <c r="H279" s="2">
        <v>29326</v>
      </c>
    </row>
    <row r="280" spans="1:8" x14ac:dyDescent="0.25">
      <c r="A280" s="59" t="s">
        <v>1084</v>
      </c>
      <c r="B280" s="2">
        <v>0</v>
      </c>
      <c r="C280" s="2">
        <v>0</v>
      </c>
      <c r="D280" s="2">
        <v>10901.3689511804</v>
      </c>
      <c r="E280" s="2">
        <v>41664.629486378843</v>
      </c>
      <c r="F280" s="2">
        <v>5640</v>
      </c>
      <c r="G280" s="2">
        <v>25</v>
      </c>
      <c r="H280" s="2">
        <v>5568</v>
      </c>
    </row>
    <row r="281" spans="1:8" x14ac:dyDescent="0.25">
      <c r="A281" s="59" t="s">
        <v>1250</v>
      </c>
      <c r="B281" s="2">
        <v>0</v>
      </c>
      <c r="C281" s="2">
        <v>0</v>
      </c>
      <c r="D281" s="2">
        <v>17382.63045158227</v>
      </c>
      <c r="E281" s="2">
        <v>70999.439529201452</v>
      </c>
      <c r="F281" s="2">
        <v>42381</v>
      </c>
      <c r="G281" s="2">
        <v>19560</v>
      </c>
      <c r="H281" s="2">
        <v>22686</v>
      </c>
    </row>
    <row r="282" spans="1:8" x14ac:dyDescent="0.25">
      <c r="A282" s="59" t="s">
        <v>1085</v>
      </c>
      <c r="B282" s="2">
        <v>0</v>
      </c>
      <c r="C282" s="2">
        <v>0</v>
      </c>
      <c r="D282" s="2">
        <v>12054.897728996721</v>
      </c>
      <c r="E282" s="2">
        <v>33340.487095131743</v>
      </c>
      <c r="F282" s="2">
        <v>1300</v>
      </c>
      <c r="G282" s="2">
        <v>221</v>
      </c>
      <c r="H282" s="2">
        <v>1044</v>
      </c>
    </row>
    <row r="283" spans="1:8" x14ac:dyDescent="0.25">
      <c r="A283" s="59" t="s">
        <v>978</v>
      </c>
      <c r="B283" s="2">
        <v>0</v>
      </c>
      <c r="C283" s="2">
        <v>0</v>
      </c>
      <c r="D283" s="2">
        <v>41952.77637225033</v>
      </c>
      <c r="E283" s="2">
        <v>161193.59290761579</v>
      </c>
      <c r="F283" s="2">
        <v>8641</v>
      </c>
      <c r="G283" s="2">
        <v>188</v>
      </c>
      <c r="H283" s="2">
        <v>8451</v>
      </c>
    </row>
    <row r="284" spans="1:8" x14ac:dyDescent="0.25">
      <c r="A284" s="59" t="s">
        <v>1019</v>
      </c>
      <c r="B284" s="2">
        <v>0</v>
      </c>
      <c r="C284" s="2">
        <v>0</v>
      </c>
      <c r="D284" s="2">
        <v>23459.312440629179</v>
      </c>
      <c r="E284" s="2">
        <v>88184.440091101336</v>
      </c>
      <c r="F284" s="2">
        <v>1971</v>
      </c>
      <c r="G284" s="2">
        <v>1604</v>
      </c>
      <c r="H284" s="2">
        <v>362</v>
      </c>
    </row>
    <row r="285" spans="1:8" x14ac:dyDescent="0.25">
      <c r="A285" s="59" t="s">
        <v>1258</v>
      </c>
      <c r="B285" s="2">
        <v>0</v>
      </c>
      <c r="C285" s="2">
        <v>0</v>
      </c>
      <c r="D285" s="2">
        <v>9259.6610241040144</v>
      </c>
      <c r="E285" s="2">
        <v>35360.311458883487</v>
      </c>
      <c r="F285" s="2">
        <v>241</v>
      </c>
      <c r="G285" s="2">
        <v>181</v>
      </c>
      <c r="H285" s="2">
        <v>60</v>
      </c>
    </row>
    <row r="286" spans="1:8" x14ac:dyDescent="0.25">
      <c r="A286" s="59" t="s">
        <v>1087</v>
      </c>
      <c r="B286" s="2">
        <v>0</v>
      </c>
      <c r="C286" s="2">
        <v>0</v>
      </c>
      <c r="D286" s="2">
        <v>11963.56797876294</v>
      </c>
      <c r="E286" s="2">
        <v>44882.730139175823</v>
      </c>
      <c r="F286" s="2">
        <v>13244</v>
      </c>
      <c r="G286" s="2">
        <v>419</v>
      </c>
      <c r="H286" s="2">
        <v>12820</v>
      </c>
    </row>
    <row r="287" spans="1:8" x14ac:dyDescent="0.25">
      <c r="A287" s="59" t="s">
        <v>1262</v>
      </c>
      <c r="B287" s="2">
        <v>0</v>
      </c>
      <c r="C287" s="2">
        <v>0</v>
      </c>
      <c r="D287" s="2">
        <v>7682.9909859313766</v>
      </c>
      <c r="E287" s="2">
        <v>30514.078557213179</v>
      </c>
      <c r="F287" s="2">
        <v>15262</v>
      </c>
      <c r="G287" s="2">
        <v>15094</v>
      </c>
      <c r="H287" s="2">
        <v>61</v>
      </c>
    </row>
    <row r="288" spans="1:8" x14ac:dyDescent="0.25">
      <c r="A288" s="59" t="s">
        <v>1088</v>
      </c>
      <c r="B288" s="2">
        <v>0</v>
      </c>
      <c r="C288" s="2">
        <v>0</v>
      </c>
      <c r="D288" s="2">
        <v>10444.95851962847</v>
      </c>
      <c r="E288" s="2">
        <v>41195.857990428944</v>
      </c>
      <c r="F288" s="2">
        <v>2251195</v>
      </c>
      <c r="G288" s="2">
        <v>2172711</v>
      </c>
      <c r="H288" s="2">
        <v>21311</v>
      </c>
    </row>
    <row r="289" spans="1:8" x14ac:dyDescent="0.25">
      <c r="A289" s="59" t="s">
        <v>1266</v>
      </c>
      <c r="B289" s="2">
        <v>0</v>
      </c>
      <c r="C289" s="2">
        <v>0</v>
      </c>
      <c r="D289" s="2">
        <v>7125.9296012285904</v>
      </c>
      <c r="E289" s="2">
        <v>27147.22775410489</v>
      </c>
      <c r="F289" s="2">
        <v>146</v>
      </c>
      <c r="G289" s="2">
        <v>47</v>
      </c>
      <c r="H289" s="2">
        <v>38</v>
      </c>
    </row>
    <row r="290" spans="1:8" x14ac:dyDescent="0.25">
      <c r="A290" s="59" t="s">
        <v>1089</v>
      </c>
      <c r="B290" s="2">
        <v>0</v>
      </c>
      <c r="C290" s="2">
        <v>0</v>
      </c>
      <c r="D290" s="2">
        <v>12531.07888809052</v>
      </c>
      <c r="E290" s="2">
        <v>40449.721660006042</v>
      </c>
      <c r="F290" s="2">
        <v>42521</v>
      </c>
      <c r="G290" s="2">
        <v>28026</v>
      </c>
      <c r="H290" s="2">
        <v>11575</v>
      </c>
    </row>
    <row r="291" spans="1:8" x14ac:dyDescent="0.25">
      <c r="A291" s="59" t="s">
        <v>1270</v>
      </c>
      <c r="B291" s="2">
        <v>0</v>
      </c>
      <c r="C291" s="2">
        <v>0</v>
      </c>
      <c r="D291" s="2">
        <v>0</v>
      </c>
      <c r="E291" s="2">
        <v>0</v>
      </c>
      <c r="F291" s="2">
        <v>237094</v>
      </c>
      <c r="G291" s="2">
        <v>236631</v>
      </c>
      <c r="H291" s="2">
        <v>120</v>
      </c>
    </row>
    <row r="292" spans="1:8" x14ac:dyDescent="0.25">
      <c r="A292" s="59" t="s">
        <v>1090</v>
      </c>
      <c r="B292" s="2">
        <v>0</v>
      </c>
      <c r="C292" s="2">
        <v>0</v>
      </c>
      <c r="D292" s="2">
        <v>10577.83032438424</v>
      </c>
      <c r="E292" s="2">
        <v>40332.124074157087</v>
      </c>
      <c r="F292" s="2">
        <v>139034</v>
      </c>
      <c r="G292" s="2">
        <v>93528</v>
      </c>
      <c r="H292" s="2">
        <v>45506</v>
      </c>
    </row>
    <row r="293" spans="1:8" x14ac:dyDescent="0.25">
      <c r="A293" s="59" t="s">
        <v>1036</v>
      </c>
      <c r="B293" s="2">
        <v>0</v>
      </c>
      <c r="C293" s="2">
        <v>0</v>
      </c>
      <c r="D293" s="2">
        <v>20943.10312188878</v>
      </c>
      <c r="E293" s="2">
        <v>46800.319030272331</v>
      </c>
      <c r="F293" s="2">
        <v>137</v>
      </c>
      <c r="G293" s="2">
        <v>88</v>
      </c>
      <c r="H293" s="2">
        <v>34</v>
      </c>
    </row>
    <row r="294" spans="1:8" x14ac:dyDescent="0.25">
      <c r="A294" s="59" t="s">
        <v>1091</v>
      </c>
      <c r="B294" s="2">
        <v>0</v>
      </c>
      <c r="C294" s="2">
        <v>0</v>
      </c>
      <c r="D294" s="2">
        <v>9627.9731628744648</v>
      </c>
      <c r="E294" s="2">
        <v>39095.753832801551</v>
      </c>
      <c r="F294" s="2">
        <v>269062</v>
      </c>
      <c r="G294" s="2">
        <v>5790</v>
      </c>
      <c r="H294" s="2">
        <v>5773</v>
      </c>
    </row>
    <row r="295" spans="1:8" x14ac:dyDescent="0.25">
      <c r="A295" s="59" t="s">
        <v>1281</v>
      </c>
      <c r="B295" s="2">
        <v>0</v>
      </c>
      <c r="C295" s="2">
        <v>0</v>
      </c>
      <c r="D295" s="2">
        <v>0</v>
      </c>
      <c r="E295" s="2">
        <v>0</v>
      </c>
      <c r="F295" s="2">
        <v>529163</v>
      </c>
      <c r="G295" s="2">
        <v>529163</v>
      </c>
      <c r="H295" s="2">
        <v>0</v>
      </c>
    </row>
    <row r="296" spans="1:8" x14ac:dyDescent="0.25">
      <c r="A296" s="59" t="s">
        <v>1092</v>
      </c>
      <c r="B296" s="2">
        <v>0</v>
      </c>
      <c r="C296" s="2">
        <v>0</v>
      </c>
      <c r="D296" s="2">
        <v>11761.715093391071</v>
      </c>
      <c r="E296" s="2">
        <v>45194.607119661472</v>
      </c>
      <c r="F296" s="2">
        <v>125000</v>
      </c>
      <c r="G296" s="2">
        <v>94543</v>
      </c>
      <c r="H296" s="2">
        <v>29499</v>
      </c>
    </row>
    <row r="297" spans="1:8" x14ac:dyDescent="0.25">
      <c r="A297" s="59" t="s">
        <v>1286</v>
      </c>
      <c r="B297" s="2"/>
      <c r="C297" s="2"/>
      <c r="D297" s="2"/>
      <c r="E297" s="2"/>
      <c r="F297" s="2">
        <v>141032</v>
      </c>
      <c r="G297" s="2">
        <v>141032</v>
      </c>
      <c r="H297" s="2">
        <v>0</v>
      </c>
    </row>
    <row r="298" spans="1:8" x14ac:dyDescent="0.25">
      <c r="A298" s="59" t="s">
        <v>1093</v>
      </c>
      <c r="B298" s="2">
        <v>0</v>
      </c>
      <c r="C298" s="2">
        <v>0</v>
      </c>
      <c r="D298" s="2">
        <v>10688.92417599385</v>
      </c>
      <c r="E298" s="2">
        <v>40656.985618433711</v>
      </c>
      <c r="F298" s="2">
        <v>1289434</v>
      </c>
      <c r="G298" s="2">
        <v>267023</v>
      </c>
      <c r="H298" s="2">
        <v>2438</v>
      </c>
    </row>
    <row r="299" spans="1:8" x14ac:dyDescent="0.25">
      <c r="A299" s="59" t="s">
        <v>1290</v>
      </c>
      <c r="B299" s="2"/>
      <c r="C299" s="2"/>
      <c r="D299" s="2"/>
      <c r="E299" s="2"/>
      <c r="F299" s="2">
        <v>703664</v>
      </c>
      <c r="G299" s="2">
        <v>701222</v>
      </c>
      <c r="H299" s="2">
        <v>0</v>
      </c>
    </row>
    <row r="300" spans="1:8" x14ac:dyDescent="0.25">
      <c r="A300" s="59" t="s">
        <v>1094</v>
      </c>
      <c r="B300" s="2">
        <v>0</v>
      </c>
      <c r="C300" s="2">
        <v>0</v>
      </c>
      <c r="D300" s="2">
        <v>10395.311324513699</v>
      </c>
      <c r="E300" s="2">
        <v>39344.025652738987</v>
      </c>
      <c r="F300" s="2">
        <v>14376</v>
      </c>
      <c r="G300" s="2">
        <v>6064</v>
      </c>
      <c r="H300" s="2">
        <v>8297</v>
      </c>
    </row>
    <row r="301" spans="1:8" x14ac:dyDescent="0.25">
      <c r="A301" s="59" t="s">
        <v>1295</v>
      </c>
      <c r="B301" s="2"/>
      <c r="C301" s="2"/>
      <c r="D301" s="2"/>
      <c r="E301" s="2"/>
      <c r="F301" s="2">
        <v>12325030</v>
      </c>
      <c r="G301" s="2">
        <v>10897459</v>
      </c>
      <c r="H301" s="2">
        <v>76350</v>
      </c>
    </row>
    <row r="302" spans="1:8" x14ac:dyDescent="0.25">
      <c r="A302" s="59" t="s">
        <v>1095</v>
      </c>
      <c r="B302" s="2">
        <v>0</v>
      </c>
      <c r="C302" s="2">
        <v>0</v>
      </c>
      <c r="D302" s="2">
        <v>11377.792323621839</v>
      </c>
      <c r="E302" s="2">
        <v>30074.63505429529</v>
      </c>
      <c r="F302" s="2">
        <v>5576</v>
      </c>
      <c r="G302" s="2">
        <v>3215</v>
      </c>
      <c r="H302" s="2">
        <v>2356</v>
      </c>
    </row>
    <row r="303" spans="1:8" x14ac:dyDescent="0.25">
      <c r="A303" s="59" t="s">
        <v>1154</v>
      </c>
      <c r="B303" s="2">
        <v>0</v>
      </c>
      <c r="C303" s="2">
        <v>0</v>
      </c>
      <c r="D303" s="2">
        <v>0</v>
      </c>
      <c r="E303" s="2">
        <v>0</v>
      </c>
      <c r="F303" s="2">
        <v>1496560</v>
      </c>
      <c r="G303" s="2">
        <v>1496560</v>
      </c>
      <c r="H303" s="2">
        <v>0</v>
      </c>
    </row>
    <row r="304" spans="1:8" x14ac:dyDescent="0.25">
      <c r="A304" s="59" t="s">
        <v>1008</v>
      </c>
      <c r="B304" s="2">
        <v>0</v>
      </c>
      <c r="C304" s="2">
        <v>0</v>
      </c>
      <c r="D304" s="2">
        <v>27753.47507545404</v>
      </c>
      <c r="E304" s="2">
        <v>100902.5097802044</v>
      </c>
      <c r="F304" s="2">
        <v>693</v>
      </c>
      <c r="G304" s="2">
        <v>349</v>
      </c>
      <c r="H304" s="2">
        <v>194</v>
      </c>
    </row>
    <row r="305" spans="1:8" x14ac:dyDescent="0.25">
      <c r="A305" s="59" t="s">
        <v>1156</v>
      </c>
      <c r="B305" s="2">
        <v>0</v>
      </c>
      <c r="C305" s="2">
        <v>0</v>
      </c>
      <c r="D305" s="2">
        <v>0</v>
      </c>
      <c r="E305" s="2">
        <v>0</v>
      </c>
      <c r="F305" s="2">
        <v>4764297</v>
      </c>
      <c r="G305" s="2">
        <v>4763732</v>
      </c>
      <c r="H305" s="2">
        <v>242</v>
      </c>
    </row>
    <row r="306" spans="1:8" x14ac:dyDescent="0.25">
      <c r="A306" s="59" t="s">
        <v>1097</v>
      </c>
      <c r="B306" s="2">
        <v>0</v>
      </c>
      <c r="C306" s="2">
        <v>0</v>
      </c>
      <c r="D306" s="2">
        <v>10472.91012634003</v>
      </c>
      <c r="E306" s="2">
        <v>40082.871379417113</v>
      </c>
      <c r="F306" s="2">
        <v>46514</v>
      </c>
      <c r="G306" s="2">
        <v>42732</v>
      </c>
      <c r="H306" s="2">
        <v>3782</v>
      </c>
    </row>
    <row r="307" spans="1:8" x14ac:dyDescent="0.25">
      <c r="A307" s="59" t="s">
        <v>1158</v>
      </c>
      <c r="B307" s="2">
        <v>0</v>
      </c>
      <c r="C307" s="2">
        <v>0</v>
      </c>
      <c r="D307" s="2">
        <v>0</v>
      </c>
      <c r="E307" s="2">
        <v>0</v>
      </c>
      <c r="F307" s="2">
        <v>284441607</v>
      </c>
      <c r="G307" s="2">
        <v>107613225</v>
      </c>
      <c r="H307" s="2">
        <v>5076492</v>
      </c>
    </row>
    <row r="308" spans="1:8" x14ac:dyDescent="0.25">
      <c r="A308" s="59" t="s">
        <v>1098</v>
      </c>
      <c r="B308" s="2">
        <v>0</v>
      </c>
      <c r="C308" s="2">
        <v>0</v>
      </c>
      <c r="D308" s="2">
        <v>10472.93395390401</v>
      </c>
      <c r="E308" s="2">
        <v>39472.907691401932</v>
      </c>
      <c r="F308" s="2">
        <v>218274</v>
      </c>
      <c r="G308" s="2">
        <v>194562</v>
      </c>
      <c r="H308" s="2">
        <v>21855</v>
      </c>
    </row>
    <row r="309" spans="1:8" x14ac:dyDescent="0.25">
      <c r="A309" s="59" t="s">
        <v>1160</v>
      </c>
      <c r="B309" s="2"/>
      <c r="C309" s="2"/>
      <c r="D309" s="2"/>
      <c r="E309" s="2"/>
      <c r="F309" s="2">
        <v>6578546</v>
      </c>
      <c r="G309" s="2">
        <v>4457616</v>
      </c>
      <c r="H309" s="2">
        <v>0</v>
      </c>
    </row>
    <row r="310" spans="1:8" x14ac:dyDescent="0.25">
      <c r="A310" s="59" t="s">
        <v>1099</v>
      </c>
      <c r="B310" s="2">
        <v>0</v>
      </c>
      <c r="C310" s="2">
        <v>0</v>
      </c>
      <c r="D310" s="2">
        <v>9908.8305868257394</v>
      </c>
      <c r="E310" s="2">
        <v>37519.881524883604</v>
      </c>
      <c r="F310" s="2">
        <v>10090</v>
      </c>
      <c r="G310" s="2">
        <v>2828</v>
      </c>
      <c r="H310" s="2">
        <v>7256</v>
      </c>
    </row>
    <row r="311" spans="1:8" x14ac:dyDescent="0.25">
      <c r="A311" s="59" t="s">
        <v>1162</v>
      </c>
      <c r="B311" s="2">
        <v>0</v>
      </c>
      <c r="C311" s="2">
        <v>0</v>
      </c>
      <c r="D311" s="2">
        <v>0</v>
      </c>
      <c r="E311" s="2">
        <v>0</v>
      </c>
      <c r="F311" s="2">
        <v>1725238</v>
      </c>
      <c r="G311" s="2">
        <v>1722704</v>
      </c>
      <c r="H311" s="2">
        <v>0</v>
      </c>
    </row>
    <row r="312" spans="1:8" x14ac:dyDescent="0.25">
      <c r="A312" s="59" t="s">
        <v>1100</v>
      </c>
      <c r="B312" s="2">
        <v>0</v>
      </c>
      <c r="C312" s="2">
        <v>0</v>
      </c>
      <c r="D312" s="2">
        <v>10113.888843410859</v>
      </c>
      <c r="E312" s="2">
        <v>39420.571047022349</v>
      </c>
      <c r="F312" s="2">
        <v>1891</v>
      </c>
      <c r="G312" s="2">
        <v>626</v>
      </c>
      <c r="H312" s="2">
        <v>1146</v>
      </c>
    </row>
    <row r="313" spans="1:8" x14ac:dyDescent="0.25">
      <c r="A313" s="59" t="s">
        <v>1164</v>
      </c>
      <c r="B313" s="2">
        <v>0</v>
      </c>
      <c r="C313" s="2">
        <v>0</v>
      </c>
      <c r="D313" s="2">
        <v>0</v>
      </c>
      <c r="E313" s="2">
        <v>0</v>
      </c>
      <c r="F313" s="2">
        <v>17128042</v>
      </c>
      <c r="G313" s="2">
        <v>17128009</v>
      </c>
      <c r="H313" s="2">
        <v>0</v>
      </c>
    </row>
    <row r="314" spans="1:8" x14ac:dyDescent="0.25">
      <c r="A314" s="59" t="s">
        <v>1101</v>
      </c>
      <c r="B314" s="2">
        <v>0</v>
      </c>
      <c r="C314" s="2">
        <v>0</v>
      </c>
      <c r="D314" s="2">
        <v>10916.48451090361</v>
      </c>
      <c r="E314" s="2">
        <v>40867.394713644193</v>
      </c>
      <c r="F314" s="2">
        <v>38844</v>
      </c>
      <c r="G314" s="2">
        <v>27716</v>
      </c>
      <c r="H314" s="2">
        <v>10142</v>
      </c>
    </row>
    <row r="315" spans="1:8" x14ac:dyDescent="0.25">
      <c r="A315" s="59" t="s">
        <v>1166</v>
      </c>
      <c r="B315" s="2">
        <v>0</v>
      </c>
      <c r="C315" s="2">
        <v>0</v>
      </c>
      <c r="D315" s="2">
        <v>0</v>
      </c>
      <c r="E315" s="2">
        <v>0</v>
      </c>
      <c r="F315" s="2">
        <v>2348576416</v>
      </c>
      <c r="G315" s="2">
        <v>2348575987</v>
      </c>
      <c r="H315" s="2">
        <v>0</v>
      </c>
    </row>
    <row r="316" spans="1:8" x14ac:dyDescent="0.25">
      <c r="A316" s="59" t="s">
        <v>1102</v>
      </c>
      <c r="B316" s="2">
        <v>0</v>
      </c>
      <c r="C316" s="2">
        <v>0</v>
      </c>
      <c r="D316" s="2">
        <v>9879.9548614756441</v>
      </c>
      <c r="E316" s="2">
        <v>37423.782943243437</v>
      </c>
      <c r="F316" s="2">
        <v>133738</v>
      </c>
      <c r="G316" s="2">
        <v>112770</v>
      </c>
      <c r="H316" s="2">
        <v>20968</v>
      </c>
    </row>
    <row r="317" spans="1:8" x14ac:dyDescent="0.25">
      <c r="A317" s="59" t="s">
        <v>1168</v>
      </c>
      <c r="B317" s="2">
        <v>0</v>
      </c>
      <c r="C317" s="2">
        <v>0</v>
      </c>
      <c r="D317" s="2">
        <v>0</v>
      </c>
      <c r="E317" s="2">
        <v>0</v>
      </c>
      <c r="F317" s="2">
        <v>17409638</v>
      </c>
      <c r="G317" s="2">
        <v>17409629</v>
      </c>
      <c r="H317" s="2">
        <v>0</v>
      </c>
    </row>
    <row r="318" spans="1:8" x14ac:dyDescent="0.25">
      <c r="A318" s="59" t="s">
        <v>1103</v>
      </c>
      <c r="B318" s="2">
        <v>0</v>
      </c>
      <c r="C318" s="2">
        <v>0</v>
      </c>
      <c r="D318" s="2">
        <v>9670.4111332533757</v>
      </c>
      <c r="E318" s="2">
        <v>40016.788280437489</v>
      </c>
      <c r="F318" s="2">
        <v>467007</v>
      </c>
      <c r="G318" s="2">
        <v>432710</v>
      </c>
      <c r="H318" s="2">
        <v>2798</v>
      </c>
    </row>
    <row r="319" spans="1:8" x14ac:dyDescent="0.25">
      <c r="A319" s="59" t="s">
        <v>1170</v>
      </c>
      <c r="B319" s="2">
        <v>0</v>
      </c>
      <c r="C319" s="2">
        <v>0</v>
      </c>
      <c r="D319" s="2">
        <v>0</v>
      </c>
      <c r="E319" s="2">
        <v>0</v>
      </c>
      <c r="F319" s="2">
        <v>93364</v>
      </c>
      <c r="G319" s="2">
        <v>93302</v>
      </c>
      <c r="H319" s="2">
        <v>0</v>
      </c>
    </row>
    <row r="320" spans="1:8" x14ac:dyDescent="0.25">
      <c r="A320" s="59" t="s">
        <v>1009</v>
      </c>
      <c r="B320" s="2">
        <v>0</v>
      </c>
      <c r="C320" s="2">
        <v>0</v>
      </c>
      <c r="D320" s="2">
        <v>17423.193026200868</v>
      </c>
      <c r="E320" s="2">
        <v>55561.607496932258</v>
      </c>
      <c r="F320" s="2">
        <v>2666</v>
      </c>
      <c r="G320" s="2">
        <v>330</v>
      </c>
      <c r="H320" s="2">
        <v>2331</v>
      </c>
    </row>
    <row r="321" spans="1:8" x14ac:dyDescent="0.25">
      <c r="A321" s="59" t="s">
        <v>1172</v>
      </c>
      <c r="B321" s="2">
        <v>0</v>
      </c>
      <c r="C321" s="2">
        <v>0</v>
      </c>
      <c r="D321" s="2">
        <v>0</v>
      </c>
      <c r="E321" s="2">
        <v>0</v>
      </c>
      <c r="F321" s="2">
        <v>74838</v>
      </c>
      <c r="G321" s="2">
        <v>74583</v>
      </c>
      <c r="H321" s="2">
        <v>0</v>
      </c>
    </row>
    <row r="322" spans="1:8" x14ac:dyDescent="0.25">
      <c r="A322" s="59" t="s">
        <v>1105</v>
      </c>
      <c r="B322" s="2">
        <v>0</v>
      </c>
      <c r="C322" s="2">
        <v>0</v>
      </c>
      <c r="D322" s="2">
        <v>9703.5069188661291</v>
      </c>
      <c r="E322" s="2">
        <v>36965.104427147417</v>
      </c>
      <c r="F322" s="2">
        <v>520</v>
      </c>
      <c r="G322" s="2">
        <v>456</v>
      </c>
      <c r="H322" s="2">
        <v>28</v>
      </c>
    </row>
    <row r="323" spans="1:8" x14ac:dyDescent="0.25">
      <c r="A323" s="59" t="s">
        <v>1031</v>
      </c>
      <c r="B323" s="2">
        <v>0</v>
      </c>
      <c r="C323" s="2">
        <v>0</v>
      </c>
      <c r="D323" s="2">
        <v>21065.84195883535</v>
      </c>
      <c r="E323" s="2">
        <v>77780.067094989528</v>
      </c>
      <c r="F323" s="2">
        <v>521579</v>
      </c>
      <c r="G323" s="2">
        <v>384996</v>
      </c>
      <c r="H323" s="2">
        <v>83095</v>
      </c>
    </row>
    <row r="324" spans="1:8" x14ac:dyDescent="0.25">
      <c r="A324" s="59" t="s">
        <v>1106</v>
      </c>
      <c r="B324" s="2">
        <v>0</v>
      </c>
      <c r="C324" s="2">
        <v>0</v>
      </c>
      <c r="D324" s="2">
        <v>10040.83540859088</v>
      </c>
      <c r="E324" s="2">
        <v>37555.879704492298</v>
      </c>
      <c r="F324" s="2">
        <v>10921</v>
      </c>
      <c r="G324" s="2">
        <v>1647</v>
      </c>
      <c r="H324" s="2">
        <v>9094</v>
      </c>
    </row>
    <row r="325" spans="1:8" x14ac:dyDescent="0.25">
      <c r="A325" s="59" t="s">
        <v>1176</v>
      </c>
      <c r="B325" s="2">
        <v>0</v>
      </c>
      <c r="C325" s="2">
        <v>0</v>
      </c>
      <c r="D325" s="2">
        <v>0</v>
      </c>
      <c r="E325" s="2">
        <v>8271.2037565796745</v>
      </c>
      <c r="F325" s="2">
        <v>79720</v>
      </c>
      <c r="G325" s="2">
        <v>69995</v>
      </c>
      <c r="H325" s="2">
        <v>4342</v>
      </c>
    </row>
    <row r="326" spans="1:8" x14ac:dyDescent="0.25">
      <c r="A326" s="59" t="s">
        <v>1010</v>
      </c>
      <c r="B326" s="2">
        <v>0</v>
      </c>
      <c r="C326" s="2">
        <v>0</v>
      </c>
      <c r="D326" s="2">
        <v>27006.715818569701</v>
      </c>
      <c r="E326" s="2">
        <v>58487.534277632527</v>
      </c>
      <c r="F326" s="2">
        <v>9070</v>
      </c>
      <c r="G326" s="2">
        <v>6380</v>
      </c>
      <c r="H326" s="2">
        <v>110</v>
      </c>
    </row>
    <row r="327" spans="1:8" x14ac:dyDescent="0.25">
      <c r="A327" s="59" t="s">
        <v>1032</v>
      </c>
      <c r="B327" s="2">
        <v>0</v>
      </c>
      <c r="C327" s="2">
        <v>0</v>
      </c>
      <c r="D327" s="2">
        <v>20860.868660894532</v>
      </c>
      <c r="E327" s="2">
        <v>77994.756235506662</v>
      </c>
      <c r="F327" s="2">
        <v>4179</v>
      </c>
      <c r="G327" s="2">
        <v>3796</v>
      </c>
      <c r="H327" s="2">
        <v>378</v>
      </c>
    </row>
    <row r="328" spans="1:8" x14ac:dyDescent="0.25">
      <c r="A328" s="59" t="s">
        <v>1108</v>
      </c>
      <c r="B328" s="2">
        <v>0</v>
      </c>
      <c r="C328" s="2">
        <v>0</v>
      </c>
      <c r="D328" s="2">
        <v>10561.022136312749</v>
      </c>
      <c r="E328" s="2">
        <v>39831.92599808755</v>
      </c>
      <c r="F328" s="2">
        <v>383728</v>
      </c>
      <c r="G328" s="2">
        <v>351993</v>
      </c>
      <c r="H328" s="2">
        <v>5915</v>
      </c>
    </row>
    <row r="329" spans="1:8" x14ac:dyDescent="0.25">
      <c r="A329" s="59" t="s">
        <v>1180</v>
      </c>
      <c r="B329" s="2">
        <v>0</v>
      </c>
      <c r="C329" s="2">
        <v>0</v>
      </c>
      <c r="D329" s="2">
        <v>0</v>
      </c>
      <c r="E329" s="2">
        <v>0</v>
      </c>
      <c r="F329" s="2">
        <v>4659828</v>
      </c>
      <c r="G329" s="2">
        <v>4659828</v>
      </c>
      <c r="H329" s="2">
        <v>0</v>
      </c>
    </row>
    <row r="330" spans="1:8" x14ac:dyDescent="0.25">
      <c r="A330" s="59" t="s">
        <v>1109</v>
      </c>
      <c r="B330" s="2">
        <v>0</v>
      </c>
      <c r="C330" s="2">
        <v>0</v>
      </c>
      <c r="D330" s="2">
        <v>9251.7336841636206</v>
      </c>
      <c r="E330" s="2">
        <v>36470.075516260011</v>
      </c>
      <c r="F330" s="2">
        <v>5699</v>
      </c>
      <c r="G330" s="2">
        <v>19</v>
      </c>
      <c r="H330" s="2">
        <v>5644</v>
      </c>
    </row>
    <row r="331" spans="1:8" x14ac:dyDescent="0.25">
      <c r="A331" s="59" t="s">
        <v>1276</v>
      </c>
      <c r="B331" s="2">
        <v>0</v>
      </c>
      <c r="C331" s="2">
        <v>0</v>
      </c>
      <c r="D331" s="2">
        <v>0</v>
      </c>
      <c r="E331" s="2">
        <v>0</v>
      </c>
      <c r="F331" s="2">
        <v>4364375</v>
      </c>
      <c r="G331" s="2">
        <v>4287916</v>
      </c>
      <c r="H331" s="2">
        <v>0</v>
      </c>
    </row>
    <row r="332" spans="1:8" x14ac:dyDescent="0.25">
      <c r="A332" s="59" t="s">
        <v>1029</v>
      </c>
      <c r="B332" s="2">
        <v>0</v>
      </c>
      <c r="C332" s="2">
        <v>0</v>
      </c>
      <c r="D332" s="2">
        <v>23952.102165058419</v>
      </c>
      <c r="E332" s="2">
        <v>77861.036608765615</v>
      </c>
      <c r="F332" s="2">
        <v>12264</v>
      </c>
      <c r="G332" s="2">
        <v>8058</v>
      </c>
      <c r="H332" s="2">
        <v>2736</v>
      </c>
    </row>
    <row r="333" spans="1:8" x14ac:dyDescent="0.25">
      <c r="A333" s="59" t="s">
        <v>1183</v>
      </c>
      <c r="B333" s="2"/>
      <c r="C333" s="2"/>
      <c r="D333" s="2"/>
      <c r="E333" s="2"/>
      <c r="F333" s="2">
        <v>131617609</v>
      </c>
      <c r="G333" s="2">
        <v>128538385</v>
      </c>
      <c r="H333" s="2">
        <v>0</v>
      </c>
    </row>
    <row r="334" spans="1:8" x14ac:dyDescent="0.25">
      <c r="A334" s="59" t="s">
        <v>1011</v>
      </c>
      <c r="B334" s="2">
        <v>0</v>
      </c>
      <c r="C334" s="2">
        <v>0</v>
      </c>
      <c r="D334" s="2">
        <v>26868.147605779832</v>
      </c>
      <c r="E334" s="2">
        <v>60586.183239767837</v>
      </c>
      <c r="F334" s="2">
        <v>175</v>
      </c>
      <c r="G334" s="2">
        <v>122</v>
      </c>
      <c r="H334" s="2">
        <v>53</v>
      </c>
    </row>
    <row r="335" spans="1:8" x14ac:dyDescent="0.25">
      <c r="A335" s="59" t="s">
        <v>1023</v>
      </c>
      <c r="B335" s="2">
        <v>0</v>
      </c>
      <c r="C335" s="2">
        <v>0</v>
      </c>
      <c r="D335" s="2">
        <v>18299.050508240391</v>
      </c>
      <c r="E335" s="2">
        <v>58175.96828825432</v>
      </c>
      <c r="F335" s="2">
        <v>35364</v>
      </c>
      <c r="G335" s="2">
        <v>6635</v>
      </c>
      <c r="H335" s="2">
        <v>1595</v>
      </c>
    </row>
    <row r="336" spans="1:8" x14ac:dyDescent="0.25">
      <c r="A336" s="59" t="s">
        <v>1112</v>
      </c>
      <c r="B336" s="2">
        <v>0</v>
      </c>
      <c r="C336" s="2">
        <v>0</v>
      </c>
      <c r="D336" s="2">
        <v>9539.4341197928916</v>
      </c>
      <c r="E336" s="2">
        <v>36310.044141275081</v>
      </c>
      <c r="F336" s="2">
        <v>3254</v>
      </c>
      <c r="G336" s="2">
        <v>641</v>
      </c>
      <c r="H336" s="2">
        <v>2451</v>
      </c>
    </row>
    <row r="337" spans="1:8" x14ac:dyDescent="0.25">
      <c r="A337" s="59" t="s">
        <v>1280</v>
      </c>
      <c r="B337" s="2">
        <v>0</v>
      </c>
      <c r="C337" s="2">
        <v>0</v>
      </c>
      <c r="D337" s="2">
        <v>0</v>
      </c>
      <c r="E337" s="2">
        <v>0</v>
      </c>
      <c r="F337" s="2">
        <v>27039</v>
      </c>
      <c r="G337" s="2">
        <v>27039</v>
      </c>
      <c r="H337" s="2">
        <v>0</v>
      </c>
    </row>
    <row r="338" spans="1:8" x14ac:dyDescent="0.25">
      <c r="A338" s="59" t="s">
        <v>1113</v>
      </c>
      <c r="B338" s="2">
        <v>0</v>
      </c>
      <c r="C338" s="2">
        <v>0</v>
      </c>
      <c r="D338" s="2">
        <v>9973.3378139837769</v>
      </c>
      <c r="E338" s="2">
        <v>28370.9969645821</v>
      </c>
      <c r="F338" s="2">
        <v>250294</v>
      </c>
      <c r="G338" s="2">
        <v>20992</v>
      </c>
      <c r="H338" s="2">
        <v>315</v>
      </c>
    </row>
    <row r="339" spans="1:8" x14ac:dyDescent="0.25">
      <c r="A339" s="59" t="s">
        <v>1188</v>
      </c>
      <c r="B339" s="2"/>
      <c r="C339" s="2"/>
      <c r="D339" s="2"/>
      <c r="E339" s="2"/>
      <c r="F339" s="2">
        <v>8149065</v>
      </c>
      <c r="G339" s="2">
        <v>8149053</v>
      </c>
      <c r="H339" s="2">
        <v>0</v>
      </c>
    </row>
    <row r="340" spans="1:8" x14ac:dyDescent="0.25">
      <c r="A340" s="59" t="s">
        <v>1114</v>
      </c>
      <c r="B340" s="2">
        <v>0</v>
      </c>
      <c r="C340" s="2">
        <v>0</v>
      </c>
      <c r="D340" s="2">
        <v>9324.8311423710074</v>
      </c>
      <c r="E340" s="2">
        <v>35228.361982485243</v>
      </c>
      <c r="F340" s="2">
        <v>6203</v>
      </c>
      <c r="G340" s="2">
        <v>2771</v>
      </c>
      <c r="H340" s="2">
        <v>2389</v>
      </c>
    </row>
    <row r="341" spans="1:8" x14ac:dyDescent="0.25">
      <c r="A341" s="59" t="s">
        <v>1190</v>
      </c>
      <c r="B341" s="2"/>
      <c r="C341" s="2"/>
      <c r="D341" s="2"/>
      <c r="E341" s="2"/>
      <c r="F341" s="2">
        <v>3198826</v>
      </c>
      <c r="G341" s="2">
        <v>3198818</v>
      </c>
      <c r="H341" s="2">
        <v>0</v>
      </c>
    </row>
    <row r="342" spans="1:8" x14ac:dyDescent="0.25">
      <c r="A342" s="59" t="s">
        <v>1115</v>
      </c>
      <c r="B342" s="2">
        <v>0</v>
      </c>
      <c r="C342" s="2">
        <v>0</v>
      </c>
      <c r="D342" s="2">
        <v>9053.075293620459</v>
      </c>
      <c r="E342" s="2">
        <v>34464.073673406558</v>
      </c>
      <c r="F342" s="2">
        <v>11938</v>
      </c>
      <c r="G342" s="2">
        <v>9904</v>
      </c>
      <c r="H342" s="2">
        <v>1658</v>
      </c>
    </row>
    <row r="343" spans="1:8" x14ac:dyDescent="0.25">
      <c r="A343" s="59" t="s">
        <v>1192</v>
      </c>
      <c r="B343" s="2"/>
      <c r="C343" s="2"/>
      <c r="D343" s="2"/>
      <c r="E343" s="2"/>
      <c r="F343" s="2">
        <v>40389</v>
      </c>
      <c r="G343" s="2">
        <v>40379</v>
      </c>
      <c r="H343" s="2">
        <v>5</v>
      </c>
    </row>
    <row r="344" spans="1:8" x14ac:dyDescent="0.25">
      <c r="A344" s="59" t="s">
        <v>1116</v>
      </c>
      <c r="B344" s="2">
        <v>0</v>
      </c>
      <c r="C344" s="2">
        <v>0</v>
      </c>
      <c r="D344" s="2">
        <v>9703.3777608018208</v>
      </c>
      <c r="E344" s="2">
        <v>32425.77397998486</v>
      </c>
      <c r="F344" s="2">
        <v>3306</v>
      </c>
      <c r="G344" s="2">
        <v>3210</v>
      </c>
      <c r="H344" s="2">
        <v>91</v>
      </c>
    </row>
    <row r="345" spans="1:8" x14ac:dyDescent="0.25">
      <c r="A345" s="59" t="s">
        <v>1194</v>
      </c>
      <c r="B345" s="2"/>
      <c r="C345" s="2"/>
      <c r="D345" s="2"/>
      <c r="E345" s="2"/>
      <c r="F345" s="2">
        <v>24489</v>
      </c>
      <c r="G345" s="2">
        <v>24489</v>
      </c>
      <c r="H345" s="2">
        <v>0</v>
      </c>
    </row>
    <row r="346" spans="1:8" x14ac:dyDescent="0.25">
      <c r="A346" s="59" t="s">
        <v>1117</v>
      </c>
      <c r="B346" s="2">
        <v>0</v>
      </c>
      <c r="C346" s="2">
        <v>0</v>
      </c>
      <c r="D346" s="2">
        <v>8825.1961575787373</v>
      </c>
      <c r="E346" s="2">
        <v>33254.24652135394</v>
      </c>
      <c r="F346" s="2">
        <v>154542</v>
      </c>
      <c r="G346" s="2">
        <v>109206</v>
      </c>
      <c r="H346" s="2">
        <v>16503</v>
      </c>
    </row>
    <row r="347" spans="1:8" x14ac:dyDescent="0.25">
      <c r="A347" s="59" t="s">
        <v>1196</v>
      </c>
      <c r="B347" s="2"/>
      <c r="C347" s="2"/>
      <c r="D347" s="2"/>
      <c r="E347" s="2"/>
      <c r="F347" s="2">
        <v>3969260</v>
      </c>
      <c r="G347" s="2">
        <v>3969217</v>
      </c>
      <c r="H347" s="2">
        <v>0</v>
      </c>
    </row>
    <row r="348" spans="1:8" x14ac:dyDescent="0.25">
      <c r="A348" s="59" t="s">
        <v>1118</v>
      </c>
      <c r="B348" s="2">
        <v>0</v>
      </c>
      <c r="C348" s="2">
        <v>0</v>
      </c>
      <c r="D348" s="2">
        <v>8330.4215638584992</v>
      </c>
      <c r="E348" s="2">
        <v>32896.11146728415</v>
      </c>
      <c r="F348" s="2">
        <v>3702</v>
      </c>
      <c r="G348" s="2">
        <v>1555</v>
      </c>
      <c r="H348" s="2">
        <v>414</v>
      </c>
    </row>
    <row r="349" spans="1:8" x14ac:dyDescent="0.25">
      <c r="A349" s="59" t="s">
        <v>1198</v>
      </c>
      <c r="B349" s="2"/>
      <c r="C349" s="2"/>
      <c r="D349" s="2"/>
      <c r="E349" s="2"/>
      <c r="F349" s="2">
        <v>446699251</v>
      </c>
      <c r="G349" s="2">
        <v>446610992</v>
      </c>
      <c r="H349" s="2">
        <v>0</v>
      </c>
    </row>
    <row r="350" spans="1:8" x14ac:dyDescent="0.25">
      <c r="A350" s="59" t="s">
        <v>1119</v>
      </c>
      <c r="B350" s="2">
        <v>0</v>
      </c>
      <c r="C350" s="2">
        <v>0</v>
      </c>
      <c r="D350" s="2">
        <v>8570.0094526090197</v>
      </c>
      <c r="E350" s="2">
        <v>32180.416288626369</v>
      </c>
      <c r="F350" s="2">
        <v>54331</v>
      </c>
      <c r="G350" s="2">
        <v>42849</v>
      </c>
      <c r="H350" s="2">
        <v>11186</v>
      </c>
    </row>
    <row r="351" spans="1:8" x14ac:dyDescent="0.25">
      <c r="A351" s="59" t="s">
        <v>1200</v>
      </c>
      <c r="B351" s="2">
        <v>0</v>
      </c>
      <c r="C351" s="2">
        <v>0</v>
      </c>
      <c r="D351" s="2">
        <v>0</v>
      </c>
      <c r="E351" s="2">
        <v>0</v>
      </c>
      <c r="F351" s="2">
        <v>8817123</v>
      </c>
      <c r="G351" s="2">
        <v>8815936</v>
      </c>
      <c r="H351" s="2">
        <v>0</v>
      </c>
    </row>
    <row r="352" spans="1:8" x14ac:dyDescent="0.25">
      <c r="A352" s="59" t="s">
        <v>1120</v>
      </c>
      <c r="B352" s="2">
        <v>0</v>
      </c>
      <c r="C352" s="2">
        <v>0</v>
      </c>
      <c r="D352" s="2">
        <v>8055.7974246672165</v>
      </c>
      <c r="E352" s="2">
        <v>30613.235560497691</v>
      </c>
      <c r="F352" s="2">
        <v>1077645</v>
      </c>
      <c r="G352" s="2">
        <v>1063209</v>
      </c>
      <c r="H352" s="2">
        <v>14279</v>
      </c>
    </row>
    <row r="353" spans="1:8" x14ac:dyDescent="0.25">
      <c r="A353" s="59" t="s">
        <v>981</v>
      </c>
      <c r="B353" s="2">
        <v>0</v>
      </c>
      <c r="C353" s="2">
        <v>0</v>
      </c>
      <c r="D353" s="2">
        <v>34171.2199009494</v>
      </c>
      <c r="E353" s="2">
        <v>131032.25989940359</v>
      </c>
      <c r="F353" s="2">
        <v>4721360</v>
      </c>
      <c r="G353" s="2">
        <v>4655120</v>
      </c>
      <c r="H353" s="2">
        <v>3689</v>
      </c>
    </row>
    <row r="354" spans="1:8" x14ac:dyDescent="0.25">
      <c r="A354" s="59" t="s">
        <v>1121</v>
      </c>
      <c r="B354" s="2">
        <v>0</v>
      </c>
      <c r="C354" s="2">
        <v>0</v>
      </c>
      <c r="D354" s="2">
        <v>8534.0101398072929</v>
      </c>
      <c r="E354" s="2">
        <v>32113.207712222229</v>
      </c>
      <c r="F354" s="2">
        <v>1896</v>
      </c>
      <c r="G354" s="2">
        <v>1733</v>
      </c>
      <c r="H354" s="2">
        <v>135</v>
      </c>
    </row>
    <row r="355" spans="1:8" x14ac:dyDescent="0.25">
      <c r="A355" s="59" t="s">
        <v>983</v>
      </c>
      <c r="B355" s="2">
        <v>0</v>
      </c>
      <c r="C355" s="2">
        <v>0</v>
      </c>
      <c r="D355" s="2">
        <v>29080.54346738843</v>
      </c>
      <c r="E355" s="2">
        <v>87369.049773093997</v>
      </c>
      <c r="F355" s="2">
        <v>382</v>
      </c>
      <c r="G355" s="2">
        <v>86</v>
      </c>
      <c r="H355" s="2">
        <v>180</v>
      </c>
    </row>
    <row r="356" spans="1:8" x14ac:dyDescent="0.25">
      <c r="A356" s="59" t="s">
        <v>1217</v>
      </c>
      <c r="B356" s="2"/>
      <c r="C356" s="2"/>
      <c r="D356" s="2"/>
      <c r="E356" s="2"/>
      <c r="F356" s="2">
        <v>45008</v>
      </c>
      <c r="G356" s="2">
        <v>134</v>
      </c>
      <c r="H356" s="2">
        <v>44543</v>
      </c>
    </row>
    <row r="357" spans="1:8" x14ac:dyDescent="0.25">
      <c r="A357" s="59" t="s">
        <v>997</v>
      </c>
      <c r="B357" s="2">
        <v>0</v>
      </c>
      <c r="C357" s="2">
        <v>0</v>
      </c>
      <c r="D357" s="2">
        <v>28652.67289152482</v>
      </c>
      <c r="E357" s="2">
        <v>109186.2276323499</v>
      </c>
      <c r="F357" s="2">
        <v>139224</v>
      </c>
      <c r="G357" s="2">
        <v>89454</v>
      </c>
      <c r="H357" s="2">
        <v>49644</v>
      </c>
    </row>
    <row r="358" spans="1:8" x14ac:dyDescent="0.25">
      <c r="A358" s="59" t="s">
        <v>1219</v>
      </c>
      <c r="B358" s="2"/>
      <c r="C358" s="2"/>
      <c r="D358" s="2"/>
      <c r="E358" s="2"/>
      <c r="F358" s="2">
        <v>36914598</v>
      </c>
      <c r="G358" s="2">
        <v>35798272</v>
      </c>
      <c r="H358" s="2">
        <v>0</v>
      </c>
    </row>
    <row r="359" spans="1:8" x14ac:dyDescent="0.25">
      <c r="A359" s="59" t="s">
        <v>1040</v>
      </c>
      <c r="B359" s="2">
        <v>0</v>
      </c>
      <c r="C359" s="2">
        <v>0</v>
      </c>
      <c r="D359" s="2">
        <v>19694.91685558782</v>
      </c>
      <c r="E359" s="2">
        <v>44432.673494575887</v>
      </c>
      <c r="F359" s="2">
        <v>6159</v>
      </c>
      <c r="G359" s="2">
        <v>4054</v>
      </c>
      <c r="H359" s="2">
        <v>336</v>
      </c>
    </row>
    <row r="360" spans="1:8" x14ac:dyDescent="0.25">
      <c r="A360" s="59" t="s">
        <v>1221</v>
      </c>
      <c r="B360" s="2"/>
      <c r="C360" s="2"/>
      <c r="D360" s="2"/>
      <c r="E360" s="2"/>
      <c r="F360" s="2">
        <v>1443004</v>
      </c>
      <c r="G360" s="2">
        <v>798340</v>
      </c>
      <c r="H360" s="2">
        <v>0</v>
      </c>
    </row>
    <row r="361" spans="1:8" x14ac:dyDescent="0.25">
      <c r="A361" s="59" t="s">
        <v>1220</v>
      </c>
      <c r="B361" s="2"/>
      <c r="C361" s="2"/>
      <c r="D361" s="2"/>
      <c r="E361" s="2"/>
      <c r="F361" s="2">
        <v>3151236</v>
      </c>
      <c r="G361" s="2">
        <v>3151224</v>
      </c>
      <c r="H361" s="2">
        <v>0</v>
      </c>
    </row>
    <row r="362" spans="1:8" x14ac:dyDescent="0.25">
      <c r="A362" s="59" t="s">
        <v>1123</v>
      </c>
      <c r="B362" s="2">
        <v>0</v>
      </c>
      <c r="C362" s="2">
        <v>0</v>
      </c>
      <c r="D362" s="2">
        <v>8400.4401982205436</v>
      </c>
      <c r="E362" s="2">
        <v>31480.440638412871</v>
      </c>
      <c r="F362" s="2">
        <v>71044</v>
      </c>
      <c r="G362" s="2">
        <v>67436</v>
      </c>
      <c r="H362" s="2">
        <v>852</v>
      </c>
    </row>
    <row r="363" spans="1:8" x14ac:dyDescent="0.25">
      <c r="A363" s="59" t="s">
        <v>1222</v>
      </c>
      <c r="B363" s="2"/>
      <c r="C363" s="2"/>
      <c r="D363" s="2"/>
      <c r="E363" s="2"/>
      <c r="F363" s="2">
        <v>35696</v>
      </c>
      <c r="G363" s="2">
        <v>2992</v>
      </c>
      <c r="H363" s="2">
        <v>26458</v>
      </c>
    </row>
    <row r="364" spans="1:8" x14ac:dyDescent="0.25">
      <c r="A364" s="59" t="s">
        <v>1124</v>
      </c>
      <c r="B364" s="2">
        <v>0</v>
      </c>
      <c r="C364" s="2">
        <v>0</v>
      </c>
      <c r="D364" s="2">
        <v>8302.3470313412799</v>
      </c>
      <c r="E364" s="2">
        <v>30871.772908215931</v>
      </c>
      <c r="F364" s="2">
        <v>26566</v>
      </c>
      <c r="G364" s="2">
        <v>14412</v>
      </c>
      <c r="H364" s="2">
        <v>2489</v>
      </c>
    </row>
    <row r="365" spans="1:8" x14ac:dyDescent="0.25">
      <c r="A365" s="59" t="s">
        <v>985</v>
      </c>
      <c r="B365" s="2">
        <v>0</v>
      </c>
      <c r="C365" s="2">
        <v>0</v>
      </c>
      <c r="D365" s="2">
        <v>36008.376582201367</v>
      </c>
      <c r="E365" s="2">
        <v>134688.71185494881</v>
      </c>
      <c r="F365" s="2">
        <v>22350</v>
      </c>
      <c r="G365" s="2">
        <v>7506</v>
      </c>
      <c r="H365" s="2">
        <v>12874</v>
      </c>
    </row>
    <row r="366" spans="1:8" x14ac:dyDescent="0.25">
      <c r="A366" s="59" t="s">
        <v>1125</v>
      </c>
      <c r="B366" s="2">
        <v>0</v>
      </c>
      <c r="C366" s="2">
        <v>0</v>
      </c>
      <c r="D366" s="2">
        <v>8421.4100207057927</v>
      </c>
      <c r="E366" s="2">
        <v>31135.499153515349</v>
      </c>
      <c r="F366" s="2">
        <v>1282858</v>
      </c>
      <c r="G366" s="2">
        <v>1194677</v>
      </c>
      <c r="H366" s="2">
        <v>20185</v>
      </c>
    </row>
    <row r="367" spans="1:8" x14ac:dyDescent="0.25">
      <c r="A367" s="59" t="s">
        <v>986</v>
      </c>
      <c r="B367" s="2">
        <v>0</v>
      </c>
      <c r="C367" s="2">
        <v>0</v>
      </c>
      <c r="D367" s="2">
        <v>34955.525794906724</v>
      </c>
      <c r="E367" s="2">
        <v>134269.0264188578</v>
      </c>
      <c r="F367" s="2">
        <v>83669</v>
      </c>
      <c r="G367" s="2">
        <v>73931</v>
      </c>
      <c r="H367" s="2">
        <v>9203</v>
      </c>
    </row>
    <row r="368" spans="1:8" x14ac:dyDescent="0.25">
      <c r="A368" s="59" t="s">
        <v>1126</v>
      </c>
      <c r="B368" s="2">
        <v>0</v>
      </c>
      <c r="C368" s="2">
        <v>0</v>
      </c>
      <c r="D368" s="2">
        <v>7914.1947967846536</v>
      </c>
      <c r="E368" s="2">
        <v>30893.639306347832</v>
      </c>
      <c r="F368" s="2">
        <v>7940</v>
      </c>
      <c r="G368" s="2">
        <v>1699</v>
      </c>
      <c r="H368" s="2">
        <v>122</v>
      </c>
    </row>
    <row r="369" spans="1:8" x14ac:dyDescent="0.25">
      <c r="A369" s="59" t="s">
        <v>988</v>
      </c>
      <c r="B369" s="2">
        <v>0</v>
      </c>
      <c r="C369" s="2">
        <v>0</v>
      </c>
      <c r="D369" s="2">
        <v>25145.036479943141</v>
      </c>
      <c r="E369" s="2">
        <v>80390.369955174785</v>
      </c>
      <c r="F369" s="2">
        <v>648</v>
      </c>
      <c r="G369" s="2">
        <v>489</v>
      </c>
      <c r="H369" s="2">
        <v>82</v>
      </c>
    </row>
    <row r="370" spans="1:8" x14ac:dyDescent="0.25">
      <c r="A370" s="59" t="s">
        <v>1127</v>
      </c>
      <c r="B370" s="2">
        <v>0</v>
      </c>
      <c r="C370" s="2">
        <v>0</v>
      </c>
      <c r="D370" s="2">
        <v>10127.35747830083</v>
      </c>
      <c r="E370" s="2">
        <v>30832.059776118731</v>
      </c>
      <c r="F370" s="2">
        <v>22460</v>
      </c>
      <c r="G370" s="2">
        <v>15705</v>
      </c>
      <c r="H370" s="2">
        <v>6589</v>
      </c>
    </row>
    <row r="371" spans="1:8" x14ac:dyDescent="0.25">
      <c r="A371" s="59" t="s">
        <v>1034</v>
      </c>
      <c r="B371" s="2">
        <v>0</v>
      </c>
      <c r="C371" s="2">
        <v>0</v>
      </c>
      <c r="D371" s="2">
        <v>18857.226065806411</v>
      </c>
      <c r="E371" s="2">
        <v>75307.905179728972</v>
      </c>
      <c r="F371" s="2">
        <v>25987</v>
      </c>
      <c r="G371" s="2">
        <v>10890</v>
      </c>
      <c r="H371" s="2">
        <v>406</v>
      </c>
    </row>
    <row r="372" spans="1:8" x14ac:dyDescent="0.25">
      <c r="A372" s="59" t="s">
        <v>1313</v>
      </c>
      <c r="B372" s="2"/>
      <c r="C372" s="2"/>
      <c r="D372" s="2"/>
      <c r="E372" s="2"/>
      <c r="F372" s="2">
        <v>23504446</v>
      </c>
      <c r="G372" s="2">
        <v>23504446</v>
      </c>
      <c r="H372" s="2">
        <v>0</v>
      </c>
    </row>
    <row r="373" spans="1:8" x14ac:dyDescent="0.25">
      <c r="A373" s="59" t="s">
        <v>992</v>
      </c>
      <c r="B373" s="2">
        <v>0</v>
      </c>
      <c r="C373" s="2">
        <v>0</v>
      </c>
      <c r="D373" s="2">
        <v>31654.448326389651</v>
      </c>
      <c r="E373" s="2">
        <v>117890.4739100693</v>
      </c>
      <c r="F373" s="2">
        <v>126059</v>
      </c>
      <c r="G373" s="2">
        <v>1407</v>
      </c>
      <c r="H373" s="2">
        <v>124647</v>
      </c>
    </row>
    <row r="374" spans="1:8" x14ac:dyDescent="0.25">
      <c r="A374" s="59" t="s">
        <v>1129</v>
      </c>
      <c r="B374" s="2">
        <v>0</v>
      </c>
      <c r="C374" s="2">
        <v>0</v>
      </c>
      <c r="D374" s="2">
        <v>9480.4522265412252</v>
      </c>
      <c r="E374" s="2">
        <v>30803.132248998911</v>
      </c>
      <c r="F374" s="2">
        <v>76916</v>
      </c>
      <c r="G374" s="2">
        <v>15471</v>
      </c>
      <c r="H374" s="2">
        <v>704</v>
      </c>
    </row>
    <row r="375" spans="1:8" x14ac:dyDescent="0.25">
      <c r="A375" s="59" t="s">
        <v>994</v>
      </c>
      <c r="B375" s="2">
        <v>0</v>
      </c>
      <c r="C375" s="2">
        <v>0</v>
      </c>
      <c r="D375" s="2">
        <v>27351.318401276429</v>
      </c>
      <c r="E375" s="2">
        <v>110130.30553188339</v>
      </c>
      <c r="F375" s="2">
        <v>68854</v>
      </c>
      <c r="G375" s="2">
        <v>46611</v>
      </c>
      <c r="H375" s="2">
        <v>3408</v>
      </c>
    </row>
    <row r="376" spans="1:8" x14ac:dyDescent="0.25">
      <c r="A376" s="59" t="s">
        <v>1130</v>
      </c>
      <c r="B376" s="2">
        <v>0</v>
      </c>
      <c r="C376" s="2">
        <v>0</v>
      </c>
      <c r="D376" s="2">
        <v>7900.3019409281433</v>
      </c>
      <c r="E376" s="2">
        <v>30262.146919139701</v>
      </c>
      <c r="F376" s="2">
        <v>8470</v>
      </c>
      <c r="G376" s="2">
        <v>1</v>
      </c>
      <c r="H376" s="2">
        <v>6085</v>
      </c>
    </row>
    <row r="377" spans="1:8" x14ac:dyDescent="0.25">
      <c r="A377" s="59" t="s">
        <v>1015</v>
      </c>
      <c r="B377" s="2">
        <v>0</v>
      </c>
      <c r="C377" s="2">
        <v>0</v>
      </c>
      <c r="D377" s="2">
        <v>22607.92770731428</v>
      </c>
      <c r="E377" s="2">
        <v>90602.555268011653</v>
      </c>
      <c r="F377" s="2">
        <v>24762</v>
      </c>
      <c r="G377" s="2">
        <v>11005</v>
      </c>
      <c r="H377" s="2">
        <v>1560</v>
      </c>
    </row>
    <row r="378" spans="1:8" x14ac:dyDescent="0.25">
      <c r="A378" s="59" t="s">
        <v>1131</v>
      </c>
      <c r="B378" s="2">
        <v>0</v>
      </c>
      <c r="C378" s="2">
        <v>0</v>
      </c>
      <c r="D378" s="2">
        <v>8245.3179557449275</v>
      </c>
      <c r="E378" s="2">
        <v>31703.376231515122</v>
      </c>
      <c r="F378" s="2">
        <v>72564</v>
      </c>
      <c r="G378" s="2">
        <v>4986</v>
      </c>
      <c r="H378" s="2">
        <v>67568</v>
      </c>
    </row>
    <row r="379" spans="1:8" x14ac:dyDescent="0.25">
      <c r="A379" s="59" t="s">
        <v>1251</v>
      </c>
      <c r="B379" s="2">
        <v>0</v>
      </c>
      <c r="C379" s="2">
        <v>0</v>
      </c>
      <c r="D379" s="2">
        <v>14993.652947258621</v>
      </c>
      <c r="E379" s="2">
        <v>56401.335522349313</v>
      </c>
      <c r="F379" s="2">
        <v>224</v>
      </c>
      <c r="G379" s="2">
        <v>29</v>
      </c>
      <c r="H379" s="2">
        <v>193</v>
      </c>
    </row>
    <row r="380" spans="1:8" x14ac:dyDescent="0.25">
      <c r="A380" s="59" t="s">
        <v>1132</v>
      </c>
      <c r="B380" s="2">
        <v>0</v>
      </c>
      <c r="C380" s="2">
        <v>0</v>
      </c>
      <c r="D380" s="2">
        <v>8365.0450420421421</v>
      </c>
      <c r="E380" s="2">
        <v>29849.298485420899</v>
      </c>
      <c r="F380" s="2">
        <v>134491</v>
      </c>
      <c r="G380" s="2">
        <v>94938</v>
      </c>
      <c r="H380" s="2">
        <v>197</v>
      </c>
    </row>
    <row r="381" spans="1:8" x14ac:dyDescent="0.25">
      <c r="A381" s="59" t="s">
        <v>1253</v>
      </c>
      <c r="B381" s="2">
        <v>0</v>
      </c>
      <c r="C381" s="2">
        <v>0</v>
      </c>
      <c r="D381" s="2">
        <v>14160.694499973921</v>
      </c>
      <c r="E381" s="2">
        <v>55152.054422797752</v>
      </c>
      <c r="F381" s="2">
        <v>67</v>
      </c>
      <c r="G381" s="2">
        <v>11</v>
      </c>
      <c r="H381" s="2">
        <v>24</v>
      </c>
    </row>
    <row r="382" spans="1:8" x14ac:dyDescent="0.25">
      <c r="A382" s="59" t="s">
        <v>1133</v>
      </c>
      <c r="B382" s="2">
        <v>0</v>
      </c>
      <c r="C382" s="2">
        <v>0</v>
      </c>
      <c r="D382" s="2">
        <v>7321.5493228097166</v>
      </c>
      <c r="E382" s="2">
        <v>29366.262149882841</v>
      </c>
      <c r="F382" s="2">
        <v>38830</v>
      </c>
      <c r="G382" s="2">
        <v>3683</v>
      </c>
      <c r="H382" s="2">
        <v>19175</v>
      </c>
    </row>
    <row r="383" spans="1:8" x14ac:dyDescent="0.25">
      <c r="A383" s="59" t="s">
        <v>1017</v>
      </c>
      <c r="B383" s="2">
        <v>0</v>
      </c>
      <c r="C383" s="2">
        <v>0</v>
      </c>
      <c r="D383" s="2">
        <v>25124.210978337029</v>
      </c>
      <c r="E383" s="2">
        <v>100683.4969277304</v>
      </c>
      <c r="F383" s="2">
        <v>24887</v>
      </c>
      <c r="G383" s="2">
        <v>1410</v>
      </c>
      <c r="H383" s="2">
        <v>21400</v>
      </c>
    </row>
    <row r="384" spans="1:8" x14ac:dyDescent="0.25">
      <c r="A384" s="59" t="s">
        <v>1134</v>
      </c>
      <c r="B384" s="2">
        <v>0</v>
      </c>
      <c r="C384" s="2">
        <v>0</v>
      </c>
      <c r="D384" s="2">
        <v>7586.0969663749147</v>
      </c>
      <c r="E384" s="2">
        <v>28766.847673934939</v>
      </c>
      <c r="F384" s="2">
        <v>72014</v>
      </c>
      <c r="G384" s="2">
        <v>61520</v>
      </c>
      <c r="H384" s="2">
        <v>199</v>
      </c>
    </row>
    <row r="385" spans="1:8" x14ac:dyDescent="0.25">
      <c r="A385" s="59" t="s">
        <v>1257</v>
      </c>
      <c r="B385" s="2">
        <v>0</v>
      </c>
      <c r="C385" s="2">
        <v>0</v>
      </c>
      <c r="D385" s="2">
        <v>9474.188178768718</v>
      </c>
      <c r="E385" s="2">
        <v>61869.542177495387</v>
      </c>
      <c r="F385" s="2">
        <v>173</v>
      </c>
      <c r="G385" s="2">
        <v>53</v>
      </c>
      <c r="H385" s="2">
        <v>120</v>
      </c>
    </row>
    <row r="386" spans="1:8" x14ac:dyDescent="0.25">
      <c r="A386" s="59" t="s">
        <v>1135</v>
      </c>
      <c r="B386" s="2">
        <v>0</v>
      </c>
      <c r="C386" s="2">
        <v>0</v>
      </c>
      <c r="D386" s="2">
        <v>7429.5420327609609</v>
      </c>
      <c r="E386" s="2">
        <v>28408.898588549138</v>
      </c>
      <c r="F386" s="2">
        <v>167218</v>
      </c>
      <c r="G386" s="2">
        <v>92076</v>
      </c>
      <c r="H386" s="2">
        <v>276</v>
      </c>
    </row>
    <row r="387" spans="1:8" x14ac:dyDescent="0.25">
      <c r="A387" s="59" t="s">
        <v>1259</v>
      </c>
      <c r="B387" s="2">
        <v>0</v>
      </c>
      <c r="C387" s="2">
        <v>0</v>
      </c>
      <c r="D387" s="2">
        <v>8947.9580943782148</v>
      </c>
      <c r="E387" s="2">
        <v>28566.485200117259</v>
      </c>
      <c r="F387" s="2">
        <v>387</v>
      </c>
      <c r="G387" s="2">
        <v>369</v>
      </c>
      <c r="H387" s="2">
        <v>13</v>
      </c>
    </row>
    <row r="388" spans="1:8" x14ac:dyDescent="0.25">
      <c r="A388" s="59" t="s">
        <v>1303</v>
      </c>
      <c r="B388" s="2"/>
      <c r="C388" s="2"/>
      <c r="D388" s="2"/>
      <c r="E388" s="2"/>
      <c r="F388" s="2">
        <v>4010965</v>
      </c>
      <c r="G388" s="2">
        <v>4010965</v>
      </c>
      <c r="H388" s="2">
        <v>0</v>
      </c>
    </row>
    <row r="389" spans="1:8" x14ac:dyDescent="0.25">
      <c r="A389" s="59" t="s">
        <v>1261</v>
      </c>
      <c r="B389" s="2">
        <v>0</v>
      </c>
      <c r="C389" s="2">
        <v>0</v>
      </c>
      <c r="D389" s="2">
        <v>8064.5113808174601</v>
      </c>
      <c r="E389" s="2">
        <v>30897.70234381804</v>
      </c>
      <c r="F389" s="2">
        <v>5358</v>
      </c>
      <c r="G389" s="2">
        <v>38</v>
      </c>
      <c r="H389" s="2">
        <v>5320</v>
      </c>
    </row>
    <row r="390" spans="1:8" x14ac:dyDescent="0.25">
      <c r="A390" s="59" t="s">
        <v>1304</v>
      </c>
      <c r="B390" s="2"/>
      <c r="C390" s="2"/>
      <c r="D390" s="2"/>
      <c r="E390" s="2"/>
      <c r="F390" s="2">
        <v>20782260</v>
      </c>
      <c r="G390" s="2">
        <v>20782260</v>
      </c>
      <c r="H390" s="2">
        <v>0</v>
      </c>
    </row>
    <row r="391" spans="1:8" x14ac:dyDescent="0.25">
      <c r="A391" s="59" t="s">
        <v>1263</v>
      </c>
      <c r="B391" s="2">
        <v>0</v>
      </c>
      <c r="C391" s="2">
        <v>0</v>
      </c>
      <c r="D391" s="2">
        <v>7592.3226635085266</v>
      </c>
      <c r="E391" s="2">
        <v>29194.582664531081</v>
      </c>
      <c r="F391" s="2">
        <v>138</v>
      </c>
      <c r="G391" s="2">
        <v>34</v>
      </c>
      <c r="H391" s="2">
        <v>63</v>
      </c>
    </row>
    <row r="392" spans="1:8" x14ac:dyDescent="0.25">
      <c r="A392" s="59" t="s">
        <v>1306</v>
      </c>
      <c r="B392" s="2"/>
      <c r="C392" s="2"/>
      <c r="D392" s="2"/>
      <c r="E392" s="2"/>
      <c r="F392" s="2">
        <v>313637</v>
      </c>
      <c r="G392" s="2">
        <v>308449</v>
      </c>
      <c r="H392" s="2">
        <v>0</v>
      </c>
    </row>
    <row r="393" spans="1:8" x14ac:dyDescent="0.25">
      <c r="A393" s="59" t="s">
        <v>1265</v>
      </c>
      <c r="B393" s="2">
        <v>0</v>
      </c>
      <c r="C393" s="2">
        <v>0</v>
      </c>
      <c r="D393" s="2">
        <v>7303.3890072925624</v>
      </c>
      <c r="E393" s="2">
        <v>27766.61369079677</v>
      </c>
      <c r="F393" s="2">
        <v>5558</v>
      </c>
      <c r="G393" s="2">
        <v>1026</v>
      </c>
      <c r="H393" s="2">
        <v>3785</v>
      </c>
    </row>
    <row r="394" spans="1:8" x14ac:dyDescent="0.25">
      <c r="A394" s="59" t="s">
        <v>1309</v>
      </c>
      <c r="B394" s="2"/>
      <c r="C394" s="2"/>
      <c r="D394" s="2"/>
      <c r="E394" s="2"/>
      <c r="F394" s="2">
        <v>4659042</v>
      </c>
      <c r="G394" s="2">
        <v>3127861</v>
      </c>
      <c r="H394" s="2">
        <v>0</v>
      </c>
    </row>
    <row r="395" spans="1:8" x14ac:dyDescent="0.25">
      <c r="A395" s="59" t="s">
        <v>1267</v>
      </c>
      <c r="B395" s="2">
        <v>0</v>
      </c>
      <c r="C395" s="2">
        <v>0</v>
      </c>
      <c r="D395" s="2">
        <v>6995.7467661759392</v>
      </c>
      <c r="E395" s="2">
        <v>29338.99532554972</v>
      </c>
      <c r="F395" s="2">
        <v>1135</v>
      </c>
      <c r="G395" s="2">
        <v>225</v>
      </c>
      <c r="H395" s="2">
        <v>46</v>
      </c>
    </row>
    <row r="396" spans="1:8" x14ac:dyDescent="0.25">
      <c r="A396" s="59" t="s">
        <v>1311</v>
      </c>
      <c r="B396" s="2"/>
      <c r="C396" s="2"/>
      <c r="D396" s="2"/>
      <c r="E396" s="2"/>
      <c r="F396" s="2">
        <v>9684494</v>
      </c>
      <c r="G396" s="2">
        <v>9684494</v>
      </c>
      <c r="H396" s="2">
        <v>0</v>
      </c>
    </row>
    <row r="397" spans="1:8" x14ac:dyDescent="0.25">
      <c r="A397" s="59" t="s">
        <v>1024</v>
      </c>
      <c r="B397" s="2">
        <v>0</v>
      </c>
      <c r="C397" s="2">
        <v>0</v>
      </c>
      <c r="D397" s="2">
        <v>21843.497301967291</v>
      </c>
      <c r="E397" s="2">
        <v>82209.391446988375</v>
      </c>
      <c r="F397" s="2">
        <v>22630</v>
      </c>
      <c r="G397" s="2">
        <v>1048</v>
      </c>
      <c r="H397" s="2">
        <v>21431</v>
      </c>
    </row>
    <row r="398" spans="1:8" x14ac:dyDescent="0.25">
      <c r="A398" s="59" t="s">
        <v>996</v>
      </c>
      <c r="B398" s="2">
        <v>0</v>
      </c>
      <c r="C398" s="2">
        <v>0</v>
      </c>
      <c r="D398" s="2">
        <v>29185.46056149196</v>
      </c>
      <c r="E398" s="2">
        <v>112331.85490210079</v>
      </c>
      <c r="F398" s="2">
        <v>11584</v>
      </c>
      <c r="G398" s="2">
        <v>4773</v>
      </c>
      <c r="H398" s="2">
        <v>6736</v>
      </c>
    </row>
    <row r="399" spans="1:8" x14ac:dyDescent="0.25">
      <c r="A399" s="59" t="s">
        <v>1271</v>
      </c>
      <c r="B399" s="2">
        <v>0</v>
      </c>
      <c r="C399" s="2">
        <v>0</v>
      </c>
      <c r="D399" s="2">
        <v>0</v>
      </c>
      <c r="E399" s="2">
        <v>0</v>
      </c>
      <c r="F399" s="2">
        <v>549761</v>
      </c>
      <c r="G399" s="2">
        <v>549750</v>
      </c>
      <c r="H399" s="2">
        <v>0</v>
      </c>
    </row>
    <row r="400" spans="1:8" x14ac:dyDescent="0.25">
      <c r="A400" s="59" t="s">
        <v>1142</v>
      </c>
      <c r="B400" s="2">
        <v>0</v>
      </c>
      <c r="C400" s="2">
        <v>0</v>
      </c>
      <c r="D400" s="2">
        <v>7161.4506711627982</v>
      </c>
      <c r="E400" s="2">
        <v>28621.39849747569</v>
      </c>
      <c r="F400" s="2">
        <v>57672</v>
      </c>
      <c r="G400" s="2">
        <v>45923</v>
      </c>
      <c r="H400" s="2">
        <v>11732</v>
      </c>
    </row>
    <row r="401" spans="1:8" x14ac:dyDescent="0.25">
      <c r="A401" s="59" t="s">
        <v>1273</v>
      </c>
      <c r="B401" s="2">
        <v>0</v>
      </c>
      <c r="C401" s="2">
        <v>0</v>
      </c>
      <c r="D401" s="2">
        <v>0</v>
      </c>
      <c r="E401" s="2">
        <v>0</v>
      </c>
      <c r="F401" s="2">
        <v>481149</v>
      </c>
      <c r="G401" s="2">
        <v>479297</v>
      </c>
      <c r="H401" s="2">
        <v>0</v>
      </c>
    </row>
    <row r="402" spans="1:8" x14ac:dyDescent="0.25">
      <c r="A402" s="59" t="s">
        <v>1274</v>
      </c>
      <c r="B402" s="2">
        <v>0</v>
      </c>
      <c r="C402" s="2">
        <v>0</v>
      </c>
      <c r="D402" s="2">
        <v>0</v>
      </c>
      <c r="E402" s="2">
        <v>0</v>
      </c>
      <c r="F402" s="2">
        <v>218098</v>
      </c>
      <c r="G402" s="2">
        <v>200011</v>
      </c>
      <c r="H402" s="2">
        <v>12121</v>
      </c>
    </row>
    <row r="403" spans="1:8" x14ac:dyDescent="0.25">
      <c r="A403" s="59" t="s">
        <v>1275</v>
      </c>
      <c r="B403" s="2">
        <v>0</v>
      </c>
      <c r="C403" s="2">
        <v>0</v>
      </c>
      <c r="D403" s="2">
        <v>0</v>
      </c>
      <c r="E403" s="2">
        <v>0</v>
      </c>
      <c r="F403" s="2">
        <v>62563</v>
      </c>
      <c r="G403" s="2">
        <v>5639</v>
      </c>
      <c r="H403" s="2">
        <v>56924</v>
      </c>
    </row>
    <row r="404" spans="1:8" x14ac:dyDescent="0.25">
      <c r="A404" s="59" t="s">
        <v>1277</v>
      </c>
      <c r="B404" s="2">
        <v>0</v>
      </c>
      <c r="C404" s="2">
        <v>0</v>
      </c>
      <c r="D404" s="2">
        <v>0</v>
      </c>
      <c r="E404" s="2">
        <v>0</v>
      </c>
      <c r="F404" s="2">
        <v>12924161</v>
      </c>
      <c r="G404" s="2">
        <v>12181697</v>
      </c>
      <c r="H404" s="2">
        <v>0</v>
      </c>
    </row>
    <row r="405" spans="1:8" x14ac:dyDescent="0.25">
      <c r="A405" s="59" t="s">
        <v>1144</v>
      </c>
      <c r="B405" s="2">
        <v>0</v>
      </c>
      <c r="C405" s="2">
        <v>0</v>
      </c>
      <c r="D405" s="2">
        <v>7159.2852161392602</v>
      </c>
      <c r="E405" s="2">
        <v>27001.638274580779</v>
      </c>
      <c r="F405" s="2">
        <v>12131</v>
      </c>
      <c r="G405" s="2">
        <v>112</v>
      </c>
      <c r="H405" s="2">
        <v>11593</v>
      </c>
    </row>
    <row r="406" spans="1:8" x14ac:dyDescent="0.25">
      <c r="A406" s="59" t="s">
        <v>1279</v>
      </c>
      <c r="B406" s="2">
        <v>0</v>
      </c>
      <c r="C406" s="2">
        <v>0</v>
      </c>
      <c r="D406" s="2">
        <v>0</v>
      </c>
      <c r="E406" s="2">
        <v>0</v>
      </c>
      <c r="F406" s="2">
        <v>712389</v>
      </c>
      <c r="G406" s="2">
        <v>711792</v>
      </c>
      <c r="H406" s="2">
        <v>0</v>
      </c>
    </row>
    <row r="407" spans="1:8" x14ac:dyDescent="0.25">
      <c r="A407" s="59" t="s">
        <v>1145</v>
      </c>
      <c r="B407" s="2">
        <v>0</v>
      </c>
      <c r="C407" s="2">
        <v>0</v>
      </c>
      <c r="D407" s="2">
        <v>7804.8945408736927</v>
      </c>
      <c r="E407" s="2">
        <v>29389.75795403096</v>
      </c>
      <c r="F407" s="2">
        <v>6142</v>
      </c>
      <c r="G407" s="2">
        <v>32</v>
      </c>
      <c r="H407" s="2">
        <v>6110</v>
      </c>
    </row>
    <row r="408" spans="1:8" x14ac:dyDescent="0.25">
      <c r="A408" s="59" t="s">
        <v>1282</v>
      </c>
      <c r="B408" s="2">
        <v>0</v>
      </c>
      <c r="C408" s="2">
        <v>0</v>
      </c>
      <c r="D408" s="2">
        <v>0</v>
      </c>
      <c r="E408" s="2">
        <v>0</v>
      </c>
      <c r="F408" s="2">
        <v>78490</v>
      </c>
      <c r="G408" s="2">
        <v>26484</v>
      </c>
      <c r="H408" s="2">
        <v>51635</v>
      </c>
    </row>
    <row r="409" spans="1:8" x14ac:dyDescent="0.25">
      <c r="A409" s="59" t="s">
        <v>1012</v>
      </c>
      <c r="B409" s="2">
        <v>0</v>
      </c>
      <c r="C409" s="2">
        <v>0</v>
      </c>
      <c r="D409" s="2">
        <v>26834.42600342178</v>
      </c>
      <c r="E409" s="2">
        <v>94571.400323444876</v>
      </c>
      <c r="F409" s="2">
        <v>1767257</v>
      </c>
      <c r="G409" s="2">
        <v>1311226</v>
      </c>
      <c r="H409" s="2">
        <v>155325</v>
      </c>
    </row>
    <row r="410" spans="1:8" x14ac:dyDescent="0.25">
      <c r="A410" s="59" t="s">
        <v>1285</v>
      </c>
      <c r="B410" s="2"/>
      <c r="C410" s="2"/>
      <c r="D410" s="2"/>
      <c r="E410" s="2"/>
      <c r="F410" s="2">
        <v>20787</v>
      </c>
      <c r="G410" s="2">
        <v>20787</v>
      </c>
      <c r="H410" s="2">
        <v>0</v>
      </c>
    </row>
    <row r="411" spans="1:8" x14ac:dyDescent="0.25">
      <c r="A411" s="59" t="s">
        <v>1296</v>
      </c>
      <c r="B411" s="2"/>
      <c r="C411" s="2"/>
      <c r="D411" s="2"/>
      <c r="E411" s="2"/>
      <c r="F411" s="2">
        <v>75548</v>
      </c>
      <c r="G411" s="2">
        <v>293</v>
      </c>
      <c r="H411" s="2">
        <v>48227</v>
      </c>
    </row>
    <row r="412" spans="1:8" x14ac:dyDescent="0.25">
      <c r="A412" s="59" t="s">
        <v>1287</v>
      </c>
      <c r="B412" s="2"/>
      <c r="C412" s="2"/>
      <c r="D412" s="2"/>
      <c r="E412" s="2"/>
      <c r="F412" s="2">
        <v>29525</v>
      </c>
      <c r="G412" s="2">
        <v>26</v>
      </c>
      <c r="H412" s="2">
        <v>29489</v>
      </c>
    </row>
    <row r="413" spans="1:8" x14ac:dyDescent="0.25">
      <c r="A413" s="59" t="s">
        <v>1297</v>
      </c>
      <c r="B413" s="2"/>
      <c r="C413" s="2"/>
      <c r="D413" s="2"/>
      <c r="E413" s="2"/>
      <c r="F413" s="2">
        <v>599233</v>
      </c>
      <c r="G413" s="2">
        <v>597998</v>
      </c>
      <c r="H413" s="2">
        <v>1208</v>
      </c>
    </row>
    <row r="414" spans="1:8" x14ac:dyDescent="0.25">
      <c r="A414" s="59" t="s">
        <v>1289</v>
      </c>
      <c r="B414" s="2"/>
      <c r="C414" s="2"/>
      <c r="D414" s="2"/>
      <c r="E414" s="2"/>
      <c r="F414" s="2">
        <v>43538</v>
      </c>
      <c r="G414" s="2">
        <v>16</v>
      </c>
      <c r="H414" s="2">
        <v>42975</v>
      </c>
    </row>
    <row r="415" spans="1:8" x14ac:dyDescent="0.25">
      <c r="A415" s="59" t="s">
        <v>1299</v>
      </c>
      <c r="B415" s="2"/>
      <c r="C415" s="2"/>
      <c r="D415" s="2"/>
      <c r="E415" s="2"/>
      <c r="F415" s="2">
        <v>149493</v>
      </c>
      <c r="G415" s="2">
        <v>2506</v>
      </c>
      <c r="H415" s="2">
        <v>146986</v>
      </c>
    </row>
    <row r="416" spans="1:8" x14ac:dyDescent="0.25">
      <c r="A416" s="59" t="s">
        <v>1292</v>
      </c>
      <c r="B416" s="2"/>
      <c r="C416" s="2"/>
      <c r="D416" s="2"/>
      <c r="E416" s="2"/>
      <c r="F416" s="2">
        <v>62488</v>
      </c>
      <c r="G416" s="2">
        <v>247</v>
      </c>
      <c r="H416" s="2">
        <v>36256</v>
      </c>
    </row>
    <row r="417" spans="1:8" x14ac:dyDescent="0.25">
      <c r="A417" s="59" t="s">
        <v>1301</v>
      </c>
      <c r="B417" s="2"/>
      <c r="C417" s="2"/>
      <c r="D417" s="2"/>
      <c r="E417" s="2"/>
      <c r="F417" s="2">
        <v>30703</v>
      </c>
      <c r="G417" s="2">
        <v>30703</v>
      </c>
      <c r="H417" s="2">
        <v>0</v>
      </c>
    </row>
    <row r="418" spans="1:8" x14ac:dyDescent="0.25">
      <c r="A418" s="59" t="s">
        <v>1294</v>
      </c>
      <c r="B418" s="2"/>
      <c r="C418" s="2"/>
      <c r="D418" s="2"/>
      <c r="E418" s="2"/>
      <c r="F418" s="2">
        <v>349426</v>
      </c>
      <c r="G418" s="2">
        <v>23</v>
      </c>
      <c r="H418" s="2">
        <v>348930</v>
      </c>
    </row>
    <row r="419" spans="1:8" x14ac:dyDescent="0.25">
      <c r="A419" s="59" t="s">
        <v>1025</v>
      </c>
      <c r="B419" s="2">
        <v>0</v>
      </c>
      <c r="C419" s="2">
        <v>0</v>
      </c>
      <c r="D419" s="2">
        <v>21031.854661536439</v>
      </c>
      <c r="E419" s="2">
        <v>80554.156464669679</v>
      </c>
      <c r="F419" s="2">
        <v>7538</v>
      </c>
      <c r="G419" s="2">
        <v>4352</v>
      </c>
      <c r="H419" s="2">
        <v>1482</v>
      </c>
    </row>
    <row r="420" spans="1:8" x14ac:dyDescent="0.25">
      <c r="A420" s="59" t="s">
        <v>1000</v>
      </c>
      <c r="B420" s="2">
        <v>0</v>
      </c>
      <c r="C420" s="2">
        <v>0</v>
      </c>
      <c r="D420" s="2">
        <v>30176.087164978289</v>
      </c>
      <c r="E420" s="2">
        <v>113879.41065908151</v>
      </c>
      <c r="F420" s="2">
        <v>1128289</v>
      </c>
      <c r="G420" s="2">
        <v>1097448</v>
      </c>
      <c r="H420" s="2">
        <v>30841</v>
      </c>
    </row>
    <row r="421" spans="1:8" x14ac:dyDescent="0.25">
      <c r="A421" s="59" t="s">
        <v>1152</v>
      </c>
      <c r="B421" s="2">
        <v>0</v>
      </c>
      <c r="C421" s="2">
        <v>0</v>
      </c>
      <c r="D421" s="2">
        <v>0</v>
      </c>
      <c r="E421" s="2">
        <v>0</v>
      </c>
      <c r="F421" s="2">
        <v>7713948</v>
      </c>
      <c r="G421" s="2">
        <v>7697999</v>
      </c>
      <c r="H421" s="2">
        <v>0</v>
      </c>
    </row>
    <row r="422" spans="1:8" x14ac:dyDescent="0.25">
      <c r="A422" s="59" t="s">
        <v>1298</v>
      </c>
      <c r="B422" s="2"/>
      <c r="C422" s="2"/>
      <c r="D422" s="2"/>
      <c r="E422" s="2"/>
      <c r="F422" s="2">
        <v>72119</v>
      </c>
      <c r="G422" s="2">
        <v>72119</v>
      </c>
      <c r="H422" s="2">
        <v>0</v>
      </c>
    </row>
    <row r="423" spans="1:8" x14ac:dyDescent="0.25">
      <c r="A423" s="59" t="s">
        <v>1148</v>
      </c>
      <c r="B423" s="2">
        <v>0</v>
      </c>
      <c r="C423" s="2">
        <v>0</v>
      </c>
      <c r="D423" s="2">
        <v>6819.8814639140573</v>
      </c>
      <c r="E423" s="2">
        <v>27619.2133736549</v>
      </c>
      <c r="F423" s="2">
        <v>99956</v>
      </c>
      <c r="G423" s="2">
        <v>90335</v>
      </c>
      <c r="H423" s="2">
        <v>927</v>
      </c>
    </row>
    <row r="424" spans="1:8" x14ac:dyDescent="0.25">
      <c r="A424" s="59" t="s">
        <v>1300</v>
      </c>
      <c r="B424" s="2"/>
      <c r="C424" s="2"/>
      <c r="D424" s="2"/>
      <c r="E424" s="2"/>
      <c r="F424" s="2">
        <v>61599</v>
      </c>
      <c r="G424" s="2">
        <v>63</v>
      </c>
      <c r="H424" s="2">
        <v>61517</v>
      </c>
    </row>
    <row r="425" spans="1:8" x14ac:dyDescent="0.25">
      <c r="A425" s="59" t="s">
        <v>1021</v>
      </c>
      <c r="B425" s="2">
        <v>0</v>
      </c>
      <c r="C425" s="2">
        <v>0</v>
      </c>
      <c r="D425" s="2">
        <v>23811.642513975519</v>
      </c>
      <c r="E425" s="2">
        <v>83967.948148901734</v>
      </c>
      <c r="F425" s="2">
        <v>48936</v>
      </c>
      <c r="G425" s="2">
        <v>48284</v>
      </c>
      <c r="H425" s="2">
        <v>641</v>
      </c>
    </row>
    <row r="426" spans="1:8" x14ac:dyDescent="0.25">
      <c r="A426" s="59" t="s">
        <v>1302</v>
      </c>
      <c r="B426" s="2"/>
      <c r="C426" s="2"/>
      <c r="D426" s="2"/>
      <c r="E426" s="2"/>
      <c r="F426" s="2">
        <v>161788</v>
      </c>
      <c r="G426" s="2">
        <v>61</v>
      </c>
      <c r="H426" s="2">
        <v>161684</v>
      </c>
    </row>
    <row r="427" spans="1:8" x14ac:dyDescent="0.25">
      <c r="A427" s="59" t="s">
        <v>1022</v>
      </c>
      <c r="B427" s="2">
        <v>0</v>
      </c>
      <c r="C427" s="2">
        <v>0</v>
      </c>
      <c r="D427" s="2">
        <v>20150.316713958851</v>
      </c>
      <c r="E427" s="2">
        <v>82259.488223031964</v>
      </c>
      <c r="F427" s="2">
        <v>10523</v>
      </c>
      <c r="G427" s="2">
        <v>5991</v>
      </c>
      <c r="H427" s="2">
        <v>1804</v>
      </c>
    </row>
    <row r="428" spans="1:8" x14ac:dyDescent="0.25">
      <c r="A428" s="59" t="s">
        <v>1151</v>
      </c>
      <c r="B428" s="2">
        <v>0</v>
      </c>
      <c r="C428" s="2">
        <v>0</v>
      </c>
      <c r="D428" s="2">
        <v>0</v>
      </c>
      <c r="E428" s="2">
        <v>0</v>
      </c>
      <c r="F428" s="2">
        <v>4485343</v>
      </c>
      <c r="G428" s="2">
        <v>4362518</v>
      </c>
      <c r="H428" s="2">
        <v>122802</v>
      </c>
    </row>
    <row r="429" spans="1:8" x14ac:dyDescent="0.25">
      <c r="A429" s="59" t="s">
        <v>1305</v>
      </c>
      <c r="B429" s="2"/>
      <c r="C429" s="2"/>
      <c r="D429" s="2"/>
      <c r="E429" s="2"/>
      <c r="F429" s="2">
        <v>38955</v>
      </c>
      <c r="G429" s="2">
        <v>57</v>
      </c>
      <c r="H429" s="2">
        <v>38640</v>
      </c>
    </row>
    <row r="430" spans="1:8" x14ac:dyDescent="0.25">
      <c r="A430" s="59" t="s">
        <v>1137</v>
      </c>
      <c r="B430" s="2">
        <v>0</v>
      </c>
      <c r="C430" s="2">
        <v>0</v>
      </c>
      <c r="D430" s="2">
        <v>7819.9373883557009</v>
      </c>
      <c r="E430" s="2">
        <v>30021.32815029937</v>
      </c>
      <c r="F430" s="2">
        <v>15543</v>
      </c>
      <c r="G430" s="2">
        <v>11258</v>
      </c>
      <c r="H430" s="2">
        <v>3562</v>
      </c>
    </row>
    <row r="431" spans="1:8" x14ac:dyDescent="0.25">
      <c r="A431" s="59" t="s">
        <v>1308</v>
      </c>
      <c r="B431" s="2"/>
      <c r="C431" s="2"/>
      <c r="D431" s="2"/>
      <c r="E431" s="2"/>
      <c r="F431" s="2">
        <v>883326</v>
      </c>
      <c r="G431" s="2">
        <v>875471</v>
      </c>
      <c r="H431" s="2">
        <v>0</v>
      </c>
    </row>
    <row r="432" spans="1:8" x14ac:dyDescent="0.25">
      <c r="A432" s="59" t="s">
        <v>1138</v>
      </c>
      <c r="B432" s="2">
        <v>0</v>
      </c>
      <c r="C432" s="2">
        <v>0</v>
      </c>
      <c r="D432" s="2">
        <v>7484.3913029975374</v>
      </c>
      <c r="E432" s="2">
        <v>28205.804871277949</v>
      </c>
      <c r="F432" s="2">
        <v>110992</v>
      </c>
      <c r="G432" s="2">
        <v>106382</v>
      </c>
      <c r="H432" s="2">
        <v>1940</v>
      </c>
    </row>
    <row r="433" spans="1:8" x14ac:dyDescent="0.25">
      <c r="A433" s="59" t="s">
        <v>1310</v>
      </c>
      <c r="B433" s="2"/>
      <c r="C433" s="2"/>
      <c r="D433" s="2"/>
      <c r="E433" s="2"/>
      <c r="F433" s="2">
        <v>216897</v>
      </c>
      <c r="G433" s="2">
        <v>216897</v>
      </c>
      <c r="H433" s="2">
        <v>0</v>
      </c>
    </row>
    <row r="434" spans="1:8" x14ac:dyDescent="0.25">
      <c r="A434" s="59" t="s">
        <v>1139</v>
      </c>
      <c r="B434" s="2">
        <v>0</v>
      </c>
      <c r="C434" s="2">
        <v>0</v>
      </c>
      <c r="D434" s="2">
        <v>8459.1827647788323</v>
      </c>
      <c r="E434" s="2">
        <v>27452.04793466517</v>
      </c>
      <c r="F434" s="2">
        <v>6931</v>
      </c>
      <c r="G434" s="2">
        <v>5862</v>
      </c>
      <c r="H434" s="2">
        <v>263</v>
      </c>
    </row>
    <row r="435" spans="1:8" x14ac:dyDescent="0.25">
      <c r="A435" s="59" t="s">
        <v>1312</v>
      </c>
      <c r="B435" s="2"/>
      <c r="C435" s="2"/>
      <c r="D435" s="2"/>
      <c r="E435" s="2"/>
      <c r="F435" s="2">
        <v>243804</v>
      </c>
      <c r="G435" s="2">
        <v>243804</v>
      </c>
      <c r="H435" s="2">
        <v>0</v>
      </c>
    </row>
    <row r="436" spans="1:8" x14ac:dyDescent="0.25">
      <c r="A436" s="59" t="s">
        <v>1140</v>
      </c>
      <c r="B436" s="2">
        <v>0</v>
      </c>
      <c r="C436" s="2">
        <v>0</v>
      </c>
      <c r="D436" s="2">
        <v>7258.0510991572946</v>
      </c>
      <c r="E436" s="2">
        <v>27208.804567680239</v>
      </c>
      <c r="F436" s="2">
        <v>59473</v>
      </c>
      <c r="G436" s="2">
        <v>46664</v>
      </c>
      <c r="H436" s="2">
        <v>217</v>
      </c>
    </row>
    <row r="437" spans="1:8" x14ac:dyDescent="0.25">
      <c r="A437" s="59" t="s">
        <v>1141</v>
      </c>
      <c r="B437" s="2">
        <v>0</v>
      </c>
      <c r="C437" s="2">
        <v>0</v>
      </c>
      <c r="D437" s="2">
        <v>7319.8258670508903</v>
      </c>
      <c r="E437" s="2">
        <v>28137.557673523272</v>
      </c>
      <c r="F437" s="2">
        <v>651</v>
      </c>
      <c r="G437" s="2">
        <v>55</v>
      </c>
      <c r="H437" s="2">
        <v>461</v>
      </c>
    </row>
    <row r="438" spans="1:8" x14ac:dyDescent="0.25">
      <c r="A438" s="59" t="s">
        <v>1128</v>
      </c>
      <c r="B438" s="2">
        <v>0</v>
      </c>
      <c r="C438" s="2">
        <v>0</v>
      </c>
      <c r="D438" s="2">
        <v>7751.3621026123328</v>
      </c>
      <c r="E438" s="2">
        <v>30450.24606434489</v>
      </c>
      <c r="F438" s="2">
        <v>163638</v>
      </c>
      <c r="G438" s="2">
        <v>149748</v>
      </c>
      <c r="H438" s="2">
        <v>7084</v>
      </c>
    </row>
    <row r="439" spans="1:8" x14ac:dyDescent="0.25">
      <c r="A439" s="59" t="s">
        <v>805</v>
      </c>
      <c r="B439" s="2">
        <v>0</v>
      </c>
      <c r="C439" s="2">
        <v>0</v>
      </c>
      <c r="D439" s="2">
        <v>0</v>
      </c>
      <c r="E439" s="2">
        <v>0</v>
      </c>
      <c r="F439" s="2">
        <v>505210</v>
      </c>
      <c r="G439" s="2">
        <v>505210</v>
      </c>
      <c r="H439" s="2">
        <v>0</v>
      </c>
    </row>
    <row r="440" spans="1:8" x14ac:dyDescent="0.25">
      <c r="A440" s="59" t="s">
        <v>872</v>
      </c>
      <c r="B440" s="2"/>
      <c r="C440" s="2"/>
      <c r="D440" s="2"/>
      <c r="E440" s="2"/>
      <c r="F440" s="2">
        <v>5</v>
      </c>
      <c r="G440" s="2">
        <v>0</v>
      </c>
      <c r="H440" s="2">
        <v>0</v>
      </c>
    </row>
    <row r="441" spans="1:8" x14ac:dyDescent="0.25">
      <c r="A441" s="59" t="s">
        <v>837</v>
      </c>
      <c r="B441" s="2">
        <v>0</v>
      </c>
      <c r="C441" s="2">
        <v>0</v>
      </c>
      <c r="D441" s="2">
        <v>0</v>
      </c>
      <c r="E441" s="2">
        <v>0</v>
      </c>
      <c r="F441" s="2">
        <v>28718</v>
      </c>
      <c r="G441" s="2">
        <v>28625</v>
      </c>
      <c r="H441" s="2">
        <v>89</v>
      </c>
    </row>
    <row r="442" spans="1:8" x14ac:dyDescent="0.25">
      <c r="A442" s="59" t="s">
        <v>679</v>
      </c>
      <c r="B442" s="2">
        <v>0</v>
      </c>
      <c r="C442" s="2">
        <v>0</v>
      </c>
      <c r="D442" s="2">
        <v>21035.033143319459</v>
      </c>
      <c r="E442" s="2">
        <v>82793.22432932946</v>
      </c>
      <c r="F442" s="2">
        <v>1205</v>
      </c>
      <c r="G442" s="2">
        <v>316</v>
      </c>
      <c r="H442" s="2">
        <v>882</v>
      </c>
    </row>
    <row r="443" spans="1:8" x14ac:dyDescent="0.25">
      <c r="A443" s="59" t="s">
        <v>903</v>
      </c>
      <c r="B443" s="2"/>
      <c r="C443" s="2"/>
      <c r="D443" s="2"/>
      <c r="E443" s="2"/>
      <c r="F443" s="2">
        <v>67890519</v>
      </c>
      <c r="G443" s="2">
        <v>67890519</v>
      </c>
      <c r="H443" s="2">
        <v>0</v>
      </c>
    </row>
    <row r="444" spans="1:8" x14ac:dyDescent="0.25">
      <c r="A444" s="59" t="s">
        <v>680</v>
      </c>
      <c r="B444" s="2">
        <v>0</v>
      </c>
      <c r="C444" s="2">
        <v>0</v>
      </c>
      <c r="D444" s="2">
        <v>20164.949593049529</v>
      </c>
      <c r="E444" s="2">
        <v>74512.110654158299</v>
      </c>
      <c r="F444" s="2">
        <v>9322</v>
      </c>
      <c r="G444" s="2">
        <v>411</v>
      </c>
      <c r="H444" s="2">
        <v>8911</v>
      </c>
    </row>
    <row r="445" spans="1:8" x14ac:dyDescent="0.25">
      <c r="A445" s="59" t="s">
        <v>821</v>
      </c>
      <c r="B445" s="2">
        <v>0</v>
      </c>
      <c r="C445" s="2">
        <v>0</v>
      </c>
      <c r="D445" s="2">
        <v>0</v>
      </c>
      <c r="E445" s="2">
        <v>0</v>
      </c>
      <c r="F445" s="2">
        <v>88839</v>
      </c>
      <c r="G445" s="2">
        <v>88839</v>
      </c>
      <c r="H445" s="2">
        <v>0</v>
      </c>
    </row>
    <row r="446" spans="1:8" x14ac:dyDescent="0.25">
      <c r="A446" s="59" t="s">
        <v>681</v>
      </c>
      <c r="B446" s="2">
        <v>0</v>
      </c>
      <c r="C446" s="2">
        <v>0</v>
      </c>
      <c r="D446" s="2">
        <v>20538.162429939512</v>
      </c>
      <c r="E446" s="2">
        <v>72406.762976219499</v>
      </c>
      <c r="F446" s="2">
        <v>370257</v>
      </c>
      <c r="G446" s="2">
        <v>330688</v>
      </c>
      <c r="H446" s="2">
        <v>21554</v>
      </c>
    </row>
    <row r="447" spans="1:8" x14ac:dyDescent="0.25">
      <c r="A447" s="59" t="s">
        <v>856</v>
      </c>
      <c r="B447" s="2"/>
      <c r="C447" s="2"/>
      <c r="D447" s="2"/>
      <c r="E447" s="2"/>
      <c r="F447" s="2">
        <v>103494</v>
      </c>
      <c r="G447" s="2">
        <v>103494</v>
      </c>
      <c r="H447" s="2">
        <v>0</v>
      </c>
    </row>
    <row r="448" spans="1:8" x14ac:dyDescent="0.25">
      <c r="A448" s="59" t="s">
        <v>682</v>
      </c>
      <c r="B448" s="2">
        <v>0</v>
      </c>
      <c r="C448" s="2">
        <v>0</v>
      </c>
      <c r="D448" s="2">
        <v>18091.015078110959</v>
      </c>
      <c r="E448" s="2">
        <v>54588.795325145933</v>
      </c>
      <c r="F448" s="2">
        <v>24754</v>
      </c>
      <c r="G448" s="2">
        <v>8449</v>
      </c>
      <c r="H448" s="2">
        <v>14212</v>
      </c>
    </row>
    <row r="449" spans="1:8" x14ac:dyDescent="0.25">
      <c r="A449" s="59" t="s">
        <v>887</v>
      </c>
      <c r="B449" s="2"/>
      <c r="C449" s="2"/>
      <c r="D449" s="2"/>
      <c r="E449" s="2"/>
      <c r="F449" s="2">
        <v>0</v>
      </c>
      <c r="G449" s="2">
        <v>0</v>
      </c>
      <c r="H449" s="2">
        <v>0</v>
      </c>
    </row>
    <row r="450" spans="1:8" x14ac:dyDescent="0.25">
      <c r="A450" s="59" t="s">
        <v>671</v>
      </c>
      <c r="B450" s="2">
        <v>0</v>
      </c>
      <c r="C450" s="2">
        <v>0</v>
      </c>
      <c r="D450" s="2">
        <v>16635.327203638732</v>
      </c>
      <c r="E450" s="2">
        <v>53348.793042103338</v>
      </c>
      <c r="F450" s="2">
        <v>252493</v>
      </c>
      <c r="G450" s="2">
        <v>248331</v>
      </c>
      <c r="H450" s="2">
        <v>3721</v>
      </c>
    </row>
    <row r="451" spans="1:8" x14ac:dyDescent="0.25">
      <c r="A451" s="59" t="s">
        <v>922</v>
      </c>
      <c r="B451" s="2"/>
      <c r="C451" s="2"/>
      <c r="D451" s="2"/>
      <c r="E451" s="2"/>
      <c r="F451" s="2">
        <v>23001</v>
      </c>
      <c r="G451" s="2">
        <v>23001</v>
      </c>
      <c r="H451" s="2">
        <v>0</v>
      </c>
    </row>
    <row r="452" spans="1:8" x14ac:dyDescent="0.25">
      <c r="A452" s="59" t="s">
        <v>684</v>
      </c>
      <c r="B452" s="2">
        <v>0</v>
      </c>
      <c r="C452" s="2">
        <v>0</v>
      </c>
      <c r="D452" s="2">
        <v>17702.658541624551</v>
      </c>
      <c r="E452" s="2">
        <v>67731.967803366424</v>
      </c>
      <c r="F452" s="2">
        <v>23038</v>
      </c>
      <c r="G452" s="2">
        <v>3125</v>
      </c>
      <c r="H452" s="2">
        <v>19913</v>
      </c>
    </row>
    <row r="453" spans="1:8" x14ac:dyDescent="0.25">
      <c r="A453" s="59" t="s">
        <v>677</v>
      </c>
      <c r="B453" s="2">
        <v>0</v>
      </c>
      <c r="C453" s="2">
        <v>0</v>
      </c>
      <c r="D453" s="2">
        <v>21390.954419370719</v>
      </c>
      <c r="E453" s="2">
        <v>96632.490949105035</v>
      </c>
      <c r="F453" s="2">
        <v>105478</v>
      </c>
      <c r="G453" s="2">
        <v>77410</v>
      </c>
      <c r="H453" s="2">
        <v>28067</v>
      </c>
    </row>
    <row r="454" spans="1:8" x14ac:dyDescent="0.25">
      <c r="A454" s="59" t="s">
        <v>685</v>
      </c>
      <c r="B454" s="2">
        <v>0</v>
      </c>
      <c r="C454" s="2">
        <v>0</v>
      </c>
      <c r="D454" s="2">
        <v>21054.69026729761</v>
      </c>
      <c r="E454" s="2">
        <v>79299.933686914388</v>
      </c>
      <c r="F454" s="2">
        <v>130082</v>
      </c>
      <c r="G454" s="2">
        <v>126807</v>
      </c>
      <c r="H454" s="2">
        <v>2957</v>
      </c>
    </row>
    <row r="455" spans="1:8" x14ac:dyDescent="0.25">
      <c r="A455" s="59" t="s">
        <v>829</v>
      </c>
      <c r="B455" s="2"/>
      <c r="C455" s="2"/>
      <c r="D455" s="2"/>
      <c r="E455" s="2"/>
      <c r="F455" s="2">
        <v>8323231</v>
      </c>
      <c r="G455" s="2">
        <v>7338268</v>
      </c>
      <c r="H455" s="2">
        <v>0</v>
      </c>
    </row>
    <row r="456" spans="1:8" x14ac:dyDescent="0.25">
      <c r="A456" s="59" t="s">
        <v>650</v>
      </c>
      <c r="B456" s="2">
        <v>0</v>
      </c>
      <c r="C456" s="2">
        <v>0</v>
      </c>
      <c r="D456" s="2">
        <v>26252.39060520806</v>
      </c>
      <c r="E456" s="2">
        <v>67290.367384230354</v>
      </c>
      <c r="F456" s="2">
        <v>69874</v>
      </c>
      <c r="G456" s="2">
        <v>22608</v>
      </c>
      <c r="H456" s="2">
        <v>536</v>
      </c>
    </row>
    <row r="457" spans="1:8" x14ac:dyDescent="0.25">
      <c r="A457" s="59" t="s">
        <v>845</v>
      </c>
      <c r="B457" s="2">
        <v>0</v>
      </c>
      <c r="C457" s="2">
        <v>0</v>
      </c>
      <c r="D457" s="2">
        <v>0</v>
      </c>
      <c r="E457" s="2">
        <v>0</v>
      </c>
      <c r="F457" s="2">
        <v>2280323</v>
      </c>
      <c r="G457" s="2">
        <v>2280323</v>
      </c>
      <c r="H457" s="2">
        <v>0</v>
      </c>
    </row>
    <row r="458" spans="1:8" x14ac:dyDescent="0.25">
      <c r="A458" s="59" t="s">
        <v>687</v>
      </c>
      <c r="B458" s="2">
        <v>0</v>
      </c>
      <c r="C458" s="2">
        <v>0</v>
      </c>
      <c r="D458" s="2">
        <v>15937.34013637673</v>
      </c>
      <c r="E458" s="2">
        <v>64016.783847385334</v>
      </c>
      <c r="F458" s="2">
        <v>221915</v>
      </c>
      <c r="G458" s="2">
        <v>468</v>
      </c>
      <c r="H458" s="2">
        <v>16693</v>
      </c>
    </row>
    <row r="459" spans="1:8" x14ac:dyDescent="0.25">
      <c r="A459" s="59" t="s">
        <v>864</v>
      </c>
      <c r="B459" s="2"/>
      <c r="C459" s="2"/>
      <c r="D459" s="2"/>
      <c r="E459" s="2"/>
      <c r="F459" s="2">
        <v>39729</v>
      </c>
      <c r="G459" s="2">
        <v>39664</v>
      </c>
      <c r="H459" s="2">
        <v>0</v>
      </c>
    </row>
    <row r="460" spans="1:8" x14ac:dyDescent="0.25">
      <c r="A460" s="59" t="s">
        <v>688</v>
      </c>
      <c r="B460" s="2">
        <v>0</v>
      </c>
      <c r="C460" s="2">
        <v>0</v>
      </c>
      <c r="D460" s="2">
        <v>18502.138658328709</v>
      </c>
      <c r="E460" s="2">
        <v>65534.661384405779</v>
      </c>
      <c r="F460" s="2">
        <v>250310</v>
      </c>
      <c r="G460" s="2">
        <v>167929</v>
      </c>
      <c r="H460" s="2">
        <v>75670</v>
      </c>
    </row>
    <row r="461" spans="1:8" x14ac:dyDescent="0.25">
      <c r="A461" s="59" t="s">
        <v>880</v>
      </c>
      <c r="B461" s="2"/>
      <c r="C461" s="2"/>
      <c r="D461" s="2"/>
      <c r="E461" s="2"/>
      <c r="F461" s="2">
        <v>22353</v>
      </c>
      <c r="G461" s="2">
        <v>22353</v>
      </c>
      <c r="H461" s="2">
        <v>0</v>
      </c>
    </row>
    <row r="462" spans="1:8" x14ac:dyDescent="0.25">
      <c r="A462" s="59" t="s">
        <v>689</v>
      </c>
      <c r="B462" s="2">
        <v>0</v>
      </c>
      <c r="C462" s="2">
        <v>0</v>
      </c>
      <c r="D462" s="2">
        <v>17026.710262916298</v>
      </c>
      <c r="E462" s="2">
        <v>66675.762491861213</v>
      </c>
      <c r="F462" s="2">
        <v>27269</v>
      </c>
      <c r="G462" s="2">
        <v>2984</v>
      </c>
      <c r="H462" s="2">
        <v>24285</v>
      </c>
    </row>
    <row r="463" spans="1:8" x14ac:dyDescent="0.25">
      <c r="A463" s="59" t="s">
        <v>895</v>
      </c>
      <c r="B463" s="2"/>
      <c r="C463" s="2"/>
      <c r="D463" s="2"/>
      <c r="E463" s="2"/>
      <c r="F463" s="2">
        <v>368957</v>
      </c>
      <c r="G463" s="2">
        <v>368938</v>
      </c>
      <c r="H463" s="2">
        <v>0</v>
      </c>
    </row>
    <row r="464" spans="1:8" x14ac:dyDescent="0.25">
      <c r="A464" s="59" t="s">
        <v>690</v>
      </c>
      <c r="B464" s="2">
        <v>0</v>
      </c>
      <c r="C464" s="2">
        <v>0</v>
      </c>
      <c r="D464" s="2">
        <v>17088.41318924892</v>
      </c>
      <c r="E464" s="2">
        <v>64948.193668040381</v>
      </c>
      <c r="F464" s="2">
        <v>2201</v>
      </c>
      <c r="G464" s="2">
        <v>562</v>
      </c>
      <c r="H464" s="2">
        <v>1505</v>
      </c>
    </row>
    <row r="465" spans="1:8" x14ac:dyDescent="0.25">
      <c r="A465" s="59" t="s">
        <v>914</v>
      </c>
      <c r="B465" s="2"/>
      <c r="C465" s="2"/>
      <c r="D465" s="2"/>
      <c r="E465" s="2"/>
      <c r="F465" s="2">
        <v>1371498</v>
      </c>
      <c r="G465" s="2">
        <v>1350089</v>
      </c>
      <c r="H465" s="2">
        <v>21409</v>
      </c>
    </row>
    <row r="466" spans="1:8" x14ac:dyDescent="0.25">
      <c r="A466" s="59" t="s">
        <v>691</v>
      </c>
      <c r="B466" s="2">
        <v>0</v>
      </c>
      <c r="C466" s="2">
        <v>0</v>
      </c>
      <c r="D466" s="2">
        <v>15716.36499024009</v>
      </c>
      <c r="E466" s="2">
        <v>60553.665450159868</v>
      </c>
      <c r="F466" s="2">
        <v>400</v>
      </c>
      <c r="G466" s="2">
        <v>284</v>
      </c>
      <c r="H466" s="2">
        <v>116</v>
      </c>
    </row>
    <row r="467" spans="1:8" x14ac:dyDescent="0.25">
      <c r="A467" s="59" t="s">
        <v>930</v>
      </c>
      <c r="B467" s="2"/>
      <c r="C467" s="2"/>
      <c r="D467" s="2"/>
      <c r="E467" s="2"/>
      <c r="F467" s="2">
        <v>9090627</v>
      </c>
      <c r="G467" s="2">
        <v>9090609</v>
      </c>
      <c r="H467" s="2">
        <v>0</v>
      </c>
    </row>
    <row r="468" spans="1:8" x14ac:dyDescent="0.25">
      <c r="A468" s="59" t="s">
        <v>692</v>
      </c>
      <c r="B468" s="2">
        <v>0</v>
      </c>
      <c r="C468" s="2">
        <v>0</v>
      </c>
      <c r="D468" s="2">
        <v>16700.945078918499</v>
      </c>
      <c r="E468" s="2">
        <v>63809.973188984142</v>
      </c>
      <c r="F468" s="2">
        <v>199799</v>
      </c>
      <c r="G468" s="2">
        <v>157604</v>
      </c>
      <c r="H468" s="2">
        <v>34140</v>
      </c>
    </row>
    <row r="469" spans="1:8" x14ac:dyDescent="0.25">
      <c r="A469" s="59" t="s">
        <v>809</v>
      </c>
      <c r="B469" s="2">
        <v>0</v>
      </c>
      <c r="C469" s="2">
        <v>0</v>
      </c>
      <c r="D469" s="2">
        <v>0</v>
      </c>
      <c r="E469" s="2">
        <v>0</v>
      </c>
      <c r="F469" s="2">
        <v>284954</v>
      </c>
      <c r="G469" s="2">
        <v>284954</v>
      </c>
      <c r="H469" s="2">
        <v>0</v>
      </c>
    </row>
    <row r="470" spans="1:8" x14ac:dyDescent="0.25">
      <c r="A470" s="59" t="s">
        <v>693</v>
      </c>
      <c r="B470" s="2">
        <v>0</v>
      </c>
      <c r="C470" s="2">
        <v>0</v>
      </c>
      <c r="D470" s="2">
        <v>16281.79448881071</v>
      </c>
      <c r="E470" s="2">
        <v>66338.763173476633</v>
      </c>
      <c r="F470" s="2">
        <v>11194</v>
      </c>
      <c r="G470" s="2">
        <v>1812</v>
      </c>
      <c r="H470" s="2">
        <v>9346</v>
      </c>
    </row>
    <row r="471" spans="1:8" x14ac:dyDescent="0.25">
      <c r="A471" s="59" t="s">
        <v>817</v>
      </c>
      <c r="B471" s="2">
        <v>0</v>
      </c>
      <c r="C471" s="2">
        <v>0</v>
      </c>
      <c r="D471" s="2">
        <v>0</v>
      </c>
      <c r="E471" s="2">
        <v>0</v>
      </c>
      <c r="F471" s="2">
        <v>172375</v>
      </c>
      <c r="G471" s="2">
        <v>36301</v>
      </c>
      <c r="H471" s="2">
        <v>136074</v>
      </c>
    </row>
    <row r="472" spans="1:8" x14ac:dyDescent="0.25">
      <c r="A472" s="59" t="s">
        <v>694</v>
      </c>
      <c r="B472" s="2">
        <v>0</v>
      </c>
      <c r="C472" s="2">
        <v>0</v>
      </c>
      <c r="D472" s="2">
        <v>17670.614202515429</v>
      </c>
      <c r="E472" s="2">
        <v>41848.695741428492</v>
      </c>
      <c r="F472" s="2">
        <v>3680</v>
      </c>
      <c r="G472" s="2">
        <v>300</v>
      </c>
      <c r="H472" s="2">
        <v>3321</v>
      </c>
    </row>
    <row r="473" spans="1:8" x14ac:dyDescent="0.25">
      <c r="A473" s="59" t="s">
        <v>825</v>
      </c>
      <c r="B473" s="2">
        <v>0</v>
      </c>
      <c r="C473" s="2">
        <v>0</v>
      </c>
      <c r="D473" s="2">
        <v>0</v>
      </c>
      <c r="E473" s="2">
        <v>0</v>
      </c>
      <c r="F473" s="2">
        <v>214176531</v>
      </c>
      <c r="G473" s="2">
        <v>214172240</v>
      </c>
      <c r="H473" s="2">
        <v>710</v>
      </c>
    </row>
    <row r="474" spans="1:8" x14ac:dyDescent="0.25">
      <c r="A474" s="59" t="s">
        <v>651</v>
      </c>
      <c r="B474" s="2">
        <v>0</v>
      </c>
      <c r="C474" s="2">
        <v>0</v>
      </c>
      <c r="D474" s="2">
        <v>24065.44278085394</v>
      </c>
      <c r="E474" s="2">
        <v>91531.39876233117</v>
      </c>
      <c r="F474" s="2">
        <v>116005</v>
      </c>
      <c r="G474" s="2">
        <v>104583</v>
      </c>
      <c r="H474" s="2">
        <v>11317</v>
      </c>
    </row>
    <row r="475" spans="1:8" x14ac:dyDescent="0.25">
      <c r="A475" s="59" t="s">
        <v>833</v>
      </c>
      <c r="B475" s="2">
        <v>0</v>
      </c>
      <c r="C475" s="2">
        <v>0</v>
      </c>
      <c r="D475" s="2">
        <v>0</v>
      </c>
      <c r="E475" s="2">
        <v>0</v>
      </c>
      <c r="F475" s="2">
        <v>1476262</v>
      </c>
      <c r="G475" s="2">
        <v>1476254</v>
      </c>
      <c r="H475" s="2">
        <v>0</v>
      </c>
    </row>
    <row r="476" spans="1:8" x14ac:dyDescent="0.25">
      <c r="A476" s="59" t="s">
        <v>696</v>
      </c>
      <c r="B476" s="2">
        <v>0</v>
      </c>
      <c r="C476" s="2">
        <v>0</v>
      </c>
      <c r="D476" s="2">
        <v>17030.347486498991</v>
      </c>
      <c r="E476" s="2">
        <v>58823.699163570622</v>
      </c>
      <c r="F476" s="2">
        <v>39418</v>
      </c>
      <c r="G476" s="2">
        <v>10887</v>
      </c>
      <c r="H476" s="2">
        <v>28200</v>
      </c>
    </row>
    <row r="477" spans="1:8" x14ac:dyDescent="0.25">
      <c r="A477" s="59" t="s">
        <v>673</v>
      </c>
      <c r="B477" s="2">
        <v>0</v>
      </c>
      <c r="C477" s="2">
        <v>0</v>
      </c>
      <c r="D477" s="2">
        <v>20966.007854347379</v>
      </c>
      <c r="E477" s="2">
        <v>80496.002376675271</v>
      </c>
      <c r="F477" s="2">
        <v>5904</v>
      </c>
      <c r="G477" s="2">
        <v>0</v>
      </c>
      <c r="H477" s="2">
        <v>5904</v>
      </c>
    </row>
    <row r="478" spans="1:8" x14ac:dyDescent="0.25">
      <c r="A478" s="59" t="s">
        <v>697</v>
      </c>
      <c r="B478" s="2">
        <v>0</v>
      </c>
      <c r="C478" s="2">
        <v>0</v>
      </c>
      <c r="D478" s="2">
        <v>15000.646932415841</v>
      </c>
      <c r="E478" s="2">
        <v>59798.804906793499</v>
      </c>
      <c r="F478" s="2">
        <v>24007</v>
      </c>
      <c r="G478" s="2">
        <v>6155</v>
      </c>
      <c r="H478" s="2">
        <v>17852</v>
      </c>
    </row>
    <row r="479" spans="1:8" x14ac:dyDescent="0.25">
      <c r="A479" s="59" t="s">
        <v>848</v>
      </c>
      <c r="B479" s="2"/>
      <c r="C479" s="2"/>
      <c r="D479" s="2"/>
      <c r="E479" s="2"/>
      <c r="F479" s="2">
        <v>57663</v>
      </c>
      <c r="G479" s="2">
        <v>57655</v>
      </c>
      <c r="H479" s="2">
        <v>0</v>
      </c>
    </row>
    <row r="480" spans="1:8" x14ac:dyDescent="0.25">
      <c r="A480" s="59" t="s">
        <v>698</v>
      </c>
      <c r="B480" s="2">
        <v>0</v>
      </c>
      <c r="C480" s="2">
        <v>0</v>
      </c>
      <c r="D480" s="2">
        <v>13524.229851340981</v>
      </c>
      <c r="E480" s="2">
        <v>40809.760551701402</v>
      </c>
      <c r="F480" s="2">
        <v>9560</v>
      </c>
      <c r="G480" s="2">
        <v>6115</v>
      </c>
      <c r="H480" s="2">
        <v>3440</v>
      </c>
    </row>
    <row r="481" spans="1:8" x14ac:dyDescent="0.25">
      <c r="A481" s="59" t="s">
        <v>860</v>
      </c>
      <c r="B481" s="2"/>
      <c r="C481" s="2"/>
      <c r="D481" s="2"/>
      <c r="E481" s="2"/>
      <c r="F481" s="2">
        <v>341472</v>
      </c>
      <c r="G481" s="2">
        <v>341472</v>
      </c>
      <c r="H481" s="2">
        <v>0</v>
      </c>
    </row>
    <row r="482" spans="1:8" x14ac:dyDescent="0.25">
      <c r="A482" s="59" t="s">
        <v>699</v>
      </c>
      <c r="B482" s="2">
        <v>0</v>
      </c>
      <c r="C482" s="2">
        <v>0</v>
      </c>
      <c r="D482" s="2">
        <v>16872.590772808238</v>
      </c>
      <c r="E482" s="2">
        <v>55399.429993623417</v>
      </c>
      <c r="F482" s="2">
        <v>7425</v>
      </c>
      <c r="G482" s="2">
        <v>5594</v>
      </c>
      <c r="H482" s="2">
        <v>1831</v>
      </c>
    </row>
    <row r="483" spans="1:8" x14ac:dyDescent="0.25">
      <c r="A483" s="59" t="s">
        <v>868</v>
      </c>
      <c r="B483" s="2"/>
      <c r="C483" s="2"/>
      <c r="D483" s="2"/>
      <c r="E483" s="2"/>
      <c r="F483" s="2">
        <v>25634094</v>
      </c>
      <c r="G483" s="2">
        <v>25634094</v>
      </c>
      <c r="H483" s="2">
        <v>0</v>
      </c>
    </row>
    <row r="484" spans="1:8" x14ac:dyDescent="0.25">
      <c r="A484" s="59" t="s">
        <v>652</v>
      </c>
      <c r="B484" s="2">
        <v>0</v>
      </c>
      <c r="C484" s="2">
        <v>0</v>
      </c>
      <c r="D484" s="2">
        <v>23323.650040278819</v>
      </c>
      <c r="E484" s="2">
        <v>93514.748489039004</v>
      </c>
      <c r="F484" s="2">
        <v>737</v>
      </c>
      <c r="G484" s="2">
        <v>117</v>
      </c>
      <c r="H484" s="2">
        <v>620</v>
      </c>
    </row>
    <row r="485" spans="1:8" x14ac:dyDescent="0.25">
      <c r="A485" s="59" t="s">
        <v>876</v>
      </c>
      <c r="B485" s="2"/>
      <c r="C485" s="2"/>
      <c r="D485" s="2"/>
      <c r="E485" s="2"/>
      <c r="F485" s="2">
        <v>97199</v>
      </c>
      <c r="G485" s="2">
        <v>97199</v>
      </c>
      <c r="H485" s="2">
        <v>0</v>
      </c>
    </row>
    <row r="486" spans="1:8" x14ac:dyDescent="0.25">
      <c r="A486" s="59" t="s">
        <v>653</v>
      </c>
      <c r="B486" s="2">
        <v>0</v>
      </c>
      <c r="C486" s="2">
        <v>0</v>
      </c>
      <c r="D486" s="2">
        <v>24291.727504974981</v>
      </c>
      <c r="E486" s="2">
        <v>91369.006387976988</v>
      </c>
      <c r="F486" s="2">
        <v>15940</v>
      </c>
      <c r="G486" s="2">
        <v>10410</v>
      </c>
      <c r="H486" s="2">
        <v>4912</v>
      </c>
    </row>
    <row r="487" spans="1:8" x14ac:dyDescent="0.25">
      <c r="A487" s="59" t="s">
        <v>883</v>
      </c>
      <c r="B487" s="2"/>
      <c r="C487" s="2"/>
      <c r="D487" s="2"/>
      <c r="E487" s="2"/>
      <c r="F487" s="2">
        <v>1693128</v>
      </c>
      <c r="G487" s="2">
        <v>1693128</v>
      </c>
      <c r="H487" s="2">
        <v>0</v>
      </c>
    </row>
    <row r="488" spans="1:8" x14ac:dyDescent="0.25">
      <c r="A488" s="59" t="s">
        <v>702</v>
      </c>
      <c r="B488" s="2">
        <v>0</v>
      </c>
      <c r="C488" s="2">
        <v>0</v>
      </c>
      <c r="D488" s="2">
        <v>18601.57137999616</v>
      </c>
      <c r="E488" s="2">
        <v>55719.51984989932</v>
      </c>
      <c r="F488" s="2">
        <v>4240</v>
      </c>
      <c r="G488" s="2">
        <v>1080</v>
      </c>
      <c r="H488" s="2">
        <v>3148</v>
      </c>
    </row>
    <row r="489" spans="1:8" x14ac:dyDescent="0.25">
      <c r="A489" s="59" t="s">
        <v>891</v>
      </c>
      <c r="B489" s="2"/>
      <c r="C489" s="2"/>
      <c r="D489" s="2"/>
      <c r="E489" s="2"/>
      <c r="F489" s="2">
        <v>6636337</v>
      </c>
      <c r="G489" s="2">
        <v>6139343</v>
      </c>
      <c r="H489" s="2">
        <v>0</v>
      </c>
    </row>
    <row r="490" spans="1:8" x14ac:dyDescent="0.25">
      <c r="A490" s="59" t="s">
        <v>703</v>
      </c>
      <c r="B490" s="2">
        <v>0</v>
      </c>
      <c r="C490" s="2">
        <v>0</v>
      </c>
      <c r="D490" s="2">
        <v>14484.202864724009</v>
      </c>
      <c r="E490" s="2">
        <v>55379.312199363987</v>
      </c>
      <c r="F490" s="2">
        <v>19360</v>
      </c>
      <c r="G490" s="2">
        <v>86</v>
      </c>
      <c r="H490" s="2">
        <v>19274</v>
      </c>
    </row>
    <row r="491" spans="1:8" x14ac:dyDescent="0.25">
      <c r="A491" s="59" t="s">
        <v>899</v>
      </c>
      <c r="B491" s="2"/>
      <c r="C491" s="2"/>
      <c r="D491" s="2"/>
      <c r="E491" s="2"/>
      <c r="F491" s="2">
        <v>51861</v>
      </c>
      <c r="G491" s="2">
        <v>51861</v>
      </c>
      <c r="H491" s="2">
        <v>0</v>
      </c>
    </row>
    <row r="492" spans="1:8" x14ac:dyDescent="0.25">
      <c r="A492" s="59" t="s">
        <v>704</v>
      </c>
      <c r="B492" s="2">
        <v>0</v>
      </c>
      <c r="C492" s="2">
        <v>0</v>
      </c>
      <c r="D492" s="2">
        <v>14526.51483590904</v>
      </c>
      <c r="E492" s="2">
        <v>54696.182266856231</v>
      </c>
      <c r="F492" s="2">
        <v>8311</v>
      </c>
      <c r="G492" s="2">
        <v>2050</v>
      </c>
      <c r="H492" s="2">
        <v>6261</v>
      </c>
    </row>
    <row r="493" spans="1:8" x14ac:dyDescent="0.25">
      <c r="A493" s="59" t="s">
        <v>910</v>
      </c>
      <c r="B493" s="2"/>
      <c r="C493" s="2"/>
      <c r="D493" s="2"/>
      <c r="E493" s="2"/>
      <c r="F493" s="2">
        <v>4175476</v>
      </c>
      <c r="G493" s="2">
        <v>4175476</v>
      </c>
      <c r="H493" s="2">
        <v>0</v>
      </c>
    </row>
    <row r="494" spans="1:8" x14ac:dyDescent="0.25">
      <c r="A494" s="59" t="s">
        <v>705</v>
      </c>
      <c r="B494" s="2">
        <v>0</v>
      </c>
      <c r="C494" s="2">
        <v>0</v>
      </c>
      <c r="D494" s="2">
        <v>17275.875487162859</v>
      </c>
      <c r="E494" s="2">
        <v>54914.458963583857</v>
      </c>
      <c r="F494" s="2">
        <v>6569</v>
      </c>
      <c r="G494" s="2">
        <v>84</v>
      </c>
      <c r="H494" s="2">
        <v>6442</v>
      </c>
    </row>
    <row r="495" spans="1:8" x14ac:dyDescent="0.25">
      <c r="A495" s="59" t="s">
        <v>918</v>
      </c>
      <c r="B495" s="2"/>
      <c r="C495" s="2"/>
      <c r="D495" s="2"/>
      <c r="E495" s="2"/>
      <c r="F495" s="2">
        <v>1992051</v>
      </c>
      <c r="G495" s="2">
        <v>1992051</v>
      </c>
      <c r="H495" s="2">
        <v>0</v>
      </c>
    </row>
    <row r="496" spans="1:8" x14ac:dyDescent="0.25">
      <c r="A496" s="59" t="s">
        <v>706</v>
      </c>
      <c r="B496" s="2">
        <v>0</v>
      </c>
      <c r="C496" s="2">
        <v>0</v>
      </c>
      <c r="D496" s="2">
        <v>15516.04209588091</v>
      </c>
      <c r="E496" s="2">
        <v>51564.296080105887</v>
      </c>
      <c r="F496" s="2">
        <v>1174</v>
      </c>
      <c r="G496" s="2">
        <v>251</v>
      </c>
      <c r="H496" s="2">
        <v>921</v>
      </c>
    </row>
    <row r="497" spans="1:8" x14ac:dyDescent="0.25">
      <c r="A497" s="59" t="s">
        <v>926</v>
      </c>
      <c r="B497" s="2"/>
      <c r="C497" s="2"/>
      <c r="D497" s="2"/>
      <c r="E497" s="2"/>
      <c r="F497" s="2">
        <v>3223883</v>
      </c>
      <c r="G497" s="2">
        <v>3080357</v>
      </c>
      <c r="H497" s="2">
        <v>28482</v>
      </c>
    </row>
    <row r="498" spans="1:8" x14ac:dyDescent="0.25">
      <c r="A498" s="59" t="s">
        <v>707</v>
      </c>
      <c r="B498" s="2">
        <v>0</v>
      </c>
      <c r="C498" s="2">
        <v>0</v>
      </c>
      <c r="D498" s="2">
        <v>7019.2728350771686</v>
      </c>
      <c r="E498" s="2">
        <v>27915.926658197801</v>
      </c>
      <c r="F498" s="2">
        <v>3149</v>
      </c>
      <c r="G498" s="2">
        <v>137</v>
      </c>
      <c r="H498" s="2">
        <v>2770</v>
      </c>
    </row>
    <row r="499" spans="1:8" x14ac:dyDescent="0.25">
      <c r="A499" s="59" t="s">
        <v>959</v>
      </c>
      <c r="B499" s="2">
        <v>0</v>
      </c>
      <c r="C499" s="2">
        <v>0</v>
      </c>
      <c r="D499" s="2">
        <v>6583.9096911845681</v>
      </c>
      <c r="E499" s="2">
        <v>27497.665123006838</v>
      </c>
      <c r="F499" s="2">
        <v>17968</v>
      </c>
      <c r="G499" s="2">
        <v>15272</v>
      </c>
      <c r="H499" s="2">
        <v>2693</v>
      </c>
    </row>
    <row r="500" spans="1:8" x14ac:dyDescent="0.25">
      <c r="A500" s="59" t="s">
        <v>708</v>
      </c>
      <c r="B500" s="2">
        <v>0</v>
      </c>
      <c r="C500" s="2">
        <v>0</v>
      </c>
      <c r="D500" s="2">
        <v>15624.28518952575</v>
      </c>
      <c r="E500" s="2">
        <v>54062.14779608418</v>
      </c>
      <c r="F500" s="2">
        <v>2826</v>
      </c>
      <c r="G500" s="2">
        <v>13</v>
      </c>
      <c r="H500" s="2">
        <v>2779</v>
      </c>
    </row>
    <row r="501" spans="1:8" x14ac:dyDescent="0.25">
      <c r="A501" s="59" t="s">
        <v>807</v>
      </c>
      <c r="B501" s="2">
        <v>0</v>
      </c>
      <c r="C501" s="2">
        <v>0</v>
      </c>
      <c r="D501" s="2">
        <v>0</v>
      </c>
      <c r="E501" s="2">
        <v>0</v>
      </c>
      <c r="F501" s="2">
        <v>409696</v>
      </c>
      <c r="G501" s="2">
        <v>312515</v>
      </c>
      <c r="H501" s="2">
        <v>0</v>
      </c>
    </row>
    <row r="502" spans="1:8" x14ac:dyDescent="0.25">
      <c r="A502" s="59" t="s">
        <v>709</v>
      </c>
      <c r="B502" s="2">
        <v>0</v>
      </c>
      <c r="C502" s="2">
        <v>0</v>
      </c>
      <c r="D502" s="2">
        <v>14911.3611343755</v>
      </c>
      <c r="E502" s="2">
        <v>57245.085440994728</v>
      </c>
      <c r="F502" s="2">
        <v>32212</v>
      </c>
      <c r="G502" s="2">
        <v>25058</v>
      </c>
      <c r="H502" s="2">
        <v>7112</v>
      </c>
    </row>
    <row r="503" spans="1:8" x14ac:dyDescent="0.25">
      <c r="A503" s="59" t="s">
        <v>676</v>
      </c>
      <c r="B503" s="2">
        <v>0</v>
      </c>
      <c r="C503" s="2">
        <v>0</v>
      </c>
      <c r="D503" s="2">
        <v>21437.50839453287</v>
      </c>
      <c r="E503" s="2">
        <v>50165.319691288823</v>
      </c>
      <c r="F503" s="2">
        <v>38872</v>
      </c>
      <c r="G503" s="2">
        <v>36096</v>
      </c>
      <c r="H503" s="2">
        <v>2776</v>
      </c>
    </row>
    <row r="504" spans="1:8" x14ac:dyDescent="0.25">
      <c r="A504" s="59" t="s">
        <v>710</v>
      </c>
      <c r="B504" s="2">
        <v>0</v>
      </c>
      <c r="C504" s="2">
        <v>0</v>
      </c>
      <c r="D504" s="2">
        <v>15580.872551089131</v>
      </c>
      <c r="E504" s="2">
        <v>37934.382018370627</v>
      </c>
      <c r="F504" s="2">
        <v>2728</v>
      </c>
      <c r="G504" s="2">
        <v>12</v>
      </c>
      <c r="H504" s="2">
        <v>2716</v>
      </c>
    </row>
    <row r="505" spans="1:8" x14ac:dyDescent="0.25">
      <c r="A505" s="59" t="s">
        <v>815</v>
      </c>
      <c r="B505" s="2">
        <v>0</v>
      </c>
      <c r="C505" s="2">
        <v>0</v>
      </c>
      <c r="D505" s="2">
        <v>0</v>
      </c>
      <c r="E505" s="2">
        <v>0</v>
      </c>
      <c r="F505" s="2">
        <v>236683</v>
      </c>
      <c r="G505" s="2">
        <v>71047</v>
      </c>
      <c r="H505" s="2">
        <v>132</v>
      </c>
    </row>
    <row r="506" spans="1:8" x14ac:dyDescent="0.25">
      <c r="A506" s="59" t="s">
        <v>711</v>
      </c>
      <c r="B506" s="2">
        <v>0</v>
      </c>
      <c r="C506" s="2">
        <v>0</v>
      </c>
      <c r="D506" s="2">
        <v>15485.825029506281</v>
      </c>
      <c r="E506" s="2">
        <v>32975.539266714462</v>
      </c>
      <c r="F506" s="2">
        <v>813</v>
      </c>
      <c r="G506" s="2">
        <v>511</v>
      </c>
      <c r="H506" s="2">
        <v>69</v>
      </c>
    </row>
    <row r="507" spans="1:8" x14ac:dyDescent="0.25">
      <c r="A507" s="59" t="s">
        <v>819</v>
      </c>
      <c r="B507" s="2">
        <v>0</v>
      </c>
      <c r="C507" s="2">
        <v>0</v>
      </c>
      <c r="D507" s="2">
        <v>0</v>
      </c>
      <c r="E507" s="2">
        <v>0</v>
      </c>
      <c r="F507" s="2">
        <v>58368176</v>
      </c>
      <c r="G507" s="2">
        <v>58368176</v>
      </c>
      <c r="H507" s="2">
        <v>0</v>
      </c>
    </row>
    <row r="508" spans="1:8" x14ac:dyDescent="0.25">
      <c r="A508" s="59" t="s">
        <v>712</v>
      </c>
      <c r="B508" s="2">
        <v>0</v>
      </c>
      <c r="C508" s="2">
        <v>0</v>
      </c>
      <c r="D508" s="2">
        <v>13423.542153420231</v>
      </c>
      <c r="E508" s="2">
        <v>53121.20254765053</v>
      </c>
      <c r="F508" s="2">
        <v>167648</v>
      </c>
      <c r="G508" s="2">
        <v>282</v>
      </c>
      <c r="H508" s="2">
        <v>15211</v>
      </c>
    </row>
    <row r="509" spans="1:8" x14ac:dyDescent="0.25">
      <c r="A509" s="59" t="s">
        <v>823</v>
      </c>
      <c r="B509" s="2">
        <v>0</v>
      </c>
      <c r="C509" s="2">
        <v>0</v>
      </c>
      <c r="D509" s="2">
        <v>0</v>
      </c>
      <c r="E509" s="2">
        <v>0</v>
      </c>
      <c r="F509" s="2">
        <v>195688</v>
      </c>
      <c r="G509" s="2">
        <v>195492</v>
      </c>
      <c r="H509" s="2">
        <v>0</v>
      </c>
    </row>
    <row r="510" spans="1:8" x14ac:dyDescent="0.25">
      <c r="A510" s="59" t="s">
        <v>713</v>
      </c>
      <c r="B510" s="2">
        <v>0</v>
      </c>
      <c r="C510" s="2">
        <v>0</v>
      </c>
      <c r="D510" s="2">
        <v>13842.11918600954</v>
      </c>
      <c r="E510" s="2">
        <v>53276.243768774533</v>
      </c>
      <c r="F510" s="2">
        <v>17748</v>
      </c>
      <c r="G510" s="2">
        <v>16541</v>
      </c>
      <c r="H510" s="2">
        <v>878</v>
      </c>
    </row>
    <row r="511" spans="1:8" x14ac:dyDescent="0.25">
      <c r="A511" s="59" t="s">
        <v>827</v>
      </c>
      <c r="B511" s="2">
        <v>0</v>
      </c>
      <c r="C511" s="2">
        <v>0</v>
      </c>
      <c r="D511" s="2">
        <v>0</v>
      </c>
      <c r="E511" s="2">
        <v>0</v>
      </c>
      <c r="F511" s="2">
        <v>28113</v>
      </c>
      <c r="G511" s="2">
        <v>28105</v>
      </c>
      <c r="H511" s="2">
        <v>0</v>
      </c>
    </row>
    <row r="512" spans="1:8" x14ac:dyDescent="0.25">
      <c r="A512" s="59" t="s">
        <v>714</v>
      </c>
      <c r="B512" s="2">
        <v>0</v>
      </c>
      <c r="C512" s="2">
        <v>0</v>
      </c>
      <c r="D512" s="2">
        <v>14727.566857003771</v>
      </c>
      <c r="E512" s="2">
        <v>40315.986890428103</v>
      </c>
      <c r="F512" s="2">
        <v>64</v>
      </c>
      <c r="G512" s="2">
        <v>13</v>
      </c>
      <c r="H512" s="2">
        <v>46</v>
      </c>
    </row>
    <row r="513" spans="1:8" x14ac:dyDescent="0.25">
      <c r="A513" s="59" t="s">
        <v>831</v>
      </c>
      <c r="B513" s="2">
        <v>0</v>
      </c>
      <c r="C513" s="2">
        <v>0</v>
      </c>
      <c r="D513" s="2">
        <v>0</v>
      </c>
      <c r="E513" s="2">
        <v>0</v>
      </c>
      <c r="F513" s="2">
        <v>92453</v>
      </c>
      <c r="G513" s="2">
        <v>92453</v>
      </c>
      <c r="H513" s="2">
        <v>0</v>
      </c>
    </row>
    <row r="514" spans="1:8" x14ac:dyDescent="0.25">
      <c r="A514" s="59" t="s">
        <v>654</v>
      </c>
      <c r="B514" s="2">
        <v>0</v>
      </c>
      <c r="C514" s="2">
        <v>0</v>
      </c>
      <c r="D514" s="2">
        <v>5482.2875560442326</v>
      </c>
      <c r="E514" s="2">
        <v>46866.009603350147</v>
      </c>
      <c r="F514" s="2">
        <v>931398</v>
      </c>
      <c r="G514" s="2">
        <v>689846</v>
      </c>
      <c r="H514" s="2">
        <v>239728</v>
      </c>
    </row>
    <row r="515" spans="1:8" x14ac:dyDescent="0.25">
      <c r="A515" s="59" t="s">
        <v>835</v>
      </c>
      <c r="B515" s="2">
        <v>0</v>
      </c>
      <c r="C515" s="2">
        <v>0</v>
      </c>
      <c r="D515" s="2">
        <v>0</v>
      </c>
      <c r="E515" s="2">
        <v>0</v>
      </c>
      <c r="F515" s="2">
        <v>1063</v>
      </c>
      <c r="G515" s="2">
        <v>1</v>
      </c>
      <c r="H515" s="2">
        <v>1056</v>
      </c>
    </row>
    <row r="516" spans="1:8" x14ac:dyDescent="0.25">
      <c r="A516" s="59" t="s">
        <v>716</v>
      </c>
      <c r="B516" s="2">
        <v>0</v>
      </c>
      <c r="C516" s="2">
        <v>0</v>
      </c>
      <c r="D516" s="2">
        <v>13857.92083928047</v>
      </c>
      <c r="E516" s="2">
        <v>52768.076210686733</v>
      </c>
      <c r="F516" s="2">
        <v>76668</v>
      </c>
      <c r="G516" s="2">
        <v>7740</v>
      </c>
      <c r="H516" s="2">
        <v>14958</v>
      </c>
    </row>
    <row r="517" spans="1:8" x14ac:dyDescent="0.25">
      <c r="A517" s="59" t="s">
        <v>839</v>
      </c>
      <c r="B517" s="2">
        <v>0</v>
      </c>
      <c r="C517" s="2">
        <v>0</v>
      </c>
      <c r="D517" s="2">
        <v>0</v>
      </c>
      <c r="E517" s="2">
        <v>0</v>
      </c>
      <c r="F517" s="2">
        <v>317340</v>
      </c>
      <c r="G517" s="2">
        <v>317340</v>
      </c>
      <c r="H517" s="2">
        <v>0</v>
      </c>
    </row>
    <row r="518" spans="1:8" x14ac:dyDescent="0.25">
      <c r="A518" s="59" t="s">
        <v>717</v>
      </c>
      <c r="B518" s="2">
        <v>0</v>
      </c>
      <c r="C518" s="2">
        <v>0</v>
      </c>
      <c r="D518" s="2">
        <v>13191.554453349139</v>
      </c>
      <c r="E518" s="2">
        <v>49153.91654253818</v>
      </c>
      <c r="F518" s="2">
        <v>762</v>
      </c>
      <c r="G518" s="2">
        <v>148</v>
      </c>
      <c r="H518" s="2">
        <v>574</v>
      </c>
    </row>
    <row r="519" spans="1:8" x14ac:dyDescent="0.25">
      <c r="A519" s="59" t="s">
        <v>843</v>
      </c>
      <c r="B519" s="2">
        <v>0</v>
      </c>
      <c r="C519" s="2">
        <v>0</v>
      </c>
      <c r="D519" s="2">
        <v>0</v>
      </c>
      <c r="E519" s="2">
        <v>0</v>
      </c>
      <c r="F519" s="2">
        <v>1745809</v>
      </c>
      <c r="G519" s="2">
        <v>1566624</v>
      </c>
      <c r="H519" s="2">
        <v>0</v>
      </c>
    </row>
    <row r="520" spans="1:8" x14ac:dyDescent="0.25">
      <c r="A520" s="59" t="s">
        <v>718</v>
      </c>
      <c r="B520" s="2">
        <v>0</v>
      </c>
      <c r="C520" s="2">
        <v>0</v>
      </c>
      <c r="D520" s="2">
        <v>13867.968255066189</v>
      </c>
      <c r="E520" s="2">
        <v>54628.325229101873</v>
      </c>
      <c r="F520" s="2">
        <v>72016</v>
      </c>
      <c r="G520" s="2">
        <v>67537</v>
      </c>
      <c r="H520" s="2">
        <v>169</v>
      </c>
    </row>
    <row r="521" spans="1:8" x14ac:dyDescent="0.25">
      <c r="A521" s="59" t="s">
        <v>1283</v>
      </c>
      <c r="B521" s="2">
        <v>0</v>
      </c>
      <c r="C521" s="2">
        <v>0</v>
      </c>
      <c r="D521" s="2">
        <v>0</v>
      </c>
      <c r="E521" s="2">
        <v>0</v>
      </c>
      <c r="F521" s="2">
        <v>53996300</v>
      </c>
      <c r="G521" s="2">
        <v>53996300</v>
      </c>
      <c r="H521" s="2">
        <v>0</v>
      </c>
    </row>
    <row r="522" spans="1:8" x14ac:dyDescent="0.25">
      <c r="A522" s="59" t="s">
        <v>646</v>
      </c>
      <c r="B522" s="2">
        <v>0</v>
      </c>
      <c r="C522" s="2">
        <v>0</v>
      </c>
      <c r="D522" s="2">
        <v>25424.979751879931</v>
      </c>
      <c r="E522" s="2">
        <v>97587.544675711266</v>
      </c>
      <c r="F522" s="2">
        <v>40123</v>
      </c>
      <c r="G522" s="2">
        <v>10767</v>
      </c>
      <c r="H522" s="2">
        <v>25476</v>
      </c>
    </row>
    <row r="523" spans="1:8" x14ac:dyDescent="0.25">
      <c r="A523" s="59" t="s">
        <v>850</v>
      </c>
      <c r="B523" s="2"/>
      <c r="C523" s="2"/>
      <c r="D523" s="2"/>
      <c r="E523" s="2"/>
      <c r="F523" s="2">
        <v>357096</v>
      </c>
      <c r="G523" s="2">
        <v>357096</v>
      </c>
      <c r="H523" s="2">
        <v>0</v>
      </c>
    </row>
    <row r="524" spans="1:8" x14ac:dyDescent="0.25">
      <c r="A524" s="59" t="s">
        <v>720</v>
      </c>
      <c r="B524" s="2">
        <v>0</v>
      </c>
      <c r="C524" s="2">
        <v>0</v>
      </c>
      <c r="D524" s="2">
        <v>12329.788401735919</v>
      </c>
      <c r="E524" s="2">
        <v>47477.116495535083</v>
      </c>
      <c r="F524" s="2">
        <v>61269</v>
      </c>
      <c r="G524" s="2">
        <v>34382</v>
      </c>
      <c r="H524" s="2">
        <v>24900</v>
      </c>
    </row>
    <row r="525" spans="1:8" x14ac:dyDescent="0.25">
      <c r="A525" s="59" t="s">
        <v>858</v>
      </c>
      <c r="B525" s="2"/>
      <c r="C525" s="2"/>
      <c r="D525" s="2"/>
      <c r="E525" s="2"/>
      <c r="F525" s="2">
        <v>84056</v>
      </c>
      <c r="G525" s="2">
        <v>84056</v>
      </c>
      <c r="H525" s="2">
        <v>0</v>
      </c>
    </row>
    <row r="526" spans="1:8" x14ac:dyDescent="0.25">
      <c r="A526" s="59" t="s">
        <v>721</v>
      </c>
      <c r="B526" s="2">
        <v>0</v>
      </c>
      <c r="C526" s="2">
        <v>0</v>
      </c>
      <c r="D526" s="2">
        <v>12686.744727151199</v>
      </c>
      <c r="E526" s="2">
        <v>47493.921924357594</v>
      </c>
      <c r="F526" s="2">
        <v>42</v>
      </c>
      <c r="G526" s="2">
        <v>12</v>
      </c>
      <c r="H526" s="2">
        <v>4</v>
      </c>
    </row>
    <row r="527" spans="1:8" x14ac:dyDescent="0.25">
      <c r="A527" s="59" t="s">
        <v>862</v>
      </c>
      <c r="B527" s="2"/>
      <c r="C527" s="2"/>
      <c r="D527" s="2"/>
      <c r="E527" s="2"/>
      <c r="F527" s="2">
        <v>28047429</v>
      </c>
      <c r="G527" s="2">
        <v>28047429</v>
      </c>
      <c r="H527" s="2">
        <v>0</v>
      </c>
    </row>
    <row r="528" spans="1:8" x14ac:dyDescent="0.25">
      <c r="A528" s="59" t="s">
        <v>722</v>
      </c>
      <c r="B528" s="2">
        <v>0</v>
      </c>
      <c r="C528" s="2">
        <v>0</v>
      </c>
      <c r="D528" s="2">
        <v>0</v>
      </c>
      <c r="E528" s="2">
        <v>232.7507145389107</v>
      </c>
      <c r="F528" s="2">
        <v>777</v>
      </c>
      <c r="G528" s="2">
        <v>471</v>
      </c>
      <c r="H528" s="2">
        <v>260</v>
      </c>
    </row>
    <row r="529" spans="1:8" x14ac:dyDescent="0.25">
      <c r="A529" s="59" t="s">
        <v>866</v>
      </c>
      <c r="B529" s="2"/>
      <c r="C529" s="2"/>
      <c r="D529" s="2"/>
      <c r="E529" s="2"/>
      <c r="F529" s="2">
        <v>36932</v>
      </c>
      <c r="G529" s="2">
        <v>0</v>
      </c>
      <c r="H529" s="2">
        <v>36932</v>
      </c>
    </row>
    <row r="530" spans="1:8" x14ac:dyDescent="0.25">
      <c r="A530" s="59" t="s">
        <v>723</v>
      </c>
      <c r="B530" s="2">
        <v>0</v>
      </c>
      <c r="C530" s="2">
        <v>0</v>
      </c>
      <c r="D530" s="2">
        <v>13251.83228867714</v>
      </c>
      <c r="E530" s="2">
        <v>42095.246763579431</v>
      </c>
      <c r="F530" s="2">
        <v>1237</v>
      </c>
      <c r="G530" s="2">
        <v>510</v>
      </c>
      <c r="H530" s="2">
        <v>709</v>
      </c>
    </row>
    <row r="531" spans="1:8" x14ac:dyDescent="0.25">
      <c r="A531" s="59" t="s">
        <v>870</v>
      </c>
      <c r="B531" s="2"/>
      <c r="C531" s="2"/>
      <c r="D531" s="2"/>
      <c r="E531" s="2"/>
      <c r="F531" s="2">
        <v>8588105</v>
      </c>
      <c r="G531" s="2">
        <v>4047974</v>
      </c>
      <c r="H531" s="2">
        <v>0</v>
      </c>
    </row>
    <row r="532" spans="1:8" x14ac:dyDescent="0.25">
      <c r="A532" s="59" t="s">
        <v>656</v>
      </c>
      <c r="B532" s="2">
        <v>0</v>
      </c>
      <c r="C532" s="2">
        <v>0</v>
      </c>
      <c r="D532" s="2">
        <v>21546.481871369469</v>
      </c>
      <c r="E532" s="2">
        <v>86634.923345764095</v>
      </c>
      <c r="F532" s="2">
        <v>43103</v>
      </c>
      <c r="G532" s="2">
        <v>29893</v>
      </c>
      <c r="H532" s="2">
        <v>12730</v>
      </c>
    </row>
    <row r="533" spans="1:8" x14ac:dyDescent="0.25">
      <c r="A533" s="59" t="s">
        <v>874</v>
      </c>
      <c r="B533" s="2"/>
      <c r="C533" s="2"/>
      <c r="D533" s="2"/>
      <c r="E533" s="2"/>
      <c r="F533" s="2">
        <v>42564</v>
      </c>
      <c r="G533" s="2">
        <v>42564</v>
      </c>
      <c r="H533" s="2">
        <v>0</v>
      </c>
    </row>
    <row r="534" spans="1:8" x14ac:dyDescent="0.25">
      <c r="A534" s="59" t="s">
        <v>725</v>
      </c>
      <c r="B534" s="2">
        <v>0</v>
      </c>
      <c r="C534" s="2">
        <v>0</v>
      </c>
      <c r="D534" s="2">
        <v>11299.74226193619</v>
      </c>
      <c r="E534" s="2">
        <v>45818.339490459271</v>
      </c>
      <c r="F534" s="2">
        <v>4331</v>
      </c>
      <c r="G534" s="2">
        <v>0</v>
      </c>
      <c r="H534" s="2">
        <v>4326</v>
      </c>
    </row>
    <row r="535" spans="1:8" x14ac:dyDescent="0.25">
      <c r="A535" s="59" t="s">
        <v>878</v>
      </c>
      <c r="B535" s="2"/>
      <c r="C535" s="2"/>
      <c r="D535" s="2"/>
      <c r="E535" s="2"/>
      <c r="F535" s="2">
        <v>29882</v>
      </c>
      <c r="G535" s="2">
        <v>29882</v>
      </c>
      <c r="H535" s="2">
        <v>0</v>
      </c>
    </row>
    <row r="536" spans="1:8" x14ac:dyDescent="0.25">
      <c r="A536" s="59" t="s">
        <v>657</v>
      </c>
      <c r="B536" s="2">
        <v>0</v>
      </c>
      <c r="C536" s="2">
        <v>0</v>
      </c>
      <c r="D536" s="2">
        <v>22689.730709294068</v>
      </c>
      <c r="E536" s="2">
        <v>87018.972280596499</v>
      </c>
      <c r="F536" s="2">
        <v>15519</v>
      </c>
      <c r="G536" s="2">
        <v>1424</v>
      </c>
      <c r="H536" s="2">
        <v>14095</v>
      </c>
    </row>
    <row r="537" spans="1:8" x14ac:dyDescent="0.25">
      <c r="A537" s="59" t="s">
        <v>882</v>
      </c>
      <c r="B537" s="2"/>
      <c r="C537" s="2"/>
      <c r="D537" s="2"/>
      <c r="E537" s="2"/>
      <c r="F537" s="2">
        <v>46402484</v>
      </c>
      <c r="G537" s="2">
        <v>45229069</v>
      </c>
      <c r="H537" s="2">
        <v>0</v>
      </c>
    </row>
    <row r="538" spans="1:8" x14ac:dyDescent="0.25">
      <c r="A538" s="59" t="s">
        <v>727</v>
      </c>
      <c r="B538" s="2">
        <v>0</v>
      </c>
      <c r="C538" s="2">
        <v>0</v>
      </c>
      <c r="D538" s="2">
        <v>11024.73610117968</v>
      </c>
      <c r="E538" s="2">
        <v>44475.637054961437</v>
      </c>
      <c r="F538" s="2">
        <v>78863</v>
      </c>
      <c r="G538" s="2">
        <v>65814</v>
      </c>
      <c r="H538" s="2">
        <v>13048</v>
      </c>
    </row>
    <row r="539" spans="1:8" x14ac:dyDescent="0.25">
      <c r="A539" s="59" t="s">
        <v>885</v>
      </c>
      <c r="B539" s="2"/>
      <c r="C539" s="2"/>
      <c r="D539" s="2"/>
      <c r="E539" s="2"/>
      <c r="F539" s="2">
        <v>1257167</v>
      </c>
      <c r="G539" s="2">
        <v>1257167</v>
      </c>
      <c r="H539" s="2">
        <v>0</v>
      </c>
    </row>
    <row r="540" spans="1:8" x14ac:dyDescent="0.25">
      <c r="A540" s="59" t="s">
        <v>675</v>
      </c>
      <c r="B540" s="2">
        <v>0</v>
      </c>
      <c r="C540" s="2">
        <v>0</v>
      </c>
      <c r="D540" s="2">
        <v>19561.320311795469</v>
      </c>
      <c r="E540" s="2">
        <v>74876.127279353954</v>
      </c>
      <c r="F540" s="2">
        <v>16202</v>
      </c>
      <c r="G540" s="2">
        <v>152</v>
      </c>
      <c r="H540" s="2">
        <v>16050</v>
      </c>
    </row>
    <row r="541" spans="1:8" x14ac:dyDescent="0.25">
      <c r="A541" s="59" t="s">
        <v>889</v>
      </c>
      <c r="B541" s="2"/>
      <c r="C541" s="2"/>
      <c r="D541" s="2"/>
      <c r="E541" s="2"/>
      <c r="F541" s="2">
        <v>6089146</v>
      </c>
      <c r="G541" s="2">
        <v>4898427</v>
      </c>
      <c r="H541" s="2">
        <v>0</v>
      </c>
    </row>
    <row r="542" spans="1:8" x14ac:dyDescent="0.25">
      <c r="A542" s="59" t="s">
        <v>729</v>
      </c>
      <c r="B542" s="2">
        <v>0</v>
      </c>
      <c r="C542" s="2">
        <v>0</v>
      </c>
      <c r="D542" s="2">
        <v>10911.702629100841</v>
      </c>
      <c r="E542" s="2">
        <v>41135.309903299967</v>
      </c>
      <c r="F542" s="2">
        <v>1582</v>
      </c>
      <c r="G542" s="2">
        <v>853</v>
      </c>
      <c r="H542" s="2">
        <v>729</v>
      </c>
    </row>
    <row r="543" spans="1:8" x14ac:dyDescent="0.25">
      <c r="A543" s="59" t="s">
        <v>893</v>
      </c>
      <c r="B543" s="2"/>
      <c r="C543" s="2"/>
      <c r="D543" s="2"/>
      <c r="E543" s="2"/>
      <c r="F543" s="2">
        <v>29651</v>
      </c>
      <c r="G543" s="2">
        <v>29651</v>
      </c>
      <c r="H543" s="2">
        <v>0</v>
      </c>
    </row>
    <row r="544" spans="1:8" x14ac:dyDescent="0.25">
      <c r="A544" s="59" t="s">
        <v>730</v>
      </c>
      <c r="B544" s="2">
        <v>0</v>
      </c>
      <c r="C544" s="2">
        <v>0</v>
      </c>
      <c r="D544" s="2">
        <v>10859.364828488729</v>
      </c>
      <c r="E544" s="2">
        <v>41645.90508324137</v>
      </c>
      <c r="F544" s="2">
        <v>14380</v>
      </c>
      <c r="G544" s="2">
        <v>954</v>
      </c>
      <c r="H544" s="2">
        <v>13426</v>
      </c>
    </row>
    <row r="545" spans="1:8" x14ac:dyDescent="0.25">
      <c r="A545" s="59" t="s">
        <v>897</v>
      </c>
      <c r="B545" s="2"/>
      <c r="C545" s="2"/>
      <c r="D545" s="2"/>
      <c r="E545" s="2"/>
      <c r="F545" s="2">
        <v>42414</v>
      </c>
      <c r="G545" s="2">
        <v>42411</v>
      </c>
      <c r="H545" s="2">
        <v>0</v>
      </c>
    </row>
    <row r="546" spans="1:8" x14ac:dyDescent="0.25">
      <c r="A546" s="59" t="s">
        <v>731</v>
      </c>
      <c r="B546" s="2">
        <v>0</v>
      </c>
      <c r="C546" s="2">
        <v>0</v>
      </c>
      <c r="D546" s="2">
        <v>10899.77985019211</v>
      </c>
      <c r="E546" s="2">
        <v>40968.438371750017</v>
      </c>
      <c r="F546" s="2">
        <v>8314</v>
      </c>
      <c r="G546" s="2">
        <v>7622</v>
      </c>
      <c r="H546" s="2">
        <v>432</v>
      </c>
    </row>
    <row r="547" spans="1:8" x14ac:dyDescent="0.25">
      <c r="A547" s="59" t="s">
        <v>901</v>
      </c>
      <c r="B547" s="2"/>
      <c r="C547" s="2"/>
      <c r="D547" s="2"/>
      <c r="E547" s="2"/>
      <c r="F547" s="2">
        <v>73493</v>
      </c>
      <c r="G547" s="2">
        <v>73493</v>
      </c>
      <c r="H547" s="2">
        <v>0</v>
      </c>
    </row>
    <row r="548" spans="1:8" x14ac:dyDescent="0.25">
      <c r="A548" s="59" t="s">
        <v>732</v>
      </c>
      <c r="B548" s="2">
        <v>0</v>
      </c>
      <c r="C548" s="2">
        <v>0</v>
      </c>
      <c r="D548" s="2">
        <v>12922.48273795095</v>
      </c>
      <c r="E548" s="2">
        <v>41260.563580781927</v>
      </c>
      <c r="F548" s="2">
        <v>22029</v>
      </c>
      <c r="G548" s="2">
        <v>16958</v>
      </c>
      <c r="H548" s="2">
        <v>5058</v>
      </c>
    </row>
    <row r="549" spans="1:8" x14ac:dyDescent="0.25">
      <c r="A549" s="59" t="s">
        <v>1218</v>
      </c>
      <c r="B549" s="2"/>
      <c r="C549" s="2"/>
      <c r="D549" s="2"/>
      <c r="E549" s="2"/>
      <c r="F549" s="2">
        <v>174468</v>
      </c>
      <c r="G549" s="2">
        <v>174468</v>
      </c>
      <c r="H549" s="2">
        <v>0</v>
      </c>
    </row>
    <row r="550" spans="1:8" x14ac:dyDescent="0.25">
      <c r="A550" s="59" t="s">
        <v>733</v>
      </c>
      <c r="B550" s="2">
        <v>0</v>
      </c>
      <c r="C550" s="2">
        <v>0</v>
      </c>
      <c r="D550" s="2">
        <v>11670.833620363959</v>
      </c>
      <c r="E550" s="2">
        <v>30111.300014461111</v>
      </c>
      <c r="F550" s="2">
        <v>6329</v>
      </c>
      <c r="G550" s="2">
        <v>1005</v>
      </c>
      <c r="H550" s="2">
        <v>5324</v>
      </c>
    </row>
    <row r="551" spans="1:8" x14ac:dyDescent="0.25">
      <c r="A551" s="59" t="s">
        <v>912</v>
      </c>
      <c r="B551" s="2"/>
      <c r="C551" s="2"/>
      <c r="D551" s="2"/>
      <c r="E551" s="2"/>
      <c r="F551" s="2">
        <v>93770</v>
      </c>
      <c r="G551" s="2">
        <v>93770</v>
      </c>
      <c r="H551" s="2">
        <v>0</v>
      </c>
    </row>
    <row r="552" spans="1:8" x14ac:dyDescent="0.25">
      <c r="A552" s="59" t="s">
        <v>658</v>
      </c>
      <c r="B552" s="2">
        <v>0</v>
      </c>
      <c r="C552" s="2">
        <v>0</v>
      </c>
      <c r="D552" s="2">
        <v>23223.54474926844</v>
      </c>
      <c r="E552" s="2">
        <v>82341.386040366226</v>
      </c>
      <c r="F552" s="2">
        <v>17320</v>
      </c>
      <c r="G552" s="2">
        <v>5393</v>
      </c>
      <c r="H552" s="2">
        <v>11345</v>
      </c>
    </row>
    <row r="553" spans="1:8" x14ac:dyDescent="0.25">
      <c r="A553" s="59" t="s">
        <v>916</v>
      </c>
      <c r="B553" s="2"/>
      <c r="C553" s="2"/>
      <c r="D553" s="2"/>
      <c r="E553" s="2"/>
      <c r="F553" s="2">
        <v>2293802</v>
      </c>
      <c r="G553" s="2">
        <v>1874110</v>
      </c>
      <c r="H553" s="2">
        <v>0</v>
      </c>
    </row>
    <row r="554" spans="1:8" x14ac:dyDescent="0.25">
      <c r="A554" s="59" t="s">
        <v>735</v>
      </c>
      <c r="B554" s="2">
        <v>0</v>
      </c>
      <c r="C554" s="2">
        <v>0</v>
      </c>
      <c r="D554" s="2">
        <v>10469.648487060291</v>
      </c>
      <c r="E554" s="2">
        <v>39769.989718186313</v>
      </c>
      <c r="F554" s="2">
        <v>5863</v>
      </c>
      <c r="G554" s="2">
        <v>82</v>
      </c>
      <c r="H554" s="2">
        <v>5641</v>
      </c>
    </row>
    <row r="555" spans="1:8" x14ac:dyDescent="0.25">
      <c r="A555" s="59" t="s">
        <v>920</v>
      </c>
      <c r="B555" s="2"/>
      <c r="C555" s="2"/>
      <c r="D555" s="2"/>
      <c r="E555" s="2"/>
      <c r="F555" s="2">
        <v>4510570</v>
      </c>
      <c r="G555" s="2">
        <v>4510570</v>
      </c>
      <c r="H555" s="2">
        <v>0</v>
      </c>
    </row>
    <row r="556" spans="1:8" x14ac:dyDescent="0.25">
      <c r="A556" s="59" t="s">
        <v>736</v>
      </c>
      <c r="B556" s="2">
        <v>0</v>
      </c>
      <c r="C556" s="2">
        <v>0</v>
      </c>
      <c r="D556" s="2">
        <v>10856.55069168141</v>
      </c>
      <c r="E556" s="2">
        <v>41314.476075424223</v>
      </c>
      <c r="F556" s="2">
        <v>36647</v>
      </c>
      <c r="G556" s="2">
        <v>27041</v>
      </c>
      <c r="H556" s="2">
        <v>9605</v>
      </c>
    </row>
    <row r="557" spans="1:8" x14ac:dyDescent="0.25">
      <c r="A557" s="59" t="s">
        <v>924</v>
      </c>
      <c r="B557" s="2"/>
      <c r="C557" s="2"/>
      <c r="D557" s="2"/>
      <c r="E557" s="2"/>
      <c r="F557" s="2">
        <v>1116924</v>
      </c>
      <c r="G557" s="2">
        <v>1116924</v>
      </c>
      <c r="H557" s="2">
        <v>0</v>
      </c>
    </row>
    <row r="558" spans="1:8" x14ac:dyDescent="0.25">
      <c r="A558" s="59" t="s">
        <v>659</v>
      </c>
      <c r="B558" s="2">
        <v>0</v>
      </c>
      <c r="C558" s="2">
        <v>0</v>
      </c>
      <c r="D558" s="2">
        <v>19699.761602677281</v>
      </c>
      <c r="E558" s="2">
        <v>74398.474068764699</v>
      </c>
      <c r="F558" s="2">
        <v>16127</v>
      </c>
      <c r="G558" s="2">
        <v>1225</v>
      </c>
      <c r="H558" s="2">
        <v>14611</v>
      </c>
    </row>
    <row r="559" spans="1:8" x14ac:dyDescent="0.25">
      <c r="A559" s="59" t="s">
        <v>928</v>
      </c>
      <c r="B559" s="2"/>
      <c r="C559" s="2"/>
      <c r="D559" s="2"/>
      <c r="E559" s="2"/>
      <c r="F559" s="2">
        <v>1547603</v>
      </c>
      <c r="G559" s="2">
        <v>1547603</v>
      </c>
      <c r="H559" s="2">
        <v>0</v>
      </c>
    </row>
    <row r="560" spans="1:8" x14ac:dyDescent="0.25">
      <c r="A560" s="59" t="s">
        <v>738</v>
      </c>
      <c r="B560" s="2">
        <v>0</v>
      </c>
      <c r="C560" s="2">
        <v>0</v>
      </c>
      <c r="D560" s="2">
        <v>11308.30751547814</v>
      </c>
      <c r="E560" s="2">
        <v>37307.199287845557</v>
      </c>
      <c r="F560" s="2">
        <v>25765</v>
      </c>
      <c r="G560" s="2">
        <v>12296</v>
      </c>
      <c r="H560" s="2">
        <v>13469</v>
      </c>
    </row>
    <row r="561" spans="1:8" x14ac:dyDescent="0.25">
      <c r="A561" s="59" t="s">
        <v>932</v>
      </c>
      <c r="B561" s="2"/>
      <c r="C561" s="2"/>
      <c r="D561" s="2"/>
      <c r="E561" s="2"/>
      <c r="F561" s="2">
        <v>24372</v>
      </c>
      <c r="G561" s="2">
        <v>24372</v>
      </c>
      <c r="H561" s="2">
        <v>0</v>
      </c>
    </row>
    <row r="562" spans="1:8" x14ac:dyDescent="0.25">
      <c r="A562" s="59" t="s">
        <v>739</v>
      </c>
      <c r="B562" s="2">
        <v>0</v>
      </c>
      <c r="C562" s="2">
        <v>0</v>
      </c>
      <c r="D562" s="2">
        <v>11240.61910389926</v>
      </c>
      <c r="E562" s="2">
        <v>49011.579389975472</v>
      </c>
      <c r="F562" s="2">
        <v>1924</v>
      </c>
      <c r="G562" s="2">
        <v>785</v>
      </c>
      <c r="H562" s="2">
        <v>1064</v>
      </c>
    </row>
    <row r="563" spans="1:8" x14ac:dyDescent="0.25">
      <c r="A563" s="59" t="s">
        <v>804</v>
      </c>
      <c r="B563" s="2">
        <v>0</v>
      </c>
      <c r="C563" s="2">
        <v>0</v>
      </c>
      <c r="D563" s="2">
        <v>0</v>
      </c>
      <c r="E563" s="2">
        <v>0</v>
      </c>
      <c r="F563" s="2">
        <v>463059</v>
      </c>
      <c r="G563" s="2">
        <v>367107</v>
      </c>
      <c r="H563" s="2">
        <v>0</v>
      </c>
    </row>
    <row r="564" spans="1:8" x14ac:dyDescent="0.25">
      <c r="A564" s="59" t="s">
        <v>740</v>
      </c>
      <c r="B564" s="2">
        <v>0</v>
      </c>
      <c r="C564" s="2">
        <v>0</v>
      </c>
      <c r="D564" s="2">
        <v>11918.17902726879</v>
      </c>
      <c r="E564" s="2">
        <v>38376.13669841495</v>
      </c>
      <c r="F564" s="2">
        <v>2088</v>
      </c>
      <c r="G564" s="2">
        <v>640</v>
      </c>
      <c r="H564" s="2">
        <v>1298</v>
      </c>
    </row>
    <row r="565" spans="1:8" x14ac:dyDescent="0.25">
      <c r="A565" s="59" t="s">
        <v>806</v>
      </c>
      <c r="B565" s="2">
        <v>0</v>
      </c>
      <c r="C565" s="2">
        <v>0</v>
      </c>
      <c r="D565" s="2">
        <v>0</v>
      </c>
      <c r="E565" s="2">
        <v>0</v>
      </c>
      <c r="F565" s="2">
        <v>38730</v>
      </c>
      <c r="G565" s="2">
        <v>35062</v>
      </c>
      <c r="H565" s="2">
        <v>2266</v>
      </c>
    </row>
    <row r="566" spans="1:8" x14ac:dyDescent="0.25">
      <c r="A566" s="59" t="s">
        <v>741</v>
      </c>
      <c r="B566" s="2">
        <v>0</v>
      </c>
      <c r="C566" s="2">
        <v>0</v>
      </c>
      <c r="D566" s="2">
        <v>8342.0228614701391</v>
      </c>
      <c r="E566" s="2">
        <v>30501.97425423047</v>
      </c>
      <c r="F566" s="2">
        <v>42864</v>
      </c>
      <c r="G566" s="2">
        <v>329</v>
      </c>
      <c r="H566" s="2">
        <v>42527</v>
      </c>
    </row>
    <row r="567" spans="1:8" x14ac:dyDescent="0.25">
      <c r="A567" s="59" t="s">
        <v>808</v>
      </c>
      <c r="B567" s="2">
        <v>0</v>
      </c>
      <c r="C567" s="2">
        <v>0</v>
      </c>
      <c r="D567" s="2">
        <v>0</v>
      </c>
      <c r="E567" s="2">
        <v>0</v>
      </c>
      <c r="F567" s="2">
        <v>55454118</v>
      </c>
      <c r="G567" s="2">
        <v>45517505</v>
      </c>
      <c r="H567" s="2">
        <v>0</v>
      </c>
    </row>
    <row r="568" spans="1:8" x14ac:dyDescent="0.25">
      <c r="A568" s="59" t="s">
        <v>742</v>
      </c>
      <c r="B568" s="2">
        <v>0</v>
      </c>
      <c r="C568" s="2">
        <v>0</v>
      </c>
      <c r="D568" s="2">
        <v>10830.062805888259</v>
      </c>
      <c r="E568" s="2">
        <v>40139.653278878301</v>
      </c>
      <c r="F568" s="2">
        <v>19007</v>
      </c>
      <c r="G568" s="2">
        <v>9064</v>
      </c>
      <c r="H568" s="2">
        <v>9905</v>
      </c>
    </row>
    <row r="569" spans="1:8" x14ac:dyDescent="0.25">
      <c r="A569" s="59" t="s">
        <v>810</v>
      </c>
      <c r="B569" s="2">
        <v>0</v>
      </c>
      <c r="C569" s="2">
        <v>0</v>
      </c>
      <c r="D569" s="2">
        <v>0</v>
      </c>
      <c r="E569" s="2">
        <v>1820.5845104725261</v>
      </c>
      <c r="F569" s="2">
        <v>31322</v>
      </c>
      <c r="G569" s="2">
        <v>30255</v>
      </c>
      <c r="H569" s="2">
        <v>1067</v>
      </c>
    </row>
    <row r="570" spans="1:8" x14ac:dyDescent="0.25">
      <c r="A570" s="59" t="s">
        <v>743</v>
      </c>
      <c r="B570" s="2">
        <v>0</v>
      </c>
      <c r="C570" s="2">
        <v>0</v>
      </c>
      <c r="D570" s="2">
        <v>11350.076204540799</v>
      </c>
      <c r="E570" s="2">
        <v>42416.087659906982</v>
      </c>
      <c r="F570" s="2">
        <v>822</v>
      </c>
      <c r="G570" s="2">
        <v>58</v>
      </c>
      <c r="H570" s="2">
        <v>764</v>
      </c>
    </row>
    <row r="571" spans="1:8" x14ac:dyDescent="0.25">
      <c r="A571" s="59" t="s">
        <v>812</v>
      </c>
      <c r="B571" s="2">
        <v>0</v>
      </c>
      <c r="C571" s="2">
        <v>0</v>
      </c>
      <c r="D571" s="2">
        <v>0</v>
      </c>
      <c r="E571" s="2">
        <v>0</v>
      </c>
      <c r="F571" s="2">
        <v>3501</v>
      </c>
      <c r="G571" s="2">
        <v>1295</v>
      </c>
      <c r="H571" s="2">
        <v>0</v>
      </c>
    </row>
    <row r="572" spans="1:8" x14ac:dyDescent="0.25">
      <c r="A572" s="59" t="s">
        <v>660</v>
      </c>
      <c r="B572" s="2">
        <v>0</v>
      </c>
      <c r="C572" s="2">
        <v>0</v>
      </c>
      <c r="D572" s="2">
        <v>132.16042304315701</v>
      </c>
      <c r="E572" s="2">
        <v>69632.532684417791</v>
      </c>
      <c r="F572" s="2">
        <v>377718</v>
      </c>
      <c r="G572" s="2">
        <v>375215</v>
      </c>
      <c r="H572" s="2">
        <v>1740</v>
      </c>
    </row>
    <row r="573" spans="1:8" x14ac:dyDescent="0.25">
      <c r="A573" s="59" t="s">
        <v>814</v>
      </c>
      <c r="B573" s="2">
        <v>0</v>
      </c>
      <c r="C573" s="2">
        <v>0</v>
      </c>
      <c r="D573" s="2">
        <v>0</v>
      </c>
      <c r="E573" s="2">
        <v>0</v>
      </c>
      <c r="F573" s="2">
        <v>284831</v>
      </c>
      <c r="G573" s="2">
        <v>284192</v>
      </c>
      <c r="H573" s="2">
        <v>603</v>
      </c>
    </row>
    <row r="574" spans="1:8" x14ac:dyDescent="0.25">
      <c r="A574" s="59" t="s">
        <v>647</v>
      </c>
      <c r="B574" s="2">
        <v>0</v>
      </c>
      <c r="C574" s="2">
        <v>0</v>
      </c>
      <c r="D574" s="2">
        <v>26417.889875016928</v>
      </c>
      <c r="E574" s="2">
        <v>116261.2103654838</v>
      </c>
      <c r="F574" s="2">
        <v>46513</v>
      </c>
      <c r="G574" s="2">
        <v>28330</v>
      </c>
      <c r="H574" s="2">
        <v>18166</v>
      </c>
    </row>
    <row r="575" spans="1:8" x14ac:dyDescent="0.25">
      <c r="A575" s="59" t="s">
        <v>816</v>
      </c>
      <c r="B575" s="2">
        <v>0</v>
      </c>
      <c r="C575" s="2">
        <v>0</v>
      </c>
      <c r="D575" s="2">
        <v>13551.71762059651</v>
      </c>
      <c r="E575" s="2">
        <v>43447.822878368228</v>
      </c>
      <c r="F575" s="2">
        <v>1674</v>
      </c>
      <c r="G575" s="2">
        <v>91</v>
      </c>
      <c r="H575" s="2">
        <v>1583</v>
      </c>
    </row>
    <row r="576" spans="1:8" x14ac:dyDescent="0.25">
      <c r="A576" s="59" t="s">
        <v>662</v>
      </c>
      <c r="B576" s="2">
        <v>0</v>
      </c>
      <c r="C576" s="2">
        <v>0</v>
      </c>
      <c r="D576" s="2">
        <v>21181.27963671703</v>
      </c>
      <c r="E576" s="2">
        <v>82416.123704736863</v>
      </c>
      <c r="F576" s="2">
        <v>72724</v>
      </c>
      <c r="G576" s="2">
        <v>48370</v>
      </c>
      <c r="H576" s="2">
        <v>24354</v>
      </c>
    </row>
    <row r="577" spans="1:8" x14ac:dyDescent="0.25">
      <c r="A577" s="59" t="s">
        <v>818</v>
      </c>
      <c r="B577" s="2">
        <v>0</v>
      </c>
      <c r="C577" s="2">
        <v>0</v>
      </c>
      <c r="D577" s="2">
        <v>0</v>
      </c>
      <c r="E577" s="2">
        <v>0</v>
      </c>
      <c r="F577" s="2">
        <v>8223</v>
      </c>
      <c r="G577" s="2">
        <v>1084</v>
      </c>
      <c r="H577" s="2">
        <v>3651</v>
      </c>
    </row>
    <row r="578" spans="1:8" x14ac:dyDescent="0.25">
      <c r="A578" s="59" t="s">
        <v>747</v>
      </c>
      <c r="B578" s="2">
        <v>0</v>
      </c>
      <c r="C578" s="2">
        <v>0</v>
      </c>
      <c r="D578" s="2">
        <v>12826.87298711656</v>
      </c>
      <c r="E578" s="2">
        <v>40938.52418527296</v>
      </c>
      <c r="F578" s="2">
        <v>17924</v>
      </c>
      <c r="G578" s="2">
        <v>3799</v>
      </c>
      <c r="H578" s="2">
        <v>14125</v>
      </c>
    </row>
    <row r="579" spans="1:8" x14ac:dyDescent="0.25">
      <c r="A579" s="59" t="s">
        <v>820</v>
      </c>
      <c r="B579" s="2">
        <v>0</v>
      </c>
      <c r="C579" s="2">
        <v>0</v>
      </c>
      <c r="D579" s="2">
        <v>0</v>
      </c>
      <c r="E579" s="2">
        <v>0</v>
      </c>
      <c r="F579" s="2">
        <v>118103</v>
      </c>
      <c r="G579" s="2">
        <v>117978</v>
      </c>
      <c r="H579" s="2">
        <v>121</v>
      </c>
    </row>
    <row r="580" spans="1:8" x14ac:dyDescent="0.25">
      <c r="A580" s="59" t="s">
        <v>748</v>
      </c>
      <c r="B580" s="2">
        <v>0</v>
      </c>
      <c r="C580" s="2">
        <v>0</v>
      </c>
      <c r="D580" s="2">
        <v>9296.9745125254394</v>
      </c>
      <c r="E580" s="2">
        <v>37705.717883945319</v>
      </c>
      <c r="F580" s="2">
        <v>29024</v>
      </c>
      <c r="G580" s="2">
        <v>15323</v>
      </c>
      <c r="H580" s="2">
        <v>8126</v>
      </c>
    </row>
    <row r="581" spans="1:8" x14ac:dyDescent="0.25">
      <c r="A581" s="59" t="s">
        <v>822</v>
      </c>
      <c r="B581" s="2">
        <v>0</v>
      </c>
      <c r="C581" s="2">
        <v>0</v>
      </c>
      <c r="D581" s="2">
        <v>0</v>
      </c>
      <c r="E581" s="2">
        <v>0</v>
      </c>
      <c r="F581" s="2">
        <v>190415</v>
      </c>
      <c r="G581" s="2">
        <v>190398</v>
      </c>
      <c r="H581" s="2">
        <v>0</v>
      </c>
    </row>
    <row r="582" spans="1:8" x14ac:dyDescent="0.25">
      <c r="A582" s="59" t="s">
        <v>749</v>
      </c>
      <c r="B582" s="2">
        <v>0</v>
      </c>
      <c r="C582" s="2">
        <v>0</v>
      </c>
      <c r="D582" s="2">
        <v>9889.7798072227633</v>
      </c>
      <c r="E582" s="2">
        <v>37204.119885533997</v>
      </c>
      <c r="F582" s="2">
        <v>28375</v>
      </c>
      <c r="G582" s="2">
        <v>15016</v>
      </c>
      <c r="H582" s="2">
        <v>12621</v>
      </c>
    </row>
    <row r="583" spans="1:8" x14ac:dyDescent="0.25">
      <c r="A583" s="59" t="s">
        <v>824</v>
      </c>
      <c r="B583" s="2">
        <v>0</v>
      </c>
      <c r="C583" s="2">
        <v>0</v>
      </c>
      <c r="D583" s="2">
        <v>0</v>
      </c>
      <c r="E583" s="2">
        <v>0</v>
      </c>
      <c r="F583" s="2">
        <v>19500329</v>
      </c>
      <c r="G583" s="2">
        <v>14045016</v>
      </c>
      <c r="H583" s="2">
        <v>0</v>
      </c>
    </row>
    <row r="584" spans="1:8" x14ac:dyDescent="0.25">
      <c r="A584" s="59" t="s">
        <v>750</v>
      </c>
      <c r="B584" s="2">
        <v>0</v>
      </c>
      <c r="C584" s="2">
        <v>0</v>
      </c>
      <c r="D584" s="2">
        <v>10674.145925227071</v>
      </c>
      <c r="E584" s="2">
        <v>46214.832105087247</v>
      </c>
      <c r="F584" s="2">
        <v>18232</v>
      </c>
      <c r="G584" s="2">
        <v>9086</v>
      </c>
      <c r="H584" s="2">
        <v>9130</v>
      </c>
    </row>
    <row r="585" spans="1:8" x14ac:dyDescent="0.25">
      <c r="A585" s="59" t="s">
        <v>669</v>
      </c>
      <c r="B585" s="2">
        <v>0</v>
      </c>
      <c r="C585" s="2">
        <v>0</v>
      </c>
      <c r="D585" s="2">
        <v>22281.488137751399</v>
      </c>
      <c r="E585" s="2">
        <v>83632.163509356644</v>
      </c>
      <c r="F585" s="2">
        <v>13914</v>
      </c>
      <c r="G585" s="2">
        <v>39</v>
      </c>
      <c r="H585" s="2">
        <v>13875</v>
      </c>
    </row>
    <row r="586" spans="1:8" x14ac:dyDescent="0.25">
      <c r="A586" s="59" t="s">
        <v>751</v>
      </c>
      <c r="B586" s="2">
        <v>0</v>
      </c>
      <c r="C586" s="2">
        <v>0</v>
      </c>
      <c r="D586" s="2">
        <v>10564.593689730391</v>
      </c>
      <c r="E586" s="2">
        <v>45233.168840927719</v>
      </c>
      <c r="F586" s="2">
        <v>1465</v>
      </c>
      <c r="G586" s="2">
        <v>706</v>
      </c>
      <c r="H586" s="2">
        <v>759</v>
      </c>
    </row>
    <row r="587" spans="1:8" x14ac:dyDescent="0.25">
      <c r="A587" s="59" t="s">
        <v>828</v>
      </c>
      <c r="B587" s="2">
        <v>0</v>
      </c>
      <c r="C587" s="2">
        <v>0</v>
      </c>
      <c r="D587" s="2">
        <v>0</v>
      </c>
      <c r="E587" s="2">
        <v>0</v>
      </c>
      <c r="F587" s="2">
        <v>517442</v>
      </c>
      <c r="G587" s="2">
        <v>517442</v>
      </c>
      <c r="H587" s="2">
        <v>0</v>
      </c>
    </row>
    <row r="588" spans="1:8" x14ac:dyDescent="0.25">
      <c r="A588" s="59" t="s">
        <v>752</v>
      </c>
      <c r="B588" s="2">
        <v>0</v>
      </c>
      <c r="C588" s="2">
        <v>0</v>
      </c>
      <c r="D588" s="2">
        <v>9372.9036631355593</v>
      </c>
      <c r="E588" s="2">
        <v>35117.067402343717</v>
      </c>
      <c r="F588" s="2">
        <v>6405</v>
      </c>
      <c r="G588" s="2">
        <v>5579</v>
      </c>
      <c r="H588" s="2">
        <v>787</v>
      </c>
    </row>
    <row r="589" spans="1:8" x14ac:dyDescent="0.25">
      <c r="A589" s="59" t="s">
        <v>830</v>
      </c>
      <c r="B589" s="2">
        <v>0</v>
      </c>
      <c r="C589" s="2">
        <v>0</v>
      </c>
      <c r="D589" s="2">
        <v>0</v>
      </c>
      <c r="E589" s="2">
        <v>0</v>
      </c>
      <c r="F589" s="2">
        <v>22212484</v>
      </c>
      <c r="G589" s="2">
        <v>9808975</v>
      </c>
      <c r="H589" s="2">
        <v>0</v>
      </c>
    </row>
    <row r="590" spans="1:8" x14ac:dyDescent="0.25">
      <c r="A590" s="59" t="s">
        <v>753</v>
      </c>
      <c r="B590" s="2">
        <v>0</v>
      </c>
      <c r="C590" s="2">
        <v>0</v>
      </c>
      <c r="D590" s="2">
        <v>9222.7820176376008</v>
      </c>
      <c r="E590" s="2">
        <v>34736.834557761409</v>
      </c>
      <c r="F590" s="2">
        <v>1465</v>
      </c>
      <c r="G590" s="2">
        <v>1245</v>
      </c>
      <c r="H590" s="2">
        <v>116</v>
      </c>
    </row>
    <row r="591" spans="1:8" x14ac:dyDescent="0.25">
      <c r="A591" s="59" t="s">
        <v>832</v>
      </c>
      <c r="B591" s="2">
        <v>0</v>
      </c>
      <c r="C591" s="2">
        <v>0</v>
      </c>
      <c r="D591" s="2">
        <v>0</v>
      </c>
      <c r="E591" s="2">
        <v>0</v>
      </c>
      <c r="F591" s="2">
        <v>68611</v>
      </c>
      <c r="G591" s="2">
        <v>68611</v>
      </c>
      <c r="H591" s="2">
        <v>0</v>
      </c>
    </row>
    <row r="592" spans="1:8" x14ac:dyDescent="0.25">
      <c r="A592" s="59" t="s">
        <v>754</v>
      </c>
      <c r="B592" s="2">
        <v>0</v>
      </c>
      <c r="C592" s="2">
        <v>0</v>
      </c>
      <c r="D592" s="2">
        <v>10188.6938176023</v>
      </c>
      <c r="E592" s="2">
        <v>36768.492684255172</v>
      </c>
      <c r="F592" s="2">
        <v>56240</v>
      </c>
      <c r="G592" s="2">
        <v>13882</v>
      </c>
      <c r="H592" s="2">
        <v>40847</v>
      </c>
    </row>
    <row r="593" spans="1:8" x14ac:dyDescent="0.25">
      <c r="A593" s="59" t="s">
        <v>834</v>
      </c>
      <c r="B593" s="2">
        <v>0</v>
      </c>
      <c r="C593" s="2">
        <v>0</v>
      </c>
      <c r="D593" s="2">
        <v>0</v>
      </c>
      <c r="E593" s="2">
        <v>0</v>
      </c>
      <c r="F593" s="2">
        <v>359894</v>
      </c>
      <c r="G593" s="2">
        <v>359889</v>
      </c>
      <c r="H593" s="2">
        <v>0</v>
      </c>
    </row>
    <row r="594" spans="1:8" x14ac:dyDescent="0.25">
      <c r="A594" s="59" t="s">
        <v>648</v>
      </c>
      <c r="B594" s="2">
        <v>0</v>
      </c>
      <c r="C594" s="2">
        <v>0</v>
      </c>
      <c r="D594" s="2">
        <v>16848.747559200801</v>
      </c>
      <c r="E594" s="2">
        <v>59387.087162863238</v>
      </c>
      <c r="F594" s="2">
        <v>43006</v>
      </c>
      <c r="G594" s="2">
        <v>16526</v>
      </c>
      <c r="H594" s="2">
        <v>26434</v>
      </c>
    </row>
    <row r="595" spans="1:8" x14ac:dyDescent="0.25">
      <c r="A595" s="59" t="s">
        <v>836</v>
      </c>
      <c r="B595" s="2">
        <v>0</v>
      </c>
      <c r="C595" s="2">
        <v>0</v>
      </c>
      <c r="D595" s="2">
        <v>0</v>
      </c>
      <c r="E595" s="2">
        <v>0</v>
      </c>
      <c r="F595" s="2">
        <v>2673097</v>
      </c>
      <c r="G595" s="2">
        <v>2673096</v>
      </c>
      <c r="H595" s="2">
        <v>0</v>
      </c>
    </row>
    <row r="596" spans="1:8" x14ac:dyDescent="0.25">
      <c r="A596" s="59" t="s">
        <v>664</v>
      </c>
      <c r="B596" s="2">
        <v>0</v>
      </c>
      <c r="C596" s="2">
        <v>0</v>
      </c>
      <c r="D596" s="2">
        <v>18318.999543473561</v>
      </c>
      <c r="E596" s="2">
        <v>87858.546887760895</v>
      </c>
      <c r="F596" s="2">
        <v>21952</v>
      </c>
      <c r="G596" s="2">
        <v>13459</v>
      </c>
      <c r="H596" s="2">
        <v>8414</v>
      </c>
    </row>
    <row r="597" spans="1:8" x14ac:dyDescent="0.25">
      <c r="A597" s="59" t="s">
        <v>672</v>
      </c>
      <c r="B597" s="2">
        <v>0</v>
      </c>
      <c r="C597" s="2">
        <v>0</v>
      </c>
      <c r="D597" s="2">
        <v>24132.146708869739</v>
      </c>
      <c r="E597" s="2">
        <v>77390.66039324562</v>
      </c>
      <c r="F597" s="2">
        <v>4498</v>
      </c>
      <c r="G597" s="2">
        <v>707</v>
      </c>
      <c r="H597" s="2">
        <v>3619</v>
      </c>
    </row>
    <row r="598" spans="1:8" x14ac:dyDescent="0.25">
      <c r="A598" s="59" t="s">
        <v>757</v>
      </c>
      <c r="B598" s="2">
        <v>0</v>
      </c>
      <c r="C598" s="2">
        <v>0</v>
      </c>
      <c r="D598" s="2">
        <v>9190.9069295615627</v>
      </c>
      <c r="E598" s="2">
        <v>35502.197359933663</v>
      </c>
      <c r="F598" s="2">
        <v>42050</v>
      </c>
      <c r="G598" s="2">
        <v>30572</v>
      </c>
      <c r="H598" s="2">
        <v>11476</v>
      </c>
    </row>
    <row r="599" spans="1:8" x14ac:dyDescent="0.25">
      <c r="A599" s="59" t="s">
        <v>840</v>
      </c>
      <c r="B599" s="2">
        <v>0</v>
      </c>
      <c r="C599" s="2">
        <v>0</v>
      </c>
      <c r="D599" s="2">
        <v>0</v>
      </c>
      <c r="E599" s="2">
        <v>0</v>
      </c>
      <c r="F599" s="2">
        <v>5225549</v>
      </c>
      <c r="G599" s="2">
        <v>5199899</v>
      </c>
      <c r="H599" s="2">
        <v>0</v>
      </c>
    </row>
    <row r="600" spans="1:8" x14ac:dyDescent="0.25">
      <c r="A600" s="59" t="s">
        <v>758</v>
      </c>
      <c r="B600" s="2">
        <v>0</v>
      </c>
      <c r="C600" s="2">
        <v>0</v>
      </c>
      <c r="D600" s="2">
        <v>12210.902851364999</v>
      </c>
      <c r="E600" s="2">
        <v>45407.888848441682</v>
      </c>
      <c r="F600" s="2">
        <v>20739</v>
      </c>
      <c r="G600" s="2">
        <v>13242</v>
      </c>
      <c r="H600" s="2">
        <v>7497</v>
      </c>
    </row>
    <row r="601" spans="1:8" x14ac:dyDescent="0.25">
      <c r="A601" s="59" t="s">
        <v>842</v>
      </c>
      <c r="B601" s="2">
        <v>0</v>
      </c>
      <c r="C601" s="2">
        <v>0</v>
      </c>
      <c r="D601" s="2">
        <v>0</v>
      </c>
      <c r="E601" s="2">
        <v>0</v>
      </c>
      <c r="F601" s="2">
        <v>79061</v>
      </c>
      <c r="G601" s="2">
        <v>27740</v>
      </c>
      <c r="H601" s="2">
        <v>51316</v>
      </c>
    </row>
    <row r="602" spans="1:8" x14ac:dyDescent="0.25">
      <c r="A602" s="59" t="s">
        <v>759</v>
      </c>
      <c r="B602" s="2">
        <v>0</v>
      </c>
      <c r="C602" s="2">
        <v>0</v>
      </c>
      <c r="D602" s="2">
        <v>9539.4678926726065</v>
      </c>
      <c r="E602" s="2">
        <v>35218.80093388899</v>
      </c>
      <c r="F602" s="2">
        <v>88895</v>
      </c>
      <c r="G602" s="2">
        <v>84117</v>
      </c>
      <c r="H602" s="2">
        <v>1599</v>
      </c>
    </row>
    <row r="603" spans="1:8" x14ac:dyDescent="0.25">
      <c r="A603" s="59" t="s">
        <v>844</v>
      </c>
      <c r="B603" s="2">
        <v>0</v>
      </c>
      <c r="C603" s="2">
        <v>0</v>
      </c>
      <c r="D603" s="2">
        <v>0</v>
      </c>
      <c r="E603" s="2">
        <v>0</v>
      </c>
      <c r="F603" s="2">
        <v>5016051</v>
      </c>
      <c r="G603" s="2">
        <v>5016051</v>
      </c>
      <c r="H603" s="2">
        <v>0</v>
      </c>
    </row>
    <row r="604" spans="1:8" x14ac:dyDescent="0.25">
      <c r="A604" s="59" t="s">
        <v>760</v>
      </c>
      <c r="B604" s="2">
        <v>0</v>
      </c>
      <c r="C604" s="2">
        <v>0</v>
      </c>
      <c r="D604" s="2">
        <v>11139.461539218541</v>
      </c>
      <c r="E604" s="2">
        <v>36192.712228410521</v>
      </c>
      <c r="F604" s="2">
        <v>16044</v>
      </c>
      <c r="G604" s="2">
        <v>4488</v>
      </c>
      <c r="H604" s="2">
        <v>11545</v>
      </c>
    </row>
    <row r="605" spans="1:8" x14ac:dyDescent="0.25">
      <c r="A605" s="59" t="s">
        <v>846</v>
      </c>
      <c r="B605" s="2"/>
      <c r="C605" s="2"/>
      <c r="D605" s="2"/>
      <c r="E605" s="2"/>
      <c r="F605" s="2">
        <v>307732283</v>
      </c>
      <c r="G605" s="2">
        <v>183072731</v>
      </c>
      <c r="H605" s="2">
        <v>0</v>
      </c>
    </row>
    <row r="606" spans="1:8" x14ac:dyDescent="0.25">
      <c r="A606" s="59" t="s">
        <v>761</v>
      </c>
      <c r="B606" s="2">
        <v>0</v>
      </c>
      <c r="C606" s="2">
        <v>0</v>
      </c>
      <c r="D606" s="2">
        <v>10876.240014333051</v>
      </c>
      <c r="E606" s="2">
        <v>34951.695833960577</v>
      </c>
      <c r="F606" s="2">
        <v>4533</v>
      </c>
      <c r="G606" s="2">
        <v>2673</v>
      </c>
      <c r="H606" s="2">
        <v>1632</v>
      </c>
    </row>
    <row r="607" spans="1:8" x14ac:dyDescent="0.25">
      <c r="A607" s="59" t="s">
        <v>847</v>
      </c>
      <c r="B607" s="2"/>
      <c r="C607" s="2"/>
      <c r="D607" s="2"/>
      <c r="E607" s="2"/>
      <c r="F607" s="2">
        <v>337924</v>
      </c>
      <c r="G607" s="2">
        <v>337924</v>
      </c>
      <c r="H607" s="2">
        <v>0</v>
      </c>
    </row>
    <row r="608" spans="1:8" x14ac:dyDescent="0.25">
      <c r="A608" s="59" t="s">
        <v>851</v>
      </c>
      <c r="B608" s="2"/>
      <c r="C608" s="2"/>
      <c r="D608" s="2"/>
      <c r="E608" s="2"/>
      <c r="F608" s="2">
        <v>625735</v>
      </c>
      <c r="G608" s="2">
        <v>318775</v>
      </c>
      <c r="H608" s="2">
        <v>0</v>
      </c>
    </row>
    <row r="609" spans="1:8" x14ac:dyDescent="0.25">
      <c r="A609" s="59" t="s">
        <v>849</v>
      </c>
      <c r="B609" s="2"/>
      <c r="C609" s="2"/>
      <c r="D609" s="2"/>
      <c r="E609" s="2"/>
      <c r="F609" s="2">
        <v>45823</v>
      </c>
      <c r="G609" s="2">
        <v>45812</v>
      </c>
      <c r="H609" s="2">
        <v>0</v>
      </c>
    </row>
    <row r="610" spans="1:8" x14ac:dyDescent="0.25">
      <c r="A610" s="59" t="s">
        <v>852</v>
      </c>
      <c r="B610" s="2"/>
      <c r="C610" s="2"/>
      <c r="D610" s="2"/>
      <c r="E610" s="2"/>
      <c r="F610" s="2">
        <v>36967</v>
      </c>
      <c r="G610" s="2">
        <v>36967</v>
      </c>
      <c r="H610" s="2">
        <v>0</v>
      </c>
    </row>
    <row r="611" spans="1:8" x14ac:dyDescent="0.25">
      <c r="A611" s="59" t="s">
        <v>678</v>
      </c>
      <c r="B611" s="2">
        <v>0</v>
      </c>
      <c r="C611" s="2">
        <v>0</v>
      </c>
      <c r="D611" s="2">
        <v>21181.285404055481</v>
      </c>
      <c r="E611" s="2">
        <v>40007.233372273608</v>
      </c>
      <c r="F611" s="2">
        <v>414586</v>
      </c>
      <c r="G611" s="2">
        <v>394929</v>
      </c>
      <c r="H611" s="2">
        <v>344</v>
      </c>
    </row>
    <row r="612" spans="1:8" x14ac:dyDescent="0.25">
      <c r="A612" s="59" t="s">
        <v>854</v>
      </c>
      <c r="B612" s="2"/>
      <c r="C612" s="2"/>
      <c r="D612" s="2"/>
      <c r="E612" s="2"/>
      <c r="F612" s="2">
        <v>37256</v>
      </c>
      <c r="G612" s="2">
        <v>26787</v>
      </c>
      <c r="H612" s="2">
        <v>0</v>
      </c>
    </row>
    <row r="613" spans="1:8" x14ac:dyDescent="0.25">
      <c r="A613" s="59" t="s">
        <v>853</v>
      </c>
      <c r="B613" s="2"/>
      <c r="C613" s="2"/>
      <c r="D613" s="2"/>
      <c r="E613" s="2"/>
      <c r="F613" s="2">
        <v>570</v>
      </c>
      <c r="G613" s="2">
        <v>281</v>
      </c>
      <c r="H613" s="2">
        <v>289</v>
      </c>
    </row>
    <row r="614" spans="1:8" x14ac:dyDescent="0.25">
      <c r="A614" s="59" t="s">
        <v>763</v>
      </c>
      <c r="B614" s="2">
        <v>0</v>
      </c>
      <c r="C614" s="2">
        <v>0</v>
      </c>
      <c r="D614" s="2">
        <v>8474.5080406784236</v>
      </c>
      <c r="E614" s="2">
        <v>31881.778285654149</v>
      </c>
      <c r="F614" s="2">
        <v>44725</v>
      </c>
      <c r="G614" s="2">
        <v>37494</v>
      </c>
      <c r="H614" s="2">
        <v>6248</v>
      </c>
    </row>
    <row r="615" spans="1:8" x14ac:dyDescent="0.25">
      <c r="A615" s="59" t="s">
        <v>855</v>
      </c>
      <c r="B615" s="2"/>
      <c r="C615" s="2"/>
      <c r="D615" s="2"/>
      <c r="E615" s="2"/>
      <c r="F615" s="2">
        <v>1202356</v>
      </c>
      <c r="G615" s="2">
        <v>1202356</v>
      </c>
      <c r="H615" s="2">
        <v>0</v>
      </c>
    </row>
    <row r="616" spans="1:8" x14ac:dyDescent="0.25">
      <c r="A616" s="59" t="s">
        <v>764</v>
      </c>
      <c r="B616" s="2">
        <v>0</v>
      </c>
      <c r="C616" s="2">
        <v>0</v>
      </c>
      <c r="D616" s="2">
        <v>8396.4185295437946</v>
      </c>
      <c r="E616" s="2">
        <v>32169.640320498002</v>
      </c>
      <c r="F616" s="2">
        <v>8270</v>
      </c>
      <c r="G616" s="2">
        <v>1600</v>
      </c>
      <c r="H616" s="2">
        <v>6665</v>
      </c>
    </row>
    <row r="617" spans="1:8" x14ac:dyDescent="0.25">
      <c r="A617" s="59" t="s">
        <v>857</v>
      </c>
      <c r="B617" s="2"/>
      <c r="C617" s="2"/>
      <c r="D617" s="2"/>
      <c r="E617" s="2"/>
      <c r="F617" s="2">
        <v>235677</v>
      </c>
      <c r="G617" s="2">
        <v>235677</v>
      </c>
      <c r="H617" s="2">
        <v>0</v>
      </c>
    </row>
    <row r="618" spans="1:8" x14ac:dyDescent="0.25">
      <c r="A618" s="59" t="s">
        <v>765</v>
      </c>
      <c r="B618" s="2">
        <v>0</v>
      </c>
      <c r="C618" s="2">
        <v>0</v>
      </c>
      <c r="D618" s="2">
        <v>9262.2603743760119</v>
      </c>
      <c r="E618" s="2">
        <v>34722.931624819394</v>
      </c>
      <c r="F618" s="2">
        <v>28189</v>
      </c>
      <c r="G618" s="2">
        <v>16995</v>
      </c>
      <c r="H618" s="2">
        <v>11186</v>
      </c>
    </row>
    <row r="619" spans="1:8" x14ac:dyDescent="0.25">
      <c r="A619" s="59" t="s">
        <v>859</v>
      </c>
      <c r="B619" s="2"/>
      <c r="C619" s="2"/>
      <c r="D619" s="2"/>
      <c r="E619" s="2"/>
      <c r="F619" s="2">
        <v>37594</v>
      </c>
      <c r="G619" s="2">
        <v>37594</v>
      </c>
      <c r="H619" s="2">
        <v>0</v>
      </c>
    </row>
    <row r="620" spans="1:8" x14ac:dyDescent="0.25">
      <c r="A620" s="59" t="s">
        <v>766</v>
      </c>
      <c r="B620" s="2">
        <v>0</v>
      </c>
      <c r="C620" s="2">
        <v>0</v>
      </c>
      <c r="D620" s="2">
        <v>8736.8889349836063</v>
      </c>
      <c r="E620" s="2">
        <v>32634.03250338728</v>
      </c>
      <c r="F620" s="2">
        <v>2229</v>
      </c>
      <c r="G620" s="2">
        <v>80</v>
      </c>
      <c r="H620" s="2">
        <v>2149</v>
      </c>
    </row>
    <row r="621" spans="1:8" x14ac:dyDescent="0.25">
      <c r="A621" s="59" t="s">
        <v>861</v>
      </c>
      <c r="B621" s="2"/>
      <c r="C621" s="2"/>
      <c r="D621" s="2"/>
      <c r="E621" s="2"/>
      <c r="F621" s="2">
        <v>1269021</v>
      </c>
      <c r="G621" s="2">
        <v>1269005</v>
      </c>
      <c r="H621" s="2">
        <v>0</v>
      </c>
    </row>
    <row r="622" spans="1:8" x14ac:dyDescent="0.25">
      <c r="A622" s="59" t="s">
        <v>767</v>
      </c>
      <c r="B622" s="2">
        <v>0</v>
      </c>
      <c r="C622" s="2">
        <v>0</v>
      </c>
      <c r="D622" s="2">
        <v>8163.0000128759148</v>
      </c>
      <c r="E622" s="2">
        <v>31100.107380305381</v>
      </c>
      <c r="F622" s="2">
        <v>13442</v>
      </c>
      <c r="G622" s="2">
        <v>7068</v>
      </c>
      <c r="H622" s="2">
        <v>4736</v>
      </c>
    </row>
    <row r="623" spans="1:8" x14ac:dyDescent="0.25">
      <c r="A623" s="59" t="s">
        <v>863</v>
      </c>
      <c r="B623" s="2"/>
      <c r="C623" s="2"/>
      <c r="D623" s="2"/>
      <c r="E623" s="2"/>
      <c r="F623" s="2">
        <v>264574</v>
      </c>
      <c r="G623" s="2">
        <v>264574</v>
      </c>
      <c r="H623" s="2">
        <v>0</v>
      </c>
    </row>
    <row r="624" spans="1:8" x14ac:dyDescent="0.25">
      <c r="A624" s="59" t="s">
        <v>768</v>
      </c>
      <c r="B624" s="2">
        <v>0</v>
      </c>
      <c r="C624" s="2">
        <v>0</v>
      </c>
      <c r="D624" s="2">
        <v>9041.8074924634784</v>
      </c>
      <c r="E624" s="2">
        <v>37607.902895798121</v>
      </c>
      <c r="F624" s="2">
        <v>244847</v>
      </c>
      <c r="G624" s="2">
        <v>99792</v>
      </c>
      <c r="H624" s="2">
        <v>2133</v>
      </c>
    </row>
    <row r="625" spans="1:8" x14ac:dyDescent="0.25">
      <c r="A625" s="59" t="s">
        <v>865</v>
      </c>
      <c r="B625" s="2"/>
      <c r="C625" s="2"/>
      <c r="D625" s="2"/>
      <c r="E625" s="2"/>
      <c r="F625" s="2">
        <v>0</v>
      </c>
      <c r="G625" s="2">
        <v>0</v>
      </c>
      <c r="H625" s="2">
        <v>0</v>
      </c>
    </row>
    <row r="626" spans="1:8" x14ac:dyDescent="0.25">
      <c r="A626" s="59" t="s">
        <v>769</v>
      </c>
      <c r="B626" s="2">
        <v>0</v>
      </c>
      <c r="C626" s="2">
        <v>0</v>
      </c>
      <c r="D626" s="2">
        <v>8975.616802178678</v>
      </c>
      <c r="E626" s="2">
        <v>33506.175482051003</v>
      </c>
      <c r="F626" s="2">
        <v>121346</v>
      </c>
      <c r="G626" s="2">
        <v>115457</v>
      </c>
      <c r="H626" s="2">
        <v>5804</v>
      </c>
    </row>
    <row r="627" spans="1:8" x14ac:dyDescent="0.25">
      <c r="A627" s="59" t="s">
        <v>867</v>
      </c>
      <c r="B627" s="2"/>
      <c r="C627" s="2"/>
      <c r="D627" s="2"/>
      <c r="E627" s="2"/>
      <c r="F627" s="2">
        <v>1170127</v>
      </c>
      <c r="G627" s="2">
        <v>1170127</v>
      </c>
      <c r="H627" s="2">
        <v>0</v>
      </c>
    </row>
    <row r="628" spans="1:8" x14ac:dyDescent="0.25">
      <c r="A628" s="59" t="s">
        <v>770</v>
      </c>
      <c r="B628" s="2">
        <v>0</v>
      </c>
      <c r="C628" s="2">
        <v>0</v>
      </c>
      <c r="D628" s="2">
        <v>8244.2904625791543</v>
      </c>
      <c r="E628" s="2">
        <v>30842.326900988639</v>
      </c>
      <c r="F628" s="2">
        <v>866</v>
      </c>
      <c r="G628" s="2">
        <v>398</v>
      </c>
      <c r="H628" s="2">
        <v>350</v>
      </c>
    </row>
    <row r="629" spans="1:8" x14ac:dyDescent="0.25">
      <c r="A629" s="59" t="s">
        <v>869</v>
      </c>
      <c r="B629" s="2"/>
      <c r="C629" s="2"/>
      <c r="D629" s="2"/>
      <c r="E629" s="2"/>
      <c r="F629" s="2">
        <v>5299938</v>
      </c>
      <c r="G629" s="2">
        <v>3434462</v>
      </c>
      <c r="H629" s="2">
        <v>0</v>
      </c>
    </row>
    <row r="630" spans="1:8" x14ac:dyDescent="0.25">
      <c r="A630" s="59" t="s">
        <v>771</v>
      </c>
      <c r="B630" s="2">
        <v>0</v>
      </c>
      <c r="C630" s="2">
        <v>0</v>
      </c>
      <c r="D630" s="2">
        <v>0</v>
      </c>
      <c r="E630" s="2">
        <v>25667.77838153992</v>
      </c>
      <c r="F630" s="2">
        <v>28810</v>
      </c>
      <c r="G630" s="2">
        <v>904</v>
      </c>
      <c r="H630" s="2">
        <v>27905</v>
      </c>
    </row>
    <row r="631" spans="1:8" x14ac:dyDescent="0.25">
      <c r="A631" s="59" t="s">
        <v>871</v>
      </c>
      <c r="B631" s="2"/>
      <c r="C631" s="2"/>
      <c r="D631" s="2"/>
      <c r="E631" s="2"/>
      <c r="F631" s="2">
        <v>703949</v>
      </c>
      <c r="G631" s="2">
        <v>703948</v>
      </c>
      <c r="H631" s="2">
        <v>0</v>
      </c>
    </row>
    <row r="632" spans="1:8" x14ac:dyDescent="0.25">
      <c r="A632" s="59" t="s">
        <v>772</v>
      </c>
      <c r="B632" s="2">
        <v>0</v>
      </c>
      <c r="C632" s="2">
        <v>0</v>
      </c>
      <c r="D632" s="2">
        <v>10403.791221404361</v>
      </c>
      <c r="E632" s="2">
        <v>39889.349618493507</v>
      </c>
      <c r="F632" s="2">
        <v>154577</v>
      </c>
      <c r="G632" s="2">
        <v>145776</v>
      </c>
      <c r="H632" s="2">
        <v>8800</v>
      </c>
    </row>
    <row r="633" spans="1:8" x14ac:dyDescent="0.25">
      <c r="A633" s="59" t="s">
        <v>873</v>
      </c>
      <c r="B633" s="2"/>
      <c r="C633" s="2"/>
      <c r="D633" s="2"/>
      <c r="E633" s="2"/>
      <c r="F633" s="2">
        <v>163669</v>
      </c>
      <c r="G633" s="2">
        <v>48162</v>
      </c>
      <c r="H633" s="2">
        <v>40378</v>
      </c>
    </row>
    <row r="634" spans="1:8" x14ac:dyDescent="0.25">
      <c r="A634" s="59" t="s">
        <v>773</v>
      </c>
      <c r="B634" s="2">
        <v>0</v>
      </c>
      <c r="C634" s="2">
        <v>0</v>
      </c>
      <c r="D634" s="2">
        <v>8611.488773981413</v>
      </c>
      <c r="E634" s="2">
        <v>113876.5970056683</v>
      </c>
      <c r="F634" s="2">
        <v>14370</v>
      </c>
      <c r="G634" s="2">
        <v>5124</v>
      </c>
      <c r="H634" s="2">
        <v>9244</v>
      </c>
    </row>
    <row r="635" spans="1:8" x14ac:dyDescent="0.25">
      <c r="A635" s="59" t="s">
        <v>875</v>
      </c>
      <c r="B635" s="2"/>
      <c r="C635" s="2"/>
      <c r="D635" s="2"/>
      <c r="E635" s="2"/>
      <c r="F635" s="2">
        <v>0</v>
      </c>
      <c r="G635" s="2">
        <v>0</v>
      </c>
      <c r="H635" s="2">
        <v>0</v>
      </c>
    </row>
    <row r="636" spans="1:8" x14ac:dyDescent="0.25">
      <c r="A636" s="59" t="s">
        <v>774</v>
      </c>
      <c r="B636" s="2">
        <v>0</v>
      </c>
      <c r="C636" s="2">
        <v>0</v>
      </c>
      <c r="D636" s="2">
        <v>7281.8217132264299</v>
      </c>
      <c r="E636" s="2">
        <v>27513.620749558169</v>
      </c>
      <c r="F636" s="2">
        <v>7213</v>
      </c>
      <c r="G636" s="2">
        <v>1</v>
      </c>
      <c r="H636" s="2">
        <v>7207</v>
      </c>
    </row>
    <row r="637" spans="1:8" x14ac:dyDescent="0.25">
      <c r="A637" s="59" t="s">
        <v>877</v>
      </c>
      <c r="B637" s="2"/>
      <c r="C637" s="2"/>
      <c r="D637" s="2"/>
      <c r="E637" s="2"/>
      <c r="F637" s="2">
        <v>74185</v>
      </c>
      <c r="G637" s="2">
        <v>68294</v>
      </c>
      <c r="H637" s="2">
        <v>0</v>
      </c>
    </row>
    <row r="638" spans="1:8" x14ac:dyDescent="0.25">
      <c r="A638" s="59" t="s">
        <v>775</v>
      </c>
      <c r="B638" s="2">
        <v>0</v>
      </c>
      <c r="C638" s="2">
        <v>0</v>
      </c>
      <c r="D638" s="2">
        <v>7167.07982951545</v>
      </c>
      <c r="E638" s="2">
        <v>27427.27061506984</v>
      </c>
      <c r="F638" s="2">
        <v>1691</v>
      </c>
      <c r="G638" s="2">
        <v>4</v>
      </c>
      <c r="H638" s="2">
        <v>786</v>
      </c>
    </row>
    <row r="639" spans="1:8" x14ac:dyDescent="0.25">
      <c r="A639" s="59" t="s">
        <v>879</v>
      </c>
      <c r="B639" s="2"/>
      <c r="C639" s="2"/>
      <c r="D639" s="2"/>
      <c r="E639" s="2"/>
      <c r="F639" s="2">
        <v>6</v>
      </c>
      <c r="G639" s="2">
        <v>6</v>
      </c>
      <c r="H639" s="2">
        <v>0</v>
      </c>
    </row>
    <row r="640" spans="1:8" x14ac:dyDescent="0.25">
      <c r="A640" s="59" t="s">
        <v>776</v>
      </c>
      <c r="B640" s="2">
        <v>0</v>
      </c>
      <c r="C640" s="2">
        <v>0</v>
      </c>
      <c r="D640" s="2">
        <v>7153.069692935901</v>
      </c>
      <c r="E640" s="2">
        <v>28123.39773394413</v>
      </c>
      <c r="F640" s="2">
        <v>19511</v>
      </c>
      <c r="G640" s="2">
        <v>1931</v>
      </c>
      <c r="H640" s="2">
        <v>16008</v>
      </c>
    </row>
    <row r="641" spans="1:8" x14ac:dyDescent="0.25">
      <c r="A641" s="59" t="s">
        <v>881</v>
      </c>
      <c r="B641" s="2"/>
      <c r="C641" s="2"/>
      <c r="D641" s="2"/>
      <c r="E641" s="2"/>
      <c r="F641" s="2">
        <v>39257</v>
      </c>
      <c r="G641" s="2">
        <v>39257</v>
      </c>
      <c r="H641" s="2">
        <v>0</v>
      </c>
    </row>
    <row r="642" spans="1:8" x14ac:dyDescent="0.25">
      <c r="A642" s="59" t="s">
        <v>777</v>
      </c>
      <c r="B642" s="2">
        <v>0</v>
      </c>
      <c r="C642" s="2">
        <v>0</v>
      </c>
      <c r="D642" s="2">
        <v>7176.4062320840194</v>
      </c>
      <c r="E642" s="2">
        <v>27673.975487307849</v>
      </c>
      <c r="F642" s="2">
        <v>16562</v>
      </c>
      <c r="G642" s="2">
        <v>1157</v>
      </c>
      <c r="H642" s="2">
        <v>5711</v>
      </c>
    </row>
    <row r="643" spans="1:8" x14ac:dyDescent="0.25">
      <c r="A643" s="59" t="s">
        <v>1291</v>
      </c>
      <c r="B643" s="2"/>
      <c r="C643" s="2"/>
      <c r="D643" s="2"/>
      <c r="E643" s="2"/>
      <c r="F643" s="2">
        <v>59887</v>
      </c>
      <c r="G643" s="2">
        <v>59801</v>
      </c>
      <c r="H643" s="2">
        <v>0</v>
      </c>
    </row>
    <row r="644" spans="1:8" x14ac:dyDescent="0.25">
      <c r="A644" s="59" t="s">
        <v>778</v>
      </c>
      <c r="B644" s="2">
        <v>0</v>
      </c>
      <c r="C644" s="2">
        <v>0</v>
      </c>
      <c r="D644" s="2">
        <v>7851.8094277543132</v>
      </c>
      <c r="E644" s="2">
        <v>29261.262875645571</v>
      </c>
      <c r="F644" s="2">
        <v>181583</v>
      </c>
      <c r="G644" s="2">
        <v>20629</v>
      </c>
      <c r="H644" s="2">
        <v>1362</v>
      </c>
    </row>
    <row r="645" spans="1:8" x14ac:dyDescent="0.25">
      <c r="A645" s="59" t="s">
        <v>884</v>
      </c>
      <c r="B645" s="2">
        <v>0</v>
      </c>
      <c r="C645" s="2">
        <v>0</v>
      </c>
      <c r="D645" s="2">
        <v>0</v>
      </c>
      <c r="E645" s="2">
        <v>0</v>
      </c>
      <c r="F645" s="2">
        <v>415</v>
      </c>
      <c r="G645" s="2">
        <v>397</v>
      </c>
      <c r="H645" s="2">
        <v>13</v>
      </c>
    </row>
    <row r="646" spans="1:8" x14ac:dyDescent="0.25">
      <c r="A646" s="59" t="s">
        <v>779</v>
      </c>
      <c r="B646" s="2">
        <v>0</v>
      </c>
      <c r="C646" s="2">
        <v>0</v>
      </c>
      <c r="D646" s="2">
        <v>7058.1186795879667</v>
      </c>
      <c r="E646" s="2">
        <v>27060.773974939399</v>
      </c>
      <c r="F646" s="2">
        <v>33748</v>
      </c>
      <c r="G646" s="2">
        <v>24207</v>
      </c>
      <c r="H646" s="2">
        <v>8977</v>
      </c>
    </row>
    <row r="647" spans="1:8" x14ac:dyDescent="0.25">
      <c r="A647" s="59" t="s">
        <v>886</v>
      </c>
      <c r="B647" s="2"/>
      <c r="C647" s="2"/>
      <c r="D647" s="2"/>
      <c r="E647" s="2"/>
      <c r="F647" s="2">
        <v>1034660</v>
      </c>
      <c r="G647" s="2">
        <v>1034660</v>
      </c>
      <c r="H647" s="2">
        <v>0</v>
      </c>
    </row>
    <row r="648" spans="1:8" x14ac:dyDescent="0.25">
      <c r="A648" s="59" t="s">
        <v>780</v>
      </c>
      <c r="B648" s="2">
        <v>0</v>
      </c>
      <c r="C648" s="2">
        <v>0</v>
      </c>
      <c r="D648" s="2">
        <v>7021.0553927499132</v>
      </c>
      <c r="E648" s="2">
        <v>26153.267780930761</v>
      </c>
      <c r="F648" s="2">
        <v>2642</v>
      </c>
      <c r="G648" s="2">
        <v>41</v>
      </c>
      <c r="H648" s="2">
        <v>10</v>
      </c>
    </row>
    <row r="649" spans="1:8" x14ac:dyDescent="0.25">
      <c r="A649" s="59" t="s">
        <v>888</v>
      </c>
      <c r="B649" s="2"/>
      <c r="C649" s="2"/>
      <c r="D649" s="2"/>
      <c r="E649" s="2"/>
      <c r="F649" s="2">
        <v>30972</v>
      </c>
      <c r="G649" s="2">
        <v>30949</v>
      </c>
      <c r="H649" s="2">
        <v>0</v>
      </c>
    </row>
    <row r="650" spans="1:8" x14ac:dyDescent="0.25">
      <c r="A650" s="59" t="s">
        <v>781</v>
      </c>
      <c r="B650" s="2">
        <v>0</v>
      </c>
      <c r="C650" s="2">
        <v>0</v>
      </c>
      <c r="D650" s="2">
        <v>7401.4002255032756</v>
      </c>
      <c r="E650" s="2">
        <v>27999.766531846992</v>
      </c>
      <c r="F650" s="2">
        <v>238</v>
      </c>
      <c r="G650" s="2">
        <v>120</v>
      </c>
      <c r="H650" s="2">
        <v>114</v>
      </c>
    </row>
    <row r="651" spans="1:8" x14ac:dyDescent="0.25">
      <c r="A651" s="59" t="s">
        <v>890</v>
      </c>
      <c r="B651" s="2"/>
      <c r="C651" s="2"/>
      <c r="D651" s="2"/>
      <c r="E651" s="2"/>
      <c r="F651" s="2">
        <v>61044</v>
      </c>
      <c r="G651" s="2">
        <v>61044</v>
      </c>
      <c r="H651" s="2">
        <v>0</v>
      </c>
    </row>
    <row r="652" spans="1:8" x14ac:dyDescent="0.25">
      <c r="A652" s="59" t="s">
        <v>782</v>
      </c>
      <c r="B652" s="2">
        <v>0</v>
      </c>
      <c r="C652" s="2">
        <v>0</v>
      </c>
      <c r="D652" s="2">
        <v>10697.48568532838</v>
      </c>
      <c r="E652" s="2">
        <v>44432.984143520531</v>
      </c>
      <c r="F652" s="2">
        <v>6899</v>
      </c>
      <c r="G652" s="2">
        <v>53</v>
      </c>
      <c r="H652" s="2">
        <v>6846</v>
      </c>
    </row>
    <row r="653" spans="1:8" x14ac:dyDescent="0.25">
      <c r="A653" s="59" t="s">
        <v>892</v>
      </c>
      <c r="B653" s="2"/>
      <c r="C653" s="2"/>
      <c r="D653" s="2"/>
      <c r="E653" s="2"/>
      <c r="F653" s="2">
        <v>68984</v>
      </c>
      <c r="G653" s="2">
        <v>68984</v>
      </c>
      <c r="H653" s="2">
        <v>0</v>
      </c>
    </row>
    <row r="654" spans="1:8" x14ac:dyDescent="0.25">
      <c r="A654" s="59" t="s">
        <v>783</v>
      </c>
      <c r="B654" s="2">
        <v>0</v>
      </c>
      <c r="C654" s="2">
        <v>0</v>
      </c>
      <c r="D654" s="2">
        <v>6844.5444784214169</v>
      </c>
      <c r="E654" s="2">
        <v>26654.860029101052</v>
      </c>
      <c r="F654" s="2">
        <v>77469</v>
      </c>
      <c r="G654" s="2">
        <v>46384</v>
      </c>
      <c r="H654" s="2">
        <v>15847</v>
      </c>
    </row>
    <row r="655" spans="1:8" x14ac:dyDescent="0.25">
      <c r="A655" s="59" t="s">
        <v>894</v>
      </c>
      <c r="B655" s="2"/>
      <c r="C655" s="2"/>
      <c r="D655" s="2"/>
      <c r="E655" s="2"/>
      <c r="F655" s="2">
        <v>847951</v>
      </c>
      <c r="G655" s="2">
        <v>766383</v>
      </c>
      <c r="H655" s="2">
        <v>81444</v>
      </c>
    </row>
    <row r="656" spans="1:8" x14ac:dyDescent="0.25">
      <c r="A656" s="59" t="s">
        <v>665</v>
      </c>
      <c r="B656" s="2">
        <v>0</v>
      </c>
      <c r="C656" s="2">
        <v>0</v>
      </c>
      <c r="D656" s="2">
        <v>23405.036865455801</v>
      </c>
      <c r="E656" s="2">
        <v>43246.649482071058</v>
      </c>
      <c r="F656" s="2">
        <v>22491</v>
      </c>
      <c r="G656" s="2">
        <v>345</v>
      </c>
      <c r="H656" s="2">
        <v>22146</v>
      </c>
    </row>
    <row r="657" spans="1:8" x14ac:dyDescent="0.25">
      <c r="A657" s="59" t="s">
        <v>896</v>
      </c>
      <c r="B657" s="2"/>
      <c r="C657" s="2"/>
      <c r="D657" s="2"/>
      <c r="E657" s="2"/>
      <c r="F657" s="2">
        <v>775</v>
      </c>
      <c r="G657" s="2">
        <v>775</v>
      </c>
      <c r="H657" s="2">
        <v>0</v>
      </c>
    </row>
    <row r="658" spans="1:8" x14ac:dyDescent="0.25">
      <c r="A658" s="59" t="s">
        <v>666</v>
      </c>
      <c r="B658" s="2">
        <v>0</v>
      </c>
      <c r="C658" s="2">
        <v>0</v>
      </c>
      <c r="D658" s="2">
        <v>9148.9088468940572</v>
      </c>
      <c r="E658" s="2">
        <v>34413.385707435118</v>
      </c>
      <c r="F658" s="2">
        <v>5524</v>
      </c>
      <c r="G658" s="2">
        <v>2884</v>
      </c>
      <c r="H658" s="2">
        <v>807</v>
      </c>
    </row>
    <row r="659" spans="1:8" x14ac:dyDescent="0.25">
      <c r="A659" s="59" t="s">
        <v>898</v>
      </c>
      <c r="B659" s="2"/>
      <c r="C659" s="2"/>
      <c r="D659" s="2"/>
      <c r="E659" s="2"/>
      <c r="F659" s="2">
        <v>8441143</v>
      </c>
      <c r="G659" s="2">
        <v>6531532</v>
      </c>
      <c r="H659" s="2">
        <v>103452</v>
      </c>
    </row>
    <row r="660" spans="1:8" x14ac:dyDescent="0.25">
      <c r="A660" s="59" t="s">
        <v>667</v>
      </c>
      <c r="B660" s="2">
        <v>0</v>
      </c>
      <c r="C660" s="2">
        <v>0</v>
      </c>
      <c r="D660" s="2">
        <v>22176.712252224828</v>
      </c>
      <c r="E660" s="2">
        <v>82741.628859076809</v>
      </c>
      <c r="F660" s="2">
        <v>1146</v>
      </c>
      <c r="G660" s="2">
        <v>118</v>
      </c>
      <c r="H660" s="2">
        <v>1028</v>
      </c>
    </row>
    <row r="661" spans="1:8" x14ac:dyDescent="0.25">
      <c r="A661" s="59" t="s">
        <v>900</v>
      </c>
      <c r="B661" s="2"/>
      <c r="C661" s="2"/>
      <c r="D661" s="2"/>
      <c r="E661" s="2"/>
      <c r="F661" s="2">
        <v>11266573</v>
      </c>
      <c r="G661" s="2">
        <v>11266554</v>
      </c>
      <c r="H661" s="2">
        <v>0</v>
      </c>
    </row>
    <row r="662" spans="1:8" x14ac:dyDescent="0.25">
      <c r="A662" s="59" t="s">
        <v>787</v>
      </c>
      <c r="B662" s="2">
        <v>0</v>
      </c>
      <c r="C662" s="2">
        <v>0</v>
      </c>
      <c r="D662" s="2">
        <v>6341.8881509044659</v>
      </c>
      <c r="E662" s="2">
        <v>27022.87987483602</v>
      </c>
      <c r="F662" s="2">
        <v>66000</v>
      </c>
      <c r="G662" s="2">
        <v>31186</v>
      </c>
      <c r="H662" s="2">
        <v>34814</v>
      </c>
    </row>
    <row r="663" spans="1:8" x14ac:dyDescent="0.25">
      <c r="A663" s="59" t="s">
        <v>902</v>
      </c>
      <c r="B663" s="2"/>
      <c r="C663" s="2"/>
      <c r="D663" s="2"/>
      <c r="E663" s="2"/>
      <c r="F663" s="2">
        <v>46283675</v>
      </c>
      <c r="G663" s="2">
        <v>46283675</v>
      </c>
      <c r="H663" s="2">
        <v>0</v>
      </c>
    </row>
    <row r="664" spans="1:8" x14ac:dyDescent="0.25">
      <c r="A664" s="59" t="s">
        <v>905</v>
      </c>
      <c r="B664" s="2">
        <v>0</v>
      </c>
      <c r="C664" s="2">
        <v>0</v>
      </c>
      <c r="D664" s="2">
        <v>0</v>
      </c>
      <c r="E664" s="2">
        <v>0</v>
      </c>
      <c r="F664" s="2">
        <v>1892835</v>
      </c>
      <c r="G664" s="2">
        <v>1892835</v>
      </c>
      <c r="H664" s="2">
        <v>0</v>
      </c>
    </row>
    <row r="665" spans="1:8" x14ac:dyDescent="0.25">
      <c r="A665" s="59" t="s">
        <v>904</v>
      </c>
      <c r="B665" s="2"/>
      <c r="C665" s="2"/>
      <c r="D665" s="2"/>
      <c r="E665" s="2"/>
      <c r="F665" s="2">
        <v>32722</v>
      </c>
      <c r="G665" s="2">
        <v>32712</v>
      </c>
      <c r="H665" s="2">
        <v>0</v>
      </c>
    </row>
    <row r="666" spans="1:8" x14ac:dyDescent="0.25">
      <c r="A666" s="59" t="s">
        <v>906</v>
      </c>
      <c r="B666" s="2"/>
      <c r="C666" s="2"/>
      <c r="D666" s="2"/>
      <c r="E666" s="2"/>
      <c r="F666" s="2">
        <v>627394</v>
      </c>
      <c r="G666" s="2">
        <v>627394</v>
      </c>
      <c r="H666" s="2">
        <v>0</v>
      </c>
    </row>
    <row r="667" spans="1:8" x14ac:dyDescent="0.25">
      <c r="A667" s="59" t="s">
        <v>649</v>
      </c>
      <c r="B667" s="2">
        <v>0</v>
      </c>
      <c r="C667" s="2">
        <v>0</v>
      </c>
      <c r="D667" s="2">
        <v>22554.804641717339</v>
      </c>
      <c r="E667" s="2">
        <v>87192.079668880484</v>
      </c>
      <c r="F667" s="2">
        <v>280857</v>
      </c>
      <c r="G667" s="2">
        <v>251321</v>
      </c>
      <c r="H667" s="2">
        <v>1893</v>
      </c>
    </row>
    <row r="668" spans="1:8" x14ac:dyDescent="0.25">
      <c r="A668" s="59" t="s">
        <v>908</v>
      </c>
      <c r="B668" s="2"/>
      <c r="C668" s="2"/>
      <c r="D668" s="2"/>
      <c r="E668" s="2"/>
      <c r="F668" s="2">
        <v>1228</v>
      </c>
      <c r="G668" s="2">
        <v>1183</v>
      </c>
      <c r="H668" s="2">
        <v>0</v>
      </c>
    </row>
    <row r="669" spans="1:8" x14ac:dyDescent="0.25">
      <c r="A669" s="59" t="s">
        <v>907</v>
      </c>
      <c r="B669" s="2"/>
      <c r="C669" s="2"/>
      <c r="D669" s="2"/>
      <c r="E669" s="2"/>
      <c r="F669" s="2">
        <v>42518</v>
      </c>
      <c r="G669" s="2">
        <v>42518</v>
      </c>
      <c r="H669" s="2">
        <v>0</v>
      </c>
    </row>
    <row r="670" spans="1:8" x14ac:dyDescent="0.25">
      <c r="A670" s="59" t="s">
        <v>933</v>
      </c>
      <c r="B670" s="2"/>
      <c r="C670" s="2"/>
      <c r="D670" s="2"/>
      <c r="E670" s="2"/>
      <c r="F670" s="2">
        <v>92954872</v>
      </c>
      <c r="G670" s="2">
        <v>92954872</v>
      </c>
      <c r="H670" s="2">
        <v>0</v>
      </c>
    </row>
    <row r="671" spans="1:8" x14ac:dyDescent="0.25">
      <c r="A671" s="59" t="s">
        <v>909</v>
      </c>
      <c r="B671" s="2"/>
      <c r="C671" s="2"/>
      <c r="D671" s="2"/>
      <c r="E671" s="2"/>
      <c r="F671" s="2">
        <v>4986332</v>
      </c>
      <c r="G671" s="2">
        <v>4986332</v>
      </c>
      <c r="H671" s="2">
        <v>0</v>
      </c>
    </row>
    <row r="672" spans="1:8" x14ac:dyDescent="0.25">
      <c r="A672" s="59" t="s">
        <v>934</v>
      </c>
      <c r="B672" s="2"/>
      <c r="C672" s="2"/>
      <c r="D672" s="2"/>
      <c r="E672" s="2"/>
      <c r="F672" s="2">
        <v>2278193</v>
      </c>
      <c r="G672" s="2">
        <v>2264935</v>
      </c>
      <c r="H672" s="2">
        <v>0</v>
      </c>
    </row>
    <row r="673" spans="1:8" x14ac:dyDescent="0.25">
      <c r="A673" s="59" t="s">
        <v>911</v>
      </c>
      <c r="B673" s="2"/>
      <c r="C673" s="2"/>
      <c r="D673" s="2"/>
      <c r="E673" s="2"/>
      <c r="F673" s="2">
        <v>9687</v>
      </c>
      <c r="G673" s="2">
        <v>9687</v>
      </c>
      <c r="H673" s="2">
        <v>0</v>
      </c>
    </row>
    <row r="674" spans="1:8" x14ac:dyDescent="0.25">
      <c r="A674" s="59" t="s">
        <v>936</v>
      </c>
      <c r="B674" s="2"/>
      <c r="C674" s="2"/>
      <c r="D674" s="2"/>
      <c r="E674" s="2"/>
      <c r="F674" s="2">
        <v>414</v>
      </c>
      <c r="G674" s="2">
        <v>0</v>
      </c>
      <c r="H674" s="2">
        <v>414</v>
      </c>
    </row>
    <row r="675" spans="1:8" x14ac:dyDescent="0.25">
      <c r="A675" s="59" t="s">
        <v>913</v>
      </c>
      <c r="B675" s="2"/>
      <c r="C675" s="2"/>
      <c r="D675" s="2"/>
      <c r="E675" s="2"/>
      <c r="F675" s="2">
        <v>59835142</v>
      </c>
      <c r="G675" s="2">
        <v>59835142</v>
      </c>
      <c r="H675" s="2">
        <v>0</v>
      </c>
    </row>
    <row r="676" spans="1:8" x14ac:dyDescent="0.25">
      <c r="A676" s="59" t="s">
        <v>938</v>
      </c>
      <c r="B676" s="2"/>
      <c r="C676" s="2"/>
      <c r="D676" s="2"/>
      <c r="E676" s="2"/>
      <c r="F676" s="2">
        <v>236125</v>
      </c>
      <c r="G676" s="2">
        <v>236125</v>
      </c>
      <c r="H676" s="2">
        <v>0</v>
      </c>
    </row>
    <row r="677" spans="1:8" x14ac:dyDescent="0.25">
      <c r="A677" s="59" t="s">
        <v>915</v>
      </c>
      <c r="B677" s="2"/>
      <c r="C677" s="2"/>
      <c r="D677" s="2"/>
      <c r="E677" s="2"/>
      <c r="F677" s="2">
        <v>1921</v>
      </c>
      <c r="G677" s="2">
        <v>1921</v>
      </c>
      <c r="H677" s="2">
        <v>0</v>
      </c>
    </row>
    <row r="678" spans="1:8" x14ac:dyDescent="0.25">
      <c r="A678" s="59" t="s">
        <v>940</v>
      </c>
      <c r="B678" s="2"/>
      <c r="C678" s="2"/>
      <c r="D678" s="2"/>
      <c r="E678" s="2"/>
      <c r="F678" s="2">
        <v>75955</v>
      </c>
      <c r="G678" s="2">
        <v>75955</v>
      </c>
      <c r="H678" s="2">
        <v>0</v>
      </c>
    </row>
    <row r="679" spans="1:8" x14ac:dyDescent="0.25">
      <c r="A679" s="59" t="s">
        <v>917</v>
      </c>
      <c r="B679" s="2"/>
      <c r="C679" s="2"/>
      <c r="D679" s="2"/>
      <c r="E679" s="2"/>
      <c r="F679" s="2">
        <v>48249</v>
      </c>
      <c r="G679" s="2">
        <v>48240</v>
      </c>
      <c r="H679" s="2">
        <v>0</v>
      </c>
    </row>
    <row r="680" spans="1:8" x14ac:dyDescent="0.25">
      <c r="A680" s="59" t="s">
        <v>942</v>
      </c>
      <c r="B680" s="2"/>
      <c r="C680" s="2"/>
      <c r="D680" s="2"/>
      <c r="E680" s="2"/>
      <c r="F680" s="2">
        <v>40913</v>
      </c>
      <c r="G680" s="2">
        <v>40903</v>
      </c>
      <c r="H680" s="2">
        <v>0</v>
      </c>
    </row>
    <row r="681" spans="1:8" x14ac:dyDescent="0.25">
      <c r="A681" s="59" t="s">
        <v>919</v>
      </c>
      <c r="B681" s="2"/>
      <c r="C681" s="2"/>
      <c r="D681" s="2"/>
      <c r="E681" s="2"/>
      <c r="F681" s="2">
        <v>172512</v>
      </c>
      <c r="G681" s="2">
        <v>172512</v>
      </c>
      <c r="H681" s="2">
        <v>0</v>
      </c>
    </row>
    <row r="682" spans="1:8" x14ac:dyDescent="0.25">
      <c r="A682" s="59" t="s">
        <v>944</v>
      </c>
      <c r="B682" s="2"/>
      <c r="C682" s="2"/>
      <c r="D682" s="2"/>
      <c r="E682" s="2"/>
      <c r="F682" s="2">
        <v>110624</v>
      </c>
      <c r="G682" s="2">
        <v>107502</v>
      </c>
      <c r="H682" s="2">
        <v>0</v>
      </c>
    </row>
    <row r="683" spans="1:8" x14ac:dyDescent="0.25">
      <c r="A683" s="59" t="s">
        <v>921</v>
      </c>
      <c r="B683" s="2"/>
      <c r="C683" s="2"/>
      <c r="D683" s="2"/>
      <c r="E683" s="2"/>
      <c r="F683" s="2">
        <v>149120</v>
      </c>
      <c r="G683" s="2">
        <v>149120</v>
      </c>
      <c r="H683" s="2">
        <v>0</v>
      </c>
    </row>
    <row r="684" spans="1:8" x14ac:dyDescent="0.25">
      <c r="A684" s="59" t="s">
        <v>946</v>
      </c>
      <c r="B684" s="2"/>
      <c r="C684" s="2"/>
      <c r="D684" s="2"/>
      <c r="E684" s="2"/>
      <c r="F684" s="2">
        <v>32823</v>
      </c>
      <c r="G684" s="2">
        <v>32814</v>
      </c>
      <c r="H684" s="2">
        <v>0</v>
      </c>
    </row>
    <row r="685" spans="1:8" x14ac:dyDescent="0.25">
      <c r="A685" s="59" t="s">
        <v>923</v>
      </c>
      <c r="B685" s="2"/>
      <c r="C685" s="2"/>
      <c r="D685" s="2"/>
      <c r="E685" s="2"/>
      <c r="F685" s="2">
        <v>8864634</v>
      </c>
      <c r="G685" s="2">
        <v>8864634</v>
      </c>
      <c r="H685" s="2">
        <v>0</v>
      </c>
    </row>
    <row r="686" spans="1:8" x14ac:dyDescent="0.25">
      <c r="A686" s="59" t="s">
        <v>948</v>
      </c>
      <c r="B686" s="2"/>
      <c r="C686" s="2"/>
      <c r="D686" s="2"/>
      <c r="E686" s="2"/>
      <c r="F686" s="2">
        <v>33851709</v>
      </c>
      <c r="G686" s="2">
        <v>33851708</v>
      </c>
      <c r="H686" s="2">
        <v>0</v>
      </c>
    </row>
    <row r="687" spans="1:8" x14ac:dyDescent="0.25">
      <c r="A687" s="59" t="s">
        <v>925</v>
      </c>
      <c r="B687" s="2"/>
      <c r="C687" s="2"/>
      <c r="D687" s="2"/>
      <c r="E687" s="2"/>
      <c r="F687" s="2">
        <v>113934</v>
      </c>
      <c r="G687" s="2">
        <v>113934</v>
      </c>
      <c r="H687" s="2">
        <v>0</v>
      </c>
    </row>
    <row r="688" spans="1:8" x14ac:dyDescent="0.25">
      <c r="A688" s="59" t="s">
        <v>1307</v>
      </c>
      <c r="B688" s="2"/>
      <c r="C688" s="2"/>
      <c r="D688" s="2"/>
      <c r="E688" s="2"/>
      <c r="F688" s="2">
        <v>1293013</v>
      </c>
      <c r="G688" s="2">
        <v>1293013</v>
      </c>
      <c r="H688" s="2">
        <v>0</v>
      </c>
    </row>
    <row r="689" spans="1:8" x14ac:dyDescent="0.25">
      <c r="A689" s="59" t="s">
        <v>927</v>
      </c>
      <c r="B689" s="2"/>
      <c r="C689" s="2"/>
      <c r="D689" s="2"/>
      <c r="E689" s="2"/>
      <c r="F689" s="2">
        <v>30</v>
      </c>
      <c r="G689" s="2">
        <v>16</v>
      </c>
      <c r="H689" s="2">
        <v>2</v>
      </c>
    </row>
    <row r="690" spans="1:8" x14ac:dyDescent="0.25">
      <c r="A690" s="59" t="s">
        <v>951</v>
      </c>
      <c r="B690" s="2"/>
      <c r="C690" s="2"/>
      <c r="D690" s="2"/>
      <c r="E690" s="2"/>
      <c r="F690" s="2">
        <v>106061</v>
      </c>
      <c r="G690" s="2">
        <v>0</v>
      </c>
      <c r="H690" s="2">
        <v>106061</v>
      </c>
    </row>
    <row r="691" spans="1:8" x14ac:dyDescent="0.25">
      <c r="A691" s="59" t="s">
        <v>929</v>
      </c>
      <c r="B691" s="2"/>
      <c r="C691" s="2"/>
      <c r="D691" s="2"/>
      <c r="E691" s="2"/>
      <c r="F691" s="2">
        <v>29181</v>
      </c>
      <c r="G691" s="2">
        <v>0</v>
      </c>
      <c r="H691" s="2">
        <v>29181</v>
      </c>
    </row>
    <row r="692" spans="1:8" x14ac:dyDescent="0.25">
      <c r="A692" s="59" t="s">
        <v>953</v>
      </c>
      <c r="B692" s="2"/>
      <c r="C692" s="2"/>
      <c r="D692" s="2"/>
      <c r="E692" s="2"/>
      <c r="F692" s="2">
        <v>146905</v>
      </c>
      <c r="G692" s="2">
        <v>120279</v>
      </c>
      <c r="H692" s="2">
        <v>0</v>
      </c>
    </row>
    <row r="693" spans="1:8" x14ac:dyDescent="0.25">
      <c r="A693" s="59" t="s">
        <v>931</v>
      </c>
      <c r="B693" s="2"/>
      <c r="C693" s="2"/>
      <c r="D693" s="2"/>
      <c r="E693" s="2"/>
      <c r="F693" s="2">
        <v>1553095</v>
      </c>
      <c r="G693" s="2">
        <v>1553095</v>
      </c>
      <c r="H693" s="2">
        <v>0</v>
      </c>
    </row>
    <row r="694" spans="1:8" x14ac:dyDescent="0.25">
      <c r="A694" s="59" t="s">
        <v>955</v>
      </c>
      <c r="B694" s="2"/>
      <c r="C694" s="2"/>
      <c r="D694" s="2"/>
      <c r="E694" s="2"/>
      <c r="F694" s="2">
        <v>77768</v>
      </c>
      <c r="G694" s="2">
        <v>77752</v>
      </c>
      <c r="H694" s="2">
        <v>0</v>
      </c>
    </row>
    <row r="695" spans="1:8" x14ac:dyDescent="0.25">
      <c r="A695" s="59" t="s">
        <v>670</v>
      </c>
      <c r="B695" s="2">
        <v>0</v>
      </c>
      <c r="C695" s="2">
        <v>0</v>
      </c>
      <c r="D695" s="2">
        <v>24615.68355488445</v>
      </c>
      <c r="E695" s="2">
        <v>75685.956461266891</v>
      </c>
      <c r="F695" s="2">
        <v>441140</v>
      </c>
      <c r="G695" s="2">
        <v>16354</v>
      </c>
      <c r="H695" s="2">
        <v>424786</v>
      </c>
    </row>
    <row r="696" spans="1:8" x14ac:dyDescent="0.25">
      <c r="A696" s="59" t="s">
        <v>957</v>
      </c>
      <c r="B696" s="2"/>
      <c r="C696" s="2"/>
      <c r="D696" s="2"/>
      <c r="E696" s="2"/>
      <c r="F696" s="2">
        <v>875053</v>
      </c>
      <c r="G696" s="2">
        <v>137284</v>
      </c>
      <c r="H696" s="2">
        <v>0</v>
      </c>
    </row>
    <row r="697" spans="1:8" x14ac:dyDescent="0.25">
      <c r="A697" s="59" t="s">
        <v>935</v>
      </c>
      <c r="B697" s="2"/>
      <c r="C697" s="2"/>
      <c r="D697" s="2"/>
      <c r="E697" s="2"/>
      <c r="F697" s="2">
        <v>9779</v>
      </c>
      <c r="G697" s="2">
        <v>9779</v>
      </c>
      <c r="H697" s="2">
        <v>0</v>
      </c>
    </row>
    <row r="698" spans="1:8" x14ac:dyDescent="0.25">
      <c r="A698" s="59" t="s">
        <v>790</v>
      </c>
      <c r="B698" s="2">
        <v>0</v>
      </c>
      <c r="C698" s="2">
        <v>0</v>
      </c>
      <c r="D698" s="2">
        <v>3713.708201069931</v>
      </c>
      <c r="E698" s="2">
        <v>42312.227581208332</v>
      </c>
      <c r="F698" s="2">
        <v>8380</v>
      </c>
      <c r="G698" s="2">
        <v>7941</v>
      </c>
      <c r="H698" s="2">
        <v>439</v>
      </c>
    </row>
    <row r="699" spans="1:8" x14ac:dyDescent="0.25">
      <c r="A699" s="59" t="s">
        <v>937</v>
      </c>
      <c r="B699" s="2"/>
      <c r="C699" s="2"/>
      <c r="D699" s="2"/>
      <c r="E699" s="2"/>
      <c r="F699" s="2">
        <v>206267</v>
      </c>
      <c r="G699" s="2">
        <v>202516</v>
      </c>
      <c r="H699" s="2">
        <v>0</v>
      </c>
    </row>
    <row r="700" spans="1:8" x14ac:dyDescent="0.25">
      <c r="A700" s="59" t="s">
        <v>791</v>
      </c>
      <c r="B700" s="2">
        <v>0</v>
      </c>
      <c r="C700" s="2">
        <v>0</v>
      </c>
      <c r="D700" s="2">
        <v>7649.8819164819779</v>
      </c>
      <c r="E700" s="2">
        <v>30617.426787429889</v>
      </c>
      <c r="F700" s="2">
        <v>10305</v>
      </c>
      <c r="G700" s="2">
        <v>4953</v>
      </c>
      <c r="H700" s="2">
        <v>5352</v>
      </c>
    </row>
    <row r="701" spans="1:8" x14ac:dyDescent="0.25">
      <c r="A701" s="59" t="s">
        <v>939</v>
      </c>
      <c r="B701" s="2"/>
      <c r="C701" s="2"/>
      <c r="D701" s="2"/>
      <c r="E701" s="2"/>
      <c r="F701" s="2">
        <v>16950690</v>
      </c>
      <c r="G701" s="2">
        <v>16950690</v>
      </c>
      <c r="H701" s="2">
        <v>0</v>
      </c>
    </row>
    <row r="702" spans="1:8" x14ac:dyDescent="0.25">
      <c r="A702" s="59" t="s">
        <v>792</v>
      </c>
      <c r="B702" s="2">
        <v>0</v>
      </c>
      <c r="C702" s="2">
        <v>0</v>
      </c>
      <c r="D702" s="2">
        <v>1016.2832617938381</v>
      </c>
      <c r="E702" s="2">
        <v>28226.377922909509</v>
      </c>
      <c r="F702" s="2">
        <v>235</v>
      </c>
      <c r="G702" s="2">
        <v>226</v>
      </c>
      <c r="H702" s="2">
        <v>9</v>
      </c>
    </row>
    <row r="703" spans="1:8" x14ac:dyDescent="0.25">
      <c r="A703" s="59" t="s">
        <v>941</v>
      </c>
      <c r="B703" s="2"/>
      <c r="C703" s="2"/>
      <c r="D703" s="2"/>
      <c r="E703" s="2"/>
      <c r="F703" s="2">
        <v>134436</v>
      </c>
      <c r="G703" s="2">
        <v>134436</v>
      </c>
      <c r="H703" s="2">
        <v>0</v>
      </c>
    </row>
    <row r="704" spans="1:8" x14ac:dyDescent="0.25">
      <c r="A704" s="59" t="s">
        <v>793</v>
      </c>
      <c r="B704" s="2">
        <v>0</v>
      </c>
      <c r="C704" s="2">
        <v>0</v>
      </c>
      <c r="D704" s="2">
        <v>0</v>
      </c>
      <c r="E704" s="2">
        <v>0</v>
      </c>
      <c r="F704" s="2">
        <v>163360</v>
      </c>
      <c r="G704" s="2">
        <v>100878</v>
      </c>
      <c r="H704" s="2">
        <v>123</v>
      </c>
    </row>
    <row r="705" spans="1:8" x14ac:dyDescent="0.25">
      <c r="A705" s="59" t="s">
        <v>943</v>
      </c>
      <c r="B705" s="2"/>
      <c r="C705" s="2"/>
      <c r="D705" s="2"/>
      <c r="E705" s="2"/>
      <c r="F705" s="2">
        <v>100359</v>
      </c>
      <c r="G705" s="2">
        <v>100359</v>
      </c>
      <c r="H705" s="2">
        <v>0</v>
      </c>
    </row>
    <row r="706" spans="1:8" x14ac:dyDescent="0.25">
      <c r="A706" s="59" t="s">
        <v>794</v>
      </c>
      <c r="B706" s="2">
        <v>0</v>
      </c>
      <c r="C706" s="2">
        <v>0</v>
      </c>
      <c r="D706" s="2">
        <v>0</v>
      </c>
      <c r="E706" s="2">
        <v>0</v>
      </c>
      <c r="F706" s="2">
        <v>73968</v>
      </c>
      <c r="G706" s="2">
        <v>0</v>
      </c>
      <c r="H706" s="2">
        <v>73968</v>
      </c>
    </row>
    <row r="707" spans="1:8" x14ac:dyDescent="0.25">
      <c r="A707" s="59" t="s">
        <v>945</v>
      </c>
      <c r="B707" s="2"/>
      <c r="C707" s="2"/>
      <c r="D707" s="2"/>
      <c r="E707" s="2"/>
      <c r="F707" s="2">
        <v>4587137</v>
      </c>
      <c r="G707" s="2">
        <v>4047303</v>
      </c>
      <c r="H707" s="2">
        <v>0</v>
      </c>
    </row>
    <row r="708" spans="1:8" x14ac:dyDescent="0.25">
      <c r="A708" s="59" t="s">
        <v>795</v>
      </c>
      <c r="B708" s="2">
        <v>0</v>
      </c>
      <c r="C708" s="2">
        <v>0</v>
      </c>
      <c r="D708" s="2">
        <v>0</v>
      </c>
      <c r="E708" s="2">
        <v>0</v>
      </c>
      <c r="F708" s="2">
        <v>104166707</v>
      </c>
      <c r="G708" s="2">
        <v>101667548</v>
      </c>
      <c r="H708" s="2">
        <v>0</v>
      </c>
    </row>
    <row r="709" spans="1:8" x14ac:dyDescent="0.25">
      <c r="A709" s="59" t="s">
        <v>947</v>
      </c>
      <c r="B709" s="2"/>
      <c r="C709" s="2"/>
      <c r="D709" s="2"/>
      <c r="E709" s="2"/>
      <c r="F709" s="2">
        <v>244892</v>
      </c>
      <c r="G709" s="2">
        <v>244885</v>
      </c>
      <c r="H709" s="2">
        <v>0</v>
      </c>
    </row>
    <row r="710" spans="1:8" x14ac:dyDescent="0.25">
      <c r="A710" s="59" t="s">
        <v>796</v>
      </c>
      <c r="B710" s="2">
        <v>0</v>
      </c>
      <c r="C710" s="2">
        <v>0</v>
      </c>
      <c r="D710" s="2">
        <v>0</v>
      </c>
      <c r="E710" s="2">
        <v>0</v>
      </c>
      <c r="F710" s="2">
        <v>3056633</v>
      </c>
      <c r="G710" s="2">
        <v>3056633</v>
      </c>
      <c r="H710" s="2">
        <v>0</v>
      </c>
    </row>
    <row r="711" spans="1:8" x14ac:dyDescent="0.25">
      <c r="A711" s="59" t="s">
        <v>949</v>
      </c>
      <c r="B711" s="2"/>
      <c r="C711" s="2"/>
      <c r="D711" s="2"/>
      <c r="E711" s="2"/>
      <c r="F711" s="2">
        <v>2845</v>
      </c>
      <c r="G711" s="2">
        <v>2831</v>
      </c>
      <c r="H711" s="2">
        <v>0</v>
      </c>
    </row>
    <row r="712" spans="1:8" x14ac:dyDescent="0.25">
      <c r="A712" s="59" t="s">
        <v>797</v>
      </c>
      <c r="B712" s="2">
        <v>0</v>
      </c>
      <c r="C712" s="2">
        <v>0</v>
      </c>
      <c r="D712" s="2">
        <v>0</v>
      </c>
      <c r="E712" s="2">
        <v>0</v>
      </c>
      <c r="F712" s="2">
        <v>35446913</v>
      </c>
      <c r="G712" s="2">
        <v>35446913</v>
      </c>
      <c r="H712" s="2">
        <v>0</v>
      </c>
    </row>
    <row r="713" spans="1:8" x14ac:dyDescent="0.25">
      <c r="A713" s="59" t="s">
        <v>950</v>
      </c>
      <c r="B713" s="2"/>
      <c r="C713" s="2"/>
      <c r="D713" s="2"/>
      <c r="E713" s="2"/>
      <c r="F713" s="2">
        <v>800921</v>
      </c>
      <c r="G713" s="2">
        <v>800921</v>
      </c>
      <c r="H713" s="2">
        <v>0</v>
      </c>
    </row>
    <row r="714" spans="1:8" x14ac:dyDescent="0.25">
      <c r="A714" s="59" t="s">
        <v>798</v>
      </c>
      <c r="B714" s="2">
        <v>0</v>
      </c>
      <c r="C714" s="2">
        <v>0</v>
      </c>
      <c r="D714" s="2">
        <v>0</v>
      </c>
      <c r="E714" s="2">
        <v>0</v>
      </c>
      <c r="F714" s="2">
        <v>63361</v>
      </c>
      <c r="G714" s="2">
        <v>25116</v>
      </c>
      <c r="H714" s="2">
        <v>38245</v>
      </c>
    </row>
    <row r="715" spans="1:8" x14ac:dyDescent="0.25">
      <c r="A715" s="59" t="s">
        <v>952</v>
      </c>
      <c r="B715" s="2"/>
      <c r="C715" s="2"/>
      <c r="D715" s="2"/>
      <c r="E715" s="2"/>
      <c r="F715" s="2">
        <v>165932</v>
      </c>
      <c r="G715" s="2">
        <v>165932</v>
      </c>
      <c r="H715" s="2">
        <v>0</v>
      </c>
    </row>
    <row r="716" spans="1:8" x14ac:dyDescent="0.25">
      <c r="A716" s="59" t="s">
        <v>799</v>
      </c>
      <c r="B716" s="2">
        <v>0</v>
      </c>
      <c r="C716" s="2">
        <v>0</v>
      </c>
      <c r="D716" s="2">
        <v>0</v>
      </c>
      <c r="E716" s="2">
        <v>0</v>
      </c>
      <c r="F716" s="2">
        <v>396325</v>
      </c>
      <c r="G716" s="2">
        <v>396325</v>
      </c>
      <c r="H716" s="2">
        <v>0</v>
      </c>
    </row>
    <row r="717" spans="1:8" x14ac:dyDescent="0.25">
      <c r="A717" s="59" t="s">
        <v>954</v>
      </c>
      <c r="B717" s="2"/>
      <c r="C717" s="2"/>
      <c r="D717" s="2"/>
      <c r="E717" s="2"/>
      <c r="F717" s="2">
        <v>239124</v>
      </c>
      <c r="G717" s="2">
        <v>239124</v>
      </c>
      <c r="H717" s="2">
        <v>0</v>
      </c>
    </row>
    <row r="718" spans="1:8" x14ac:dyDescent="0.25">
      <c r="A718" s="59" t="s">
        <v>800</v>
      </c>
      <c r="B718" s="2">
        <v>0</v>
      </c>
      <c r="C718" s="2">
        <v>0</v>
      </c>
      <c r="D718" s="2">
        <v>0</v>
      </c>
      <c r="E718" s="2">
        <v>0</v>
      </c>
      <c r="F718" s="2">
        <v>1058159</v>
      </c>
      <c r="G718" s="2">
        <v>1058159</v>
      </c>
      <c r="H718" s="2">
        <v>0</v>
      </c>
    </row>
    <row r="719" spans="1:8" x14ac:dyDescent="0.25">
      <c r="A719" s="59" t="s">
        <v>956</v>
      </c>
      <c r="B719" s="2"/>
      <c r="C719" s="2"/>
      <c r="D719" s="2"/>
      <c r="E719" s="2"/>
      <c r="F719" s="2">
        <v>10790530</v>
      </c>
      <c r="G719" s="2">
        <v>10638206</v>
      </c>
      <c r="H719" s="2">
        <v>0</v>
      </c>
    </row>
    <row r="720" spans="1:8" x14ac:dyDescent="0.25">
      <c r="A720" s="59" t="s">
        <v>801</v>
      </c>
      <c r="B720" s="2">
        <v>0</v>
      </c>
      <c r="C720" s="2">
        <v>0</v>
      </c>
      <c r="D720" s="2">
        <v>0</v>
      </c>
      <c r="E720" s="2">
        <v>0</v>
      </c>
      <c r="F720" s="2">
        <v>1476</v>
      </c>
      <c r="G720" s="2">
        <v>1464</v>
      </c>
      <c r="H720" s="2">
        <v>0</v>
      </c>
    </row>
    <row r="721" spans="1:8" x14ac:dyDescent="0.25">
      <c r="A721" s="59" t="s">
        <v>958</v>
      </c>
      <c r="B721" s="2"/>
      <c r="C721" s="2"/>
      <c r="D721" s="2"/>
      <c r="E721" s="2"/>
      <c r="F721" s="2">
        <v>24384057</v>
      </c>
      <c r="G721" s="2">
        <v>23300642</v>
      </c>
      <c r="H721" s="2">
        <v>0</v>
      </c>
    </row>
    <row r="722" spans="1:8" x14ac:dyDescent="0.25">
      <c r="A722" s="59" t="s">
        <v>802</v>
      </c>
      <c r="B722" s="2">
        <v>0</v>
      </c>
      <c r="C722" s="2">
        <v>0</v>
      </c>
      <c r="D722" s="2">
        <v>0</v>
      </c>
      <c r="E722" s="2">
        <v>0</v>
      </c>
      <c r="F722" s="2">
        <v>1862142</v>
      </c>
      <c r="G722" s="2">
        <v>1862142</v>
      </c>
      <c r="H722" s="2">
        <v>0</v>
      </c>
    </row>
    <row r="723" spans="1:8" x14ac:dyDescent="0.25">
      <c r="A723" s="59" t="s">
        <v>644</v>
      </c>
      <c r="B723" s="2">
        <v>0</v>
      </c>
      <c r="C723" s="2">
        <v>0</v>
      </c>
      <c r="D723" s="2">
        <v>27065.165223793159</v>
      </c>
      <c r="E723" s="2">
        <v>88478.646474615554</v>
      </c>
      <c r="F723" s="2">
        <v>17690</v>
      </c>
      <c r="G723" s="2">
        <v>14122</v>
      </c>
      <c r="H723" s="2">
        <v>3556</v>
      </c>
    </row>
    <row r="724" spans="1:8" x14ac:dyDescent="0.25">
      <c r="A724" s="59" t="s">
        <v>803</v>
      </c>
      <c r="B724" s="2">
        <v>0</v>
      </c>
      <c r="C724" s="2">
        <v>0</v>
      </c>
      <c r="D724" s="2">
        <v>0</v>
      </c>
      <c r="E724" s="2">
        <v>0</v>
      </c>
      <c r="F724" s="2">
        <v>15</v>
      </c>
      <c r="G724" s="2">
        <v>15</v>
      </c>
      <c r="H724" s="2">
        <v>0</v>
      </c>
    </row>
    <row r="725" spans="1:8" x14ac:dyDescent="0.25">
      <c r="A725" s="59" t="s">
        <v>154</v>
      </c>
      <c r="B725" s="2">
        <v>0</v>
      </c>
      <c r="C725" s="2">
        <v>0</v>
      </c>
      <c r="D725" s="2">
        <v>43677.584825798243</v>
      </c>
      <c r="E725" s="2">
        <v>176990.88923163831</v>
      </c>
      <c r="F725" s="2">
        <v>582533</v>
      </c>
      <c r="G725" s="2">
        <v>579781</v>
      </c>
      <c r="H725" s="2">
        <v>1495</v>
      </c>
    </row>
    <row r="726" spans="1:8" x14ac:dyDescent="0.25">
      <c r="A726" s="59" t="s">
        <v>169</v>
      </c>
      <c r="B726" s="2">
        <v>0</v>
      </c>
      <c r="C726" s="2">
        <v>0</v>
      </c>
      <c r="D726" s="2">
        <v>89563.176823236878</v>
      </c>
      <c r="E726" s="2">
        <v>339649.45483146259</v>
      </c>
      <c r="F726" s="2">
        <v>17356</v>
      </c>
      <c r="G726" s="2">
        <v>1875</v>
      </c>
      <c r="H726" s="2">
        <v>14927</v>
      </c>
    </row>
    <row r="727" spans="1:8" x14ac:dyDescent="0.25">
      <c r="A727" s="59" t="s">
        <v>369</v>
      </c>
      <c r="B727" s="2">
        <v>0</v>
      </c>
      <c r="C727" s="2">
        <v>0</v>
      </c>
      <c r="D727" s="2">
        <v>41267.595795007481</v>
      </c>
      <c r="E727" s="2">
        <v>154636.70547544479</v>
      </c>
      <c r="F727" s="2">
        <v>55572</v>
      </c>
      <c r="G727" s="2">
        <v>1086</v>
      </c>
      <c r="H727" s="2">
        <v>54462</v>
      </c>
    </row>
    <row r="728" spans="1:8" x14ac:dyDescent="0.25">
      <c r="A728" s="59" t="s">
        <v>175</v>
      </c>
      <c r="B728" s="2">
        <v>0</v>
      </c>
      <c r="C728" s="2">
        <v>0</v>
      </c>
      <c r="D728" s="2">
        <v>96654.518915430643</v>
      </c>
      <c r="E728" s="2">
        <v>308172.58881081792</v>
      </c>
      <c r="F728" s="2">
        <v>162529</v>
      </c>
      <c r="G728" s="2">
        <v>125431</v>
      </c>
      <c r="H728" s="2">
        <v>24971</v>
      </c>
    </row>
    <row r="729" spans="1:8" x14ac:dyDescent="0.25">
      <c r="A729" s="59" t="s">
        <v>313</v>
      </c>
      <c r="B729" s="2"/>
      <c r="C729" s="2"/>
      <c r="D729" s="2"/>
      <c r="E729" s="2"/>
      <c r="F729" s="2">
        <v>6057171</v>
      </c>
      <c r="G729" s="2">
        <v>6055964</v>
      </c>
      <c r="H729" s="2">
        <v>1207</v>
      </c>
    </row>
    <row r="730" spans="1:8" x14ac:dyDescent="0.25">
      <c r="A730" s="59" t="s">
        <v>88</v>
      </c>
      <c r="B730" s="2">
        <v>0</v>
      </c>
      <c r="C730" s="2">
        <v>0</v>
      </c>
      <c r="D730" s="2">
        <v>171033.84611009201</v>
      </c>
      <c r="E730" s="2">
        <v>623506.58714645449</v>
      </c>
      <c r="F730" s="2">
        <v>195083</v>
      </c>
      <c r="G730" s="2">
        <v>183565</v>
      </c>
      <c r="H730" s="2">
        <v>7767</v>
      </c>
    </row>
    <row r="731" spans="1:8" x14ac:dyDescent="0.25">
      <c r="A731" s="59" t="s">
        <v>157</v>
      </c>
      <c r="B731" s="2">
        <v>0</v>
      </c>
      <c r="C731" s="2">
        <v>0</v>
      </c>
      <c r="D731" s="2">
        <v>32509.10782958661</v>
      </c>
      <c r="E731" s="2">
        <v>122439.54514015569</v>
      </c>
      <c r="F731" s="2">
        <v>12685</v>
      </c>
      <c r="G731" s="2">
        <v>645</v>
      </c>
      <c r="H731" s="2">
        <v>10787</v>
      </c>
    </row>
    <row r="732" spans="1:8" x14ac:dyDescent="0.25">
      <c r="A732" s="59" t="s">
        <v>177</v>
      </c>
      <c r="B732" s="2">
        <v>0</v>
      </c>
      <c r="C732" s="2">
        <v>0</v>
      </c>
      <c r="D732" s="2">
        <v>85760.769491799671</v>
      </c>
      <c r="E732" s="2">
        <v>314252.78745474637</v>
      </c>
      <c r="F732" s="2">
        <v>76450</v>
      </c>
      <c r="G732" s="2">
        <v>45400</v>
      </c>
      <c r="H732" s="2">
        <v>29116</v>
      </c>
    </row>
    <row r="733" spans="1:8" x14ac:dyDescent="0.25">
      <c r="A733" s="59" t="s">
        <v>386</v>
      </c>
      <c r="B733" s="2">
        <v>0</v>
      </c>
      <c r="C733" s="2">
        <v>0</v>
      </c>
      <c r="D733" s="2">
        <v>36923.80940375186</v>
      </c>
      <c r="E733" s="2">
        <v>138561.7354620909</v>
      </c>
      <c r="F733" s="2">
        <v>43130</v>
      </c>
      <c r="G733" s="2">
        <v>9074</v>
      </c>
      <c r="H733" s="2">
        <v>27997</v>
      </c>
    </row>
    <row r="734" spans="1:8" x14ac:dyDescent="0.25">
      <c r="A734" s="59" t="s">
        <v>178</v>
      </c>
      <c r="B734" s="2">
        <v>0</v>
      </c>
      <c r="C734" s="2">
        <v>0</v>
      </c>
      <c r="D734" s="2">
        <v>82176.329357498747</v>
      </c>
      <c r="E734" s="2">
        <v>314530.58761166577</v>
      </c>
      <c r="F734" s="2">
        <v>1162798</v>
      </c>
      <c r="G734" s="2">
        <v>713325</v>
      </c>
      <c r="H734" s="2">
        <v>189309</v>
      </c>
    </row>
    <row r="735" spans="1:8" x14ac:dyDescent="0.25">
      <c r="A735" s="59" t="s">
        <v>637</v>
      </c>
      <c r="B735" s="2">
        <v>0</v>
      </c>
      <c r="C735" s="2">
        <v>0</v>
      </c>
      <c r="D735" s="2">
        <v>26939.490964030589</v>
      </c>
      <c r="E735" s="2">
        <v>103538.4888252401</v>
      </c>
      <c r="F735" s="2">
        <v>4772</v>
      </c>
      <c r="G735" s="2">
        <v>150</v>
      </c>
      <c r="H735" s="2">
        <v>4584</v>
      </c>
    </row>
    <row r="736" spans="1:8" x14ac:dyDescent="0.25">
      <c r="A736" s="59" t="s">
        <v>179</v>
      </c>
      <c r="B736" s="2">
        <v>0</v>
      </c>
      <c r="C736" s="2">
        <v>0</v>
      </c>
      <c r="D736" s="2">
        <v>52304.631023295333</v>
      </c>
      <c r="E736" s="2">
        <v>200604.13675365091</v>
      </c>
      <c r="F736" s="2">
        <v>61219</v>
      </c>
      <c r="G736" s="2">
        <v>50123</v>
      </c>
      <c r="H736" s="2">
        <v>10164</v>
      </c>
    </row>
    <row r="737" spans="1:8" x14ac:dyDescent="0.25">
      <c r="A737" s="59" t="s">
        <v>103</v>
      </c>
      <c r="B737" s="2">
        <v>0</v>
      </c>
      <c r="C737" s="2">
        <v>0</v>
      </c>
      <c r="D737" s="2">
        <v>132822.82198874859</v>
      </c>
      <c r="E737" s="2">
        <v>436620.55364743428</v>
      </c>
      <c r="F737" s="2">
        <v>132464</v>
      </c>
      <c r="G737" s="2">
        <v>110362</v>
      </c>
      <c r="H737" s="2">
        <v>6956</v>
      </c>
    </row>
    <row r="738" spans="1:8" x14ac:dyDescent="0.25">
      <c r="A738" s="59" t="s">
        <v>74</v>
      </c>
      <c r="B738" s="2">
        <v>0</v>
      </c>
      <c r="C738" s="2">
        <v>0</v>
      </c>
      <c r="D738" s="2">
        <v>318687.25393683522</v>
      </c>
      <c r="E738" s="2">
        <v>1197162.1849746541</v>
      </c>
      <c r="F738" s="2">
        <v>1904044</v>
      </c>
      <c r="G738" s="2">
        <v>827</v>
      </c>
      <c r="H738" s="2">
        <v>1903091</v>
      </c>
    </row>
    <row r="739" spans="1:8" x14ac:dyDescent="0.25">
      <c r="A739" s="59" t="s">
        <v>182</v>
      </c>
      <c r="B739" s="2">
        <v>0</v>
      </c>
      <c r="C739" s="2">
        <v>0</v>
      </c>
      <c r="D739" s="2">
        <v>41161.690891021302</v>
      </c>
      <c r="E739" s="2">
        <v>155446.7850273597</v>
      </c>
      <c r="F739" s="2">
        <v>229729</v>
      </c>
      <c r="G739" s="2">
        <v>13711</v>
      </c>
      <c r="H739" s="2">
        <v>47000</v>
      </c>
    </row>
    <row r="740" spans="1:8" x14ac:dyDescent="0.25">
      <c r="A740" s="59" t="s">
        <v>180</v>
      </c>
      <c r="B740" s="2">
        <v>0</v>
      </c>
      <c r="C740" s="2">
        <v>0</v>
      </c>
      <c r="D740" s="2">
        <v>53359.05087443949</v>
      </c>
      <c r="E740" s="2">
        <v>198036.73560248781</v>
      </c>
      <c r="F740" s="2">
        <v>715</v>
      </c>
      <c r="G740" s="2">
        <v>143</v>
      </c>
      <c r="H740" s="2">
        <v>413</v>
      </c>
    </row>
    <row r="741" spans="1:8" x14ac:dyDescent="0.25">
      <c r="A741" s="59" t="s">
        <v>341</v>
      </c>
      <c r="B741" s="2"/>
      <c r="C741" s="2"/>
      <c r="D741" s="2"/>
      <c r="E741" s="2"/>
      <c r="F741" s="2">
        <v>23658847</v>
      </c>
      <c r="G741" s="2">
        <v>0</v>
      </c>
      <c r="H741" s="2">
        <v>23658847</v>
      </c>
    </row>
    <row r="742" spans="1:8" x14ac:dyDescent="0.25">
      <c r="A742" s="59" t="s">
        <v>181</v>
      </c>
      <c r="B742" s="2">
        <v>0</v>
      </c>
      <c r="C742" s="2">
        <v>0</v>
      </c>
      <c r="D742" s="2">
        <v>72682.265480778209</v>
      </c>
      <c r="E742" s="2">
        <v>284576.13210784091</v>
      </c>
      <c r="F742" s="2">
        <v>5421</v>
      </c>
      <c r="G742" s="2">
        <v>21</v>
      </c>
      <c r="H742" s="2">
        <v>5399</v>
      </c>
    </row>
    <row r="743" spans="1:8" x14ac:dyDescent="0.25">
      <c r="A743" s="59" t="s">
        <v>378</v>
      </c>
      <c r="B743" s="2">
        <v>0</v>
      </c>
      <c r="C743" s="2">
        <v>0</v>
      </c>
      <c r="D743" s="2">
        <v>84370.445942663064</v>
      </c>
      <c r="E743" s="2">
        <v>328127.65013267333</v>
      </c>
      <c r="F743" s="2">
        <v>164417</v>
      </c>
      <c r="G743" s="2">
        <v>97870</v>
      </c>
      <c r="H743" s="2">
        <v>64996</v>
      </c>
    </row>
    <row r="744" spans="1:8" x14ac:dyDescent="0.25">
      <c r="A744" s="59" t="s">
        <v>183</v>
      </c>
      <c r="B744" s="2">
        <v>0</v>
      </c>
      <c r="C744" s="2">
        <v>0</v>
      </c>
      <c r="D744" s="2">
        <v>53925.750307459733</v>
      </c>
      <c r="E744" s="2">
        <v>212621.88931674519</v>
      </c>
      <c r="F744" s="2">
        <v>5780</v>
      </c>
      <c r="G744" s="2">
        <v>2258</v>
      </c>
      <c r="H744" s="2">
        <v>1949</v>
      </c>
    </row>
    <row r="745" spans="1:8" x14ac:dyDescent="0.25">
      <c r="A745" s="59" t="s">
        <v>117</v>
      </c>
      <c r="B745" s="2">
        <v>0</v>
      </c>
      <c r="C745" s="2">
        <v>0</v>
      </c>
      <c r="D745" s="2">
        <v>150051.64729359691</v>
      </c>
      <c r="E745" s="2">
        <v>338567.7341091056</v>
      </c>
      <c r="F745" s="2">
        <v>15339</v>
      </c>
      <c r="G745" s="2">
        <v>2541</v>
      </c>
      <c r="H745" s="2">
        <v>12710</v>
      </c>
    </row>
    <row r="746" spans="1:8" x14ac:dyDescent="0.25">
      <c r="A746" s="59" t="s">
        <v>184</v>
      </c>
      <c r="B746" s="2">
        <v>0</v>
      </c>
      <c r="C746" s="2">
        <v>0</v>
      </c>
      <c r="D746" s="2">
        <v>96553.995707872891</v>
      </c>
      <c r="E746" s="2">
        <v>310538.99054357712</v>
      </c>
      <c r="F746" s="2">
        <v>154063</v>
      </c>
      <c r="G746" s="2">
        <v>56970</v>
      </c>
      <c r="H746" s="2">
        <v>97092</v>
      </c>
    </row>
    <row r="747" spans="1:8" x14ac:dyDescent="0.25">
      <c r="A747" s="59" t="s">
        <v>79</v>
      </c>
      <c r="B747" s="2">
        <v>0</v>
      </c>
      <c r="C747" s="2">
        <v>0</v>
      </c>
      <c r="D747" s="2">
        <v>467576.26795964368</v>
      </c>
      <c r="E747" s="2">
        <v>1058847.7228042569</v>
      </c>
      <c r="F747" s="2">
        <v>36346</v>
      </c>
      <c r="G747" s="2">
        <v>1461</v>
      </c>
      <c r="H747" s="2">
        <v>33445</v>
      </c>
    </row>
    <row r="748" spans="1:8" x14ac:dyDescent="0.25">
      <c r="A748" s="59" t="s">
        <v>185</v>
      </c>
      <c r="B748" s="2">
        <v>0</v>
      </c>
      <c r="C748" s="2">
        <v>0</v>
      </c>
      <c r="D748" s="2">
        <v>52795.307213579777</v>
      </c>
      <c r="E748" s="2">
        <v>198382.96133256709</v>
      </c>
      <c r="F748" s="2">
        <v>1115940</v>
      </c>
      <c r="G748" s="2">
        <v>981905</v>
      </c>
      <c r="H748" s="2">
        <v>127546</v>
      </c>
    </row>
    <row r="749" spans="1:8" x14ac:dyDescent="0.25">
      <c r="A749" s="59" t="s">
        <v>309</v>
      </c>
      <c r="B749" s="2"/>
      <c r="C749" s="2"/>
      <c r="D749" s="2"/>
      <c r="E749" s="2"/>
      <c r="F749" s="2">
        <v>171769</v>
      </c>
      <c r="G749" s="2">
        <v>171753</v>
      </c>
      <c r="H749" s="2">
        <v>0</v>
      </c>
    </row>
    <row r="750" spans="1:8" x14ac:dyDescent="0.25">
      <c r="A750" s="59" t="s">
        <v>186</v>
      </c>
      <c r="B750" s="2">
        <v>0</v>
      </c>
      <c r="C750" s="2">
        <v>0</v>
      </c>
      <c r="D750" s="2">
        <v>62312.06458364617</v>
      </c>
      <c r="E750" s="2">
        <v>237857.5813657853</v>
      </c>
      <c r="F750" s="2">
        <v>92333</v>
      </c>
      <c r="G750" s="2">
        <v>1420</v>
      </c>
      <c r="H750" s="2">
        <v>88482</v>
      </c>
    </row>
    <row r="751" spans="1:8" x14ac:dyDescent="0.25">
      <c r="A751" s="59" t="s">
        <v>316</v>
      </c>
      <c r="B751" s="2"/>
      <c r="C751" s="2"/>
      <c r="D751" s="2"/>
      <c r="E751" s="2"/>
      <c r="F751" s="2">
        <v>227523</v>
      </c>
      <c r="G751" s="2">
        <v>227523</v>
      </c>
      <c r="H751" s="2">
        <v>0</v>
      </c>
    </row>
    <row r="752" spans="1:8" x14ac:dyDescent="0.25">
      <c r="A752" s="59" t="s">
        <v>188</v>
      </c>
      <c r="B752" s="2">
        <v>0</v>
      </c>
      <c r="C752" s="2">
        <v>0</v>
      </c>
      <c r="D752" s="2">
        <v>41823.960265621477</v>
      </c>
      <c r="E752" s="2">
        <v>152661.185219437</v>
      </c>
      <c r="F752" s="2">
        <v>102777</v>
      </c>
      <c r="G752" s="2">
        <v>5604</v>
      </c>
      <c r="H752" s="2">
        <v>97081</v>
      </c>
    </row>
    <row r="753" spans="1:8" x14ac:dyDescent="0.25">
      <c r="A753" s="59" t="s">
        <v>323</v>
      </c>
      <c r="B753" s="2"/>
      <c r="C753" s="2"/>
      <c r="D753" s="2"/>
      <c r="E753" s="2"/>
      <c r="F753" s="2">
        <v>404158</v>
      </c>
      <c r="G753" s="2">
        <v>404158</v>
      </c>
      <c r="H753" s="2">
        <v>0</v>
      </c>
    </row>
    <row r="754" spans="1:8" x14ac:dyDescent="0.25">
      <c r="A754" s="59" t="s">
        <v>90</v>
      </c>
      <c r="B754" s="2">
        <v>0</v>
      </c>
      <c r="C754" s="2">
        <v>0</v>
      </c>
      <c r="D754" s="2">
        <v>362925.78434088238</v>
      </c>
      <c r="E754" s="2">
        <v>1081809.01842823</v>
      </c>
      <c r="F754" s="2">
        <v>947</v>
      </c>
      <c r="G754" s="2">
        <v>83</v>
      </c>
      <c r="H754" s="2">
        <v>415</v>
      </c>
    </row>
    <row r="755" spans="1:8" x14ac:dyDescent="0.25">
      <c r="A755" s="59" t="s">
        <v>328</v>
      </c>
      <c r="B755" s="2">
        <v>0</v>
      </c>
      <c r="C755" s="2">
        <v>0</v>
      </c>
      <c r="D755" s="2">
        <v>51065.066312652598</v>
      </c>
      <c r="E755" s="2">
        <v>192425.07272346219</v>
      </c>
      <c r="F755" s="2">
        <v>1081042</v>
      </c>
      <c r="G755" s="2">
        <v>0</v>
      </c>
      <c r="H755" s="2">
        <v>1081042</v>
      </c>
    </row>
    <row r="756" spans="1:8" x14ac:dyDescent="0.25">
      <c r="A756" s="59" t="s">
        <v>192</v>
      </c>
      <c r="B756" s="2">
        <v>0</v>
      </c>
      <c r="C756" s="2">
        <v>0</v>
      </c>
      <c r="D756" s="2">
        <v>89157.333998583679</v>
      </c>
      <c r="E756" s="2">
        <v>334042.06636154902</v>
      </c>
      <c r="F756" s="2">
        <v>32073</v>
      </c>
      <c r="G756" s="2">
        <v>1277</v>
      </c>
      <c r="H756" s="2">
        <v>30582</v>
      </c>
    </row>
    <row r="757" spans="1:8" x14ac:dyDescent="0.25">
      <c r="A757" s="59" t="s">
        <v>163</v>
      </c>
      <c r="B757" s="2">
        <v>0</v>
      </c>
      <c r="C757" s="2">
        <v>0</v>
      </c>
      <c r="D757" s="2">
        <v>46482.781438046914</v>
      </c>
      <c r="E757" s="2">
        <v>188444.1461337322</v>
      </c>
      <c r="F757" s="2">
        <v>238560</v>
      </c>
      <c r="G757" s="2">
        <v>146914</v>
      </c>
      <c r="H757" s="2">
        <v>87312</v>
      </c>
    </row>
    <row r="758" spans="1:8" x14ac:dyDescent="0.25">
      <c r="A758" s="59" t="s">
        <v>193</v>
      </c>
      <c r="B758" s="2">
        <v>0</v>
      </c>
      <c r="C758" s="2">
        <v>0</v>
      </c>
      <c r="D758" s="2">
        <v>59788.544374506229</v>
      </c>
      <c r="E758" s="2">
        <v>258075.59784873319</v>
      </c>
      <c r="F758" s="2">
        <v>26373</v>
      </c>
      <c r="G758" s="2">
        <v>12370</v>
      </c>
      <c r="H758" s="2">
        <v>3860</v>
      </c>
    </row>
    <row r="759" spans="1:8" x14ac:dyDescent="0.25">
      <c r="A759" s="59" t="s">
        <v>174</v>
      </c>
      <c r="B759" s="2">
        <v>0</v>
      </c>
      <c r="C759" s="2">
        <v>0</v>
      </c>
      <c r="D759" s="2">
        <v>39421.229486933538</v>
      </c>
      <c r="E759" s="2">
        <v>156261.55312985601</v>
      </c>
      <c r="F759" s="2">
        <v>186105</v>
      </c>
      <c r="G759" s="2">
        <v>181412</v>
      </c>
      <c r="H759" s="2">
        <v>1884</v>
      </c>
    </row>
    <row r="760" spans="1:8" x14ac:dyDescent="0.25">
      <c r="A760" s="59" t="s">
        <v>206</v>
      </c>
      <c r="B760" s="2">
        <v>0</v>
      </c>
      <c r="C760" s="2">
        <v>0</v>
      </c>
      <c r="D760" s="2">
        <v>0</v>
      </c>
      <c r="E760" s="2">
        <v>0</v>
      </c>
      <c r="F760" s="2">
        <v>50936188</v>
      </c>
      <c r="G760" s="2">
        <v>50923668</v>
      </c>
      <c r="H760" s="2">
        <v>0</v>
      </c>
    </row>
    <row r="761" spans="1:8" x14ac:dyDescent="0.25">
      <c r="A761" s="59" t="s">
        <v>87</v>
      </c>
      <c r="B761" s="2">
        <v>0</v>
      </c>
      <c r="C761" s="2">
        <v>0</v>
      </c>
      <c r="D761" s="2">
        <v>306614.70965213148</v>
      </c>
      <c r="E761" s="2">
        <v>1153572.512153327</v>
      </c>
      <c r="F761" s="2">
        <v>34551</v>
      </c>
      <c r="G761" s="2">
        <v>188</v>
      </c>
      <c r="H761" s="2">
        <v>34268</v>
      </c>
    </row>
    <row r="762" spans="1:8" x14ac:dyDescent="0.25">
      <c r="A762" s="59" t="s">
        <v>361</v>
      </c>
      <c r="B762" s="2">
        <v>0</v>
      </c>
      <c r="C762" s="2">
        <v>0</v>
      </c>
      <c r="D762" s="2">
        <v>45697.977443259981</v>
      </c>
      <c r="E762" s="2">
        <v>163042.28291079809</v>
      </c>
      <c r="F762" s="2">
        <v>21234</v>
      </c>
      <c r="G762" s="2">
        <v>18903</v>
      </c>
      <c r="H762" s="2">
        <v>2331</v>
      </c>
    </row>
    <row r="763" spans="1:8" x14ac:dyDescent="0.25">
      <c r="A763" s="59" t="s">
        <v>207</v>
      </c>
      <c r="B763" s="2">
        <v>0</v>
      </c>
      <c r="C763" s="2">
        <v>0</v>
      </c>
      <c r="D763" s="2">
        <v>0</v>
      </c>
      <c r="E763" s="2">
        <v>0</v>
      </c>
      <c r="F763" s="2">
        <v>633423678</v>
      </c>
      <c r="G763" s="2">
        <v>532657933</v>
      </c>
      <c r="H763" s="2">
        <v>11382324</v>
      </c>
    </row>
    <row r="764" spans="1:8" x14ac:dyDescent="0.25">
      <c r="A764" s="59" t="s">
        <v>373</v>
      </c>
      <c r="B764" s="2">
        <v>0</v>
      </c>
      <c r="C764" s="2">
        <v>0</v>
      </c>
      <c r="D764" s="2">
        <v>0</v>
      </c>
      <c r="E764" s="2">
        <v>0</v>
      </c>
      <c r="F764" s="2">
        <v>18</v>
      </c>
      <c r="G764" s="2">
        <v>13</v>
      </c>
      <c r="H764" s="2">
        <v>0</v>
      </c>
    </row>
    <row r="765" spans="1:8" x14ac:dyDescent="0.25">
      <c r="A765" s="59" t="s">
        <v>208</v>
      </c>
      <c r="B765" s="2">
        <v>0</v>
      </c>
      <c r="C765" s="2">
        <v>0</v>
      </c>
      <c r="D765" s="2">
        <v>0</v>
      </c>
      <c r="E765" s="2">
        <v>0</v>
      </c>
      <c r="F765" s="2">
        <v>33265871</v>
      </c>
      <c r="G765" s="2">
        <v>33265871</v>
      </c>
      <c r="H765" s="2">
        <v>0</v>
      </c>
    </row>
    <row r="766" spans="1:8" x14ac:dyDescent="0.25">
      <c r="A766" s="59" t="s">
        <v>382</v>
      </c>
      <c r="B766" s="2"/>
      <c r="C766" s="2"/>
      <c r="D766" s="2"/>
      <c r="E766" s="2"/>
      <c r="F766" s="2">
        <v>96905</v>
      </c>
      <c r="G766" s="2">
        <v>96905</v>
      </c>
      <c r="H766" s="2">
        <v>0</v>
      </c>
    </row>
    <row r="767" spans="1:8" x14ac:dyDescent="0.25">
      <c r="A767" s="59" t="s">
        <v>91</v>
      </c>
      <c r="B767" s="2">
        <v>0</v>
      </c>
      <c r="C767" s="2">
        <v>0</v>
      </c>
      <c r="D767" s="2">
        <v>268874.94394422311</v>
      </c>
      <c r="E767" s="2">
        <v>940764.30657646351</v>
      </c>
      <c r="F767" s="2">
        <v>165046</v>
      </c>
      <c r="G767" s="2">
        <v>134897</v>
      </c>
      <c r="H767" s="2">
        <v>30104</v>
      </c>
    </row>
    <row r="768" spans="1:8" x14ac:dyDescent="0.25">
      <c r="A768" s="59" t="s">
        <v>390</v>
      </c>
      <c r="B768" s="2">
        <v>0</v>
      </c>
      <c r="C768" s="2">
        <v>0</v>
      </c>
      <c r="D768" s="2">
        <v>84840.436201154051</v>
      </c>
      <c r="E768" s="2">
        <v>317515.10986317549</v>
      </c>
      <c r="F768" s="2">
        <v>108782</v>
      </c>
      <c r="G768" s="2">
        <v>0</v>
      </c>
      <c r="H768" s="2">
        <v>108782</v>
      </c>
    </row>
    <row r="769" spans="1:8" x14ac:dyDescent="0.25">
      <c r="A769" s="59" t="s">
        <v>92</v>
      </c>
      <c r="B769" s="2">
        <v>0</v>
      </c>
      <c r="C769" s="2">
        <v>0</v>
      </c>
      <c r="D769" s="2">
        <v>180950.617008581</v>
      </c>
      <c r="E769" s="2">
        <v>683246.87114812608</v>
      </c>
      <c r="F769" s="2">
        <v>5146133</v>
      </c>
      <c r="G769" s="2">
        <v>4983018</v>
      </c>
      <c r="H769" s="2">
        <v>160906</v>
      </c>
    </row>
    <row r="770" spans="1:8" x14ac:dyDescent="0.25">
      <c r="A770" s="59" t="s">
        <v>76</v>
      </c>
      <c r="B770" s="2">
        <v>0</v>
      </c>
      <c r="C770" s="2">
        <v>0</v>
      </c>
      <c r="D770" s="2">
        <v>172259.0527072523</v>
      </c>
      <c r="E770" s="2">
        <v>651362.3951651844</v>
      </c>
      <c r="F770" s="2">
        <v>226355</v>
      </c>
      <c r="G770" s="2">
        <v>30951</v>
      </c>
      <c r="H770" s="2">
        <v>191021</v>
      </c>
    </row>
    <row r="771" spans="1:8" x14ac:dyDescent="0.25">
      <c r="A771" s="59" t="s">
        <v>211</v>
      </c>
      <c r="B771" s="2">
        <v>0</v>
      </c>
      <c r="C771" s="2">
        <v>0</v>
      </c>
      <c r="D771" s="2">
        <v>0</v>
      </c>
      <c r="E771" s="2">
        <v>0</v>
      </c>
      <c r="F771" s="2">
        <v>2800431</v>
      </c>
      <c r="G771" s="2">
        <v>2800431</v>
      </c>
      <c r="H771" s="2">
        <v>0</v>
      </c>
    </row>
    <row r="772" spans="1:8" x14ac:dyDescent="0.25">
      <c r="A772" s="59" t="s">
        <v>611</v>
      </c>
      <c r="B772" s="2">
        <v>0</v>
      </c>
      <c r="C772" s="2">
        <v>0</v>
      </c>
      <c r="D772" s="2">
        <v>41452.639257808463</v>
      </c>
      <c r="E772" s="2">
        <v>94003.968594605758</v>
      </c>
      <c r="F772" s="2">
        <v>545</v>
      </c>
      <c r="G772" s="2">
        <v>152</v>
      </c>
      <c r="H772" s="2">
        <v>393</v>
      </c>
    </row>
    <row r="773" spans="1:8" x14ac:dyDescent="0.25">
      <c r="A773" s="59" t="s">
        <v>212</v>
      </c>
      <c r="B773" s="2">
        <v>0</v>
      </c>
      <c r="C773" s="2">
        <v>0</v>
      </c>
      <c r="D773" s="2">
        <v>72716.137561299052</v>
      </c>
      <c r="E773" s="2">
        <v>274565.95659564482</v>
      </c>
      <c r="F773" s="2">
        <v>5667535</v>
      </c>
      <c r="G773" s="2">
        <v>5582597</v>
      </c>
      <c r="H773" s="2">
        <v>74725</v>
      </c>
    </row>
    <row r="774" spans="1:8" x14ac:dyDescent="0.25">
      <c r="A774" s="59" t="s">
        <v>619</v>
      </c>
      <c r="B774" s="2">
        <v>0</v>
      </c>
      <c r="C774" s="2">
        <v>0</v>
      </c>
      <c r="D774" s="2">
        <v>32904.789021230448</v>
      </c>
      <c r="E774" s="2">
        <v>122363.7304669959</v>
      </c>
      <c r="F774" s="2">
        <v>16151</v>
      </c>
      <c r="G774" s="2">
        <v>14899</v>
      </c>
      <c r="H774" s="2">
        <v>412</v>
      </c>
    </row>
    <row r="775" spans="1:8" x14ac:dyDescent="0.25">
      <c r="A775" s="59" t="s">
        <v>93</v>
      </c>
      <c r="B775" s="2">
        <v>0</v>
      </c>
      <c r="C775" s="2">
        <v>0</v>
      </c>
      <c r="D775" s="2">
        <v>10436.75367439916</v>
      </c>
      <c r="E775" s="2">
        <v>903628.19883750624</v>
      </c>
      <c r="F775" s="2">
        <v>42963</v>
      </c>
      <c r="G775" s="2">
        <v>33931</v>
      </c>
      <c r="H775" s="2">
        <v>8955</v>
      </c>
    </row>
    <row r="776" spans="1:8" x14ac:dyDescent="0.25">
      <c r="A776" s="59" t="s">
        <v>306</v>
      </c>
      <c r="B776" s="2"/>
      <c r="C776" s="2"/>
      <c r="D776" s="2"/>
      <c r="E776" s="2"/>
      <c r="F776" s="2">
        <v>4833357</v>
      </c>
      <c r="G776" s="2">
        <v>4833357</v>
      </c>
      <c r="H776" s="2">
        <v>0</v>
      </c>
    </row>
    <row r="777" spans="1:8" x14ac:dyDescent="0.25">
      <c r="A777" s="59" t="s">
        <v>94</v>
      </c>
      <c r="B777" s="2">
        <v>0</v>
      </c>
      <c r="C777" s="2">
        <v>0</v>
      </c>
      <c r="D777" s="2">
        <v>209396.5553147567</v>
      </c>
      <c r="E777" s="2">
        <v>786059.00989543006</v>
      </c>
      <c r="F777" s="2">
        <v>1128685</v>
      </c>
      <c r="G777" s="2">
        <v>1120096</v>
      </c>
      <c r="H777" s="2">
        <v>8584</v>
      </c>
    </row>
    <row r="778" spans="1:8" x14ac:dyDescent="0.25">
      <c r="A778" s="59" t="s">
        <v>311</v>
      </c>
      <c r="B778" s="2"/>
      <c r="C778" s="2"/>
      <c r="D778" s="2"/>
      <c r="E778" s="2"/>
      <c r="F778" s="2">
        <v>98753962</v>
      </c>
      <c r="G778" s="2">
        <v>98753894</v>
      </c>
      <c r="H778" s="2">
        <v>0</v>
      </c>
    </row>
    <row r="779" spans="1:8" x14ac:dyDescent="0.25">
      <c r="A779" s="59" t="s">
        <v>215</v>
      </c>
      <c r="B779" s="2">
        <v>0</v>
      </c>
      <c r="C779" s="2">
        <v>0</v>
      </c>
      <c r="D779" s="2">
        <v>0</v>
      </c>
      <c r="E779" s="2">
        <v>0</v>
      </c>
      <c r="F779" s="2">
        <v>488040</v>
      </c>
      <c r="G779" s="2">
        <v>488040</v>
      </c>
      <c r="H779" s="2">
        <v>0</v>
      </c>
    </row>
    <row r="780" spans="1:8" x14ac:dyDescent="0.25">
      <c r="A780" s="59" t="s">
        <v>315</v>
      </c>
      <c r="B780" s="2"/>
      <c r="C780" s="2"/>
      <c r="D780" s="2"/>
      <c r="E780" s="2"/>
      <c r="F780" s="2">
        <v>87781175</v>
      </c>
      <c r="G780" s="2">
        <v>77903520</v>
      </c>
      <c r="H780" s="2">
        <v>0</v>
      </c>
    </row>
    <row r="781" spans="1:8" x14ac:dyDescent="0.25">
      <c r="A781" s="59" t="s">
        <v>216</v>
      </c>
      <c r="B781" s="2">
        <v>0</v>
      </c>
      <c r="C781" s="2">
        <v>0</v>
      </c>
      <c r="D781" s="2">
        <v>192552.0512324023</v>
      </c>
      <c r="E781" s="2">
        <v>769796.88197710726</v>
      </c>
      <c r="F781" s="2">
        <v>191428</v>
      </c>
      <c r="G781" s="2">
        <v>1847</v>
      </c>
      <c r="H781" s="2">
        <v>189382</v>
      </c>
    </row>
    <row r="782" spans="1:8" x14ac:dyDescent="0.25">
      <c r="A782" s="59" t="s">
        <v>320</v>
      </c>
      <c r="B782" s="2"/>
      <c r="C782" s="2"/>
      <c r="D782" s="2"/>
      <c r="E782" s="2"/>
      <c r="F782" s="2">
        <v>340717</v>
      </c>
      <c r="G782" s="2">
        <v>340704</v>
      </c>
      <c r="H782" s="2">
        <v>0</v>
      </c>
    </row>
    <row r="783" spans="1:8" x14ac:dyDescent="0.25">
      <c r="A783" s="59" t="s">
        <v>95</v>
      </c>
      <c r="B783" s="2">
        <v>0</v>
      </c>
      <c r="C783" s="2">
        <v>0</v>
      </c>
      <c r="D783" s="2">
        <v>286871.25212723552</v>
      </c>
      <c r="E783" s="2">
        <v>1070523.6642284</v>
      </c>
      <c r="F783" s="2">
        <v>231864</v>
      </c>
      <c r="G783" s="2">
        <v>281</v>
      </c>
      <c r="H783" s="2">
        <v>231524</v>
      </c>
    </row>
    <row r="784" spans="1:8" x14ac:dyDescent="0.25">
      <c r="A784" s="59" t="s">
        <v>105</v>
      </c>
      <c r="B784" s="2">
        <v>0</v>
      </c>
      <c r="C784" s="2">
        <v>0</v>
      </c>
      <c r="D784" s="2">
        <v>179114.40150984531</v>
      </c>
      <c r="E784" s="2">
        <v>664817.1691913188</v>
      </c>
      <c r="F784" s="2">
        <v>10308</v>
      </c>
      <c r="G784" s="2">
        <v>442</v>
      </c>
      <c r="H784" s="2">
        <v>9843</v>
      </c>
    </row>
    <row r="785" spans="1:8" x14ac:dyDescent="0.25">
      <c r="A785" s="59" t="s">
        <v>218</v>
      </c>
      <c r="B785" s="2">
        <v>0</v>
      </c>
      <c r="C785" s="2">
        <v>0</v>
      </c>
      <c r="D785" s="2">
        <v>60427.866472438742</v>
      </c>
      <c r="E785" s="2">
        <v>198033.93781034069</v>
      </c>
      <c r="F785" s="2">
        <v>1348865</v>
      </c>
      <c r="G785" s="2">
        <v>1317425</v>
      </c>
      <c r="H785" s="2">
        <v>31440</v>
      </c>
    </row>
    <row r="786" spans="1:8" x14ac:dyDescent="0.25">
      <c r="A786" s="59" t="s">
        <v>324</v>
      </c>
      <c r="B786" s="2"/>
      <c r="C786" s="2"/>
      <c r="D786" s="2"/>
      <c r="E786" s="2"/>
      <c r="F786" s="2">
        <v>44923221</v>
      </c>
      <c r="G786" s="2">
        <v>44923118</v>
      </c>
      <c r="H786" s="2">
        <v>0</v>
      </c>
    </row>
    <row r="787" spans="1:8" x14ac:dyDescent="0.25">
      <c r="A787" s="59" t="s">
        <v>97</v>
      </c>
      <c r="B787" s="2">
        <v>0</v>
      </c>
      <c r="C787" s="2">
        <v>0</v>
      </c>
      <c r="D787" s="2">
        <v>291274.37338198052</v>
      </c>
      <c r="E787" s="2">
        <v>1091976.548945891</v>
      </c>
      <c r="F787" s="2">
        <v>843294</v>
      </c>
      <c r="G787" s="2">
        <v>518650</v>
      </c>
      <c r="H787" s="2">
        <v>324603</v>
      </c>
    </row>
    <row r="788" spans="1:8" x14ac:dyDescent="0.25">
      <c r="A788" s="59" t="s">
        <v>134</v>
      </c>
      <c r="B788" s="2">
        <v>0</v>
      </c>
      <c r="C788" s="2">
        <v>0</v>
      </c>
      <c r="D788" s="2">
        <v>36843.478275027388</v>
      </c>
      <c r="E788" s="2">
        <v>152141.988541853</v>
      </c>
      <c r="F788" s="2">
        <v>151290</v>
      </c>
      <c r="G788" s="2">
        <v>112131</v>
      </c>
      <c r="H788" s="2">
        <v>39159</v>
      </c>
    </row>
    <row r="789" spans="1:8" x14ac:dyDescent="0.25">
      <c r="A789" s="59" t="s">
        <v>98</v>
      </c>
      <c r="B789" s="2">
        <v>0</v>
      </c>
      <c r="C789" s="2">
        <v>0</v>
      </c>
      <c r="D789" s="2">
        <v>129476.8620378521</v>
      </c>
      <c r="E789" s="2">
        <v>473048.65150107152</v>
      </c>
      <c r="F789" s="2">
        <v>951970</v>
      </c>
      <c r="G789" s="2">
        <v>750691</v>
      </c>
      <c r="H789" s="2">
        <v>201270</v>
      </c>
    </row>
    <row r="790" spans="1:8" x14ac:dyDescent="0.25">
      <c r="A790" s="59" t="s">
        <v>329</v>
      </c>
      <c r="B790" s="2">
        <v>0</v>
      </c>
      <c r="C790" s="2">
        <v>0</v>
      </c>
      <c r="D790" s="2">
        <v>37211.117458495457</v>
      </c>
      <c r="E790" s="2">
        <v>142663.16242564289</v>
      </c>
      <c r="F790" s="2">
        <v>504605</v>
      </c>
      <c r="G790" s="2">
        <v>448519</v>
      </c>
      <c r="H790" s="2">
        <v>49459</v>
      </c>
    </row>
    <row r="791" spans="1:8" x14ac:dyDescent="0.25">
      <c r="A791" s="59" t="s">
        <v>221</v>
      </c>
      <c r="B791" s="2">
        <v>0</v>
      </c>
      <c r="C791" s="2">
        <v>0</v>
      </c>
      <c r="D791" s="2">
        <v>0</v>
      </c>
      <c r="E791" s="2">
        <v>0</v>
      </c>
      <c r="F791" s="2">
        <v>140419518</v>
      </c>
      <c r="G791" s="2">
        <v>140406572</v>
      </c>
      <c r="H791" s="2">
        <v>0</v>
      </c>
    </row>
    <row r="792" spans="1:8" x14ac:dyDescent="0.25">
      <c r="A792" s="59" t="s">
        <v>331</v>
      </c>
      <c r="B792" s="2">
        <v>0</v>
      </c>
      <c r="C792" s="2">
        <v>0</v>
      </c>
      <c r="D792" s="2">
        <v>46814.980567114311</v>
      </c>
      <c r="E792" s="2">
        <v>180328.37579966779</v>
      </c>
      <c r="F792" s="2">
        <v>2933</v>
      </c>
      <c r="G792" s="2">
        <v>1097</v>
      </c>
      <c r="H792" s="2">
        <v>1263</v>
      </c>
    </row>
    <row r="793" spans="1:8" x14ac:dyDescent="0.25">
      <c r="A793" s="59" t="s">
        <v>99</v>
      </c>
      <c r="B793" s="2">
        <v>0</v>
      </c>
      <c r="C793" s="2">
        <v>0</v>
      </c>
      <c r="D793" s="2">
        <v>202586.81658735909</v>
      </c>
      <c r="E793" s="2">
        <v>765517.41952811414</v>
      </c>
      <c r="F793" s="2">
        <v>21902297</v>
      </c>
      <c r="G793" s="2">
        <v>21725465</v>
      </c>
      <c r="H793" s="2">
        <v>143082</v>
      </c>
    </row>
    <row r="794" spans="1:8" x14ac:dyDescent="0.25">
      <c r="A794" s="59" t="s">
        <v>333</v>
      </c>
      <c r="B794" s="2">
        <v>0</v>
      </c>
      <c r="C794" s="2">
        <v>0</v>
      </c>
      <c r="D794" s="2">
        <v>124073.07198494081</v>
      </c>
      <c r="E794" s="2">
        <v>312817.23591277318</v>
      </c>
      <c r="F794" s="2">
        <v>133917</v>
      </c>
      <c r="G794" s="2">
        <v>43450</v>
      </c>
      <c r="H794" s="2">
        <v>46088</v>
      </c>
    </row>
    <row r="795" spans="1:8" x14ac:dyDescent="0.25">
      <c r="A795" s="59" t="s">
        <v>223</v>
      </c>
      <c r="B795" s="2">
        <v>0</v>
      </c>
      <c r="C795" s="2">
        <v>0</v>
      </c>
      <c r="D795" s="2">
        <v>52678.573497757017</v>
      </c>
      <c r="E795" s="2">
        <v>198741.26698878</v>
      </c>
      <c r="F795" s="2">
        <v>74665</v>
      </c>
      <c r="G795" s="2">
        <v>2966</v>
      </c>
      <c r="H795" s="2">
        <v>12828</v>
      </c>
    </row>
    <row r="796" spans="1:8" x14ac:dyDescent="0.25">
      <c r="A796" s="59" t="s">
        <v>160</v>
      </c>
      <c r="B796" s="2">
        <v>0</v>
      </c>
      <c r="C796" s="2">
        <v>0</v>
      </c>
      <c r="D796" s="2">
        <v>65185.388322835403</v>
      </c>
      <c r="E796" s="2">
        <v>239725.37942891609</v>
      </c>
      <c r="F796" s="2">
        <v>1275496</v>
      </c>
      <c r="G796" s="2">
        <v>1255902</v>
      </c>
      <c r="H796" s="2">
        <v>19577</v>
      </c>
    </row>
    <row r="797" spans="1:8" x14ac:dyDescent="0.25">
      <c r="A797" s="59" t="s">
        <v>224</v>
      </c>
      <c r="B797" s="2">
        <v>0</v>
      </c>
      <c r="C797" s="2">
        <v>0</v>
      </c>
      <c r="D797" s="2">
        <v>202680.73736192839</v>
      </c>
      <c r="E797" s="2">
        <v>780378.87306778389</v>
      </c>
      <c r="F797" s="2">
        <v>216415</v>
      </c>
      <c r="G797" s="2">
        <v>0</v>
      </c>
      <c r="H797" s="2">
        <v>216415</v>
      </c>
    </row>
    <row r="798" spans="1:8" x14ac:dyDescent="0.25">
      <c r="A798" s="59" t="s">
        <v>339</v>
      </c>
      <c r="B798" s="2">
        <v>0</v>
      </c>
      <c r="C798" s="2">
        <v>0</v>
      </c>
      <c r="D798" s="2">
        <v>38942.648469873529</v>
      </c>
      <c r="E798" s="2">
        <v>154451.77673677611</v>
      </c>
      <c r="F798" s="2">
        <v>44592</v>
      </c>
      <c r="G798" s="2">
        <v>11748</v>
      </c>
      <c r="H798" s="2">
        <v>32682</v>
      </c>
    </row>
    <row r="799" spans="1:8" x14ac:dyDescent="0.25">
      <c r="A799" s="59" t="s">
        <v>225</v>
      </c>
      <c r="B799" s="2">
        <v>0</v>
      </c>
      <c r="C799" s="2">
        <v>0</v>
      </c>
      <c r="D799" s="2">
        <v>0</v>
      </c>
      <c r="E799" s="2">
        <v>0</v>
      </c>
      <c r="F799" s="2">
        <v>8301582054</v>
      </c>
      <c r="G799" s="2">
        <v>8301582048</v>
      </c>
      <c r="H799" s="2">
        <v>0</v>
      </c>
    </row>
    <row r="800" spans="1:8" x14ac:dyDescent="0.25">
      <c r="A800" s="59" t="s">
        <v>343</v>
      </c>
      <c r="B800" s="2">
        <v>0</v>
      </c>
      <c r="C800" s="2">
        <v>0</v>
      </c>
      <c r="D800" s="2">
        <v>41145.809026351599</v>
      </c>
      <c r="E800" s="2">
        <v>170861.11571256339</v>
      </c>
      <c r="F800" s="2">
        <v>821</v>
      </c>
      <c r="G800" s="2">
        <v>772</v>
      </c>
      <c r="H800" s="2">
        <v>41</v>
      </c>
    </row>
    <row r="801" spans="1:8" x14ac:dyDescent="0.25">
      <c r="A801" s="59" t="s">
        <v>226</v>
      </c>
      <c r="B801" s="2">
        <v>0</v>
      </c>
      <c r="C801" s="2">
        <v>0</v>
      </c>
      <c r="D801" s="2">
        <v>0</v>
      </c>
      <c r="E801" s="2">
        <v>0</v>
      </c>
      <c r="F801" s="2">
        <v>491271882</v>
      </c>
      <c r="G801" s="2">
        <v>296100223</v>
      </c>
      <c r="H801" s="2">
        <v>85604189</v>
      </c>
    </row>
    <row r="802" spans="1:8" x14ac:dyDescent="0.25">
      <c r="A802" s="59" t="s">
        <v>64</v>
      </c>
      <c r="B802" s="2">
        <v>0</v>
      </c>
      <c r="C802" s="2">
        <v>0</v>
      </c>
      <c r="D802" s="2">
        <v>100791.852138293</v>
      </c>
      <c r="E802" s="2">
        <v>400853.19635613961</v>
      </c>
      <c r="F802" s="2">
        <v>1493862</v>
      </c>
      <c r="G802" s="2">
        <v>1410658</v>
      </c>
      <c r="H802" s="2">
        <v>81643</v>
      </c>
    </row>
    <row r="803" spans="1:8" x14ac:dyDescent="0.25">
      <c r="A803" s="59" t="s">
        <v>156</v>
      </c>
      <c r="B803" s="2">
        <v>0</v>
      </c>
      <c r="C803" s="2">
        <v>0</v>
      </c>
      <c r="D803" s="2">
        <v>77543.531318011766</v>
      </c>
      <c r="E803" s="2">
        <v>246611.23695199631</v>
      </c>
      <c r="F803" s="2">
        <v>303545</v>
      </c>
      <c r="G803" s="2">
        <v>302346</v>
      </c>
      <c r="H803" s="2">
        <v>1199</v>
      </c>
    </row>
    <row r="804" spans="1:8" x14ac:dyDescent="0.25">
      <c r="A804" s="59" t="s">
        <v>111</v>
      </c>
      <c r="B804" s="2">
        <v>0</v>
      </c>
      <c r="C804" s="2">
        <v>0</v>
      </c>
      <c r="D804" s="2">
        <v>165623.74413049701</v>
      </c>
      <c r="E804" s="2">
        <v>385152.52186011529</v>
      </c>
      <c r="F804" s="2">
        <v>38655</v>
      </c>
      <c r="G804" s="2">
        <v>273</v>
      </c>
      <c r="H804" s="2">
        <v>38382</v>
      </c>
    </row>
    <row r="805" spans="1:8" x14ac:dyDescent="0.25">
      <c r="A805" s="59" t="s">
        <v>228</v>
      </c>
      <c r="B805" s="2">
        <v>0</v>
      </c>
      <c r="C805" s="2">
        <v>0</v>
      </c>
      <c r="D805" s="2">
        <v>0</v>
      </c>
      <c r="E805" s="2">
        <v>0</v>
      </c>
      <c r="F805" s="2">
        <v>89345866</v>
      </c>
      <c r="G805" s="2">
        <v>89333256</v>
      </c>
      <c r="H805" s="2">
        <v>0</v>
      </c>
    </row>
    <row r="806" spans="1:8" x14ac:dyDescent="0.25">
      <c r="A806" s="59" t="s">
        <v>371</v>
      </c>
      <c r="B806" s="2">
        <v>0</v>
      </c>
      <c r="C806" s="2">
        <v>0</v>
      </c>
      <c r="D806" s="2">
        <v>32995.198854696508</v>
      </c>
      <c r="E806" s="2">
        <v>122467.956314938</v>
      </c>
      <c r="F806" s="2">
        <v>38566</v>
      </c>
      <c r="G806" s="2">
        <v>358</v>
      </c>
      <c r="H806" s="2">
        <v>38208</v>
      </c>
    </row>
    <row r="807" spans="1:8" x14ac:dyDescent="0.25">
      <c r="A807" s="59" t="s">
        <v>229</v>
      </c>
      <c r="B807" s="2">
        <v>0</v>
      </c>
      <c r="C807" s="2">
        <v>0</v>
      </c>
      <c r="D807" s="2">
        <v>59373.583407019811</v>
      </c>
      <c r="E807" s="2">
        <v>210947.8317238054</v>
      </c>
      <c r="F807" s="2">
        <v>47985</v>
      </c>
      <c r="G807" s="2">
        <v>47821</v>
      </c>
      <c r="H807" s="2">
        <v>11</v>
      </c>
    </row>
    <row r="808" spans="1:8" x14ac:dyDescent="0.25">
      <c r="A808" s="59" t="s">
        <v>62</v>
      </c>
      <c r="B808" s="2">
        <v>0</v>
      </c>
      <c r="C808" s="2">
        <v>0</v>
      </c>
      <c r="D808" s="2">
        <v>10299391.8240705</v>
      </c>
      <c r="E808" s="2">
        <v>36523110.122658119</v>
      </c>
      <c r="F808" s="2">
        <v>1322191</v>
      </c>
      <c r="G808" s="2">
        <v>27616</v>
      </c>
      <c r="H808" s="2">
        <v>1294570</v>
      </c>
    </row>
    <row r="809" spans="1:8" x14ac:dyDescent="0.25">
      <c r="A809" s="59" t="s">
        <v>230</v>
      </c>
      <c r="B809" s="2">
        <v>0</v>
      </c>
      <c r="C809" s="2">
        <v>0</v>
      </c>
      <c r="D809" s="2">
        <v>79367.378436600789</v>
      </c>
      <c r="E809" s="2">
        <v>197122.14012780599</v>
      </c>
      <c r="F809" s="2">
        <v>832</v>
      </c>
      <c r="G809" s="2">
        <v>407</v>
      </c>
      <c r="H809" s="2">
        <v>56</v>
      </c>
    </row>
    <row r="810" spans="1:8" x14ac:dyDescent="0.25">
      <c r="A810" s="59" t="s">
        <v>380</v>
      </c>
      <c r="B810" s="2"/>
      <c r="C810" s="2"/>
      <c r="D810" s="2"/>
      <c r="E810" s="2"/>
      <c r="F810" s="2">
        <v>403</v>
      </c>
      <c r="G810" s="2">
        <v>398</v>
      </c>
      <c r="H810" s="2">
        <v>0</v>
      </c>
    </row>
    <row r="811" spans="1:8" x14ac:dyDescent="0.25">
      <c r="A811" s="59" t="s">
        <v>231</v>
      </c>
      <c r="B811" s="2">
        <v>0</v>
      </c>
      <c r="C811" s="2">
        <v>0</v>
      </c>
      <c r="D811" s="2">
        <v>0</v>
      </c>
      <c r="E811" s="2">
        <v>0</v>
      </c>
      <c r="F811" s="2">
        <v>60671172</v>
      </c>
      <c r="G811" s="2">
        <v>60671172</v>
      </c>
      <c r="H811" s="2">
        <v>0</v>
      </c>
    </row>
    <row r="812" spans="1:8" x14ac:dyDescent="0.25">
      <c r="A812" s="59" t="s">
        <v>384</v>
      </c>
      <c r="B812" s="2">
        <v>0</v>
      </c>
      <c r="C812" s="2">
        <v>0</v>
      </c>
      <c r="D812" s="2">
        <v>0</v>
      </c>
      <c r="E812" s="2">
        <v>0</v>
      </c>
      <c r="F812" s="2">
        <v>0</v>
      </c>
      <c r="G812" s="2">
        <v>0</v>
      </c>
      <c r="H812" s="2">
        <v>0</v>
      </c>
    </row>
    <row r="813" spans="1:8" x14ac:dyDescent="0.25">
      <c r="A813" s="59" t="s">
        <v>232</v>
      </c>
      <c r="B813" s="2">
        <v>0</v>
      </c>
      <c r="C813" s="2">
        <v>0</v>
      </c>
      <c r="D813" s="2">
        <v>0</v>
      </c>
      <c r="E813" s="2">
        <v>0</v>
      </c>
      <c r="F813" s="2">
        <v>683678</v>
      </c>
      <c r="G813" s="2">
        <v>683673</v>
      </c>
      <c r="H813" s="2">
        <v>0</v>
      </c>
    </row>
    <row r="814" spans="1:8" x14ac:dyDescent="0.25">
      <c r="A814" s="59" t="s">
        <v>388</v>
      </c>
      <c r="B814" s="2">
        <v>0</v>
      </c>
      <c r="C814" s="2">
        <v>0</v>
      </c>
      <c r="D814" s="2">
        <v>39701.016234517192</v>
      </c>
      <c r="E814" s="2">
        <v>149624.50764975001</v>
      </c>
      <c r="F814" s="2">
        <v>1843</v>
      </c>
      <c r="G814" s="2">
        <v>510</v>
      </c>
      <c r="H814" s="2">
        <v>1331</v>
      </c>
    </row>
    <row r="815" spans="1:8" x14ac:dyDescent="0.25">
      <c r="A815" s="59" t="s">
        <v>233</v>
      </c>
      <c r="B815" s="2">
        <v>0</v>
      </c>
      <c r="C815" s="2">
        <v>0</v>
      </c>
      <c r="D815" s="2">
        <v>0</v>
      </c>
      <c r="E815" s="2">
        <v>0</v>
      </c>
      <c r="F815" s="2">
        <v>1370391</v>
      </c>
      <c r="G815" s="2">
        <v>904002</v>
      </c>
      <c r="H815" s="2">
        <v>465813</v>
      </c>
    </row>
    <row r="816" spans="1:8" x14ac:dyDescent="0.25">
      <c r="A816" s="59" t="s">
        <v>392</v>
      </c>
      <c r="B816" s="2">
        <v>0</v>
      </c>
      <c r="C816" s="2">
        <v>0</v>
      </c>
      <c r="D816" s="2">
        <v>112866.4536334203</v>
      </c>
      <c r="E816" s="2">
        <v>426343.94322589831</v>
      </c>
      <c r="F816" s="2">
        <v>16561</v>
      </c>
      <c r="G816" s="2">
        <v>1603</v>
      </c>
      <c r="H816" s="2">
        <v>14654</v>
      </c>
    </row>
    <row r="817" spans="1:8" x14ac:dyDescent="0.25">
      <c r="A817" s="59" t="s">
        <v>234</v>
      </c>
      <c r="B817" s="2">
        <v>0</v>
      </c>
      <c r="C817" s="2">
        <v>0</v>
      </c>
      <c r="D817" s="2">
        <v>0</v>
      </c>
      <c r="E817" s="2">
        <v>0</v>
      </c>
      <c r="F817" s="2">
        <v>386688942</v>
      </c>
      <c r="G817" s="2">
        <v>386688820</v>
      </c>
      <c r="H817" s="2">
        <v>0</v>
      </c>
    </row>
    <row r="818" spans="1:8" x14ac:dyDescent="0.25">
      <c r="A818" s="59" t="s">
        <v>127</v>
      </c>
      <c r="B818" s="2">
        <v>0</v>
      </c>
      <c r="C818" s="2">
        <v>0</v>
      </c>
      <c r="D818" s="2">
        <v>69335.05412809008</v>
      </c>
      <c r="E818" s="2">
        <v>269841.41793866619</v>
      </c>
      <c r="F818" s="2">
        <v>1784949</v>
      </c>
      <c r="G818" s="2">
        <v>1315881</v>
      </c>
      <c r="H818" s="2">
        <v>302670</v>
      </c>
    </row>
    <row r="819" spans="1:8" x14ac:dyDescent="0.25">
      <c r="A819" s="59" t="s">
        <v>235</v>
      </c>
      <c r="B819" s="2">
        <v>0</v>
      </c>
      <c r="C819" s="2">
        <v>0</v>
      </c>
      <c r="D819" s="2">
        <v>0</v>
      </c>
      <c r="E819" s="2">
        <v>0</v>
      </c>
      <c r="F819" s="2">
        <v>17980844</v>
      </c>
      <c r="G819" s="2">
        <v>17980844</v>
      </c>
      <c r="H819" s="2">
        <v>0</v>
      </c>
    </row>
    <row r="820" spans="1:8" x14ac:dyDescent="0.25">
      <c r="A820" s="59" t="s">
        <v>131</v>
      </c>
      <c r="B820" s="2">
        <v>0</v>
      </c>
      <c r="C820" s="2">
        <v>0</v>
      </c>
      <c r="D820" s="2">
        <v>62310.473649770858</v>
      </c>
      <c r="E820" s="2">
        <v>235062.7919381129</v>
      </c>
      <c r="F820" s="2">
        <v>2884600</v>
      </c>
      <c r="G820" s="2">
        <v>1173128</v>
      </c>
      <c r="H820" s="2">
        <v>1625349</v>
      </c>
    </row>
    <row r="821" spans="1:8" x14ac:dyDescent="0.25">
      <c r="A821" s="59" t="s">
        <v>236</v>
      </c>
      <c r="B821" s="2">
        <v>0</v>
      </c>
      <c r="C821" s="2">
        <v>0</v>
      </c>
      <c r="D821" s="2">
        <v>0</v>
      </c>
      <c r="E821" s="2">
        <v>0</v>
      </c>
      <c r="F821" s="2">
        <v>78998494</v>
      </c>
      <c r="G821" s="2">
        <v>78997070</v>
      </c>
      <c r="H821" s="2">
        <v>0</v>
      </c>
    </row>
    <row r="822" spans="1:8" x14ac:dyDescent="0.25">
      <c r="A822" s="59" t="s">
        <v>609</v>
      </c>
      <c r="B822" s="2">
        <v>0</v>
      </c>
      <c r="C822" s="2">
        <v>0</v>
      </c>
      <c r="D822" s="2">
        <v>42489.499220107587</v>
      </c>
      <c r="E822" s="2">
        <v>94640.335367983294</v>
      </c>
      <c r="F822" s="2">
        <v>7309</v>
      </c>
      <c r="G822" s="2">
        <v>6922</v>
      </c>
      <c r="H822" s="2">
        <v>387</v>
      </c>
    </row>
    <row r="823" spans="1:8" x14ac:dyDescent="0.25">
      <c r="A823" s="59" t="s">
        <v>237</v>
      </c>
      <c r="B823" s="2">
        <v>0</v>
      </c>
      <c r="C823" s="2">
        <v>0</v>
      </c>
      <c r="D823" s="2">
        <v>0</v>
      </c>
      <c r="E823" s="2">
        <v>0</v>
      </c>
      <c r="F823" s="2">
        <v>308867132</v>
      </c>
      <c r="G823" s="2">
        <v>308750349</v>
      </c>
      <c r="H823" s="2">
        <v>0</v>
      </c>
    </row>
    <row r="824" spans="1:8" x14ac:dyDescent="0.25">
      <c r="A824" s="59" t="s">
        <v>613</v>
      </c>
      <c r="B824" s="2">
        <v>0</v>
      </c>
      <c r="C824" s="2">
        <v>0</v>
      </c>
      <c r="D824" s="2">
        <v>37002.853917383763</v>
      </c>
      <c r="E824" s="2">
        <v>127201.8320906071</v>
      </c>
      <c r="F824" s="2">
        <v>3064</v>
      </c>
      <c r="G824" s="2">
        <v>38</v>
      </c>
      <c r="H824" s="2">
        <v>2967</v>
      </c>
    </row>
    <row r="825" spans="1:8" x14ac:dyDescent="0.25">
      <c r="A825" s="59" t="s">
        <v>238</v>
      </c>
      <c r="B825" s="2">
        <v>0</v>
      </c>
      <c r="C825" s="2">
        <v>0</v>
      </c>
      <c r="D825" s="2">
        <v>0</v>
      </c>
      <c r="E825" s="2">
        <v>0</v>
      </c>
      <c r="F825" s="2">
        <v>141876318</v>
      </c>
      <c r="G825" s="2">
        <v>141874169</v>
      </c>
      <c r="H825" s="2">
        <v>0</v>
      </c>
    </row>
    <row r="826" spans="1:8" x14ac:dyDescent="0.25">
      <c r="A826" s="59" t="s">
        <v>617</v>
      </c>
      <c r="B826" s="2">
        <v>0</v>
      </c>
      <c r="C826" s="2">
        <v>0</v>
      </c>
      <c r="D826" s="2">
        <v>33594.677222406674</v>
      </c>
      <c r="E826" s="2">
        <v>126121.92382341649</v>
      </c>
      <c r="F826" s="2">
        <v>1252</v>
      </c>
      <c r="G826" s="2">
        <v>667</v>
      </c>
      <c r="H826" s="2">
        <v>119</v>
      </c>
    </row>
    <row r="827" spans="1:8" x14ac:dyDescent="0.25">
      <c r="A827" s="59" t="s">
        <v>239</v>
      </c>
      <c r="B827" s="2">
        <v>0</v>
      </c>
      <c r="C827" s="2">
        <v>0</v>
      </c>
      <c r="D827" s="2">
        <v>0</v>
      </c>
      <c r="E827" s="2">
        <v>0</v>
      </c>
      <c r="F827" s="2">
        <v>228311164</v>
      </c>
      <c r="G827" s="2">
        <v>228311164</v>
      </c>
      <c r="H827" s="2">
        <v>0</v>
      </c>
    </row>
    <row r="828" spans="1:8" x14ac:dyDescent="0.25">
      <c r="A828" s="59" t="s">
        <v>621</v>
      </c>
      <c r="B828" s="2">
        <v>0</v>
      </c>
      <c r="C828" s="2">
        <v>0</v>
      </c>
      <c r="D828" s="2">
        <v>31406.729890816761</v>
      </c>
      <c r="E828" s="2">
        <v>118110.4490701445</v>
      </c>
      <c r="F828" s="2">
        <v>44409</v>
      </c>
      <c r="G828" s="2">
        <v>29519</v>
      </c>
      <c r="H828" s="2">
        <v>14890</v>
      </c>
    </row>
    <row r="829" spans="1:8" x14ac:dyDescent="0.25">
      <c r="A829" s="59" t="s">
        <v>240</v>
      </c>
      <c r="B829" s="2">
        <v>0</v>
      </c>
      <c r="C829" s="2">
        <v>0</v>
      </c>
      <c r="D829" s="2">
        <v>0</v>
      </c>
      <c r="E829" s="2">
        <v>0</v>
      </c>
      <c r="F829" s="2">
        <v>477858912</v>
      </c>
      <c r="G829" s="2">
        <v>477858646</v>
      </c>
      <c r="H829" s="2">
        <v>0</v>
      </c>
    </row>
    <row r="830" spans="1:8" x14ac:dyDescent="0.25">
      <c r="A830" s="59" t="s">
        <v>83</v>
      </c>
      <c r="B830" s="2">
        <v>0</v>
      </c>
      <c r="C830" s="2">
        <v>0</v>
      </c>
      <c r="D830" s="2">
        <v>164661.61921212159</v>
      </c>
      <c r="E830" s="2">
        <v>619794.84153616987</v>
      </c>
      <c r="F830" s="2">
        <v>152650</v>
      </c>
      <c r="G830" s="2">
        <v>115126</v>
      </c>
      <c r="H830" s="2">
        <v>6043</v>
      </c>
    </row>
    <row r="831" spans="1:8" x14ac:dyDescent="0.25">
      <c r="A831" s="59" t="s">
        <v>241</v>
      </c>
      <c r="B831" s="2">
        <v>0</v>
      </c>
      <c r="C831" s="2">
        <v>0</v>
      </c>
      <c r="D831" s="2">
        <v>0</v>
      </c>
      <c r="E831" s="2">
        <v>0</v>
      </c>
      <c r="F831" s="2">
        <v>1821136751</v>
      </c>
      <c r="G831" s="2">
        <v>1821123013</v>
      </c>
      <c r="H831" s="2">
        <v>0</v>
      </c>
    </row>
    <row r="832" spans="1:8" x14ac:dyDescent="0.25">
      <c r="A832" s="59" t="s">
        <v>308</v>
      </c>
      <c r="B832" s="2">
        <v>0</v>
      </c>
      <c r="C832" s="2">
        <v>0</v>
      </c>
      <c r="D832" s="2">
        <v>0</v>
      </c>
      <c r="E832" s="2">
        <v>0</v>
      </c>
      <c r="F832" s="2">
        <v>168330867</v>
      </c>
      <c r="G832" s="2">
        <v>159995852</v>
      </c>
      <c r="H832" s="2">
        <v>0</v>
      </c>
    </row>
    <row r="833" spans="1:8" x14ac:dyDescent="0.25">
      <c r="A833" s="59" t="s">
        <v>242</v>
      </c>
      <c r="B833" s="2">
        <v>0</v>
      </c>
      <c r="C833" s="2">
        <v>0</v>
      </c>
      <c r="D833" s="2">
        <v>0</v>
      </c>
      <c r="E833" s="2">
        <v>0</v>
      </c>
      <c r="F833" s="2">
        <v>6039763452</v>
      </c>
      <c r="G833" s="2">
        <v>6037311334</v>
      </c>
      <c r="H833" s="2">
        <v>0</v>
      </c>
    </row>
    <row r="834" spans="1:8" x14ac:dyDescent="0.25">
      <c r="A834" s="59" t="s">
        <v>310</v>
      </c>
      <c r="B834" s="2"/>
      <c r="C834" s="2"/>
      <c r="D834" s="2"/>
      <c r="E834" s="2"/>
      <c r="F834" s="2">
        <v>21686660</v>
      </c>
      <c r="G834" s="2">
        <v>21230810</v>
      </c>
      <c r="H834" s="2">
        <v>11</v>
      </c>
    </row>
    <row r="835" spans="1:8" x14ac:dyDescent="0.25">
      <c r="A835" s="59" t="s">
        <v>244</v>
      </c>
      <c r="B835" s="2"/>
      <c r="C835" s="2"/>
      <c r="D835" s="2"/>
      <c r="E835" s="2"/>
      <c r="F835" s="2">
        <v>182580179</v>
      </c>
      <c r="G835" s="2">
        <v>176851843</v>
      </c>
      <c r="H835" s="2">
        <v>0</v>
      </c>
    </row>
    <row r="836" spans="1:8" x14ac:dyDescent="0.25">
      <c r="A836" s="59" t="s">
        <v>312</v>
      </c>
      <c r="B836" s="2"/>
      <c r="C836" s="2"/>
      <c r="D836" s="2"/>
      <c r="E836" s="2"/>
      <c r="F836" s="2">
        <v>181638</v>
      </c>
      <c r="G836" s="2">
        <v>181638</v>
      </c>
      <c r="H836" s="2">
        <v>0</v>
      </c>
    </row>
    <row r="837" spans="1:8" x14ac:dyDescent="0.25">
      <c r="A837" s="59" t="s">
        <v>245</v>
      </c>
      <c r="B837" s="2">
        <v>0</v>
      </c>
      <c r="C837" s="2">
        <v>0</v>
      </c>
      <c r="D837" s="2">
        <v>0</v>
      </c>
      <c r="E837" s="2">
        <v>0</v>
      </c>
      <c r="F837" s="2">
        <v>280097133</v>
      </c>
      <c r="G837" s="2">
        <v>280001848</v>
      </c>
      <c r="H837" s="2">
        <v>14</v>
      </c>
    </row>
    <row r="838" spans="1:8" x14ac:dyDescent="0.25">
      <c r="A838" s="59" t="s">
        <v>314</v>
      </c>
      <c r="B838" s="2"/>
      <c r="C838" s="2"/>
      <c r="D838" s="2"/>
      <c r="E838" s="2"/>
      <c r="F838" s="2">
        <v>171545</v>
      </c>
      <c r="G838" s="2">
        <v>171529</v>
      </c>
      <c r="H838" s="2">
        <v>0</v>
      </c>
    </row>
    <row r="839" spans="1:8" x14ac:dyDescent="0.25">
      <c r="A839" s="59" t="s">
        <v>246</v>
      </c>
      <c r="B839" s="2"/>
      <c r="C839" s="2"/>
      <c r="D839" s="2"/>
      <c r="E839" s="2"/>
      <c r="F839" s="2">
        <v>580763</v>
      </c>
      <c r="G839" s="2">
        <v>580763</v>
      </c>
      <c r="H839" s="2">
        <v>0</v>
      </c>
    </row>
    <row r="840" spans="1:8" x14ac:dyDescent="0.25">
      <c r="A840" s="59" t="s">
        <v>187</v>
      </c>
      <c r="B840" s="2"/>
      <c r="C840" s="2"/>
      <c r="D840" s="2"/>
      <c r="E840" s="2"/>
      <c r="F840" s="2">
        <v>372046</v>
      </c>
      <c r="G840" s="2">
        <v>372021</v>
      </c>
      <c r="H840" s="2">
        <v>0</v>
      </c>
    </row>
    <row r="841" spans="1:8" x14ac:dyDescent="0.25">
      <c r="A841" s="59" t="s">
        <v>247</v>
      </c>
      <c r="B841" s="2"/>
      <c r="C841" s="2"/>
      <c r="D841" s="2"/>
      <c r="E841" s="2"/>
      <c r="F841" s="2">
        <v>539954</v>
      </c>
      <c r="G841" s="2">
        <v>0</v>
      </c>
      <c r="H841" s="2">
        <v>539954</v>
      </c>
    </row>
    <row r="842" spans="1:8" x14ac:dyDescent="0.25">
      <c r="A842" s="59" t="s">
        <v>166</v>
      </c>
      <c r="B842" s="2"/>
      <c r="C842" s="2"/>
      <c r="D842" s="2"/>
      <c r="E842" s="2"/>
      <c r="F842" s="2">
        <v>202531</v>
      </c>
      <c r="G842" s="2">
        <v>202513</v>
      </c>
      <c r="H842" s="2">
        <v>0</v>
      </c>
    </row>
    <row r="843" spans="1:8" x14ac:dyDescent="0.25">
      <c r="A843" s="59" t="s">
        <v>248</v>
      </c>
      <c r="B843" s="2"/>
      <c r="C843" s="2"/>
      <c r="D843" s="2"/>
      <c r="E843" s="2"/>
      <c r="F843" s="2">
        <v>112800839</v>
      </c>
      <c r="G843" s="2">
        <v>112800817</v>
      </c>
      <c r="H843" s="2">
        <v>0</v>
      </c>
    </row>
    <row r="844" spans="1:8" x14ac:dyDescent="0.25">
      <c r="A844" s="59" t="s">
        <v>321</v>
      </c>
      <c r="B844" s="2"/>
      <c r="C844" s="2"/>
      <c r="D844" s="2"/>
      <c r="E844" s="2"/>
      <c r="F844" s="2">
        <v>313750</v>
      </c>
      <c r="G844" s="2">
        <v>313750</v>
      </c>
      <c r="H844" s="2">
        <v>0</v>
      </c>
    </row>
    <row r="845" spans="1:8" x14ac:dyDescent="0.25">
      <c r="A845" s="59" t="s">
        <v>249</v>
      </c>
      <c r="B845" s="2"/>
      <c r="C845" s="2"/>
      <c r="D845" s="2"/>
      <c r="E845" s="2"/>
      <c r="F845" s="2">
        <v>1746387</v>
      </c>
      <c r="G845" s="2">
        <v>1746387</v>
      </c>
      <c r="H845" s="2">
        <v>0</v>
      </c>
    </row>
    <row r="846" spans="1:8" x14ac:dyDescent="0.25">
      <c r="A846" s="59" t="s">
        <v>104</v>
      </c>
      <c r="B846" s="2">
        <v>0</v>
      </c>
      <c r="C846" s="2">
        <v>0</v>
      </c>
      <c r="D846" s="2">
        <v>143844.47305247109</v>
      </c>
      <c r="E846" s="2">
        <v>543336.04081113054</v>
      </c>
      <c r="F846" s="2">
        <v>9456</v>
      </c>
      <c r="G846" s="2">
        <v>1504</v>
      </c>
      <c r="H846" s="2">
        <v>7913</v>
      </c>
    </row>
    <row r="847" spans="1:8" x14ac:dyDescent="0.25">
      <c r="A847" s="59" t="s">
        <v>250</v>
      </c>
      <c r="B847" s="2"/>
      <c r="C847" s="2"/>
      <c r="D847" s="2"/>
      <c r="E847" s="2"/>
      <c r="F847" s="2">
        <v>4583026</v>
      </c>
      <c r="G847" s="2">
        <v>4582922</v>
      </c>
      <c r="H847" s="2">
        <v>0</v>
      </c>
    </row>
    <row r="848" spans="1:8" x14ac:dyDescent="0.25">
      <c r="A848" s="59" t="s">
        <v>106</v>
      </c>
      <c r="B848" s="2">
        <v>0</v>
      </c>
      <c r="C848" s="2">
        <v>0</v>
      </c>
      <c r="D848" s="2">
        <v>281540.72039123211</v>
      </c>
      <c r="E848" s="2">
        <v>636852.35520971438</v>
      </c>
      <c r="F848" s="2">
        <v>67913</v>
      </c>
      <c r="G848" s="2">
        <v>4913</v>
      </c>
      <c r="H848" s="2">
        <v>62976</v>
      </c>
    </row>
    <row r="849" spans="1:8" x14ac:dyDescent="0.25">
      <c r="A849" s="59" t="s">
        <v>251</v>
      </c>
      <c r="B849" s="2"/>
      <c r="C849" s="2"/>
      <c r="D849" s="2"/>
      <c r="E849" s="2"/>
      <c r="F849" s="2">
        <v>1137615</v>
      </c>
      <c r="G849" s="2">
        <v>0</v>
      </c>
      <c r="H849" s="2">
        <v>1137615</v>
      </c>
    </row>
    <row r="850" spans="1:8" x14ac:dyDescent="0.25">
      <c r="A850" s="59" t="s">
        <v>107</v>
      </c>
      <c r="B850" s="2">
        <v>0</v>
      </c>
      <c r="C850" s="2">
        <v>0</v>
      </c>
      <c r="D850" s="2">
        <v>146640.3652397352</v>
      </c>
      <c r="E850" s="2">
        <v>552752.44476620783</v>
      </c>
      <c r="F850" s="2">
        <v>191885</v>
      </c>
      <c r="G850" s="2">
        <v>8636</v>
      </c>
      <c r="H850" s="2">
        <v>183229</v>
      </c>
    </row>
    <row r="851" spans="1:8" x14ac:dyDescent="0.25">
      <c r="A851" s="59" t="s">
        <v>252</v>
      </c>
      <c r="B851" s="2"/>
      <c r="C851" s="2"/>
      <c r="D851" s="2"/>
      <c r="E851" s="2"/>
      <c r="F851" s="2">
        <v>13253957</v>
      </c>
      <c r="G851" s="2">
        <v>13253868</v>
      </c>
      <c r="H851" s="2">
        <v>0</v>
      </c>
    </row>
    <row r="852" spans="1:8" x14ac:dyDescent="0.25">
      <c r="A852" s="59" t="s">
        <v>325</v>
      </c>
      <c r="B852" s="2">
        <v>0</v>
      </c>
      <c r="C852" s="2">
        <v>0</v>
      </c>
      <c r="D852" s="2">
        <v>0</v>
      </c>
      <c r="E852" s="2">
        <v>0</v>
      </c>
      <c r="F852" s="2">
        <v>40440342</v>
      </c>
      <c r="G852" s="2">
        <v>40040514</v>
      </c>
      <c r="H852" s="2">
        <v>0</v>
      </c>
    </row>
    <row r="853" spans="1:8" x14ac:dyDescent="0.25">
      <c r="A853" s="59" t="s">
        <v>253</v>
      </c>
      <c r="B853" s="2"/>
      <c r="C853" s="2"/>
      <c r="D853" s="2"/>
      <c r="E853" s="2"/>
      <c r="F853" s="2">
        <v>1699682</v>
      </c>
      <c r="G853" s="2">
        <v>1699682</v>
      </c>
      <c r="H853" s="2">
        <v>0</v>
      </c>
    </row>
    <row r="854" spans="1:8" x14ac:dyDescent="0.25">
      <c r="A854" s="59" t="s">
        <v>189</v>
      </c>
      <c r="B854" s="2">
        <v>0</v>
      </c>
      <c r="C854" s="2">
        <v>0</v>
      </c>
      <c r="D854" s="2">
        <v>47016.692218779703</v>
      </c>
      <c r="E854" s="2">
        <v>176577.1990601946</v>
      </c>
      <c r="F854" s="2">
        <v>292668</v>
      </c>
      <c r="G854" s="2">
        <v>99121</v>
      </c>
      <c r="H854" s="2">
        <v>957</v>
      </c>
    </row>
    <row r="855" spans="1:8" x14ac:dyDescent="0.25">
      <c r="A855" s="59" t="s">
        <v>254</v>
      </c>
      <c r="B855" s="2"/>
      <c r="C855" s="2"/>
      <c r="D855" s="2"/>
      <c r="E855" s="2"/>
      <c r="F855" s="2">
        <v>479190</v>
      </c>
      <c r="G855" s="2">
        <v>320</v>
      </c>
      <c r="H855" s="2">
        <v>478870</v>
      </c>
    </row>
    <row r="856" spans="1:8" x14ac:dyDescent="0.25">
      <c r="A856" s="59" t="s">
        <v>158</v>
      </c>
      <c r="B856" s="2">
        <v>0</v>
      </c>
      <c r="C856" s="2">
        <v>0</v>
      </c>
      <c r="D856" s="2">
        <v>68484.295605784864</v>
      </c>
      <c r="E856" s="2">
        <v>204032.90820407181</v>
      </c>
      <c r="F856" s="2">
        <v>34379</v>
      </c>
      <c r="G856" s="2">
        <v>1112</v>
      </c>
      <c r="H856" s="2">
        <v>21626</v>
      </c>
    </row>
    <row r="857" spans="1:8" x14ac:dyDescent="0.25">
      <c r="A857" s="59" t="s">
        <v>255</v>
      </c>
      <c r="B857" s="2"/>
      <c r="C857" s="2"/>
      <c r="D857" s="2"/>
      <c r="E857" s="2"/>
      <c r="F857" s="2">
        <v>129359</v>
      </c>
      <c r="G857" s="2">
        <v>10</v>
      </c>
      <c r="H857" s="2">
        <v>129342</v>
      </c>
    </row>
    <row r="858" spans="1:8" x14ac:dyDescent="0.25">
      <c r="A858" s="59" t="s">
        <v>151</v>
      </c>
      <c r="B858" s="2">
        <v>0</v>
      </c>
      <c r="C858" s="2">
        <v>0</v>
      </c>
      <c r="D858" s="2">
        <v>55668.768652576633</v>
      </c>
      <c r="E858" s="2">
        <v>136283.20515046889</v>
      </c>
      <c r="F858" s="2">
        <v>317313</v>
      </c>
      <c r="G858" s="2">
        <v>305665</v>
      </c>
      <c r="H858" s="2">
        <v>11435</v>
      </c>
    </row>
    <row r="859" spans="1:8" x14ac:dyDescent="0.25">
      <c r="A859" s="59" t="s">
        <v>256</v>
      </c>
      <c r="B859" s="2"/>
      <c r="C859" s="2"/>
      <c r="D859" s="2"/>
      <c r="E859" s="2"/>
      <c r="F859" s="2">
        <v>195025</v>
      </c>
      <c r="G859" s="2">
        <v>0</v>
      </c>
      <c r="H859" s="2">
        <v>195025</v>
      </c>
    </row>
    <row r="860" spans="1:8" x14ac:dyDescent="0.25">
      <c r="A860" s="59" t="s">
        <v>108</v>
      </c>
      <c r="B860" s="2">
        <v>0</v>
      </c>
      <c r="C860" s="2">
        <v>0</v>
      </c>
      <c r="D860" s="2">
        <v>154241.0735022123</v>
      </c>
      <c r="E860" s="2">
        <v>530654.21888890502</v>
      </c>
      <c r="F860" s="2">
        <v>115294</v>
      </c>
      <c r="G860" s="2">
        <v>2648</v>
      </c>
      <c r="H860" s="2">
        <v>112646</v>
      </c>
    </row>
    <row r="861" spans="1:8" x14ac:dyDescent="0.25">
      <c r="A861" s="59" t="s">
        <v>257</v>
      </c>
      <c r="B861" s="2"/>
      <c r="C861" s="2"/>
      <c r="D861" s="2"/>
      <c r="E861" s="2"/>
      <c r="F861" s="2">
        <v>73315449</v>
      </c>
      <c r="G861" s="2">
        <v>73315449</v>
      </c>
      <c r="H861" s="2">
        <v>0</v>
      </c>
    </row>
    <row r="862" spans="1:8" x14ac:dyDescent="0.25">
      <c r="A862" s="59" t="s">
        <v>330</v>
      </c>
      <c r="B862" s="2">
        <v>0</v>
      </c>
      <c r="C862" s="2">
        <v>0</v>
      </c>
      <c r="D862" s="2">
        <v>58169.898642759712</v>
      </c>
      <c r="E862" s="2">
        <v>187205.32728020329</v>
      </c>
      <c r="F862" s="2">
        <v>25020</v>
      </c>
      <c r="G862" s="2">
        <v>21717</v>
      </c>
      <c r="H862" s="2">
        <v>3024</v>
      </c>
    </row>
    <row r="863" spans="1:8" x14ac:dyDescent="0.25">
      <c r="A863" s="59" t="s">
        <v>258</v>
      </c>
      <c r="B863" s="2"/>
      <c r="C863" s="2"/>
      <c r="D863" s="2"/>
      <c r="E863" s="2"/>
      <c r="F863" s="2">
        <v>2076747</v>
      </c>
      <c r="G863" s="2">
        <v>2076747</v>
      </c>
      <c r="H863" s="2">
        <v>0</v>
      </c>
    </row>
    <row r="864" spans="1:8" x14ac:dyDescent="0.25">
      <c r="A864" s="59" t="s">
        <v>171</v>
      </c>
      <c r="B864" s="2">
        <v>0</v>
      </c>
      <c r="C864" s="2">
        <v>0</v>
      </c>
      <c r="D864" s="2">
        <v>43833.827122045979</v>
      </c>
      <c r="E864" s="2">
        <v>220959.31035213469</v>
      </c>
      <c r="F864" s="2">
        <v>275174</v>
      </c>
      <c r="G864" s="2">
        <v>833</v>
      </c>
      <c r="H864" s="2">
        <v>3714</v>
      </c>
    </row>
    <row r="865" spans="1:8" x14ac:dyDescent="0.25">
      <c r="A865" s="59" t="s">
        <v>259</v>
      </c>
      <c r="B865" s="2"/>
      <c r="C865" s="2"/>
      <c r="D865" s="2"/>
      <c r="E865" s="2"/>
      <c r="F865" s="2">
        <v>104617548</v>
      </c>
      <c r="G865" s="2">
        <v>100740308</v>
      </c>
      <c r="H865" s="2">
        <v>0</v>
      </c>
    </row>
    <row r="866" spans="1:8" x14ac:dyDescent="0.25">
      <c r="A866" s="59" t="s">
        <v>332</v>
      </c>
      <c r="B866" s="2">
        <v>0</v>
      </c>
      <c r="C866" s="2">
        <v>0</v>
      </c>
      <c r="D866" s="2">
        <v>49885.238141433212</v>
      </c>
      <c r="E866" s="2">
        <v>185469.799424803</v>
      </c>
      <c r="F866" s="2">
        <v>123995</v>
      </c>
      <c r="G866" s="2">
        <v>123148</v>
      </c>
      <c r="H866" s="2">
        <v>733</v>
      </c>
    </row>
    <row r="867" spans="1:8" x14ac:dyDescent="0.25">
      <c r="A867" s="59" t="s">
        <v>260</v>
      </c>
      <c r="B867" s="2"/>
      <c r="C867" s="2"/>
      <c r="D867" s="2"/>
      <c r="E867" s="2"/>
      <c r="F867" s="2">
        <v>3800516</v>
      </c>
      <c r="G867" s="2">
        <v>3800516</v>
      </c>
      <c r="H867" s="2">
        <v>0</v>
      </c>
    </row>
    <row r="868" spans="1:8" x14ac:dyDescent="0.25">
      <c r="A868" s="59" t="s">
        <v>159</v>
      </c>
      <c r="B868" s="2">
        <v>0</v>
      </c>
      <c r="C868" s="2">
        <v>0</v>
      </c>
      <c r="D868" s="2">
        <v>11097.77917187952</v>
      </c>
      <c r="E868" s="2">
        <v>41740.422140646268</v>
      </c>
      <c r="F868" s="2">
        <v>105298</v>
      </c>
      <c r="G868" s="2">
        <v>94201</v>
      </c>
      <c r="H868" s="2">
        <v>11072</v>
      </c>
    </row>
    <row r="869" spans="1:8" x14ac:dyDescent="0.25">
      <c r="A869" s="59" t="s">
        <v>261</v>
      </c>
      <c r="B869" s="2"/>
      <c r="C869" s="2"/>
      <c r="D869" s="2"/>
      <c r="E869" s="2"/>
      <c r="F869" s="2">
        <v>476399</v>
      </c>
      <c r="G869" s="2">
        <v>476399</v>
      </c>
      <c r="H869" s="2">
        <v>0</v>
      </c>
    </row>
    <row r="870" spans="1:8" x14ac:dyDescent="0.25">
      <c r="A870" s="59" t="s">
        <v>335</v>
      </c>
      <c r="B870" s="2">
        <v>0</v>
      </c>
      <c r="C870" s="2">
        <v>0</v>
      </c>
      <c r="D870" s="2">
        <v>44515.244646873492</v>
      </c>
      <c r="E870" s="2">
        <v>167567.53991802791</v>
      </c>
      <c r="F870" s="2">
        <v>58349</v>
      </c>
      <c r="G870" s="2">
        <v>56703</v>
      </c>
      <c r="H870" s="2">
        <v>1006</v>
      </c>
    </row>
    <row r="871" spans="1:8" x14ac:dyDescent="0.25">
      <c r="A871" s="59" t="s">
        <v>262</v>
      </c>
      <c r="B871" s="2"/>
      <c r="C871" s="2"/>
      <c r="D871" s="2"/>
      <c r="E871" s="2"/>
      <c r="F871" s="2">
        <v>294652545</v>
      </c>
      <c r="G871" s="2">
        <v>289849118</v>
      </c>
      <c r="H871" s="2">
        <v>0</v>
      </c>
    </row>
    <row r="872" spans="1:8" x14ac:dyDescent="0.25">
      <c r="A872" s="59" t="s">
        <v>337</v>
      </c>
      <c r="B872" s="2">
        <v>0</v>
      </c>
      <c r="C872" s="2">
        <v>0</v>
      </c>
      <c r="D872" s="2">
        <v>45603.110949294598</v>
      </c>
      <c r="E872" s="2">
        <v>168736.32917953041</v>
      </c>
      <c r="F872" s="2">
        <v>26459</v>
      </c>
      <c r="G872" s="2">
        <v>11792</v>
      </c>
      <c r="H872" s="2">
        <v>13156</v>
      </c>
    </row>
    <row r="873" spans="1:8" x14ac:dyDescent="0.25">
      <c r="A873" s="59" t="s">
        <v>641</v>
      </c>
      <c r="B873" s="2">
        <v>0</v>
      </c>
      <c r="C873" s="2">
        <v>0</v>
      </c>
      <c r="D873" s="2">
        <v>0</v>
      </c>
      <c r="E873" s="2">
        <v>14599.784287167329</v>
      </c>
      <c r="F873" s="2">
        <v>596129</v>
      </c>
      <c r="G873" s="2">
        <v>511847</v>
      </c>
      <c r="H873" s="2">
        <v>84161</v>
      </c>
    </row>
    <row r="874" spans="1:8" x14ac:dyDescent="0.25">
      <c r="A874" s="59" t="s">
        <v>338</v>
      </c>
      <c r="B874" s="2">
        <v>0</v>
      </c>
      <c r="C874" s="2">
        <v>0</v>
      </c>
      <c r="D874" s="2">
        <v>14896.124968260139</v>
      </c>
      <c r="E874" s="2">
        <v>55873.973247482369</v>
      </c>
      <c r="F874" s="2">
        <v>1183</v>
      </c>
      <c r="G874" s="2">
        <v>651</v>
      </c>
      <c r="H874" s="2">
        <v>273</v>
      </c>
    </row>
    <row r="875" spans="1:8" x14ac:dyDescent="0.25">
      <c r="A875" s="59" t="s">
        <v>643</v>
      </c>
      <c r="B875" s="2">
        <v>0</v>
      </c>
      <c r="C875" s="2">
        <v>0</v>
      </c>
      <c r="D875" s="2">
        <v>26628.48643036716</v>
      </c>
      <c r="E875" s="2">
        <v>102266.0332916909</v>
      </c>
      <c r="F875" s="2">
        <v>358993</v>
      </c>
      <c r="G875" s="2">
        <v>308243</v>
      </c>
      <c r="H875" s="2">
        <v>28102</v>
      </c>
    </row>
    <row r="876" spans="1:8" x14ac:dyDescent="0.25">
      <c r="A876" s="59" t="s">
        <v>340</v>
      </c>
      <c r="B876" s="2">
        <v>0</v>
      </c>
      <c r="C876" s="2">
        <v>0</v>
      </c>
      <c r="D876" s="2">
        <v>51034.706769148986</v>
      </c>
      <c r="E876" s="2">
        <v>162951.26887423551</v>
      </c>
      <c r="F876" s="2">
        <v>2904</v>
      </c>
      <c r="G876" s="2">
        <v>185</v>
      </c>
      <c r="H876" s="2">
        <v>1870</v>
      </c>
    </row>
    <row r="877" spans="1:8" x14ac:dyDescent="0.25">
      <c r="A877" s="59" t="s">
        <v>266</v>
      </c>
      <c r="B877" s="2"/>
      <c r="C877" s="2"/>
      <c r="D877" s="2"/>
      <c r="E877" s="2"/>
      <c r="F877" s="2">
        <v>42024973</v>
      </c>
      <c r="G877" s="2">
        <v>42024973</v>
      </c>
      <c r="H877" s="2">
        <v>0</v>
      </c>
    </row>
    <row r="878" spans="1:8" x14ac:dyDescent="0.25">
      <c r="A878" s="59" t="s">
        <v>342</v>
      </c>
      <c r="B878" s="2">
        <v>0</v>
      </c>
      <c r="C878" s="2">
        <v>0</v>
      </c>
      <c r="D878" s="2">
        <v>46982.897883991522</v>
      </c>
      <c r="E878" s="2">
        <v>149830.62459000721</v>
      </c>
      <c r="F878" s="2">
        <v>3206</v>
      </c>
      <c r="G878" s="2">
        <v>456</v>
      </c>
      <c r="H878" s="2">
        <v>2714</v>
      </c>
    </row>
    <row r="879" spans="1:8" x14ac:dyDescent="0.25">
      <c r="A879" s="59" t="s">
        <v>267</v>
      </c>
      <c r="B879" s="2"/>
      <c r="C879" s="2"/>
      <c r="D879" s="2"/>
      <c r="E879" s="2"/>
      <c r="F879" s="2">
        <v>132251137</v>
      </c>
      <c r="G879" s="2">
        <v>132251137</v>
      </c>
      <c r="H879" s="2">
        <v>0</v>
      </c>
    </row>
    <row r="880" spans="1:8" x14ac:dyDescent="0.25">
      <c r="A880" s="59" t="s">
        <v>344</v>
      </c>
      <c r="B880" s="2">
        <v>0</v>
      </c>
      <c r="C880" s="2">
        <v>0</v>
      </c>
      <c r="D880" s="2">
        <v>41482.373408232517</v>
      </c>
      <c r="E880" s="2">
        <v>160143.602665774</v>
      </c>
      <c r="F880" s="2">
        <v>2032735</v>
      </c>
      <c r="G880" s="2">
        <v>1902528</v>
      </c>
      <c r="H880" s="2">
        <v>2450</v>
      </c>
    </row>
    <row r="881" spans="1:8" x14ac:dyDescent="0.25">
      <c r="A881" s="59" t="s">
        <v>268</v>
      </c>
      <c r="B881" s="2"/>
      <c r="C881" s="2"/>
      <c r="D881" s="2"/>
      <c r="E881" s="2"/>
      <c r="F881" s="2">
        <v>51531694</v>
      </c>
      <c r="G881" s="2">
        <v>0</v>
      </c>
      <c r="H881" s="2">
        <v>51531694</v>
      </c>
    </row>
    <row r="882" spans="1:8" x14ac:dyDescent="0.25">
      <c r="A882" s="59" t="s">
        <v>109</v>
      </c>
      <c r="B882" s="2">
        <v>0</v>
      </c>
      <c r="C882" s="2">
        <v>0</v>
      </c>
      <c r="D882" s="2">
        <v>90802.433967739984</v>
      </c>
      <c r="E882" s="2">
        <v>338441.08212731307</v>
      </c>
      <c r="F882" s="2">
        <v>259</v>
      </c>
      <c r="G882" s="2">
        <v>133</v>
      </c>
      <c r="H882" s="2">
        <v>27</v>
      </c>
    </row>
    <row r="883" spans="1:8" x14ac:dyDescent="0.25">
      <c r="A883" s="59" t="s">
        <v>269</v>
      </c>
      <c r="B883" s="2"/>
      <c r="C883" s="2"/>
      <c r="D883" s="2"/>
      <c r="E883" s="2"/>
      <c r="F883" s="2">
        <v>2128955</v>
      </c>
      <c r="G883" s="2">
        <v>2128882</v>
      </c>
      <c r="H883" s="2">
        <v>0</v>
      </c>
    </row>
    <row r="884" spans="1:8" x14ac:dyDescent="0.25">
      <c r="A884" s="59" t="s">
        <v>364</v>
      </c>
      <c r="B884" s="2"/>
      <c r="C884" s="2"/>
      <c r="D884" s="2"/>
      <c r="E884" s="2"/>
      <c r="F884" s="2">
        <v>1815291</v>
      </c>
      <c r="G884" s="2">
        <v>1815291</v>
      </c>
      <c r="H884" s="2">
        <v>0</v>
      </c>
    </row>
    <row r="885" spans="1:8" x14ac:dyDescent="0.25">
      <c r="A885" s="59" t="s">
        <v>270</v>
      </c>
      <c r="B885" s="2"/>
      <c r="C885" s="2"/>
      <c r="D885" s="2"/>
      <c r="E885" s="2"/>
      <c r="F885" s="2">
        <v>929447</v>
      </c>
      <c r="G885" s="2">
        <v>929447</v>
      </c>
      <c r="H885" s="2">
        <v>0</v>
      </c>
    </row>
    <row r="886" spans="1:8" x14ac:dyDescent="0.25">
      <c r="A886" s="59" t="s">
        <v>110</v>
      </c>
      <c r="B886" s="2">
        <v>0</v>
      </c>
      <c r="C886" s="2">
        <v>0</v>
      </c>
      <c r="D886" s="2">
        <v>137613.518718609</v>
      </c>
      <c r="E886" s="2">
        <v>536029.33263686532</v>
      </c>
      <c r="F886" s="2">
        <v>30185</v>
      </c>
      <c r="G886" s="2">
        <v>23276</v>
      </c>
      <c r="H886" s="2">
        <v>6748</v>
      </c>
    </row>
    <row r="887" spans="1:8" x14ac:dyDescent="0.25">
      <c r="A887" s="59" t="s">
        <v>271</v>
      </c>
      <c r="B887" s="2"/>
      <c r="C887" s="2"/>
      <c r="D887" s="2"/>
      <c r="E887" s="2"/>
      <c r="F887" s="2">
        <v>1679018</v>
      </c>
      <c r="G887" s="2">
        <v>0</v>
      </c>
      <c r="H887" s="2">
        <v>1679018</v>
      </c>
    </row>
    <row r="888" spans="1:8" x14ac:dyDescent="0.25">
      <c r="A888" s="59" t="s">
        <v>368</v>
      </c>
      <c r="B888" s="2">
        <v>0</v>
      </c>
      <c r="C888" s="2">
        <v>0</v>
      </c>
      <c r="D888" s="2">
        <v>39536.993921174573</v>
      </c>
      <c r="E888" s="2">
        <v>148897.87105996831</v>
      </c>
      <c r="F888" s="2">
        <v>1069</v>
      </c>
      <c r="G888" s="2">
        <v>360</v>
      </c>
      <c r="H888" s="2">
        <v>263</v>
      </c>
    </row>
    <row r="889" spans="1:8" x14ac:dyDescent="0.25">
      <c r="A889" s="59" t="s">
        <v>272</v>
      </c>
      <c r="B889" s="2"/>
      <c r="C889" s="2"/>
      <c r="D889" s="2"/>
      <c r="E889" s="2"/>
      <c r="F889" s="2">
        <v>1447019</v>
      </c>
      <c r="G889" s="2">
        <v>1447019</v>
      </c>
      <c r="H889" s="2">
        <v>0</v>
      </c>
    </row>
    <row r="890" spans="1:8" x14ac:dyDescent="0.25">
      <c r="A890" s="59" t="s">
        <v>370</v>
      </c>
      <c r="B890" s="2">
        <v>0</v>
      </c>
      <c r="C890" s="2">
        <v>0</v>
      </c>
      <c r="D890" s="2">
        <v>46325.376774293363</v>
      </c>
      <c r="E890" s="2">
        <v>171746.42046978619</v>
      </c>
      <c r="F890" s="2">
        <v>50964</v>
      </c>
      <c r="G890" s="2">
        <v>18250</v>
      </c>
      <c r="H890" s="2">
        <v>999</v>
      </c>
    </row>
    <row r="891" spans="1:8" x14ac:dyDescent="0.25">
      <c r="A891" s="59" t="s">
        <v>273</v>
      </c>
      <c r="B891" s="2"/>
      <c r="C891" s="2"/>
      <c r="D891" s="2"/>
      <c r="E891" s="2"/>
      <c r="F891" s="2">
        <v>759377</v>
      </c>
      <c r="G891" s="2">
        <v>759377</v>
      </c>
      <c r="H891" s="2">
        <v>0</v>
      </c>
    </row>
    <row r="892" spans="1:8" x14ac:dyDescent="0.25">
      <c r="A892" s="59" t="s">
        <v>164</v>
      </c>
      <c r="B892" s="2">
        <v>0</v>
      </c>
      <c r="C892" s="2">
        <v>0</v>
      </c>
      <c r="D892" s="2">
        <v>45966.628058664603</v>
      </c>
      <c r="E892" s="2">
        <v>228456.028016917</v>
      </c>
      <c r="F892" s="2">
        <v>37364</v>
      </c>
      <c r="G892" s="2">
        <v>23912</v>
      </c>
      <c r="H892" s="2">
        <v>13452</v>
      </c>
    </row>
    <row r="893" spans="1:8" x14ac:dyDescent="0.25">
      <c r="A893" s="59" t="s">
        <v>274</v>
      </c>
      <c r="B893" s="2"/>
      <c r="C893" s="2"/>
      <c r="D893" s="2"/>
      <c r="E893" s="2"/>
      <c r="F893" s="2">
        <v>88864442</v>
      </c>
      <c r="G893" s="2">
        <v>88864442</v>
      </c>
      <c r="H893" s="2">
        <v>0</v>
      </c>
    </row>
    <row r="894" spans="1:8" x14ac:dyDescent="0.25">
      <c r="A894" s="59" t="s">
        <v>167</v>
      </c>
      <c r="B894" s="2">
        <v>0</v>
      </c>
      <c r="C894" s="2">
        <v>0</v>
      </c>
      <c r="D894" s="2">
        <v>83190.448994131511</v>
      </c>
      <c r="E894" s="2">
        <v>318391.10167647869</v>
      </c>
      <c r="F894" s="2">
        <v>65017</v>
      </c>
      <c r="G894" s="2">
        <v>63727</v>
      </c>
      <c r="H894" s="2">
        <v>1278</v>
      </c>
    </row>
    <row r="895" spans="1:8" x14ac:dyDescent="0.25">
      <c r="A895" s="59" t="s">
        <v>275</v>
      </c>
      <c r="B895" s="2"/>
      <c r="C895" s="2"/>
      <c r="D895" s="2"/>
      <c r="E895" s="2"/>
      <c r="F895" s="2">
        <v>94468</v>
      </c>
      <c r="G895" s="2">
        <v>94468</v>
      </c>
      <c r="H895" s="2">
        <v>0</v>
      </c>
    </row>
    <row r="896" spans="1:8" x14ac:dyDescent="0.25">
      <c r="A896" s="59" t="s">
        <v>377</v>
      </c>
      <c r="B896" s="2">
        <v>0</v>
      </c>
      <c r="C896" s="2">
        <v>0</v>
      </c>
      <c r="D896" s="2">
        <v>37777.537315258727</v>
      </c>
      <c r="E896" s="2">
        <v>142122.0248564932</v>
      </c>
      <c r="F896" s="2">
        <v>492405</v>
      </c>
      <c r="G896" s="2">
        <v>478617</v>
      </c>
      <c r="H896" s="2">
        <v>2562</v>
      </c>
    </row>
    <row r="897" spans="1:8" x14ac:dyDescent="0.25">
      <c r="A897" s="59" t="s">
        <v>276</v>
      </c>
      <c r="B897" s="2"/>
      <c r="C897" s="2"/>
      <c r="D897" s="2"/>
      <c r="E897" s="2"/>
      <c r="F897" s="2">
        <v>1218558</v>
      </c>
      <c r="G897" s="2">
        <v>1218558</v>
      </c>
      <c r="H897" s="2">
        <v>0</v>
      </c>
    </row>
    <row r="898" spans="1:8" x14ac:dyDescent="0.25">
      <c r="A898" s="59" t="s">
        <v>379</v>
      </c>
      <c r="B898" s="2"/>
      <c r="C898" s="2"/>
      <c r="D898" s="2"/>
      <c r="E898" s="2"/>
      <c r="F898" s="2">
        <v>8</v>
      </c>
      <c r="G898" s="2">
        <v>3</v>
      </c>
      <c r="H898" s="2">
        <v>0</v>
      </c>
    </row>
    <row r="899" spans="1:8" x14ac:dyDescent="0.25">
      <c r="A899" s="59" t="s">
        <v>278</v>
      </c>
      <c r="B899" s="2"/>
      <c r="C899" s="2"/>
      <c r="D899" s="2"/>
      <c r="E899" s="2"/>
      <c r="F899" s="2">
        <v>2337757</v>
      </c>
      <c r="G899" s="2">
        <v>2337757</v>
      </c>
      <c r="H899" s="2">
        <v>0</v>
      </c>
    </row>
    <row r="900" spans="1:8" x14ac:dyDescent="0.25">
      <c r="A900" s="59" t="s">
        <v>381</v>
      </c>
      <c r="B900" s="2">
        <v>0</v>
      </c>
      <c r="C900" s="2">
        <v>0</v>
      </c>
      <c r="D900" s="2">
        <v>0</v>
      </c>
      <c r="E900" s="2">
        <v>0</v>
      </c>
      <c r="F900" s="2">
        <v>11161</v>
      </c>
      <c r="G900" s="2">
        <v>10244</v>
      </c>
      <c r="H900" s="2">
        <v>0</v>
      </c>
    </row>
    <row r="901" spans="1:8" x14ac:dyDescent="0.25">
      <c r="A901" s="59" t="s">
        <v>280</v>
      </c>
      <c r="B901" s="2"/>
      <c r="C901" s="2"/>
      <c r="D901" s="2"/>
      <c r="E901" s="2"/>
      <c r="F901" s="2">
        <v>110408678</v>
      </c>
      <c r="G901" s="2">
        <v>109881354</v>
      </c>
      <c r="H901" s="2">
        <v>0</v>
      </c>
    </row>
    <row r="902" spans="1:8" x14ac:dyDescent="0.25">
      <c r="A902" s="59" t="s">
        <v>383</v>
      </c>
      <c r="B902" s="2">
        <v>0</v>
      </c>
      <c r="C902" s="2">
        <v>0</v>
      </c>
      <c r="D902" s="2">
        <v>136545.66062985681</v>
      </c>
      <c r="E902" s="2">
        <v>449260.49145491899</v>
      </c>
      <c r="F902" s="2">
        <v>1896235</v>
      </c>
      <c r="G902" s="2">
        <v>741056</v>
      </c>
      <c r="H902" s="2">
        <v>109238</v>
      </c>
    </row>
    <row r="903" spans="1:8" x14ac:dyDescent="0.25">
      <c r="A903" s="59" t="s">
        <v>281</v>
      </c>
      <c r="B903" s="2"/>
      <c r="C903" s="2"/>
      <c r="D903" s="2"/>
      <c r="E903" s="2"/>
      <c r="F903" s="2">
        <v>84528644</v>
      </c>
      <c r="G903" s="2">
        <v>84528644</v>
      </c>
      <c r="H903" s="2">
        <v>0</v>
      </c>
    </row>
    <row r="904" spans="1:8" x14ac:dyDescent="0.25">
      <c r="A904" s="59" t="s">
        <v>385</v>
      </c>
      <c r="B904" s="2"/>
      <c r="C904" s="2"/>
      <c r="D904" s="2"/>
      <c r="E904" s="2"/>
      <c r="F904" s="2">
        <v>11389</v>
      </c>
      <c r="G904" s="2">
        <v>9994</v>
      </c>
      <c r="H904" s="2">
        <v>1390</v>
      </c>
    </row>
    <row r="905" spans="1:8" x14ac:dyDescent="0.25">
      <c r="A905" s="59" t="s">
        <v>282</v>
      </c>
      <c r="B905" s="2"/>
      <c r="C905" s="2"/>
      <c r="D905" s="2"/>
      <c r="E905" s="2"/>
      <c r="F905" s="2">
        <v>1727028</v>
      </c>
      <c r="G905" s="2">
        <v>1726985</v>
      </c>
      <c r="H905" s="2">
        <v>0</v>
      </c>
    </row>
    <row r="906" spans="1:8" x14ac:dyDescent="0.25">
      <c r="A906" s="59" t="s">
        <v>148</v>
      </c>
      <c r="B906" s="2">
        <v>0</v>
      </c>
      <c r="C906" s="2">
        <v>0</v>
      </c>
      <c r="D906" s="2">
        <v>60380.677238180971</v>
      </c>
      <c r="E906" s="2">
        <v>232791.537722062</v>
      </c>
      <c r="F906" s="2">
        <v>779764</v>
      </c>
      <c r="G906" s="2">
        <v>708410</v>
      </c>
      <c r="H906" s="2">
        <v>28368</v>
      </c>
    </row>
    <row r="907" spans="1:8" x14ac:dyDescent="0.25">
      <c r="A907" s="59" t="s">
        <v>283</v>
      </c>
      <c r="B907" s="2"/>
      <c r="C907" s="2"/>
      <c r="D907" s="2"/>
      <c r="E907" s="2"/>
      <c r="F907" s="2">
        <v>1608051</v>
      </c>
      <c r="G907" s="2">
        <v>1608051</v>
      </c>
      <c r="H907" s="2">
        <v>0</v>
      </c>
    </row>
    <row r="908" spans="1:8" x14ac:dyDescent="0.25">
      <c r="A908" s="59" t="s">
        <v>389</v>
      </c>
      <c r="B908" s="2">
        <v>0</v>
      </c>
      <c r="C908" s="2">
        <v>0</v>
      </c>
      <c r="D908" s="2">
        <v>0</v>
      </c>
      <c r="E908" s="2">
        <v>0</v>
      </c>
      <c r="F908" s="2">
        <v>81</v>
      </c>
      <c r="G908" s="2">
        <v>69</v>
      </c>
      <c r="H908" s="2">
        <v>0</v>
      </c>
    </row>
    <row r="909" spans="1:8" x14ac:dyDescent="0.25">
      <c r="A909" s="59" t="s">
        <v>284</v>
      </c>
      <c r="B909" s="2"/>
      <c r="C909" s="2"/>
      <c r="D909" s="2"/>
      <c r="E909" s="2"/>
      <c r="F909" s="2">
        <v>1554301720</v>
      </c>
      <c r="G909" s="2">
        <v>1554283083</v>
      </c>
      <c r="H909" s="2">
        <v>0</v>
      </c>
    </row>
    <row r="910" spans="1:8" x14ac:dyDescent="0.25">
      <c r="A910" s="59" t="s">
        <v>391</v>
      </c>
      <c r="B910" s="2">
        <v>0</v>
      </c>
      <c r="C910" s="2">
        <v>0</v>
      </c>
      <c r="D910" s="2">
        <v>36560.247455620301</v>
      </c>
      <c r="E910" s="2">
        <v>138266.53052848461</v>
      </c>
      <c r="F910" s="2">
        <v>41836</v>
      </c>
      <c r="G910" s="2">
        <v>8580</v>
      </c>
      <c r="H910" s="2">
        <v>33243</v>
      </c>
    </row>
    <row r="911" spans="1:8" x14ac:dyDescent="0.25">
      <c r="A911" s="59" t="s">
        <v>285</v>
      </c>
      <c r="B911" s="2"/>
      <c r="C911" s="2"/>
      <c r="D911" s="2"/>
      <c r="E911" s="2"/>
      <c r="F911" s="2">
        <v>95722</v>
      </c>
      <c r="G911" s="2">
        <v>0</v>
      </c>
      <c r="H911" s="2">
        <v>95722</v>
      </c>
    </row>
    <row r="912" spans="1:8" x14ac:dyDescent="0.25">
      <c r="A912" s="59" t="s">
        <v>142</v>
      </c>
      <c r="B912" s="2">
        <v>0</v>
      </c>
      <c r="C912" s="2">
        <v>0</v>
      </c>
      <c r="D912" s="2">
        <v>58131.293273574433</v>
      </c>
      <c r="E912" s="2">
        <v>218374.68050930559</v>
      </c>
      <c r="F912" s="2">
        <v>1921341</v>
      </c>
      <c r="G912" s="2">
        <v>1772019</v>
      </c>
      <c r="H912" s="2">
        <v>58216</v>
      </c>
    </row>
    <row r="913" spans="1:8" x14ac:dyDescent="0.25">
      <c r="A913" s="59" t="s">
        <v>286</v>
      </c>
      <c r="B913" s="2"/>
      <c r="C913" s="2"/>
      <c r="D913" s="2"/>
      <c r="E913" s="2"/>
      <c r="F913" s="2">
        <v>41236426</v>
      </c>
      <c r="G913" s="2">
        <v>34688944</v>
      </c>
      <c r="H913" s="2">
        <v>0</v>
      </c>
    </row>
    <row r="914" spans="1:8" x14ac:dyDescent="0.25">
      <c r="A914" s="59" t="s">
        <v>118</v>
      </c>
      <c r="B914" s="2">
        <v>0</v>
      </c>
      <c r="C914" s="2">
        <v>0</v>
      </c>
      <c r="D914" s="2">
        <v>97299.136857223115</v>
      </c>
      <c r="E914" s="2">
        <v>369178.01296067401</v>
      </c>
      <c r="F914" s="2">
        <v>19003</v>
      </c>
      <c r="G914" s="2">
        <v>533</v>
      </c>
      <c r="H914" s="2">
        <v>18470</v>
      </c>
    </row>
    <row r="915" spans="1:8" x14ac:dyDescent="0.25">
      <c r="A915" s="59" t="s">
        <v>288</v>
      </c>
      <c r="B915" s="2"/>
      <c r="C915" s="2"/>
      <c r="D915" s="2"/>
      <c r="E915" s="2"/>
      <c r="F915" s="2">
        <v>3407787</v>
      </c>
      <c r="G915" s="2">
        <v>3407787</v>
      </c>
      <c r="H915" s="2">
        <v>0</v>
      </c>
    </row>
    <row r="916" spans="1:8" x14ac:dyDescent="0.25">
      <c r="A916" s="59" t="s">
        <v>602</v>
      </c>
      <c r="B916" s="2">
        <v>0</v>
      </c>
      <c r="C916" s="2">
        <v>0</v>
      </c>
      <c r="D916" s="2">
        <v>84297.860571709374</v>
      </c>
      <c r="E916" s="2">
        <v>255197.81895714489</v>
      </c>
      <c r="F916" s="2">
        <v>115583</v>
      </c>
      <c r="G916" s="2">
        <v>111613</v>
      </c>
      <c r="H916" s="2">
        <v>2319</v>
      </c>
    </row>
    <row r="917" spans="1:8" x14ac:dyDescent="0.25">
      <c r="A917" s="59" t="s">
        <v>290</v>
      </c>
      <c r="B917" s="2"/>
      <c r="C917" s="2"/>
      <c r="D917" s="2"/>
      <c r="E917" s="2"/>
      <c r="F917" s="2">
        <v>1300911</v>
      </c>
      <c r="G917" s="2">
        <v>1300911</v>
      </c>
      <c r="H917" s="2">
        <v>0</v>
      </c>
    </row>
    <row r="918" spans="1:8" x14ac:dyDescent="0.25">
      <c r="A918" s="59" t="s">
        <v>129</v>
      </c>
      <c r="B918" s="2">
        <v>0</v>
      </c>
      <c r="C918" s="2">
        <v>0</v>
      </c>
      <c r="D918" s="2">
        <v>76569.180931847179</v>
      </c>
      <c r="E918" s="2">
        <v>286292.76452806452</v>
      </c>
      <c r="F918" s="2">
        <v>9910</v>
      </c>
      <c r="G918" s="2">
        <v>2136</v>
      </c>
      <c r="H918" s="2">
        <v>7766</v>
      </c>
    </row>
    <row r="919" spans="1:8" x14ac:dyDescent="0.25">
      <c r="A919" s="59" t="s">
        <v>291</v>
      </c>
      <c r="B919" s="2"/>
      <c r="C919" s="2"/>
      <c r="D919" s="2"/>
      <c r="E919" s="2"/>
      <c r="F919" s="2">
        <v>1259105</v>
      </c>
      <c r="G919" s="2">
        <v>1259105</v>
      </c>
      <c r="H919" s="2">
        <v>0</v>
      </c>
    </row>
    <row r="920" spans="1:8" x14ac:dyDescent="0.25">
      <c r="A920" s="59" t="s">
        <v>30</v>
      </c>
      <c r="B920" s="2">
        <v>0</v>
      </c>
      <c r="C920" s="2">
        <v>0</v>
      </c>
      <c r="D920" s="2">
        <v>82137.422373963083</v>
      </c>
      <c r="E920" s="2">
        <v>310204.95161156071</v>
      </c>
      <c r="F920" s="2">
        <v>109185</v>
      </c>
      <c r="G920" s="2">
        <v>6827</v>
      </c>
      <c r="H920" s="2">
        <v>102043</v>
      </c>
    </row>
    <row r="921" spans="1:8" x14ac:dyDescent="0.25">
      <c r="A921" s="59" t="s">
        <v>292</v>
      </c>
      <c r="B921" s="2"/>
      <c r="C921" s="2"/>
      <c r="D921" s="2"/>
      <c r="E921" s="2"/>
      <c r="F921" s="2">
        <v>1567141</v>
      </c>
      <c r="G921" s="2">
        <v>1567141</v>
      </c>
      <c r="H921" s="2">
        <v>0</v>
      </c>
    </row>
    <row r="922" spans="1:8" x14ac:dyDescent="0.25">
      <c r="A922" s="59" t="s">
        <v>71</v>
      </c>
      <c r="B922" s="2">
        <v>0</v>
      </c>
      <c r="C922" s="2">
        <v>0</v>
      </c>
      <c r="D922" s="2">
        <v>127984.36406842151</v>
      </c>
      <c r="E922" s="2">
        <v>485047.17887416721</v>
      </c>
      <c r="F922" s="2">
        <v>6548130</v>
      </c>
      <c r="G922" s="2">
        <v>5141341</v>
      </c>
      <c r="H922" s="2">
        <v>122082</v>
      </c>
    </row>
    <row r="923" spans="1:8" x14ac:dyDescent="0.25">
      <c r="A923" s="59" t="s">
        <v>294</v>
      </c>
      <c r="B923" s="2"/>
      <c r="C923" s="2"/>
      <c r="D923" s="2"/>
      <c r="E923" s="2"/>
      <c r="F923" s="2">
        <v>462329</v>
      </c>
      <c r="G923" s="2">
        <v>0</v>
      </c>
      <c r="H923" s="2">
        <v>462329</v>
      </c>
    </row>
    <row r="924" spans="1:8" x14ac:dyDescent="0.25">
      <c r="A924" s="59" t="s">
        <v>136</v>
      </c>
      <c r="B924" s="2">
        <v>0</v>
      </c>
      <c r="C924" s="2">
        <v>0</v>
      </c>
      <c r="D924" s="2">
        <v>96209.923601182454</v>
      </c>
      <c r="E924" s="2">
        <v>340170.05502978747</v>
      </c>
      <c r="F924" s="2">
        <v>18656</v>
      </c>
      <c r="G924" s="2">
        <v>533</v>
      </c>
      <c r="H924" s="2">
        <v>17006</v>
      </c>
    </row>
    <row r="925" spans="1:8" x14ac:dyDescent="0.25">
      <c r="A925" s="59" t="s">
        <v>295</v>
      </c>
      <c r="B925" s="2"/>
      <c r="C925" s="2"/>
      <c r="D925" s="2"/>
      <c r="E925" s="2"/>
      <c r="F925" s="2">
        <v>3083571</v>
      </c>
      <c r="G925" s="2">
        <v>3083571</v>
      </c>
      <c r="H925" s="2">
        <v>0</v>
      </c>
    </row>
    <row r="926" spans="1:8" x14ac:dyDescent="0.25">
      <c r="A926" s="59" t="s">
        <v>63</v>
      </c>
      <c r="B926" s="2">
        <v>0</v>
      </c>
      <c r="C926" s="2">
        <v>0</v>
      </c>
      <c r="D926" s="2">
        <v>0</v>
      </c>
      <c r="E926" s="2">
        <v>266103.26442687411</v>
      </c>
      <c r="F926" s="2">
        <v>1804246</v>
      </c>
      <c r="G926" s="2">
        <v>1768069</v>
      </c>
      <c r="H926" s="2">
        <v>2152</v>
      </c>
    </row>
    <row r="927" spans="1:8" x14ac:dyDescent="0.25">
      <c r="A927" s="59" t="s">
        <v>80</v>
      </c>
      <c r="B927" s="2">
        <v>0</v>
      </c>
      <c r="C927" s="2">
        <v>0</v>
      </c>
      <c r="D927" s="2">
        <v>334229.96252202452</v>
      </c>
      <c r="E927" s="2">
        <v>1263877.3820505431</v>
      </c>
      <c r="F927" s="2">
        <v>216992</v>
      </c>
      <c r="G927" s="2">
        <v>153495</v>
      </c>
      <c r="H927" s="2">
        <v>62811</v>
      </c>
    </row>
    <row r="928" spans="1:8" x14ac:dyDescent="0.25">
      <c r="A928" s="59" t="s">
        <v>82</v>
      </c>
      <c r="B928" s="2">
        <v>0</v>
      </c>
      <c r="C928" s="2">
        <v>0</v>
      </c>
      <c r="D928" s="2">
        <v>124509.3044137379</v>
      </c>
      <c r="E928" s="2">
        <v>464767.49806408089</v>
      </c>
      <c r="F928" s="2">
        <v>304145</v>
      </c>
      <c r="G928" s="2">
        <v>142456</v>
      </c>
      <c r="H928" s="2">
        <v>150906</v>
      </c>
    </row>
    <row r="929" spans="1:8" x14ac:dyDescent="0.25">
      <c r="A929" s="59" t="s">
        <v>149</v>
      </c>
      <c r="B929" s="2">
        <v>0</v>
      </c>
      <c r="C929" s="2">
        <v>0</v>
      </c>
      <c r="D929" s="2">
        <v>76739.397024878665</v>
      </c>
      <c r="E929" s="2">
        <v>287581.75000142038</v>
      </c>
      <c r="F929" s="2">
        <v>1193458</v>
      </c>
      <c r="G929" s="2">
        <v>1050973</v>
      </c>
      <c r="H929" s="2">
        <v>90229</v>
      </c>
    </row>
    <row r="930" spans="1:8" x14ac:dyDescent="0.25">
      <c r="A930" s="59" t="s">
        <v>170</v>
      </c>
      <c r="B930" s="2">
        <v>0</v>
      </c>
      <c r="C930" s="2">
        <v>0</v>
      </c>
      <c r="D930" s="2">
        <v>49975.729122089142</v>
      </c>
      <c r="E930" s="2">
        <v>201297.7155443955</v>
      </c>
      <c r="F930" s="2">
        <v>76961</v>
      </c>
      <c r="G930" s="2">
        <v>11105</v>
      </c>
      <c r="H930" s="2">
        <v>65856</v>
      </c>
    </row>
    <row r="931" spans="1:8" x14ac:dyDescent="0.25">
      <c r="A931" s="59" t="s">
        <v>626</v>
      </c>
      <c r="B931" s="2">
        <v>0</v>
      </c>
      <c r="C931" s="2">
        <v>0</v>
      </c>
      <c r="D931" s="2">
        <v>31534.70363337754</v>
      </c>
      <c r="E931" s="2">
        <v>120597.45753514289</v>
      </c>
      <c r="F931" s="2">
        <v>78967</v>
      </c>
      <c r="G931" s="2">
        <v>16795</v>
      </c>
      <c r="H931" s="2">
        <v>60620</v>
      </c>
    </row>
    <row r="932" spans="1:8" x14ac:dyDescent="0.25">
      <c r="A932" s="59" t="s">
        <v>137</v>
      </c>
      <c r="B932" s="2">
        <v>0</v>
      </c>
      <c r="C932" s="2">
        <v>0</v>
      </c>
      <c r="D932" s="2">
        <v>69928.345413845615</v>
      </c>
      <c r="E932" s="2">
        <v>277014.88344216888</v>
      </c>
      <c r="F932" s="2">
        <v>73369</v>
      </c>
      <c r="G932" s="2">
        <v>18955</v>
      </c>
      <c r="H932" s="2">
        <v>54245</v>
      </c>
    </row>
    <row r="933" spans="1:8" x14ac:dyDescent="0.25">
      <c r="A933" s="59" t="s">
        <v>628</v>
      </c>
      <c r="B933" s="2">
        <v>0</v>
      </c>
      <c r="C933" s="2">
        <v>0</v>
      </c>
      <c r="D933" s="2">
        <v>29310.782054317689</v>
      </c>
      <c r="E933" s="2">
        <v>112748.48035236121</v>
      </c>
      <c r="F933" s="2">
        <v>33037</v>
      </c>
      <c r="G933" s="2">
        <v>1089</v>
      </c>
      <c r="H933" s="2">
        <v>31071</v>
      </c>
    </row>
    <row r="934" spans="1:8" x14ac:dyDescent="0.25">
      <c r="A934" s="59" t="s">
        <v>620</v>
      </c>
      <c r="B934" s="2">
        <v>0</v>
      </c>
      <c r="C934" s="2">
        <v>0</v>
      </c>
      <c r="D934" s="2">
        <v>35048.936823219963</v>
      </c>
      <c r="E934" s="2">
        <v>125662.1753336508</v>
      </c>
      <c r="F934" s="2">
        <v>466463</v>
      </c>
      <c r="G934" s="2">
        <v>156266</v>
      </c>
      <c r="H934" s="2">
        <v>303837</v>
      </c>
    </row>
    <row r="935" spans="1:8" x14ac:dyDescent="0.25">
      <c r="A935" s="59" t="s">
        <v>630</v>
      </c>
      <c r="B935" s="2">
        <v>0</v>
      </c>
      <c r="C935" s="2">
        <v>0</v>
      </c>
      <c r="D935" s="2">
        <v>28725.882502922839</v>
      </c>
      <c r="E935" s="2">
        <v>108483.7471096642</v>
      </c>
      <c r="F935" s="2">
        <v>75338</v>
      </c>
      <c r="G935" s="2">
        <v>32729</v>
      </c>
      <c r="H935" s="2">
        <v>42604</v>
      </c>
    </row>
    <row r="936" spans="1:8" x14ac:dyDescent="0.25">
      <c r="A936" s="59" t="s">
        <v>172</v>
      </c>
      <c r="B936" s="2">
        <v>0</v>
      </c>
      <c r="C936" s="2">
        <v>0</v>
      </c>
      <c r="D936" s="2">
        <v>93711.585142485856</v>
      </c>
      <c r="E936" s="2">
        <v>327108.43041930982</v>
      </c>
      <c r="F936" s="2">
        <v>4335</v>
      </c>
      <c r="G936" s="2">
        <v>115</v>
      </c>
      <c r="H936" s="2">
        <v>4201</v>
      </c>
    </row>
    <row r="937" spans="1:8" x14ac:dyDescent="0.25">
      <c r="A937" s="59" t="s">
        <v>635</v>
      </c>
      <c r="B937" s="2">
        <v>0</v>
      </c>
      <c r="C937" s="2">
        <v>0</v>
      </c>
      <c r="D937" s="2">
        <v>27013.85276113054</v>
      </c>
      <c r="E937" s="2">
        <v>107422.5482655431</v>
      </c>
      <c r="F937" s="2">
        <v>56434</v>
      </c>
      <c r="G937" s="2">
        <v>17447</v>
      </c>
      <c r="H937" s="2">
        <v>27113</v>
      </c>
    </row>
    <row r="938" spans="1:8" x14ac:dyDescent="0.25">
      <c r="A938" s="59" t="s">
        <v>85</v>
      </c>
      <c r="B938" s="2">
        <v>0</v>
      </c>
      <c r="C938" s="2">
        <v>0</v>
      </c>
      <c r="D938" s="2">
        <v>115009.40197020709</v>
      </c>
      <c r="E938" s="2">
        <v>442922.49206952512</v>
      </c>
      <c r="F938" s="2">
        <v>23381</v>
      </c>
      <c r="G938" s="2">
        <v>21106</v>
      </c>
      <c r="H938" s="2">
        <v>2241</v>
      </c>
    </row>
    <row r="939" spans="1:8" x14ac:dyDescent="0.25">
      <c r="A939" s="59" t="s">
        <v>145</v>
      </c>
      <c r="B939" s="2">
        <v>0</v>
      </c>
      <c r="C939" s="2">
        <v>0</v>
      </c>
      <c r="D939" s="2">
        <v>73520.627309886011</v>
      </c>
      <c r="E939" s="2">
        <v>276813.90800290869</v>
      </c>
      <c r="F939" s="2">
        <v>51885</v>
      </c>
      <c r="G939" s="2">
        <v>627</v>
      </c>
      <c r="H939" s="2">
        <v>51258</v>
      </c>
    </row>
    <row r="940" spans="1:8" x14ac:dyDescent="0.25">
      <c r="A940" s="59" t="s">
        <v>100</v>
      </c>
      <c r="B940" s="2">
        <v>0</v>
      </c>
      <c r="C940" s="2">
        <v>0</v>
      </c>
      <c r="D940" s="2">
        <v>439677.3024298193</v>
      </c>
      <c r="E940" s="2">
        <v>996892.0311174345</v>
      </c>
      <c r="F940" s="2">
        <v>39872</v>
      </c>
      <c r="G940" s="2">
        <v>432</v>
      </c>
      <c r="H940" s="2">
        <v>39440</v>
      </c>
    </row>
    <row r="941" spans="1:8" x14ac:dyDescent="0.25">
      <c r="A941" s="59" t="s">
        <v>627</v>
      </c>
      <c r="B941" s="2">
        <v>0</v>
      </c>
      <c r="C941" s="2">
        <v>0</v>
      </c>
      <c r="D941" s="2">
        <v>27433.374321649211</v>
      </c>
      <c r="E941" s="2">
        <v>111004.9957749624</v>
      </c>
      <c r="F941" s="2">
        <v>37629</v>
      </c>
      <c r="G941" s="2">
        <v>574</v>
      </c>
      <c r="H941" s="2">
        <v>37055</v>
      </c>
    </row>
    <row r="942" spans="1:8" x14ac:dyDescent="0.25">
      <c r="A942" s="59" t="s">
        <v>101</v>
      </c>
      <c r="B942" s="2">
        <v>0</v>
      </c>
      <c r="C942" s="2">
        <v>0</v>
      </c>
      <c r="D942" s="2">
        <v>100408.36092608261</v>
      </c>
      <c r="E942" s="2">
        <v>370962.24083172862</v>
      </c>
      <c r="F942" s="2">
        <v>948</v>
      </c>
      <c r="G942" s="2">
        <v>200</v>
      </c>
      <c r="H942" s="2">
        <v>542</v>
      </c>
    </row>
    <row r="943" spans="1:8" x14ac:dyDescent="0.25">
      <c r="A943" s="59" t="s">
        <v>629</v>
      </c>
      <c r="B943" s="2">
        <v>0</v>
      </c>
      <c r="C943" s="2">
        <v>0</v>
      </c>
      <c r="D943" s="2">
        <v>15027.855042178529</v>
      </c>
      <c r="E943" s="2">
        <v>115219.6515347267</v>
      </c>
      <c r="F943" s="2">
        <v>29744</v>
      </c>
      <c r="G943" s="2">
        <v>163</v>
      </c>
      <c r="H943" s="2">
        <v>29581</v>
      </c>
    </row>
    <row r="944" spans="1:8" x14ac:dyDescent="0.25">
      <c r="A944" s="59" t="s">
        <v>631</v>
      </c>
      <c r="B944" s="2">
        <v>0</v>
      </c>
      <c r="C944" s="2">
        <v>0</v>
      </c>
      <c r="D944" s="2">
        <v>25027.694224246741</v>
      </c>
      <c r="E944" s="2">
        <v>75911.046259604307</v>
      </c>
      <c r="F944" s="2">
        <v>237</v>
      </c>
      <c r="G944" s="2">
        <v>75</v>
      </c>
      <c r="H944" s="2">
        <v>142</v>
      </c>
    </row>
    <row r="945" spans="1:8" x14ac:dyDescent="0.25">
      <c r="A945" s="59" t="s">
        <v>84</v>
      </c>
      <c r="B945" s="2">
        <v>0</v>
      </c>
      <c r="C945" s="2">
        <v>0</v>
      </c>
      <c r="D945" s="2">
        <v>456674.59212269448</v>
      </c>
      <c r="E945" s="2">
        <v>1029892.137525511</v>
      </c>
      <c r="F945" s="2">
        <v>101639</v>
      </c>
      <c r="G945" s="2">
        <v>26944</v>
      </c>
      <c r="H945" s="2">
        <v>73763</v>
      </c>
    </row>
    <row r="946" spans="1:8" x14ac:dyDescent="0.25">
      <c r="A946" s="59" t="s">
        <v>633</v>
      </c>
      <c r="B946" s="2">
        <v>0</v>
      </c>
      <c r="C946" s="2">
        <v>0</v>
      </c>
      <c r="D946" s="2">
        <v>27997.380332988439</v>
      </c>
      <c r="E946" s="2">
        <v>105235.029133003</v>
      </c>
      <c r="F946" s="2">
        <v>1510</v>
      </c>
      <c r="G946" s="2">
        <v>231</v>
      </c>
      <c r="H946" s="2">
        <v>1279</v>
      </c>
    </row>
    <row r="947" spans="1:8" x14ac:dyDescent="0.25">
      <c r="A947" s="59" t="s">
        <v>102</v>
      </c>
      <c r="B947" s="2">
        <v>0</v>
      </c>
      <c r="C947" s="2">
        <v>0</v>
      </c>
      <c r="D947" s="2">
        <v>187061.92439382471</v>
      </c>
      <c r="E947" s="2">
        <v>699763.91678600933</v>
      </c>
      <c r="F947" s="2">
        <v>24268</v>
      </c>
      <c r="G947" s="2">
        <v>2364</v>
      </c>
      <c r="H947" s="2">
        <v>6978</v>
      </c>
    </row>
    <row r="948" spans="1:8" x14ac:dyDescent="0.25">
      <c r="A948" s="59" t="s">
        <v>634</v>
      </c>
      <c r="B948" s="2">
        <v>0</v>
      </c>
      <c r="C948" s="2">
        <v>0</v>
      </c>
      <c r="D948" s="2">
        <v>27872.19457234662</v>
      </c>
      <c r="E948" s="2">
        <v>107232.5957318037</v>
      </c>
      <c r="F948" s="2">
        <v>34430</v>
      </c>
      <c r="G948" s="2">
        <v>851</v>
      </c>
      <c r="H948" s="2">
        <v>27606</v>
      </c>
    </row>
    <row r="949" spans="1:8" x14ac:dyDescent="0.25">
      <c r="A949" s="59" t="s">
        <v>639</v>
      </c>
      <c r="B949" s="2">
        <v>0</v>
      </c>
      <c r="C949" s="2">
        <v>0</v>
      </c>
      <c r="D949" s="2">
        <v>25576.53053631556</v>
      </c>
      <c r="E949" s="2">
        <v>97543.523527821031</v>
      </c>
      <c r="F949" s="2">
        <v>4098</v>
      </c>
      <c r="G949" s="2">
        <v>581</v>
      </c>
      <c r="H949" s="2">
        <v>798</v>
      </c>
    </row>
    <row r="950" spans="1:8" x14ac:dyDescent="0.25">
      <c r="A950" s="59" t="s">
        <v>636</v>
      </c>
      <c r="B950" s="2">
        <v>0</v>
      </c>
      <c r="C950" s="2">
        <v>0</v>
      </c>
      <c r="D950" s="2">
        <v>27980.0383532286</v>
      </c>
      <c r="E950" s="2">
        <v>105198.26559946319</v>
      </c>
      <c r="F950" s="2">
        <v>7543</v>
      </c>
      <c r="G950" s="2">
        <v>4405</v>
      </c>
      <c r="H950" s="2">
        <v>1732</v>
      </c>
    </row>
    <row r="951" spans="1:8" x14ac:dyDescent="0.25">
      <c r="A951" s="59" t="s">
        <v>140</v>
      </c>
      <c r="B951" s="2">
        <v>0</v>
      </c>
      <c r="C951" s="2">
        <v>0</v>
      </c>
      <c r="D951" s="2">
        <v>91184.99289577319</v>
      </c>
      <c r="E951" s="2">
        <v>338399.76062244951</v>
      </c>
      <c r="F951" s="2">
        <v>18182</v>
      </c>
      <c r="G951" s="2">
        <v>11873</v>
      </c>
      <c r="H951" s="2">
        <v>6286</v>
      </c>
    </row>
    <row r="952" spans="1:8" x14ac:dyDescent="0.25">
      <c r="A952" s="59" t="s">
        <v>146</v>
      </c>
      <c r="B952" s="2">
        <v>0</v>
      </c>
      <c r="C952" s="2">
        <v>0</v>
      </c>
      <c r="D952" s="2">
        <v>70172.886833911311</v>
      </c>
      <c r="E952" s="2">
        <v>265015.90080432041</v>
      </c>
      <c r="F952" s="2">
        <v>7461248</v>
      </c>
      <c r="G952" s="2">
        <v>7362812</v>
      </c>
      <c r="H952" s="2">
        <v>98431</v>
      </c>
    </row>
    <row r="953" spans="1:8" x14ac:dyDescent="0.25">
      <c r="A953" s="59" t="s">
        <v>303</v>
      </c>
      <c r="B953" s="2">
        <v>0</v>
      </c>
      <c r="C953" s="2">
        <v>0</v>
      </c>
      <c r="D953" s="2">
        <v>0</v>
      </c>
      <c r="E953" s="2">
        <v>0</v>
      </c>
      <c r="F953" s="2">
        <v>89187709</v>
      </c>
      <c r="G953" s="2">
        <v>88835993</v>
      </c>
      <c r="H953" s="2">
        <v>0</v>
      </c>
    </row>
    <row r="954" spans="1:8" x14ac:dyDescent="0.25">
      <c r="A954" s="59" t="s">
        <v>304</v>
      </c>
      <c r="B954" s="2">
        <v>0</v>
      </c>
      <c r="C954" s="2">
        <v>0</v>
      </c>
      <c r="D954" s="2">
        <v>0</v>
      </c>
      <c r="E954" s="2">
        <v>0</v>
      </c>
      <c r="F954" s="2">
        <v>161684</v>
      </c>
      <c r="G954" s="2">
        <v>161684</v>
      </c>
      <c r="H954" s="2">
        <v>0</v>
      </c>
    </row>
    <row r="955" spans="1:8" x14ac:dyDescent="0.25">
      <c r="A955" s="59" t="s">
        <v>301</v>
      </c>
      <c r="B955" s="2">
        <v>0</v>
      </c>
      <c r="C955" s="2">
        <v>0</v>
      </c>
      <c r="D955" s="2">
        <v>0</v>
      </c>
      <c r="E955" s="2">
        <v>0</v>
      </c>
      <c r="F955" s="2">
        <v>102810853</v>
      </c>
      <c r="G955" s="2">
        <v>102810853</v>
      </c>
      <c r="H955" s="2">
        <v>0</v>
      </c>
    </row>
    <row r="956" spans="1:8" x14ac:dyDescent="0.25">
      <c r="A956" s="59" t="s">
        <v>302</v>
      </c>
      <c r="B956" s="2">
        <v>0</v>
      </c>
      <c r="C956" s="2">
        <v>0</v>
      </c>
      <c r="D956" s="2">
        <v>0</v>
      </c>
      <c r="E956" s="2">
        <v>0</v>
      </c>
      <c r="F956" s="2">
        <v>10837762</v>
      </c>
      <c r="G956" s="2">
        <v>10836135</v>
      </c>
      <c r="H956" s="2">
        <v>0</v>
      </c>
    </row>
    <row r="957" spans="1:8" x14ac:dyDescent="0.25">
      <c r="A957" s="59" t="s">
        <v>263</v>
      </c>
      <c r="B957" s="2"/>
      <c r="C957" s="2"/>
      <c r="D957" s="2"/>
      <c r="E957" s="2"/>
      <c r="F957" s="2">
        <v>1268561</v>
      </c>
      <c r="G957" s="2">
        <v>1268561</v>
      </c>
      <c r="H957" s="2">
        <v>0</v>
      </c>
    </row>
    <row r="958" spans="1:8" x14ac:dyDescent="0.25">
      <c r="A958" s="59" t="s">
        <v>32</v>
      </c>
      <c r="B958" s="2"/>
      <c r="C958" s="2"/>
      <c r="D958" s="2"/>
      <c r="E958" s="2"/>
      <c r="F958" s="2"/>
      <c r="G958" s="2"/>
      <c r="H958" s="2"/>
    </row>
    <row r="959" spans="1:8" x14ac:dyDescent="0.25">
      <c r="A959" s="59" t="s">
        <v>265</v>
      </c>
      <c r="B959" s="2"/>
      <c r="C959" s="2"/>
      <c r="D959" s="2"/>
      <c r="E959" s="2"/>
      <c r="F959" s="2">
        <v>22532349</v>
      </c>
      <c r="G959" s="2">
        <v>20467240</v>
      </c>
      <c r="H959" s="2">
        <v>0</v>
      </c>
    </row>
    <row r="960" spans="1:8" x14ac:dyDescent="0.25">
      <c r="A960" s="59" t="s">
        <v>33</v>
      </c>
      <c r="B960" s="2">
        <v>81681514.711053506</v>
      </c>
      <c r="C960" s="2">
        <v>213488066.94488832</v>
      </c>
      <c r="D960" s="2">
        <v>29088258.124644697</v>
      </c>
      <c r="E960" s="2">
        <v>104316127.97269614</v>
      </c>
      <c r="F960" s="2">
        <v>29280291939</v>
      </c>
      <c r="G960" s="2">
        <v>28461493893</v>
      </c>
      <c r="H960" s="2">
        <v>204560425</v>
      </c>
    </row>
  </sheetData>
  <pageMargins left="0.7" right="0.7" top="0.75" bottom="0.75" header="0.3" footer="0.3"/>
  <pageSetup orientation="portrait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00"/>
  <sheetViews>
    <sheetView topLeftCell="B1" workbookViewId="0">
      <pane ySplit="1" topLeftCell="A2" activePane="bottomLeft" state="frozen"/>
      <selection pane="bottomLeft" activeCell="N2" sqref="N2"/>
    </sheetView>
  </sheetViews>
  <sheetFormatPr defaultRowHeight="15" x14ac:dyDescent="0.25"/>
  <cols>
    <col min="1" max="1" width="46.42578125" bestFit="1" customWidth="1"/>
    <col min="2" max="2" width="10.140625" customWidth="1"/>
    <col min="3" max="3" width="11.140625" customWidth="1"/>
    <col min="4" max="4" width="10.140625" bestFit="1" customWidth="1"/>
    <col min="5" max="5" width="12.85546875" customWidth="1"/>
    <col min="6" max="6" width="11.140625" customWidth="1"/>
    <col min="7" max="7" width="13.42578125" customWidth="1"/>
    <col min="8" max="8" width="10.28515625" customWidth="1"/>
    <col min="9" max="9" width="5.7109375" customWidth="1"/>
    <col min="10" max="10" width="13.7109375" customWidth="1"/>
    <col min="11" max="11" width="22.5703125" customWidth="1"/>
    <col min="12" max="12" width="19.5703125" customWidth="1"/>
    <col min="13" max="13" width="7.140625" bestFit="1" customWidth="1"/>
    <col min="14" max="14" width="10.140625" customWidth="1"/>
    <col min="15" max="18" width="13.85546875" customWidth="1"/>
    <col min="19" max="19" width="22.42578125" customWidth="1"/>
    <col min="20" max="20" width="26.5703125" bestFit="1" customWidth="1"/>
  </cols>
  <sheetData>
    <row r="1" spans="1:19" s="5" customFormat="1" ht="60" x14ac:dyDescent="0.25">
      <c r="A1" s="4" t="s">
        <v>31</v>
      </c>
      <c r="B1" s="5" t="s">
        <v>39</v>
      </c>
      <c r="C1" s="5" t="s">
        <v>40</v>
      </c>
      <c r="D1" s="5" t="s">
        <v>41</v>
      </c>
      <c r="E1" s="5" t="s">
        <v>42</v>
      </c>
      <c r="F1" s="5" t="s">
        <v>34</v>
      </c>
      <c r="G1" s="5" t="s">
        <v>35</v>
      </c>
      <c r="H1" s="5" t="s">
        <v>36</v>
      </c>
      <c r="I1" s="5" t="s">
        <v>37</v>
      </c>
      <c r="J1" s="5" t="s">
        <v>38</v>
      </c>
      <c r="K1" t="s">
        <v>195</v>
      </c>
      <c r="L1" t="s">
        <v>318</v>
      </c>
      <c r="M1" s="7">
        <f>addrPosLPs!CT2</f>
        <v>1.4630000000000001</v>
      </c>
      <c r="N1" s="6" t="s">
        <v>297</v>
      </c>
      <c r="O1" s="6" t="s">
        <v>296</v>
      </c>
      <c r="P1" s="6" t="s">
        <v>194</v>
      </c>
      <c r="Q1" s="6" t="s">
        <v>196</v>
      </c>
      <c r="R1" s="6" t="s">
        <v>197</v>
      </c>
      <c r="S1" s="5" t="s">
        <v>198</v>
      </c>
    </row>
    <row r="2" spans="1:19" x14ac:dyDescent="0.25">
      <c r="A2" s="59" t="s">
        <v>209</v>
      </c>
      <c r="B2" s="2">
        <v>30611840.00870163</v>
      </c>
      <c r="C2" s="2">
        <v>67277945.099503919</v>
      </c>
      <c r="D2" s="2">
        <v>0</v>
      </c>
      <c r="E2" s="2">
        <v>0</v>
      </c>
      <c r="F2" s="2">
        <v>13149714</v>
      </c>
      <c r="G2" s="2">
        <v>13149714</v>
      </c>
      <c r="H2" s="2">
        <v>0</v>
      </c>
      <c r="I2" s="3">
        <v>4</v>
      </c>
      <c r="J2" s="3">
        <v>16</v>
      </c>
      <c r="K2" s="2">
        <v>72282712.640000001</v>
      </c>
      <c r="L2" s="2">
        <v>30611840.00870163</v>
      </c>
      <c r="N2" s="2">
        <f>(C2+E2)/$M$1</f>
        <v>45986291.93404232</v>
      </c>
      <c r="O2" s="2">
        <f>(C2+E2)</f>
        <v>67277945.099503919</v>
      </c>
      <c r="P2" s="2">
        <f>B2+D2</f>
        <v>30611840.00870163</v>
      </c>
      <c r="Q2" s="2">
        <f>F2</f>
        <v>13149714</v>
      </c>
      <c r="R2" s="2">
        <f t="shared" ref="R2" si="0">K2-C2-E2</f>
        <v>5004767.5404960811</v>
      </c>
    </row>
    <row r="3" spans="1:19" x14ac:dyDescent="0.25">
      <c r="A3" s="59" t="s">
        <v>210</v>
      </c>
      <c r="B3" s="2">
        <v>20254927.54004528</v>
      </c>
      <c r="C3" s="2">
        <v>41223078.336405464</v>
      </c>
      <c r="D3" s="2">
        <v>0</v>
      </c>
      <c r="E3" s="2">
        <v>0</v>
      </c>
      <c r="F3" s="2">
        <v>353903</v>
      </c>
      <c r="G3" s="2">
        <v>353903</v>
      </c>
      <c r="H3" s="2">
        <v>0</v>
      </c>
      <c r="I3" s="3">
        <v>4</v>
      </c>
      <c r="J3" s="3">
        <v>19</v>
      </c>
      <c r="K3" s="2">
        <v>41233320.240000002</v>
      </c>
      <c r="L3" s="2">
        <v>20254927.54004528</v>
      </c>
      <c r="N3" s="2">
        <f t="shared" ref="N3:N66" si="1">(C3+E3)/$M$1</f>
        <v>28177087.03787113</v>
      </c>
      <c r="O3" s="2">
        <f t="shared" ref="O3:O66" si="2">(C3+E3)</f>
        <v>41223078.336405464</v>
      </c>
      <c r="P3" s="2">
        <f t="shared" ref="P3:P66" si="3">B3+D3</f>
        <v>20254927.54004528</v>
      </c>
      <c r="Q3" s="2">
        <f t="shared" ref="Q3:Q66" si="4">F3</f>
        <v>353903</v>
      </c>
      <c r="R3" s="2">
        <f t="shared" ref="R3:R66" si="5">K3-C3-E3</f>
        <v>10241.903594538569</v>
      </c>
    </row>
    <row r="4" spans="1:19" x14ac:dyDescent="0.25">
      <c r="A4" s="59" t="s">
        <v>62</v>
      </c>
      <c r="B4" s="2">
        <v>0</v>
      </c>
      <c r="C4" s="2">
        <v>0</v>
      </c>
      <c r="D4" s="2">
        <v>10299391.8240705</v>
      </c>
      <c r="E4" s="2">
        <v>36523110.122658119</v>
      </c>
      <c r="F4" s="2">
        <v>1322191</v>
      </c>
      <c r="G4" s="2">
        <v>27616</v>
      </c>
      <c r="H4" s="2">
        <v>1294570</v>
      </c>
      <c r="I4" s="3">
        <v>4</v>
      </c>
      <c r="J4" s="3">
        <v>13</v>
      </c>
      <c r="K4" s="2">
        <v>36628573.75</v>
      </c>
      <c r="L4" s="2">
        <v>10299391.8240705</v>
      </c>
      <c r="N4" s="2">
        <f t="shared" si="1"/>
        <v>24964531.867845602</v>
      </c>
      <c r="O4" s="2">
        <f t="shared" si="2"/>
        <v>36523110.122658119</v>
      </c>
      <c r="P4" s="2">
        <f t="shared" si="3"/>
        <v>10299391.8240705</v>
      </c>
      <c r="Q4" s="2">
        <f t="shared" si="4"/>
        <v>1322191</v>
      </c>
      <c r="R4" s="2">
        <f t="shared" si="5"/>
        <v>105463.62734188139</v>
      </c>
    </row>
    <row r="5" spans="1:19" x14ac:dyDescent="0.25">
      <c r="A5" s="59" t="s">
        <v>66</v>
      </c>
      <c r="B5" s="2">
        <v>4749532.4901782116</v>
      </c>
      <c r="C5" s="2">
        <v>18192022.463201161</v>
      </c>
      <c r="D5" s="2">
        <v>0</v>
      </c>
      <c r="E5" s="2">
        <v>0</v>
      </c>
      <c r="F5" s="2">
        <v>2505360</v>
      </c>
      <c r="G5" s="2">
        <v>2499926</v>
      </c>
      <c r="H5" s="2">
        <v>5434</v>
      </c>
      <c r="I5" s="3">
        <v>4</v>
      </c>
      <c r="J5" s="3">
        <v>14</v>
      </c>
      <c r="K5" s="2">
        <v>18233023.84</v>
      </c>
      <c r="L5" s="2">
        <v>4749532.4901782116</v>
      </c>
      <c r="N5" s="2">
        <f t="shared" si="1"/>
        <v>12434738.525769761</v>
      </c>
      <c r="O5" s="2">
        <f t="shared" si="2"/>
        <v>18192022.463201161</v>
      </c>
      <c r="P5" s="2">
        <f t="shared" si="3"/>
        <v>4749532.4901782116</v>
      </c>
      <c r="Q5" s="2">
        <f t="shared" si="4"/>
        <v>2505360</v>
      </c>
      <c r="R5" s="2">
        <f t="shared" si="5"/>
        <v>41001.376798838377</v>
      </c>
    </row>
    <row r="6" spans="1:19" x14ac:dyDescent="0.25">
      <c r="A6" s="59" t="s">
        <v>1211</v>
      </c>
      <c r="B6" s="2">
        <v>2850625.014892444</v>
      </c>
      <c r="C6" s="2">
        <v>9882180.8156473264</v>
      </c>
      <c r="D6" s="2">
        <v>0</v>
      </c>
      <c r="E6" s="2">
        <v>0</v>
      </c>
      <c r="F6" s="2">
        <v>1524718</v>
      </c>
      <c r="G6" s="2">
        <v>1524718</v>
      </c>
      <c r="H6" s="2">
        <v>0</v>
      </c>
      <c r="I6" s="3">
        <v>1</v>
      </c>
      <c r="J6" s="3">
        <v>2</v>
      </c>
      <c r="K6" s="2">
        <v>9882180.8200000003</v>
      </c>
      <c r="L6" s="2">
        <v>2850625.014892444</v>
      </c>
      <c r="N6" s="2">
        <f t="shared" si="1"/>
        <v>6754737.3996222327</v>
      </c>
      <c r="O6" s="2">
        <f t="shared" si="2"/>
        <v>9882180.8156473264</v>
      </c>
      <c r="P6" s="2">
        <f t="shared" si="3"/>
        <v>2850625.014892444</v>
      </c>
      <c r="Q6" s="2">
        <f t="shared" si="4"/>
        <v>1524718</v>
      </c>
      <c r="R6" s="2">
        <f t="shared" si="5"/>
        <v>4.3526738882064819E-3</v>
      </c>
    </row>
    <row r="7" spans="1:19" x14ac:dyDescent="0.25">
      <c r="A7" s="59" t="s">
        <v>214</v>
      </c>
      <c r="B7" s="2">
        <v>3923950.3582769432</v>
      </c>
      <c r="C7" s="2">
        <v>7941754.5869508842</v>
      </c>
      <c r="D7" s="2">
        <v>0</v>
      </c>
      <c r="E7" s="2">
        <v>0</v>
      </c>
      <c r="F7" s="2">
        <v>24272</v>
      </c>
      <c r="G7" s="2">
        <v>24272</v>
      </c>
      <c r="H7" s="2">
        <v>0</v>
      </c>
      <c r="I7" s="3">
        <v>4</v>
      </c>
      <c r="J7" s="3">
        <v>14</v>
      </c>
      <c r="K7" s="2">
        <v>7941754.7599999998</v>
      </c>
      <c r="L7" s="2">
        <v>3923950.3582769432</v>
      </c>
      <c r="N7" s="2">
        <f t="shared" si="1"/>
        <v>5428403.6821263731</v>
      </c>
      <c r="O7" s="2">
        <f t="shared" si="2"/>
        <v>7941754.5869508842</v>
      </c>
      <c r="P7" s="2">
        <f t="shared" si="3"/>
        <v>3923950.3582769432</v>
      </c>
      <c r="Q7" s="2">
        <f t="shared" si="4"/>
        <v>24272</v>
      </c>
      <c r="R7" s="2">
        <f t="shared" si="5"/>
        <v>0.17304911557585001</v>
      </c>
    </row>
    <row r="8" spans="1:19" x14ac:dyDescent="0.25">
      <c r="A8" s="59" t="s">
        <v>67</v>
      </c>
      <c r="B8" s="2">
        <v>2148895.0176809859</v>
      </c>
      <c r="C8" s="2">
        <v>8327366.1536098057</v>
      </c>
      <c r="D8" s="2">
        <v>0</v>
      </c>
      <c r="E8" s="2">
        <v>0</v>
      </c>
      <c r="F8" s="2">
        <v>341272</v>
      </c>
      <c r="G8" s="2">
        <v>341232</v>
      </c>
      <c r="H8" s="2">
        <v>12</v>
      </c>
      <c r="I8" s="3">
        <v>4</v>
      </c>
      <c r="J8" s="3">
        <v>19</v>
      </c>
      <c r="K8" s="2">
        <v>13230189.949999999</v>
      </c>
      <c r="L8" s="2">
        <v>2148895.0176809859</v>
      </c>
      <c r="N8" s="2">
        <f t="shared" si="1"/>
        <v>5691979.5991864698</v>
      </c>
      <c r="O8" s="2">
        <f t="shared" si="2"/>
        <v>8327366.1536098057</v>
      </c>
      <c r="P8" s="2">
        <f t="shared" si="3"/>
        <v>2148895.0176809859</v>
      </c>
      <c r="Q8" s="2">
        <f t="shared" si="4"/>
        <v>341272</v>
      </c>
      <c r="R8" s="2">
        <f t="shared" si="5"/>
        <v>4902823.7963901935</v>
      </c>
    </row>
    <row r="9" spans="1:19" x14ac:dyDescent="0.25">
      <c r="A9" s="59" t="s">
        <v>75</v>
      </c>
      <c r="B9" s="2">
        <v>1305290.741234391</v>
      </c>
      <c r="C9" s="2">
        <v>4560649.2804548685</v>
      </c>
      <c r="D9" s="2">
        <v>0</v>
      </c>
      <c r="E9" s="2">
        <v>0</v>
      </c>
      <c r="F9" s="2">
        <v>56739</v>
      </c>
      <c r="G9" s="2">
        <v>51214</v>
      </c>
      <c r="H9" s="2">
        <v>5525</v>
      </c>
      <c r="I9" s="3">
        <v>3</v>
      </c>
      <c r="J9" s="3">
        <v>11</v>
      </c>
      <c r="K9" s="2">
        <v>4576544.5999999996</v>
      </c>
      <c r="L9" s="2">
        <v>1305290.741234391</v>
      </c>
      <c r="N9" s="2">
        <f t="shared" si="1"/>
        <v>3117326.9176041479</v>
      </c>
      <c r="O9" s="2">
        <f t="shared" si="2"/>
        <v>4560649.2804548685</v>
      </c>
      <c r="P9" s="2">
        <f t="shared" si="3"/>
        <v>1305290.741234391</v>
      </c>
      <c r="Q9" s="2">
        <f t="shared" si="4"/>
        <v>56739</v>
      </c>
      <c r="R9" s="2">
        <f t="shared" si="5"/>
        <v>15895.319545131177</v>
      </c>
    </row>
    <row r="10" spans="1:19" x14ac:dyDescent="0.25">
      <c r="A10" s="59" t="s">
        <v>73</v>
      </c>
      <c r="B10" s="2">
        <v>998629.53898662655</v>
      </c>
      <c r="C10" s="2">
        <v>3709062.102392829</v>
      </c>
      <c r="D10" s="2">
        <v>0</v>
      </c>
      <c r="E10" s="2">
        <v>0</v>
      </c>
      <c r="F10" s="2">
        <v>847090</v>
      </c>
      <c r="G10" s="2">
        <v>827452</v>
      </c>
      <c r="H10" s="2">
        <v>19638</v>
      </c>
      <c r="I10" s="3">
        <v>3</v>
      </c>
      <c r="J10" s="3">
        <v>18</v>
      </c>
      <c r="K10" s="2">
        <v>3721014.87</v>
      </c>
      <c r="L10" s="2">
        <v>998629.53898662655</v>
      </c>
      <c r="N10" s="2">
        <f t="shared" si="1"/>
        <v>2535244.089127019</v>
      </c>
      <c r="O10" s="2">
        <f t="shared" si="2"/>
        <v>3709062.102392829</v>
      </c>
      <c r="P10" s="2">
        <f t="shared" si="3"/>
        <v>998629.53898662655</v>
      </c>
      <c r="Q10" s="2">
        <f t="shared" si="4"/>
        <v>847090</v>
      </c>
      <c r="R10" s="2">
        <f t="shared" si="5"/>
        <v>11952.767607171088</v>
      </c>
    </row>
    <row r="11" spans="1:19" x14ac:dyDescent="0.25">
      <c r="A11" s="59" t="s">
        <v>72</v>
      </c>
      <c r="B11" s="2">
        <v>1181329.2373384901</v>
      </c>
      <c r="C11" s="2">
        <v>4819977.7398772249</v>
      </c>
      <c r="D11" s="2">
        <v>0</v>
      </c>
      <c r="E11" s="2">
        <v>0</v>
      </c>
      <c r="F11" s="2">
        <v>3812</v>
      </c>
      <c r="G11" s="2">
        <v>3812</v>
      </c>
      <c r="H11" s="2">
        <v>0</v>
      </c>
      <c r="I11" s="3">
        <v>2</v>
      </c>
      <c r="J11" s="3">
        <v>17</v>
      </c>
      <c r="K11" s="2">
        <v>4819977.74</v>
      </c>
      <c r="L11" s="2">
        <v>1181329.2373384901</v>
      </c>
      <c r="N11" s="2">
        <f t="shared" si="1"/>
        <v>3294584.9213104746</v>
      </c>
      <c r="O11" s="2">
        <f t="shared" si="2"/>
        <v>4819977.7398772249</v>
      </c>
      <c r="P11" s="2">
        <f t="shared" si="3"/>
        <v>1181329.2373384901</v>
      </c>
      <c r="Q11" s="2">
        <f t="shared" si="4"/>
        <v>3812</v>
      </c>
      <c r="R11" s="2">
        <f t="shared" si="5"/>
        <v>1.2277532368898392E-4</v>
      </c>
    </row>
    <row r="12" spans="1:19" x14ac:dyDescent="0.25">
      <c r="A12" s="59" t="s">
        <v>78</v>
      </c>
      <c r="B12" s="2">
        <v>799779.40654427919</v>
      </c>
      <c r="C12" s="2">
        <v>1704073.510647139</v>
      </c>
      <c r="D12" s="2">
        <v>127.2179495382338</v>
      </c>
      <c r="E12" s="2">
        <v>516.99555747232205</v>
      </c>
      <c r="F12" s="2">
        <v>4856</v>
      </c>
      <c r="G12" s="2">
        <v>4627</v>
      </c>
      <c r="H12" s="2">
        <v>156</v>
      </c>
      <c r="I12" s="3">
        <v>6</v>
      </c>
      <c r="J12" s="3">
        <v>19</v>
      </c>
      <c r="K12" s="2">
        <v>3709251.68</v>
      </c>
      <c r="L12" s="2">
        <v>799906.62449381745</v>
      </c>
      <c r="N12" s="2">
        <f t="shared" si="1"/>
        <v>1165133.6337693857</v>
      </c>
      <c r="O12" s="2">
        <f t="shared" si="2"/>
        <v>1704590.5062046114</v>
      </c>
      <c r="P12" s="2">
        <f t="shared" si="3"/>
        <v>799906.62449381745</v>
      </c>
      <c r="Q12" s="2">
        <f t="shared" si="4"/>
        <v>4856</v>
      </c>
      <c r="R12" s="2">
        <f t="shared" si="5"/>
        <v>2004661.1737953888</v>
      </c>
    </row>
    <row r="13" spans="1:19" x14ac:dyDescent="0.25">
      <c r="A13" s="59" t="s">
        <v>89</v>
      </c>
      <c r="B13" s="2">
        <v>918491.89621817472</v>
      </c>
      <c r="C13" s="2">
        <v>1747156.691349312</v>
      </c>
      <c r="D13" s="2">
        <v>0</v>
      </c>
      <c r="E13" s="2">
        <v>0</v>
      </c>
      <c r="F13" s="2">
        <v>989</v>
      </c>
      <c r="G13" s="2">
        <v>632</v>
      </c>
      <c r="H13" s="2">
        <v>119</v>
      </c>
      <c r="I13" s="3">
        <v>4</v>
      </c>
      <c r="J13" s="3">
        <v>13</v>
      </c>
      <c r="K13" s="2">
        <v>1747659.55</v>
      </c>
      <c r="L13" s="2">
        <v>918491.89621817472</v>
      </c>
      <c r="N13" s="2">
        <f t="shared" si="1"/>
        <v>1194228.7705736924</v>
      </c>
      <c r="O13" s="2">
        <f t="shared" si="2"/>
        <v>1747156.691349312</v>
      </c>
      <c r="P13" s="2">
        <f t="shared" si="3"/>
        <v>918491.89621817472</v>
      </c>
      <c r="Q13" s="2">
        <f t="shared" si="4"/>
        <v>989</v>
      </c>
      <c r="R13" s="2">
        <f t="shared" si="5"/>
        <v>502.85865068808198</v>
      </c>
    </row>
    <row r="14" spans="1:19" x14ac:dyDescent="0.25">
      <c r="A14" s="59" t="s">
        <v>77</v>
      </c>
      <c r="B14" s="2">
        <v>861327.44132553996</v>
      </c>
      <c r="C14" s="2">
        <v>2990699.1909860652</v>
      </c>
      <c r="D14" s="2">
        <v>0</v>
      </c>
      <c r="E14" s="2">
        <v>0</v>
      </c>
      <c r="F14" s="2">
        <v>785923</v>
      </c>
      <c r="G14" s="2">
        <v>782124</v>
      </c>
      <c r="H14" s="2">
        <v>3746</v>
      </c>
      <c r="I14" s="3">
        <v>5</v>
      </c>
      <c r="J14" s="3">
        <v>18</v>
      </c>
      <c r="K14" s="2">
        <v>3286652.76</v>
      </c>
      <c r="L14" s="2">
        <v>861327.44132553996</v>
      </c>
      <c r="N14" s="2">
        <f t="shared" si="1"/>
        <v>2044223.6438729083</v>
      </c>
      <c r="O14" s="2">
        <f t="shared" si="2"/>
        <v>2990699.1909860652</v>
      </c>
      <c r="P14" s="2">
        <f t="shared" si="3"/>
        <v>861327.44132553996</v>
      </c>
      <c r="Q14" s="2">
        <f t="shared" si="4"/>
        <v>785923</v>
      </c>
      <c r="R14" s="2">
        <f t="shared" si="5"/>
        <v>295953.56901393458</v>
      </c>
    </row>
    <row r="15" spans="1:19" x14ac:dyDescent="0.25">
      <c r="A15" s="59" t="s">
        <v>598</v>
      </c>
      <c r="B15" s="2">
        <v>0</v>
      </c>
      <c r="C15" s="2">
        <v>94048.70985128</v>
      </c>
      <c r="D15" s="2">
        <v>9293.6900450862486</v>
      </c>
      <c r="E15" s="2">
        <v>35124.649147381919</v>
      </c>
      <c r="F15" s="2">
        <v>133549</v>
      </c>
      <c r="G15" s="2">
        <v>126873</v>
      </c>
      <c r="H15" s="2">
        <v>841</v>
      </c>
      <c r="I15" s="3">
        <v>7</v>
      </c>
      <c r="J15" s="3">
        <v>20</v>
      </c>
      <c r="K15" s="2">
        <v>4638566.6500000004</v>
      </c>
      <c r="L15" s="2">
        <v>9293.6900450862486</v>
      </c>
      <c r="N15" s="2">
        <f t="shared" si="1"/>
        <v>88293.478467984896</v>
      </c>
      <c r="O15" s="2">
        <f t="shared" si="2"/>
        <v>129173.35899866192</v>
      </c>
      <c r="P15" s="2">
        <f t="shared" si="3"/>
        <v>9293.6900450862486</v>
      </c>
      <c r="Q15" s="2">
        <f t="shared" si="4"/>
        <v>133549</v>
      </c>
      <c r="R15" s="2">
        <f t="shared" si="5"/>
        <v>4509393.2910013385</v>
      </c>
    </row>
    <row r="16" spans="1:19" x14ac:dyDescent="0.25">
      <c r="A16" s="59" t="s">
        <v>81</v>
      </c>
      <c r="B16" s="2">
        <v>721474.41225443932</v>
      </c>
      <c r="C16" s="2">
        <v>2326928.544879396</v>
      </c>
      <c r="D16" s="2">
        <v>0</v>
      </c>
      <c r="E16" s="2">
        <v>0</v>
      </c>
      <c r="F16" s="2">
        <v>153353</v>
      </c>
      <c r="G16" s="2">
        <v>153348</v>
      </c>
      <c r="H16" s="2">
        <v>0</v>
      </c>
      <c r="I16" s="3">
        <v>3</v>
      </c>
      <c r="J16" s="3">
        <v>17</v>
      </c>
      <c r="K16" s="2">
        <v>2326928.79</v>
      </c>
      <c r="L16" s="2">
        <v>721474.41225443932</v>
      </c>
      <c r="N16" s="2">
        <f t="shared" si="1"/>
        <v>1590518.4859052603</v>
      </c>
      <c r="O16" s="2">
        <f t="shared" si="2"/>
        <v>2326928.544879396</v>
      </c>
      <c r="P16" s="2">
        <f t="shared" si="3"/>
        <v>721474.41225443932</v>
      </c>
      <c r="Q16" s="2">
        <f t="shared" si="4"/>
        <v>153353</v>
      </c>
      <c r="R16" s="2">
        <f t="shared" si="5"/>
        <v>0.24512060405686498</v>
      </c>
    </row>
    <row r="17" spans="1:18" x14ac:dyDescent="0.25">
      <c r="A17" s="59" t="s">
        <v>90</v>
      </c>
      <c r="B17" s="2">
        <v>0</v>
      </c>
      <c r="C17" s="2">
        <v>0</v>
      </c>
      <c r="D17" s="2">
        <v>362925.78434088238</v>
      </c>
      <c r="E17" s="2">
        <v>1081809.01842823</v>
      </c>
      <c r="F17" s="2">
        <v>947</v>
      </c>
      <c r="G17" s="2">
        <v>83</v>
      </c>
      <c r="H17" s="2">
        <v>415</v>
      </c>
      <c r="I17" s="3">
        <v>13</v>
      </c>
      <c r="J17" s="3">
        <v>49</v>
      </c>
      <c r="K17" s="2">
        <v>1121270.8999999999</v>
      </c>
      <c r="L17" s="2">
        <v>362925.78434088238</v>
      </c>
      <c r="N17" s="2">
        <f t="shared" si="1"/>
        <v>739445.67219974706</v>
      </c>
      <c r="O17" s="2">
        <f t="shared" si="2"/>
        <v>1081809.01842823</v>
      </c>
      <c r="P17" s="2">
        <f t="shared" si="3"/>
        <v>362925.78434088238</v>
      </c>
      <c r="Q17" s="2">
        <f t="shared" si="4"/>
        <v>947</v>
      </c>
      <c r="R17" s="2">
        <f t="shared" si="5"/>
        <v>39461.881571769947</v>
      </c>
    </row>
    <row r="18" spans="1:18" x14ac:dyDescent="0.25">
      <c r="A18" s="59" t="s">
        <v>70</v>
      </c>
      <c r="B18" s="2">
        <v>0</v>
      </c>
      <c r="C18" s="2">
        <v>13.68226632758623</v>
      </c>
      <c r="D18" s="2">
        <v>440021.75904008228</v>
      </c>
      <c r="E18" s="2">
        <v>1649876.618495066</v>
      </c>
      <c r="F18" s="2">
        <v>2829542</v>
      </c>
      <c r="G18" s="2">
        <v>887690</v>
      </c>
      <c r="H18" s="2">
        <v>1920062</v>
      </c>
      <c r="I18" s="3">
        <v>7</v>
      </c>
      <c r="J18" s="3">
        <v>35</v>
      </c>
      <c r="K18" s="2">
        <v>7080157</v>
      </c>
      <c r="L18" s="2">
        <v>440021.75904008228</v>
      </c>
      <c r="N18" s="2">
        <f t="shared" si="1"/>
        <v>1127744.5664807884</v>
      </c>
      <c r="O18" s="2">
        <f t="shared" si="2"/>
        <v>1649890.3007613935</v>
      </c>
      <c r="P18" s="2">
        <f t="shared" si="3"/>
        <v>440021.75904008228</v>
      </c>
      <c r="Q18" s="2">
        <f t="shared" si="4"/>
        <v>2829542</v>
      </c>
      <c r="R18" s="2">
        <f t="shared" si="5"/>
        <v>5430266.6992386067</v>
      </c>
    </row>
    <row r="19" spans="1:18" x14ac:dyDescent="0.25">
      <c r="A19" s="59" t="s">
        <v>86</v>
      </c>
      <c r="B19" s="2">
        <v>474883.17743683129</v>
      </c>
      <c r="C19" s="2">
        <v>1675938.2134517671</v>
      </c>
      <c r="D19" s="2">
        <v>0</v>
      </c>
      <c r="E19" s="2">
        <v>0</v>
      </c>
      <c r="F19" s="2">
        <v>8467</v>
      </c>
      <c r="G19" s="2">
        <v>8376</v>
      </c>
      <c r="H19" s="2">
        <v>86</v>
      </c>
      <c r="I19" s="3">
        <v>4</v>
      </c>
      <c r="J19" s="3">
        <v>12</v>
      </c>
      <c r="K19" s="2">
        <v>1696706.24</v>
      </c>
      <c r="L19" s="2">
        <v>474883.17743683129</v>
      </c>
      <c r="N19" s="2">
        <f t="shared" si="1"/>
        <v>1145549.0180804969</v>
      </c>
      <c r="O19" s="2">
        <f t="shared" si="2"/>
        <v>1675938.2134517671</v>
      </c>
      <c r="P19" s="2">
        <f t="shared" si="3"/>
        <v>474883.17743683129</v>
      </c>
      <c r="Q19" s="2">
        <f t="shared" si="4"/>
        <v>8467</v>
      </c>
      <c r="R19" s="2">
        <f t="shared" si="5"/>
        <v>20768.026548232883</v>
      </c>
    </row>
    <row r="20" spans="1:18" x14ac:dyDescent="0.25">
      <c r="A20" s="59" t="s">
        <v>79</v>
      </c>
      <c r="B20" s="2">
        <v>0</v>
      </c>
      <c r="C20" s="2">
        <v>0</v>
      </c>
      <c r="D20" s="2">
        <v>467576.26795964368</v>
      </c>
      <c r="E20" s="2">
        <v>1058847.7228042569</v>
      </c>
      <c r="F20" s="2">
        <v>36346</v>
      </c>
      <c r="G20" s="2">
        <v>1461</v>
      </c>
      <c r="H20" s="2">
        <v>33445</v>
      </c>
      <c r="I20" s="3">
        <v>6</v>
      </c>
      <c r="J20" s="3">
        <v>22</v>
      </c>
      <c r="K20" s="2">
        <v>2489534.39</v>
      </c>
      <c r="L20" s="2">
        <v>467576.26795964368</v>
      </c>
      <c r="N20" s="2">
        <f t="shared" si="1"/>
        <v>723751.00670147431</v>
      </c>
      <c r="O20" s="2">
        <f t="shared" si="2"/>
        <v>1058847.7228042569</v>
      </c>
      <c r="P20" s="2">
        <f t="shared" si="3"/>
        <v>467576.26795964368</v>
      </c>
      <c r="Q20" s="2">
        <f t="shared" si="4"/>
        <v>36346</v>
      </c>
      <c r="R20" s="2">
        <f t="shared" si="5"/>
        <v>1430686.6671957432</v>
      </c>
    </row>
    <row r="21" spans="1:18" x14ac:dyDescent="0.25">
      <c r="A21" s="59" t="s">
        <v>84</v>
      </c>
      <c r="B21" s="2">
        <v>0</v>
      </c>
      <c r="C21" s="2">
        <v>0</v>
      </c>
      <c r="D21" s="2">
        <v>456674.59212269448</v>
      </c>
      <c r="E21" s="2">
        <v>1029892.137525511</v>
      </c>
      <c r="F21" s="2">
        <v>101639</v>
      </c>
      <c r="G21" s="2">
        <v>26944</v>
      </c>
      <c r="H21" s="2">
        <v>73763</v>
      </c>
      <c r="I21" s="3">
        <v>7</v>
      </c>
      <c r="J21" s="3">
        <v>19</v>
      </c>
      <c r="K21" s="2">
        <v>2036479.68</v>
      </c>
      <c r="L21" s="2">
        <v>456674.59212269448</v>
      </c>
      <c r="N21" s="2">
        <f t="shared" si="1"/>
        <v>703959.0823824408</v>
      </c>
      <c r="O21" s="2">
        <f t="shared" si="2"/>
        <v>1029892.137525511</v>
      </c>
      <c r="P21" s="2">
        <f t="shared" si="3"/>
        <v>456674.59212269448</v>
      </c>
      <c r="Q21" s="2">
        <f t="shared" si="4"/>
        <v>101639</v>
      </c>
      <c r="R21" s="2">
        <f t="shared" si="5"/>
        <v>1006587.542474489</v>
      </c>
    </row>
    <row r="22" spans="1:18" x14ac:dyDescent="0.25">
      <c r="A22" s="59" t="s">
        <v>176</v>
      </c>
      <c r="B22" s="2">
        <v>95070.412421268353</v>
      </c>
      <c r="C22" s="2">
        <v>707008.21404899086</v>
      </c>
      <c r="D22" s="2">
        <v>0</v>
      </c>
      <c r="E22" s="2">
        <v>0</v>
      </c>
      <c r="F22" s="2">
        <v>17076</v>
      </c>
      <c r="G22" s="2">
        <v>16232</v>
      </c>
      <c r="H22" s="2">
        <v>844</v>
      </c>
      <c r="I22" s="3">
        <v>3</v>
      </c>
      <c r="J22" s="3">
        <v>12</v>
      </c>
      <c r="K22" s="2">
        <v>710536.82</v>
      </c>
      <c r="L22" s="2">
        <v>95070.412421268353</v>
      </c>
      <c r="N22" s="2">
        <f t="shared" si="1"/>
        <v>483259.20304100536</v>
      </c>
      <c r="O22" s="2">
        <f t="shared" si="2"/>
        <v>707008.21404899086</v>
      </c>
      <c r="P22" s="2">
        <f t="shared" si="3"/>
        <v>95070.412421268353</v>
      </c>
      <c r="Q22" s="2">
        <f t="shared" si="4"/>
        <v>17076</v>
      </c>
      <c r="R22" s="2">
        <f t="shared" si="5"/>
        <v>3528.6059510090854</v>
      </c>
    </row>
    <row r="23" spans="1:18" x14ac:dyDescent="0.25">
      <c r="A23" s="59" t="s">
        <v>100</v>
      </c>
      <c r="B23" s="2">
        <v>0</v>
      </c>
      <c r="C23" s="2">
        <v>0</v>
      </c>
      <c r="D23" s="2">
        <v>439677.3024298193</v>
      </c>
      <c r="E23" s="2">
        <v>996892.0311174345</v>
      </c>
      <c r="F23" s="2">
        <v>39872</v>
      </c>
      <c r="G23" s="2">
        <v>432</v>
      </c>
      <c r="H23" s="2">
        <v>39440</v>
      </c>
      <c r="I23" s="3">
        <v>2</v>
      </c>
      <c r="J23" s="3">
        <v>5</v>
      </c>
      <c r="K23" s="2">
        <v>1066109.8999999999</v>
      </c>
      <c r="L23" s="2">
        <v>439677.3024298193</v>
      </c>
      <c r="N23" s="2">
        <f t="shared" si="1"/>
        <v>681402.61867220397</v>
      </c>
      <c r="O23" s="2">
        <f t="shared" si="2"/>
        <v>996892.0311174345</v>
      </c>
      <c r="P23" s="2">
        <f t="shared" si="3"/>
        <v>439677.3024298193</v>
      </c>
      <c r="Q23" s="2">
        <f t="shared" si="4"/>
        <v>39872</v>
      </c>
      <c r="R23" s="2">
        <f t="shared" si="5"/>
        <v>69217.86888256541</v>
      </c>
    </row>
    <row r="24" spans="1:18" x14ac:dyDescent="0.25">
      <c r="A24" s="59" t="s">
        <v>362</v>
      </c>
      <c r="B24" s="2">
        <v>424722.75134063029</v>
      </c>
      <c r="C24" s="2">
        <v>1457737.5646699229</v>
      </c>
      <c r="D24" s="2">
        <v>0</v>
      </c>
      <c r="E24" s="2">
        <v>0</v>
      </c>
      <c r="F24" s="2">
        <v>204887</v>
      </c>
      <c r="G24" s="2">
        <v>118754</v>
      </c>
      <c r="H24" s="2">
        <v>86057</v>
      </c>
      <c r="I24" s="3">
        <v>5</v>
      </c>
      <c r="J24" s="3">
        <v>22</v>
      </c>
      <c r="K24" s="2">
        <v>1460090.86</v>
      </c>
      <c r="L24" s="2">
        <v>424722.75134063029</v>
      </c>
      <c r="N24" s="2">
        <f t="shared" si="1"/>
        <v>996402.98336973542</v>
      </c>
      <c r="O24" s="2">
        <f t="shared" si="2"/>
        <v>1457737.5646699229</v>
      </c>
      <c r="P24" s="2">
        <f t="shared" si="3"/>
        <v>424722.75134063029</v>
      </c>
      <c r="Q24" s="2">
        <f t="shared" si="4"/>
        <v>204887</v>
      </c>
      <c r="R24" s="2">
        <f t="shared" si="5"/>
        <v>2353.2953300771769</v>
      </c>
    </row>
    <row r="25" spans="1:18" x14ac:dyDescent="0.25">
      <c r="A25" s="59" t="s">
        <v>82</v>
      </c>
      <c r="B25" s="2">
        <v>0</v>
      </c>
      <c r="C25" s="2">
        <v>0</v>
      </c>
      <c r="D25" s="2">
        <v>124509.3044137379</v>
      </c>
      <c r="E25" s="2">
        <v>464767.49806408089</v>
      </c>
      <c r="F25" s="2">
        <v>304145</v>
      </c>
      <c r="G25" s="2">
        <v>142456</v>
      </c>
      <c r="H25" s="2">
        <v>150906</v>
      </c>
      <c r="I25" s="3">
        <v>8</v>
      </c>
      <c r="J25" s="3">
        <v>32</v>
      </c>
      <c r="K25" s="2">
        <v>820344.56</v>
      </c>
      <c r="L25" s="2">
        <v>124509.3044137379</v>
      </c>
      <c r="N25" s="2">
        <f t="shared" si="1"/>
        <v>317681.13333156588</v>
      </c>
      <c r="O25" s="2">
        <f t="shared" si="2"/>
        <v>464767.49806408089</v>
      </c>
      <c r="P25" s="2">
        <f t="shared" si="3"/>
        <v>124509.3044137379</v>
      </c>
      <c r="Q25" s="2">
        <f t="shared" si="4"/>
        <v>304145</v>
      </c>
      <c r="R25" s="2">
        <f t="shared" si="5"/>
        <v>355577.06193591916</v>
      </c>
    </row>
    <row r="26" spans="1:18" x14ac:dyDescent="0.25">
      <c r="A26" s="59" t="s">
        <v>80</v>
      </c>
      <c r="B26" s="2">
        <v>0</v>
      </c>
      <c r="C26" s="2">
        <v>0</v>
      </c>
      <c r="D26" s="2">
        <v>334229.96252202452</v>
      </c>
      <c r="E26" s="2">
        <v>1263877.3820505431</v>
      </c>
      <c r="F26" s="2">
        <v>216992</v>
      </c>
      <c r="G26" s="2">
        <v>153495</v>
      </c>
      <c r="H26" s="2">
        <v>62811</v>
      </c>
      <c r="I26" s="3">
        <v>10</v>
      </c>
      <c r="J26" s="3">
        <v>94</v>
      </c>
      <c r="K26" s="2">
        <v>2264821.64</v>
      </c>
      <c r="L26" s="2">
        <v>334229.96252202452</v>
      </c>
      <c r="N26" s="2">
        <f t="shared" si="1"/>
        <v>863894.31445696717</v>
      </c>
      <c r="O26" s="2">
        <f t="shared" si="2"/>
        <v>1263877.3820505431</v>
      </c>
      <c r="P26" s="2">
        <f t="shared" si="3"/>
        <v>334229.96252202452</v>
      </c>
      <c r="Q26" s="2">
        <f t="shared" si="4"/>
        <v>216992</v>
      </c>
      <c r="R26" s="2">
        <f t="shared" si="5"/>
        <v>1000944.257949457</v>
      </c>
    </row>
    <row r="27" spans="1:18" x14ac:dyDescent="0.25">
      <c r="A27" s="59" t="s">
        <v>74</v>
      </c>
      <c r="B27" s="2">
        <v>0</v>
      </c>
      <c r="C27" s="2">
        <v>0</v>
      </c>
      <c r="D27" s="2">
        <v>318687.25393683522</v>
      </c>
      <c r="E27" s="2">
        <v>1197162.1849746541</v>
      </c>
      <c r="F27" s="2">
        <v>1904044</v>
      </c>
      <c r="G27" s="2">
        <v>827</v>
      </c>
      <c r="H27" s="2">
        <v>1903091</v>
      </c>
      <c r="I27" s="3">
        <v>5</v>
      </c>
      <c r="J27" s="3">
        <v>18</v>
      </c>
      <c r="K27" s="2">
        <v>3229252.03</v>
      </c>
      <c r="L27" s="2">
        <v>318687.25393683522</v>
      </c>
      <c r="N27" s="2">
        <f t="shared" si="1"/>
        <v>818292.67599087767</v>
      </c>
      <c r="O27" s="2">
        <f t="shared" si="2"/>
        <v>1197162.1849746541</v>
      </c>
      <c r="P27" s="2">
        <f t="shared" si="3"/>
        <v>318687.25393683522</v>
      </c>
      <c r="Q27" s="2">
        <f t="shared" si="4"/>
        <v>1904044</v>
      </c>
      <c r="R27" s="2">
        <f t="shared" si="5"/>
        <v>2032089.8450253457</v>
      </c>
    </row>
    <row r="28" spans="1:18" x14ac:dyDescent="0.25">
      <c r="A28" s="59" t="s">
        <v>128</v>
      </c>
      <c r="B28" s="2">
        <v>313306.11293128959</v>
      </c>
      <c r="C28" s="2">
        <v>1195392.7411334291</v>
      </c>
      <c r="D28" s="2">
        <v>44955.725255999307</v>
      </c>
      <c r="E28" s="2">
        <v>168864.1714762047</v>
      </c>
      <c r="F28" s="2">
        <v>39329</v>
      </c>
      <c r="G28" s="2">
        <v>30616</v>
      </c>
      <c r="H28" s="2">
        <v>4450</v>
      </c>
      <c r="I28" s="3">
        <v>23</v>
      </c>
      <c r="J28" s="3">
        <v>116</v>
      </c>
      <c r="K28" s="2">
        <v>7398090.6500000004</v>
      </c>
      <c r="L28" s="2">
        <v>358261.8381872889</v>
      </c>
      <c r="N28" s="2">
        <f t="shared" si="1"/>
        <v>932506.43377281865</v>
      </c>
      <c r="O28" s="2">
        <f t="shared" si="2"/>
        <v>1364256.9126096338</v>
      </c>
      <c r="P28" s="2">
        <f t="shared" si="3"/>
        <v>358261.8381872889</v>
      </c>
      <c r="Q28" s="2">
        <f t="shared" si="4"/>
        <v>39329</v>
      </c>
      <c r="R28" s="2">
        <f t="shared" si="5"/>
        <v>6033833.7373903664</v>
      </c>
    </row>
    <row r="29" spans="1:18" x14ac:dyDescent="0.25">
      <c r="A29" s="59" t="s">
        <v>96</v>
      </c>
      <c r="B29" s="2">
        <v>313500.60465471412</v>
      </c>
      <c r="C29" s="2">
        <v>1174085.0461764541</v>
      </c>
      <c r="D29" s="2">
        <v>0</v>
      </c>
      <c r="E29" s="2">
        <v>0</v>
      </c>
      <c r="F29" s="2">
        <v>1986</v>
      </c>
      <c r="G29" s="2">
        <v>1861</v>
      </c>
      <c r="H29" s="2">
        <v>14</v>
      </c>
      <c r="I29" s="3">
        <v>4</v>
      </c>
      <c r="J29" s="3">
        <v>13</v>
      </c>
      <c r="K29" s="2">
        <v>1921083.9</v>
      </c>
      <c r="L29" s="2">
        <v>313500.60465471412</v>
      </c>
      <c r="N29" s="2">
        <f t="shared" si="1"/>
        <v>802518.82855533424</v>
      </c>
      <c r="O29" s="2">
        <f t="shared" si="2"/>
        <v>1174085.0461764541</v>
      </c>
      <c r="P29" s="2">
        <f t="shared" si="3"/>
        <v>313500.60465471412</v>
      </c>
      <c r="Q29" s="2">
        <f t="shared" si="4"/>
        <v>1986</v>
      </c>
      <c r="R29" s="2">
        <f t="shared" si="5"/>
        <v>746998.85382354585</v>
      </c>
    </row>
    <row r="30" spans="1:18" x14ac:dyDescent="0.25">
      <c r="A30" s="59" t="s">
        <v>69</v>
      </c>
      <c r="B30" s="2">
        <v>383989.33354430948</v>
      </c>
      <c r="C30" s="2">
        <v>1364830.1725736631</v>
      </c>
      <c r="D30" s="2">
        <v>0</v>
      </c>
      <c r="E30" s="2">
        <v>0</v>
      </c>
      <c r="F30" s="2">
        <v>30693</v>
      </c>
      <c r="G30" s="2">
        <v>30526</v>
      </c>
      <c r="H30" s="2">
        <v>97</v>
      </c>
      <c r="I30" s="3">
        <v>4</v>
      </c>
      <c r="J30" s="3">
        <v>14</v>
      </c>
      <c r="K30" s="2">
        <v>9400134.75</v>
      </c>
      <c r="L30" s="2">
        <v>383989.33354430948</v>
      </c>
      <c r="N30" s="2">
        <f t="shared" si="1"/>
        <v>932898.27243585989</v>
      </c>
      <c r="O30" s="2">
        <f t="shared" si="2"/>
        <v>1364830.1725736631</v>
      </c>
      <c r="P30" s="2">
        <f t="shared" si="3"/>
        <v>383989.33354430948</v>
      </c>
      <c r="Q30" s="2">
        <f t="shared" si="4"/>
        <v>30693</v>
      </c>
      <c r="R30" s="2">
        <f t="shared" si="5"/>
        <v>8035304.5774263367</v>
      </c>
    </row>
    <row r="31" spans="1:18" x14ac:dyDescent="0.25">
      <c r="A31" s="59" t="s">
        <v>97</v>
      </c>
      <c r="B31" s="2">
        <v>0</v>
      </c>
      <c r="C31" s="2">
        <v>0</v>
      </c>
      <c r="D31" s="2">
        <v>291274.37338198052</v>
      </c>
      <c r="E31" s="2">
        <v>1091976.548945891</v>
      </c>
      <c r="F31" s="2">
        <v>843294</v>
      </c>
      <c r="G31" s="2">
        <v>518650</v>
      </c>
      <c r="H31" s="2">
        <v>324603</v>
      </c>
      <c r="I31" s="3">
        <v>4</v>
      </c>
      <c r="J31" s="3">
        <v>13</v>
      </c>
      <c r="K31" s="2">
        <v>1164782.3400000001</v>
      </c>
      <c r="L31" s="2">
        <v>291274.37338198052</v>
      </c>
      <c r="N31" s="2">
        <f t="shared" si="1"/>
        <v>746395.45382494258</v>
      </c>
      <c r="O31" s="2">
        <f t="shared" si="2"/>
        <v>1091976.548945891</v>
      </c>
      <c r="P31" s="2">
        <f t="shared" si="3"/>
        <v>291274.37338198052</v>
      </c>
      <c r="Q31" s="2">
        <f t="shared" si="4"/>
        <v>843294</v>
      </c>
      <c r="R31" s="2">
        <f t="shared" si="5"/>
        <v>72805.791054109111</v>
      </c>
    </row>
    <row r="32" spans="1:18" x14ac:dyDescent="0.25">
      <c r="A32" s="59" t="s">
        <v>213</v>
      </c>
      <c r="B32" s="2">
        <v>312571.2780173287</v>
      </c>
      <c r="C32" s="2">
        <v>1167482.029631427</v>
      </c>
      <c r="D32" s="2">
        <v>0</v>
      </c>
      <c r="E32" s="2">
        <v>0</v>
      </c>
      <c r="F32" s="2">
        <v>209372</v>
      </c>
      <c r="G32" s="2">
        <v>204474</v>
      </c>
      <c r="H32" s="2">
        <v>0</v>
      </c>
      <c r="I32" s="3">
        <v>3</v>
      </c>
      <c r="J32" s="3">
        <v>18</v>
      </c>
      <c r="K32" s="2">
        <v>10933752.93</v>
      </c>
      <c r="L32" s="2">
        <v>312571.2780173287</v>
      </c>
      <c r="N32" s="2">
        <f t="shared" si="1"/>
        <v>798005.48846987484</v>
      </c>
      <c r="O32" s="2">
        <f t="shared" si="2"/>
        <v>1167482.029631427</v>
      </c>
      <c r="P32" s="2">
        <f t="shared" si="3"/>
        <v>312571.2780173287</v>
      </c>
      <c r="Q32" s="2">
        <f t="shared" si="4"/>
        <v>209372</v>
      </c>
      <c r="R32" s="2">
        <f t="shared" si="5"/>
        <v>9766270.9003685731</v>
      </c>
    </row>
    <row r="33" spans="1:18" x14ac:dyDescent="0.25">
      <c r="A33" s="59" t="s">
        <v>95</v>
      </c>
      <c r="B33" s="2">
        <v>0</v>
      </c>
      <c r="C33" s="2">
        <v>0</v>
      </c>
      <c r="D33" s="2">
        <v>286871.25212723552</v>
      </c>
      <c r="E33" s="2">
        <v>1070523.6642284</v>
      </c>
      <c r="F33" s="2">
        <v>231864</v>
      </c>
      <c r="G33" s="2">
        <v>281</v>
      </c>
      <c r="H33" s="2">
        <v>231524</v>
      </c>
      <c r="I33" s="3">
        <v>4</v>
      </c>
      <c r="J33" s="3">
        <v>12</v>
      </c>
      <c r="K33" s="2">
        <v>1215365.94</v>
      </c>
      <c r="L33" s="2">
        <v>286871.25212723552</v>
      </c>
      <c r="N33" s="2">
        <f t="shared" si="1"/>
        <v>731731.82790731371</v>
      </c>
      <c r="O33" s="2">
        <f t="shared" si="2"/>
        <v>1070523.6642284</v>
      </c>
      <c r="P33" s="2">
        <f t="shared" si="3"/>
        <v>286871.25212723552</v>
      </c>
      <c r="Q33" s="2">
        <f t="shared" si="4"/>
        <v>231864</v>
      </c>
      <c r="R33" s="2">
        <f t="shared" si="5"/>
        <v>144842.27577159996</v>
      </c>
    </row>
    <row r="34" spans="1:18" x14ac:dyDescent="0.25">
      <c r="A34" s="59" t="s">
        <v>87</v>
      </c>
      <c r="B34" s="2">
        <v>0</v>
      </c>
      <c r="C34" s="2">
        <v>0</v>
      </c>
      <c r="D34" s="2">
        <v>306614.70965213148</v>
      </c>
      <c r="E34" s="2">
        <v>1153572.512153327</v>
      </c>
      <c r="F34" s="2">
        <v>34551</v>
      </c>
      <c r="G34" s="2">
        <v>188</v>
      </c>
      <c r="H34" s="2">
        <v>34268</v>
      </c>
      <c r="I34" s="3">
        <v>8</v>
      </c>
      <c r="J34" s="3">
        <v>47</v>
      </c>
      <c r="K34" s="2">
        <v>1948026.7</v>
      </c>
      <c r="L34" s="2">
        <v>306614.70965213148</v>
      </c>
      <c r="N34" s="2">
        <f t="shared" si="1"/>
        <v>788497.9577261291</v>
      </c>
      <c r="O34" s="2">
        <f t="shared" si="2"/>
        <v>1153572.512153327</v>
      </c>
      <c r="P34" s="2">
        <f t="shared" si="3"/>
        <v>306614.70965213148</v>
      </c>
      <c r="Q34" s="2">
        <f t="shared" si="4"/>
        <v>34551</v>
      </c>
      <c r="R34" s="2">
        <f t="shared" si="5"/>
        <v>794454.18784667295</v>
      </c>
    </row>
    <row r="35" spans="1:18" x14ac:dyDescent="0.25">
      <c r="A35" s="59" t="s">
        <v>599</v>
      </c>
      <c r="B35" s="2">
        <v>302193.61074477679</v>
      </c>
      <c r="C35" s="2">
        <v>1117116.3565669151</v>
      </c>
      <c r="D35" s="2">
        <v>7093.7827055912603</v>
      </c>
      <c r="E35" s="2">
        <v>26615.95928843979</v>
      </c>
      <c r="F35" s="2">
        <v>311409</v>
      </c>
      <c r="G35" s="2">
        <v>303445</v>
      </c>
      <c r="H35" s="2">
        <v>7937</v>
      </c>
      <c r="I35" s="3">
        <v>5</v>
      </c>
      <c r="J35" s="3">
        <v>17</v>
      </c>
      <c r="K35" s="2">
        <v>1144707.69</v>
      </c>
      <c r="L35" s="2">
        <v>309287.39345036808</v>
      </c>
      <c r="N35" s="2">
        <f t="shared" si="1"/>
        <v>781771.9178778911</v>
      </c>
      <c r="O35" s="2">
        <f t="shared" si="2"/>
        <v>1143732.3158553548</v>
      </c>
      <c r="P35" s="2">
        <f t="shared" si="3"/>
        <v>309287.39345036802</v>
      </c>
      <c r="Q35" s="2">
        <f t="shared" si="4"/>
        <v>311409</v>
      </c>
      <c r="R35" s="2">
        <f t="shared" si="5"/>
        <v>975.37414464509857</v>
      </c>
    </row>
    <row r="36" spans="1:18" x14ac:dyDescent="0.25">
      <c r="A36" s="59" t="s">
        <v>138</v>
      </c>
      <c r="B36" s="2">
        <v>231537.31536395551</v>
      </c>
      <c r="C36" s="2">
        <v>694337.91200859484</v>
      </c>
      <c r="D36" s="2">
        <v>0</v>
      </c>
      <c r="E36" s="2">
        <v>0</v>
      </c>
      <c r="F36" s="2">
        <v>156973</v>
      </c>
      <c r="G36" s="2">
        <v>154648</v>
      </c>
      <c r="H36" s="2">
        <v>2295</v>
      </c>
      <c r="I36" s="3">
        <v>6</v>
      </c>
      <c r="J36" s="3">
        <v>19</v>
      </c>
      <c r="K36" s="2">
        <v>1177235.33</v>
      </c>
      <c r="L36" s="2">
        <v>231537.31536395551</v>
      </c>
      <c r="N36" s="2">
        <f t="shared" si="1"/>
        <v>474598.70950690005</v>
      </c>
      <c r="O36" s="2">
        <f t="shared" si="2"/>
        <v>694337.91200859484</v>
      </c>
      <c r="P36" s="2">
        <f t="shared" si="3"/>
        <v>231537.31536395551</v>
      </c>
      <c r="Q36" s="2">
        <f t="shared" si="4"/>
        <v>156973</v>
      </c>
      <c r="R36" s="2">
        <f t="shared" si="5"/>
        <v>482897.41799140524</v>
      </c>
    </row>
    <row r="37" spans="1:18" x14ac:dyDescent="0.25">
      <c r="A37" s="59" t="s">
        <v>106</v>
      </c>
      <c r="B37" s="2">
        <v>0</v>
      </c>
      <c r="C37" s="2">
        <v>0</v>
      </c>
      <c r="D37" s="2">
        <v>281540.72039123211</v>
      </c>
      <c r="E37" s="2">
        <v>636852.35520971438</v>
      </c>
      <c r="F37" s="2">
        <v>67913</v>
      </c>
      <c r="G37" s="2">
        <v>4913</v>
      </c>
      <c r="H37" s="2">
        <v>62976</v>
      </c>
      <c r="I37" s="3">
        <v>4</v>
      </c>
      <c r="J37" s="3">
        <v>19</v>
      </c>
      <c r="K37" s="2">
        <v>688984.32</v>
      </c>
      <c r="L37" s="2">
        <v>281540.72039123211</v>
      </c>
      <c r="N37" s="2">
        <f t="shared" si="1"/>
        <v>435305.77936412464</v>
      </c>
      <c r="O37" s="2">
        <f t="shared" si="2"/>
        <v>636852.35520971438</v>
      </c>
      <c r="P37" s="2">
        <f t="shared" si="3"/>
        <v>281540.72039123211</v>
      </c>
      <c r="Q37" s="2">
        <f t="shared" si="4"/>
        <v>67913</v>
      </c>
      <c r="R37" s="2">
        <f t="shared" si="5"/>
        <v>52131.964790285565</v>
      </c>
    </row>
    <row r="38" spans="1:18" x14ac:dyDescent="0.25">
      <c r="A38" s="59" t="s">
        <v>91</v>
      </c>
      <c r="B38" s="2">
        <v>0</v>
      </c>
      <c r="C38" s="2">
        <v>0</v>
      </c>
      <c r="D38" s="2">
        <v>268874.94394422311</v>
      </c>
      <c r="E38" s="2">
        <v>940764.30657646351</v>
      </c>
      <c r="F38" s="2">
        <v>165046</v>
      </c>
      <c r="G38" s="2">
        <v>134897</v>
      </c>
      <c r="H38" s="2">
        <v>30104</v>
      </c>
      <c r="I38" s="3">
        <v>4</v>
      </c>
      <c r="J38" s="3">
        <v>25</v>
      </c>
      <c r="K38" s="2">
        <v>1384715.55</v>
      </c>
      <c r="L38" s="2">
        <v>268874.94394422311</v>
      </c>
      <c r="N38" s="2">
        <f t="shared" si="1"/>
        <v>643037.80353825248</v>
      </c>
      <c r="O38" s="2">
        <f t="shared" si="2"/>
        <v>940764.30657646351</v>
      </c>
      <c r="P38" s="2">
        <f t="shared" si="3"/>
        <v>268874.94394422311</v>
      </c>
      <c r="Q38" s="2">
        <f t="shared" si="4"/>
        <v>165046</v>
      </c>
      <c r="R38" s="2">
        <f t="shared" si="5"/>
        <v>443951.24342353654</v>
      </c>
    </row>
    <row r="39" spans="1:18" x14ac:dyDescent="0.25">
      <c r="A39" s="59" t="s">
        <v>161</v>
      </c>
      <c r="B39" s="2">
        <v>264922.06049774733</v>
      </c>
      <c r="C39" s="2">
        <v>722110.65841844433</v>
      </c>
      <c r="D39" s="2">
        <v>0</v>
      </c>
      <c r="E39" s="2">
        <v>0</v>
      </c>
      <c r="F39" s="2">
        <v>13965</v>
      </c>
      <c r="G39" s="2">
        <v>13774</v>
      </c>
      <c r="H39" s="2">
        <v>0</v>
      </c>
      <c r="I39" s="3">
        <v>5</v>
      </c>
      <c r="J39" s="3">
        <v>39</v>
      </c>
      <c r="K39" s="2">
        <v>796685.05</v>
      </c>
      <c r="L39" s="2">
        <v>264922.06049774733</v>
      </c>
      <c r="N39" s="2">
        <f t="shared" si="1"/>
        <v>493582.13152320182</v>
      </c>
      <c r="O39" s="2">
        <f t="shared" si="2"/>
        <v>722110.65841844433</v>
      </c>
      <c r="P39" s="2">
        <f t="shared" si="3"/>
        <v>264922.06049774733</v>
      </c>
      <c r="Q39" s="2">
        <f t="shared" si="4"/>
        <v>13965</v>
      </c>
      <c r="R39" s="2">
        <f t="shared" si="5"/>
        <v>74574.391581555712</v>
      </c>
    </row>
    <row r="40" spans="1:18" x14ac:dyDescent="0.25">
      <c r="A40" s="59" t="s">
        <v>68</v>
      </c>
      <c r="B40" s="2">
        <v>126661.59008673159</v>
      </c>
      <c r="C40" s="2">
        <v>483387.88047737209</v>
      </c>
      <c r="D40" s="2">
        <v>92695.854156703776</v>
      </c>
      <c r="E40" s="2">
        <v>353449.03482034942</v>
      </c>
      <c r="F40" s="2">
        <v>1408594</v>
      </c>
      <c r="G40" s="2">
        <v>519761</v>
      </c>
      <c r="H40" s="2">
        <v>33125</v>
      </c>
      <c r="I40" s="3">
        <v>6</v>
      </c>
      <c r="J40" s="3">
        <v>60</v>
      </c>
      <c r="K40" s="2">
        <v>9886413.3800000008</v>
      </c>
      <c r="L40" s="2">
        <v>219357.4442434354</v>
      </c>
      <c r="N40" s="2">
        <f t="shared" si="1"/>
        <v>572000.62563070504</v>
      </c>
      <c r="O40" s="2">
        <f t="shared" si="2"/>
        <v>836836.91529772151</v>
      </c>
      <c r="P40" s="2">
        <f t="shared" si="3"/>
        <v>219357.44424343537</v>
      </c>
      <c r="Q40" s="2">
        <f t="shared" si="4"/>
        <v>1408594</v>
      </c>
      <c r="R40" s="2">
        <f t="shared" si="5"/>
        <v>9049576.4647022784</v>
      </c>
    </row>
    <row r="41" spans="1:18" x14ac:dyDescent="0.25">
      <c r="A41" s="59" t="s">
        <v>155</v>
      </c>
      <c r="B41" s="2">
        <v>250690.0118717743</v>
      </c>
      <c r="C41" s="2">
        <v>929660.8114322758</v>
      </c>
      <c r="D41" s="2">
        <v>0</v>
      </c>
      <c r="E41" s="2">
        <v>0</v>
      </c>
      <c r="F41" s="2">
        <v>8970</v>
      </c>
      <c r="G41" s="2">
        <v>8730</v>
      </c>
      <c r="H41" s="2">
        <v>235</v>
      </c>
      <c r="I41" s="3">
        <v>4</v>
      </c>
      <c r="J41" s="3">
        <v>10</v>
      </c>
      <c r="K41" s="2">
        <v>950630.99</v>
      </c>
      <c r="L41" s="2">
        <v>250690.0118717743</v>
      </c>
      <c r="N41" s="2">
        <f t="shared" si="1"/>
        <v>635448.26482042088</v>
      </c>
      <c r="O41" s="2">
        <f t="shared" si="2"/>
        <v>929660.8114322758</v>
      </c>
      <c r="P41" s="2">
        <f t="shared" si="3"/>
        <v>250690.0118717743</v>
      </c>
      <c r="Q41" s="2">
        <f t="shared" si="4"/>
        <v>8970</v>
      </c>
      <c r="R41" s="2">
        <f t="shared" si="5"/>
        <v>20970.178567724186</v>
      </c>
    </row>
    <row r="42" spans="1:18" x14ac:dyDescent="0.25">
      <c r="A42" s="59" t="s">
        <v>94</v>
      </c>
      <c r="B42" s="2">
        <v>0</v>
      </c>
      <c r="C42" s="2">
        <v>0</v>
      </c>
      <c r="D42" s="2">
        <v>209396.5553147567</v>
      </c>
      <c r="E42" s="2">
        <v>786059.00989543006</v>
      </c>
      <c r="F42" s="2">
        <v>1128685</v>
      </c>
      <c r="G42" s="2">
        <v>1120096</v>
      </c>
      <c r="H42" s="2">
        <v>8584</v>
      </c>
      <c r="I42" s="3">
        <v>5</v>
      </c>
      <c r="J42" s="3">
        <v>12</v>
      </c>
      <c r="K42" s="2">
        <v>1131546.79</v>
      </c>
      <c r="L42" s="2">
        <v>209396.5553147567</v>
      </c>
      <c r="N42" s="2">
        <f t="shared" si="1"/>
        <v>537292.55631950102</v>
      </c>
      <c r="O42" s="2">
        <f t="shared" si="2"/>
        <v>786059.00989543006</v>
      </c>
      <c r="P42" s="2">
        <f t="shared" si="3"/>
        <v>209396.5553147567</v>
      </c>
      <c r="Q42" s="2">
        <f t="shared" si="4"/>
        <v>1128685</v>
      </c>
      <c r="R42" s="2">
        <f t="shared" si="5"/>
        <v>345487.78010456997</v>
      </c>
    </row>
    <row r="43" spans="1:18" x14ac:dyDescent="0.25">
      <c r="A43" s="59" t="s">
        <v>147</v>
      </c>
      <c r="B43" s="2">
        <v>241838.40162925131</v>
      </c>
      <c r="C43" s="2">
        <v>959076.9806846698</v>
      </c>
      <c r="D43" s="2">
        <v>0</v>
      </c>
      <c r="E43" s="2">
        <v>0</v>
      </c>
      <c r="F43" s="2">
        <v>148012</v>
      </c>
      <c r="G43" s="2">
        <v>148012</v>
      </c>
      <c r="H43" s="2">
        <v>0</v>
      </c>
      <c r="I43" s="3">
        <v>2</v>
      </c>
      <c r="J43" s="3">
        <v>24</v>
      </c>
      <c r="K43" s="2">
        <v>959076.98</v>
      </c>
      <c r="L43" s="2">
        <v>241838.40162925131</v>
      </c>
      <c r="N43" s="2">
        <f t="shared" si="1"/>
        <v>655555.01072089525</v>
      </c>
      <c r="O43" s="2">
        <f t="shared" si="2"/>
        <v>959076.9806846698</v>
      </c>
      <c r="P43" s="2">
        <f t="shared" si="3"/>
        <v>241838.40162925131</v>
      </c>
      <c r="Q43" s="2">
        <f t="shared" si="4"/>
        <v>148012</v>
      </c>
      <c r="R43" s="2">
        <f t="shared" si="5"/>
        <v>-6.8466982338577509E-4</v>
      </c>
    </row>
    <row r="44" spans="1:18" x14ac:dyDescent="0.25">
      <c r="A44" s="59" t="s">
        <v>190</v>
      </c>
      <c r="B44" s="2">
        <v>234983.18085334919</v>
      </c>
      <c r="C44" s="2">
        <v>525599.40103933355</v>
      </c>
      <c r="D44" s="2">
        <v>0</v>
      </c>
      <c r="E44" s="2">
        <v>0</v>
      </c>
      <c r="F44" s="2">
        <v>695007</v>
      </c>
      <c r="G44" s="2">
        <v>694742</v>
      </c>
      <c r="H44" s="2">
        <v>240</v>
      </c>
      <c r="I44" s="3">
        <v>3</v>
      </c>
      <c r="J44" s="3">
        <v>9</v>
      </c>
      <c r="K44" s="2">
        <v>525599.4</v>
      </c>
      <c r="L44" s="2">
        <v>234983.18085334919</v>
      </c>
      <c r="N44" s="2">
        <f t="shared" si="1"/>
        <v>359261.38143495115</v>
      </c>
      <c r="O44" s="2">
        <f t="shared" si="2"/>
        <v>525599.40103933355</v>
      </c>
      <c r="P44" s="2">
        <f t="shared" si="3"/>
        <v>234983.18085334919</v>
      </c>
      <c r="Q44" s="2">
        <f t="shared" si="4"/>
        <v>695007</v>
      </c>
      <c r="R44" s="2">
        <f t="shared" si="5"/>
        <v>-1.0393335251137614E-3</v>
      </c>
    </row>
    <row r="45" spans="1:18" x14ac:dyDescent="0.25">
      <c r="A45" s="59" t="s">
        <v>102</v>
      </c>
      <c r="B45" s="2">
        <v>0</v>
      </c>
      <c r="C45" s="2">
        <v>0</v>
      </c>
      <c r="D45" s="2">
        <v>187061.92439382471</v>
      </c>
      <c r="E45" s="2">
        <v>699763.91678600933</v>
      </c>
      <c r="F45" s="2">
        <v>24268</v>
      </c>
      <c r="G45" s="2">
        <v>2364</v>
      </c>
      <c r="H45" s="2">
        <v>6978</v>
      </c>
      <c r="I45" s="3">
        <v>11</v>
      </c>
      <c r="J45" s="3">
        <v>68</v>
      </c>
      <c r="K45" s="2">
        <v>756843.8</v>
      </c>
      <c r="L45" s="2">
        <v>187061.92439382471</v>
      </c>
      <c r="N45" s="2">
        <f t="shared" si="1"/>
        <v>478307.53027068306</v>
      </c>
      <c r="O45" s="2">
        <f t="shared" si="2"/>
        <v>699763.91678600933</v>
      </c>
      <c r="P45" s="2">
        <f t="shared" si="3"/>
        <v>187061.92439382471</v>
      </c>
      <c r="Q45" s="2">
        <f t="shared" si="4"/>
        <v>24268</v>
      </c>
      <c r="R45" s="2">
        <f t="shared" si="5"/>
        <v>57079.883213990717</v>
      </c>
    </row>
    <row r="46" spans="1:18" x14ac:dyDescent="0.25">
      <c r="A46" s="59" t="s">
        <v>224</v>
      </c>
      <c r="B46" s="2">
        <v>0</v>
      </c>
      <c r="C46" s="2">
        <v>0</v>
      </c>
      <c r="D46" s="2">
        <v>202680.73736192839</v>
      </c>
      <c r="E46" s="2">
        <v>780378.87306778389</v>
      </c>
      <c r="F46" s="2">
        <v>216415</v>
      </c>
      <c r="G46" s="2">
        <v>0</v>
      </c>
      <c r="H46" s="2">
        <v>216415</v>
      </c>
      <c r="I46" s="3">
        <v>1</v>
      </c>
      <c r="J46" s="3">
        <v>5</v>
      </c>
      <c r="K46" s="2">
        <v>780378.87</v>
      </c>
      <c r="L46" s="2">
        <v>202680.73736192839</v>
      </c>
      <c r="N46" s="2">
        <f t="shared" si="1"/>
        <v>533410.02943799307</v>
      </c>
      <c r="O46" s="2">
        <f t="shared" si="2"/>
        <v>780378.87306778389</v>
      </c>
      <c r="P46" s="2">
        <f t="shared" si="3"/>
        <v>202680.73736192839</v>
      </c>
      <c r="Q46" s="2">
        <f t="shared" si="4"/>
        <v>216415</v>
      </c>
      <c r="R46" s="2">
        <f t="shared" si="5"/>
        <v>-3.0677838949486613E-3</v>
      </c>
    </row>
    <row r="47" spans="1:18" x14ac:dyDescent="0.25">
      <c r="A47" s="59" t="s">
        <v>143</v>
      </c>
      <c r="B47" s="2">
        <v>190069.76397061761</v>
      </c>
      <c r="C47" s="2">
        <v>370647.21224211011</v>
      </c>
      <c r="D47" s="2">
        <v>18497.337881355761</v>
      </c>
      <c r="E47" s="2">
        <v>70371.534907323876</v>
      </c>
      <c r="F47" s="2">
        <v>92410</v>
      </c>
      <c r="G47" s="2">
        <v>73493</v>
      </c>
      <c r="H47" s="2">
        <v>18889</v>
      </c>
      <c r="I47" s="3">
        <v>5</v>
      </c>
      <c r="J47" s="3">
        <v>24</v>
      </c>
      <c r="K47" s="2">
        <v>446062.76</v>
      </c>
      <c r="L47" s="2">
        <v>208567.1018519733</v>
      </c>
      <c r="N47" s="2">
        <f t="shared" si="1"/>
        <v>301448.22088136291</v>
      </c>
      <c r="O47" s="2">
        <f t="shared" si="2"/>
        <v>441018.747149434</v>
      </c>
      <c r="P47" s="2">
        <f t="shared" si="3"/>
        <v>208567.10185197336</v>
      </c>
      <c r="Q47" s="2">
        <f t="shared" si="4"/>
        <v>92410</v>
      </c>
      <c r="R47" s="2">
        <f t="shared" si="5"/>
        <v>5044.012850566025</v>
      </c>
    </row>
    <row r="48" spans="1:18" x14ac:dyDescent="0.25">
      <c r="A48" s="59" t="s">
        <v>105</v>
      </c>
      <c r="B48" s="2">
        <v>0</v>
      </c>
      <c r="C48" s="2">
        <v>0</v>
      </c>
      <c r="D48" s="2">
        <v>179114.40150984531</v>
      </c>
      <c r="E48" s="2">
        <v>664817.1691913188</v>
      </c>
      <c r="F48" s="2">
        <v>10308</v>
      </c>
      <c r="G48" s="2">
        <v>442</v>
      </c>
      <c r="H48" s="2">
        <v>9843</v>
      </c>
      <c r="I48" s="3">
        <v>3</v>
      </c>
      <c r="J48" s="3">
        <v>7</v>
      </c>
      <c r="K48" s="2">
        <v>823128.35</v>
      </c>
      <c r="L48" s="2">
        <v>179114.40150984531</v>
      </c>
      <c r="N48" s="2">
        <f t="shared" si="1"/>
        <v>454420.48475141404</v>
      </c>
      <c r="O48" s="2">
        <f t="shared" si="2"/>
        <v>664817.1691913188</v>
      </c>
      <c r="P48" s="2">
        <f t="shared" si="3"/>
        <v>179114.40150984531</v>
      </c>
      <c r="Q48" s="2">
        <f t="shared" si="4"/>
        <v>10308</v>
      </c>
      <c r="R48" s="2">
        <f t="shared" si="5"/>
        <v>158311.18080868118</v>
      </c>
    </row>
    <row r="49" spans="1:18" x14ac:dyDescent="0.25">
      <c r="A49" s="59" t="s">
        <v>216</v>
      </c>
      <c r="B49" s="2">
        <v>0</v>
      </c>
      <c r="C49" s="2">
        <v>0</v>
      </c>
      <c r="D49" s="2">
        <v>192552.0512324023</v>
      </c>
      <c r="E49" s="2">
        <v>769796.88197710726</v>
      </c>
      <c r="F49" s="2">
        <v>191428</v>
      </c>
      <c r="G49" s="2">
        <v>1847</v>
      </c>
      <c r="H49" s="2">
        <v>189382</v>
      </c>
      <c r="I49" s="3">
        <v>7</v>
      </c>
      <c r="J49" s="3">
        <v>36</v>
      </c>
      <c r="K49" s="2">
        <v>1811471.42</v>
      </c>
      <c r="L49" s="2">
        <v>192552.0512324023</v>
      </c>
      <c r="N49" s="2">
        <f t="shared" si="1"/>
        <v>526176.95282098919</v>
      </c>
      <c r="O49" s="2">
        <f t="shared" si="2"/>
        <v>769796.88197710726</v>
      </c>
      <c r="P49" s="2">
        <f t="shared" si="3"/>
        <v>192552.0512324023</v>
      </c>
      <c r="Q49" s="2">
        <f t="shared" si="4"/>
        <v>191428</v>
      </c>
      <c r="R49" s="2">
        <f t="shared" si="5"/>
        <v>1041674.5380228927</v>
      </c>
    </row>
    <row r="50" spans="1:18" x14ac:dyDescent="0.25">
      <c r="A50" s="59" t="s">
        <v>92</v>
      </c>
      <c r="B50" s="2">
        <v>0</v>
      </c>
      <c r="C50" s="2">
        <v>0</v>
      </c>
      <c r="D50" s="2">
        <v>180950.617008581</v>
      </c>
      <c r="E50" s="2">
        <v>683246.87114812608</v>
      </c>
      <c r="F50" s="2">
        <v>5146133</v>
      </c>
      <c r="G50" s="2">
        <v>4983018</v>
      </c>
      <c r="H50" s="2">
        <v>160906</v>
      </c>
      <c r="I50" s="3">
        <v>4</v>
      </c>
      <c r="J50" s="3">
        <v>28</v>
      </c>
      <c r="K50" s="2">
        <v>1096663.3799999999</v>
      </c>
      <c r="L50" s="2">
        <v>180950.617008581</v>
      </c>
      <c r="N50" s="2">
        <f t="shared" si="1"/>
        <v>467017.68362824747</v>
      </c>
      <c r="O50" s="2">
        <f t="shared" si="2"/>
        <v>683246.87114812608</v>
      </c>
      <c r="P50" s="2">
        <f t="shared" si="3"/>
        <v>180950.617008581</v>
      </c>
      <c r="Q50" s="2">
        <f t="shared" si="4"/>
        <v>5146133</v>
      </c>
      <c r="R50" s="2">
        <f t="shared" si="5"/>
        <v>413416.5088518738</v>
      </c>
    </row>
    <row r="51" spans="1:18" x14ac:dyDescent="0.25">
      <c r="A51" s="59" t="s">
        <v>99</v>
      </c>
      <c r="B51" s="2">
        <v>0</v>
      </c>
      <c r="C51" s="2">
        <v>0</v>
      </c>
      <c r="D51" s="2">
        <v>202586.81658735909</v>
      </c>
      <c r="E51" s="2">
        <v>765517.41952811414</v>
      </c>
      <c r="F51" s="2">
        <v>21902297</v>
      </c>
      <c r="G51" s="2">
        <v>21725465</v>
      </c>
      <c r="H51" s="2">
        <v>143082</v>
      </c>
      <c r="I51" s="3">
        <v>8</v>
      </c>
      <c r="J51" s="3">
        <v>49</v>
      </c>
      <c r="K51" s="2">
        <v>992367.66</v>
      </c>
      <c r="L51" s="2">
        <v>202586.81658735909</v>
      </c>
      <c r="N51" s="2">
        <f t="shared" si="1"/>
        <v>523251.8246945414</v>
      </c>
      <c r="O51" s="2">
        <f t="shared" si="2"/>
        <v>765517.41952811414</v>
      </c>
      <c r="P51" s="2">
        <f t="shared" si="3"/>
        <v>202586.81658735909</v>
      </c>
      <c r="Q51" s="2">
        <f t="shared" si="4"/>
        <v>21902297</v>
      </c>
      <c r="R51" s="2">
        <f t="shared" si="5"/>
        <v>226850.24047188589</v>
      </c>
    </row>
    <row r="52" spans="1:18" x14ac:dyDescent="0.25">
      <c r="A52" s="59" t="s">
        <v>109</v>
      </c>
      <c r="B52" s="2">
        <v>0</v>
      </c>
      <c r="C52" s="2">
        <v>0</v>
      </c>
      <c r="D52" s="2">
        <v>90802.433967739984</v>
      </c>
      <c r="E52" s="2">
        <v>338441.08212731307</v>
      </c>
      <c r="F52" s="2">
        <v>259</v>
      </c>
      <c r="G52" s="2">
        <v>133</v>
      </c>
      <c r="H52" s="2">
        <v>27</v>
      </c>
      <c r="I52" s="3">
        <v>7</v>
      </c>
      <c r="J52" s="3">
        <v>36</v>
      </c>
      <c r="K52" s="2">
        <v>338506.01</v>
      </c>
      <c r="L52" s="2">
        <v>90802.433967739984</v>
      </c>
      <c r="N52" s="2">
        <f t="shared" si="1"/>
        <v>231333.61731190229</v>
      </c>
      <c r="O52" s="2">
        <f t="shared" si="2"/>
        <v>338441.08212731307</v>
      </c>
      <c r="P52" s="2">
        <f t="shared" si="3"/>
        <v>90802.433967739984</v>
      </c>
      <c r="Q52" s="2">
        <f t="shared" si="4"/>
        <v>259</v>
      </c>
      <c r="R52" s="2">
        <f t="shared" si="5"/>
        <v>64.927872686937917</v>
      </c>
    </row>
    <row r="53" spans="1:18" x14ac:dyDescent="0.25">
      <c r="A53" s="59" t="s">
        <v>135</v>
      </c>
      <c r="B53" s="2">
        <v>190602.20556896861</v>
      </c>
      <c r="C53" s="2">
        <v>768199.97961008549</v>
      </c>
      <c r="D53" s="2">
        <v>0</v>
      </c>
      <c r="E53" s="2">
        <v>0</v>
      </c>
      <c r="F53" s="2">
        <v>533</v>
      </c>
      <c r="G53" s="2">
        <v>533</v>
      </c>
      <c r="H53" s="2">
        <v>0</v>
      </c>
      <c r="I53" s="3">
        <v>2</v>
      </c>
      <c r="J53" s="3">
        <v>5</v>
      </c>
      <c r="K53" s="2">
        <v>768199.98</v>
      </c>
      <c r="L53" s="2">
        <v>190602.20556896861</v>
      </c>
      <c r="N53" s="2">
        <f t="shared" si="1"/>
        <v>525085.42693785741</v>
      </c>
      <c r="O53" s="2">
        <f t="shared" si="2"/>
        <v>768199.97961008549</v>
      </c>
      <c r="P53" s="2">
        <f t="shared" si="3"/>
        <v>190602.20556896861</v>
      </c>
      <c r="Q53" s="2">
        <f t="shared" si="4"/>
        <v>533</v>
      </c>
      <c r="R53" s="2">
        <f t="shared" si="5"/>
        <v>3.8991449400782585E-4</v>
      </c>
    </row>
    <row r="54" spans="1:18" x14ac:dyDescent="0.25">
      <c r="A54" s="59" t="s">
        <v>191</v>
      </c>
      <c r="B54" s="2">
        <v>188108.81762434781</v>
      </c>
      <c r="C54" s="2">
        <v>415012.4412113789</v>
      </c>
      <c r="D54" s="2">
        <v>0</v>
      </c>
      <c r="E54" s="2">
        <v>0</v>
      </c>
      <c r="F54" s="2">
        <v>45797</v>
      </c>
      <c r="G54" s="2">
        <v>2366</v>
      </c>
      <c r="H54" s="2">
        <v>43394</v>
      </c>
      <c r="I54" s="3">
        <v>6</v>
      </c>
      <c r="J54" s="3">
        <v>17</v>
      </c>
      <c r="K54" s="2">
        <v>816811.84</v>
      </c>
      <c r="L54" s="2">
        <v>188108.81762434781</v>
      </c>
      <c r="N54" s="2">
        <f t="shared" si="1"/>
        <v>283672.20862021798</v>
      </c>
      <c r="O54" s="2">
        <f t="shared" si="2"/>
        <v>415012.4412113789</v>
      </c>
      <c r="P54" s="2">
        <f t="shared" si="3"/>
        <v>188108.81762434781</v>
      </c>
      <c r="Q54" s="2">
        <f t="shared" si="4"/>
        <v>45797</v>
      </c>
      <c r="R54" s="2">
        <f t="shared" si="5"/>
        <v>401799.39878862107</v>
      </c>
    </row>
    <row r="55" spans="1:18" x14ac:dyDescent="0.25">
      <c r="A55" s="59" t="s">
        <v>222</v>
      </c>
      <c r="B55" s="2">
        <v>102312.64186379781</v>
      </c>
      <c r="C55" s="2">
        <v>390019.45805459807</v>
      </c>
      <c r="D55" s="2">
        <v>65130.442901833601</v>
      </c>
      <c r="E55" s="2">
        <v>243193.80896655249</v>
      </c>
      <c r="F55" s="2">
        <v>108780</v>
      </c>
      <c r="G55" s="2">
        <v>41138</v>
      </c>
      <c r="H55" s="2">
        <v>65317</v>
      </c>
      <c r="I55" s="3">
        <v>7</v>
      </c>
      <c r="J55" s="3">
        <v>27</v>
      </c>
      <c r="K55" s="2">
        <v>1573913.49</v>
      </c>
      <c r="L55" s="2">
        <v>167443.08476563141</v>
      </c>
      <c r="N55" s="2">
        <f t="shared" si="1"/>
        <v>432818.3643343476</v>
      </c>
      <c r="O55" s="2">
        <f t="shared" si="2"/>
        <v>633213.26702115056</v>
      </c>
      <c r="P55" s="2">
        <f t="shared" si="3"/>
        <v>167443.08476563141</v>
      </c>
      <c r="Q55" s="2">
        <f t="shared" si="4"/>
        <v>108780</v>
      </c>
      <c r="R55" s="2">
        <f t="shared" si="5"/>
        <v>940700.22297884931</v>
      </c>
    </row>
    <row r="56" spans="1:18" x14ac:dyDescent="0.25">
      <c r="A56" s="59" t="s">
        <v>76</v>
      </c>
      <c r="B56" s="2">
        <v>0</v>
      </c>
      <c r="C56" s="2">
        <v>0</v>
      </c>
      <c r="D56" s="2">
        <v>172259.0527072523</v>
      </c>
      <c r="E56" s="2">
        <v>651362.3951651844</v>
      </c>
      <c r="F56" s="2">
        <v>226355</v>
      </c>
      <c r="G56" s="2">
        <v>30951</v>
      </c>
      <c r="H56" s="2">
        <v>191021</v>
      </c>
      <c r="I56" s="3">
        <v>8</v>
      </c>
      <c r="J56" s="3">
        <v>39</v>
      </c>
      <c r="K56" s="2">
        <v>2543012.06</v>
      </c>
      <c r="L56" s="2">
        <v>172259.0527072523</v>
      </c>
      <c r="N56" s="2">
        <f t="shared" si="1"/>
        <v>445223.78343484917</v>
      </c>
      <c r="O56" s="2">
        <f t="shared" si="2"/>
        <v>651362.3951651844</v>
      </c>
      <c r="P56" s="2">
        <f t="shared" si="3"/>
        <v>172259.0527072523</v>
      </c>
      <c r="Q56" s="2">
        <f t="shared" si="4"/>
        <v>226355</v>
      </c>
      <c r="R56" s="2">
        <f t="shared" si="5"/>
        <v>1891649.6648348155</v>
      </c>
    </row>
    <row r="57" spans="1:18" x14ac:dyDescent="0.25">
      <c r="A57" s="59" t="s">
        <v>83</v>
      </c>
      <c r="B57" s="2">
        <v>0</v>
      </c>
      <c r="C57" s="2">
        <v>0</v>
      </c>
      <c r="D57" s="2">
        <v>164661.61921212159</v>
      </c>
      <c r="E57" s="2">
        <v>619794.84153616987</v>
      </c>
      <c r="F57" s="2">
        <v>152650</v>
      </c>
      <c r="G57" s="2">
        <v>115126</v>
      </c>
      <c r="H57" s="2">
        <v>6043</v>
      </c>
      <c r="I57" s="3">
        <v>8</v>
      </c>
      <c r="J57" s="3">
        <v>83</v>
      </c>
      <c r="K57" s="2">
        <v>1580334.84</v>
      </c>
      <c r="L57" s="2">
        <v>164661.61921212159</v>
      </c>
      <c r="N57" s="2">
        <f t="shared" si="1"/>
        <v>423646.50822704704</v>
      </c>
      <c r="O57" s="2">
        <f t="shared" si="2"/>
        <v>619794.84153616987</v>
      </c>
      <c r="P57" s="2">
        <f t="shared" si="3"/>
        <v>164661.61921212159</v>
      </c>
      <c r="Q57" s="2">
        <f t="shared" si="4"/>
        <v>152650</v>
      </c>
      <c r="R57" s="2">
        <f t="shared" si="5"/>
        <v>960539.99846383021</v>
      </c>
    </row>
    <row r="58" spans="1:18" x14ac:dyDescent="0.25">
      <c r="A58" s="59" t="s">
        <v>29</v>
      </c>
      <c r="B58" s="2">
        <v>124360.3955179959</v>
      </c>
      <c r="C58" s="2">
        <v>287687.47157465428</v>
      </c>
      <c r="D58" s="2">
        <v>53993.382702345029</v>
      </c>
      <c r="E58" s="2">
        <v>123760.3705319549</v>
      </c>
      <c r="F58" s="2">
        <v>92645</v>
      </c>
      <c r="G58" s="2">
        <v>8849</v>
      </c>
      <c r="H58" s="2">
        <v>83776</v>
      </c>
      <c r="I58" s="3">
        <v>6</v>
      </c>
      <c r="J58" s="3">
        <v>26</v>
      </c>
      <c r="K58" s="2">
        <v>431121.1</v>
      </c>
      <c r="L58" s="2">
        <v>178353.77822034099</v>
      </c>
      <c r="N58" s="2">
        <f t="shared" si="1"/>
        <v>281235.70889036852</v>
      </c>
      <c r="O58" s="2">
        <f t="shared" si="2"/>
        <v>411447.8421066092</v>
      </c>
      <c r="P58" s="2">
        <f t="shared" si="3"/>
        <v>178353.77822034093</v>
      </c>
      <c r="Q58" s="2">
        <f t="shared" si="4"/>
        <v>92645</v>
      </c>
      <c r="R58" s="2">
        <f t="shared" si="5"/>
        <v>19673.257893390793</v>
      </c>
    </row>
    <row r="59" spans="1:18" x14ac:dyDescent="0.25">
      <c r="A59" s="59" t="s">
        <v>104</v>
      </c>
      <c r="B59" s="2">
        <v>0</v>
      </c>
      <c r="C59" s="2">
        <v>0</v>
      </c>
      <c r="D59" s="2">
        <v>143844.47305247109</v>
      </c>
      <c r="E59" s="2">
        <v>543336.04081113054</v>
      </c>
      <c r="F59" s="2">
        <v>9456</v>
      </c>
      <c r="G59" s="2">
        <v>1504</v>
      </c>
      <c r="H59" s="2">
        <v>7913</v>
      </c>
      <c r="I59" s="3">
        <v>3</v>
      </c>
      <c r="J59" s="3">
        <v>11</v>
      </c>
      <c r="K59" s="2">
        <v>788335.1</v>
      </c>
      <c r="L59" s="2">
        <v>143844.47305247109</v>
      </c>
      <c r="N59" s="2">
        <f t="shared" si="1"/>
        <v>371384.85359612474</v>
      </c>
      <c r="O59" s="2">
        <f t="shared" si="2"/>
        <v>543336.04081113054</v>
      </c>
      <c r="P59" s="2">
        <f t="shared" si="3"/>
        <v>143844.47305247109</v>
      </c>
      <c r="Q59" s="2">
        <f t="shared" si="4"/>
        <v>9456</v>
      </c>
      <c r="R59" s="2">
        <f t="shared" si="5"/>
        <v>244999.05918886943</v>
      </c>
    </row>
    <row r="60" spans="1:18" x14ac:dyDescent="0.25">
      <c r="A60" s="59" t="s">
        <v>88</v>
      </c>
      <c r="B60" s="2">
        <v>0</v>
      </c>
      <c r="C60" s="2">
        <v>0</v>
      </c>
      <c r="D60" s="2">
        <v>171033.84611009201</v>
      </c>
      <c r="E60" s="2">
        <v>623506.58714645449</v>
      </c>
      <c r="F60" s="2">
        <v>195083</v>
      </c>
      <c r="G60" s="2">
        <v>183565</v>
      </c>
      <c r="H60" s="2">
        <v>7767</v>
      </c>
      <c r="I60" s="3">
        <v>6</v>
      </c>
      <c r="J60" s="3">
        <v>32</v>
      </c>
      <c r="K60" s="2">
        <v>1331410.3400000001</v>
      </c>
      <c r="L60" s="2">
        <v>171033.84611009201</v>
      </c>
      <c r="N60" s="2">
        <f t="shared" si="1"/>
        <v>426183.58656627097</v>
      </c>
      <c r="O60" s="2">
        <f t="shared" si="2"/>
        <v>623506.58714645449</v>
      </c>
      <c r="P60" s="2">
        <f t="shared" si="3"/>
        <v>171033.84611009201</v>
      </c>
      <c r="Q60" s="2">
        <f t="shared" si="4"/>
        <v>195083</v>
      </c>
      <c r="R60" s="2">
        <f t="shared" si="5"/>
        <v>707903.75285354559</v>
      </c>
    </row>
    <row r="61" spans="1:18" x14ac:dyDescent="0.25">
      <c r="A61" s="59" t="s">
        <v>111</v>
      </c>
      <c r="B61" s="2">
        <v>0</v>
      </c>
      <c r="C61" s="2">
        <v>0</v>
      </c>
      <c r="D61" s="2">
        <v>165623.74413049701</v>
      </c>
      <c r="E61" s="2">
        <v>385152.52186011529</v>
      </c>
      <c r="F61" s="2">
        <v>38655</v>
      </c>
      <c r="G61" s="2">
        <v>273</v>
      </c>
      <c r="H61" s="2">
        <v>38382</v>
      </c>
      <c r="I61" s="3">
        <v>2</v>
      </c>
      <c r="J61" s="3">
        <v>7</v>
      </c>
      <c r="K61" s="2">
        <v>387301.95</v>
      </c>
      <c r="L61" s="2">
        <v>165623.74413049701</v>
      </c>
      <c r="N61" s="2">
        <f t="shared" si="1"/>
        <v>263262.14754621685</v>
      </c>
      <c r="O61" s="2">
        <f t="shared" si="2"/>
        <v>385152.52186011529</v>
      </c>
      <c r="P61" s="2">
        <f t="shared" si="3"/>
        <v>165623.74413049701</v>
      </c>
      <c r="Q61" s="2">
        <f t="shared" si="4"/>
        <v>38655</v>
      </c>
      <c r="R61" s="2">
        <f t="shared" si="5"/>
        <v>2149.4281398847234</v>
      </c>
    </row>
    <row r="62" spans="1:18" x14ac:dyDescent="0.25">
      <c r="A62" s="59" t="s">
        <v>107</v>
      </c>
      <c r="B62" s="2">
        <v>0</v>
      </c>
      <c r="C62" s="2">
        <v>0</v>
      </c>
      <c r="D62" s="2">
        <v>146640.3652397352</v>
      </c>
      <c r="E62" s="2">
        <v>552752.44476620783</v>
      </c>
      <c r="F62" s="2">
        <v>191885</v>
      </c>
      <c r="G62" s="2">
        <v>8636</v>
      </c>
      <c r="H62" s="2">
        <v>183229</v>
      </c>
      <c r="I62" s="3">
        <v>4</v>
      </c>
      <c r="J62" s="3">
        <v>15</v>
      </c>
      <c r="K62" s="2">
        <v>552763.98</v>
      </c>
      <c r="L62" s="2">
        <v>146640.3652397352</v>
      </c>
      <c r="N62" s="2">
        <f t="shared" si="1"/>
        <v>377821.21993589052</v>
      </c>
      <c r="O62" s="2">
        <f t="shared" si="2"/>
        <v>552752.44476620783</v>
      </c>
      <c r="P62" s="2">
        <f t="shared" si="3"/>
        <v>146640.3652397352</v>
      </c>
      <c r="Q62" s="2">
        <f t="shared" si="4"/>
        <v>191885</v>
      </c>
      <c r="R62" s="2">
        <f t="shared" si="5"/>
        <v>11.535233792150393</v>
      </c>
    </row>
    <row r="63" spans="1:18" x14ac:dyDescent="0.25">
      <c r="A63" s="59" t="s">
        <v>110</v>
      </c>
      <c r="B63" s="2">
        <v>0</v>
      </c>
      <c r="C63" s="2">
        <v>0</v>
      </c>
      <c r="D63" s="2">
        <v>137613.518718609</v>
      </c>
      <c r="E63" s="2">
        <v>536029.33263686532</v>
      </c>
      <c r="F63" s="2">
        <v>30185</v>
      </c>
      <c r="G63" s="2">
        <v>23276</v>
      </c>
      <c r="H63" s="2">
        <v>6748</v>
      </c>
      <c r="I63" s="3">
        <v>5</v>
      </c>
      <c r="J63" s="3">
        <v>29</v>
      </c>
      <c r="K63" s="2">
        <v>571625.01</v>
      </c>
      <c r="L63" s="2">
        <v>137613.518718609</v>
      </c>
      <c r="N63" s="2">
        <f t="shared" si="1"/>
        <v>366390.52128288808</v>
      </c>
      <c r="O63" s="2">
        <f t="shared" si="2"/>
        <v>536029.33263686532</v>
      </c>
      <c r="P63" s="2">
        <f t="shared" si="3"/>
        <v>137613.518718609</v>
      </c>
      <c r="Q63" s="2">
        <f t="shared" si="4"/>
        <v>30185</v>
      </c>
      <c r="R63" s="2">
        <f t="shared" si="5"/>
        <v>35595.677363134688</v>
      </c>
    </row>
    <row r="64" spans="1:18" x14ac:dyDescent="0.25">
      <c r="A64" s="59" t="s">
        <v>108</v>
      </c>
      <c r="B64" s="2">
        <v>0</v>
      </c>
      <c r="C64" s="2">
        <v>0</v>
      </c>
      <c r="D64" s="2">
        <v>154241.0735022123</v>
      </c>
      <c r="E64" s="2">
        <v>530654.21888890502</v>
      </c>
      <c r="F64" s="2">
        <v>115294</v>
      </c>
      <c r="G64" s="2">
        <v>2648</v>
      </c>
      <c r="H64" s="2">
        <v>112646</v>
      </c>
      <c r="I64" s="3">
        <v>2</v>
      </c>
      <c r="J64" s="3">
        <v>20</v>
      </c>
      <c r="K64" s="2">
        <v>644479.11</v>
      </c>
      <c r="L64" s="2">
        <v>154241.0735022123</v>
      </c>
      <c r="N64" s="2">
        <f t="shared" si="1"/>
        <v>362716.48591176007</v>
      </c>
      <c r="O64" s="2">
        <f t="shared" si="2"/>
        <v>530654.21888890502</v>
      </c>
      <c r="P64" s="2">
        <f t="shared" si="3"/>
        <v>154241.0735022123</v>
      </c>
      <c r="Q64" s="2">
        <f t="shared" si="4"/>
        <v>115294</v>
      </c>
      <c r="R64" s="2">
        <f t="shared" si="5"/>
        <v>113824.89111109497</v>
      </c>
    </row>
    <row r="65" spans="1:18" x14ac:dyDescent="0.25">
      <c r="A65" s="59" t="s">
        <v>117</v>
      </c>
      <c r="B65" s="2">
        <v>0</v>
      </c>
      <c r="C65" s="2">
        <v>0</v>
      </c>
      <c r="D65" s="2">
        <v>150051.64729359691</v>
      </c>
      <c r="E65" s="2">
        <v>338567.7341091056</v>
      </c>
      <c r="F65" s="2">
        <v>15339</v>
      </c>
      <c r="G65" s="2">
        <v>2541</v>
      </c>
      <c r="H65" s="2">
        <v>12710</v>
      </c>
      <c r="I65" s="3">
        <v>7</v>
      </c>
      <c r="J65" s="3">
        <v>30</v>
      </c>
      <c r="K65" s="2">
        <v>635034.07999999996</v>
      </c>
      <c r="L65" s="2">
        <v>150051.64729359691</v>
      </c>
      <c r="N65" s="2">
        <f t="shared" si="1"/>
        <v>231420.18736097444</v>
      </c>
      <c r="O65" s="2">
        <f t="shared" si="2"/>
        <v>338567.7341091056</v>
      </c>
      <c r="P65" s="2">
        <f t="shared" si="3"/>
        <v>150051.64729359691</v>
      </c>
      <c r="Q65" s="2">
        <f t="shared" si="4"/>
        <v>15339</v>
      </c>
      <c r="R65" s="2">
        <f t="shared" si="5"/>
        <v>296466.34589089436</v>
      </c>
    </row>
    <row r="66" spans="1:18" x14ac:dyDescent="0.25">
      <c r="A66" s="59" t="s">
        <v>173</v>
      </c>
      <c r="B66" s="2">
        <v>122451.20942589411</v>
      </c>
      <c r="C66" s="2">
        <v>303231.53870198218</v>
      </c>
      <c r="D66" s="2">
        <v>10391.2563466834</v>
      </c>
      <c r="E66" s="2">
        <v>41639.310381014147</v>
      </c>
      <c r="F66" s="2">
        <v>12858</v>
      </c>
      <c r="G66" s="2">
        <v>2853</v>
      </c>
      <c r="H66" s="2">
        <v>9580</v>
      </c>
      <c r="I66" s="3">
        <v>5</v>
      </c>
      <c r="J66" s="3">
        <v>26</v>
      </c>
      <c r="K66" s="2">
        <v>1406132.37</v>
      </c>
      <c r="L66" s="2">
        <v>132842.4657725775</v>
      </c>
      <c r="N66" s="2">
        <f t="shared" si="1"/>
        <v>235728.53662542466</v>
      </c>
      <c r="O66" s="2">
        <f t="shared" si="2"/>
        <v>344870.84908299631</v>
      </c>
      <c r="P66" s="2">
        <f t="shared" si="3"/>
        <v>132842.4657725775</v>
      </c>
      <c r="Q66" s="2">
        <f t="shared" si="4"/>
        <v>12858</v>
      </c>
      <c r="R66" s="2">
        <f t="shared" si="5"/>
        <v>1061261.5209170037</v>
      </c>
    </row>
    <row r="67" spans="1:18" x14ac:dyDescent="0.25">
      <c r="A67" s="59" t="s">
        <v>219</v>
      </c>
      <c r="B67" s="2">
        <v>118674.10381760199</v>
      </c>
      <c r="C67" s="2">
        <v>442835.82234667469</v>
      </c>
      <c r="D67" s="2">
        <v>40108.496557053928</v>
      </c>
      <c r="E67" s="2">
        <v>150355.19704858321</v>
      </c>
      <c r="F67" s="2">
        <v>45566</v>
      </c>
      <c r="G67" s="2">
        <v>2389</v>
      </c>
      <c r="H67" s="2">
        <v>43172</v>
      </c>
      <c r="I67" s="3">
        <v>3</v>
      </c>
      <c r="J67" s="3">
        <v>10</v>
      </c>
      <c r="K67" s="2">
        <v>4399952.0599999996</v>
      </c>
      <c r="L67" s="2">
        <v>158782.60037465591</v>
      </c>
      <c r="N67" s="2">
        <f t="shared" ref="N67:N130" si="6">(C67+E67)/$M$1</f>
        <v>405462.07750872039</v>
      </c>
      <c r="O67" s="2">
        <f t="shared" ref="O67:O130" si="7">(C67+E67)</f>
        <v>593191.01939525793</v>
      </c>
      <c r="P67" s="2">
        <f t="shared" ref="P67:P130" si="8">B67+D67</f>
        <v>158782.60037465591</v>
      </c>
      <c r="Q67" s="2">
        <f t="shared" ref="Q67:Q130" si="9">F67</f>
        <v>45566</v>
      </c>
      <c r="R67" s="2">
        <f t="shared" ref="R67:R130" si="10">K67-C67-E67</f>
        <v>3806761.0406047418</v>
      </c>
    </row>
    <row r="68" spans="1:18" x14ac:dyDescent="0.25">
      <c r="A68" s="59" t="s">
        <v>175</v>
      </c>
      <c r="B68" s="2">
        <v>0</v>
      </c>
      <c r="C68" s="2">
        <v>0</v>
      </c>
      <c r="D68" s="2">
        <v>96654.518915430643</v>
      </c>
      <c r="E68" s="2">
        <v>308172.58881081792</v>
      </c>
      <c r="F68" s="2">
        <v>162529</v>
      </c>
      <c r="G68" s="2">
        <v>125431</v>
      </c>
      <c r="H68" s="2">
        <v>24971</v>
      </c>
      <c r="I68" s="3">
        <v>5</v>
      </c>
      <c r="J68" s="3">
        <v>31</v>
      </c>
      <c r="K68" s="2">
        <v>489833.39</v>
      </c>
      <c r="L68" s="2">
        <v>96654.518915430643</v>
      </c>
      <c r="N68" s="2">
        <f t="shared" si="6"/>
        <v>210644.28490144765</v>
      </c>
      <c r="O68" s="2">
        <f t="shared" si="7"/>
        <v>308172.58881081792</v>
      </c>
      <c r="P68" s="2">
        <f t="shared" si="8"/>
        <v>96654.518915430643</v>
      </c>
      <c r="Q68" s="2">
        <f t="shared" si="9"/>
        <v>162529</v>
      </c>
      <c r="R68" s="2">
        <f t="shared" si="10"/>
        <v>181660.80118918209</v>
      </c>
    </row>
    <row r="69" spans="1:18" x14ac:dyDescent="0.25">
      <c r="A69" s="59" t="s">
        <v>383</v>
      </c>
      <c r="B69" s="2">
        <v>0</v>
      </c>
      <c r="C69" s="2">
        <v>0</v>
      </c>
      <c r="D69" s="2">
        <v>136545.66062985681</v>
      </c>
      <c r="E69" s="2">
        <v>449260.49145491899</v>
      </c>
      <c r="F69" s="2">
        <v>1896235</v>
      </c>
      <c r="G69" s="2">
        <v>741056</v>
      </c>
      <c r="H69" s="2">
        <v>109238</v>
      </c>
      <c r="I69" s="3">
        <v>5</v>
      </c>
      <c r="J69" s="3">
        <v>16</v>
      </c>
      <c r="K69" s="2">
        <v>543373.9</v>
      </c>
      <c r="L69" s="2">
        <v>136545.66062985681</v>
      </c>
      <c r="N69" s="2">
        <f t="shared" si="6"/>
        <v>307081.67563562474</v>
      </c>
      <c r="O69" s="2">
        <f t="shared" si="7"/>
        <v>449260.49145491899</v>
      </c>
      <c r="P69" s="2">
        <f t="shared" si="8"/>
        <v>136545.66062985681</v>
      </c>
      <c r="Q69" s="2">
        <f t="shared" si="9"/>
        <v>1896235</v>
      </c>
      <c r="R69" s="2">
        <f t="shared" si="10"/>
        <v>94113.408545081038</v>
      </c>
    </row>
    <row r="70" spans="1:18" x14ac:dyDescent="0.25">
      <c r="A70" s="59" t="s">
        <v>144</v>
      </c>
      <c r="B70" s="2">
        <v>38723.774794735713</v>
      </c>
      <c r="C70" s="2">
        <v>156288.9432685542</v>
      </c>
      <c r="D70" s="2">
        <v>78989.958042079772</v>
      </c>
      <c r="E70" s="2">
        <v>317540.79965095402</v>
      </c>
      <c r="F70" s="2">
        <v>226589</v>
      </c>
      <c r="G70" s="2">
        <v>1614</v>
      </c>
      <c r="H70" s="2">
        <v>3739</v>
      </c>
      <c r="I70" s="3">
        <v>10</v>
      </c>
      <c r="J70" s="3">
        <v>40</v>
      </c>
      <c r="K70" s="2">
        <v>853043.27</v>
      </c>
      <c r="L70" s="2">
        <v>117713.7328368155</v>
      </c>
      <c r="N70" s="2">
        <f t="shared" si="6"/>
        <v>323875.42236466729</v>
      </c>
      <c r="O70" s="2">
        <f t="shared" si="7"/>
        <v>473829.74291950825</v>
      </c>
      <c r="P70" s="2">
        <f t="shared" si="8"/>
        <v>117713.73283681548</v>
      </c>
      <c r="Q70" s="2">
        <f t="shared" si="9"/>
        <v>226589</v>
      </c>
      <c r="R70" s="2">
        <f t="shared" si="10"/>
        <v>379213.52708049183</v>
      </c>
    </row>
    <row r="71" spans="1:18" x14ac:dyDescent="0.25">
      <c r="A71" s="59" t="s">
        <v>98</v>
      </c>
      <c r="B71" s="2">
        <v>0</v>
      </c>
      <c r="C71" s="2">
        <v>0</v>
      </c>
      <c r="D71" s="2">
        <v>129476.8620378521</v>
      </c>
      <c r="E71" s="2">
        <v>473048.65150107152</v>
      </c>
      <c r="F71" s="2">
        <v>951970</v>
      </c>
      <c r="G71" s="2">
        <v>750691</v>
      </c>
      <c r="H71" s="2">
        <v>201270</v>
      </c>
      <c r="I71" s="3">
        <v>3</v>
      </c>
      <c r="J71" s="3">
        <v>31</v>
      </c>
      <c r="K71" s="2">
        <v>1106216.27</v>
      </c>
      <c r="L71" s="2">
        <v>129476.8620378521</v>
      </c>
      <c r="N71" s="2">
        <f t="shared" si="6"/>
        <v>323341.52529123134</v>
      </c>
      <c r="O71" s="2">
        <f t="shared" si="7"/>
        <v>473048.65150107152</v>
      </c>
      <c r="P71" s="2">
        <f t="shared" si="8"/>
        <v>129476.8620378521</v>
      </c>
      <c r="Q71" s="2">
        <f t="shared" si="9"/>
        <v>951970</v>
      </c>
      <c r="R71" s="2">
        <f t="shared" si="10"/>
        <v>633167.6184989285</v>
      </c>
    </row>
    <row r="72" spans="1:18" x14ac:dyDescent="0.25">
      <c r="A72" s="59" t="s">
        <v>600</v>
      </c>
      <c r="B72" s="2">
        <v>68390.666247493093</v>
      </c>
      <c r="C72" s="2">
        <v>255001.09328692601</v>
      </c>
      <c r="D72" s="2">
        <v>0</v>
      </c>
      <c r="E72" s="2">
        <v>122505.5968203565</v>
      </c>
      <c r="F72" s="2">
        <v>420214</v>
      </c>
      <c r="G72" s="2">
        <v>67721</v>
      </c>
      <c r="H72" s="2">
        <v>352493</v>
      </c>
      <c r="I72" s="3">
        <v>2</v>
      </c>
      <c r="J72" s="3">
        <v>6</v>
      </c>
      <c r="K72" s="2">
        <v>377506.69</v>
      </c>
      <c r="L72" s="2">
        <v>68390.666247493093</v>
      </c>
      <c r="N72" s="2">
        <f t="shared" si="6"/>
        <v>258036.01511092443</v>
      </c>
      <c r="O72" s="2">
        <f t="shared" si="7"/>
        <v>377506.69010728248</v>
      </c>
      <c r="P72" s="2">
        <f t="shared" si="8"/>
        <v>68390.666247493093</v>
      </c>
      <c r="Q72" s="2">
        <f t="shared" si="9"/>
        <v>420214</v>
      </c>
      <c r="R72" s="2">
        <f t="shared" si="10"/>
        <v>-1.0728251072578132E-4</v>
      </c>
    </row>
    <row r="73" spans="1:18" x14ac:dyDescent="0.25">
      <c r="A73" s="59" t="s">
        <v>333</v>
      </c>
      <c r="B73" s="2">
        <v>0</v>
      </c>
      <c r="C73" s="2">
        <v>0</v>
      </c>
      <c r="D73" s="2">
        <v>124073.07198494081</v>
      </c>
      <c r="E73" s="2">
        <v>312817.23591277318</v>
      </c>
      <c r="F73" s="2">
        <v>133917</v>
      </c>
      <c r="G73" s="2">
        <v>43450</v>
      </c>
      <c r="H73" s="2">
        <v>46088</v>
      </c>
      <c r="I73" s="3">
        <v>8</v>
      </c>
      <c r="J73" s="3">
        <v>43</v>
      </c>
      <c r="K73" s="2">
        <v>424222.47</v>
      </c>
      <c r="L73" s="2">
        <v>124073.07198494081</v>
      </c>
      <c r="N73" s="2">
        <f t="shared" si="6"/>
        <v>213819.02659793108</v>
      </c>
      <c r="O73" s="2">
        <f t="shared" si="7"/>
        <v>312817.23591277318</v>
      </c>
      <c r="P73" s="2">
        <f t="shared" si="8"/>
        <v>124073.07198494081</v>
      </c>
      <c r="Q73" s="2">
        <f t="shared" si="9"/>
        <v>133917</v>
      </c>
      <c r="R73" s="2">
        <f t="shared" si="10"/>
        <v>111405.2340872268</v>
      </c>
    </row>
    <row r="74" spans="1:18" x14ac:dyDescent="0.25">
      <c r="A74" s="59" t="s">
        <v>103</v>
      </c>
      <c r="B74" s="2">
        <v>0</v>
      </c>
      <c r="C74" s="2">
        <v>0</v>
      </c>
      <c r="D74" s="2">
        <v>132822.82198874859</v>
      </c>
      <c r="E74" s="2">
        <v>436620.55364743428</v>
      </c>
      <c r="F74" s="2">
        <v>132464</v>
      </c>
      <c r="G74" s="2">
        <v>110362</v>
      </c>
      <c r="H74" s="2">
        <v>6956</v>
      </c>
      <c r="I74" s="3">
        <v>3</v>
      </c>
      <c r="J74" s="3">
        <v>15</v>
      </c>
      <c r="K74" s="2">
        <v>762187.59</v>
      </c>
      <c r="L74" s="2">
        <v>132822.82198874859</v>
      </c>
      <c r="N74" s="2">
        <f t="shared" si="6"/>
        <v>298441.93687452783</v>
      </c>
      <c r="O74" s="2">
        <f t="shared" si="7"/>
        <v>436620.55364743428</v>
      </c>
      <c r="P74" s="2">
        <f t="shared" si="8"/>
        <v>132822.82198874859</v>
      </c>
      <c r="Q74" s="2">
        <f t="shared" si="9"/>
        <v>132464</v>
      </c>
      <c r="R74" s="2">
        <f t="shared" si="10"/>
        <v>325567.03635256569</v>
      </c>
    </row>
    <row r="75" spans="1:18" x14ac:dyDescent="0.25">
      <c r="A75" s="59" t="s">
        <v>71</v>
      </c>
      <c r="B75" s="2">
        <v>0</v>
      </c>
      <c r="C75" s="2">
        <v>0</v>
      </c>
      <c r="D75" s="2">
        <v>127984.36406842151</v>
      </c>
      <c r="E75" s="2">
        <v>485047.17887416721</v>
      </c>
      <c r="F75" s="2">
        <v>6548130</v>
      </c>
      <c r="G75" s="2">
        <v>5141341</v>
      </c>
      <c r="H75" s="2">
        <v>122082</v>
      </c>
      <c r="I75" s="3">
        <v>7</v>
      </c>
      <c r="J75" s="3">
        <v>42</v>
      </c>
      <c r="K75" s="2">
        <v>6022062.3600000003</v>
      </c>
      <c r="L75" s="2">
        <v>127984.36406842151</v>
      </c>
      <c r="N75" s="2">
        <f t="shared" si="6"/>
        <v>331542.84270278004</v>
      </c>
      <c r="O75" s="2">
        <f t="shared" si="7"/>
        <v>485047.17887416721</v>
      </c>
      <c r="P75" s="2">
        <f t="shared" si="8"/>
        <v>127984.36406842151</v>
      </c>
      <c r="Q75" s="2">
        <f t="shared" si="9"/>
        <v>6548130</v>
      </c>
      <c r="R75" s="2">
        <f t="shared" si="10"/>
        <v>5537015.1811258327</v>
      </c>
    </row>
    <row r="76" spans="1:18" x14ac:dyDescent="0.25">
      <c r="A76" s="59" t="s">
        <v>85</v>
      </c>
      <c r="B76" s="2">
        <v>0</v>
      </c>
      <c r="C76" s="2">
        <v>0</v>
      </c>
      <c r="D76" s="2">
        <v>115009.40197020709</v>
      </c>
      <c r="E76" s="2">
        <v>442922.49206952512</v>
      </c>
      <c r="F76" s="2">
        <v>23381</v>
      </c>
      <c r="G76" s="2">
        <v>21106</v>
      </c>
      <c r="H76" s="2">
        <v>2241</v>
      </c>
      <c r="I76" s="3">
        <v>4</v>
      </c>
      <c r="J76" s="3">
        <v>18</v>
      </c>
      <c r="K76" s="2">
        <v>1459309.16</v>
      </c>
      <c r="L76" s="2">
        <v>115009.40197020709</v>
      </c>
      <c r="N76" s="2">
        <f t="shared" si="6"/>
        <v>302749.48193405679</v>
      </c>
      <c r="O76" s="2">
        <f t="shared" si="7"/>
        <v>442922.49206952512</v>
      </c>
      <c r="P76" s="2">
        <f t="shared" si="8"/>
        <v>115009.40197020709</v>
      </c>
      <c r="Q76" s="2">
        <f t="shared" si="9"/>
        <v>23381</v>
      </c>
      <c r="R76" s="2">
        <f t="shared" si="10"/>
        <v>1016386.6679304747</v>
      </c>
    </row>
    <row r="77" spans="1:18" x14ac:dyDescent="0.25">
      <c r="A77" s="59" t="s">
        <v>392</v>
      </c>
      <c r="B77" s="2">
        <v>0</v>
      </c>
      <c r="C77" s="2">
        <v>0</v>
      </c>
      <c r="D77" s="2">
        <v>112866.4536334203</v>
      </c>
      <c r="E77" s="2">
        <v>426343.94322589831</v>
      </c>
      <c r="F77" s="2">
        <v>16561</v>
      </c>
      <c r="G77" s="2">
        <v>1603</v>
      </c>
      <c r="H77" s="2">
        <v>14654</v>
      </c>
      <c r="I77" s="3">
        <v>4</v>
      </c>
      <c r="J77" s="3">
        <v>11</v>
      </c>
      <c r="K77" s="2">
        <v>473662.82</v>
      </c>
      <c r="L77" s="2">
        <v>112866.4536334203</v>
      </c>
      <c r="N77" s="2">
        <f t="shared" si="6"/>
        <v>291417.596189951</v>
      </c>
      <c r="O77" s="2">
        <f t="shared" si="7"/>
        <v>426343.94322589831</v>
      </c>
      <c r="P77" s="2">
        <f t="shared" si="8"/>
        <v>112866.4536334203</v>
      </c>
      <c r="Q77" s="2">
        <f t="shared" si="9"/>
        <v>16561</v>
      </c>
      <c r="R77" s="2">
        <f t="shared" si="10"/>
        <v>47318.876774101693</v>
      </c>
    </row>
    <row r="78" spans="1:18" x14ac:dyDescent="0.25">
      <c r="A78" s="59" t="s">
        <v>168</v>
      </c>
      <c r="B78" s="2">
        <v>49789.572567392148</v>
      </c>
      <c r="C78" s="2">
        <v>198273.39863222939</v>
      </c>
      <c r="D78" s="2">
        <v>48028.941183651958</v>
      </c>
      <c r="E78" s="2">
        <v>192517.06299495319</v>
      </c>
      <c r="F78" s="2">
        <v>47563</v>
      </c>
      <c r="G78" s="2">
        <v>30276</v>
      </c>
      <c r="H78" s="2">
        <v>8778</v>
      </c>
      <c r="I78" s="3">
        <v>9</v>
      </c>
      <c r="J78" s="3">
        <v>65</v>
      </c>
      <c r="K78" s="2">
        <v>25619551.129999999</v>
      </c>
      <c r="L78" s="2">
        <v>97818.513751044113</v>
      </c>
      <c r="N78" s="2">
        <f t="shared" si="6"/>
        <v>267115.83159752737</v>
      </c>
      <c r="O78" s="2">
        <f t="shared" si="7"/>
        <v>390790.46162718255</v>
      </c>
      <c r="P78" s="2">
        <f t="shared" si="8"/>
        <v>97818.513751044113</v>
      </c>
      <c r="Q78" s="2">
        <f t="shared" si="9"/>
        <v>47563</v>
      </c>
      <c r="R78" s="2">
        <f t="shared" si="10"/>
        <v>25228760.668372817</v>
      </c>
    </row>
    <row r="79" spans="1:18" x14ac:dyDescent="0.25">
      <c r="A79" s="59" t="s">
        <v>133</v>
      </c>
      <c r="B79" s="2">
        <v>132588.58174322441</v>
      </c>
      <c r="C79" s="2">
        <v>427566.24362168863</v>
      </c>
      <c r="D79" s="2">
        <v>0</v>
      </c>
      <c r="E79" s="2">
        <v>0</v>
      </c>
      <c r="F79" s="2">
        <v>167942</v>
      </c>
      <c r="G79" s="2">
        <v>161980</v>
      </c>
      <c r="H79" s="2">
        <v>5936</v>
      </c>
      <c r="I79" s="3">
        <v>7</v>
      </c>
      <c r="J79" s="3">
        <v>53</v>
      </c>
      <c r="K79" s="2">
        <v>1667272.3</v>
      </c>
      <c r="L79" s="2">
        <v>132588.58174322441</v>
      </c>
      <c r="N79" s="2">
        <f t="shared" si="6"/>
        <v>292253.07151174889</v>
      </c>
      <c r="O79" s="2">
        <f t="shared" si="7"/>
        <v>427566.24362168863</v>
      </c>
      <c r="P79" s="2">
        <f t="shared" si="8"/>
        <v>132588.58174322441</v>
      </c>
      <c r="Q79" s="2">
        <f t="shared" si="9"/>
        <v>167942</v>
      </c>
      <c r="R79" s="2">
        <f t="shared" si="10"/>
        <v>1239706.0563783115</v>
      </c>
    </row>
    <row r="80" spans="1:18" x14ac:dyDescent="0.25">
      <c r="A80" s="59" t="s">
        <v>601</v>
      </c>
      <c r="B80" s="2">
        <v>91240.007288547597</v>
      </c>
      <c r="C80" s="2">
        <v>171307.74326555399</v>
      </c>
      <c r="D80" s="2">
        <v>0</v>
      </c>
      <c r="E80" s="2">
        <v>0</v>
      </c>
      <c r="F80" s="2">
        <v>131287</v>
      </c>
      <c r="G80" s="2">
        <v>131271</v>
      </c>
      <c r="H80" s="2">
        <v>0</v>
      </c>
      <c r="I80" s="3">
        <v>3</v>
      </c>
      <c r="J80" s="3">
        <v>7</v>
      </c>
      <c r="K80" s="2">
        <v>171307.74</v>
      </c>
      <c r="L80" s="2">
        <v>91240.007288547597</v>
      </c>
      <c r="N80" s="2">
        <f t="shared" si="6"/>
        <v>117093.46771398085</v>
      </c>
      <c r="O80" s="2">
        <f t="shared" si="7"/>
        <v>171307.74326555399</v>
      </c>
      <c r="P80" s="2">
        <f t="shared" si="8"/>
        <v>91240.007288547597</v>
      </c>
      <c r="Q80" s="2">
        <f t="shared" si="9"/>
        <v>131287</v>
      </c>
      <c r="R80" s="2">
        <f t="shared" si="10"/>
        <v>-3.2655539980623871E-3</v>
      </c>
    </row>
    <row r="81" spans="1:18" x14ac:dyDescent="0.25">
      <c r="A81" s="59" t="s">
        <v>165</v>
      </c>
      <c r="B81" s="2">
        <v>126071.2115676613</v>
      </c>
      <c r="C81" s="2">
        <v>512922.91238151758</v>
      </c>
      <c r="D81" s="2">
        <v>0</v>
      </c>
      <c r="E81" s="2">
        <v>0</v>
      </c>
      <c r="F81" s="2">
        <v>117818</v>
      </c>
      <c r="G81" s="2">
        <v>117805</v>
      </c>
      <c r="H81" s="2">
        <v>0</v>
      </c>
      <c r="I81" s="3">
        <v>4</v>
      </c>
      <c r="J81" s="3">
        <v>15</v>
      </c>
      <c r="K81" s="2">
        <v>514570.19</v>
      </c>
      <c r="L81" s="2">
        <v>126071.2115676613</v>
      </c>
      <c r="N81" s="2">
        <f t="shared" si="6"/>
        <v>350596.65918080491</v>
      </c>
      <c r="O81" s="2">
        <f t="shared" si="7"/>
        <v>512922.91238151758</v>
      </c>
      <c r="P81" s="2">
        <f t="shared" si="8"/>
        <v>126071.2115676613</v>
      </c>
      <c r="Q81" s="2">
        <f t="shared" si="9"/>
        <v>117818</v>
      </c>
      <c r="R81" s="2">
        <f t="shared" si="10"/>
        <v>1647.2776184824179</v>
      </c>
    </row>
    <row r="82" spans="1:18" x14ac:dyDescent="0.25">
      <c r="A82" s="59" t="s">
        <v>192</v>
      </c>
      <c r="B82" s="2">
        <v>0</v>
      </c>
      <c r="C82" s="2">
        <v>0</v>
      </c>
      <c r="D82" s="2">
        <v>89157.333998583679</v>
      </c>
      <c r="E82" s="2">
        <v>334042.06636154902</v>
      </c>
      <c r="F82" s="2">
        <v>32073</v>
      </c>
      <c r="G82" s="2">
        <v>1277</v>
      </c>
      <c r="H82" s="2">
        <v>30582</v>
      </c>
      <c r="I82" s="3">
        <v>6</v>
      </c>
      <c r="J82" s="3">
        <v>21</v>
      </c>
      <c r="K82" s="2">
        <v>680681.48</v>
      </c>
      <c r="L82" s="2">
        <v>89157.333998583679</v>
      </c>
      <c r="N82" s="2">
        <f t="shared" si="6"/>
        <v>228326.77126558372</v>
      </c>
      <c r="O82" s="2">
        <f t="shared" si="7"/>
        <v>334042.06636154902</v>
      </c>
      <c r="P82" s="2">
        <f t="shared" si="8"/>
        <v>89157.333998583679</v>
      </c>
      <c r="Q82" s="2">
        <f t="shared" si="9"/>
        <v>32073</v>
      </c>
      <c r="R82" s="2">
        <f t="shared" si="10"/>
        <v>346639.41363845096</v>
      </c>
    </row>
    <row r="83" spans="1:18" x14ac:dyDescent="0.25">
      <c r="A83" s="59" t="s">
        <v>136</v>
      </c>
      <c r="B83" s="2">
        <v>0</v>
      </c>
      <c r="C83" s="2">
        <v>0</v>
      </c>
      <c r="D83" s="2">
        <v>96209.923601182454</v>
      </c>
      <c r="E83" s="2">
        <v>340170.05502978747</v>
      </c>
      <c r="F83" s="2">
        <v>18656</v>
      </c>
      <c r="G83" s="2">
        <v>533</v>
      </c>
      <c r="H83" s="2">
        <v>17006</v>
      </c>
      <c r="I83" s="3">
        <v>5</v>
      </c>
      <c r="J83" s="3">
        <v>23</v>
      </c>
      <c r="K83" s="2">
        <v>343861.32</v>
      </c>
      <c r="L83" s="2">
        <v>96209.923601182454</v>
      </c>
      <c r="N83" s="2">
        <f t="shared" si="6"/>
        <v>232515.4169718301</v>
      </c>
      <c r="O83" s="2">
        <f t="shared" si="7"/>
        <v>340170.05502978747</v>
      </c>
      <c r="P83" s="2">
        <f t="shared" si="8"/>
        <v>96209.923601182454</v>
      </c>
      <c r="Q83" s="2">
        <f t="shared" si="9"/>
        <v>18656</v>
      </c>
      <c r="R83" s="2">
        <f t="shared" si="10"/>
        <v>3691.2649702125345</v>
      </c>
    </row>
    <row r="84" spans="1:18" x14ac:dyDescent="0.25">
      <c r="A84" s="59" t="s">
        <v>140</v>
      </c>
      <c r="B84" s="2">
        <v>0</v>
      </c>
      <c r="C84" s="2">
        <v>0</v>
      </c>
      <c r="D84" s="2">
        <v>91184.99289577319</v>
      </c>
      <c r="E84" s="2">
        <v>338399.76062244951</v>
      </c>
      <c r="F84" s="2">
        <v>18182</v>
      </c>
      <c r="G84" s="2">
        <v>11873</v>
      </c>
      <c r="H84" s="2">
        <v>6286</v>
      </c>
      <c r="I84" s="3">
        <v>6</v>
      </c>
      <c r="J84" s="3">
        <v>46</v>
      </c>
      <c r="K84" s="2">
        <v>500049.52</v>
      </c>
      <c r="L84" s="2">
        <v>91184.99289577319</v>
      </c>
      <c r="N84" s="2">
        <f t="shared" si="6"/>
        <v>231305.37294767567</v>
      </c>
      <c r="O84" s="2">
        <f t="shared" si="7"/>
        <v>338399.76062244951</v>
      </c>
      <c r="P84" s="2">
        <f t="shared" si="8"/>
        <v>91184.99289577319</v>
      </c>
      <c r="Q84" s="2">
        <f t="shared" si="9"/>
        <v>18182</v>
      </c>
      <c r="R84" s="2">
        <f t="shared" si="10"/>
        <v>161649.75937755051</v>
      </c>
    </row>
    <row r="85" spans="1:18" x14ac:dyDescent="0.25">
      <c r="A85" s="59" t="s">
        <v>64</v>
      </c>
      <c r="B85" s="2">
        <v>0</v>
      </c>
      <c r="C85" s="2">
        <v>0</v>
      </c>
      <c r="D85" s="2">
        <v>100791.852138293</v>
      </c>
      <c r="E85" s="2">
        <v>400853.19635613961</v>
      </c>
      <c r="F85" s="2">
        <v>1493862</v>
      </c>
      <c r="G85" s="2">
        <v>1410658</v>
      </c>
      <c r="H85" s="2">
        <v>81643</v>
      </c>
      <c r="I85" s="3">
        <v>9</v>
      </c>
      <c r="J85" s="3">
        <v>34</v>
      </c>
      <c r="K85" s="2">
        <v>22303337</v>
      </c>
      <c r="L85" s="2">
        <v>100791.852138293</v>
      </c>
      <c r="N85" s="2">
        <f t="shared" si="6"/>
        <v>273993.98247172905</v>
      </c>
      <c r="O85" s="2">
        <f t="shared" si="7"/>
        <v>400853.19635613961</v>
      </c>
      <c r="P85" s="2">
        <f t="shared" si="8"/>
        <v>100791.852138293</v>
      </c>
      <c r="Q85" s="2">
        <f t="shared" si="9"/>
        <v>1493862</v>
      </c>
      <c r="R85" s="2">
        <f t="shared" si="10"/>
        <v>21902483.80364386</v>
      </c>
    </row>
    <row r="86" spans="1:18" x14ac:dyDescent="0.25">
      <c r="A86" s="59" t="s">
        <v>118</v>
      </c>
      <c r="B86" s="2">
        <v>0</v>
      </c>
      <c r="C86" s="2">
        <v>0</v>
      </c>
      <c r="D86" s="2">
        <v>97299.136857223115</v>
      </c>
      <c r="E86" s="2">
        <v>369178.01296067401</v>
      </c>
      <c r="F86" s="2">
        <v>19003</v>
      </c>
      <c r="G86" s="2">
        <v>533</v>
      </c>
      <c r="H86" s="2">
        <v>18470</v>
      </c>
      <c r="I86" s="3">
        <v>4</v>
      </c>
      <c r="J86" s="3">
        <v>11</v>
      </c>
      <c r="K86" s="2">
        <v>369178.06</v>
      </c>
      <c r="L86" s="2">
        <v>97299.136857223115</v>
      </c>
      <c r="N86" s="2">
        <f t="shared" si="6"/>
        <v>252343.13941262747</v>
      </c>
      <c r="O86" s="2">
        <f t="shared" si="7"/>
        <v>369178.01296067401</v>
      </c>
      <c r="P86" s="2">
        <f t="shared" si="8"/>
        <v>97299.136857223115</v>
      </c>
      <c r="Q86" s="2">
        <f t="shared" si="9"/>
        <v>19003</v>
      </c>
      <c r="R86" s="2">
        <f t="shared" si="10"/>
        <v>4.7039325989317149E-2</v>
      </c>
    </row>
    <row r="87" spans="1:18" x14ac:dyDescent="0.25">
      <c r="A87" s="59" t="s">
        <v>101</v>
      </c>
      <c r="B87" s="2">
        <v>0</v>
      </c>
      <c r="C87" s="2">
        <v>0</v>
      </c>
      <c r="D87" s="2">
        <v>100408.36092608261</v>
      </c>
      <c r="E87" s="2">
        <v>370962.24083172862</v>
      </c>
      <c r="F87" s="2">
        <v>948</v>
      </c>
      <c r="G87" s="2">
        <v>200</v>
      </c>
      <c r="H87" s="2">
        <v>542</v>
      </c>
      <c r="I87" s="3">
        <v>5</v>
      </c>
      <c r="J87" s="3">
        <v>16</v>
      </c>
      <c r="K87" s="2">
        <v>797620.78</v>
      </c>
      <c r="L87" s="2">
        <v>100408.36092608261</v>
      </c>
      <c r="N87" s="2">
        <f t="shared" si="6"/>
        <v>253562.70733542624</v>
      </c>
      <c r="O87" s="2">
        <f t="shared" si="7"/>
        <v>370962.24083172862</v>
      </c>
      <c r="P87" s="2">
        <f t="shared" si="8"/>
        <v>100408.36092608261</v>
      </c>
      <c r="Q87" s="2">
        <f t="shared" si="9"/>
        <v>948</v>
      </c>
      <c r="R87" s="2">
        <f t="shared" si="10"/>
        <v>426658.53916827141</v>
      </c>
    </row>
    <row r="88" spans="1:18" x14ac:dyDescent="0.25">
      <c r="A88" s="59" t="s">
        <v>167</v>
      </c>
      <c r="B88" s="2">
        <v>0</v>
      </c>
      <c r="C88" s="2">
        <v>0</v>
      </c>
      <c r="D88" s="2">
        <v>83190.448994131511</v>
      </c>
      <c r="E88" s="2">
        <v>318391.10167647869</v>
      </c>
      <c r="F88" s="2">
        <v>65017</v>
      </c>
      <c r="G88" s="2">
        <v>63727</v>
      </c>
      <c r="H88" s="2">
        <v>1278</v>
      </c>
      <c r="I88" s="3">
        <v>5</v>
      </c>
      <c r="J88" s="3">
        <v>20</v>
      </c>
      <c r="K88" s="2">
        <v>553893.57999999996</v>
      </c>
      <c r="L88" s="2">
        <v>83190.448994131511</v>
      </c>
      <c r="N88" s="2">
        <f t="shared" si="6"/>
        <v>217628.91433798952</v>
      </c>
      <c r="O88" s="2">
        <f t="shared" si="7"/>
        <v>318391.10167647869</v>
      </c>
      <c r="P88" s="2">
        <f t="shared" si="8"/>
        <v>83190.448994131511</v>
      </c>
      <c r="Q88" s="2">
        <f t="shared" si="9"/>
        <v>65017</v>
      </c>
      <c r="R88" s="2">
        <f t="shared" si="10"/>
        <v>235502.47832352127</v>
      </c>
    </row>
    <row r="89" spans="1:18" x14ac:dyDescent="0.25">
      <c r="A89" s="59" t="s">
        <v>130</v>
      </c>
      <c r="B89" s="2">
        <v>65630.805873725534</v>
      </c>
      <c r="C89" s="2">
        <v>247502.98227799771</v>
      </c>
      <c r="D89" s="2">
        <v>30305.99397664145</v>
      </c>
      <c r="E89" s="2">
        <v>114842.1152138508</v>
      </c>
      <c r="F89" s="2">
        <v>32693</v>
      </c>
      <c r="G89" s="2">
        <v>11420</v>
      </c>
      <c r="H89" s="2">
        <v>20760</v>
      </c>
      <c r="I89" s="3">
        <v>6</v>
      </c>
      <c r="J89" s="3">
        <v>17</v>
      </c>
      <c r="K89" s="2">
        <v>2487188.11</v>
      </c>
      <c r="L89" s="2">
        <v>95936.799850366981</v>
      </c>
      <c r="N89" s="2">
        <f t="shared" si="6"/>
        <v>247672.65720563807</v>
      </c>
      <c r="O89" s="2">
        <f t="shared" si="7"/>
        <v>362345.09749184852</v>
      </c>
      <c r="P89" s="2">
        <f t="shared" si="8"/>
        <v>95936.799850366981</v>
      </c>
      <c r="Q89" s="2">
        <f t="shared" si="9"/>
        <v>32693</v>
      </c>
      <c r="R89" s="2">
        <f t="shared" si="10"/>
        <v>2124843.0125081511</v>
      </c>
    </row>
    <row r="90" spans="1:18" x14ac:dyDescent="0.25">
      <c r="A90" s="59" t="s">
        <v>169</v>
      </c>
      <c r="B90" s="2">
        <v>0</v>
      </c>
      <c r="C90" s="2">
        <v>0</v>
      </c>
      <c r="D90" s="2">
        <v>89563.176823236878</v>
      </c>
      <c r="E90" s="2">
        <v>339649.45483146259</v>
      </c>
      <c r="F90" s="2">
        <v>17356</v>
      </c>
      <c r="G90" s="2">
        <v>1875</v>
      </c>
      <c r="H90" s="2">
        <v>14927</v>
      </c>
      <c r="I90" s="3">
        <v>7</v>
      </c>
      <c r="J90" s="3">
        <v>44</v>
      </c>
      <c r="K90" s="2">
        <v>491264.96</v>
      </c>
      <c r="L90" s="2">
        <v>89563.176823236878</v>
      </c>
      <c r="N90" s="2">
        <f t="shared" si="6"/>
        <v>232159.57268042554</v>
      </c>
      <c r="O90" s="2">
        <f t="shared" si="7"/>
        <v>339649.45483146259</v>
      </c>
      <c r="P90" s="2">
        <f t="shared" si="8"/>
        <v>89563.176823236878</v>
      </c>
      <c r="Q90" s="2">
        <f t="shared" si="9"/>
        <v>17356</v>
      </c>
      <c r="R90" s="2">
        <f t="shared" si="10"/>
        <v>151615.50516853743</v>
      </c>
    </row>
    <row r="91" spans="1:18" x14ac:dyDescent="0.25">
      <c r="A91" s="59" t="s">
        <v>150</v>
      </c>
      <c r="B91" s="2">
        <v>103564.395600848</v>
      </c>
      <c r="C91" s="2">
        <v>335090.79908048332</v>
      </c>
      <c r="D91" s="2">
        <v>0</v>
      </c>
      <c r="E91" s="2">
        <v>398.14011483810179</v>
      </c>
      <c r="F91" s="2">
        <v>1885</v>
      </c>
      <c r="G91" s="2">
        <v>737</v>
      </c>
      <c r="H91" s="2">
        <v>330</v>
      </c>
      <c r="I91" s="3">
        <v>7</v>
      </c>
      <c r="J91" s="3">
        <v>41</v>
      </c>
      <c r="K91" s="2">
        <v>452375.99</v>
      </c>
      <c r="L91" s="2">
        <v>103564.395600848</v>
      </c>
      <c r="N91" s="2">
        <f t="shared" si="6"/>
        <v>229315.7479120447</v>
      </c>
      <c r="O91" s="2">
        <f t="shared" si="7"/>
        <v>335488.93919532141</v>
      </c>
      <c r="P91" s="2">
        <f t="shared" si="8"/>
        <v>103564.395600848</v>
      </c>
      <c r="Q91" s="2">
        <f t="shared" si="9"/>
        <v>1885</v>
      </c>
      <c r="R91" s="2">
        <f t="shared" si="10"/>
        <v>116887.05080467857</v>
      </c>
    </row>
    <row r="92" spans="1:18" x14ac:dyDescent="0.25">
      <c r="A92" s="59" t="s">
        <v>378</v>
      </c>
      <c r="B92" s="2">
        <v>0</v>
      </c>
      <c r="C92" s="2">
        <v>0</v>
      </c>
      <c r="D92" s="2">
        <v>84370.445942663064</v>
      </c>
      <c r="E92" s="2">
        <v>328127.65013267333</v>
      </c>
      <c r="F92" s="2">
        <v>164417</v>
      </c>
      <c r="G92" s="2">
        <v>97870</v>
      </c>
      <c r="H92" s="2">
        <v>64996</v>
      </c>
      <c r="I92" s="3">
        <v>7</v>
      </c>
      <c r="J92" s="3">
        <v>72</v>
      </c>
      <c r="K92" s="2">
        <v>1206697.01</v>
      </c>
      <c r="L92" s="2">
        <v>84370.445942663064</v>
      </c>
      <c r="N92" s="2">
        <f t="shared" si="6"/>
        <v>224284.10808795167</v>
      </c>
      <c r="O92" s="2">
        <f t="shared" si="7"/>
        <v>328127.65013267333</v>
      </c>
      <c r="P92" s="2">
        <f t="shared" si="8"/>
        <v>84370.445942663064</v>
      </c>
      <c r="Q92" s="2">
        <f t="shared" si="9"/>
        <v>164417</v>
      </c>
      <c r="R92" s="2">
        <f t="shared" si="10"/>
        <v>878569.35986732668</v>
      </c>
    </row>
    <row r="93" spans="1:18" x14ac:dyDescent="0.25">
      <c r="A93" s="59" t="s">
        <v>172</v>
      </c>
      <c r="B93" s="2">
        <v>0</v>
      </c>
      <c r="C93" s="2">
        <v>0</v>
      </c>
      <c r="D93" s="2">
        <v>93711.585142485856</v>
      </c>
      <c r="E93" s="2">
        <v>327108.43041930982</v>
      </c>
      <c r="F93" s="2">
        <v>4335</v>
      </c>
      <c r="G93" s="2">
        <v>115</v>
      </c>
      <c r="H93" s="2">
        <v>4201</v>
      </c>
      <c r="I93" s="3">
        <v>3</v>
      </c>
      <c r="J93" s="3">
        <v>5</v>
      </c>
      <c r="K93" s="2">
        <v>327108.43</v>
      </c>
      <c r="L93" s="2">
        <v>93711.585142485856</v>
      </c>
      <c r="N93" s="2">
        <f t="shared" si="6"/>
        <v>223587.44389563214</v>
      </c>
      <c r="O93" s="2">
        <f t="shared" si="7"/>
        <v>327108.43041930982</v>
      </c>
      <c r="P93" s="2">
        <f t="shared" si="8"/>
        <v>93711.585142485856</v>
      </c>
      <c r="Q93" s="2">
        <f t="shared" si="9"/>
        <v>4335</v>
      </c>
      <c r="R93" s="2">
        <f t="shared" si="10"/>
        <v>-4.193098284304142E-4</v>
      </c>
    </row>
    <row r="94" spans="1:18" x14ac:dyDescent="0.25">
      <c r="A94" s="59" t="s">
        <v>162</v>
      </c>
      <c r="B94" s="2">
        <v>91970.858462155025</v>
      </c>
      <c r="C94" s="2">
        <v>208716.8671616631</v>
      </c>
      <c r="D94" s="2">
        <v>0</v>
      </c>
      <c r="E94" s="2">
        <v>0</v>
      </c>
      <c r="F94" s="2">
        <v>1926</v>
      </c>
      <c r="G94" s="2">
        <v>1437</v>
      </c>
      <c r="H94" s="2">
        <v>390</v>
      </c>
      <c r="I94" s="3">
        <v>7</v>
      </c>
      <c r="J94" s="3">
        <v>29</v>
      </c>
      <c r="K94" s="2">
        <v>208716.87</v>
      </c>
      <c r="L94" s="2">
        <v>91970.858462155025</v>
      </c>
      <c r="N94" s="2">
        <f t="shared" si="6"/>
        <v>142663.61391774646</v>
      </c>
      <c r="O94" s="2">
        <f t="shared" si="7"/>
        <v>208716.8671616631</v>
      </c>
      <c r="P94" s="2">
        <f t="shared" si="8"/>
        <v>91970.858462155025</v>
      </c>
      <c r="Q94" s="2">
        <f t="shared" si="9"/>
        <v>1926</v>
      </c>
      <c r="R94" s="2">
        <f t="shared" si="10"/>
        <v>2.838336891727522E-3</v>
      </c>
    </row>
    <row r="95" spans="1:18" x14ac:dyDescent="0.25">
      <c r="A95" s="59" t="s">
        <v>137</v>
      </c>
      <c r="B95" s="2">
        <v>0</v>
      </c>
      <c r="C95" s="2">
        <v>0</v>
      </c>
      <c r="D95" s="2">
        <v>69928.345413845615</v>
      </c>
      <c r="E95" s="2">
        <v>277014.88344216888</v>
      </c>
      <c r="F95" s="2">
        <v>73369</v>
      </c>
      <c r="G95" s="2">
        <v>18955</v>
      </c>
      <c r="H95" s="2">
        <v>54245</v>
      </c>
      <c r="I95" s="3">
        <v>7</v>
      </c>
      <c r="J95" s="3">
        <v>43</v>
      </c>
      <c r="K95" s="2">
        <v>501316.21</v>
      </c>
      <c r="L95" s="2">
        <v>69928.345413845615</v>
      </c>
      <c r="N95" s="2">
        <f t="shared" si="6"/>
        <v>189347.1520452282</v>
      </c>
      <c r="O95" s="2">
        <f t="shared" si="7"/>
        <v>277014.88344216888</v>
      </c>
      <c r="P95" s="2">
        <f t="shared" si="8"/>
        <v>69928.345413845615</v>
      </c>
      <c r="Q95" s="2">
        <f t="shared" si="9"/>
        <v>73369</v>
      </c>
      <c r="R95" s="2">
        <f t="shared" si="10"/>
        <v>224301.32655783114</v>
      </c>
    </row>
    <row r="96" spans="1:18" x14ac:dyDescent="0.25">
      <c r="A96" s="59" t="s">
        <v>178</v>
      </c>
      <c r="B96" s="2">
        <v>0</v>
      </c>
      <c r="C96" s="2">
        <v>0</v>
      </c>
      <c r="D96" s="2">
        <v>82176.329357498747</v>
      </c>
      <c r="E96" s="2">
        <v>314530.58761166577</v>
      </c>
      <c r="F96" s="2">
        <v>1162798</v>
      </c>
      <c r="G96" s="2">
        <v>713325</v>
      </c>
      <c r="H96" s="2">
        <v>189309</v>
      </c>
      <c r="I96" s="3">
        <v>7</v>
      </c>
      <c r="J96" s="3">
        <v>34</v>
      </c>
      <c r="K96" s="2">
        <v>5861908.79</v>
      </c>
      <c r="L96" s="2">
        <v>82176.329357498747</v>
      </c>
      <c r="N96" s="2">
        <f t="shared" si="6"/>
        <v>214990.14874344892</v>
      </c>
      <c r="O96" s="2">
        <f t="shared" si="7"/>
        <v>314530.58761166577</v>
      </c>
      <c r="P96" s="2">
        <f t="shared" si="8"/>
        <v>82176.329357498747</v>
      </c>
      <c r="Q96" s="2">
        <f t="shared" si="9"/>
        <v>1162798</v>
      </c>
      <c r="R96" s="2">
        <f t="shared" si="10"/>
        <v>5547378.2023883341</v>
      </c>
    </row>
    <row r="97" spans="1:18" x14ac:dyDescent="0.25">
      <c r="A97" s="59" t="s">
        <v>30</v>
      </c>
      <c r="B97" s="2">
        <v>0</v>
      </c>
      <c r="C97" s="2">
        <v>0</v>
      </c>
      <c r="D97" s="2">
        <v>82137.422373963083</v>
      </c>
      <c r="E97" s="2">
        <v>310204.95161156071</v>
      </c>
      <c r="F97" s="2">
        <v>109185</v>
      </c>
      <c r="G97" s="2">
        <v>6827</v>
      </c>
      <c r="H97" s="2">
        <v>102043</v>
      </c>
      <c r="I97" s="3">
        <v>3</v>
      </c>
      <c r="J97" s="3">
        <v>13</v>
      </c>
      <c r="K97" s="2">
        <v>315040.14</v>
      </c>
      <c r="L97" s="2">
        <v>82137.422373963083</v>
      </c>
      <c r="N97" s="2">
        <f t="shared" si="6"/>
        <v>212033.45974816178</v>
      </c>
      <c r="O97" s="2">
        <f t="shared" si="7"/>
        <v>310204.95161156071</v>
      </c>
      <c r="P97" s="2">
        <f t="shared" si="8"/>
        <v>82137.422373963083</v>
      </c>
      <c r="Q97" s="2">
        <f t="shared" si="9"/>
        <v>109185</v>
      </c>
      <c r="R97" s="2">
        <f t="shared" si="10"/>
        <v>4835.1883884393028</v>
      </c>
    </row>
    <row r="98" spans="1:18" x14ac:dyDescent="0.25">
      <c r="A98" s="59" t="s">
        <v>145</v>
      </c>
      <c r="B98" s="2">
        <v>0</v>
      </c>
      <c r="C98" s="2">
        <v>0</v>
      </c>
      <c r="D98" s="2">
        <v>73520.627309886011</v>
      </c>
      <c r="E98" s="2">
        <v>276813.90800290869</v>
      </c>
      <c r="F98" s="2">
        <v>51885</v>
      </c>
      <c r="G98" s="2">
        <v>627</v>
      </c>
      <c r="H98" s="2">
        <v>51258</v>
      </c>
      <c r="I98" s="3">
        <v>2</v>
      </c>
      <c r="J98" s="3">
        <v>10</v>
      </c>
      <c r="K98" s="2">
        <v>335303.67999999999</v>
      </c>
      <c r="L98" s="2">
        <v>73520.627309886011</v>
      </c>
      <c r="N98" s="2">
        <f t="shared" si="6"/>
        <v>189209.77990629437</v>
      </c>
      <c r="O98" s="2">
        <f t="shared" si="7"/>
        <v>276813.90800290869</v>
      </c>
      <c r="P98" s="2">
        <f t="shared" si="8"/>
        <v>73520.627309886011</v>
      </c>
      <c r="Q98" s="2">
        <f t="shared" si="9"/>
        <v>51885</v>
      </c>
      <c r="R98" s="2">
        <f t="shared" si="10"/>
        <v>58489.771997091302</v>
      </c>
    </row>
    <row r="99" spans="1:18" x14ac:dyDescent="0.25">
      <c r="A99" s="59" t="s">
        <v>184</v>
      </c>
      <c r="B99" s="2">
        <v>0</v>
      </c>
      <c r="C99" s="2">
        <v>0</v>
      </c>
      <c r="D99" s="2">
        <v>96553.995707872891</v>
      </c>
      <c r="E99" s="2">
        <v>310538.99054357712</v>
      </c>
      <c r="F99" s="2">
        <v>154063</v>
      </c>
      <c r="G99" s="2">
        <v>56970</v>
      </c>
      <c r="H99" s="2">
        <v>97092</v>
      </c>
      <c r="I99" s="3">
        <v>4</v>
      </c>
      <c r="J99" s="3">
        <v>18</v>
      </c>
      <c r="K99" s="2">
        <v>359761.12</v>
      </c>
      <c r="L99" s="2">
        <v>96553.995707872891</v>
      </c>
      <c r="N99" s="2">
        <f t="shared" si="6"/>
        <v>212261.78437701784</v>
      </c>
      <c r="O99" s="2">
        <f t="shared" si="7"/>
        <v>310538.99054357712</v>
      </c>
      <c r="P99" s="2">
        <f t="shared" si="8"/>
        <v>96553.995707872891</v>
      </c>
      <c r="Q99" s="2">
        <f t="shared" si="9"/>
        <v>154063</v>
      </c>
      <c r="R99" s="2">
        <f t="shared" si="10"/>
        <v>49222.129456422874</v>
      </c>
    </row>
    <row r="100" spans="1:18" x14ac:dyDescent="0.25">
      <c r="A100" s="59" t="s">
        <v>602</v>
      </c>
      <c r="B100" s="2">
        <v>0</v>
      </c>
      <c r="C100" s="2">
        <v>0</v>
      </c>
      <c r="D100" s="2">
        <v>84297.860571709374</v>
      </c>
      <c r="E100" s="2">
        <v>255197.81895714489</v>
      </c>
      <c r="F100" s="2">
        <v>115583</v>
      </c>
      <c r="G100" s="2">
        <v>111613</v>
      </c>
      <c r="H100" s="2">
        <v>2319</v>
      </c>
      <c r="I100" s="3">
        <v>6</v>
      </c>
      <c r="J100" s="3">
        <v>64</v>
      </c>
      <c r="K100" s="2">
        <v>442793.1</v>
      </c>
      <c r="L100" s="2">
        <v>84297.860571709374</v>
      </c>
      <c r="N100" s="2">
        <f t="shared" si="6"/>
        <v>174434.59942388575</v>
      </c>
      <c r="O100" s="2">
        <f t="shared" si="7"/>
        <v>255197.81895714489</v>
      </c>
      <c r="P100" s="2">
        <f t="shared" si="8"/>
        <v>84297.860571709374</v>
      </c>
      <c r="Q100" s="2">
        <f t="shared" si="9"/>
        <v>115583</v>
      </c>
      <c r="R100" s="2">
        <f t="shared" si="10"/>
        <v>187595.28104285509</v>
      </c>
    </row>
    <row r="101" spans="1:18" x14ac:dyDescent="0.25">
      <c r="A101" s="59" t="s">
        <v>129</v>
      </c>
      <c r="B101" s="2">
        <v>0</v>
      </c>
      <c r="C101" s="2">
        <v>0</v>
      </c>
      <c r="D101" s="2">
        <v>76569.180931847179</v>
      </c>
      <c r="E101" s="2">
        <v>286292.76452806452</v>
      </c>
      <c r="F101" s="2">
        <v>9910</v>
      </c>
      <c r="G101" s="2">
        <v>2136</v>
      </c>
      <c r="H101" s="2">
        <v>7766</v>
      </c>
      <c r="I101" s="3">
        <v>4</v>
      </c>
      <c r="J101" s="3">
        <v>29</v>
      </c>
      <c r="K101" s="2">
        <v>661839.69999999995</v>
      </c>
      <c r="L101" s="2">
        <v>76569.180931847179</v>
      </c>
      <c r="N101" s="2">
        <f t="shared" si="6"/>
        <v>195688.83426388551</v>
      </c>
      <c r="O101" s="2">
        <f t="shared" si="7"/>
        <v>286292.76452806452</v>
      </c>
      <c r="P101" s="2">
        <f t="shared" si="8"/>
        <v>76569.180931847179</v>
      </c>
      <c r="Q101" s="2">
        <f t="shared" si="9"/>
        <v>9910</v>
      </c>
      <c r="R101" s="2">
        <f t="shared" si="10"/>
        <v>375546.93547193543</v>
      </c>
    </row>
    <row r="102" spans="1:18" x14ac:dyDescent="0.25">
      <c r="A102" s="59" t="s">
        <v>158</v>
      </c>
      <c r="B102" s="2">
        <v>0</v>
      </c>
      <c r="C102" s="2">
        <v>0</v>
      </c>
      <c r="D102" s="2">
        <v>68484.295605784864</v>
      </c>
      <c r="E102" s="2">
        <v>204032.90820407181</v>
      </c>
      <c r="F102" s="2">
        <v>34379</v>
      </c>
      <c r="G102" s="2">
        <v>1112</v>
      </c>
      <c r="H102" s="2">
        <v>21626</v>
      </c>
      <c r="I102" s="3">
        <v>9</v>
      </c>
      <c r="J102" s="3">
        <v>32</v>
      </c>
      <c r="K102" s="2">
        <v>320498.07</v>
      </c>
      <c r="L102" s="2">
        <v>68484.295605784864</v>
      </c>
      <c r="N102" s="2">
        <f t="shared" si="6"/>
        <v>139462.00150654258</v>
      </c>
      <c r="O102" s="2">
        <f t="shared" si="7"/>
        <v>204032.90820407181</v>
      </c>
      <c r="P102" s="2">
        <f t="shared" si="8"/>
        <v>68484.295605784864</v>
      </c>
      <c r="Q102" s="2">
        <f t="shared" si="9"/>
        <v>34379</v>
      </c>
      <c r="R102" s="2">
        <f t="shared" si="10"/>
        <v>116465.1617959282</v>
      </c>
    </row>
    <row r="103" spans="1:18" x14ac:dyDescent="0.25">
      <c r="A103" s="59" t="s">
        <v>181</v>
      </c>
      <c r="B103" s="2">
        <v>0</v>
      </c>
      <c r="C103" s="2">
        <v>0</v>
      </c>
      <c r="D103" s="2">
        <v>72682.265480778209</v>
      </c>
      <c r="E103" s="2">
        <v>284576.13210784091</v>
      </c>
      <c r="F103" s="2">
        <v>5421</v>
      </c>
      <c r="G103" s="2">
        <v>21</v>
      </c>
      <c r="H103" s="2">
        <v>5399</v>
      </c>
      <c r="I103" s="3">
        <v>5</v>
      </c>
      <c r="J103" s="3">
        <v>13</v>
      </c>
      <c r="K103" s="2">
        <v>310861.08</v>
      </c>
      <c r="L103" s="2">
        <v>72682.265480778209</v>
      </c>
      <c r="N103" s="2">
        <f t="shared" si="6"/>
        <v>194515.46965676069</v>
      </c>
      <c r="O103" s="2">
        <f t="shared" si="7"/>
        <v>284576.13210784091</v>
      </c>
      <c r="P103" s="2">
        <f t="shared" si="8"/>
        <v>72682.265480778209</v>
      </c>
      <c r="Q103" s="2">
        <f t="shared" si="9"/>
        <v>5421</v>
      </c>
      <c r="R103" s="2">
        <f t="shared" si="10"/>
        <v>26284.947892159107</v>
      </c>
    </row>
    <row r="104" spans="1:18" x14ac:dyDescent="0.25">
      <c r="A104" s="59" t="s">
        <v>177</v>
      </c>
      <c r="B104" s="2">
        <v>0</v>
      </c>
      <c r="C104" s="2">
        <v>0</v>
      </c>
      <c r="D104" s="2">
        <v>85760.769491799671</v>
      </c>
      <c r="E104" s="2">
        <v>314252.78745474637</v>
      </c>
      <c r="F104" s="2">
        <v>76450</v>
      </c>
      <c r="G104" s="2">
        <v>45400</v>
      </c>
      <c r="H104" s="2">
        <v>29116</v>
      </c>
      <c r="I104" s="3">
        <v>5</v>
      </c>
      <c r="J104" s="3">
        <v>26</v>
      </c>
      <c r="K104" s="2">
        <v>800460.68</v>
      </c>
      <c r="L104" s="2">
        <v>85760.769491799671</v>
      </c>
      <c r="N104" s="2">
        <f t="shared" si="6"/>
        <v>214800.26483578014</v>
      </c>
      <c r="O104" s="2">
        <f t="shared" si="7"/>
        <v>314252.78745474637</v>
      </c>
      <c r="P104" s="2">
        <f t="shared" si="8"/>
        <v>85760.769491799671</v>
      </c>
      <c r="Q104" s="2">
        <f t="shared" si="9"/>
        <v>76450</v>
      </c>
      <c r="R104" s="2">
        <f t="shared" si="10"/>
        <v>486207.89254525368</v>
      </c>
    </row>
    <row r="105" spans="1:18" x14ac:dyDescent="0.25">
      <c r="A105" s="59" t="s">
        <v>212</v>
      </c>
      <c r="B105" s="2">
        <v>0</v>
      </c>
      <c r="C105" s="2">
        <v>0</v>
      </c>
      <c r="D105" s="2">
        <v>72716.137561299052</v>
      </c>
      <c r="E105" s="2">
        <v>274565.95659564482</v>
      </c>
      <c r="F105" s="2">
        <v>5667535</v>
      </c>
      <c r="G105" s="2">
        <v>5582597</v>
      </c>
      <c r="H105" s="2">
        <v>74725</v>
      </c>
      <c r="I105" s="3">
        <v>7</v>
      </c>
      <c r="J105" s="3">
        <v>122</v>
      </c>
      <c r="K105" s="2">
        <v>8200195.5800000001</v>
      </c>
      <c r="L105" s="2">
        <v>72716.137561299052</v>
      </c>
      <c r="N105" s="2">
        <f t="shared" si="6"/>
        <v>187673.24442627808</v>
      </c>
      <c r="O105" s="2">
        <f t="shared" si="7"/>
        <v>274565.95659564482</v>
      </c>
      <c r="P105" s="2">
        <f t="shared" si="8"/>
        <v>72716.137561299052</v>
      </c>
      <c r="Q105" s="2">
        <f t="shared" si="9"/>
        <v>5667535</v>
      </c>
      <c r="R105" s="2">
        <f t="shared" si="10"/>
        <v>7925629.6234043557</v>
      </c>
    </row>
    <row r="106" spans="1:18" x14ac:dyDescent="0.25">
      <c r="A106" s="59" t="s">
        <v>227</v>
      </c>
      <c r="B106" s="2">
        <v>0</v>
      </c>
      <c r="C106" s="2">
        <v>1.3241071977414569</v>
      </c>
      <c r="D106" s="2">
        <v>68134.572897784048</v>
      </c>
      <c r="E106" s="2">
        <v>256850.86494472221</v>
      </c>
      <c r="F106" s="2">
        <v>3464</v>
      </c>
      <c r="G106" s="2">
        <v>1177</v>
      </c>
      <c r="H106" s="2">
        <v>2235</v>
      </c>
      <c r="I106" s="3">
        <v>5</v>
      </c>
      <c r="J106" s="3">
        <v>22</v>
      </c>
      <c r="K106" s="2">
        <v>496008.72</v>
      </c>
      <c r="L106" s="2">
        <v>68134.572897784048</v>
      </c>
      <c r="N106" s="2">
        <f t="shared" si="6"/>
        <v>175565.40605052628</v>
      </c>
      <c r="O106" s="2">
        <f t="shared" si="7"/>
        <v>256852.18905191997</v>
      </c>
      <c r="P106" s="2">
        <f t="shared" si="8"/>
        <v>68134.572897784048</v>
      </c>
      <c r="Q106" s="2">
        <f t="shared" si="9"/>
        <v>3464</v>
      </c>
      <c r="R106" s="2">
        <f t="shared" si="10"/>
        <v>239156.53094808001</v>
      </c>
    </row>
    <row r="107" spans="1:18" x14ac:dyDescent="0.25">
      <c r="A107" s="59" t="s">
        <v>376</v>
      </c>
      <c r="B107" s="2">
        <v>79759.99002055639</v>
      </c>
      <c r="C107" s="2">
        <v>201591.11565212451</v>
      </c>
      <c r="D107" s="2">
        <v>0</v>
      </c>
      <c r="E107" s="2">
        <v>0</v>
      </c>
      <c r="F107" s="2">
        <v>2624</v>
      </c>
      <c r="G107" s="2">
        <v>2272</v>
      </c>
      <c r="H107" s="2">
        <v>241</v>
      </c>
      <c r="I107" s="3">
        <v>6</v>
      </c>
      <c r="J107" s="3">
        <v>14</v>
      </c>
      <c r="K107" s="2">
        <v>201796.57</v>
      </c>
      <c r="L107" s="2">
        <v>79759.99002055639</v>
      </c>
      <c r="N107" s="2">
        <f t="shared" si="6"/>
        <v>137792.97037055672</v>
      </c>
      <c r="O107" s="2">
        <f t="shared" si="7"/>
        <v>201591.11565212451</v>
      </c>
      <c r="P107" s="2">
        <f t="shared" si="8"/>
        <v>79759.99002055639</v>
      </c>
      <c r="Q107" s="2">
        <f t="shared" si="9"/>
        <v>2624</v>
      </c>
      <c r="R107" s="2">
        <f t="shared" si="10"/>
        <v>205.45434787549311</v>
      </c>
    </row>
    <row r="108" spans="1:18" x14ac:dyDescent="0.25">
      <c r="A108" s="59" t="s">
        <v>230</v>
      </c>
      <c r="B108" s="2">
        <v>0</v>
      </c>
      <c r="C108" s="2">
        <v>0</v>
      </c>
      <c r="D108" s="2">
        <v>79367.378436600789</v>
      </c>
      <c r="E108" s="2">
        <v>197122.14012780599</v>
      </c>
      <c r="F108" s="2">
        <v>832</v>
      </c>
      <c r="G108" s="2">
        <v>407</v>
      </c>
      <c r="H108" s="2">
        <v>56</v>
      </c>
      <c r="I108" s="3">
        <v>7</v>
      </c>
      <c r="J108" s="3">
        <v>27</v>
      </c>
      <c r="K108" s="2">
        <v>294148.19</v>
      </c>
      <c r="L108" s="2">
        <v>79367.378436600789</v>
      </c>
      <c r="N108" s="2">
        <f t="shared" si="6"/>
        <v>134738.30494040053</v>
      </c>
      <c r="O108" s="2">
        <f t="shared" si="7"/>
        <v>197122.14012780599</v>
      </c>
      <c r="P108" s="2">
        <f t="shared" si="8"/>
        <v>79367.378436600789</v>
      </c>
      <c r="Q108" s="2">
        <f t="shared" si="9"/>
        <v>832</v>
      </c>
      <c r="R108" s="2">
        <f t="shared" si="10"/>
        <v>97026.049872194009</v>
      </c>
    </row>
    <row r="109" spans="1:18" x14ac:dyDescent="0.25">
      <c r="A109" s="59" t="s">
        <v>149</v>
      </c>
      <c r="B109" s="2">
        <v>0</v>
      </c>
      <c r="C109" s="2">
        <v>0</v>
      </c>
      <c r="D109" s="2">
        <v>76739.397024878665</v>
      </c>
      <c r="E109" s="2">
        <v>287581.75000142038</v>
      </c>
      <c r="F109" s="2">
        <v>1193458</v>
      </c>
      <c r="G109" s="2">
        <v>1050973</v>
      </c>
      <c r="H109" s="2">
        <v>90229</v>
      </c>
      <c r="I109" s="3">
        <v>11</v>
      </c>
      <c r="J109" s="3">
        <v>125</v>
      </c>
      <c r="K109" s="2">
        <v>1905441.67</v>
      </c>
      <c r="L109" s="2">
        <v>76739.397024878665</v>
      </c>
      <c r="N109" s="2">
        <f t="shared" si="6"/>
        <v>196569.89063665096</v>
      </c>
      <c r="O109" s="2">
        <f t="shared" si="7"/>
        <v>287581.75000142038</v>
      </c>
      <c r="P109" s="2">
        <f t="shared" si="8"/>
        <v>76739.397024878665</v>
      </c>
      <c r="Q109" s="2">
        <f t="shared" si="9"/>
        <v>1193458</v>
      </c>
      <c r="R109" s="2">
        <f t="shared" si="10"/>
        <v>1617859.9199985797</v>
      </c>
    </row>
    <row r="110" spans="1:18" x14ac:dyDescent="0.25">
      <c r="A110" s="59" t="s">
        <v>146</v>
      </c>
      <c r="B110" s="2">
        <v>0</v>
      </c>
      <c r="C110" s="2">
        <v>0</v>
      </c>
      <c r="D110" s="2">
        <v>70172.886833911311</v>
      </c>
      <c r="E110" s="2">
        <v>265015.90080432041</v>
      </c>
      <c r="F110" s="2">
        <v>7461248</v>
      </c>
      <c r="G110" s="2">
        <v>7362812</v>
      </c>
      <c r="H110" s="2">
        <v>98431</v>
      </c>
      <c r="I110" s="3">
        <v>4</v>
      </c>
      <c r="J110" s="3">
        <v>10</v>
      </c>
      <c r="K110" s="2">
        <v>267265.94</v>
      </c>
      <c r="L110" s="2">
        <v>70172.886833911311</v>
      </c>
      <c r="N110" s="2">
        <f t="shared" si="6"/>
        <v>181145.52344792918</v>
      </c>
      <c r="O110" s="2">
        <f t="shared" si="7"/>
        <v>265015.90080432041</v>
      </c>
      <c r="P110" s="2">
        <f t="shared" si="8"/>
        <v>70172.886833911311</v>
      </c>
      <c r="Q110" s="2">
        <f t="shared" si="9"/>
        <v>7461248</v>
      </c>
      <c r="R110" s="2">
        <f t="shared" si="10"/>
        <v>2250.0391956795938</v>
      </c>
    </row>
    <row r="111" spans="1:18" x14ac:dyDescent="0.25">
      <c r="A111" s="59" t="s">
        <v>148</v>
      </c>
      <c r="B111" s="2">
        <v>0</v>
      </c>
      <c r="C111" s="2">
        <v>0</v>
      </c>
      <c r="D111" s="2">
        <v>60380.677238180971</v>
      </c>
      <c r="E111" s="2">
        <v>232791.537722062</v>
      </c>
      <c r="F111" s="2">
        <v>779764</v>
      </c>
      <c r="G111" s="2">
        <v>708410</v>
      </c>
      <c r="H111" s="2">
        <v>28368</v>
      </c>
      <c r="I111" s="3">
        <v>7</v>
      </c>
      <c r="J111" s="3">
        <v>70</v>
      </c>
      <c r="K111" s="2">
        <v>1235740.8500000001</v>
      </c>
      <c r="L111" s="2">
        <v>60380.677238180971</v>
      </c>
      <c r="N111" s="2">
        <f t="shared" si="6"/>
        <v>159119.30124542856</v>
      </c>
      <c r="O111" s="2">
        <f t="shared" si="7"/>
        <v>232791.537722062</v>
      </c>
      <c r="P111" s="2">
        <f t="shared" si="8"/>
        <v>60380.677238180971</v>
      </c>
      <c r="Q111" s="2">
        <f t="shared" si="9"/>
        <v>779764</v>
      </c>
      <c r="R111" s="2">
        <f t="shared" si="10"/>
        <v>1002949.3122779381</v>
      </c>
    </row>
    <row r="112" spans="1:18" x14ac:dyDescent="0.25">
      <c r="A112" s="59" t="s">
        <v>156</v>
      </c>
      <c r="B112" s="2">
        <v>0</v>
      </c>
      <c r="C112" s="2">
        <v>0</v>
      </c>
      <c r="D112" s="2">
        <v>77543.531318011766</v>
      </c>
      <c r="E112" s="2">
        <v>246611.23695199631</v>
      </c>
      <c r="F112" s="2">
        <v>303545</v>
      </c>
      <c r="G112" s="2">
        <v>302346</v>
      </c>
      <c r="H112" s="2">
        <v>1199</v>
      </c>
      <c r="I112" s="3">
        <v>2</v>
      </c>
      <c r="J112" s="3">
        <v>2</v>
      </c>
      <c r="K112" s="2">
        <v>246611.24</v>
      </c>
      <c r="L112" s="2">
        <v>77543.531318011766</v>
      </c>
      <c r="N112" s="2">
        <f t="shared" si="6"/>
        <v>168565.43879152174</v>
      </c>
      <c r="O112" s="2">
        <f t="shared" si="7"/>
        <v>246611.23695199631</v>
      </c>
      <c r="P112" s="2">
        <f t="shared" si="8"/>
        <v>77543.531318011766</v>
      </c>
      <c r="Q112" s="2">
        <f t="shared" si="9"/>
        <v>303545</v>
      </c>
      <c r="R112" s="2">
        <f t="shared" si="10"/>
        <v>3.0480036803055555E-3</v>
      </c>
    </row>
    <row r="113" spans="1:18" x14ac:dyDescent="0.25">
      <c r="A113" s="59" t="s">
        <v>132</v>
      </c>
      <c r="B113" s="2">
        <v>67320.285807045017</v>
      </c>
      <c r="C113" s="2">
        <v>259634.39906489689</v>
      </c>
      <c r="D113" s="2">
        <v>0</v>
      </c>
      <c r="E113" s="2">
        <v>0</v>
      </c>
      <c r="F113" s="2">
        <v>4976</v>
      </c>
      <c r="G113" s="2">
        <v>1764</v>
      </c>
      <c r="H113" s="2">
        <v>3193</v>
      </c>
      <c r="I113" s="3">
        <v>4</v>
      </c>
      <c r="J113" s="3">
        <v>13</v>
      </c>
      <c r="K113" s="2">
        <v>269364.62</v>
      </c>
      <c r="L113" s="2">
        <v>67320.285807045017</v>
      </c>
      <c r="N113" s="2">
        <f t="shared" si="6"/>
        <v>177467.12171216463</v>
      </c>
      <c r="O113" s="2">
        <f t="shared" si="7"/>
        <v>259634.39906489689</v>
      </c>
      <c r="P113" s="2">
        <f t="shared" si="8"/>
        <v>67320.285807045017</v>
      </c>
      <c r="Q113" s="2">
        <f t="shared" si="9"/>
        <v>4976</v>
      </c>
      <c r="R113" s="2">
        <f t="shared" si="10"/>
        <v>9730.2209351031051</v>
      </c>
    </row>
    <row r="114" spans="1:18" x14ac:dyDescent="0.25">
      <c r="A114" s="59" t="s">
        <v>193</v>
      </c>
      <c r="B114" s="2">
        <v>0</v>
      </c>
      <c r="C114" s="2">
        <v>0</v>
      </c>
      <c r="D114" s="2">
        <v>59788.544374506229</v>
      </c>
      <c r="E114" s="2">
        <v>258075.59784873319</v>
      </c>
      <c r="F114" s="2">
        <v>26373</v>
      </c>
      <c r="G114" s="2">
        <v>12370</v>
      </c>
      <c r="H114" s="2">
        <v>3860</v>
      </c>
      <c r="I114" s="3">
        <v>7</v>
      </c>
      <c r="J114" s="3">
        <v>22</v>
      </c>
      <c r="K114" s="2">
        <v>989669.84</v>
      </c>
      <c r="L114" s="2">
        <v>59788.544374506229</v>
      </c>
      <c r="N114" s="2">
        <f t="shared" si="6"/>
        <v>176401.6389943494</v>
      </c>
      <c r="O114" s="2">
        <f t="shared" si="7"/>
        <v>258075.59784873319</v>
      </c>
      <c r="P114" s="2">
        <f t="shared" si="8"/>
        <v>59788.544374506229</v>
      </c>
      <c r="Q114" s="2">
        <f t="shared" si="9"/>
        <v>26373</v>
      </c>
      <c r="R114" s="2">
        <f t="shared" si="10"/>
        <v>731594.24215126678</v>
      </c>
    </row>
    <row r="115" spans="1:18" x14ac:dyDescent="0.25">
      <c r="A115" s="59" t="s">
        <v>970</v>
      </c>
      <c r="B115" s="2">
        <v>18608.25709190479</v>
      </c>
      <c r="C115" s="2">
        <v>73892.755843763836</v>
      </c>
      <c r="D115" s="2">
        <v>0.60751085483373823</v>
      </c>
      <c r="E115" s="2">
        <v>19.468679806336642</v>
      </c>
      <c r="F115" s="2">
        <v>2586</v>
      </c>
      <c r="G115" s="2">
        <v>2377</v>
      </c>
      <c r="H115" s="2">
        <v>43</v>
      </c>
      <c r="I115" s="3">
        <v>10</v>
      </c>
      <c r="J115" s="3">
        <v>132</v>
      </c>
      <c r="K115" s="2">
        <v>153401.04</v>
      </c>
      <c r="L115" s="2">
        <v>18608.86460275963</v>
      </c>
      <c r="N115" s="2">
        <f t="shared" si="6"/>
        <v>50521.001041401345</v>
      </c>
      <c r="O115" s="2">
        <f t="shared" si="7"/>
        <v>73912.22452357017</v>
      </c>
      <c r="P115" s="2">
        <f t="shared" si="8"/>
        <v>18608.864602759622</v>
      </c>
      <c r="Q115" s="2">
        <f t="shared" si="9"/>
        <v>2586</v>
      </c>
      <c r="R115" s="2">
        <f t="shared" si="10"/>
        <v>79488.815476429838</v>
      </c>
    </row>
    <row r="116" spans="1:18" x14ac:dyDescent="0.25">
      <c r="A116" s="59" t="s">
        <v>127</v>
      </c>
      <c r="B116" s="2">
        <v>0</v>
      </c>
      <c r="C116" s="2">
        <v>0</v>
      </c>
      <c r="D116" s="2">
        <v>69335.05412809008</v>
      </c>
      <c r="E116" s="2">
        <v>269841.41793866619</v>
      </c>
      <c r="F116" s="2">
        <v>1784949</v>
      </c>
      <c r="G116" s="2">
        <v>1315881</v>
      </c>
      <c r="H116" s="2">
        <v>302670</v>
      </c>
      <c r="I116" s="3">
        <v>3</v>
      </c>
      <c r="J116" s="3">
        <v>14</v>
      </c>
      <c r="K116" s="2">
        <v>7224112.9900000002</v>
      </c>
      <c r="L116" s="2">
        <v>69335.05412809008</v>
      </c>
      <c r="N116" s="2">
        <f t="shared" si="6"/>
        <v>184443.89469491877</v>
      </c>
      <c r="O116" s="2">
        <f t="shared" si="7"/>
        <v>269841.41793866619</v>
      </c>
      <c r="P116" s="2">
        <f t="shared" si="8"/>
        <v>69335.05412809008</v>
      </c>
      <c r="Q116" s="2">
        <f t="shared" si="9"/>
        <v>1784949</v>
      </c>
      <c r="R116" s="2">
        <f t="shared" si="10"/>
        <v>6954271.5720613338</v>
      </c>
    </row>
    <row r="117" spans="1:18" x14ac:dyDescent="0.25">
      <c r="A117" s="59" t="s">
        <v>615</v>
      </c>
      <c r="B117" s="2">
        <v>63865.33105554006</v>
      </c>
      <c r="C117" s="2">
        <v>238322.5053707865</v>
      </c>
      <c r="D117" s="2">
        <v>1130.8251262789579</v>
      </c>
      <c r="E117" s="2">
        <v>4258.358005956783</v>
      </c>
      <c r="F117" s="2">
        <v>58254</v>
      </c>
      <c r="G117" s="2">
        <v>56534</v>
      </c>
      <c r="H117" s="2">
        <v>1287</v>
      </c>
      <c r="I117" s="3">
        <v>6</v>
      </c>
      <c r="J117" s="3">
        <v>18</v>
      </c>
      <c r="K117" s="2">
        <v>2999969.86</v>
      </c>
      <c r="L117" s="2">
        <v>64996.156181819017</v>
      </c>
      <c r="N117" s="2">
        <f t="shared" si="6"/>
        <v>165810.56963550462</v>
      </c>
      <c r="O117" s="2">
        <f t="shared" si="7"/>
        <v>242580.86337674328</v>
      </c>
      <c r="P117" s="2">
        <f t="shared" si="8"/>
        <v>64996.156181819017</v>
      </c>
      <c r="Q117" s="2">
        <f t="shared" si="9"/>
        <v>58254</v>
      </c>
      <c r="R117" s="2">
        <f t="shared" si="10"/>
        <v>2757388.9966232567</v>
      </c>
    </row>
    <row r="118" spans="1:18" x14ac:dyDescent="0.25">
      <c r="A118" s="59" t="s">
        <v>186</v>
      </c>
      <c r="B118" s="2">
        <v>0</v>
      </c>
      <c r="C118" s="2">
        <v>0</v>
      </c>
      <c r="D118" s="2">
        <v>62312.06458364617</v>
      </c>
      <c r="E118" s="2">
        <v>237857.5813657853</v>
      </c>
      <c r="F118" s="2">
        <v>92333</v>
      </c>
      <c r="G118" s="2">
        <v>1420</v>
      </c>
      <c r="H118" s="2">
        <v>88482</v>
      </c>
      <c r="I118" s="3">
        <v>15</v>
      </c>
      <c r="J118" s="3">
        <v>58</v>
      </c>
      <c r="K118" s="2">
        <v>261959.36</v>
      </c>
      <c r="L118" s="2">
        <v>62312.06458364617</v>
      </c>
      <c r="N118" s="2">
        <f t="shared" si="6"/>
        <v>162582.07885562905</v>
      </c>
      <c r="O118" s="2">
        <f t="shared" si="7"/>
        <v>237857.5813657853</v>
      </c>
      <c r="P118" s="2">
        <f t="shared" si="8"/>
        <v>62312.06458364617</v>
      </c>
      <c r="Q118" s="2">
        <f t="shared" si="9"/>
        <v>92333</v>
      </c>
      <c r="R118" s="2">
        <f t="shared" si="10"/>
        <v>24101.778634214686</v>
      </c>
    </row>
    <row r="119" spans="1:18" x14ac:dyDescent="0.25">
      <c r="A119" s="59" t="s">
        <v>183</v>
      </c>
      <c r="B119" s="2">
        <v>0</v>
      </c>
      <c r="C119" s="2">
        <v>0</v>
      </c>
      <c r="D119" s="2">
        <v>53925.750307459733</v>
      </c>
      <c r="E119" s="2">
        <v>212621.88931674519</v>
      </c>
      <c r="F119" s="2">
        <v>5780</v>
      </c>
      <c r="G119" s="2">
        <v>2258</v>
      </c>
      <c r="H119" s="2">
        <v>1949</v>
      </c>
      <c r="I119" s="3">
        <v>8</v>
      </c>
      <c r="J119" s="3">
        <v>49</v>
      </c>
      <c r="K119" s="2">
        <v>2049878.78</v>
      </c>
      <c r="L119" s="2">
        <v>53925.750307459733</v>
      </c>
      <c r="N119" s="2">
        <f t="shared" si="6"/>
        <v>145332.80199367407</v>
      </c>
      <c r="O119" s="2">
        <f t="shared" si="7"/>
        <v>212621.88931674519</v>
      </c>
      <c r="P119" s="2">
        <f t="shared" si="8"/>
        <v>53925.750307459733</v>
      </c>
      <c r="Q119" s="2">
        <f t="shared" si="9"/>
        <v>5780</v>
      </c>
      <c r="R119" s="2">
        <f t="shared" si="10"/>
        <v>1837256.8906832549</v>
      </c>
    </row>
    <row r="120" spans="1:18" x14ac:dyDescent="0.25">
      <c r="A120" s="59" t="s">
        <v>971</v>
      </c>
      <c r="B120" s="2">
        <v>66508.32838422936</v>
      </c>
      <c r="C120" s="2">
        <v>167114.7702045801</v>
      </c>
      <c r="D120" s="2">
        <v>0</v>
      </c>
      <c r="E120" s="2">
        <v>0</v>
      </c>
      <c r="F120" s="2">
        <v>1628</v>
      </c>
      <c r="G120" s="2">
        <v>885</v>
      </c>
      <c r="H120" s="2">
        <v>723</v>
      </c>
      <c r="I120" s="3">
        <v>4</v>
      </c>
      <c r="J120" s="3">
        <v>10</v>
      </c>
      <c r="K120" s="2">
        <v>167115.07</v>
      </c>
      <c r="L120" s="2">
        <v>66508.32838422936</v>
      </c>
      <c r="N120" s="2">
        <f t="shared" si="6"/>
        <v>114227.45741939856</v>
      </c>
      <c r="O120" s="2">
        <f t="shared" si="7"/>
        <v>167114.7702045801</v>
      </c>
      <c r="P120" s="2">
        <f t="shared" si="8"/>
        <v>66508.32838422936</v>
      </c>
      <c r="Q120" s="2">
        <f t="shared" si="9"/>
        <v>1628</v>
      </c>
      <c r="R120" s="2">
        <f t="shared" si="10"/>
        <v>0.29979541990906</v>
      </c>
    </row>
    <row r="121" spans="1:18" x14ac:dyDescent="0.25">
      <c r="A121" s="59" t="s">
        <v>131</v>
      </c>
      <c r="B121" s="2">
        <v>0</v>
      </c>
      <c r="C121" s="2">
        <v>0</v>
      </c>
      <c r="D121" s="2">
        <v>62310.473649770858</v>
      </c>
      <c r="E121" s="2">
        <v>235062.7919381129</v>
      </c>
      <c r="F121" s="2">
        <v>2884600</v>
      </c>
      <c r="G121" s="2">
        <v>1173128</v>
      </c>
      <c r="H121" s="2">
        <v>1625349</v>
      </c>
      <c r="I121" s="3">
        <v>8</v>
      </c>
      <c r="J121" s="3">
        <v>64</v>
      </c>
      <c r="K121" s="2">
        <v>4954581.33</v>
      </c>
      <c r="L121" s="2">
        <v>62310.473649770858</v>
      </c>
      <c r="N121" s="2">
        <f t="shared" si="6"/>
        <v>160671.76482441073</v>
      </c>
      <c r="O121" s="2">
        <f t="shared" si="7"/>
        <v>235062.7919381129</v>
      </c>
      <c r="P121" s="2">
        <f t="shared" si="8"/>
        <v>62310.473649770858</v>
      </c>
      <c r="Q121" s="2">
        <f t="shared" si="9"/>
        <v>2884600</v>
      </c>
      <c r="R121" s="2">
        <f t="shared" si="10"/>
        <v>4719518.538061887</v>
      </c>
    </row>
    <row r="122" spans="1:18" x14ac:dyDescent="0.25">
      <c r="A122" s="59" t="s">
        <v>160</v>
      </c>
      <c r="B122" s="2">
        <v>0</v>
      </c>
      <c r="C122" s="2">
        <v>0</v>
      </c>
      <c r="D122" s="2">
        <v>65185.388322835403</v>
      </c>
      <c r="E122" s="2">
        <v>239725.37942891609</v>
      </c>
      <c r="F122" s="2">
        <v>1275496</v>
      </c>
      <c r="G122" s="2">
        <v>1255902</v>
      </c>
      <c r="H122" s="2">
        <v>19577</v>
      </c>
      <c r="I122" s="3">
        <v>4</v>
      </c>
      <c r="J122" s="3">
        <v>16</v>
      </c>
      <c r="K122" s="2">
        <v>379120.36</v>
      </c>
      <c r="L122" s="2">
        <v>65185.388322835403</v>
      </c>
      <c r="N122" s="2">
        <f t="shared" si="6"/>
        <v>163858.76926104995</v>
      </c>
      <c r="O122" s="2">
        <f t="shared" si="7"/>
        <v>239725.37942891609</v>
      </c>
      <c r="P122" s="2">
        <f t="shared" si="8"/>
        <v>65185.388322835403</v>
      </c>
      <c r="Q122" s="2">
        <f t="shared" si="9"/>
        <v>1275496</v>
      </c>
      <c r="R122" s="2">
        <f t="shared" si="10"/>
        <v>139394.9805710839</v>
      </c>
    </row>
    <row r="123" spans="1:18" x14ac:dyDescent="0.25">
      <c r="A123" s="59" t="s">
        <v>218</v>
      </c>
      <c r="B123" s="2">
        <v>0</v>
      </c>
      <c r="C123" s="2">
        <v>0</v>
      </c>
      <c r="D123" s="2">
        <v>60427.866472438742</v>
      </c>
      <c r="E123" s="2">
        <v>198033.93781034069</v>
      </c>
      <c r="F123" s="2">
        <v>1348865</v>
      </c>
      <c r="G123" s="2">
        <v>1317425</v>
      </c>
      <c r="H123" s="2">
        <v>31440</v>
      </c>
      <c r="I123" s="3">
        <v>2</v>
      </c>
      <c r="J123" s="3">
        <v>5</v>
      </c>
      <c r="K123" s="2">
        <v>3818882.31</v>
      </c>
      <c r="L123" s="2">
        <v>60427.866472438742</v>
      </c>
      <c r="N123" s="2">
        <f t="shared" si="6"/>
        <v>135361.54327432718</v>
      </c>
      <c r="O123" s="2">
        <f t="shared" si="7"/>
        <v>198033.93781034069</v>
      </c>
      <c r="P123" s="2">
        <f t="shared" si="8"/>
        <v>60427.866472438742</v>
      </c>
      <c r="Q123" s="2">
        <f t="shared" si="9"/>
        <v>1348865</v>
      </c>
      <c r="R123" s="2">
        <f t="shared" si="10"/>
        <v>3620848.3721896592</v>
      </c>
    </row>
    <row r="124" spans="1:18" x14ac:dyDescent="0.25">
      <c r="A124" s="59" t="s">
        <v>330</v>
      </c>
      <c r="B124" s="2">
        <v>0</v>
      </c>
      <c r="C124" s="2">
        <v>0</v>
      </c>
      <c r="D124" s="2">
        <v>58169.898642759712</v>
      </c>
      <c r="E124" s="2">
        <v>187205.32728020329</v>
      </c>
      <c r="F124" s="2">
        <v>25020</v>
      </c>
      <c r="G124" s="2">
        <v>21717</v>
      </c>
      <c r="H124" s="2">
        <v>3024</v>
      </c>
      <c r="I124" s="3">
        <v>9</v>
      </c>
      <c r="J124" s="3">
        <v>74</v>
      </c>
      <c r="K124" s="2">
        <v>408845.31</v>
      </c>
      <c r="L124" s="2">
        <v>58169.898642759712</v>
      </c>
      <c r="N124" s="2">
        <f t="shared" si="6"/>
        <v>127959.89561189561</v>
      </c>
      <c r="O124" s="2">
        <f t="shared" si="7"/>
        <v>187205.32728020329</v>
      </c>
      <c r="P124" s="2">
        <f t="shared" si="8"/>
        <v>58169.898642759712</v>
      </c>
      <c r="Q124" s="2">
        <f t="shared" si="9"/>
        <v>25020</v>
      </c>
      <c r="R124" s="2">
        <f t="shared" si="10"/>
        <v>221639.98271979671</v>
      </c>
    </row>
    <row r="125" spans="1:18" x14ac:dyDescent="0.25">
      <c r="A125" s="59" t="s">
        <v>179</v>
      </c>
      <c r="B125" s="2">
        <v>0</v>
      </c>
      <c r="C125" s="2">
        <v>0</v>
      </c>
      <c r="D125" s="2">
        <v>52304.631023295333</v>
      </c>
      <c r="E125" s="2">
        <v>200604.13675365091</v>
      </c>
      <c r="F125" s="2">
        <v>61219</v>
      </c>
      <c r="G125" s="2">
        <v>50123</v>
      </c>
      <c r="H125" s="2">
        <v>10164</v>
      </c>
      <c r="I125" s="3">
        <v>8</v>
      </c>
      <c r="J125" s="3">
        <v>50</v>
      </c>
      <c r="K125" s="2">
        <v>385064.89</v>
      </c>
      <c r="L125" s="2">
        <v>52304.631023295333</v>
      </c>
      <c r="N125" s="2">
        <f t="shared" si="6"/>
        <v>137118.3436456944</v>
      </c>
      <c r="O125" s="2">
        <f t="shared" si="7"/>
        <v>200604.13675365091</v>
      </c>
      <c r="P125" s="2">
        <f t="shared" si="8"/>
        <v>52304.631023295333</v>
      </c>
      <c r="Q125" s="2">
        <f t="shared" si="9"/>
        <v>61219</v>
      </c>
      <c r="R125" s="2">
        <f t="shared" si="10"/>
        <v>184460.75324634911</v>
      </c>
    </row>
    <row r="126" spans="1:18" x14ac:dyDescent="0.25">
      <c r="A126" s="59" t="s">
        <v>1212</v>
      </c>
      <c r="B126" s="2">
        <v>59371.223537835867</v>
      </c>
      <c r="C126" s="2">
        <v>226471.1640660339</v>
      </c>
      <c r="D126" s="2">
        <v>0</v>
      </c>
      <c r="E126" s="2">
        <v>0</v>
      </c>
      <c r="F126" s="2">
        <v>251486</v>
      </c>
      <c r="G126" s="2">
        <v>251047</v>
      </c>
      <c r="H126" s="2">
        <v>236</v>
      </c>
      <c r="I126" s="3">
        <v>17</v>
      </c>
      <c r="J126" s="3">
        <v>41</v>
      </c>
      <c r="K126" s="2">
        <v>304669.82</v>
      </c>
      <c r="L126" s="2">
        <v>59371.223537835867</v>
      </c>
      <c r="N126" s="2">
        <f t="shared" si="6"/>
        <v>154799.15520576478</v>
      </c>
      <c r="O126" s="2">
        <f t="shared" si="7"/>
        <v>226471.1640660339</v>
      </c>
      <c r="P126" s="2">
        <f t="shared" si="8"/>
        <v>59371.223537835867</v>
      </c>
      <c r="Q126" s="2">
        <f t="shared" si="9"/>
        <v>251486</v>
      </c>
      <c r="R126" s="2">
        <f t="shared" si="10"/>
        <v>78198.655933966103</v>
      </c>
    </row>
    <row r="127" spans="1:18" x14ac:dyDescent="0.25">
      <c r="A127" s="59" t="s">
        <v>163</v>
      </c>
      <c r="B127" s="2">
        <v>0</v>
      </c>
      <c r="C127" s="2">
        <v>0</v>
      </c>
      <c r="D127" s="2">
        <v>46482.781438046914</v>
      </c>
      <c r="E127" s="2">
        <v>188444.1461337322</v>
      </c>
      <c r="F127" s="2">
        <v>238560</v>
      </c>
      <c r="G127" s="2">
        <v>146914</v>
      </c>
      <c r="H127" s="2">
        <v>87312</v>
      </c>
      <c r="I127" s="3">
        <v>8</v>
      </c>
      <c r="J127" s="3">
        <v>34</v>
      </c>
      <c r="K127" s="2">
        <v>608923.44999999995</v>
      </c>
      <c r="L127" s="2">
        <v>46482.781438046914</v>
      </c>
      <c r="N127" s="2">
        <f t="shared" si="6"/>
        <v>128806.6617455449</v>
      </c>
      <c r="O127" s="2">
        <f t="shared" si="7"/>
        <v>188444.1461337322</v>
      </c>
      <c r="P127" s="2">
        <f t="shared" si="8"/>
        <v>46482.781438046914</v>
      </c>
      <c r="Q127" s="2">
        <f t="shared" si="9"/>
        <v>238560</v>
      </c>
      <c r="R127" s="2">
        <f t="shared" si="10"/>
        <v>420479.30386626779</v>
      </c>
    </row>
    <row r="128" spans="1:18" x14ac:dyDescent="0.25">
      <c r="A128" s="59" t="s">
        <v>603</v>
      </c>
      <c r="B128" s="2">
        <v>55941.318130609427</v>
      </c>
      <c r="C128" s="2">
        <v>131736.7361350806</v>
      </c>
      <c r="D128" s="2">
        <v>0</v>
      </c>
      <c r="E128" s="2">
        <v>0</v>
      </c>
      <c r="F128" s="2">
        <v>32400</v>
      </c>
      <c r="G128" s="2">
        <v>32386</v>
      </c>
      <c r="H128" s="2">
        <v>0</v>
      </c>
      <c r="I128" s="3">
        <v>4</v>
      </c>
      <c r="J128" s="3">
        <v>24</v>
      </c>
      <c r="K128" s="2">
        <v>1111731.72</v>
      </c>
      <c r="L128" s="2">
        <v>55941.318130609427</v>
      </c>
      <c r="N128" s="2">
        <f t="shared" si="6"/>
        <v>90045.615950157618</v>
      </c>
      <c r="O128" s="2">
        <f t="shared" si="7"/>
        <v>131736.7361350806</v>
      </c>
      <c r="P128" s="2">
        <f t="shared" si="8"/>
        <v>55941.318130609427</v>
      </c>
      <c r="Q128" s="2">
        <f t="shared" si="9"/>
        <v>32400</v>
      </c>
      <c r="R128" s="2">
        <f t="shared" si="10"/>
        <v>979994.9838649194</v>
      </c>
    </row>
    <row r="129" spans="1:18" x14ac:dyDescent="0.25">
      <c r="A129" s="59" t="s">
        <v>300</v>
      </c>
      <c r="B129" s="2">
        <v>50261.609432992067</v>
      </c>
      <c r="C129" s="2">
        <v>187438.90041660221</v>
      </c>
      <c r="D129" s="2">
        <v>0</v>
      </c>
      <c r="E129" s="2">
        <v>0</v>
      </c>
      <c r="F129" s="2">
        <v>51191</v>
      </c>
      <c r="G129" s="2">
        <v>51191</v>
      </c>
      <c r="H129" s="2">
        <v>0</v>
      </c>
      <c r="I129" s="3">
        <v>2</v>
      </c>
      <c r="J129" s="3">
        <v>5</v>
      </c>
      <c r="K129" s="2">
        <v>187438.9</v>
      </c>
      <c r="L129" s="2">
        <v>50261.609432992067</v>
      </c>
      <c r="N129" s="2">
        <f t="shared" si="6"/>
        <v>128119.54915693931</v>
      </c>
      <c r="O129" s="2">
        <f t="shared" si="7"/>
        <v>187438.90041660221</v>
      </c>
      <c r="P129" s="2">
        <f t="shared" si="8"/>
        <v>50261.609432992067</v>
      </c>
      <c r="Q129" s="2">
        <f t="shared" si="9"/>
        <v>51191</v>
      </c>
      <c r="R129" s="2">
        <f t="shared" si="10"/>
        <v>-4.1660221177153289E-4</v>
      </c>
    </row>
    <row r="130" spans="1:18" x14ac:dyDescent="0.25">
      <c r="A130" s="59" t="s">
        <v>332</v>
      </c>
      <c r="B130" s="2">
        <v>0</v>
      </c>
      <c r="C130" s="2">
        <v>0</v>
      </c>
      <c r="D130" s="2">
        <v>49885.238141433212</v>
      </c>
      <c r="E130" s="2">
        <v>185469.799424803</v>
      </c>
      <c r="F130" s="2">
        <v>123995</v>
      </c>
      <c r="G130" s="2">
        <v>123148</v>
      </c>
      <c r="H130" s="2">
        <v>733</v>
      </c>
      <c r="I130" s="3">
        <v>10</v>
      </c>
      <c r="J130" s="3">
        <v>46</v>
      </c>
      <c r="K130" s="2">
        <v>1359246</v>
      </c>
      <c r="L130" s="2">
        <v>49885.238141433212</v>
      </c>
      <c r="N130" s="2">
        <f t="shared" si="6"/>
        <v>126773.6154646637</v>
      </c>
      <c r="O130" s="2">
        <f t="shared" si="7"/>
        <v>185469.799424803</v>
      </c>
      <c r="P130" s="2">
        <f t="shared" si="8"/>
        <v>49885.238141433212</v>
      </c>
      <c r="Q130" s="2">
        <f t="shared" si="9"/>
        <v>123995</v>
      </c>
      <c r="R130" s="2">
        <f t="shared" si="10"/>
        <v>1173776.2005751971</v>
      </c>
    </row>
    <row r="131" spans="1:18" x14ac:dyDescent="0.25">
      <c r="A131" s="59" t="s">
        <v>371</v>
      </c>
      <c r="B131" s="2">
        <v>0</v>
      </c>
      <c r="C131" s="2">
        <v>0</v>
      </c>
      <c r="D131" s="2">
        <v>32995.198854696508</v>
      </c>
      <c r="E131" s="2">
        <v>122467.956314938</v>
      </c>
      <c r="F131" s="2">
        <v>38566</v>
      </c>
      <c r="G131" s="2">
        <v>358</v>
      </c>
      <c r="H131" s="2">
        <v>38208</v>
      </c>
      <c r="I131" s="3">
        <v>2</v>
      </c>
      <c r="J131" s="3">
        <v>11</v>
      </c>
      <c r="K131" s="2">
        <v>208251.4</v>
      </c>
      <c r="L131" s="2">
        <v>32995.198854696508</v>
      </c>
      <c r="N131" s="2">
        <f t="shared" ref="N131:N194" si="11">(C131+E131)/$M$1</f>
        <v>83710.154692370459</v>
      </c>
      <c r="O131" s="2">
        <f t="shared" ref="O131:O194" si="12">(C131+E131)</f>
        <v>122467.956314938</v>
      </c>
      <c r="P131" s="2">
        <f t="shared" ref="P131:P194" si="13">B131+D131</f>
        <v>32995.198854696508</v>
      </c>
      <c r="Q131" s="2">
        <f t="shared" ref="Q131:Q194" si="14">F131</f>
        <v>38566</v>
      </c>
      <c r="R131" s="2">
        <f t="shared" ref="R131:R194" si="15">K131-C131-E131</f>
        <v>85783.443685061997</v>
      </c>
    </row>
    <row r="132" spans="1:18" x14ac:dyDescent="0.25">
      <c r="A132" s="59" t="s">
        <v>367</v>
      </c>
      <c r="B132" s="2">
        <v>47719.31086170076</v>
      </c>
      <c r="C132" s="2">
        <v>179095.51446776229</v>
      </c>
      <c r="D132" s="2">
        <v>0</v>
      </c>
      <c r="E132" s="2">
        <v>0</v>
      </c>
      <c r="F132" s="2">
        <v>328836</v>
      </c>
      <c r="G132" s="2">
        <v>328832</v>
      </c>
      <c r="H132" s="2">
        <v>0</v>
      </c>
      <c r="I132" s="3">
        <v>2</v>
      </c>
      <c r="J132" s="3">
        <v>4</v>
      </c>
      <c r="K132" s="2">
        <v>179095.51</v>
      </c>
      <c r="L132" s="2">
        <v>47719.31086170076</v>
      </c>
      <c r="N132" s="2">
        <f t="shared" si="11"/>
        <v>122416.61959518952</v>
      </c>
      <c r="O132" s="2">
        <f t="shared" si="12"/>
        <v>179095.51446776229</v>
      </c>
      <c r="P132" s="2">
        <f t="shared" si="13"/>
        <v>47719.31086170076</v>
      </c>
      <c r="Q132" s="2">
        <f t="shared" si="14"/>
        <v>328836</v>
      </c>
      <c r="R132" s="2">
        <f t="shared" si="15"/>
        <v>-4.4677622790914029E-3</v>
      </c>
    </row>
    <row r="133" spans="1:18" x14ac:dyDescent="0.25">
      <c r="A133" s="59" t="s">
        <v>180</v>
      </c>
      <c r="B133" s="2">
        <v>0</v>
      </c>
      <c r="C133" s="2">
        <v>0</v>
      </c>
      <c r="D133" s="2">
        <v>53359.05087443949</v>
      </c>
      <c r="E133" s="2">
        <v>198036.73560248781</v>
      </c>
      <c r="F133" s="2">
        <v>715</v>
      </c>
      <c r="G133" s="2">
        <v>143</v>
      </c>
      <c r="H133" s="2">
        <v>413</v>
      </c>
      <c r="I133" s="3">
        <v>6</v>
      </c>
      <c r="J133" s="3">
        <v>31</v>
      </c>
      <c r="K133" s="2">
        <v>821629.81</v>
      </c>
      <c r="L133" s="2">
        <v>53359.05087443949</v>
      </c>
      <c r="N133" s="2">
        <f t="shared" si="11"/>
        <v>135363.45564079823</v>
      </c>
      <c r="O133" s="2">
        <f t="shared" si="12"/>
        <v>198036.73560248781</v>
      </c>
      <c r="P133" s="2">
        <f t="shared" si="13"/>
        <v>53359.05087443949</v>
      </c>
      <c r="Q133" s="2">
        <f t="shared" si="14"/>
        <v>715</v>
      </c>
      <c r="R133" s="2">
        <f t="shared" si="15"/>
        <v>623593.07439751225</v>
      </c>
    </row>
    <row r="134" spans="1:18" x14ac:dyDescent="0.25">
      <c r="A134" s="59" t="s">
        <v>142</v>
      </c>
      <c r="B134" s="2">
        <v>0</v>
      </c>
      <c r="C134" s="2">
        <v>0</v>
      </c>
      <c r="D134" s="2">
        <v>58131.293273574433</v>
      </c>
      <c r="E134" s="2">
        <v>218374.68050930559</v>
      </c>
      <c r="F134" s="2">
        <v>1921341</v>
      </c>
      <c r="G134" s="2">
        <v>1772019</v>
      </c>
      <c r="H134" s="2">
        <v>58216</v>
      </c>
      <c r="I134" s="3">
        <v>5</v>
      </c>
      <c r="J134" s="3">
        <v>29</v>
      </c>
      <c r="K134" s="2">
        <v>218374.68</v>
      </c>
      <c r="L134" s="2">
        <v>58131.293273574433</v>
      </c>
      <c r="N134" s="2">
        <f t="shared" si="11"/>
        <v>149264.99009521911</v>
      </c>
      <c r="O134" s="2">
        <f t="shared" si="12"/>
        <v>218374.68050930559</v>
      </c>
      <c r="P134" s="2">
        <f t="shared" si="13"/>
        <v>58131.293273574433</v>
      </c>
      <c r="Q134" s="2">
        <f t="shared" si="14"/>
        <v>1921341</v>
      </c>
      <c r="R134" s="2">
        <f t="shared" si="15"/>
        <v>-5.0930559518747032E-4</v>
      </c>
    </row>
    <row r="135" spans="1:18" x14ac:dyDescent="0.25">
      <c r="A135" s="59" t="s">
        <v>229</v>
      </c>
      <c r="B135" s="2">
        <v>0</v>
      </c>
      <c r="C135" s="2">
        <v>0</v>
      </c>
      <c r="D135" s="2">
        <v>59373.583407019811</v>
      </c>
      <c r="E135" s="2">
        <v>210947.8317238054</v>
      </c>
      <c r="F135" s="2">
        <v>47985</v>
      </c>
      <c r="G135" s="2">
        <v>47821</v>
      </c>
      <c r="H135" s="2">
        <v>11</v>
      </c>
      <c r="I135" s="3">
        <v>9</v>
      </c>
      <c r="J135" s="3">
        <v>91</v>
      </c>
      <c r="K135" s="2">
        <v>293101.37</v>
      </c>
      <c r="L135" s="2">
        <v>59373.583407019811</v>
      </c>
      <c r="N135" s="2">
        <f t="shared" si="11"/>
        <v>144188.53843048899</v>
      </c>
      <c r="O135" s="2">
        <f t="shared" si="12"/>
        <v>210947.8317238054</v>
      </c>
      <c r="P135" s="2">
        <f t="shared" si="13"/>
        <v>59373.583407019811</v>
      </c>
      <c r="Q135" s="2">
        <f t="shared" si="14"/>
        <v>47985</v>
      </c>
      <c r="R135" s="2">
        <f t="shared" si="15"/>
        <v>82153.538276194595</v>
      </c>
    </row>
    <row r="136" spans="1:18" x14ac:dyDescent="0.25">
      <c r="A136" s="59" t="s">
        <v>604</v>
      </c>
      <c r="B136" s="2">
        <v>34053.246890988798</v>
      </c>
      <c r="C136" s="2">
        <v>128757.6228770439</v>
      </c>
      <c r="D136" s="2">
        <v>15289.905427451709</v>
      </c>
      <c r="E136" s="2">
        <v>65731.969141641544</v>
      </c>
      <c r="F136" s="2">
        <v>6260</v>
      </c>
      <c r="G136" s="2">
        <v>893</v>
      </c>
      <c r="H136" s="2">
        <v>5142</v>
      </c>
      <c r="I136" s="3">
        <v>4</v>
      </c>
      <c r="J136" s="3">
        <v>11</v>
      </c>
      <c r="K136" s="2">
        <v>978925.75</v>
      </c>
      <c r="L136" s="2">
        <v>49343.152318440523</v>
      </c>
      <c r="N136" s="2">
        <f t="shared" si="11"/>
        <v>132938.88723081711</v>
      </c>
      <c r="O136" s="2">
        <f t="shared" si="12"/>
        <v>194489.59201868545</v>
      </c>
      <c r="P136" s="2">
        <f t="shared" si="13"/>
        <v>49343.152318440509</v>
      </c>
      <c r="Q136" s="2">
        <f t="shared" si="14"/>
        <v>6260</v>
      </c>
      <c r="R136" s="2">
        <f t="shared" si="15"/>
        <v>784436.15798131458</v>
      </c>
    </row>
    <row r="137" spans="1:18" x14ac:dyDescent="0.25">
      <c r="A137" s="59" t="s">
        <v>223</v>
      </c>
      <c r="B137" s="2">
        <v>0</v>
      </c>
      <c r="C137" s="2">
        <v>0</v>
      </c>
      <c r="D137" s="2">
        <v>52678.573497757017</v>
      </c>
      <c r="E137" s="2">
        <v>198741.26698878</v>
      </c>
      <c r="F137" s="2">
        <v>74665</v>
      </c>
      <c r="G137" s="2">
        <v>2966</v>
      </c>
      <c r="H137" s="2">
        <v>12828</v>
      </c>
      <c r="I137" s="3">
        <v>7</v>
      </c>
      <c r="J137" s="3">
        <v>49</v>
      </c>
      <c r="K137" s="2">
        <v>802914.3</v>
      </c>
      <c r="L137" s="2">
        <v>52678.573497757017</v>
      </c>
      <c r="N137" s="2">
        <f t="shared" si="11"/>
        <v>135845.02186519481</v>
      </c>
      <c r="O137" s="2">
        <f t="shared" si="12"/>
        <v>198741.26698878</v>
      </c>
      <c r="P137" s="2">
        <f t="shared" si="13"/>
        <v>52678.573497757017</v>
      </c>
      <c r="Q137" s="2">
        <f t="shared" si="14"/>
        <v>74665</v>
      </c>
      <c r="R137" s="2">
        <f t="shared" si="15"/>
        <v>604173.03301122005</v>
      </c>
    </row>
    <row r="138" spans="1:18" x14ac:dyDescent="0.25">
      <c r="A138" s="59" t="s">
        <v>170</v>
      </c>
      <c r="B138" s="2">
        <v>0</v>
      </c>
      <c r="C138" s="2">
        <v>0</v>
      </c>
      <c r="D138" s="2">
        <v>49975.729122089142</v>
      </c>
      <c r="E138" s="2">
        <v>201297.7155443955</v>
      </c>
      <c r="F138" s="2">
        <v>76961</v>
      </c>
      <c r="G138" s="2">
        <v>11105</v>
      </c>
      <c r="H138" s="2">
        <v>65856</v>
      </c>
      <c r="I138" s="3">
        <v>2</v>
      </c>
      <c r="J138" s="3">
        <v>6</v>
      </c>
      <c r="K138" s="2">
        <v>201297.72</v>
      </c>
      <c r="L138" s="2">
        <v>49975.729122089142</v>
      </c>
      <c r="N138" s="2">
        <f t="shared" si="11"/>
        <v>137592.42347532159</v>
      </c>
      <c r="O138" s="2">
        <f t="shared" si="12"/>
        <v>201297.7155443955</v>
      </c>
      <c r="P138" s="2">
        <f t="shared" si="13"/>
        <v>49975.729122089142</v>
      </c>
      <c r="Q138" s="2">
        <f t="shared" si="14"/>
        <v>76961</v>
      </c>
      <c r="R138" s="2">
        <f t="shared" si="15"/>
        <v>4.4556045031640679E-3</v>
      </c>
    </row>
    <row r="139" spans="1:18" x14ac:dyDescent="0.25">
      <c r="A139" s="59" t="s">
        <v>366</v>
      </c>
      <c r="B139" s="2">
        <v>51289.811669274939</v>
      </c>
      <c r="C139" s="2">
        <v>193976.95335630889</v>
      </c>
      <c r="D139" s="2">
        <v>0</v>
      </c>
      <c r="E139" s="2">
        <v>0</v>
      </c>
      <c r="F139" s="2">
        <v>25089</v>
      </c>
      <c r="G139" s="2">
        <v>23517</v>
      </c>
      <c r="H139" s="2">
        <v>1084</v>
      </c>
      <c r="I139" s="3">
        <v>8</v>
      </c>
      <c r="J139" s="3">
        <v>27</v>
      </c>
      <c r="K139" s="2">
        <v>204877.65</v>
      </c>
      <c r="L139" s="2">
        <v>51289.811669274939</v>
      </c>
      <c r="N139" s="2">
        <f t="shared" si="11"/>
        <v>132588.48486418926</v>
      </c>
      <c r="O139" s="2">
        <f t="shared" si="12"/>
        <v>193976.95335630889</v>
      </c>
      <c r="P139" s="2">
        <f t="shared" si="13"/>
        <v>51289.811669274939</v>
      </c>
      <c r="Q139" s="2">
        <f t="shared" si="14"/>
        <v>25089</v>
      </c>
      <c r="R139" s="2">
        <f t="shared" si="15"/>
        <v>10900.696643691103</v>
      </c>
    </row>
    <row r="140" spans="1:18" x14ac:dyDescent="0.25">
      <c r="A140" s="59" t="s">
        <v>151</v>
      </c>
      <c r="B140" s="2">
        <v>0</v>
      </c>
      <c r="C140" s="2">
        <v>0</v>
      </c>
      <c r="D140" s="2">
        <v>55668.768652576633</v>
      </c>
      <c r="E140" s="2">
        <v>136283.20515046889</v>
      </c>
      <c r="F140" s="2">
        <v>317313</v>
      </c>
      <c r="G140" s="2">
        <v>305665</v>
      </c>
      <c r="H140" s="2">
        <v>11435</v>
      </c>
      <c r="I140" s="3">
        <v>7</v>
      </c>
      <c r="J140" s="3">
        <v>37</v>
      </c>
      <c r="K140" s="2">
        <v>172818.81</v>
      </c>
      <c r="L140" s="2">
        <v>55668.768652576633</v>
      </c>
      <c r="N140" s="2">
        <f t="shared" si="11"/>
        <v>93153.25027373129</v>
      </c>
      <c r="O140" s="2">
        <f t="shared" si="12"/>
        <v>136283.20515046889</v>
      </c>
      <c r="P140" s="2">
        <f t="shared" si="13"/>
        <v>55668.768652576633</v>
      </c>
      <c r="Q140" s="2">
        <f t="shared" si="14"/>
        <v>317313</v>
      </c>
      <c r="R140" s="2">
        <f t="shared" si="15"/>
        <v>36535.604849531112</v>
      </c>
    </row>
    <row r="141" spans="1:18" x14ac:dyDescent="0.25">
      <c r="A141" s="59" t="s">
        <v>185</v>
      </c>
      <c r="B141" s="2">
        <v>0</v>
      </c>
      <c r="C141" s="2">
        <v>0</v>
      </c>
      <c r="D141" s="2">
        <v>52795.307213579777</v>
      </c>
      <c r="E141" s="2">
        <v>198382.96133256709</v>
      </c>
      <c r="F141" s="2">
        <v>1115940</v>
      </c>
      <c r="G141" s="2">
        <v>981905</v>
      </c>
      <c r="H141" s="2">
        <v>127546</v>
      </c>
      <c r="I141" s="3">
        <v>9</v>
      </c>
      <c r="J141" s="3">
        <v>77</v>
      </c>
      <c r="K141" s="2">
        <v>534034.79</v>
      </c>
      <c r="L141" s="2">
        <v>52795.307213579777</v>
      </c>
      <c r="N141" s="2">
        <f t="shared" si="11"/>
        <v>135600.11027516547</v>
      </c>
      <c r="O141" s="2">
        <f t="shared" si="12"/>
        <v>198382.96133256709</v>
      </c>
      <c r="P141" s="2">
        <f t="shared" si="13"/>
        <v>52795.307213579777</v>
      </c>
      <c r="Q141" s="2">
        <f t="shared" si="14"/>
        <v>1115940</v>
      </c>
      <c r="R141" s="2">
        <f t="shared" si="15"/>
        <v>335651.82866743294</v>
      </c>
    </row>
    <row r="142" spans="1:18" x14ac:dyDescent="0.25">
      <c r="A142" s="59" t="s">
        <v>337</v>
      </c>
      <c r="B142" s="2">
        <v>0</v>
      </c>
      <c r="C142" s="2">
        <v>0</v>
      </c>
      <c r="D142" s="2">
        <v>45603.110949294598</v>
      </c>
      <c r="E142" s="2">
        <v>168736.32917953041</v>
      </c>
      <c r="F142" s="2">
        <v>26459</v>
      </c>
      <c r="G142" s="2">
        <v>11792</v>
      </c>
      <c r="H142" s="2">
        <v>13156</v>
      </c>
      <c r="I142" s="3">
        <v>6</v>
      </c>
      <c r="J142" s="3">
        <v>57</v>
      </c>
      <c r="K142" s="2">
        <v>302261.32</v>
      </c>
      <c r="L142" s="2">
        <v>45603.110949294598</v>
      </c>
      <c r="N142" s="2">
        <f t="shared" si="11"/>
        <v>115335.83675976103</v>
      </c>
      <c r="O142" s="2">
        <f t="shared" si="12"/>
        <v>168736.32917953041</v>
      </c>
      <c r="P142" s="2">
        <f t="shared" si="13"/>
        <v>45603.110949294598</v>
      </c>
      <c r="Q142" s="2">
        <f t="shared" si="14"/>
        <v>26459</v>
      </c>
      <c r="R142" s="2">
        <f t="shared" si="15"/>
        <v>133524.9908204696</v>
      </c>
    </row>
    <row r="143" spans="1:18" x14ac:dyDescent="0.25">
      <c r="A143" s="59" t="s">
        <v>189</v>
      </c>
      <c r="B143" s="2">
        <v>0</v>
      </c>
      <c r="C143" s="2">
        <v>0</v>
      </c>
      <c r="D143" s="2">
        <v>47016.692218779703</v>
      </c>
      <c r="E143" s="2">
        <v>176577.1990601946</v>
      </c>
      <c r="F143" s="2">
        <v>292668</v>
      </c>
      <c r="G143" s="2">
        <v>99121</v>
      </c>
      <c r="H143" s="2">
        <v>957</v>
      </c>
      <c r="I143" s="3">
        <v>8</v>
      </c>
      <c r="J143" s="3">
        <v>15</v>
      </c>
      <c r="K143" s="2">
        <v>219558.06</v>
      </c>
      <c r="L143" s="2">
        <v>47016.692218779703</v>
      </c>
      <c r="N143" s="2">
        <f t="shared" si="11"/>
        <v>120695.28302132235</v>
      </c>
      <c r="O143" s="2">
        <f t="shared" si="12"/>
        <v>176577.1990601946</v>
      </c>
      <c r="P143" s="2">
        <f t="shared" si="13"/>
        <v>47016.692218779703</v>
      </c>
      <c r="Q143" s="2">
        <f t="shared" si="14"/>
        <v>292668</v>
      </c>
      <c r="R143" s="2">
        <f t="shared" si="15"/>
        <v>42980.860939805396</v>
      </c>
    </row>
    <row r="144" spans="1:18" x14ac:dyDescent="0.25">
      <c r="A144" s="59" t="s">
        <v>336</v>
      </c>
      <c r="B144" s="2">
        <v>11248.05294821938</v>
      </c>
      <c r="C144" s="2">
        <v>38149.686088648748</v>
      </c>
      <c r="D144" s="2">
        <v>43778.580197162388</v>
      </c>
      <c r="E144" s="2">
        <v>149599.09456468039</v>
      </c>
      <c r="F144" s="2">
        <v>3728</v>
      </c>
      <c r="G144" s="2">
        <v>1071</v>
      </c>
      <c r="H144" s="2">
        <v>2397</v>
      </c>
      <c r="I144" s="3">
        <v>7</v>
      </c>
      <c r="J144" s="3">
        <v>17</v>
      </c>
      <c r="K144" s="2">
        <v>440822.96</v>
      </c>
      <c r="L144" s="2">
        <v>55026.633145381769</v>
      </c>
      <c r="N144" s="2">
        <f t="shared" si="11"/>
        <v>128331.36066529673</v>
      </c>
      <c r="O144" s="2">
        <f t="shared" si="12"/>
        <v>187748.78065332913</v>
      </c>
      <c r="P144" s="2">
        <f t="shared" si="13"/>
        <v>55026.633145381769</v>
      </c>
      <c r="Q144" s="2">
        <f t="shared" si="14"/>
        <v>3728</v>
      </c>
      <c r="R144" s="2">
        <f t="shared" si="15"/>
        <v>253074.17934667089</v>
      </c>
    </row>
    <row r="145" spans="1:18" x14ac:dyDescent="0.25">
      <c r="A145" s="59" t="s">
        <v>605</v>
      </c>
      <c r="B145" s="2">
        <v>46004.132326929182</v>
      </c>
      <c r="C145" s="2">
        <v>189167.72157496959</v>
      </c>
      <c r="D145" s="2">
        <v>0</v>
      </c>
      <c r="E145" s="2">
        <v>0</v>
      </c>
      <c r="F145" s="2">
        <v>97158</v>
      </c>
      <c r="G145" s="2">
        <v>97040</v>
      </c>
      <c r="H145" s="2">
        <v>118</v>
      </c>
      <c r="I145" s="3">
        <v>2</v>
      </c>
      <c r="J145" s="3">
        <v>5</v>
      </c>
      <c r="K145" s="2">
        <v>189949.87</v>
      </c>
      <c r="L145" s="2">
        <v>46004.132326929182</v>
      </c>
      <c r="N145" s="2">
        <f t="shared" si="11"/>
        <v>129301.24509567299</v>
      </c>
      <c r="O145" s="2">
        <f t="shared" si="12"/>
        <v>189167.72157496959</v>
      </c>
      <c r="P145" s="2">
        <f t="shared" si="13"/>
        <v>46004.132326929182</v>
      </c>
      <c r="Q145" s="2">
        <f t="shared" si="14"/>
        <v>97158</v>
      </c>
      <c r="R145" s="2">
        <f t="shared" si="15"/>
        <v>782.14842503040563</v>
      </c>
    </row>
    <row r="146" spans="1:18" x14ac:dyDescent="0.25">
      <c r="A146" s="59" t="s">
        <v>606</v>
      </c>
      <c r="B146" s="2">
        <v>54201.678809788929</v>
      </c>
      <c r="C146" s="2">
        <v>122469.55861290039</v>
      </c>
      <c r="D146" s="2">
        <v>0</v>
      </c>
      <c r="E146" s="2">
        <v>0</v>
      </c>
      <c r="F146" s="2">
        <v>49194</v>
      </c>
      <c r="G146" s="2">
        <v>49188</v>
      </c>
      <c r="H146" s="2">
        <v>0</v>
      </c>
      <c r="I146" s="3">
        <v>2</v>
      </c>
      <c r="J146" s="3">
        <v>6</v>
      </c>
      <c r="K146" s="2">
        <v>122469.56</v>
      </c>
      <c r="L146" s="2">
        <v>54201.678809788929</v>
      </c>
      <c r="N146" s="2">
        <f t="shared" si="11"/>
        <v>83711.249906288707</v>
      </c>
      <c r="O146" s="2">
        <f t="shared" si="12"/>
        <v>122469.55861290039</v>
      </c>
      <c r="P146" s="2">
        <f t="shared" si="13"/>
        <v>54201.678809788929</v>
      </c>
      <c r="Q146" s="2">
        <f t="shared" si="14"/>
        <v>49194</v>
      </c>
      <c r="R146" s="2">
        <f t="shared" si="15"/>
        <v>1.3870996044715866E-3</v>
      </c>
    </row>
    <row r="147" spans="1:18" x14ac:dyDescent="0.25">
      <c r="A147" s="59" t="s">
        <v>340</v>
      </c>
      <c r="B147" s="2">
        <v>0</v>
      </c>
      <c r="C147" s="2">
        <v>0</v>
      </c>
      <c r="D147" s="2">
        <v>51034.706769148986</v>
      </c>
      <c r="E147" s="2">
        <v>162951.26887423551</v>
      </c>
      <c r="F147" s="2">
        <v>2904</v>
      </c>
      <c r="G147" s="2">
        <v>185</v>
      </c>
      <c r="H147" s="2">
        <v>1870</v>
      </c>
      <c r="I147" s="3">
        <v>8</v>
      </c>
      <c r="J147" s="3">
        <v>40</v>
      </c>
      <c r="K147" s="2">
        <v>522805.98</v>
      </c>
      <c r="L147" s="2">
        <v>51034.706769148986</v>
      </c>
      <c r="N147" s="2">
        <f t="shared" si="11"/>
        <v>111381.59184841797</v>
      </c>
      <c r="O147" s="2">
        <f t="shared" si="12"/>
        <v>162951.26887423551</v>
      </c>
      <c r="P147" s="2">
        <f t="shared" si="13"/>
        <v>51034.706769148986</v>
      </c>
      <c r="Q147" s="2">
        <f t="shared" si="14"/>
        <v>2904</v>
      </c>
      <c r="R147" s="2">
        <f t="shared" si="15"/>
        <v>359854.71112576447</v>
      </c>
    </row>
    <row r="148" spans="1:18" x14ac:dyDescent="0.25">
      <c r="A148" s="59" t="s">
        <v>369</v>
      </c>
      <c r="B148" s="2">
        <v>0</v>
      </c>
      <c r="C148" s="2">
        <v>0</v>
      </c>
      <c r="D148" s="2">
        <v>41267.595795007481</v>
      </c>
      <c r="E148" s="2">
        <v>154636.70547544479</v>
      </c>
      <c r="F148" s="2">
        <v>55572</v>
      </c>
      <c r="G148" s="2">
        <v>1086</v>
      </c>
      <c r="H148" s="2">
        <v>54462</v>
      </c>
      <c r="I148" s="3">
        <v>3</v>
      </c>
      <c r="J148" s="3">
        <v>6</v>
      </c>
      <c r="K148" s="2">
        <v>155822.32</v>
      </c>
      <c r="L148" s="2">
        <v>41267.595795007481</v>
      </c>
      <c r="N148" s="2">
        <f t="shared" si="11"/>
        <v>105698.36327781598</v>
      </c>
      <c r="O148" s="2">
        <f t="shared" si="12"/>
        <v>154636.70547544479</v>
      </c>
      <c r="P148" s="2">
        <f t="shared" si="13"/>
        <v>41267.595795007481</v>
      </c>
      <c r="Q148" s="2">
        <f t="shared" si="14"/>
        <v>55572</v>
      </c>
      <c r="R148" s="2">
        <f t="shared" si="15"/>
        <v>1185.6145245552179</v>
      </c>
    </row>
    <row r="149" spans="1:18" x14ac:dyDescent="0.25">
      <c r="A149" s="59" t="s">
        <v>328</v>
      </c>
      <c r="B149" s="2">
        <v>0</v>
      </c>
      <c r="C149" s="2">
        <v>0</v>
      </c>
      <c r="D149" s="2">
        <v>51065.066312652598</v>
      </c>
      <c r="E149" s="2">
        <v>192425.07272346219</v>
      </c>
      <c r="F149" s="2">
        <v>1081042</v>
      </c>
      <c r="G149" s="2">
        <v>0</v>
      </c>
      <c r="H149" s="2">
        <v>1081042</v>
      </c>
      <c r="I149" s="3">
        <v>2</v>
      </c>
      <c r="J149" s="3">
        <v>10</v>
      </c>
      <c r="K149" s="2">
        <v>284449.27</v>
      </c>
      <c r="L149" s="2">
        <v>51065.066312652598</v>
      </c>
      <c r="N149" s="2">
        <f t="shared" si="11"/>
        <v>131527.73255192221</v>
      </c>
      <c r="O149" s="2">
        <f t="shared" si="12"/>
        <v>192425.07272346219</v>
      </c>
      <c r="P149" s="2">
        <f t="shared" si="13"/>
        <v>51065.066312652598</v>
      </c>
      <c r="Q149" s="2">
        <f t="shared" si="14"/>
        <v>1081042</v>
      </c>
      <c r="R149" s="2">
        <f t="shared" si="15"/>
        <v>92024.19727653783</v>
      </c>
    </row>
    <row r="150" spans="1:18" x14ac:dyDescent="0.25">
      <c r="A150" s="59" t="s">
        <v>334</v>
      </c>
      <c r="B150" s="2">
        <v>7238.7998304392186</v>
      </c>
      <c r="C150" s="2">
        <v>27683.58308895685</v>
      </c>
      <c r="D150" s="2">
        <v>39475.626490561823</v>
      </c>
      <c r="E150" s="2">
        <v>151812.22576609621</v>
      </c>
      <c r="F150" s="2">
        <v>533322</v>
      </c>
      <c r="G150" s="2">
        <v>523005</v>
      </c>
      <c r="H150" s="2">
        <v>8749</v>
      </c>
      <c r="I150" s="3">
        <v>6</v>
      </c>
      <c r="J150" s="3">
        <v>39</v>
      </c>
      <c r="K150" s="2">
        <v>976977.29</v>
      </c>
      <c r="L150" s="2">
        <v>46714.426321001032</v>
      </c>
      <c r="N150" s="2">
        <f t="shared" si="11"/>
        <v>122690.23161657761</v>
      </c>
      <c r="O150" s="2">
        <f t="shared" si="12"/>
        <v>179495.80885505307</v>
      </c>
      <c r="P150" s="2">
        <f t="shared" si="13"/>
        <v>46714.426321001039</v>
      </c>
      <c r="Q150" s="2">
        <f t="shared" si="14"/>
        <v>533322</v>
      </c>
      <c r="R150" s="2">
        <f t="shared" si="15"/>
        <v>797481.481144947</v>
      </c>
    </row>
    <row r="151" spans="1:18" x14ac:dyDescent="0.25">
      <c r="A151" s="59" t="s">
        <v>363</v>
      </c>
      <c r="B151" s="2">
        <v>0</v>
      </c>
      <c r="C151" s="2">
        <v>1674.4773637710839</v>
      </c>
      <c r="D151" s="2">
        <v>51173.378305064252</v>
      </c>
      <c r="E151" s="2">
        <v>177734.30662232669</v>
      </c>
      <c r="F151" s="2">
        <v>116851</v>
      </c>
      <c r="G151" s="2">
        <v>112894</v>
      </c>
      <c r="H151" s="2">
        <v>2863</v>
      </c>
      <c r="I151" s="3">
        <v>12</v>
      </c>
      <c r="J151" s="3">
        <v>116</v>
      </c>
      <c r="K151" s="2">
        <v>2708893.07</v>
      </c>
      <c r="L151" s="2">
        <v>51173.378305064252</v>
      </c>
      <c r="N151" s="2">
        <f t="shared" si="11"/>
        <v>122630.7477690347</v>
      </c>
      <c r="O151" s="2">
        <f t="shared" si="12"/>
        <v>179408.78398609778</v>
      </c>
      <c r="P151" s="2">
        <f t="shared" si="13"/>
        <v>51173.378305064252</v>
      </c>
      <c r="Q151" s="2">
        <f t="shared" si="14"/>
        <v>116851</v>
      </c>
      <c r="R151" s="2">
        <f t="shared" si="15"/>
        <v>2529484.2860139017</v>
      </c>
    </row>
    <row r="152" spans="1:18" x14ac:dyDescent="0.25">
      <c r="A152" s="59" t="s">
        <v>338</v>
      </c>
      <c r="B152" s="2">
        <v>0</v>
      </c>
      <c r="C152" s="2">
        <v>0</v>
      </c>
      <c r="D152" s="2">
        <v>14896.124968260139</v>
      </c>
      <c r="E152" s="2">
        <v>55873.973247482369</v>
      </c>
      <c r="F152" s="2">
        <v>1183</v>
      </c>
      <c r="G152" s="2">
        <v>651</v>
      </c>
      <c r="H152" s="2">
        <v>273</v>
      </c>
      <c r="I152" s="3">
        <v>7</v>
      </c>
      <c r="J152" s="3">
        <v>54</v>
      </c>
      <c r="K152" s="2">
        <v>103621.11</v>
      </c>
      <c r="L152" s="2">
        <v>14896.124968260139</v>
      </c>
      <c r="N152" s="2">
        <f t="shared" si="11"/>
        <v>38191.369273740507</v>
      </c>
      <c r="O152" s="2">
        <f t="shared" si="12"/>
        <v>55873.973247482369</v>
      </c>
      <c r="P152" s="2">
        <f t="shared" si="13"/>
        <v>14896.124968260139</v>
      </c>
      <c r="Q152" s="2">
        <f t="shared" si="14"/>
        <v>1183</v>
      </c>
      <c r="R152" s="2">
        <f t="shared" si="15"/>
        <v>47747.136752517632</v>
      </c>
    </row>
    <row r="153" spans="1:18" x14ac:dyDescent="0.25">
      <c r="A153" s="59" t="s">
        <v>331</v>
      </c>
      <c r="B153" s="2">
        <v>0</v>
      </c>
      <c r="C153" s="2">
        <v>0</v>
      </c>
      <c r="D153" s="2">
        <v>46814.980567114311</v>
      </c>
      <c r="E153" s="2">
        <v>180328.37579966779</v>
      </c>
      <c r="F153" s="2">
        <v>2933</v>
      </c>
      <c r="G153" s="2">
        <v>1097</v>
      </c>
      <c r="H153" s="2">
        <v>1263</v>
      </c>
      <c r="I153" s="3">
        <v>6</v>
      </c>
      <c r="J153" s="3">
        <v>18</v>
      </c>
      <c r="K153" s="2">
        <v>541402.88</v>
      </c>
      <c r="L153" s="2">
        <v>46814.980567114311</v>
      </c>
      <c r="N153" s="2">
        <f t="shared" si="11"/>
        <v>123259.31360196021</v>
      </c>
      <c r="O153" s="2">
        <f t="shared" si="12"/>
        <v>180328.37579966779</v>
      </c>
      <c r="P153" s="2">
        <f t="shared" si="13"/>
        <v>46814.980567114311</v>
      </c>
      <c r="Q153" s="2">
        <f t="shared" si="14"/>
        <v>2933</v>
      </c>
      <c r="R153" s="2">
        <f t="shared" si="15"/>
        <v>361074.50420033222</v>
      </c>
    </row>
    <row r="154" spans="1:18" x14ac:dyDescent="0.25">
      <c r="A154" s="59" t="s">
        <v>174</v>
      </c>
      <c r="B154" s="2">
        <v>0</v>
      </c>
      <c r="C154" s="2">
        <v>0</v>
      </c>
      <c r="D154" s="2">
        <v>39421.229486933538</v>
      </c>
      <c r="E154" s="2">
        <v>156261.55312985601</v>
      </c>
      <c r="F154" s="2">
        <v>186105</v>
      </c>
      <c r="G154" s="2">
        <v>181412</v>
      </c>
      <c r="H154" s="2">
        <v>1884</v>
      </c>
      <c r="I154" s="3">
        <v>6</v>
      </c>
      <c r="J154" s="3">
        <v>65</v>
      </c>
      <c r="K154" s="2">
        <v>1597467.37</v>
      </c>
      <c r="L154" s="2">
        <v>39421.229486933538</v>
      </c>
      <c r="N154" s="2">
        <f t="shared" si="11"/>
        <v>106808.99051938209</v>
      </c>
      <c r="O154" s="2">
        <f t="shared" si="12"/>
        <v>156261.55312985601</v>
      </c>
      <c r="P154" s="2">
        <f t="shared" si="13"/>
        <v>39421.229486933538</v>
      </c>
      <c r="Q154" s="2">
        <f t="shared" si="14"/>
        <v>186105</v>
      </c>
      <c r="R154" s="2">
        <f t="shared" si="15"/>
        <v>1441205.8168701441</v>
      </c>
    </row>
    <row r="155" spans="1:18" x14ac:dyDescent="0.25">
      <c r="A155" s="59" t="s">
        <v>154</v>
      </c>
      <c r="B155" s="2">
        <v>0</v>
      </c>
      <c r="C155" s="2">
        <v>0</v>
      </c>
      <c r="D155" s="2">
        <v>43677.584825798243</v>
      </c>
      <c r="E155" s="2">
        <v>176990.88923163831</v>
      </c>
      <c r="F155" s="2">
        <v>582533</v>
      </c>
      <c r="G155" s="2">
        <v>579781</v>
      </c>
      <c r="H155" s="2">
        <v>1495</v>
      </c>
      <c r="I155" s="3">
        <v>5</v>
      </c>
      <c r="J155" s="3">
        <v>14</v>
      </c>
      <c r="K155" s="2">
        <v>13665913.439999999</v>
      </c>
      <c r="L155" s="2">
        <v>43677.584825798243</v>
      </c>
      <c r="N155" s="2">
        <f t="shared" si="11"/>
        <v>120978.05142285598</v>
      </c>
      <c r="O155" s="2">
        <f t="shared" si="12"/>
        <v>176990.88923163831</v>
      </c>
      <c r="P155" s="2">
        <f t="shared" si="13"/>
        <v>43677.584825798243</v>
      </c>
      <c r="Q155" s="2">
        <f t="shared" si="14"/>
        <v>582533</v>
      </c>
      <c r="R155" s="2">
        <f t="shared" si="15"/>
        <v>13488922.55076836</v>
      </c>
    </row>
    <row r="156" spans="1:18" x14ac:dyDescent="0.25">
      <c r="A156" s="59" t="s">
        <v>372</v>
      </c>
      <c r="B156" s="2">
        <v>37323.385118940292</v>
      </c>
      <c r="C156" s="2">
        <v>165503.3601809208</v>
      </c>
      <c r="D156" s="2">
        <v>0</v>
      </c>
      <c r="E156" s="2">
        <v>0</v>
      </c>
      <c r="F156" s="2">
        <v>145636</v>
      </c>
      <c r="G156" s="2">
        <v>12304</v>
      </c>
      <c r="H156" s="2">
        <v>65</v>
      </c>
      <c r="I156" s="3">
        <v>9</v>
      </c>
      <c r="J156" s="3">
        <v>28</v>
      </c>
      <c r="K156" s="2">
        <v>2332205.52</v>
      </c>
      <c r="L156" s="2">
        <v>37323.385118940292</v>
      </c>
      <c r="N156" s="2">
        <f t="shared" si="11"/>
        <v>113126.01516125823</v>
      </c>
      <c r="O156" s="2">
        <f t="shared" si="12"/>
        <v>165503.3601809208</v>
      </c>
      <c r="P156" s="2">
        <f t="shared" si="13"/>
        <v>37323.385118940292</v>
      </c>
      <c r="Q156" s="2">
        <f t="shared" si="14"/>
        <v>145636</v>
      </c>
      <c r="R156" s="2">
        <f t="shared" si="15"/>
        <v>2166702.1598190791</v>
      </c>
    </row>
    <row r="157" spans="1:18" x14ac:dyDescent="0.25">
      <c r="A157" s="59" t="s">
        <v>973</v>
      </c>
      <c r="B157" s="2">
        <v>44518.60426159393</v>
      </c>
      <c r="C157" s="2">
        <v>170011.75033157089</v>
      </c>
      <c r="D157" s="2">
        <v>0</v>
      </c>
      <c r="E157" s="2">
        <v>0</v>
      </c>
      <c r="F157" s="2">
        <v>130919</v>
      </c>
      <c r="G157" s="2">
        <v>104562</v>
      </c>
      <c r="H157" s="2">
        <v>25263</v>
      </c>
      <c r="I157" s="3">
        <v>8</v>
      </c>
      <c r="J157" s="3">
        <v>42</v>
      </c>
      <c r="K157" s="2">
        <v>170636.76</v>
      </c>
      <c r="L157" s="2">
        <v>44518.60426159393</v>
      </c>
      <c r="N157" s="2">
        <f t="shared" si="11"/>
        <v>116207.62155268002</v>
      </c>
      <c r="O157" s="2">
        <f t="shared" si="12"/>
        <v>170011.75033157089</v>
      </c>
      <c r="P157" s="2">
        <f t="shared" si="13"/>
        <v>44518.60426159393</v>
      </c>
      <c r="Q157" s="2">
        <f t="shared" si="14"/>
        <v>130919</v>
      </c>
      <c r="R157" s="2">
        <f t="shared" si="15"/>
        <v>625.00966842912021</v>
      </c>
    </row>
    <row r="158" spans="1:18" x14ac:dyDescent="0.25">
      <c r="A158" s="59" t="s">
        <v>343</v>
      </c>
      <c r="B158" s="2">
        <v>0</v>
      </c>
      <c r="C158" s="2">
        <v>0</v>
      </c>
      <c r="D158" s="2">
        <v>41145.809026351599</v>
      </c>
      <c r="E158" s="2">
        <v>170861.11571256339</v>
      </c>
      <c r="F158" s="2">
        <v>821</v>
      </c>
      <c r="G158" s="2">
        <v>772</v>
      </c>
      <c r="H158" s="2">
        <v>41</v>
      </c>
      <c r="I158" s="3">
        <v>5</v>
      </c>
      <c r="J158" s="3">
        <v>15</v>
      </c>
      <c r="K158" s="2">
        <v>330578.17</v>
      </c>
      <c r="L158" s="2">
        <v>41145.809026351599</v>
      </c>
      <c r="N158" s="2">
        <f t="shared" si="11"/>
        <v>116788.18572287312</v>
      </c>
      <c r="O158" s="2">
        <f t="shared" si="12"/>
        <v>170861.11571256339</v>
      </c>
      <c r="P158" s="2">
        <f t="shared" si="13"/>
        <v>41145.809026351599</v>
      </c>
      <c r="Q158" s="2">
        <f t="shared" si="14"/>
        <v>821</v>
      </c>
      <c r="R158" s="2">
        <f t="shared" si="15"/>
        <v>159717.05428743659</v>
      </c>
    </row>
    <row r="159" spans="1:18" x14ac:dyDescent="0.25">
      <c r="A159" s="59" t="s">
        <v>388</v>
      </c>
      <c r="B159" s="2">
        <v>0</v>
      </c>
      <c r="C159" s="2">
        <v>0</v>
      </c>
      <c r="D159" s="2">
        <v>39701.016234517192</v>
      </c>
      <c r="E159" s="2">
        <v>149624.50764975001</v>
      </c>
      <c r="F159" s="2">
        <v>1843</v>
      </c>
      <c r="G159" s="2">
        <v>510</v>
      </c>
      <c r="H159" s="2">
        <v>1331</v>
      </c>
      <c r="I159" s="3">
        <v>3</v>
      </c>
      <c r="J159" s="3">
        <v>8</v>
      </c>
      <c r="K159" s="2">
        <v>149698.37</v>
      </c>
      <c r="L159" s="2">
        <v>39701.016234517192</v>
      </c>
      <c r="N159" s="2">
        <f t="shared" si="11"/>
        <v>102272.39073803827</v>
      </c>
      <c r="O159" s="2">
        <f t="shared" si="12"/>
        <v>149624.50764975001</v>
      </c>
      <c r="P159" s="2">
        <f t="shared" si="13"/>
        <v>39701.016234517192</v>
      </c>
      <c r="Q159" s="2">
        <f t="shared" si="14"/>
        <v>1843</v>
      </c>
      <c r="R159" s="2">
        <f t="shared" si="15"/>
        <v>73.862350249983137</v>
      </c>
    </row>
    <row r="160" spans="1:18" x14ac:dyDescent="0.25">
      <c r="A160" s="59" t="s">
        <v>370</v>
      </c>
      <c r="B160" s="2">
        <v>0</v>
      </c>
      <c r="C160" s="2">
        <v>0</v>
      </c>
      <c r="D160" s="2">
        <v>46325.376774293363</v>
      </c>
      <c r="E160" s="2">
        <v>171746.42046978619</v>
      </c>
      <c r="F160" s="2">
        <v>50964</v>
      </c>
      <c r="G160" s="2">
        <v>18250</v>
      </c>
      <c r="H160" s="2">
        <v>999</v>
      </c>
      <c r="I160" s="3">
        <v>16</v>
      </c>
      <c r="J160" s="3">
        <v>178</v>
      </c>
      <c r="K160" s="2">
        <v>1952901.3</v>
      </c>
      <c r="L160" s="2">
        <v>46325.376774293363</v>
      </c>
      <c r="N160" s="2">
        <f t="shared" si="11"/>
        <v>117393.31542705822</v>
      </c>
      <c r="O160" s="2">
        <f t="shared" si="12"/>
        <v>171746.42046978619</v>
      </c>
      <c r="P160" s="2">
        <f t="shared" si="13"/>
        <v>46325.376774293363</v>
      </c>
      <c r="Q160" s="2">
        <f t="shared" si="14"/>
        <v>50964</v>
      </c>
      <c r="R160" s="2">
        <f t="shared" si="15"/>
        <v>1781154.8795302138</v>
      </c>
    </row>
    <row r="161" spans="1:18" x14ac:dyDescent="0.25">
      <c r="A161" s="59" t="s">
        <v>974</v>
      </c>
      <c r="B161" s="2">
        <v>21579.86055732036</v>
      </c>
      <c r="C161" s="2">
        <v>82201.710367143038</v>
      </c>
      <c r="D161" s="2">
        <v>25930.797746044591</v>
      </c>
      <c r="E161" s="2">
        <v>88984.853307749087</v>
      </c>
      <c r="F161" s="2">
        <v>5572</v>
      </c>
      <c r="G161" s="2">
        <v>4010</v>
      </c>
      <c r="H161" s="2">
        <v>1083</v>
      </c>
      <c r="I161" s="3">
        <v>8</v>
      </c>
      <c r="J161" s="3">
        <v>52</v>
      </c>
      <c r="K161" s="2">
        <v>605960.9</v>
      </c>
      <c r="L161" s="2">
        <v>47510.658303364959</v>
      </c>
      <c r="N161" s="2">
        <f t="shared" si="11"/>
        <v>117010.63819199735</v>
      </c>
      <c r="O161" s="2">
        <f t="shared" si="12"/>
        <v>171186.56367489212</v>
      </c>
      <c r="P161" s="2">
        <f t="shared" si="13"/>
        <v>47510.658303364951</v>
      </c>
      <c r="Q161" s="2">
        <f t="shared" si="14"/>
        <v>5572</v>
      </c>
      <c r="R161" s="2">
        <f t="shared" si="15"/>
        <v>434774.3363251079</v>
      </c>
    </row>
    <row r="162" spans="1:18" x14ac:dyDescent="0.25">
      <c r="A162" s="59" t="s">
        <v>368</v>
      </c>
      <c r="B162" s="2">
        <v>0</v>
      </c>
      <c r="C162" s="2">
        <v>0</v>
      </c>
      <c r="D162" s="2">
        <v>39536.993921174573</v>
      </c>
      <c r="E162" s="2">
        <v>148897.87105996831</v>
      </c>
      <c r="F162" s="2">
        <v>1069</v>
      </c>
      <c r="G162" s="2">
        <v>360</v>
      </c>
      <c r="H162" s="2">
        <v>263</v>
      </c>
      <c r="I162" s="3">
        <v>5</v>
      </c>
      <c r="J162" s="3">
        <v>11</v>
      </c>
      <c r="K162" s="2">
        <v>1165161.6299999999</v>
      </c>
      <c r="L162" s="2">
        <v>39536.993921174573</v>
      </c>
      <c r="N162" s="2">
        <f t="shared" si="11"/>
        <v>101775.71501023124</v>
      </c>
      <c r="O162" s="2">
        <f t="shared" si="12"/>
        <v>148897.87105996831</v>
      </c>
      <c r="P162" s="2">
        <f t="shared" si="13"/>
        <v>39536.993921174573</v>
      </c>
      <c r="Q162" s="2">
        <f t="shared" si="14"/>
        <v>1069</v>
      </c>
      <c r="R162" s="2">
        <f t="shared" si="15"/>
        <v>1016263.7589400315</v>
      </c>
    </row>
    <row r="163" spans="1:18" x14ac:dyDescent="0.25">
      <c r="A163" s="59" t="s">
        <v>335</v>
      </c>
      <c r="B163" s="2">
        <v>0</v>
      </c>
      <c r="C163" s="2">
        <v>0</v>
      </c>
      <c r="D163" s="2">
        <v>44515.244646873492</v>
      </c>
      <c r="E163" s="2">
        <v>167567.53991802791</v>
      </c>
      <c r="F163" s="2">
        <v>58349</v>
      </c>
      <c r="G163" s="2">
        <v>56703</v>
      </c>
      <c r="H163" s="2">
        <v>1006</v>
      </c>
      <c r="I163" s="3">
        <v>3</v>
      </c>
      <c r="J163" s="3">
        <v>18</v>
      </c>
      <c r="K163" s="2">
        <v>1945720.49</v>
      </c>
      <c r="L163" s="2">
        <v>44515.244646873492</v>
      </c>
      <c r="N163" s="2">
        <f t="shared" si="11"/>
        <v>114536.93774301291</v>
      </c>
      <c r="O163" s="2">
        <f t="shared" si="12"/>
        <v>167567.53991802791</v>
      </c>
      <c r="P163" s="2">
        <f t="shared" si="13"/>
        <v>44515.244646873492</v>
      </c>
      <c r="Q163" s="2">
        <f t="shared" si="14"/>
        <v>58349</v>
      </c>
      <c r="R163" s="2">
        <f t="shared" si="15"/>
        <v>1778152.9500819722</v>
      </c>
    </row>
    <row r="164" spans="1:18" x14ac:dyDescent="0.25">
      <c r="A164" s="59" t="s">
        <v>342</v>
      </c>
      <c r="B164" s="2">
        <v>0</v>
      </c>
      <c r="C164" s="2">
        <v>0</v>
      </c>
      <c r="D164" s="2">
        <v>46982.897883991522</v>
      </c>
      <c r="E164" s="2">
        <v>149830.62459000721</v>
      </c>
      <c r="F164" s="2">
        <v>3206</v>
      </c>
      <c r="G164" s="2">
        <v>456</v>
      </c>
      <c r="H164" s="2">
        <v>2714</v>
      </c>
      <c r="I164" s="3">
        <v>7</v>
      </c>
      <c r="J164" s="3">
        <v>44</v>
      </c>
      <c r="K164" s="2">
        <v>211858.59</v>
      </c>
      <c r="L164" s="2">
        <v>46982.897883991522</v>
      </c>
      <c r="N164" s="2">
        <f t="shared" si="11"/>
        <v>102413.27723172058</v>
      </c>
      <c r="O164" s="2">
        <f t="shared" si="12"/>
        <v>149830.62459000721</v>
      </c>
      <c r="P164" s="2">
        <f t="shared" si="13"/>
        <v>46982.897883991522</v>
      </c>
      <c r="Q164" s="2">
        <f t="shared" si="14"/>
        <v>3206</v>
      </c>
      <c r="R164" s="2">
        <f t="shared" si="15"/>
        <v>62027.965409992787</v>
      </c>
    </row>
    <row r="165" spans="1:18" x14ac:dyDescent="0.25">
      <c r="A165" s="59" t="s">
        <v>126</v>
      </c>
      <c r="B165" s="2">
        <v>0</v>
      </c>
      <c r="C165" s="2">
        <v>11.898565059744531</v>
      </c>
      <c r="D165" s="2">
        <v>19134.73896858258</v>
      </c>
      <c r="E165" s="2">
        <v>77076.624065512529</v>
      </c>
      <c r="F165" s="2">
        <v>32817</v>
      </c>
      <c r="G165" s="2">
        <v>5861</v>
      </c>
      <c r="H165" s="2">
        <v>20682</v>
      </c>
      <c r="I165" s="3">
        <v>12</v>
      </c>
      <c r="J165" s="3">
        <v>134</v>
      </c>
      <c r="K165" s="2">
        <v>832592.86</v>
      </c>
      <c r="L165" s="2">
        <v>19134.73896858258</v>
      </c>
      <c r="N165" s="2">
        <f t="shared" si="11"/>
        <v>52692.086555415088</v>
      </c>
      <c r="O165" s="2">
        <f t="shared" si="12"/>
        <v>77088.522630572275</v>
      </c>
      <c r="P165" s="2">
        <f t="shared" si="13"/>
        <v>19134.73896858258</v>
      </c>
      <c r="Q165" s="2">
        <f t="shared" si="14"/>
        <v>32817</v>
      </c>
      <c r="R165" s="2">
        <f t="shared" si="15"/>
        <v>755504.33736942767</v>
      </c>
    </row>
    <row r="166" spans="1:18" x14ac:dyDescent="0.25">
      <c r="A166" s="59" t="s">
        <v>975</v>
      </c>
      <c r="B166" s="2">
        <v>0</v>
      </c>
      <c r="C166" s="2">
        <v>0</v>
      </c>
      <c r="D166" s="2">
        <v>47044.016562759803</v>
      </c>
      <c r="E166" s="2">
        <v>105393.6738605673</v>
      </c>
      <c r="F166" s="2">
        <v>2045013</v>
      </c>
      <c r="G166" s="2">
        <v>2043553</v>
      </c>
      <c r="H166" s="2">
        <v>1235</v>
      </c>
      <c r="I166" s="3">
        <v>8</v>
      </c>
      <c r="J166" s="3">
        <v>45</v>
      </c>
      <c r="K166" s="2">
        <v>8602169.0800000001</v>
      </c>
      <c r="L166" s="2">
        <v>47044.016562759803</v>
      </c>
      <c r="N166" s="2">
        <f t="shared" si="11"/>
        <v>72039.421640852554</v>
      </c>
      <c r="O166" s="2">
        <f t="shared" si="12"/>
        <v>105393.6738605673</v>
      </c>
      <c r="P166" s="2">
        <f t="shared" si="13"/>
        <v>47044.016562759803</v>
      </c>
      <c r="Q166" s="2">
        <f t="shared" si="14"/>
        <v>2045013</v>
      </c>
      <c r="R166" s="2">
        <f t="shared" si="15"/>
        <v>8496775.4061394334</v>
      </c>
    </row>
    <row r="167" spans="1:18" x14ac:dyDescent="0.25">
      <c r="A167" s="59" t="s">
        <v>607</v>
      </c>
      <c r="B167" s="2">
        <v>46720.681153273406</v>
      </c>
      <c r="C167" s="2">
        <v>118040.8056862955</v>
      </c>
      <c r="D167" s="2">
        <v>0</v>
      </c>
      <c r="E167" s="2">
        <v>0</v>
      </c>
      <c r="F167" s="2">
        <v>770</v>
      </c>
      <c r="G167" s="2">
        <v>720</v>
      </c>
      <c r="H167" s="2">
        <v>12</v>
      </c>
      <c r="I167" s="3">
        <v>5</v>
      </c>
      <c r="J167" s="3">
        <v>26</v>
      </c>
      <c r="K167" s="2">
        <v>118668.92</v>
      </c>
      <c r="L167" s="2">
        <v>46720.681153273406</v>
      </c>
      <c r="N167" s="2">
        <f t="shared" si="11"/>
        <v>80684.077707652425</v>
      </c>
      <c r="O167" s="2">
        <f t="shared" si="12"/>
        <v>118040.8056862955</v>
      </c>
      <c r="P167" s="2">
        <f t="shared" si="13"/>
        <v>46720.681153273406</v>
      </c>
      <c r="Q167" s="2">
        <f t="shared" si="14"/>
        <v>770</v>
      </c>
      <c r="R167" s="2">
        <f t="shared" si="15"/>
        <v>628.11431370450009</v>
      </c>
    </row>
    <row r="168" spans="1:18" x14ac:dyDescent="0.25">
      <c r="A168" s="59" t="s">
        <v>344</v>
      </c>
      <c r="B168" s="2">
        <v>0</v>
      </c>
      <c r="C168" s="2">
        <v>0</v>
      </c>
      <c r="D168" s="2">
        <v>41482.373408232517</v>
      </c>
      <c r="E168" s="2">
        <v>160143.602665774</v>
      </c>
      <c r="F168" s="2">
        <v>2032735</v>
      </c>
      <c r="G168" s="2">
        <v>1902528</v>
      </c>
      <c r="H168" s="2">
        <v>2450</v>
      </c>
      <c r="I168" s="3">
        <v>14</v>
      </c>
      <c r="J168" s="3">
        <v>596</v>
      </c>
      <c r="K168" s="2">
        <v>4862459.08</v>
      </c>
      <c r="L168" s="2">
        <v>41482.373408232517</v>
      </c>
      <c r="N168" s="2">
        <f t="shared" si="11"/>
        <v>109462.47618986602</v>
      </c>
      <c r="O168" s="2">
        <f t="shared" si="12"/>
        <v>160143.602665774</v>
      </c>
      <c r="P168" s="2">
        <f t="shared" si="13"/>
        <v>41482.373408232517</v>
      </c>
      <c r="Q168" s="2">
        <f t="shared" si="14"/>
        <v>2032735</v>
      </c>
      <c r="R168" s="2">
        <f t="shared" si="15"/>
        <v>4702315.4773342265</v>
      </c>
    </row>
    <row r="169" spans="1:18" x14ac:dyDescent="0.25">
      <c r="A169" s="59" t="s">
        <v>377</v>
      </c>
      <c r="B169" s="2">
        <v>0</v>
      </c>
      <c r="C169" s="2">
        <v>0</v>
      </c>
      <c r="D169" s="2">
        <v>37777.537315258727</v>
      </c>
      <c r="E169" s="2">
        <v>142122.0248564932</v>
      </c>
      <c r="F169" s="2">
        <v>492405</v>
      </c>
      <c r="G169" s="2">
        <v>478617</v>
      </c>
      <c r="H169" s="2">
        <v>2562</v>
      </c>
      <c r="I169" s="3">
        <v>8</v>
      </c>
      <c r="J169" s="3">
        <v>66</v>
      </c>
      <c r="K169" s="2">
        <v>1592692.03</v>
      </c>
      <c r="L169" s="2">
        <v>37777.537315258727</v>
      </c>
      <c r="N169" s="2">
        <f t="shared" si="11"/>
        <v>97144.24118693998</v>
      </c>
      <c r="O169" s="2">
        <f t="shared" si="12"/>
        <v>142122.0248564932</v>
      </c>
      <c r="P169" s="2">
        <f t="shared" si="13"/>
        <v>37777.537315258727</v>
      </c>
      <c r="Q169" s="2">
        <f t="shared" si="14"/>
        <v>492405</v>
      </c>
      <c r="R169" s="2">
        <f t="shared" si="15"/>
        <v>1450570.0051435069</v>
      </c>
    </row>
    <row r="170" spans="1:18" x14ac:dyDescent="0.25">
      <c r="A170" s="59" t="s">
        <v>164</v>
      </c>
      <c r="B170" s="2">
        <v>0</v>
      </c>
      <c r="C170" s="2">
        <v>0</v>
      </c>
      <c r="D170" s="2">
        <v>45966.628058664603</v>
      </c>
      <c r="E170" s="2">
        <v>228456.028016917</v>
      </c>
      <c r="F170" s="2">
        <v>37364</v>
      </c>
      <c r="G170" s="2">
        <v>23912</v>
      </c>
      <c r="H170" s="2">
        <v>13452</v>
      </c>
      <c r="I170" s="3">
        <v>3</v>
      </c>
      <c r="J170" s="3">
        <v>10</v>
      </c>
      <c r="K170" s="2">
        <v>401776.43</v>
      </c>
      <c r="L170" s="2">
        <v>45966.628058664603</v>
      </c>
      <c r="N170" s="2">
        <f t="shared" si="11"/>
        <v>156155.86330616334</v>
      </c>
      <c r="O170" s="2">
        <f t="shared" si="12"/>
        <v>228456.028016917</v>
      </c>
      <c r="P170" s="2">
        <f t="shared" si="13"/>
        <v>45966.628058664603</v>
      </c>
      <c r="Q170" s="2">
        <f t="shared" si="14"/>
        <v>37364</v>
      </c>
      <c r="R170" s="2">
        <f t="shared" si="15"/>
        <v>173320.40198308299</v>
      </c>
    </row>
    <row r="171" spans="1:18" x14ac:dyDescent="0.25">
      <c r="A171" s="59" t="s">
        <v>182</v>
      </c>
      <c r="B171" s="2">
        <v>0</v>
      </c>
      <c r="C171" s="2">
        <v>0</v>
      </c>
      <c r="D171" s="2">
        <v>41161.690891021302</v>
      </c>
      <c r="E171" s="2">
        <v>155446.7850273597</v>
      </c>
      <c r="F171" s="2">
        <v>229729</v>
      </c>
      <c r="G171" s="2">
        <v>13711</v>
      </c>
      <c r="H171" s="2">
        <v>47000</v>
      </c>
      <c r="I171" s="3">
        <v>17</v>
      </c>
      <c r="J171" s="3">
        <v>188</v>
      </c>
      <c r="K171" s="2">
        <v>2291584.67</v>
      </c>
      <c r="L171" s="2">
        <v>41161.690891021302</v>
      </c>
      <c r="N171" s="2">
        <f t="shared" si="11"/>
        <v>106252.07452314401</v>
      </c>
      <c r="O171" s="2">
        <f t="shared" si="12"/>
        <v>155446.7850273597</v>
      </c>
      <c r="P171" s="2">
        <f t="shared" si="13"/>
        <v>41161.690891021302</v>
      </c>
      <c r="Q171" s="2">
        <f t="shared" si="14"/>
        <v>229729</v>
      </c>
      <c r="R171" s="2">
        <f t="shared" si="15"/>
        <v>2136137.8849726403</v>
      </c>
    </row>
    <row r="172" spans="1:18" x14ac:dyDescent="0.25">
      <c r="A172" s="59" t="s">
        <v>361</v>
      </c>
      <c r="B172" s="2">
        <v>0</v>
      </c>
      <c r="C172" s="2">
        <v>0</v>
      </c>
      <c r="D172" s="2">
        <v>45697.977443259981</v>
      </c>
      <c r="E172" s="2">
        <v>163042.28291079809</v>
      </c>
      <c r="F172" s="2">
        <v>21234</v>
      </c>
      <c r="G172" s="2">
        <v>18903</v>
      </c>
      <c r="H172" s="2">
        <v>2331</v>
      </c>
      <c r="I172" s="3">
        <v>2</v>
      </c>
      <c r="J172" s="3">
        <v>9</v>
      </c>
      <c r="K172" s="2">
        <v>213146.22</v>
      </c>
      <c r="L172" s="2">
        <v>45697.977443259981</v>
      </c>
      <c r="N172" s="2">
        <f t="shared" si="11"/>
        <v>111443.80239972527</v>
      </c>
      <c r="O172" s="2">
        <f t="shared" si="12"/>
        <v>163042.28291079809</v>
      </c>
      <c r="P172" s="2">
        <f t="shared" si="13"/>
        <v>45697.977443259981</v>
      </c>
      <c r="Q172" s="2">
        <f t="shared" si="14"/>
        <v>21234</v>
      </c>
      <c r="R172" s="2">
        <f t="shared" si="15"/>
        <v>50103.937089201907</v>
      </c>
    </row>
    <row r="173" spans="1:18" x14ac:dyDescent="0.25">
      <c r="A173" s="59" t="s">
        <v>976</v>
      </c>
      <c r="B173" s="2">
        <v>45581.801094088529</v>
      </c>
      <c r="C173" s="2">
        <v>107666.1886428587</v>
      </c>
      <c r="D173" s="2">
        <v>0</v>
      </c>
      <c r="E173" s="2">
        <v>0</v>
      </c>
      <c r="F173" s="2">
        <v>1293</v>
      </c>
      <c r="G173" s="2">
        <v>791</v>
      </c>
      <c r="H173" s="2">
        <v>397</v>
      </c>
      <c r="I173" s="3">
        <v>4</v>
      </c>
      <c r="J173" s="3">
        <v>13</v>
      </c>
      <c r="K173" s="2">
        <v>140004.07</v>
      </c>
      <c r="L173" s="2">
        <v>45581.801094088529</v>
      </c>
      <c r="N173" s="2">
        <f t="shared" si="11"/>
        <v>73592.746850894531</v>
      </c>
      <c r="O173" s="2">
        <f t="shared" si="12"/>
        <v>107666.1886428587</v>
      </c>
      <c r="P173" s="2">
        <f t="shared" si="13"/>
        <v>45581.801094088529</v>
      </c>
      <c r="Q173" s="2">
        <f t="shared" si="14"/>
        <v>1293</v>
      </c>
      <c r="R173" s="2">
        <f t="shared" si="15"/>
        <v>32337.881357141305</v>
      </c>
    </row>
    <row r="174" spans="1:18" x14ac:dyDescent="0.25">
      <c r="A174" s="59" t="s">
        <v>339</v>
      </c>
      <c r="B174" s="2">
        <v>0</v>
      </c>
      <c r="C174" s="2">
        <v>0</v>
      </c>
      <c r="D174" s="2">
        <v>38942.648469873529</v>
      </c>
      <c r="E174" s="2">
        <v>154451.77673677611</v>
      </c>
      <c r="F174" s="2">
        <v>44592</v>
      </c>
      <c r="G174" s="2">
        <v>11748</v>
      </c>
      <c r="H174" s="2">
        <v>32682</v>
      </c>
      <c r="I174" s="3">
        <v>4</v>
      </c>
      <c r="J174" s="3">
        <v>18</v>
      </c>
      <c r="K174" s="2">
        <v>1303874.48</v>
      </c>
      <c r="L174" s="2">
        <v>38942.648469873529</v>
      </c>
      <c r="N174" s="2">
        <f t="shared" si="11"/>
        <v>105571.9594919864</v>
      </c>
      <c r="O174" s="2">
        <f t="shared" si="12"/>
        <v>154451.77673677611</v>
      </c>
      <c r="P174" s="2">
        <f t="shared" si="13"/>
        <v>38942.648469873529</v>
      </c>
      <c r="Q174" s="2">
        <f t="shared" si="14"/>
        <v>44592</v>
      </c>
      <c r="R174" s="2">
        <f t="shared" si="15"/>
        <v>1149422.7032632239</v>
      </c>
    </row>
    <row r="175" spans="1:18" x14ac:dyDescent="0.25">
      <c r="A175" s="59" t="s">
        <v>608</v>
      </c>
      <c r="B175" s="2">
        <v>40580.329502041342</v>
      </c>
      <c r="C175" s="2">
        <v>151472.14137564311</v>
      </c>
      <c r="D175" s="2">
        <v>0</v>
      </c>
      <c r="E175" s="2">
        <v>0</v>
      </c>
      <c r="F175" s="2">
        <v>40333</v>
      </c>
      <c r="G175" s="2">
        <v>40333</v>
      </c>
      <c r="H175" s="2">
        <v>0</v>
      </c>
      <c r="I175" s="3">
        <v>1</v>
      </c>
      <c r="J175" s="3">
        <v>5</v>
      </c>
      <c r="K175" s="2">
        <v>667275.03</v>
      </c>
      <c r="L175" s="2">
        <v>40580.329502041342</v>
      </c>
      <c r="N175" s="2">
        <f t="shared" si="11"/>
        <v>103535.29827453391</v>
      </c>
      <c r="O175" s="2">
        <f t="shared" si="12"/>
        <v>151472.14137564311</v>
      </c>
      <c r="P175" s="2">
        <f t="shared" si="13"/>
        <v>40580.329502041342</v>
      </c>
      <c r="Q175" s="2">
        <f t="shared" si="14"/>
        <v>40333</v>
      </c>
      <c r="R175" s="2">
        <f t="shared" si="15"/>
        <v>515802.88862435694</v>
      </c>
    </row>
    <row r="176" spans="1:18" x14ac:dyDescent="0.25">
      <c r="A176" s="59" t="s">
        <v>134</v>
      </c>
      <c r="B176" s="2">
        <v>0</v>
      </c>
      <c r="C176" s="2">
        <v>0</v>
      </c>
      <c r="D176" s="2">
        <v>36843.478275027388</v>
      </c>
      <c r="E176" s="2">
        <v>152141.988541853</v>
      </c>
      <c r="F176" s="2">
        <v>151290</v>
      </c>
      <c r="G176" s="2">
        <v>112131</v>
      </c>
      <c r="H176" s="2">
        <v>39159</v>
      </c>
      <c r="I176" s="3">
        <v>2</v>
      </c>
      <c r="J176" s="3">
        <v>5</v>
      </c>
      <c r="K176" s="2">
        <v>152141.99</v>
      </c>
      <c r="L176" s="2">
        <v>36843.478275027388</v>
      </c>
      <c r="N176" s="2">
        <f t="shared" si="11"/>
        <v>103993.15689805399</v>
      </c>
      <c r="O176" s="2">
        <f t="shared" si="12"/>
        <v>152141.988541853</v>
      </c>
      <c r="P176" s="2">
        <f t="shared" si="13"/>
        <v>36843.478275027388</v>
      </c>
      <c r="Q176" s="2">
        <f t="shared" si="14"/>
        <v>151290</v>
      </c>
      <c r="R176" s="2">
        <f t="shared" si="15"/>
        <v>1.458146987715736E-3</v>
      </c>
    </row>
    <row r="177" spans="1:18" x14ac:dyDescent="0.25">
      <c r="A177" s="59" t="s">
        <v>391</v>
      </c>
      <c r="B177" s="2">
        <v>0</v>
      </c>
      <c r="C177" s="2">
        <v>0</v>
      </c>
      <c r="D177" s="2">
        <v>36560.247455620301</v>
      </c>
      <c r="E177" s="2">
        <v>138266.53052848461</v>
      </c>
      <c r="F177" s="2">
        <v>41836</v>
      </c>
      <c r="G177" s="2">
        <v>8580</v>
      </c>
      <c r="H177" s="2">
        <v>33243</v>
      </c>
      <c r="I177" s="3">
        <v>6</v>
      </c>
      <c r="J177" s="3">
        <v>29</v>
      </c>
      <c r="K177" s="2">
        <v>190218.36</v>
      </c>
      <c r="L177" s="2">
        <v>36560.247455620301</v>
      </c>
      <c r="N177" s="2">
        <f t="shared" si="11"/>
        <v>94508.906718034588</v>
      </c>
      <c r="O177" s="2">
        <f t="shared" si="12"/>
        <v>138266.53052848461</v>
      </c>
      <c r="P177" s="2">
        <f t="shared" si="13"/>
        <v>36560.247455620301</v>
      </c>
      <c r="Q177" s="2">
        <f t="shared" si="14"/>
        <v>41836</v>
      </c>
      <c r="R177" s="2">
        <f t="shared" si="15"/>
        <v>51951.829471515375</v>
      </c>
    </row>
    <row r="178" spans="1:18" x14ac:dyDescent="0.25">
      <c r="A178" s="59" t="s">
        <v>365</v>
      </c>
      <c r="B178" s="2">
        <v>0</v>
      </c>
      <c r="C178" s="2">
        <v>0.60773208128949063</v>
      </c>
      <c r="D178" s="2">
        <v>40421.556364771983</v>
      </c>
      <c r="E178" s="2">
        <v>151964.77645435609</v>
      </c>
      <c r="F178" s="2">
        <v>838914</v>
      </c>
      <c r="G178" s="2">
        <v>772062</v>
      </c>
      <c r="H178" s="2">
        <v>61830</v>
      </c>
      <c r="I178" s="3">
        <v>13</v>
      </c>
      <c r="J178" s="3">
        <v>82</v>
      </c>
      <c r="K178" s="2">
        <v>271983.43</v>
      </c>
      <c r="L178" s="2">
        <v>40421.556364771983</v>
      </c>
      <c r="N178" s="2">
        <f t="shared" si="11"/>
        <v>103872.44305293054</v>
      </c>
      <c r="O178" s="2">
        <f t="shared" si="12"/>
        <v>151965.38418643738</v>
      </c>
      <c r="P178" s="2">
        <f t="shared" si="13"/>
        <v>40421.556364771983</v>
      </c>
      <c r="Q178" s="2">
        <f t="shared" si="14"/>
        <v>838914</v>
      </c>
      <c r="R178" s="2">
        <f t="shared" si="15"/>
        <v>120018.04581356264</v>
      </c>
    </row>
    <row r="179" spans="1:18" x14ac:dyDescent="0.25">
      <c r="A179" s="59" t="s">
        <v>990</v>
      </c>
      <c r="B179" s="2">
        <v>39473.5113329866</v>
      </c>
      <c r="C179" s="2">
        <v>148875.75609793331</v>
      </c>
      <c r="D179" s="2">
        <v>0</v>
      </c>
      <c r="E179" s="2">
        <v>9.8306970248649748</v>
      </c>
      <c r="F179" s="2">
        <v>370227</v>
      </c>
      <c r="G179" s="2">
        <v>333966</v>
      </c>
      <c r="H179" s="2">
        <v>550</v>
      </c>
      <c r="I179" s="3">
        <v>10</v>
      </c>
      <c r="J179" s="3">
        <v>44</v>
      </c>
      <c r="K179" s="2">
        <v>570135</v>
      </c>
      <c r="L179" s="2">
        <v>39473.5113329866</v>
      </c>
      <c r="N179" s="2">
        <f t="shared" si="11"/>
        <v>101767.31838343004</v>
      </c>
      <c r="O179" s="2">
        <f t="shared" si="12"/>
        <v>148885.58679495816</v>
      </c>
      <c r="P179" s="2">
        <f t="shared" si="13"/>
        <v>39473.5113329866</v>
      </c>
      <c r="Q179" s="2">
        <f t="shared" si="14"/>
        <v>370227</v>
      </c>
      <c r="R179" s="2">
        <f t="shared" si="15"/>
        <v>421249.41320504184</v>
      </c>
    </row>
    <row r="180" spans="1:18" x14ac:dyDescent="0.25">
      <c r="A180" s="59" t="s">
        <v>617</v>
      </c>
      <c r="B180" s="2">
        <v>0</v>
      </c>
      <c r="C180" s="2">
        <v>0</v>
      </c>
      <c r="D180" s="2">
        <v>33594.677222406674</v>
      </c>
      <c r="E180" s="2">
        <v>126121.92382341649</v>
      </c>
      <c r="F180" s="2">
        <v>1252</v>
      </c>
      <c r="G180" s="2">
        <v>667</v>
      </c>
      <c r="H180" s="2">
        <v>119</v>
      </c>
      <c r="I180" s="3">
        <v>4</v>
      </c>
      <c r="J180" s="3">
        <v>23</v>
      </c>
      <c r="K180" s="2">
        <v>176717.2</v>
      </c>
      <c r="L180" s="2">
        <v>33594.677222406674</v>
      </c>
      <c r="N180" s="2">
        <f t="shared" si="11"/>
        <v>86207.740139040659</v>
      </c>
      <c r="O180" s="2">
        <f t="shared" si="12"/>
        <v>126121.92382341649</v>
      </c>
      <c r="P180" s="2">
        <f t="shared" si="13"/>
        <v>33594.677222406674</v>
      </c>
      <c r="Q180" s="2">
        <f t="shared" si="14"/>
        <v>1252</v>
      </c>
      <c r="R180" s="2">
        <f t="shared" si="15"/>
        <v>50595.276176583517</v>
      </c>
    </row>
    <row r="181" spans="1:18" x14ac:dyDescent="0.25">
      <c r="A181" s="59" t="s">
        <v>982</v>
      </c>
      <c r="B181" s="2">
        <v>0</v>
      </c>
      <c r="C181" s="2">
        <v>0</v>
      </c>
      <c r="D181" s="2">
        <v>43953.81184068328</v>
      </c>
      <c r="E181" s="2">
        <v>130563.07830327839</v>
      </c>
      <c r="F181" s="2">
        <v>2784</v>
      </c>
      <c r="G181" s="2">
        <v>217</v>
      </c>
      <c r="H181" s="2">
        <v>317</v>
      </c>
      <c r="I181" s="3">
        <v>12</v>
      </c>
      <c r="J181" s="3">
        <v>56</v>
      </c>
      <c r="K181" s="2">
        <v>138489.82999999999</v>
      </c>
      <c r="L181" s="2">
        <v>43953.81184068328</v>
      </c>
      <c r="N181" s="2">
        <f t="shared" si="11"/>
        <v>89243.389134161582</v>
      </c>
      <c r="O181" s="2">
        <f t="shared" si="12"/>
        <v>130563.07830327839</v>
      </c>
      <c r="P181" s="2">
        <f t="shared" si="13"/>
        <v>43953.81184068328</v>
      </c>
      <c r="Q181" s="2">
        <f t="shared" si="14"/>
        <v>2784</v>
      </c>
      <c r="R181" s="2">
        <f t="shared" si="15"/>
        <v>7926.7516967215925</v>
      </c>
    </row>
    <row r="182" spans="1:18" x14ac:dyDescent="0.25">
      <c r="A182" s="59" t="s">
        <v>610</v>
      </c>
      <c r="B182" s="2">
        <v>38142.244731646853</v>
      </c>
      <c r="C182" s="2">
        <v>148754.22495362099</v>
      </c>
      <c r="D182" s="2">
        <v>0</v>
      </c>
      <c r="E182" s="2">
        <v>0</v>
      </c>
      <c r="F182" s="2">
        <v>48686</v>
      </c>
      <c r="G182" s="2">
        <v>48439</v>
      </c>
      <c r="H182" s="2">
        <v>0</v>
      </c>
      <c r="I182" s="3">
        <v>5</v>
      </c>
      <c r="J182" s="3">
        <v>30</v>
      </c>
      <c r="K182" s="2">
        <v>532741.13</v>
      </c>
      <c r="L182" s="2">
        <v>38142.244731646853</v>
      </c>
      <c r="N182" s="2">
        <f t="shared" si="11"/>
        <v>101677.52901819616</v>
      </c>
      <c r="O182" s="2">
        <f t="shared" si="12"/>
        <v>148754.22495362099</v>
      </c>
      <c r="P182" s="2">
        <f t="shared" si="13"/>
        <v>38142.244731646853</v>
      </c>
      <c r="Q182" s="2">
        <f t="shared" si="14"/>
        <v>48686</v>
      </c>
      <c r="R182" s="2">
        <f t="shared" si="15"/>
        <v>383986.90504637902</v>
      </c>
    </row>
    <row r="183" spans="1:18" x14ac:dyDescent="0.25">
      <c r="A183" s="59" t="s">
        <v>609</v>
      </c>
      <c r="B183" s="2">
        <v>0</v>
      </c>
      <c r="C183" s="2">
        <v>0</v>
      </c>
      <c r="D183" s="2">
        <v>42489.499220107587</v>
      </c>
      <c r="E183" s="2">
        <v>94640.335367983294</v>
      </c>
      <c r="F183" s="2">
        <v>7309</v>
      </c>
      <c r="G183" s="2">
        <v>6922</v>
      </c>
      <c r="H183" s="2">
        <v>387</v>
      </c>
      <c r="I183" s="3">
        <v>2</v>
      </c>
      <c r="J183" s="3">
        <v>3</v>
      </c>
      <c r="K183" s="2">
        <v>94640.34</v>
      </c>
      <c r="L183" s="2">
        <v>42489.499220107587</v>
      </c>
      <c r="N183" s="2">
        <f t="shared" si="11"/>
        <v>64689.224448382287</v>
      </c>
      <c r="O183" s="2">
        <f t="shared" si="12"/>
        <v>94640.335367983294</v>
      </c>
      <c r="P183" s="2">
        <f t="shared" si="13"/>
        <v>42489.499220107587</v>
      </c>
      <c r="Q183" s="2">
        <f t="shared" si="14"/>
        <v>7309</v>
      </c>
      <c r="R183" s="2">
        <f t="shared" si="15"/>
        <v>4.6320167020894587E-3</v>
      </c>
    </row>
    <row r="184" spans="1:18" x14ac:dyDescent="0.25">
      <c r="A184" s="59" t="s">
        <v>611</v>
      </c>
      <c r="B184" s="2">
        <v>0</v>
      </c>
      <c r="C184" s="2">
        <v>0</v>
      </c>
      <c r="D184" s="2">
        <v>41452.639257808463</v>
      </c>
      <c r="E184" s="2">
        <v>94003.968594605758</v>
      </c>
      <c r="F184" s="2">
        <v>545</v>
      </c>
      <c r="G184" s="2">
        <v>152</v>
      </c>
      <c r="H184" s="2">
        <v>393</v>
      </c>
      <c r="I184" s="3">
        <v>2</v>
      </c>
      <c r="J184" s="3">
        <v>2</v>
      </c>
      <c r="K184" s="2">
        <v>107424.44</v>
      </c>
      <c r="L184" s="2">
        <v>41452.639257808463</v>
      </c>
      <c r="N184" s="2">
        <f t="shared" si="11"/>
        <v>64254.250577310835</v>
      </c>
      <c r="O184" s="2">
        <f t="shared" si="12"/>
        <v>94003.968594605758</v>
      </c>
      <c r="P184" s="2">
        <f t="shared" si="13"/>
        <v>41452.639257808463</v>
      </c>
      <c r="Q184" s="2">
        <f t="shared" si="14"/>
        <v>545</v>
      </c>
      <c r="R184" s="2">
        <f t="shared" si="15"/>
        <v>13420.471405394244</v>
      </c>
    </row>
    <row r="185" spans="1:18" x14ac:dyDescent="0.25">
      <c r="A185" s="59" t="s">
        <v>977</v>
      </c>
      <c r="B185" s="2">
        <v>6183.4431474570238</v>
      </c>
      <c r="C185" s="2">
        <v>18651.426787363249</v>
      </c>
      <c r="D185" s="2">
        <v>41592.751966584387</v>
      </c>
      <c r="E185" s="2">
        <v>90728.772614328249</v>
      </c>
      <c r="F185" s="2">
        <v>436387</v>
      </c>
      <c r="G185" s="2">
        <v>436342</v>
      </c>
      <c r="H185" s="2">
        <v>33</v>
      </c>
      <c r="I185" s="3">
        <v>9</v>
      </c>
      <c r="J185" s="3">
        <v>29</v>
      </c>
      <c r="K185" s="2">
        <v>484606.17</v>
      </c>
      <c r="L185" s="2">
        <v>47776.195114041409</v>
      </c>
      <c r="N185" s="2">
        <f t="shared" si="11"/>
        <v>74764.319481675659</v>
      </c>
      <c r="O185" s="2">
        <f t="shared" si="12"/>
        <v>109380.1994016915</v>
      </c>
      <c r="P185" s="2">
        <f t="shared" si="13"/>
        <v>47776.195114041409</v>
      </c>
      <c r="Q185" s="2">
        <f t="shared" si="14"/>
        <v>436387</v>
      </c>
      <c r="R185" s="2">
        <f t="shared" si="15"/>
        <v>375225.97059830849</v>
      </c>
    </row>
    <row r="186" spans="1:18" x14ac:dyDescent="0.25">
      <c r="A186" s="59" t="s">
        <v>978</v>
      </c>
      <c r="B186" s="2">
        <v>0</v>
      </c>
      <c r="C186" s="2">
        <v>0</v>
      </c>
      <c r="D186" s="2">
        <v>41952.77637225033</v>
      </c>
      <c r="E186" s="2">
        <v>161193.59290761579</v>
      </c>
      <c r="F186" s="2">
        <v>8641</v>
      </c>
      <c r="G186" s="2">
        <v>188</v>
      </c>
      <c r="H186" s="2">
        <v>8451</v>
      </c>
      <c r="I186" s="3">
        <v>4</v>
      </c>
      <c r="J186" s="3">
        <v>9</v>
      </c>
      <c r="K186" s="2">
        <v>172737.11</v>
      </c>
      <c r="L186" s="2">
        <v>41952.77637225033</v>
      </c>
      <c r="N186" s="2">
        <f t="shared" si="11"/>
        <v>110180.17286918372</v>
      </c>
      <c r="O186" s="2">
        <f t="shared" si="12"/>
        <v>161193.59290761579</v>
      </c>
      <c r="P186" s="2">
        <f t="shared" si="13"/>
        <v>41952.77637225033</v>
      </c>
      <c r="Q186" s="2">
        <f t="shared" si="14"/>
        <v>8641</v>
      </c>
      <c r="R186" s="2">
        <f t="shared" si="15"/>
        <v>11543.517092384194</v>
      </c>
    </row>
    <row r="187" spans="1:18" x14ac:dyDescent="0.25">
      <c r="A187" s="59" t="s">
        <v>171</v>
      </c>
      <c r="B187" s="2">
        <v>0</v>
      </c>
      <c r="C187" s="2">
        <v>0</v>
      </c>
      <c r="D187" s="2">
        <v>43833.827122045979</v>
      </c>
      <c r="E187" s="2">
        <v>220959.31035213469</v>
      </c>
      <c r="F187" s="2">
        <v>275174</v>
      </c>
      <c r="G187" s="2">
        <v>833</v>
      </c>
      <c r="H187" s="2">
        <v>3714</v>
      </c>
      <c r="I187" s="3">
        <v>4</v>
      </c>
      <c r="J187" s="3">
        <v>10</v>
      </c>
      <c r="K187" s="2">
        <v>323555.43</v>
      </c>
      <c r="L187" s="2">
        <v>43833.827122045979</v>
      </c>
      <c r="N187" s="2">
        <f t="shared" si="11"/>
        <v>151031.65437603192</v>
      </c>
      <c r="O187" s="2">
        <f t="shared" si="12"/>
        <v>220959.31035213469</v>
      </c>
      <c r="P187" s="2">
        <f t="shared" si="13"/>
        <v>43833.827122045979</v>
      </c>
      <c r="Q187" s="2">
        <f t="shared" si="14"/>
        <v>275174</v>
      </c>
      <c r="R187" s="2">
        <f t="shared" si="15"/>
        <v>102596.1196478653</v>
      </c>
    </row>
    <row r="188" spans="1:18" x14ac:dyDescent="0.25">
      <c r="A188" s="59" t="s">
        <v>612</v>
      </c>
      <c r="B188" s="2">
        <v>37258.797662701603</v>
      </c>
      <c r="C188" s="2">
        <v>76261.199552216625</v>
      </c>
      <c r="D188" s="2">
        <v>0</v>
      </c>
      <c r="E188" s="2">
        <v>0</v>
      </c>
      <c r="F188" s="2">
        <v>506</v>
      </c>
      <c r="G188" s="2">
        <v>210</v>
      </c>
      <c r="H188" s="2">
        <v>0</v>
      </c>
      <c r="I188" s="3">
        <v>7</v>
      </c>
      <c r="J188" s="3">
        <v>19</v>
      </c>
      <c r="K188" s="2">
        <v>132669.89000000001</v>
      </c>
      <c r="L188" s="2">
        <v>37258.797662701603</v>
      </c>
      <c r="N188" s="2">
        <f t="shared" si="11"/>
        <v>52126.588894201384</v>
      </c>
      <c r="O188" s="2">
        <f t="shared" si="12"/>
        <v>76261.199552216625</v>
      </c>
      <c r="P188" s="2">
        <f t="shared" si="13"/>
        <v>37258.797662701603</v>
      </c>
      <c r="Q188" s="2">
        <f t="shared" si="14"/>
        <v>506</v>
      </c>
      <c r="R188" s="2">
        <f t="shared" si="15"/>
        <v>56408.690447783389</v>
      </c>
    </row>
    <row r="189" spans="1:18" x14ac:dyDescent="0.25">
      <c r="A189" s="59" t="s">
        <v>985</v>
      </c>
      <c r="B189" s="2">
        <v>0</v>
      </c>
      <c r="C189" s="2">
        <v>0</v>
      </c>
      <c r="D189" s="2">
        <v>36008.376582201367</v>
      </c>
      <c r="E189" s="2">
        <v>134688.71185494881</v>
      </c>
      <c r="F189" s="2">
        <v>22350</v>
      </c>
      <c r="G189" s="2">
        <v>7506</v>
      </c>
      <c r="H189" s="2">
        <v>12874</v>
      </c>
      <c r="I189" s="3">
        <v>5</v>
      </c>
      <c r="J189" s="3">
        <v>15</v>
      </c>
      <c r="K189" s="2">
        <v>184009.93</v>
      </c>
      <c r="L189" s="2">
        <v>36008.376582201367</v>
      </c>
      <c r="N189" s="2">
        <f t="shared" si="11"/>
        <v>92063.371056014221</v>
      </c>
      <c r="O189" s="2">
        <f t="shared" si="12"/>
        <v>134688.71185494881</v>
      </c>
      <c r="P189" s="2">
        <f t="shared" si="13"/>
        <v>36008.376582201367</v>
      </c>
      <c r="Q189" s="2">
        <f t="shared" si="14"/>
        <v>22350</v>
      </c>
      <c r="R189" s="2">
        <f t="shared" si="15"/>
        <v>49321.218145051185</v>
      </c>
    </row>
    <row r="190" spans="1:18" x14ac:dyDescent="0.25">
      <c r="A190" s="59" t="s">
        <v>152</v>
      </c>
      <c r="B190" s="2">
        <v>29954.28321374517</v>
      </c>
      <c r="C190" s="2">
        <v>114304.0190647891</v>
      </c>
      <c r="D190" s="2">
        <v>6483.1342789200426</v>
      </c>
      <c r="E190" s="2">
        <v>24769.156291999279</v>
      </c>
      <c r="F190" s="2">
        <v>1230</v>
      </c>
      <c r="G190" s="2">
        <v>577</v>
      </c>
      <c r="H190" s="2">
        <v>220</v>
      </c>
      <c r="I190" s="3">
        <v>9</v>
      </c>
      <c r="J190" s="3">
        <v>36</v>
      </c>
      <c r="K190" s="2">
        <v>348402.58</v>
      </c>
      <c r="L190" s="2">
        <v>36437.417492665219</v>
      </c>
      <c r="N190" s="2">
        <f t="shared" si="11"/>
        <v>95060.270237039222</v>
      </c>
      <c r="O190" s="2">
        <f t="shared" si="12"/>
        <v>139073.17535678839</v>
      </c>
      <c r="P190" s="2">
        <f t="shared" si="13"/>
        <v>36437.417492665212</v>
      </c>
      <c r="Q190" s="2">
        <f t="shared" si="14"/>
        <v>1230</v>
      </c>
      <c r="R190" s="2">
        <f t="shared" si="15"/>
        <v>209329.40464321163</v>
      </c>
    </row>
    <row r="191" spans="1:18" x14ac:dyDescent="0.25">
      <c r="A191" s="59" t="s">
        <v>984</v>
      </c>
      <c r="B191" s="2">
        <v>0</v>
      </c>
      <c r="C191" s="2">
        <v>0</v>
      </c>
      <c r="D191" s="2">
        <v>32202.019096253091</v>
      </c>
      <c r="E191" s="2">
        <v>127941.8191264396</v>
      </c>
      <c r="F191" s="2">
        <v>1938</v>
      </c>
      <c r="G191" s="2">
        <v>144</v>
      </c>
      <c r="H191" s="2">
        <v>1600</v>
      </c>
      <c r="I191" s="3">
        <v>5</v>
      </c>
      <c r="J191" s="3">
        <v>34</v>
      </c>
      <c r="K191" s="2">
        <v>186328.25</v>
      </c>
      <c r="L191" s="2">
        <v>32202.019096253091</v>
      </c>
      <c r="N191" s="2">
        <f t="shared" si="11"/>
        <v>87451.687714586194</v>
      </c>
      <c r="O191" s="2">
        <f t="shared" si="12"/>
        <v>127941.8191264396</v>
      </c>
      <c r="P191" s="2">
        <f t="shared" si="13"/>
        <v>32202.019096253091</v>
      </c>
      <c r="Q191" s="2">
        <f t="shared" si="14"/>
        <v>1938</v>
      </c>
      <c r="R191" s="2">
        <f t="shared" si="15"/>
        <v>58386.430873560399</v>
      </c>
    </row>
    <row r="192" spans="1:18" x14ac:dyDescent="0.25">
      <c r="A192" s="59" t="s">
        <v>386</v>
      </c>
      <c r="B192" s="2">
        <v>0</v>
      </c>
      <c r="C192" s="2">
        <v>0</v>
      </c>
      <c r="D192" s="2">
        <v>36923.80940375186</v>
      </c>
      <c r="E192" s="2">
        <v>138561.7354620909</v>
      </c>
      <c r="F192" s="2">
        <v>43130</v>
      </c>
      <c r="G192" s="2">
        <v>9074</v>
      </c>
      <c r="H192" s="2">
        <v>27997</v>
      </c>
      <c r="I192" s="3">
        <v>6</v>
      </c>
      <c r="J192" s="3">
        <v>18</v>
      </c>
      <c r="K192" s="2">
        <v>473037.1</v>
      </c>
      <c r="L192" s="2">
        <v>36923.80940375186</v>
      </c>
      <c r="N192" s="2">
        <f t="shared" si="11"/>
        <v>94710.687260485909</v>
      </c>
      <c r="O192" s="2">
        <f t="shared" si="12"/>
        <v>138561.7354620909</v>
      </c>
      <c r="P192" s="2">
        <f t="shared" si="13"/>
        <v>36923.80940375186</v>
      </c>
      <c r="Q192" s="2">
        <f t="shared" si="14"/>
        <v>43130</v>
      </c>
      <c r="R192" s="2">
        <f t="shared" si="15"/>
        <v>334475.36453790904</v>
      </c>
    </row>
    <row r="193" spans="1:18" x14ac:dyDescent="0.25">
      <c r="A193" s="59" t="s">
        <v>616</v>
      </c>
      <c r="B193" s="2">
        <v>0</v>
      </c>
      <c r="C193" s="2">
        <v>302.25722947104379</v>
      </c>
      <c r="D193" s="2">
        <v>41153.388194780091</v>
      </c>
      <c r="E193" s="2">
        <v>155692.13028845671</v>
      </c>
      <c r="F193" s="2">
        <v>11486</v>
      </c>
      <c r="G193" s="2">
        <v>9679</v>
      </c>
      <c r="H193" s="2">
        <v>1784</v>
      </c>
      <c r="I193" s="3">
        <v>5</v>
      </c>
      <c r="J193" s="3">
        <v>22</v>
      </c>
      <c r="K193" s="2">
        <v>205052.52</v>
      </c>
      <c r="L193" s="2">
        <v>41153.388194780091</v>
      </c>
      <c r="N193" s="2">
        <f t="shared" si="11"/>
        <v>106626.37561034023</v>
      </c>
      <c r="O193" s="2">
        <f t="shared" si="12"/>
        <v>155994.38751792777</v>
      </c>
      <c r="P193" s="2">
        <f t="shared" si="13"/>
        <v>41153.388194780091</v>
      </c>
      <c r="Q193" s="2">
        <f t="shared" si="14"/>
        <v>11486</v>
      </c>
      <c r="R193" s="2">
        <f t="shared" si="15"/>
        <v>49058.132482072222</v>
      </c>
    </row>
    <row r="194" spans="1:18" x14ac:dyDescent="0.25">
      <c r="A194" s="59" t="s">
        <v>613</v>
      </c>
      <c r="B194" s="2">
        <v>0</v>
      </c>
      <c r="C194" s="2">
        <v>0</v>
      </c>
      <c r="D194" s="2">
        <v>37002.853917383763</v>
      </c>
      <c r="E194" s="2">
        <v>127201.8320906071</v>
      </c>
      <c r="F194" s="2">
        <v>3064</v>
      </c>
      <c r="G194" s="2">
        <v>38</v>
      </c>
      <c r="H194" s="2">
        <v>2967</v>
      </c>
      <c r="I194" s="3">
        <v>3</v>
      </c>
      <c r="J194" s="3">
        <v>11</v>
      </c>
      <c r="K194" s="2">
        <v>127251.31</v>
      </c>
      <c r="L194" s="2">
        <v>37002.853917383763</v>
      </c>
      <c r="N194" s="2">
        <f t="shared" si="11"/>
        <v>86945.886596450509</v>
      </c>
      <c r="O194" s="2">
        <f t="shared" si="12"/>
        <v>127201.8320906071</v>
      </c>
      <c r="P194" s="2">
        <f t="shared" si="13"/>
        <v>37002.853917383763</v>
      </c>
      <c r="Q194" s="2">
        <f t="shared" si="14"/>
        <v>3064</v>
      </c>
      <c r="R194" s="2">
        <f t="shared" si="15"/>
        <v>49.477909392895526</v>
      </c>
    </row>
    <row r="195" spans="1:18" x14ac:dyDescent="0.25">
      <c r="A195" s="59" t="s">
        <v>980</v>
      </c>
      <c r="B195" s="2">
        <v>35181.316422390657</v>
      </c>
      <c r="C195" s="2">
        <v>143133.69505644229</v>
      </c>
      <c r="D195" s="2">
        <v>0</v>
      </c>
      <c r="E195" s="2">
        <v>0</v>
      </c>
      <c r="F195" s="2">
        <v>1394</v>
      </c>
      <c r="G195" s="2">
        <v>1308</v>
      </c>
      <c r="H195" s="2">
        <v>0</v>
      </c>
      <c r="I195" s="3">
        <v>8</v>
      </c>
      <c r="J195" s="3">
        <v>42</v>
      </c>
      <c r="K195" s="2">
        <v>397183.73</v>
      </c>
      <c r="L195" s="2">
        <v>35181.316422390657</v>
      </c>
      <c r="N195" s="2">
        <f t="shared" ref="N195:N258" si="16">(C195+E195)/$M$1</f>
        <v>97835.745083009082</v>
      </c>
      <c r="O195" s="2">
        <f t="shared" ref="O195:O258" si="17">(C195+E195)</f>
        <v>143133.69505644229</v>
      </c>
      <c r="P195" s="2">
        <f t="shared" ref="P195:P258" si="18">B195+D195</f>
        <v>35181.316422390657</v>
      </c>
      <c r="Q195" s="2">
        <f t="shared" ref="Q195:Q258" si="19">F195</f>
        <v>1394</v>
      </c>
      <c r="R195" s="2">
        <f t="shared" ref="R195:R258" si="20">K195-C195-E195</f>
        <v>254050.03494355769</v>
      </c>
    </row>
    <row r="196" spans="1:18" x14ac:dyDescent="0.25">
      <c r="A196" s="59" t="s">
        <v>157</v>
      </c>
      <c r="B196" s="2">
        <v>0</v>
      </c>
      <c r="C196" s="2">
        <v>0</v>
      </c>
      <c r="D196" s="2">
        <v>32509.10782958661</v>
      </c>
      <c r="E196" s="2">
        <v>122439.54514015569</v>
      </c>
      <c r="F196" s="2">
        <v>12685</v>
      </c>
      <c r="G196" s="2">
        <v>645</v>
      </c>
      <c r="H196" s="2">
        <v>10787</v>
      </c>
      <c r="I196" s="3">
        <v>9</v>
      </c>
      <c r="J196" s="3">
        <v>63</v>
      </c>
      <c r="K196" s="2">
        <v>175048.9</v>
      </c>
      <c r="L196" s="2">
        <v>32509.10782958661</v>
      </c>
      <c r="N196" s="2">
        <f t="shared" si="16"/>
        <v>83690.734887324463</v>
      </c>
      <c r="O196" s="2">
        <f t="shared" si="17"/>
        <v>122439.54514015569</v>
      </c>
      <c r="P196" s="2">
        <f t="shared" si="18"/>
        <v>32509.10782958661</v>
      </c>
      <c r="Q196" s="2">
        <f t="shared" si="19"/>
        <v>12685</v>
      </c>
      <c r="R196" s="2">
        <f t="shared" si="20"/>
        <v>52609.354859844301</v>
      </c>
    </row>
    <row r="197" spans="1:18" x14ac:dyDescent="0.25">
      <c r="A197" s="59" t="s">
        <v>981</v>
      </c>
      <c r="B197" s="2">
        <v>0</v>
      </c>
      <c r="C197" s="2">
        <v>0</v>
      </c>
      <c r="D197" s="2">
        <v>34171.2199009494</v>
      </c>
      <c r="E197" s="2">
        <v>131032.25989940359</v>
      </c>
      <c r="F197" s="2">
        <v>4721360</v>
      </c>
      <c r="G197" s="2">
        <v>4655120</v>
      </c>
      <c r="H197" s="2">
        <v>3689</v>
      </c>
      <c r="I197" s="3">
        <v>9</v>
      </c>
      <c r="J197" s="3">
        <v>95</v>
      </c>
      <c r="K197" s="2">
        <v>2438044.5</v>
      </c>
      <c r="L197" s="2">
        <v>34171.2199009494</v>
      </c>
      <c r="N197" s="2">
        <f t="shared" si="16"/>
        <v>89564.087422695549</v>
      </c>
      <c r="O197" s="2">
        <f t="shared" si="17"/>
        <v>131032.25989940359</v>
      </c>
      <c r="P197" s="2">
        <f t="shared" si="18"/>
        <v>34171.2199009494</v>
      </c>
      <c r="Q197" s="2">
        <f t="shared" si="19"/>
        <v>4721360</v>
      </c>
      <c r="R197" s="2">
        <f t="shared" si="20"/>
        <v>2307012.2401005966</v>
      </c>
    </row>
    <row r="198" spans="1:18" x14ac:dyDescent="0.25">
      <c r="A198" s="59" t="s">
        <v>992</v>
      </c>
      <c r="B198" s="2">
        <v>0</v>
      </c>
      <c r="C198" s="2">
        <v>0</v>
      </c>
      <c r="D198" s="2">
        <v>31654.448326389651</v>
      </c>
      <c r="E198" s="2">
        <v>117890.4739100693</v>
      </c>
      <c r="F198" s="2">
        <v>126059</v>
      </c>
      <c r="G198" s="2">
        <v>1407</v>
      </c>
      <c r="H198" s="2">
        <v>124647</v>
      </c>
      <c r="I198" s="3">
        <v>5</v>
      </c>
      <c r="J198" s="3">
        <v>13</v>
      </c>
      <c r="K198" s="2">
        <v>158539.29</v>
      </c>
      <c r="L198" s="2">
        <v>31654.448326389651</v>
      </c>
      <c r="N198" s="2">
        <f t="shared" si="16"/>
        <v>80581.321879746611</v>
      </c>
      <c r="O198" s="2">
        <f t="shared" si="17"/>
        <v>117890.4739100693</v>
      </c>
      <c r="P198" s="2">
        <f t="shared" si="18"/>
        <v>31654.448326389651</v>
      </c>
      <c r="Q198" s="2">
        <f t="shared" si="19"/>
        <v>126059</v>
      </c>
      <c r="R198" s="2">
        <f t="shared" si="20"/>
        <v>40648.816089930711</v>
      </c>
    </row>
    <row r="199" spans="1:18" x14ac:dyDescent="0.25">
      <c r="A199" s="59" t="s">
        <v>983</v>
      </c>
      <c r="B199" s="2">
        <v>0</v>
      </c>
      <c r="C199" s="2">
        <v>0</v>
      </c>
      <c r="D199" s="2">
        <v>29080.54346738843</v>
      </c>
      <c r="E199" s="2">
        <v>87369.049773093997</v>
      </c>
      <c r="F199" s="2">
        <v>382</v>
      </c>
      <c r="G199" s="2">
        <v>86</v>
      </c>
      <c r="H199" s="2">
        <v>180</v>
      </c>
      <c r="I199" s="3">
        <v>6</v>
      </c>
      <c r="J199" s="3">
        <v>27</v>
      </c>
      <c r="K199" s="2">
        <v>113722.87</v>
      </c>
      <c r="L199" s="2">
        <v>29080.54346738843</v>
      </c>
      <c r="N199" s="2">
        <f t="shared" si="16"/>
        <v>59719.104424534511</v>
      </c>
      <c r="O199" s="2">
        <f t="shared" si="17"/>
        <v>87369.049773093997</v>
      </c>
      <c r="P199" s="2">
        <f t="shared" si="18"/>
        <v>29080.54346738843</v>
      </c>
      <c r="Q199" s="2">
        <f t="shared" si="19"/>
        <v>382</v>
      </c>
      <c r="R199" s="2">
        <f t="shared" si="20"/>
        <v>26353.820226905998</v>
      </c>
    </row>
    <row r="200" spans="1:18" x14ac:dyDescent="0.25">
      <c r="A200" s="59" t="s">
        <v>614</v>
      </c>
      <c r="B200" s="2">
        <v>38553.43557719636</v>
      </c>
      <c r="C200" s="2">
        <v>92583.732250276254</v>
      </c>
      <c r="D200" s="2">
        <v>0</v>
      </c>
      <c r="E200" s="2">
        <v>0</v>
      </c>
      <c r="F200" s="2">
        <v>12360</v>
      </c>
      <c r="G200" s="2">
        <v>7960</v>
      </c>
      <c r="H200" s="2">
        <v>4258</v>
      </c>
      <c r="I200" s="3">
        <v>6</v>
      </c>
      <c r="J200" s="3">
        <v>53</v>
      </c>
      <c r="K200" s="2">
        <v>214121.5</v>
      </c>
      <c r="L200" s="2">
        <v>38553.43557719636</v>
      </c>
      <c r="N200" s="2">
        <f t="shared" si="16"/>
        <v>63283.480690551092</v>
      </c>
      <c r="O200" s="2">
        <f t="shared" si="17"/>
        <v>92583.732250276254</v>
      </c>
      <c r="P200" s="2">
        <f t="shared" si="18"/>
        <v>38553.43557719636</v>
      </c>
      <c r="Q200" s="2">
        <f t="shared" si="19"/>
        <v>12360</v>
      </c>
      <c r="R200" s="2">
        <f t="shared" si="20"/>
        <v>121537.76774972375</v>
      </c>
    </row>
    <row r="201" spans="1:18" x14ac:dyDescent="0.25">
      <c r="A201" s="59" t="s">
        <v>979</v>
      </c>
      <c r="B201" s="2">
        <v>941.56505224445277</v>
      </c>
      <c r="C201" s="2">
        <v>2816.6415941985961</v>
      </c>
      <c r="D201" s="2">
        <v>37642.257257964156</v>
      </c>
      <c r="E201" s="2">
        <v>117079.1160644551</v>
      </c>
      <c r="F201" s="2">
        <v>4870</v>
      </c>
      <c r="G201" s="2">
        <v>1085</v>
      </c>
      <c r="H201" s="2">
        <v>3695</v>
      </c>
      <c r="I201" s="3">
        <v>8</v>
      </c>
      <c r="J201" s="3">
        <v>43</v>
      </c>
      <c r="K201" s="2">
        <v>128080.37</v>
      </c>
      <c r="L201" s="2">
        <v>38583.822310208619</v>
      </c>
      <c r="N201" s="2">
        <f t="shared" si="16"/>
        <v>81951.987463194586</v>
      </c>
      <c r="O201" s="2">
        <f t="shared" si="17"/>
        <v>119895.75765865369</v>
      </c>
      <c r="P201" s="2">
        <f t="shared" si="18"/>
        <v>38583.822310208612</v>
      </c>
      <c r="Q201" s="2">
        <f t="shared" si="19"/>
        <v>4870</v>
      </c>
      <c r="R201" s="2">
        <f t="shared" si="20"/>
        <v>8184.6123413463065</v>
      </c>
    </row>
    <row r="202" spans="1:18" x14ac:dyDescent="0.25">
      <c r="A202" s="59" t="s">
        <v>329</v>
      </c>
      <c r="B202" s="2">
        <v>0</v>
      </c>
      <c r="C202" s="2">
        <v>0</v>
      </c>
      <c r="D202" s="2">
        <v>37211.117458495457</v>
      </c>
      <c r="E202" s="2">
        <v>142663.16242564289</v>
      </c>
      <c r="F202" s="2">
        <v>504605</v>
      </c>
      <c r="G202" s="2">
        <v>448519</v>
      </c>
      <c r="H202" s="2">
        <v>49459</v>
      </c>
      <c r="I202" s="3">
        <v>9</v>
      </c>
      <c r="J202" s="3">
        <v>33</v>
      </c>
      <c r="K202" s="2">
        <v>288346.51</v>
      </c>
      <c r="L202" s="2">
        <v>37211.117458495457</v>
      </c>
      <c r="N202" s="2">
        <f t="shared" si="16"/>
        <v>97514.123325798282</v>
      </c>
      <c r="O202" s="2">
        <f t="shared" si="17"/>
        <v>142663.16242564289</v>
      </c>
      <c r="P202" s="2">
        <f t="shared" si="18"/>
        <v>37211.117458495457</v>
      </c>
      <c r="Q202" s="2">
        <f t="shared" si="19"/>
        <v>504605</v>
      </c>
      <c r="R202" s="2">
        <f t="shared" si="20"/>
        <v>145683.34757435712</v>
      </c>
    </row>
    <row r="203" spans="1:18" x14ac:dyDescent="0.25">
      <c r="A203" s="59" t="s">
        <v>993</v>
      </c>
      <c r="B203" s="2">
        <v>0</v>
      </c>
      <c r="C203" s="2">
        <v>0</v>
      </c>
      <c r="D203" s="2">
        <v>41544.150819038266</v>
      </c>
      <c r="E203" s="2">
        <v>131534.6176804181</v>
      </c>
      <c r="F203" s="2">
        <v>29438</v>
      </c>
      <c r="G203" s="2">
        <v>68</v>
      </c>
      <c r="H203" s="2">
        <v>29326</v>
      </c>
      <c r="I203" s="3">
        <v>5</v>
      </c>
      <c r="J203" s="3">
        <v>14</v>
      </c>
      <c r="K203" s="2">
        <v>235695.7</v>
      </c>
      <c r="L203" s="2">
        <v>41544.150819038266</v>
      </c>
      <c r="N203" s="2">
        <f t="shared" si="16"/>
        <v>89907.46252933568</v>
      </c>
      <c r="O203" s="2">
        <f t="shared" si="17"/>
        <v>131534.6176804181</v>
      </c>
      <c r="P203" s="2">
        <f t="shared" si="18"/>
        <v>41544.150819038266</v>
      </c>
      <c r="Q203" s="2">
        <f t="shared" si="19"/>
        <v>29438</v>
      </c>
      <c r="R203" s="2">
        <f t="shared" si="20"/>
        <v>104161.08231958191</v>
      </c>
    </row>
    <row r="204" spans="1:18" x14ac:dyDescent="0.25">
      <c r="A204" s="59" t="s">
        <v>986</v>
      </c>
      <c r="B204" s="2">
        <v>0</v>
      </c>
      <c r="C204" s="2">
        <v>0</v>
      </c>
      <c r="D204" s="2">
        <v>34955.525794906724</v>
      </c>
      <c r="E204" s="2">
        <v>134269.0264188578</v>
      </c>
      <c r="F204" s="2">
        <v>83669</v>
      </c>
      <c r="G204" s="2">
        <v>73931</v>
      </c>
      <c r="H204" s="2">
        <v>9203</v>
      </c>
      <c r="I204" s="3">
        <v>7</v>
      </c>
      <c r="J204" s="3">
        <v>33</v>
      </c>
      <c r="K204" s="2">
        <v>1139415.97</v>
      </c>
      <c r="L204" s="2">
        <v>34955.525794906724</v>
      </c>
      <c r="N204" s="2">
        <f t="shared" si="16"/>
        <v>91776.504729226101</v>
      </c>
      <c r="O204" s="2">
        <f t="shared" si="17"/>
        <v>134269.0264188578</v>
      </c>
      <c r="P204" s="2">
        <f t="shared" si="18"/>
        <v>34955.525794906724</v>
      </c>
      <c r="Q204" s="2">
        <f t="shared" si="19"/>
        <v>83669</v>
      </c>
      <c r="R204" s="2">
        <f t="shared" si="20"/>
        <v>1005146.9435811422</v>
      </c>
    </row>
    <row r="205" spans="1:18" x14ac:dyDescent="0.25">
      <c r="A205" s="59" t="s">
        <v>987</v>
      </c>
      <c r="B205" s="2">
        <v>0</v>
      </c>
      <c r="C205" s="2">
        <v>0</v>
      </c>
      <c r="D205" s="2">
        <v>32809.147768925199</v>
      </c>
      <c r="E205" s="2">
        <v>124676.33707818481</v>
      </c>
      <c r="F205" s="2">
        <v>7753</v>
      </c>
      <c r="G205" s="2">
        <v>1762</v>
      </c>
      <c r="H205" s="2">
        <v>5987</v>
      </c>
      <c r="I205" s="3">
        <v>6</v>
      </c>
      <c r="J205" s="3">
        <v>19</v>
      </c>
      <c r="K205" s="2">
        <v>128611.48</v>
      </c>
      <c r="L205" s="2">
        <v>32809.147768925199</v>
      </c>
      <c r="N205" s="2">
        <f t="shared" si="16"/>
        <v>85219.642568820782</v>
      </c>
      <c r="O205" s="2">
        <f t="shared" si="17"/>
        <v>124676.33707818481</v>
      </c>
      <c r="P205" s="2">
        <f t="shared" si="18"/>
        <v>32809.147768925199</v>
      </c>
      <c r="Q205" s="2">
        <f t="shared" si="19"/>
        <v>7753</v>
      </c>
      <c r="R205" s="2">
        <f t="shared" si="20"/>
        <v>3935.1429218151898</v>
      </c>
    </row>
    <row r="206" spans="1:18" x14ac:dyDescent="0.25">
      <c r="A206" s="59" t="s">
        <v>139</v>
      </c>
      <c r="B206" s="2">
        <v>35908.618633170932</v>
      </c>
      <c r="C206" s="2">
        <v>159326.6851282694</v>
      </c>
      <c r="D206" s="2">
        <v>0</v>
      </c>
      <c r="E206" s="2">
        <v>0</v>
      </c>
      <c r="F206" s="2">
        <v>21951</v>
      </c>
      <c r="G206" s="2">
        <v>376</v>
      </c>
      <c r="H206" s="2">
        <v>33</v>
      </c>
      <c r="I206" s="3">
        <v>6</v>
      </c>
      <c r="J206" s="3">
        <v>16</v>
      </c>
      <c r="K206" s="2">
        <v>163933.13</v>
      </c>
      <c r="L206" s="2">
        <v>35908.618633170932</v>
      </c>
      <c r="N206" s="2">
        <f t="shared" si="16"/>
        <v>108904.09099676649</v>
      </c>
      <c r="O206" s="2">
        <f t="shared" si="17"/>
        <v>159326.6851282694</v>
      </c>
      <c r="P206" s="2">
        <f t="shared" si="18"/>
        <v>35908.618633170932</v>
      </c>
      <c r="Q206" s="2">
        <f t="shared" si="19"/>
        <v>21951</v>
      </c>
      <c r="R206" s="2">
        <f t="shared" si="20"/>
        <v>4606.4448717306077</v>
      </c>
    </row>
    <row r="207" spans="1:18" x14ac:dyDescent="0.25">
      <c r="A207" s="59" t="s">
        <v>988</v>
      </c>
      <c r="B207" s="2">
        <v>0</v>
      </c>
      <c r="C207" s="2">
        <v>0</v>
      </c>
      <c r="D207" s="2">
        <v>25145.036479943141</v>
      </c>
      <c r="E207" s="2">
        <v>80390.369955174785</v>
      </c>
      <c r="F207" s="2">
        <v>648</v>
      </c>
      <c r="G207" s="2">
        <v>489</v>
      </c>
      <c r="H207" s="2">
        <v>82</v>
      </c>
      <c r="I207" s="3">
        <v>9</v>
      </c>
      <c r="J207" s="3">
        <v>27</v>
      </c>
      <c r="K207" s="2">
        <v>95608.77</v>
      </c>
      <c r="L207" s="2">
        <v>25145.036479943141</v>
      </c>
      <c r="N207" s="2">
        <f t="shared" si="16"/>
        <v>54948.988349401763</v>
      </c>
      <c r="O207" s="2">
        <f t="shared" si="17"/>
        <v>80390.369955174785</v>
      </c>
      <c r="P207" s="2">
        <f t="shared" si="18"/>
        <v>25145.036479943141</v>
      </c>
      <c r="Q207" s="2">
        <f t="shared" si="19"/>
        <v>648</v>
      </c>
      <c r="R207" s="2">
        <f t="shared" si="20"/>
        <v>15218.400044825219</v>
      </c>
    </row>
    <row r="208" spans="1:18" x14ac:dyDescent="0.25">
      <c r="A208" s="59" t="s">
        <v>996</v>
      </c>
      <c r="B208" s="2">
        <v>0</v>
      </c>
      <c r="C208" s="2">
        <v>0</v>
      </c>
      <c r="D208" s="2">
        <v>29185.46056149196</v>
      </c>
      <c r="E208" s="2">
        <v>112331.85490210079</v>
      </c>
      <c r="F208" s="2">
        <v>11584</v>
      </c>
      <c r="G208" s="2">
        <v>4773</v>
      </c>
      <c r="H208" s="2">
        <v>6736</v>
      </c>
      <c r="I208" s="3">
        <v>3</v>
      </c>
      <c r="J208" s="3">
        <v>22</v>
      </c>
      <c r="K208" s="2">
        <v>120595.33</v>
      </c>
      <c r="L208" s="2">
        <v>29185.46056149196</v>
      </c>
      <c r="N208" s="2">
        <f t="shared" si="16"/>
        <v>76781.855708886389</v>
      </c>
      <c r="O208" s="2">
        <f t="shared" si="17"/>
        <v>112331.85490210079</v>
      </c>
      <c r="P208" s="2">
        <f t="shared" si="18"/>
        <v>29185.46056149196</v>
      </c>
      <c r="Q208" s="2">
        <f t="shared" si="19"/>
        <v>11584</v>
      </c>
      <c r="R208" s="2">
        <f t="shared" si="20"/>
        <v>8263.4750978992088</v>
      </c>
    </row>
    <row r="209" spans="1:18" x14ac:dyDescent="0.25">
      <c r="A209" s="59" t="s">
        <v>618</v>
      </c>
      <c r="B209" s="2">
        <v>35833.513620710837</v>
      </c>
      <c r="C209" s="2">
        <v>122751.9060671659</v>
      </c>
      <c r="D209" s="2">
        <v>0</v>
      </c>
      <c r="E209" s="2">
        <v>0</v>
      </c>
      <c r="F209" s="2">
        <v>18884</v>
      </c>
      <c r="G209" s="2">
        <v>18882</v>
      </c>
      <c r="H209" s="2">
        <v>0</v>
      </c>
      <c r="I209" s="3">
        <v>3</v>
      </c>
      <c r="J209" s="3">
        <v>6</v>
      </c>
      <c r="K209" s="2">
        <v>122751.91</v>
      </c>
      <c r="L209" s="2">
        <v>35833.513620710837</v>
      </c>
      <c r="N209" s="2">
        <f t="shared" si="16"/>
        <v>83904.242014467454</v>
      </c>
      <c r="O209" s="2">
        <f t="shared" si="17"/>
        <v>122751.9060671659</v>
      </c>
      <c r="P209" s="2">
        <f t="shared" si="18"/>
        <v>35833.513620710837</v>
      </c>
      <c r="Q209" s="2">
        <f t="shared" si="19"/>
        <v>18884</v>
      </c>
      <c r="R209" s="2">
        <f t="shared" si="20"/>
        <v>3.9328341081272811E-3</v>
      </c>
    </row>
    <row r="210" spans="1:18" x14ac:dyDescent="0.25">
      <c r="A210" s="59" t="s">
        <v>989</v>
      </c>
      <c r="B210" s="2">
        <v>34368.746388449603</v>
      </c>
      <c r="C210" s="2">
        <v>126807.3330684903</v>
      </c>
      <c r="D210" s="2">
        <v>0</v>
      </c>
      <c r="E210" s="2">
        <v>0</v>
      </c>
      <c r="F210" s="2">
        <v>135161</v>
      </c>
      <c r="G210" s="2">
        <v>127729</v>
      </c>
      <c r="H210" s="2">
        <v>60</v>
      </c>
      <c r="I210" s="3">
        <v>6</v>
      </c>
      <c r="J210" s="3">
        <v>30</v>
      </c>
      <c r="K210" s="2">
        <v>1040048.46</v>
      </c>
      <c r="L210" s="2">
        <v>34368.746388449603</v>
      </c>
      <c r="N210" s="2">
        <f t="shared" si="16"/>
        <v>86676.235863629729</v>
      </c>
      <c r="O210" s="2">
        <f t="shared" si="17"/>
        <v>126807.3330684903</v>
      </c>
      <c r="P210" s="2">
        <f t="shared" si="18"/>
        <v>34368.746388449603</v>
      </c>
      <c r="Q210" s="2">
        <f t="shared" si="19"/>
        <v>135161</v>
      </c>
      <c r="R210" s="2">
        <f t="shared" si="20"/>
        <v>913241.1269315097</v>
      </c>
    </row>
    <row r="211" spans="1:18" x14ac:dyDescent="0.25">
      <c r="A211" s="59" t="s">
        <v>619</v>
      </c>
      <c r="B211" s="2">
        <v>0</v>
      </c>
      <c r="C211" s="2">
        <v>0</v>
      </c>
      <c r="D211" s="2">
        <v>32904.789021230448</v>
      </c>
      <c r="E211" s="2">
        <v>122363.7304669959</v>
      </c>
      <c r="F211" s="2">
        <v>16151</v>
      </c>
      <c r="G211" s="2">
        <v>14899</v>
      </c>
      <c r="H211" s="2">
        <v>412</v>
      </c>
      <c r="I211" s="3">
        <v>4</v>
      </c>
      <c r="J211" s="3">
        <v>49</v>
      </c>
      <c r="K211" s="2">
        <v>122436.48</v>
      </c>
      <c r="L211" s="2">
        <v>32904.789021230448</v>
      </c>
      <c r="N211" s="2">
        <f t="shared" si="16"/>
        <v>83638.913511275387</v>
      </c>
      <c r="O211" s="2">
        <f t="shared" si="17"/>
        <v>122363.7304669959</v>
      </c>
      <c r="P211" s="2">
        <f t="shared" si="18"/>
        <v>32904.789021230448</v>
      </c>
      <c r="Q211" s="2">
        <f t="shared" si="19"/>
        <v>16151</v>
      </c>
      <c r="R211" s="2">
        <f t="shared" si="20"/>
        <v>72.749533004098339</v>
      </c>
    </row>
    <row r="212" spans="1:18" x14ac:dyDescent="0.25">
      <c r="A212" s="59" t="s">
        <v>153</v>
      </c>
      <c r="B212" s="2">
        <v>0</v>
      </c>
      <c r="C212" s="2">
        <v>0.68651682985743334</v>
      </c>
      <c r="D212" s="2">
        <v>32378.788073384709</v>
      </c>
      <c r="E212" s="2">
        <v>119887.3184277471</v>
      </c>
      <c r="F212" s="2">
        <v>36723</v>
      </c>
      <c r="G212" s="2">
        <v>896</v>
      </c>
      <c r="H212" s="2">
        <v>35819</v>
      </c>
      <c r="I212" s="3">
        <v>3</v>
      </c>
      <c r="J212" s="3">
        <v>11</v>
      </c>
      <c r="K212" s="2">
        <v>123160.11</v>
      </c>
      <c r="L212" s="2">
        <v>32378.788073384709</v>
      </c>
      <c r="N212" s="2">
        <f t="shared" si="16"/>
        <v>81946.688273805164</v>
      </c>
      <c r="O212" s="2">
        <f t="shared" si="17"/>
        <v>119888.00494457695</v>
      </c>
      <c r="P212" s="2">
        <f t="shared" si="18"/>
        <v>32378.788073384709</v>
      </c>
      <c r="Q212" s="2">
        <f t="shared" si="19"/>
        <v>36723</v>
      </c>
      <c r="R212" s="2">
        <f t="shared" si="20"/>
        <v>3272.105055423046</v>
      </c>
    </row>
    <row r="213" spans="1:18" x14ac:dyDescent="0.25">
      <c r="A213" s="59" t="s">
        <v>994</v>
      </c>
      <c r="B213" s="2">
        <v>0</v>
      </c>
      <c r="C213" s="2">
        <v>0</v>
      </c>
      <c r="D213" s="2">
        <v>27351.318401276429</v>
      </c>
      <c r="E213" s="2">
        <v>110130.30553188339</v>
      </c>
      <c r="F213" s="2">
        <v>68854</v>
      </c>
      <c r="G213" s="2">
        <v>46611</v>
      </c>
      <c r="H213" s="2">
        <v>3408</v>
      </c>
      <c r="I213" s="3">
        <v>12</v>
      </c>
      <c r="J213" s="3">
        <v>174</v>
      </c>
      <c r="K213" s="2">
        <v>2030239.55</v>
      </c>
      <c r="L213" s="2">
        <v>27351.318401276429</v>
      </c>
      <c r="N213" s="2">
        <f t="shared" si="16"/>
        <v>75277.037274014612</v>
      </c>
      <c r="O213" s="2">
        <f t="shared" si="17"/>
        <v>110130.30553188339</v>
      </c>
      <c r="P213" s="2">
        <f t="shared" si="18"/>
        <v>27351.318401276429</v>
      </c>
      <c r="Q213" s="2">
        <f t="shared" si="19"/>
        <v>68854</v>
      </c>
      <c r="R213" s="2">
        <f t="shared" si="20"/>
        <v>1920109.2444681167</v>
      </c>
    </row>
    <row r="214" spans="1:18" x14ac:dyDescent="0.25">
      <c r="A214" s="59" t="s">
        <v>620</v>
      </c>
      <c r="B214" s="2">
        <v>0</v>
      </c>
      <c r="C214" s="2">
        <v>0</v>
      </c>
      <c r="D214" s="2">
        <v>35048.936823219963</v>
      </c>
      <c r="E214" s="2">
        <v>125662.1753336508</v>
      </c>
      <c r="F214" s="2">
        <v>466463</v>
      </c>
      <c r="G214" s="2">
        <v>156266</v>
      </c>
      <c r="H214" s="2">
        <v>303837</v>
      </c>
      <c r="I214" s="3">
        <v>7</v>
      </c>
      <c r="J214" s="3">
        <v>37</v>
      </c>
      <c r="K214" s="2">
        <v>135275.03</v>
      </c>
      <c r="L214" s="2">
        <v>35048.936823219963</v>
      </c>
      <c r="N214" s="2">
        <f t="shared" si="16"/>
        <v>85893.48963339084</v>
      </c>
      <c r="O214" s="2">
        <f t="shared" si="17"/>
        <v>125662.1753336508</v>
      </c>
      <c r="P214" s="2">
        <f t="shared" si="18"/>
        <v>35048.936823219963</v>
      </c>
      <c r="Q214" s="2">
        <f t="shared" si="19"/>
        <v>466463</v>
      </c>
      <c r="R214" s="2">
        <f t="shared" si="20"/>
        <v>9612.8546663492016</v>
      </c>
    </row>
    <row r="215" spans="1:18" x14ac:dyDescent="0.25">
      <c r="A215" s="59" t="s">
        <v>633</v>
      </c>
      <c r="B215" s="2">
        <v>0</v>
      </c>
      <c r="C215" s="2">
        <v>0</v>
      </c>
      <c r="D215" s="2">
        <v>27997.380332988439</v>
      </c>
      <c r="E215" s="2">
        <v>105235.029133003</v>
      </c>
      <c r="F215" s="2">
        <v>1510</v>
      </c>
      <c r="G215" s="2">
        <v>231</v>
      </c>
      <c r="H215" s="2">
        <v>1279</v>
      </c>
      <c r="I215" s="3">
        <v>2</v>
      </c>
      <c r="J215" s="3">
        <v>3</v>
      </c>
      <c r="K215" s="2">
        <v>105235.03</v>
      </c>
      <c r="L215" s="2">
        <v>27997.380332988439</v>
      </c>
      <c r="N215" s="2">
        <f t="shared" si="16"/>
        <v>71930.983686263149</v>
      </c>
      <c r="O215" s="2">
        <f t="shared" si="17"/>
        <v>105235.029133003</v>
      </c>
      <c r="P215" s="2">
        <f t="shared" si="18"/>
        <v>27997.380332988439</v>
      </c>
      <c r="Q215" s="2">
        <f t="shared" si="19"/>
        <v>1510</v>
      </c>
      <c r="R215" s="2">
        <f t="shared" si="20"/>
        <v>8.6699699750170112E-4</v>
      </c>
    </row>
    <row r="216" spans="1:18" x14ac:dyDescent="0.25">
      <c r="A216" s="59" t="s">
        <v>991</v>
      </c>
      <c r="B216" s="2">
        <v>0</v>
      </c>
      <c r="C216" s="2">
        <v>0</v>
      </c>
      <c r="D216" s="2">
        <v>34445.139767232868</v>
      </c>
      <c r="E216" s="2">
        <v>131268.97142839001</v>
      </c>
      <c r="F216" s="2">
        <v>272272</v>
      </c>
      <c r="G216" s="2">
        <v>165408</v>
      </c>
      <c r="H216" s="2">
        <v>103345</v>
      </c>
      <c r="I216" s="3">
        <v>3</v>
      </c>
      <c r="J216" s="3">
        <v>20</v>
      </c>
      <c r="K216" s="2">
        <v>177219.56</v>
      </c>
      <c r="L216" s="2">
        <v>34445.139767232868</v>
      </c>
      <c r="N216" s="2">
        <f t="shared" si="16"/>
        <v>89725.886143807249</v>
      </c>
      <c r="O216" s="2">
        <f t="shared" si="17"/>
        <v>131268.97142839001</v>
      </c>
      <c r="P216" s="2">
        <f t="shared" si="18"/>
        <v>34445.139767232868</v>
      </c>
      <c r="Q216" s="2">
        <f t="shared" si="19"/>
        <v>272272</v>
      </c>
      <c r="R216" s="2">
        <f t="shared" si="20"/>
        <v>45950.588571609987</v>
      </c>
    </row>
    <row r="217" spans="1:18" x14ac:dyDescent="0.25">
      <c r="A217" s="59" t="s">
        <v>621</v>
      </c>
      <c r="B217" s="2">
        <v>0</v>
      </c>
      <c r="C217" s="2">
        <v>0</v>
      </c>
      <c r="D217" s="2">
        <v>31406.729890816761</v>
      </c>
      <c r="E217" s="2">
        <v>118110.4490701445</v>
      </c>
      <c r="F217" s="2">
        <v>44409</v>
      </c>
      <c r="G217" s="2">
        <v>29519</v>
      </c>
      <c r="H217" s="2">
        <v>14890</v>
      </c>
      <c r="I217" s="3">
        <v>2</v>
      </c>
      <c r="J217" s="3">
        <v>10</v>
      </c>
      <c r="K217" s="2">
        <v>139514.01999999999</v>
      </c>
      <c r="L217" s="2">
        <v>31406.729890816761</v>
      </c>
      <c r="N217" s="2">
        <f t="shared" si="16"/>
        <v>80731.680840836983</v>
      </c>
      <c r="O217" s="2">
        <f t="shared" si="17"/>
        <v>118110.4490701445</v>
      </c>
      <c r="P217" s="2">
        <f t="shared" si="18"/>
        <v>31406.729890816761</v>
      </c>
      <c r="Q217" s="2">
        <f t="shared" si="19"/>
        <v>44409</v>
      </c>
      <c r="R217" s="2">
        <f t="shared" si="20"/>
        <v>21403.570929855487</v>
      </c>
    </row>
    <row r="218" spans="1:18" x14ac:dyDescent="0.25">
      <c r="A218" s="59" t="s">
        <v>622</v>
      </c>
      <c r="B218" s="2">
        <v>55276.260964009882</v>
      </c>
      <c r="C218" s="2">
        <v>214761.84122395539</v>
      </c>
      <c r="D218" s="2">
        <v>7733.774363278395</v>
      </c>
      <c r="E218" s="2">
        <v>26245.13085753419</v>
      </c>
      <c r="F218" s="2">
        <v>515952</v>
      </c>
      <c r="G218" s="2">
        <v>436854</v>
      </c>
      <c r="H218" s="2">
        <v>79098</v>
      </c>
      <c r="I218" s="3">
        <v>3</v>
      </c>
      <c r="J218" s="3">
        <v>30</v>
      </c>
      <c r="K218" s="2">
        <v>1352414.54</v>
      </c>
      <c r="L218" s="2">
        <v>63010.035327288278</v>
      </c>
      <c r="N218" s="2">
        <f t="shared" si="16"/>
        <v>164734.77244120953</v>
      </c>
      <c r="O218" s="2">
        <f t="shared" si="17"/>
        <v>241006.97208148957</v>
      </c>
      <c r="P218" s="2">
        <f t="shared" si="18"/>
        <v>63010.035327288278</v>
      </c>
      <c r="Q218" s="2">
        <f t="shared" si="19"/>
        <v>515952</v>
      </c>
      <c r="R218" s="2">
        <f t="shared" si="20"/>
        <v>1111407.5679185104</v>
      </c>
    </row>
    <row r="219" spans="1:18" x14ac:dyDescent="0.25">
      <c r="A219" s="59" t="s">
        <v>623</v>
      </c>
      <c r="B219" s="2">
        <v>34009.99794526054</v>
      </c>
      <c r="C219" s="2">
        <v>69438.190178180812</v>
      </c>
      <c r="D219" s="2">
        <v>0</v>
      </c>
      <c r="E219" s="2">
        <v>0</v>
      </c>
      <c r="F219" s="2">
        <v>6064</v>
      </c>
      <c r="G219" s="2">
        <v>6064</v>
      </c>
      <c r="H219" s="2">
        <v>0</v>
      </c>
      <c r="I219" s="3">
        <v>1</v>
      </c>
      <c r="J219" s="3">
        <v>6</v>
      </c>
      <c r="K219" s="2">
        <v>69438.19</v>
      </c>
      <c r="L219" s="2">
        <v>34009.99794526054</v>
      </c>
      <c r="N219" s="2">
        <f t="shared" si="16"/>
        <v>47462.877770458515</v>
      </c>
      <c r="O219" s="2">
        <f t="shared" si="17"/>
        <v>69438.190178180812</v>
      </c>
      <c r="P219" s="2">
        <f t="shared" si="18"/>
        <v>34009.99794526054</v>
      </c>
      <c r="Q219" s="2">
        <f t="shared" si="19"/>
        <v>6064</v>
      </c>
      <c r="R219" s="2">
        <f t="shared" si="20"/>
        <v>-1.7818080959841609E-4</v>
      </c>
    </row>
    <row r="220" spans="1:18" x14ac:dyDescent="0.25">
      <c r="A220" s="59" t="s">
        <v>624</v>
      </c>
      <c r="B220" s="2">
        <v>27152.348243668192</v>
      </c>
      <c r="C220" s="2">
        <v>86030.088414090656</v>
      </c>
      <c r="D220" s="2">
        <v>0</v>
      </c>
      <c r="E220" s="2">
        <v>0</v>
      </c>
      <c r="F220" s="2">
        <v>134263</v>
      </c>
      <c r="G220" s="2">
        <v>134263</v>
      </c>
      <c r="H220" s="2">
        <v>0</v>
      </c>
      <c r="I220" s="3">
        <v>3</v>
      </c>
      <c r="J220" s="3">
        <v>6</v>
      </c>
      <c r="K220" s="2">
        <v>519747.39</v>
      </c>
      <c r="L220" s="2">
        <v>27152.348243668192</v>
      </c>
      <c r="N220" s="2">
        <f t="shared" si="16"/>
        <v>58803.888184614254</v>
      </c>
      <c r="O220" s="2">
        <f t="shared" si="17"/>
        <v>86030.088414090656</v>
      </c>
      <c r="P220" s="2">
        <f t="shared" si="18"/>
        <v>27152.348243668192</v>
      </c>
      <c r="Q220" s="2">
        <f t="shared" si="19"/>
        <v>134263</v>
      </c>
      <c r="R220" s="2">
        <f t="shared" si="20"/>
        <v>433717.30158590933</v>
      </c>
    </row>
    <row r="221" spans="1:18" x14ac:dyDescent="0.25">
      <c r="A221" s="59" t="s">
        <v>625</v>
      </c>
      <c r="B221" s="2">
        <v>12041.411543836641</v>
      </c>
      <c r="C221" s="2">
        <v>45169.527758749631</v>
      </c>
      <c r="D221" s="2">
        <v>19089.714767717389</v>
      </c>
      <c r="E221" s="2">
        <v>71158.478738428137</v>
      </c>
      <c r="F221" s="2">
        <v>36692</v>
      </c>
      <c r="G221" s="2">
        <v>31793</v>
      </c>
      <c r="H221" s="2">
        <v>3131</v>
      </c>
      <c r="I221" s="3">
        <v>8</v>
      </c>
      <c r="J221" s="3">
        <v>68</v>
      </c>
      <c r="K221" s="2">
        <v>147444.48000000001</v>
      </c>
      <c r="L221" s="2">
        <v>31131.126311554039</v>
      </c>
      <c r="N221" s="2">
        <f t="shared" si="16"/>
        <v>79513.333217483087</v>
      </c>
      <c r="O221" s="2">
        <f t="shared" si="17"/>
        <v>116328.00649717776</v>
      </c>
      <c r="P221" s="2">
        <f t="shared" si="18"/>
        <v>31131.126311554028</v>
      </c>
      <c r="Q221" s="2">
        <f t="shared" si="19"/>
        <v>36692</v>
      </c>
      <c r="R221" s="2">
        <f t="shared" si="20"/>
        <v>31116.473502822235</v>
      </c>
    </row>
    <row r="222" spans="1:18" x14ac:dyDescent="0.25">
      <c r="A222" s="59" t="s">
        <v>643</v>
      </c>
      <c r="B222" s="2">
        <v>0</v>
      </c>
      <c r="C222" s="2">
        <v>0</v>
      </c>
      <c r="D222" s="2">
        <v>26628.48643036716</v>
      </c>
      <c r="E222" s="2">
        <v>102266.0332916909</v>
      </c>
      <c r="F222" s="2">
        <v>358993</v>
      </c>
      <c r="G222" s="2">
        <v>308243</v>
      </c>
      <c r="H222" s="2">
        <v>28102</v>
      </c>
      <c r="I222" s="3">
        <v>12</v>
      </c>
      <c r="J222" s="3">
        <v>52</v>
      </c>
      <c r="K222" s="2">
        <v>1809293.66</v>
      </c>
      <c r="L222" s="2">
        <v>26628.48643036716</v>
      </c>
      <c r="N222" s="2">
        <f t="shared" si="16"/>
        <v>69901.594867868</v>
      </c>
      <c r="O222" s="2">
        <f t="shared" si="17"/>
        <v>102266.0332916909</v>
      </c>
      <c r="P222" s="2">
        <f t="shared" si="18"/>
        <v>26628.48643036716</v>
      </c>
      <c r="Q222" s="2">
        <f t="shared" si="19"/>
        <v>358993</v>
      </c>
      <c r="R222" s="2">
        <f t="shared" si="20"/>
        <v>1707027.6267083089</v>
      </c>
    </row>
    <row r="223" spans="1:18" x14ac:dyDescent="0.25">
      <c r="A223" s="59" t="s">
        <v>626</v>
      </c>
      <c r="B223" s="2">
        <v>0</v>
      </c>
      <c r="C223" s="2">
        <v>0</v>
      </c>
      <c r="D223" s="2">
        <v>31534.70363337754</v>
      </c>
      <c r="E223" s="2">
        <v>120597.45753514289</v>
      </c>
      <c r="F223" s="2">
        <v>78967</v>
      </c>
      <c r="G223" s="2">
        <v>16795</v>
      </c>
      <c r="H223" s="2">
        <v>60620</v>
      </c>
      <c r="I223" s="3">
        <v>10</v>
      </c>
      <c r="J223" s="3">
        <v>47</v>
      </c>
      <c r="K223" s="2">
        <v>646108.49</v>
      </c>
      <c r="L223" s="2">
        <v>31534.70363337754</v>
      </c>
      <c r="N223" s="2">
        <f t="shared" si="16"/>
        <v>82431.618274191991</v>
      </c>
      <c r="O223" s="2">
        <f t="shared" si="17"/>
        <v>120597.45753514289</v>
      </c>
      <c r="P223" s="2">
        <f t="shared" si="18"/>
        <v>31534.70363337754</v>
      </c>
      <c r="Q223" s="2">
        <f t="shared" si="19"/>
        <v>78967</v>
      </c>
      <c r="R223" s="2">
        <f t="shared" si="20"/>
        <v>525511.0324648571</v>
      </c>
    </row>
    <row r="224" spans="1:18" x14ac:dyDescent="0.25">
      <c r="A224" s="59" t="s">
        <v>635</v>
      </c>
      <c r="B224" s="2">
        <v>0</v>
      </c>
      <c r="C224" s="2">
        <v>0</v>
      </c>
      <c r="D224" s="2">
        <v>27013.85276113054</v>
      </c>
      <c r="E224" s="2">
        <v>107422.5482655431</v>
      </c>
      <c r="F224" s="2">
        <v>56434</v>
      </c>
      <c r="G224" s="2">
        <v>17447</v>
      </c>
      <c r="H224" s="2">
        <v>27113</v>
      </c>
      <c r="I224" s="3">
        <v>8</v>
      </c>
      <c r="J224" s="3">
        <v>33</v>
      </c>
      <c r="K224" s="2">
        <v>3036702.11</v>
      </c>
      <c r="L224" s="2">
        <v>27013.85276113054</v>
      </c>
      <c r="N224" s="2">
        <f t="shared" si="16"/>
        <v>73426.212074875657</v>
      </c>
      <c r="O224" s="2">
        <f t="shared" si="17"/>
        <v>107422.5482655431</v>
      </c>
      <c r="P224" s="2">
        <f t="shared" si="18"/>
        <v>27013.85276113054</v>
      </c>
      <c r="Q224" s="2">
        <f t="shared" si="19"/>
        <v>56434</v>
      </c>
      <c r="R224" s="2">
        <f t="shared" si="20"/>
        <v>2929279.5617344566</v>
      </c>
    </row>
    <row r="225" spans="1:18" x14ac:dyDescent="0.25">
      <c r="A225" s="59" t="s">
        <v>1213</v>
      </c>
      <c r="B225" s="2">
        <v>65330.59341149604</v>
      </c>
      <c r="C225" s="2">
        <v>242069.72862030621</v>
      </c>
      <c r="D225" s="2">
        <v>0</v>
      </c>
      <c r="E225" s="2">
        <v>0</v>
      </c>
      <c r="F225" s="2">
        <v>419306</v>
      </c>
      <c r="G225" s="2">
        <v>419196</v>
      </c>
      <c r="H225" s="2">
        <v>9</v>
      </c>
      <c r="I225" s="3">
        <v>12</v>
      </c>
      <c r="J225" s="3">
        <v>33</v>
      </c>
      <c r="K225" s="2">
        <v>242481.9</v>
      </c>
      <c r="L225" s="2">
        <v>65330.59341149604</v>
      </c>
      <c r="N225" s="2">
        <f t="shared" si="16"/>
        <v>165461.19522919084</v>
      </c>
      <c r="O225" s="2">
        <f t="shared" si="17"/>
        <v>242069.72862030621</v>
      </c>
      <c r="P225" s="2">
        <f t="shared" si="18"/>
        <v>65330.59341149604</v>
      </c>
      <c r="Q225" s="2">
        <f t="shared" si="19"/>
        <v>419306</v>
      </c>
      <c r="R225" s="2">
        <f t="shared" si="20"/>
        <v>412.17137969378382</v>
      </c>
    </row>
    <row r="226" spans="1:18" x14ac:dyDescent="0.25">
      <c r="A226" s="59" t="s">
        <v>627</v>
      </c>
      <c r="B226" s="2">
        <v>0</v>
      </c>
      <c r="C226" s="2">
        <v>0</v>
      </c>
      <c r="D226" s="2">
        <v>27433.374321649211</v>
      </c>
      <c r="E226" s="2">
        <v>111004.9957749624</v>
      </c>
      <c r="F226" s="2">
        <v>37629</v>
      </c>
      <c r="G226" s="2">
        <v>574</v>
      </c>
      <c r="H226" s="2">
        <v>37055</v>
      </c>
      <c r="I226" s="3">
        <v>2</v>
      </c>
      <c r="J226" s="3">
        <v>4</v>
      </c>
      <c r="K226" s="2">
        <v>111005</v>
      </c>
      <c r="L226" s="2">
        <v>27433.374321649211</v>
      </c>
      <c r="N226" s="2">
        <f t="shared" si="16"/>
        <v>75874.911671197813</v>
      </c>
      <c r="O226" s="2">
        <f t="shared" si="17"/>
        <v>111004.9957749624</v>
      </c>
      <c r="P226" s="2">
        <f t="shared" si="18"/>
        <v>27433.374321649211</v>
      </c>
      <c r="Q226" s="2">
        <f t="shared" si="19"/>
        <v>37629</v>
      </c>
      <c r="R226" s="2">
        <f t="shared" si="20"/>
        <v>4.2250375990988687E-3</v>
      </c>
    </row>
    <row r="227" spans="1:18" x14ac:dyDescent="0.25">
      <c r="A227" s="59" t="s">
        <v>628</v>
      </c>
      <c r="B227" s="2">
        <v>0</v>
      </c>
      <c r="C227" s="2">
        <v>0</v>
      </c>
      <c r="D227" s="2">
        <v>29310.782054317689</v>
      </c>
      <c r="E227" s="2">
        <v>112748.48035236121</v>
      </c>
      <c r="F227" s="2">
        <v>33037</v>
      </c>
      <c r="G227" s="2">
        <v>1089</v>
      </c>
      <c r="H227" s="2">
        <v>31071</v>
      </c>
      <c r="I227" s="3">
        <v>5</v>
      </c>
      <c r="J227" s="3">
        <v>23</v>
      </c>
      <c r="K227" s="2">
        <v>126198.67</v>
      </c>
      <c r="L227" s="2">
        <v>29310.782054317689</v>
      </c>
      <c r="N227" s="2">
        <f t="shared" si="16"/>
        <v>77066.630452741767</v>
      </c>
      <c r="O227" s="2">
        <f t="shared" si="17"/>
        <v>112748.48035236121</v>
      </c>
      <c r="P227" s="2">
        <f t="shared" si="18"/>
        <v>29310.782054317689</v>
      </c>
      <c r="Q227" s="2">
        <f t="shared" si="19"/>
        <v>33037</v>
      </c>
      <c r="R227" s="2">
        <f t="shared" si="20"/>
        <v>13450.189647638792</v>
      </c>
    </row>
    <row r="228" spans="1:18" x14ac:dyDescent="0.25">
      <c r="A228" s="59" t="s">
        <v>629</v>
      </c>
      <c r="B228" s="2">
        <v>0</v>
      </c>
      <c r="C228" s="2">
        <v>0</v>
      </c>
      <c r="D228" s="2">
        <v>15027.855042178529</v>
      </c>
      <c r="E228" s="2">
        <v>115219.6515347267</v>
      </c>
      <c r="F228" s="2">
        <v>29744</v>
      </c>
      <c r="G228" s="2">
        <v>163</v>
      </c>
      <c r="H228" s="2">
        <v>29581</v>
      </c>
      <c r="I228" s="3">
        <v>2</v>
      </c>
      <c r="J228" s="3">
        <v>5</v>
      </c>
      <c r="K228" s="2">
        <v>132900.14000000001</v>
      </c>
      <c r="L228" s="2">
        <v>15027.855042178529</v>
      </c>
      <c r="N228" s="2">
        <f t="shared" si="16"/>
        <v>78755.742675821384</v>
      </c>
      <c r="O228" s="2">
        <f t="shared" si="17"/>
        <v>115219.6515347267</v>
      </c>
      <c r="P228" s="2">
        <f t="shared" si="18"/>
        <v>15027.855042178529</v>
      </c>
      <c r="Q228" s="2">
        <f t="shared" si="19"/>
        <v>29744</v>
      </c>
      <c r="R228" s="2">
        <f t="shared" si="20"/>
        <v>17680.488465273316</v>
      </c>
    </row>
    <row r="229" spans="1:18" x14ac:dyDescent="0.25">
      <c r="A229" s="59" t="s">
        <v>646</v>
      </c>
      <c r="B229" s="2">
        <v>0</v>
      </c>
      <c r="C229" s="2">
        <v>0</v>
      </c>
      <c r="D229" s="2">
        <v>25424.979751879931</v>
      </c>
      <c r="E229" s="2">
        <v>97587.544675711266</v>
      </c>
      <c r="F229" s="2">
        <v>40123</v>
      </c>
      <c r="G229" s="2">
        <v>10767</v>
      </c>
      <c r="H229" s="2">
        <v>25476</v>
      </c>
      <c r="I229" s="3">
        <v>6</v>
      </c>
      <c r="J229" s="3">
        <v>21</v>
      </c>
      <c r="K229" s="2">
        <v>223880.78</v>
      </c>
      <c r="L229" s="2">
        <v>25424.979751879931</v>
      </c>
      <c r="N229" s="2">
        <f t="shared" si="16"/>
        <v>66703.721582851169</v>
      </c>
      <c r="O229" s="2">
        <f t="shared" si="17"/>
        <v>97587.544675711266</v>
      </c>
      <c r="P229" s="2">
        <f t="shared" si="18"/>
        <v>25424.979751879931</v>
      </c>
      <c r="Q229" s="2">
        <f t="shared" si="19"/>
        <v>40123</v>
      </c>
      <c r="R229" s="2">
        <f t="shared" si="20"/>
        <v>126293.23532428873</v>
      </c>
    </row>
    <row r="230" spans="1:18" x14ac:dyDescent="0.25">
      <c r="A230" s="59" t="s">
        <v>639</v>
      </c>
      <c r="B230" s="2">
        <v>0</v>
      </c>
      <c r="C230" s="2">
        <v>0</v>
      </c>
      <c r="D230" s="2">
        <v>25576.53053631556</v>
      </c>
      <c r="E230" s="2">
        <v>97543.523527821031</v>
      </c>
      <c r="F230" s="2">
        <v>4098</v>
      </c>
      <c r="G230" s="2">
        <v>581</v>
      </c>
      <c r="H230" s="2">
        <v>798</v>
      </c>
      <c r="I230" s="3">
        <v>3</v>
      </c>
      <c r="J230" s="3">
        <v>7</v>
      </c>
      <c r="K230" s="2">
        <v>116543.7</v>
      </c>
      <c r="L230" s="2">
        <v>25576.53053631556</v>
      </c>
      <c r="N230" s="2">
        <f t="shared" si="16"/>
        <v>66673.631939727289</v>
      </c>
      <c r="O230" s="2">
        <f t="shared" si="17"/>
        <v>97543.523527821031</v>
      </c>
      <c r="P230" s="2">
        <f t="shared" si="18"/>
        <v>25576.53053631556</v>
      </c>
      <c r="Q230" s="2">
        <f t="shared" si="19"/>
        <v>4098</v>
      </c>
      <c r="R230" s="2">
        <f t="shared" si="20"/>
        <v>19000.176472178966</v>
      </c>
    </row>
    <row r="231" spans="1:18" x14ac:dyDescent="0.25">
      <c r="A231" s="59" t="s">
        <v>995</v>
      </c>
      <c r="B231" s="2">
        <v>0</v>
      </c>
      <c r="C231" s="2">
        <v>0</v>
      </c>
      <c r="D231" s="2">
        <v>31267.802039600661</v>
      </c>
      <c r="E231" s="2">
        <v>117625.3438396623</v>
      </c>
      <c r="F231" s="2">
        <v>20084</v>
      </c>
      <c r="G231" s="2">
        <v>14298</v>
      </c>
      <c r="H231" s="2">
        <v>5660</v>
      </c>
      <c r="I231" s="3">
        <v>9</v>
      </c>
      <c r="J231" s="3">
        <v>20</v>
      </c>
      <c r="K231" s="2">
        <v>633924.55000000005</v>
      </c>
      <c r="L231" s="2">
        <v>31267.802039600661</v>
      </c>
      <c r="N231" s="2">
        <f t="shared" si="16"/>
        <v>80400.098318292745</v>
      </c>
      <c r="O231" s="2">
        <f t="shared" si="17"/>
        <v>117625.3438396623</v>
      </c>
      <c r="P231" s="2">
        <f t="shared" si="18"/>
        <v>31267.802039600661</v>
      </c>
      <c r="Q231" s="2">
        <f t="shared" si="19"/>
        <v>20084</v>
      </c>
      <c r="R231" s="2">
        <f t="shared" si="20"/>
        <v>516299.20616033778</v>
      </c>
    </row>
    <row r="232" spans="1:18" x14ac:dyDescent="0.25">
      <c r="A232" s="59" t="s">
        <v>630</v>
      </c>
      <c r="B232" s="2">
        <v>0</v>
      </c>
      <c r="C232" s="2">
        <v>0</v>
      </c>
      <c r="D232" s="2">
        <v>28725.882502922839</v>
      </c>
      <c r="E232" s="2">
        <v>108483.7471096642</v>
      </c>
      <c r="F232" s="2">
        <v>75338</v>
      </c>
      <c r="G232" s="2">
        <v>32729</v>
      </c>
      <c r="H232" s="2">
        <v>42604</v>
      </c>
      <c r="I232" s="3">
        <v>3</v>
      </c>
      <c r="J232" s="3">
        <v>13</v>
      </c>
      <c r="K232" s="2">
        <v>108483.75</v>
      </c>
      <c r="L232" s="2">
        <v>28725.882502922839</v>
      </c>
      <c r="N232" s="2">
        <f t="shared" si="16"/>
        <v>74151.570136475872</v>
      </c>
      <c r="O232" s="2">
        <f t="shared" si="17"/>
        <v>108483.7471096642</v>
      </c>
      <c r="P232" s="2">
        <f t="shared" si="18"/>
        <v>28725.882502922839</v>
      </c>
      <c r="Q232" s="2">
        <f t="shared" si="19"/>
        <v>75338</v>
      </c>
      <c r="R232" s="2">
        <f t="shared" si="20"/>
        <v>2.890335803385824E-3</v>
      </c>
    </row>
    <row r="233" spans="1:18" x14ac:dyDescent="0.25">
      <c r="A233" s="59" t="s">
        <v>1007</v>
      </c>
      <c r="B233" s="2">
        <v>0</v>
      </c>
      <c r="C233" s="2">
        <v>411.29732441960891</v>
      </c>
      <c r="D233" s="2">
        <v>24875.156855275829</v>
      </c>
      <c r="E233" s="2">
        <v>95131.723427591729</v>
      </c>
      <c r="F233" s="2">
        <v>1238251</v>
      </c>
      <c r="G233" s="2">
        <v>931696</v>
      </c>
      <c r="H233" s="2">
        <v>172445</v>
      </c>
      <c r="I233" s="3">
        <v>11</v>
      </c>
      <c r="J233" s="3">
        <v>114</v>
      </c>
      <c r="K233" s="2">
        <v>1411968.98</v>
      </c>
      <c r="L233" s="2">
        <v>24875.156855275829</v>
      </c>
      <c r="N233" s="2">
        <f t="shared" si="16"/>
        <v>65306.234280253811</v>
      </c>
      <c r="O233" s="2">
        <f t="shared" si="17"/>
        <v>95543.020752011333</v>
      </c>
      <c r="P233" s="2">
        <f t="shared" si="18"/>
        <v>24875.156855275829</v>
      </c>
      <c r="Q233" s="2">
        <f t="shared" si="19"/>
        <v>1238251</v>
      </c>
      <c r="R233" s="2">
        <f t="shared" si="20"/>
        <v>1316425.9592479886</v>
      </c>
    </row>
    <row r="234" spans="1:18" x14ac:dyDescent="0.25">
      <c r="A234" s="59" t="s">
        <v>631</v>
      </c>
      <c r="B234" s="2">
        <v>0</v>
      </c>
      <c r="C234" s="2">
        <v>0</v>
      </c>
      <c r="D234" s="2">
        <v>25027.694224246741</v>
      </c>
      <c r="E234" s="2">
        <v>75911.046259604307</v>
      </c>
      <c r="F234" s="2">
        <v>237</v>
      </c>
      <c r="G234" s="2">
        <v>75</v>
      </c>
      <c r="H234" s="2">
        <v>142</v>
      </c>
      <c r="I234" s="3">
        <v>3</v>
      </c>
      <c r="J234" s="3">
        <v>13</v>
      </c>
      <c r="K234" s="2">
        <v>79988.45</v>
      </c>
      <c r="L234" s="2">
        <v>25027.694224246741</v>
      </c>
      <c r="N234" s="2">
        <f t="shared" si="16"/>
        <v>51887.249664801304</v>
      </c>
      <c r="O234" s="2">
        <f t="shared" si="17"/>
        <v>75911.046259604307</v>
      </c>
      <c r="P234" s="2">
        <f t="shared" si="18"/>
        <v>25027.694224246741</v>
      </c>
      <c r="Q234" s="2">
        <f t="shared" si="19"/>
        <v>237</v>
      </c>
      <c r="R234" s="2">
        <f t="shared" si="20"/>
        <v>4077.40374039569</v>
      </c>
    </row>
    <row r="235" spans="1:18" x14ac:dyDescent="0.25">
      <c r="A235" s="59" t="s">
        <v>1002</v>
      </c>
      <c r="B235" s="2">
        <v>0</v>
      </c>
      <c r="C235" s="2">
        <v>0</v>
      </c>
      <c r="D235" s="2">
        <v>26505.31821692333</v>
      </c>
      <c r="E235" s="2">
        <v>101395.82304429691</v>
      </c>
      <c r="F235" s="2">
        <v>11618</v>
      </c>
      <c r="G235" s="2">
        <v>7793</v>
      </c>
      <c r="H235" s="2">
        <v>3078</v>
      </c>
      <c r="I235" s="3">
        <v>9</v>
      </c>
      <c r="J235" s="3">
        <v>89</v>
      </c>
      <c r="K235" s="2">
        <v>948701.44</v>
      </c>
      <c r="L235" s="2">
        <v>26505.31821692333</v>
      </c>
      <c r="N235" s="2">
        <f t="shared" si="16"/>
        <v>69306.782668692351</v>
      </c>
      <c r="O235" s="2">
        <f t="shared" si="17"/>
        <v>101395.82304429691</v>
      </c>
      <c r="P235" s="2">
        <f t="shared" si="18"/>
        <v>26505.31821692333</v>
      </c>
      <c r="Q235" s="2">
        <f t="shared" si="19"/>
        <v>11618</v>
      </c>
      <c r="R235" s="2">
        <f t="shared" si="20"/>
        <v>847305.61695570301</v>
      </c>
    </row>
    <row r="236" spans="1:18" x14ac:dyDescent="0.25">
      <c r="A236" s="59" t="s">
        <v>999</v>
      </c>
      <c r="B236" s="2">
        <v>19124.415538465149</v>
      </c>
      <c r="C236" s="2">
        <v>73037.876986789124</v>
      </c>
      <c r="D236" s="2">
        <v>8721.037344498638</v>
      </c>
      <c r="E236" s="2">
        <v>33204.179615275592</v>
      </c>
      <c r="F236" s="2">
        <v>326463</v>
      </c>
      <c r="G236" s="2">
        <v>106178</v>
      </c>
      <c r="H236" s="2">
        <v>23008</v>
      </c>
      <c r="I236" s="3">
        <v>19</v>
      </c>
      <c r="J236" s="3">
        <v>172</v>
      </c>
      <c r="K236" s="2">
        <v>2489153.31</v>
      </c>
      <c r="L236" s="2">
        <v>27845.452882963789</v>
      </c>
      <c r="N236" s="2">
        <f t="shared" si="16"/>
        <v>72619.314150420178</v>
      </c>
      <c r="O236" s="2">
        <f t="shared" si="17"/>
        <v>106242.05660206472</v>
      </c>
      <c r="P236" s="2">
        <f t="shared" si="18"/>
        <v>27845.452882963786</v>
      </c>
      <c r="Q236" s="2">
        <f t="shared" si="19"/>
        <v>326463</v>
      </c>
      <c r="R236" s="2">
        <f t="shared" si="20"/>
        <v>2382911.2533979355</v>
      </c>
    </row>
    <row r="237" spans="1:18" x14ac:dyDescent="0.25">
      <c r="A237" s="59" t="s">
        <v>997</v>
      </c>
      <c r="B237" s="2">
        <v>0</v>
      </c>
      <c r="C237" s="2">
        <v>0</v>
      </c>
      <c r="D237" s="2">
        <v>28652.67289152482</v>
      </c>
      <c r="E237" s="2">
        <v>109186.2276323499</v>
      </c>
      <c r="F237" s="2">
        <v>139224</v>
      </c>
      <c r="G237" s="2">
        <v>89454</v>
      </c>
      <c r="H237" s="2">
        <v>49644</v>
      </c>
      <c r="I237" s="3">
        <v>5</v>
      </c>
      <c r="J237" s="3">
        <v>36</v>
      </c>
      <c r="K237" s="2">
        <v>308731.84999999998</v>
      </c>
      <c r="L237" s="2">
        <v>28652.67289152482</v>
      </c>
      <c r="N237" s="2">
        <f t="shared" si="16"/>
        <v>74631.734540225487</v>
      </c>
      <c r="O237" s="2">
        <f t="shared" si="17"/>
        <v>109186.2276323499</v>
      </c>
      <c r="P237" s="2">
        <f t="shared" si="18"/>
        <v>28652.67289152482</v>
      </c>
      <c r="Q237" s="2">
        <f t="shared" si="19"/>
        <v>139224</v>
      </c>
      <c r="R237" s="2">
        <f t="shared" si="20"/>
        <v>199545.6223676501</v>
      </c>
    </row>
    <row r="238" spans="1:18" x14ac:dyDescent="0.25">
      <c r="A238" s="59" t="s">
        <v>632</v>
      </c>
      <c r="B238" s="2">
        <v>11406.57924472261</v>
      </c>
      <c r="C238" s="2">
        <v>45283.051309908929</v>
      </c>
      <c r="D238" s="2">
        <v>18392.677424504229</v>
      </c>
      <c r="E238" s="2">
        <v>73025.755101513249</v>
      </c>
      <c r="F238" s="2">
        <v>496667</v>
      </c>
      <c r="G238" s="2">
        <v>133754</v>
      </c>
      <c r="H238" s="2">
        <v>20179</v>
      </c>
      <c r="I238" s="3">
        <v>8</v>
      </c>
      <c r="J238" s="3">
        <v>44</v>
      </c>
      <c r="K238" s="2">
        <v>5922267.3499999996</v>
      </c>
      <c r="L238" s="2">
        <v>29799.256669226841</v>
      </c>
      <c r="N238" s="2">
        <f t="shared" si="16"/>
        <v>80867.263439112896</v>
      </c>
      <c r="O238" s="2">
        <f t="shared" si="17"/>
        <v>118308.80641142218</v>
      </c>
      <c r="P238" s="2">
        <f t="shared" si="18"/>
        <v>29799.256669226837</v>
      </c>
      <c r="Q238" s="2">
        <f t="shared" si="19"/>
        <v>496667</v>
      </c>
      <c r="R238" s="2">
        <f t="shared" si="20"/>
        <v>5803958.5435885778</v>
      </c>
    </row>
    <row r="239" spans="1:18" x14ac:dyDescent="0.25">
      <c r="A239" s="59" t="s">
        <v>998</v>
      </c>
      <c r="B239" s="2">
        <v>0</v>
      </c>
      <c r="C239" s="2">
        <v>0</v>
      </c>
      <c r="D239" s="2">
        <v>28714.412973595521</v>
      </c>
      <c r="E239" s="2">
        <v>114374.5695374707</v>
      </c>
      <c r="F239" s="2">
        <v>3925658</v>
      </c>
      <c r="G239" s="2">
        <v>3883571</v>
      </c>
      <c r="H239" s="2">
        <v>32306</v>
      </c>
      <c r="I239" s="3">
        <v>11</v>
      </c>
      <c r="J239" s="3">
        <v>57</v>
      </c>
      <c r="K239" s="2">
        <v>262862.26</v>
      </c>
      <c r="L239" s="2">
        <v>28714.412973595521</v>
      </c>
      <c r="N239" s="2">
        <f t="shared" si="16"/>
        <v>78178.106314060627</v>
      </c>
      <c r="O239" s="2">
        <f t="shared" si="17"/>
        <v>114374.5695374707</v>
      </c>
      <c r="P239" s="2">
        <f t="shared" si="18"/>
        <v>28714.412973595521</v>
      </c>
      <c r="Q239" s="2">
        <f t="shared" si="19"/>
        <v>3925658</v>
      </c>
      <c r="R239" s="2">
        <f t="shared" si="20"/>
        <v>148487.69046252931</v>
      </c>
    </row>
    <row r="240" spans="1:18" x14ac:dyDescent="0.25">
      <c r="A240" s="59" t="s">
        <v>634</v>
      </c>
      <c r="B240" s="2">
        <v>0</v>
      </c>
      <c r="C240" s="2">
        <v>0</v>
      </c>
      <c r="D240" s="2">
        <v>27872.19457234662</v>
      </c>
      <c r="E240" s="2">
        <v>107232.5957318037</v>
      </c>
      <c r="F240" s="2">
        <v>34430</v>
      </c>
      <c r="G240" s="2">
        <v>851</v>
      </c>
      <c r="H240" s="2">
        <v>27606</v>
      </c>
      <c r="I240" s="3">
        <v>4</v>
      </c>
      <c r="J240" s="3">
        <v>8</v>
      </c>
      <c r="K240" s="2">
        <v>116696.82</v>
      </c>
      <c r="L240" s="2">
        <v>27872.19457234662</v>
      </c>
      <c r="N240" s="2">
        <f t="shared" si="16"/>
        <v>73296.374389476201</v>
      </c>
      <c r="O240" s="2">
        <f t="shared" si="17"/>
        <v>107232.5957318037</v>
      </c>
      <c r="P240" s="2">
        <f t="shared" si="18"/>
        <v>27872.19457234662</v>
      </c>
      <c r="Q240" s="2">
        <f t="shared" si="19"/>
        <v>34430</v>
      </c>
      <c r="R240" s="2">
        <f t="shared" si="20"/>
        <v>9464.2242681963107</v>
      </c>
    </row>
    <row r="241" spans="1:18" x14ac:dyDescent="0.25">
      <c r="A241" s="59" t="s">
        <v>188</v>
      </c>
      <c r="B241" s="2">
        <v>0</v>
      </c>
      <c r="C241" s="2">
        <v>0</v>
      </c>
      <c r="D241" s="2">
        <v>41823.960265621477</v>
      </c>
      <c r="E241" s="2">
        <v>152661.185219437</v>
      </c>
      <c r="F241" s="2">
        <v>102777</v>
      </c>
      <c r="G241" s="2">
        <v>5604</v>
      </c>
      <c r="H241" s="2">
        <v>97081</v>
      </c>
      <c r="I241" s="3">
        <v>6</v>
      </c>
      <c r="J241" s="3">
        <v>29</v>
      </c>
      <c r="K241" s="2">
        <v>1342007.1599999999</v>
      </c>
      <c r="L241" s="2">
        <v>41823.960265621477</v>
      </c>
      <c r="N241" s="2">
        <f t="shared" si="16"/>
        <v>104348.04184513807</v>
      </c>
      <c r="O241" s="2">
        <f t="shared" si="17"/>
        <v>152661.185219437</v>
      </c>
      <c r="P241" s="2">
        <f t="shared" si="18"/>
        <v>41823.960265621477</v>
      </c>
      <c r="Q241" s="2">
        <f t="shared" si="19"/>
        <v>102777</v>
      </c>
      <c r="R241" s="2">
        <f t="shared" si="20"/>
        <v>1189345.9747805628</v>
      </c>
    </row>
    <row r="242" spans="1:18" x14ac:dyDescent="0.25">
      <c r="A242" s="59" t="s">
        <v>636</v>
      </c>
      <c r="B242" s="2">
        <v>0</v>
      </c>
      <c r="C242" s="2">
        <v>0</v>
      </c>
      <c r="D242" s="2">
        <v>27980.0383532286</v>
      </c>
      <c r="E242" s="2">
        <v>105198.26559946319</v>
      </c>
      <c r="F242" s="2">
        <v>7543</v>
      </c>
      <c r="G242" s="2">
        <v>4405</v>
      </c>
      <c r="H242" s="2">
        <v>1732</v>
      </c>
      <c r="I242" s="3">
        <v>4</v>
      </c>
      <c r="J242" s="3">
        <v>11</v>
      </c>
      <c r="K242" s="2">
        <v>175344.27</v>
      </c>
      <c r="L242" s="2">
        <v>27980.0383532286</v>
      </c>
      <c r="N242" s="2">
        <f t="shared" si="16"/>
        <v>71905.854818498425</v>
      </c>
      <c r="O242" s="2">
        <f t="shared" si="17"/>
        <v>105198.26559946319</v>
      </c>
      <c r="P242" s="2">
        <f t="shared" si="18"/>
        <v>27980.0383532286</v>
      </c>
      <c r="Q242" s="2">
        <f t="shared" si="19"/>
        <v>7543</v>
      </c>
      <c r="R242" s="2">
        <f t="shared" si="20"/>
        <v>70146.004400536796</v>
      </c>
    </row>
    <row r="243" spans="1:18" x14ac:dyDescent="0.25">
      <c r="A243" s="59" t="s">
        <v>652</v>
      </c>
      <c r="B243" s="2">
        <v>0</v>
      </c>
      <c r="C243" s="2">
        <v>0</v>
      </c>
      <c r="D243" s="2">
        <v>23323.650040278819</v>
      </c>
      <c r="E243" s="2">
        <v>93514.748489039004</v>
      </c>
      <c r="F243" s="2">
        <v>737</v>
      </c>
      <c r="G243" s="2">
        <v>117</v>
      </c>
      <c r="H243" s="2">
        <v>620</v>
      </c>
      <c r="I243" s="3">
        <v>3</v>
      </c>
      <c r="J243" s="3">
        <v>5</v>
      </c>
      <c r="K243" s="2">
        <v>117706.86</v>
      </c>
      <c r="L243" s="2">
        <v>23323.650040278819</v>
      </c>
      <c r="N243" s="2">
        <f t="shared" si="16"/>
        <v>63919.855426547503</v>
      </c>
      <c r="O243" s="2">
        <f t="shared" si="17"/>
        <v>93514.748489039004</v>
      </c>
      <c r="P243" s="2">
        <f t="shared" si="18"/>
        <v>23323.650040278819</v>
      </c>
      <c r="Q243" s="2">
        <f t="shared" si="19"/>
        <v>737</v>
      </c>
      <c r="R243" s="2">
        <f t="shared" si="20"/>
        <v>24192.111510960996</v>
      </c>
    </row>
    <row r="244" spans="1:18" x14ac:dyDescent="0.25">
      <c r="A244" s="59" t="s">
        <v>1000</v>
      </c>
      <c r="B244" s="2">
        <v>0</v>
      </c>
      <c r="C244" s="2">
        <v>0</v>
      </c>
      <c r="D244" s="2">
        <v>30176.087164978289</v>
      </c>
      <c r="E244" s="2">
        <v>113879.41065908151</v>
      </c>
      <c r="F244" s="2">
        <v>1128289</v>
      </c>
      <c r="G244" s="2">
        <v>1097448</v>
      </c>
      <c r="H244" s="2">
        <v>30841</v>
      </c>
      <c r="I244" s="3">
        <v>3</v>
      </c>
      <c r="J244" s="3">
        <v>16</v>
      </c>
      <c r="K244" s="2">
        <v>239342.88</v>
      </c>
      <c r="L244" s="2">
        <v>30176.087164978289</v>
      </c>
      <c r="N244" s="2">
        <f t="shared" si="16"/>
        <v>77839.651851730348</v>
      </c>
      <c r="O244" s="2">
        <f t="shared" si="17"/>
        <v>113879.41065908151</v>
      </c>
      <c r="P244" s="2">
        <f t="shared" si="18"/>
        <v>30176.087164978289</v>
      </c>
      <c r="Q244" s="2">
        <f t="shared" si="19"/>
        <v>1128289</v>
      </c>
      <c r="R244" s="2">
        <f t="shared" si="20"/>
        <v>125463.4693409185</v>
      </c>
    </row>
    <row r="245" spans="1:18" x14ac:dyDescent="0.25">
      <c r="A245" s="59" t="s">
        <v>637</v>
      </c>
      <c r="B245" s="2">
        <v>0</v>
      </c>
      <c r="C245" s="2">
        <v>0</v>
      </c>
      <c r="D245" s="2">
        <v>26939.490964030589</v>
      </c>
      <c r="E245" s="2">
        <v>103538.4888252401</v>
      </c>
      <c r="F245" s="2">
        <v>4772</v>
      </c>
      <c r="G245" s="2">
        <v>150</v>
      </c>
      <c r="H245" s="2">
        <v>4584</v>
      </c>
      <c r="I245" s="3">
        <v>5</v>
      </c>
      <c r="J245" s="3">
        <v>30</v>
      </c>
      <c r="K245" s="2">
        <v>152751.54</v>
      </c>
      <c r="L245" s="2">
        <v>26939.490964030589</v>
      </c>
      <c r="N245" s="2">
        <f t="shared" si="16"/>
        <v>70771.352580478531</v>
      </c>
      <c r="O245" s="2">
        <f t="shared" si="17"/>
        <v>103538.4888252401</v>
      </c>
      <c r="P245" s="2">
        <f t="shared" si="18"/>
        <v>26939.490964030589</v>
      </c>
      <c r="Q245" s="2">
        <f t="shared" si="19"/>
        <v>4772</v>
      </c>
      <c r="R245" s="2">
        <f t="shared" si="20"/>
        <v>49213.051174759908</v>
      </c>
    </row>
    <row r="246" spans="1:18" x14ac:dyDescent="0.25">
      <c r="A246" s="59" t="s">
        <v>1001</v>
      </c>
      <c r="B246" s="2">
        <v>0</v>
      </c>
      <c r="C246" s="2">
        <v>0</v>
      </c>
      <c r="D246" s="2">
        <v>29308.56657788884</v>
      </c>
      <c r="E246" s="2">
        <v>114057.3434732809</v>
      </c>
      <c r="F246" s="2">
        <v>11242</v>
      </c>
      <c r="G246" s="2">
        <v>175</v>
      </c>
      <c r="H246" s="2">
        <v>8963</v>
      </c>
      <c r="I246" s="3">
        <v>10</v>
      </c>
      <c r="J246" s="3">
        <v>47</v>
      </c>
      <c r="K246" s="2">
        <v>995379</v>
      </c>
      <c r="L246" s="2">
        <v>29308.56657788884</v>
      </c>
      <c r="N246" s="2">
        <f t="shared" si="16"/>
        <v>77961.27373429999</v>
      </c>
      <c r="O246" s="2">
        <f t="shared" si="17"/>
        <v>114057.3434732809</v>
      </c>
      <c r="P246" s="2">
        <f t="shared" si="18"/>
        <v>29308.56657788884</v>
      </c>
      <c r="Q246" s="2">
        <f t="shared" si="19"/>
        <v>11242</v>
      </c>
      <c r="R246" s="2">
        <f t="shared" si="20"/>
        <v>881321.6565267191</v>
      </c>
    </row>
    <row r="247" spans="1:18" x14ac:dyDescent="0.25">
      <c r="A247" s="59" t="s">
        <v>1003</v>
      </c>
      <c r="B247" s="2">
        <v>0</v>
      </c>
      <c r="C247" s="2">
        <v>0</v>
      </c>
      <c r="D247" s="2">
        <v>27559.6553998542</v>
      </c>
      <c r="E247" s="2">
        <v>102673.11975385289</v>
      </c>
      <c r="F247" s="2">
        <v>4140</v>
      </c>
      <c r="G247" s="2">
        <v>3492</v>
      </c>
      <c r="H247" s="2">
        <v>645</v>
      </c>
      <c r="I247" s="3">
        <v>4</v>
      </c>
      <c r="J247" s="3">
        <v>25</v>
      </c>
      <c r="K247" s="2">
        <v>333624</v>
      </c>
      <c r="L247" s="2">
        <v>27559.6553998542</v>
      </c>
      <c r="N247" s="2">
        <f t="shared" si="16"/>
        <v>70179.849455811956</v>
      </c>
      <c r="O247" s="2">
        <f t="shared" si="17"/>
        <v>102673.11975385289</v>
      </c>
      <c r="P247" s="2">
        <f t="shared" si="18"/>
        <v>27559.6553998542</v>
      </c>
      <c r="Q247" s="2">
        <f t="shared" si="19"/>
        <v>4140</v>
      </c>
      <c r="R247" s="2">
        <f t="shared" si="20"/>
        <v>230950.88024614711</v>
      </c>
    </row>
    <row r="248" spans="1:18" x14ac:dyDescent="0.25">
      <c r="A248" s="59" t="s">
        <v>1015</v>
      </c>
      <c r="B248" s="2">
        <v>0</v>
      </c>
      <c r="C248" s="2">
        <v>0</v>
      </c>
      <c r="D248" s="2">
        <v>22607.92770731428</v>
      </c>
      <c r="E248" s="2">
        <v>90602.555268011653</v>
      </c>
      <c r="F248" s="2">
        <v>24762</v>
      </c>
      <c r="G248" s="2">
        <v>11005</v>
      </c>
      <c r="H248" s="2">
        <v>1560</v>
      </c>
      <c r="I248" s="3">
        <v>9</v>
      </c>
      <c r="J248" s="3">
        <v>39</v>
      </c>
      <c r="K248" s="2">
        <v>185613.47</v>
      </c>
      <c r="L248" s="2">
        <v>22607.92770731428</v>
      </c>
      <c r="N248" s="2">
        <f t="shared" si="16"/>
        <v>61929.292732748901</v>
      </c>
      <c r="O248" s="2">
        <f t="shared" si="17"/>
        <v>90602.555268011653</v>
      </c>
      <c r="P248" s="2">
        <f t="shared" si="18"/>
        <v>22607.92770731428</v>
      </c>
      <c r="Q248" s="2">
        <f t="shared" si="19"/>
        <v>24762</v>
      </c>
      <c r="R248" s="2">
        <f t="shared" si="20"/>
        <v>95010.914731988349</v>
      </c>
    </row>
    <row r="249" spans="1:18" x14ac:dyDescent="0.25">
      <c r="A249" s="59" t="s">
        <v>638</v>
      </c>
      <c r="B249" s="2">
        <v>23095.707082295019</v>
      </c>
      <c r="C249" s="2">
        <v>73098.216480628282</v>
      </c>
      <c r="D249" s="2">
        <v>0</v>
      </c>
      <c r="E249" s="2">
        <v>0</v>
      </c>
      <c r="F249" s="2">
        <v>21968</v>
      </c>
      <c r="G249" s="2">
        <v>21962</v>
      </c>
      <c r="H249" s="2">
        <v>0</v>
      </c>
      <c r="I249" s="3">
        <v>3</v>
      </c>
      <c r="J249" s="3">
        <v>5</v>
      </c>
      <c r="K249" s="2">
        <v>73098.22</v>
      </c>
      <c r="L249" s="2">
        <v>23095.707082295019</v>
      </c>
      <c r="N249" s="2">
        <f t="shared" si="16"/>
        <v>49964.604566389797</v>
      </c>
      <c r="O249" s="2">
        <f t="shared" si="17"/>
        <v>73098.216480628282</v>
      </c>
      <c r="P249" s="2">
        <f t="shared" si="18"/>
        <v>23095.707082295019</v>
      </c>
      <c r="Q249" s="2">
        <f t="shared" si="19"/>
        <v>21968</v>
      </c>
      <c r="R249" s="2">
        <f t="shared" si="20"/>
        <v>3.5193717194488272E-3</v>
      </c>
    </row>
    <row r="250" spans="1:18" x14ac:dyDescent="0.25">
      <c r="A250" s="59" t="s">
        <v>658</v>
      </c>
      <c r="B250" s="2">
        <v>0</v>
      </c>
      <c r="C250" s="2">
        <v>0</v>
      </c>
      <c r="D250" s="2">
        <v>23223.54474926844</v>
      </c>
      <c r="E250" s="2">
        <v>82341.386040366226</v>
      </c>
      <c r="F250" s="2">
        <v>17320</v>
      </c>
      <c r="G250" s="2">
        <v>5393</v>
      </c>
      <c r="H250" s="2">
        <v>11345</v>
      </c>
      <c r="I250" s="3">
        <v>8</v>
      </c>
      <c r="J250" s="3">
        <v>50</v>
      </c>
      <c r="K250" s="2">
        <v>239373.83</v>
      </c>
      <c r="L250" s="2">
        <v>23223.54474926844</v>
      </c>
      <c r="N250" s="2">
        <f t="shared" si="16"/>
        <v>56282.56051973084</v>
      </c>
      <c r="O250" s="2">
        <f t="shared" si="17"/>
        <v>82341.386040366226</v>
      </c>
      <c r="P250" s="2">
        <f t="shared" si="18"/>
        <v>23223.54474926844</v>
      </c>
      <c r="Q250" s="2">
        <f t="shared" si="19"/>
        <v>17320</v>
      </c>
      <c r="R250" s="2">
        <f t="shared" si="20"/>
        <v>157032.44395963376</v>
      </c>
    </row>
    <row r="251" spans="1:18" x14ac:dyDescent="0.25">
      <c r="A251" s="59" t="s">
        <v>640</v>
      </c>
      <c r="B251" s="2">
        <v>18416.530571227569</v>
      </c>
      <c r="C251" s="2">
        <v>70775.216019305473</v>
      </c>
      <c r="D251" s="2">
        <v>8481.3183873640792</v>
      </c>
      <c r="E251" s="2">
        <v>32513.662469988321</v>
      </c>
      <c r="F251" s="2">
        <v>2274</v>
      </c>
      <c r="G251" s="2">
        <v>936</v>
      </c>
      <c r="H251" s="2">
        <v>1318</v>
      </c>
      <c r="I251" s="3">
        <v>5</v>
      </c>
      <c r="J251" s="3">
        <v>11</v>
      </c>
      <c r="K251" s="2">
        <v>135811.9</v>
      </c>
      <c r="L251" s="2">
        <v>26897.84895859165</v>
      </c>
      <c r="N251" s="2">
        <f t="shared" si="16"/>
        <v>70600.737176550785</v>
      </c>
      <c r="O251" s="2">
        <f t="shared" si="17"/>
        <v>103288.8784892938</v>
      </c>
      <c r="P251" s="2">
        <f t="shared" si="18"/>
        <v>26897.848958591647</v>
      </c>
      <c r="Q251" s="2">
        <f t="shared" si="19"/>
        <v>2274</v>
      </c>
      <c r="R251" s="2">
        <f t="shared" si="20"/>
        <v>32523.021510706199</v>
      </c>
    </row>
    <row r="252" spans="1:18" x14ac:dyDescent="0.25">
      <c r="A252" s="59" t="s">
        <v>1004</v>
      </c>
      <c r="B252" s="2">
        <v>28238.356485892291</v>
      </c>
      <c r="C252" s="2">
        <v>70736.955114819531</v>
      </c>
      <c r="D252" s="2">
        <v>0</v>
      </c>
      <c r="E252" s="2">
        <v>0</v>
      </c>
      <c r="F252" s="2">
        <v>103815</v>
      </c>
      <c r="G252" s="2">
        <v>53442</v>
      </c>
      <c r="H252" s="2">
        <v>452</v>
      </c>
      <c r="I252" s="3">
        <v>12</v>
      </c>
      <c r="J252" s="3">
        <v>129</v>
      </c>
      <c r="K252" s="2">
        <v>93028.39</v>
      </c>
      <c r="L252" s="2">
        <v>28238.356485892291</v>
      </c>
      <c r="N252" s="2">
        <f t="shared" si="16"/>
        <v>48350.618670416632</v>
      </c>
      <c r="O252" s="2">
        <f t="shared" si="17"/>
        <v>70736.955114819531</v>
      </c>
      <c r="P252" s="2">
        <f t="shared" si="18"/>
        <v>28238.356485892291</v>
      </c>
      <c r="Q252" s="2">
        <f t="shared" si="19"/>
        <v>103815</v>
      </c>
      <c r="R252" s="2">
        <f t="shared" si="20"/>
        <v>22291.434885180468</v>
      </c>
    </row>
    <row r="253" spans="1:18" x14ac:dyDescent="0.25">
      <c r="A253" s="59" t="s">
        <v>1017</v>
      </c>
      <c r="B253" s="2">
        <v>0</v>
      </c>
      <c r="C253" s="2">
        <v>0</v>
      </c>
      <c r="D253" s="2">
        <v>25124.210978337029</v>
      </c>
      <c r="E253" s="2">
        <v>100683.4969277304</v>
      </c>
      <c r="F253" s="2">
        <v>24887</v>
      </c>
      <c r="G253" s="2">
        <v>1410</v>
      </c>
      <c r="H253" s="2">
        <v>21400</v>
      </c>
      <c r="I253" s="3">
        <v>7</v>
      </c>
      <c r="J253" s="3">
        <v>18</v>
      </c>
      <c r="K253" s="2">
        <v>101237.22</v>
      </c>
      <c r="L253" s="2">
        <v>25124.210978337029</v>
      </c>
      <c r="N253" s="2">
        <f t="shared" si="16"/>
        <v>68819.888535700884</v>
      </c>
      <c r="O253" s="2">
        <f t="shared" si="17"/>
        <v>100683.4969277304</v>
      </c>
      <c r="P253" s="2">
        <f t="shared" si="18"/>
        <v>25124.210978337029</v>
      </c>
      <c r="Q253" s="2">
        <f t="shared" si="19"/>
        <v>24887</v>
      </c>
      <c r="R253" s="2">
        <f t="shared" si="20"/>
        <v>553.72307226959674</v>
      </c>
    </row>
    <row r="254" spans="1:18" x14ac:dyDescent="0.25">
      <c r="A254" s="59" t="s">
        <v>1005</v>
      </c>
      <c r="B254" s="2">
        <v>0</v>
      </c>
      <c r="C254" s="2">
        <v>0</v>
      </c>
      <c r="D254" s="2">
        <v>26474.256556453591</v>
      </c>
      <c r="E254" s="2">
        <v>99818.557829849364</v>
      </c>
      <c r="F254" s="2">
        <v>39649</v>
      </c>
      <c r="G254" s="2">
        <v>9790</v>
      </c>
      <c r="H254" s="2">
        <v>1751</v>
      </c>
      <c r="I254" s="3">
        <v>7</v>
      </c>
      <c r="J254" s="3">
        <v>40</v>
      </c>
      <c r="K254" s="2">
        <v>583794.04</v>
      </c>
      <c r="L254" s="2">
        <v>26474.256556453591</v>
      </c>
      <c r="N254" s="2">
        <f t="shared" si="16"/>
        <v>68228.679309534768</v>
      </c>
      <c r="O254" s="2">
        <f t="shared" si="17"/>
        <v>99818.557829849364</v>
      </c>
      <c r="P254" s="2">
        <f t="shared" si="18"/>
        <v>26474.256556453591</v>
      </c>
      <c r="Q254" s="2">
        <f t="shared" si="19"/>
        <v>39649</v>
      </c>
      <c r="R254" s="2">
        <f t="shared" si="20"/>
        <v>483975.48217015067</v>
      </c>
    </row>
    <row r="255" spans="1:18" x14ac:dyDescent="0.25">
      <c r="A255" s="59" t="s">
        <v>642</v>
      </c>
      <c r="B255" s="2">
        <v>26725.794576869401</v>
      </c>
      <c r="C255" s="2">
        <v>98933.244928515574</v>
      </c>
      <c r="D255" s="2">
        <v>0</v>
      </c>
      <c r="E255" s="2">
        <v>0</v>
      </c>
      <c r="F255" s="2">
        <v>2658</v>
      </c>
      <c r="G255" s="2">
        <v>2589</v>
      </c>
      <c r="H255" s="2">
        <v>53</v>
      </c>
      <c r="I255" s="3">
        <v>5</v>
      </c>
      <c r="J255" s="3">
        <v>9</v>
      </c>
      <c r="K255" s="2">
        <v>98933.28</v>
      </c>
      <c r="L255" s="2">
        <v>26725.794576869401</v>
      </c>
      <c r="N255" s="2">
        <f t="shared" si="16"/>
        <v>67623.544038629916</v>
      </c>
      <c r="O255" s="2">
        <f t="shared" si="17"/>
        <v>98933.244928515574</v>
      </c>
      <c r="P255" s="2">
        <f t="shared" si="18"/>
        <v>26725.794576869401</v>
      </c>
      <c r="Q255" s="2">
        <f t="shared" si="19"/>
        <v>2658</v>
      </c>
      <c r="R255" s="2">
        <f t="shared" si="20"/>
        <v>3.5071484424406663E-2</v>
      </c>
    </row>
    <row r="256" spans="1:18" x14ac:dyDescent="0.25">
      <c r="A256" s="59" t="s">
        <v>1006</v>
      </c>
      <c r="B256" s="2">
        <v>0</v>
      </c>
      <c r="C256" s="2">
        <v>0</v>
      </c>
      <c r="D256" s="2">
        <v>27005.99023452375</v>
      </c>
      <c r="E256" s="2">
        <v>100066.1227401957</v>
      </c>
      <c r="F256" s="2">
        <v>44073</v>
      </c>
      <c r="G256" s="2">
        <v>4520</v>
      </c>
      <c r="H256" s="2">
        <v>32019</v>
      </c>
      <c r="I256" s="3">
        <v>6</v>
      </c>
      <c r="J256" s="3">
        <v>28</v>
      </c>
      <c r="K256" s="2">
        <v>126558.43</v>
      </c>
      <c r="L256" s="2">
        <v>27005.99023452375</v>
      </c>
      <c r="N256" s="2">
        <f t="shared" si="16"/>
        <v>68397.896609839852</v>
      </c>
      <c r="O256" s="2">
        <f t="shared" si="17"/>
        <v>100066.1227401957</v>
      </c>
      <c r="P256" s="2">
        <f t="shared" si="18"/>
        <v>27005.99023452375</v>
      </c>
      <c r="Q256" s="2">
        <f t="shared" si="19"/>
        <v>44073</v>
      </c>
      <c r="R256" s="2">
        <f t="shared" si="20"/>
        <v>26492.307259804293</v>
      </c>
    </row>
    <row r="257" spans="1:18" x14ac:dyDescent="0.25">
      <c r="A257" s="59" t="s">
        <v>1008</v>
      </c>
      <c r="B257" s="2">
        <v>0</v>
      </c>
      <c r="C257" s="2">
        <v>0</v>
      </c>
      <c r="D257" s="2">
        <v>27753.47507545404</v>
      </c>
      <c r="E257" s="2">
        <v>100902.5097802044</v>
      </c>
      <c r="F257" s="2">
        <v>693</v>
      </c>
      <c r="G257" s="2">
        <v>349</v>
      </c>
      <c r="H257" s="2">
        <v>194</v>
      </c>
      <c r="I257" s="3">
        <v>6</v>
      </c>
      <c r="J257" s="3">
        <v>28</v>
      </c>
      <c r="K257" s="2">
        <v>177272.47</v>
      </c>
      <c r="L257" s="2">
        <v>27753.47507545404</v>
      </c>
      <c r="N257" s="2">
        <f t="shared" si="16"/>
        <v>68969.589733564178</v>
      </c>
      <c r="O257" s="2">
        <f t="shared" si="17"/>
        <v>100902.5097802044</v>
      </c>
      <c r="P257" s="2">
        <f t="shared" si="18"/>
        <v>27753.47507545404</v>
      </c>
      <c r="Q257" s="2">
        <f t="shared" si="19"/>
        <v>693</v>
      </c>
      <c r="R257" s="2">
        <f t="shared" si="20"/>
        <v>76369.960219795597</v>
      </c>
    </row>
    <row r="258" spans="1:18" x14ac:dyDescent="0.25">
      <c r="A258" s="59" t="s">
        <v>1024</v>
      </c>
      <c r="B258" s="2">
        <v>0</v>
      </c>
      <c r="C258" s="2">
        <v>0</v>
      </c>
      <c r="D258" s="2">
        <v>21843.497301967291</v>
      </c>
      <c r="E258" s="2">
        <v>82209.391446988375</v>
      </c>
      <c r="F258" s="2">
        <v>22630</v>
      </c>
      <c r="G258" s="2">
        <v>1048</v>
      </c>
      <c r="H258" s="2">
        <v>21431</v>
      </c>
      <c r="I258" s="3">
        <v>6</v>
      </c>
      <c r="J258" s="3">
        <v>28</v>
      </c>
      <c r="K258" s="2">
        <v>122261.37</v>
      </c>
      <c r="L258" s="2">
        <v>21843.497301967291</v>
      </c>
      <c r="N258" s="2">
        <f t="shared" si="16"/>
        <v>56192.338651393278</v>
      </c>
      <c r="O258" s="2">
        <f t="shared" si="17"/>
        <v>82209.391446988375</v>
      </c>
      <c r="P258" s="2">
        <f t="shared" si="18"/>
        <v>21843.497301967291</v>
      </c>
      <c r="Q258" s="2">
        <f t="shared" si="19"/>
        <v>22630</v>
      </c>
      <c r="R258" s="2">
        <f t="shared" si="20"/>
        <v>40051.978553011621</v>
      </c>
    </row>
    <row r="259" spans="1:18" x14ac:dyDescent="0.25">
      <c r="A259" s="59" t="s">
        <v>1009</v>
      </c>
      <c r="B259" s="2">
        <v>0</v>
      </c>
      <c r="C259" s="2">
        <v>0</v>
      </c>
      <c r="D259" s="2">
        <v>17423.193026200868</v>
      </c>
      <c r="E259" s="2">
        <v>55561.607496932258</v>
      </c>
      <c r="F259" s="2">
        <v>2666</v>
      </c>
      <c r="G259" s="2">
        <v>330</v>
      </c>
      <c r="H259" s="2">
        <v>2331</v>
      </c>
      <c r="I259" s="3">
        <v>4</v>
      </c>
      <c r="J259" s="3">
        <v>11</v>
      </c>
      <c r="K259" s="2">
        <v>55663.34</v>
      </c>
      <c r="L259" s="2">
        <v>17423.193026200868</v>
      </c>
      <c r="N259" s="2">
        <f t="shared" ref="N259:N322" si="21">(C259+E259)/$M$1</f>
        <v>37977.858849577751</v>
      </c>
      <c r="O259" s="2">
        <f t="shared" ref="O259:O322" si="22">(C259+E259)</f>
        <v>55561.607496932258</v>
      </c>
      <c r="P259" s="2">
        <f t="shared" ref="P259:P322" si="23">B259+D259</f>
        <v>17423.193026200868</v>
      </c>
      <c r="Q259" s="2">
        <f t="shared" ref="Q259:Q322" si="24">F259</f>
        <v>2666</v>
      </c>
      <c r="R259" s="2">
        <f t="shared" ref="R259:R322" si="25">K259-C259-E259</f>
        <v>101.73250306773843</v>
      </c>
    </row>
    <row r="260" spans="1:18" x14ac:dyDescent="0.25">
      <c r="A260" s="59" t="s">
        <v>644</v>
      </c>
      <c r="B260" s="2">
        <v>0</v>
      </c>
      <c r="C260" s="2">
        <v>0</v>
      </c>
      <c r="D260" s="2">
        <v>27065.165223793159</v>
      </c>
      <c r="E260" s="2">
        <v>88478.646474615554</v>
      </c>
      <c r="F260" s="2">
        <v>17690</v>
      </c>
      <c r="G260" s="2">
        <v>14122</v>
      </c>
      <c r="H260" s="2">
        <v>3556</v>
      </c>
      <c r="I260" s="3">
        <v>4</v>
      </c>
      <c r="J260" s="3">
        <v>12</v>
      </c>
      <c r="K260" s="2">
        <v>88486.25</v>
      </c>
      <c r="L260" s="2">
        <v>27065.165223793159</v>
      </c>
      <c r="N260" s="2">
        <f t="shared" si="21"/>
        <v>60477.543728377001</v>
      </c>
      <c r="O260" s="2">
        <f t="shared" si="22"/>
        <v>88478.646474615554</v>
      </c>
      <c r="P260" s="2">
        <f t="shared" si="23"/>
        <v>27065.165223793159</v>
      </c>
      <c r="Q260" s="2">
        <f t="shared" si="24"/>
        <v>17690</v>
      </c>
      <c r="R260" s="2">
        <f t="shared" si="25"/>
        <v>7.6035253844456747</v>
      </c>
    </row>
    <row r="261" spans="1:18" x14ac:dyDescent="0.25">
      <c r="A261" s="59" t="s">
        <v>1010</v>
      </c>
      <c r="B261" s="2">
        <v>0</v>
      </c>
      <c r="C261" s="2">
        <v>0</v>
      </c>
      <c r="D261" s="2">
        <v>27006.715818569701</v>
      </c>
      <c r="E261" s="2">
        <v>58487.534277632527</v>
      </c>
      <c r="F261" s="2">
        <v>9070</v>
      </c>
      <c r="G261" s="2">
        <v>6380</v>
      </c>
      <c r="H261" s="2">
        <v>110</v>
      </c>
      <c r="I261" s="3">
        <v>9</v>
      </c>
      <c r="J261" s="3">
        <v>42</v>
      </c>
      <c r="K261" s="2">
        <v>58487.71</v>
      </c>
      <c r="L261" s="2">
        <v>27006.715818569701</v>
      </c>
      <c r="N261" s="2">
        <f t="shared" si="21"/>
        <v>39977.808802209518</v>
      </c>
      <c r="O261" s="2">
        <f t="shared" si="22"/>
        <v>58487.534277632527</v>
      </c>
      <c r="P261" s="2">
        <f t="shared" si="23"/>
        <v>27006.715818569701</v>
      </c>
      <c r="Q261" s="2">
        <f t="shared" si="24"/>
        <v>9070</v>
      </c>
      <c r="R261" s="2">
        <f t="shared" si="25"/>
        <v>0.17572236747218994</v>
      </c>
    </row>
    <row r="262" spans="1:18" x14ac:dyDescent="0.25">
      <c r="A262" s="59" t="s">
        <v>1011</v>
      </c>
      <c r="B262" s="2">
        <v>0</v>
      </c>
      <c r="C262" s="2">
        <v>0</v>
      </c>
      <c r="D262" s="2">
        <v>26868.147605779832</v>
      </c>
      <c r="E262" s="2">
        <v>60586.183239767837</v>
      </c>
      <c r="F262" s="2">
        <v>175</v>
      </c>
      <c r="G262" s="2">
        <v>122</v>
      </c>
      <c r="H262" s="2">
        <v>53</v>
      </c>
      <c r="I262" s="3">
        <v>3</v>
      </c>
      <c r="J262" s="3">
        <v>4</v>
      </c>
      <c r="K262" s="2">
        <v>61024.79</v>
      </c>
      <c r="L262" s="2">
        <v>26868.147605779832</v>
      </c>
      <c r="N262" s="2">
        <f t="shared" si="21"/>
        <v>41412.292029916498</v>
      </c>
      <c r="O262" s="2">
        <f t="shared" si="22"/>
        <v>60586.183239767837</v>
      </c>
      <c r="P262" s="2">
        <f t="shared" si="23"/>
        <v>26868.147605779832</v>
      </c>
      <c r="Q262" s="2">
        <f t="shared" si="24"/>
        <v>175</v>
      </c>
      <c r="R262" s="2">
        <f t="shared" si="25"/>
        <v>438.60676023216365</v>
      </c>
    </row>
    <row r="263" spans="1:18" x14ac:dyDescent="0.25">
      <c r="A263" s="59" t="s">
        <v>1012</v>
      </c>
      <c r="B263" s="2">
        <v>0</v>
      </c>
      <c r="C263" s="2">
        <v>0</v>
      </c>
      <c r="D263" s="2">
        <v>26834.42600342178</v>
      </c>
      <c r="E263" s="2">
        <v>94571.400323444876</v>
      </c>
      <c r="F263" s="2">
        <v>1767257</v>
      </c>
      <c r="G263" s="2">
        <v>1311226</v>
      </c>
      <c r="H263" s="2">
        <v>155325</v>
      </c>
      <c r="I263" s="3">
        <v>7</v>
      </c>
      <c r="J263" s="3">
        <v>37</v>
      </c>
      <c r="K263" s="2">
        <v>2694922.14</v>
      </c>
      <c r="L263" s="2">
        <v>26834.42600342178</v>
      </c>
      <c r="N263" s="2">
        <f t="shared" si="21"/>
        <v>64642.105484241198</v>
      </c>
      <c r="O263" s="2">
        <f t="shared" si="22"/>
        <v>94571.400323444876</v>
      </c>
      <c r="P263" s="2">
        <f t="shared" si="23"/>
        <v>26834.42600342178</v>
      </c>
      <c r="Q263" s="2">
        <f t="shared" si="24"/>
        <v>1767257</v>
      </c>
      <c r="R263" s="2">
        <f t="shared" si="25"/>
        <v>2600350.7396765552</v>
      </c>
    </row>
    <row r="264" spans="1:18" x14ac:dyDescent="0.25">
      <c r="A264" s="59" t="s">
        <v>647</v>
      </c>
      <c r="B264" s="2">
        <v>0</v>
      </c>
      <c r="C264" s="2">
        <v>0</v>
      </c>
      <c r="D264" s="2">
        <v>26417.889875016928</v>
      </c>
      <c r="E264" s="2">
        <v>116261.2103654838</v>
      </c>
      <c r="F264" s="2">
        <v>46513</v>
      </c>
      <c r="G264" s="2">
        <v>28330</v>
      </c>
      <c r="H264" s="2">
        <v>18166</v>
      </c>
      <c r="I264" s="3">
        <v>4</v>
      </c>
      <c r="J264" s="3">
        <v>16</v>
      </c>
      <c r="K264" s="2">
        <v>129632.12</v>
      </c>
      <c r="L264" s="2">
        <v>26417.889875016928</v>
      </c>
      <c r="N264" s="2">
        <f t="shared" si="21"/>
        <v>79467.676258020365</v>
      </c>
      <c r="O264" s="2">
        <f t="shared" si="22"/>
        <v>116261.2103654838</v>
      </c>
      <c r="P264" s="2">
        <f t="shared" si="23"/>
        <v>26417.889875016928</v>
      </c>
      <c r="Q264" s="2">
        <f t="shared" si="24"/>
        <v>46513</v>
      </c>
      <c r="R264" s="2">
        <f t="shared" si="25"/>
        <v>13370.909634516196</v>
      </c>
    </row>
    <row r="265" spans="1:18" x14ac:dyDescent="0.25">
      <c r="A265" s="59" t="s">
        <v>1020</v>
      </c>
      <c r="B265" s="2">
        <v>530.01191290176439</v>
      </c>
      <c r="C265" s="2">
        <v>1282.982666766869</v>
      </c>
      <c r="D265" s="2">
        <v>22265.47748210761</v>
      </c>
      <c r="E265" s="2">
        <v>82693.899865981221</v>
      </c>
      <c r="F265" s="2">
        <v>41496</v>
      </c>
      <c r="G265" s="2">
        <v>37130</v>
      </c>
      <c r="H265" s="2">
        <v>3646</v>
      </c>
      <c r="I265" s="3">
        <v>7</v>
      </c>
      <c r="J265" s="3">
        <v>50</v>
      </c>
      <c r="K265" s="2">
        <v>960546.45</v>
      </c>
      <c r="L265" s="2">
        <v>22795.489395009368</v>
      </c>
      <c r="N265" s="2">
        <f t="shared" si="21"/>
        <v>57400.466529561236</v>
      </c>
      <c r="O265" s="2">
        <f t="shared" si="22"/>
        <v>83976.882532748088</v>
      </c>
      <c r="P265" s="2">
        <f t="shared" si="23"/>
        <v>22795.489395009376</v>
      </c>
      <c r="Q265" s="2">
        <f t="shared" si="24"/>
        <v>41496</v>
      </c>
      <c r="R265" s="2">
        <f t="shared" si="25"/>
        <v>876569.56746725191</v>
      </c>
    </row>
    <row r="266" spans="1:18" x14ac:dyDescent="0.25">
      <c r="A266" s="59" t="s">
        <v>1022</v>
      </c>
      <c r="B266" s="2">
        <v>0</v>
      </c>
      <c r="C266" s="2">
        <v>0</v>
      </c>
      <c r="D266" s="2">
        <v>20150.316713958851</v>
      </c>
      <c r="E266" s="2">
        <v>82259.488223031964</v>
      </c>
      <c r="F266" s="2">
        <v>10523</v>
      </c>
      <c r="G266" s="2">
        <v>5991</v>
      </c>
      <c r="H266" s="2">
        <v>1804</v>
      </c>
      <c r="I266" s="3">
        <v>11</v>
      </c>
      <c r="J266" s="3">
        <v>75</v>
      </c>
      <c r="K266" s="2">
        <v>267165.13</v>
      </c>
      <c r="L266" s="2">
        <v>20150.316713958851</v>
      </c>
      <c r="N266" s="2">
        <f t="shared" si="21"/>
        <v>56226.581150397782</v>
      </c>
      <c r="O266" s="2">
        <f t="shared" si="22"/>
        <v>82259.488223031964</v>
      </c>
      <c r="P266" s="2">
        <f t="shared" si="23"/>
        <v>20150.316713958851</v>
      </c>
      <c r="Q266" s="2">
        <f t="shared" si="24"/>
        <v>10523</v>
      </c>
      <c r="R266" s="2">
        <f t="shared" si="25"/>
        <v>184905.64177696803</v>
      </c>
    </row>
    <row r="267" spans="1:18" x14ac:dyDescent="0.25">
      <c r="A267" s="59" t="s">
        <v>659</v>
      </c>
      <c r="B267" s="2">
        <v>0</v>
      </c>
      <c r="C267" s="2">
        <v>0</v>
      </c>
      <c r="D267" s="2">
        <v>19699.761602677281</v>
      </c>
      <c r="E267" s="2">
        <v>74398.474068764699</v>
      </c>
      <c r="F267" s="2">
        <v>16127</v>
      </c>
      <c r="G267" s="2">
        <v>1225</v>
      </c>
      <c r="H267" s="2">
        <v>14611</v>
      </c>
      <c r="I267" s="3">
        <v>5</v>
      </c>
      <c r="J267" s="3">
        <v>35</v>
      </c>
      <c r="K267" s="2">
        <v>82290.58</v>
      </c>
      <c r="L267" s="2">
        <v>19699.761602677281</v>
      </c>
      <c r="N267" s="2">
        <f t="shared" si="21"/>
        <v>50853.365733947161</v>
      </c>
      <c r="O267" s="2">
        <f t="shared" si="22"/>
        <v>74398.474068764699</v>
      </c>
      <c r="P267" s="2">
        <f t="shared" si="23"/>
        <v>19699.761602677281</v>
      </c>
      <c r="Q267" s="2">
        <f t="shared" si="24"/>
        <v>16127</v>
      </c>
      <c r="R267" s="2">
        <f t="shared" si="25"/>
        <v>7892.1059312353027</v>
      </c>
    </row>
    <row r="268" spans="1:18" x14ac:dyDescent="0.25">
      <c r="A268" s="59" t="s">
        <v>1013</v>
      </c>
      <c r="B268" s="2">
        <v>0</v>
      </c>
      <c r="C268" s="2">
        <v>0</v>
      </c>
      <c r="D268" s="2">
        <v>26420.13029528681</v>
      </c>
      <c r="E268" s="2">
        <v>80119.530047405147</v>
      </c>
      <c r="F268" s="2">
        <v>139029</v>
      </c>
      <c r="G268" s="2">
        <v>128836</v>
      </c>
      <c r="H268" s="2">
        <v>174</v>
      </c>
      <c r="I268" s="3">
        <v>7</v>
      </c>
      <c r="J268" s="3">
        <v>62</v>
      </c>
      <c r="K268" s="2">
        <v>191657.2</v>
      </c>
      <c r="L268" s="2">
        <v>26420.13029528681</v>
      </c>
      <c r="N268" s="2">
        <f t="shared" si="21"/>
        <v>54763.86195994883</v>
      </c>
      <c r="O268" s="2">
        <f t="shared" si="22"/>
        <v>80119.530047405147</v>
      </c>
      <c r="P268" s="2">
        <f t="shared" si="23"/>
        <v>26420.13029528681</v>
      </c>
      <c r="Q268" s="2">
        <f t="shared" si="24"/>
        <v>139029</v>
      </c>
      <c r="R268" s="2">
        <f t="shared" si="25"/>
        <v>111537.66995259486</v>
      </c>
    </row>
    <row r="269" spans="1:18" x14ac:dyDescent="0.25">
      <c r="A269" s="59" t="s">
        <v>649</v>
      </c>
      <c r="B269" s="2">
        <v>0</v>
      </c>
      <c r="C269" s="2">
        <v>0</v>
      </c>
      <c r="D269" s="2">
        <v>22554.804641717339</v>
      </c>
      <c r="E269" s="2">
        <v>87192.079668880484</v>
      </c>
      <c r="F269" s="2">
        <v>280857</v>
      </c>
      <c r="G269" s="2">
        <v>251321</v>
      </c>
      <c r="H269" s="2">
        <v>1893</v>
      </c>
      <c r="I269" s="3">
        <v>7</v>
      </c>
      <c r="J269" s="3">
        <v>32</v>
      </c>
      <c r="K269" s="2">
        <v>998715.65</v>
      </c>
      <c r="L269" s="2">
        <v>22554.804641717339</v>
      </c>
      <c r="N269" s="2">
        <f t="shared" si="21"/>
        <v>59598.140580232728</v>
      </c>
      <c r="O269" s="2">
        <f t="shared" si="22"/>
        <v>87192.079668880484</v>
      </c>
      <c r="P269" s="2">
        <f t="shared" si="23"/>
        <v>22554.804641717339</v>
      </c>
      <c r="Q269" s="2">
        <f t="shared" si="24"/>
        <v>280857</v>
      </c>
      <c r="R269" s="2">
        <f t="shared" si="25"/>
        <v>911523.57033111958</v>
      </c>
    </row>
    <row r="270" spans="1:18" x14ac:dyDescent="0.25">
      <c r="A270" s="59" t="s">
        <v>650</v>
      </c>
      <c r="B270" s="2">
        <v>0</v>
      </c>
      <c r="C270" s="2">
        <v>0</v>
      </c>
      <c r="D270" s="2">
        <v>26252.39060520806</v>
      </c>
      <c r="E270" s="2">
        <v>67290.367384230354</v>
      </c>
      <c r="F270" s="2">
        <v>69874</v>
      </c>
      <c r="G270" s="2">
        <v>22608</v>
      </c>
      <c r="H270" s="2">
        <v>536</v>
      </c>
      <c r="I270" s="3">
        <v>5</v>
      </c>
      <c r="J270" s="3">
        <v>31</v>
      </c>
      <c r="K270" s="2">
        <v>238997.26</v>
      </c>
      <c r="L270" s="2">
        <v>26252.39060520806</v>
      </c>
      <c r="N270" s="2">
        <f t="shared" si="21"/>
        <v>45994.782901046034</v>
      </c>
      <c r="O270" s="2">
        <f t="shared" si="22"/>
        <v>67290.367384230354</v>
      </c>
      <c r="P270" s="2">
        <f t="shared" si="23"/>
        <v>26252.39060520806</v>
      </c>
      <c r="Q270" s="2">
        <f t="shared" si="24"/>
        <v>69874</v>
      </c>
      <c r="R270" s="2">
        <f t="shared" si="25"/>
        <v>171706.89261576964</v>
      </c>
    </row>
    <row r="271" spans="1:18" x14ac:dyDescent="0.25">
      <c r="A271" s="59" t="s">
        <v>645</v>
      </c>
      <c r="B271" s="2">
        <v>10136.064126636849</v>
      </c>
      <c r="C271" s="2">
        <v>37432.219177777239</v>
      </c>
      <c r="D271" s="2">
        <v>14351.603637152069</v>
      </c>
      <c r="E271" s="2">
        <v>53674.124024484263</v>
      </c>
      <c r="F271" s="2">
        <v>695</v>
      </c>
      <c r="G271" s="2">
        <v>332</v>
      </c>
      <c r="H271" s="2">
        <v>237</v>
      </c>
      <c r="I271" s="3">
        <v>8</v>
      </c>
      <c r="J271" s="3">
        <v>23</v>
      </c>
      <c r="K271" s="2">
        <v>346407.5</v>
      </c>
      <c r="L271" s="2">
        <v>24487.667763788919</v>
      </c>
      <c r="N271" s="2">
        <f t="shared" si="21"/>
        <v>62273.64538773855</v>
      </c>
      <c r="O271" s="2">
        <f t="shared" si="22"/>
        <v>91106.343202261502</v>
      </c>
      <c r="P271" s="2">
        <f t="shared" si="23"/>
        <v>24487.667763788919</v>
      </c>
      <c r="Q271" s="2">
        <f t="shared" si="24"/>
        <v>695</v>
      </c>
      <c r="R271" s="2">
        <f t="shared" si="25"/>
        <v>255301.15679773851</v>
      </c>
    </row>
    <row r="272" spans="1:18" x14ac:dyDescent="0.25">
      <c r="A272" s="59" t="s">
        <v>651</v>
      </c>
      <c r="B272" s="2">
        <v>0</v>
      </c>
      <c r="C272" s="2">
        <v>0</v>
      </c>
      <c r="D272" s="2">
        <v>24065.44278085394</v>
      </c>
      <c r="E272" s="2">
        <v>91531.39876233117</v>
      </c>
      <c r="F272" s="2">
        <v>116005</v>
      </c>
      <c r="G272" s="2">
        <v>104583</v>
      </c>
      <c r="H272" s="2">
        <v>11317</v>
      </c>
      <c r="I272" s="3">
        <v>4</v>
      </c>
      <c r="J272" s="3">
        <v>15</v>
      </c>
      <c r="K272" s="2">
        <v>97085.92</v>
      </c>
      <c r="L272" s="2">
        <v>24065.44278085394</v>
      </c>
      <c r="N272" s="2">
        <f t="shared" si="21"/>
        <v>62564.182339255749</v>
      </c>
      <c r="O272" s="2">
        <f t="shared" si="22"/>
        <v>91531.39876233117</v>
      </c>
      <c r="P272" s="2">
        <f t="shared" si="23"/>
        <v>24065.44278085394</v>
      </c>
      <c r="Q272" s="2">
        <f t="shared" si="24"/>
        <v>116005</v>
      </c>
      <c r="R272" s="2">
        <f t="shared" si="25"/>
        <v>5554.5212376688287</v>
      </c>
    </row>
    <row r="273" spans="1:18" x14ac:dyDescent="0.25">
      <c r="A273" s="59" t="s">
        <v>653</v>
      </c>
      <c r="B273" s="2">
        <v>0</v>
      </c>
      <c r="C273" s="2">
        <v>0</v>
      </c>
      <c r="D273" s="2">
        <v>24291.727504974981</v>
      </c>
      <c r="E273" s="2">
        <v>91369.006387976988</v>
      </c>
      <c r="F273" s="2">
        <v>15940</v>
      </c>
      <c r="G273" s="2">
        <v>10410</v>
      </c>
      <c r="H273" s="2">
        <v>4912</v>
      </c>
      <c r="I273" s="3">
        <v>4</v>
      </c>
      <c r="J273" s="3">
        <v>9</v>
      </c>
      <c r="K273" s="2">
        <v>236110.83</v>
      </c>
      <c r="L273" s="2">
        <v>24291.727504974981</v>
      </c>
      <c r="N273" s="2">
        <f t="shared" si="21"/>
        <v>62453.182766901562</v>
      </c>
      <c r="O273" s="2">
        <f t="shared" si="22"/>
        <v>91369.006387976988</v>
      </c>
      <c r="P273" s="2">
        <f t="shared" si="23"/>
        <v>24291.727504974981</v>
      </c>
      <c r="Q273" s="2">
        <f t="shared" si="24"/>
        <v>15940</v>
      </c>
      <c r="R273" s="2">
        <f t="shared" si="25"/>
        <v>144741.823612023</v>
      </c>
    </row>
    <row r="274" spans="1:18" x14ac:dyDescent="0.25">
      <c r="A274" s="59" t="s">
        <v>1025</v>
      </c>
      <c r="B274" s="2">
        <v>0</v>
      </c>
      <c r="C274" s="2">
        <v>0</v>
      </c>
      <c r="D274" s="2">
        <v>21031.854661536439</v>
      </c>
      <c r="E274" s="2">
        <v>80554.156464669679</v>
      </c>
      <c r="F274" s="2">
        <v>7538</v>
      </c>
      <c r="G274" s="2">
        <v>4352</v>
      </c>
      <c r="H274" s="2">
        <v>1482</v>
      </c>
      <c r="I274" s="3">
        <v>8</v>
      </c>
      <c r="J274" s="3">
        <v>51</v>
      </c>
      <c r="K274" s="2">
        <v>158866.19</v>
      </c>
      <c r="L274" s="2">
        <v>21031.854661536439</v>
      </c>
      <c r="N274" s="2">
        <f t="shared" si="21"/>
        <v>55060.940850765328</v>
      </c>
      <c r="O274" s="2">
        <f t="shared" si="22"/>
        <v>80554.156464669679</v>
      </c>
      <c r="P274" s="2">
        <f t="shared" si="23"/>
        <v>21031.854661536439</v>
      </c>
      <c r="Q274" s="2">
        <f t="shared" si="24"/>
        <v>7538</v>
      </c>
      <c r="R274" s="2">
        <f t="shared" si="25"/>
        <v>78312.033535330324</v>
      </c>
    </row>
    <row r="275" spans="1:18" x14ac:dyDescent="0.25">
      <c r="A275" s="59" t="s">
        <v>1014</v>
      </c>
      <c r="B275" s="2">
        <v>0</v>
      </c>
      <c r="C275" s="2">
        <v>0</v>
      </c>
      <c r="D275" s="2">
        <v>25460.272136364922</v>
      </c>
      <c r="E275" s="2">
        <v>87007.182886145893</v>
      </c>
      <c r="F275" s="2">
        <v>7782</v>
      </c>
      <c r="G275" s="2">
        <v>5320</v>
      </c>
      <c r="H275" s="2">
        <v>293</v>
      </c>
      <c r="I275" s="3">
        <v>10</v>
      </c>
      <c r="J275" s="3">
        <v>105</v>
      </c>
      <c r="K275" s="2">
        <v>141182.96</v>
      </c>
      <c r="L275" s="2">
        <v>25460.272136364922</v>
      </c>
      <c r="N275" s="2">
        <f t="shared" si="21"/>
        <v>59471.758637146879</v>
      </c>
      <c r="O275" s="2">
        <f t="shared" si="22"/>
        <v>87007.182886145893</v>
      </c>
      <c r="P275" s="2">
        <f t="shared" si="23"/>
        <v>25460.272136364922</v>
      </c>
      <c r="Q275" s="2">
        <f t="shared" si="24"/>
        <v>7782</v>
      </c>
      <c r="R275" s="2">
        <f t="shared" si="25"/>
        <v>54175.777113854099</v>
      </c>
    </row>
    <row r="276" spans="1:18" x14ac:dyDescent="0.25">
      <c r="A276" s="59" t="s">
        <v>654</v>
      </c>
      <c r="B276" s="2">
        <v>0</v>
      </c>
      <c r="C276" s="2">
        <v>0</v>
      </c>
      <c r="D276" s="2">
        <v>5482.2875560442326</v>
      </c>
      <c r="E276" s="2">
        <v>46866.009603350147</v>
      </c>
      <c r="F276" s="2">
        <v>931398</v>
      </c>
      <c r="G276" s="2">
        <v>689846</v>
      </c>
      <c r="H276" s="2">
        <v>239728</v>
      </c>
      <c r="I276" s="3">
        <v>7</v>
      </c>
      <c r="J276" s="3">
        <v>17</v>
      </c>
      <c r="K276" s="2">
        <v>55423.12</v>
      </c>
      <c r="L276" s="2">
        <v>5482.2875560442326</v>
      </c>
      <c r="N276" s="2">
        <f t="shared" si="21"/>
        <v>32034.182914114932</v>
      </c>
      <c r="O276" s="2">
        <f t="shared" si="22"/>
        <v>46866.009603350147</v>
      </c>
      <c r="P276" s="2">
        <f t="shared" si="23"/>
        <v>5482.2875560442326</v>
      </c>
      <c r="Q276" s="2">
        <f t="shared" si="24"/>
        <v>931398</v>
      </c>
      <c r="R276" s="2">
        <f t="shared" si="25"/>
        <v>8557.1103966498558</v>
      </c>
    </row>
    <row r="277" spans="1:18" x14ac:dyDescent="0.25">
      <c r="A277" s="59" t="s">
        <v>655</v>
      </c>
      <c r="B277" s="2">
        <v>56012.914279380173</v>
      </c>
      <c r="C277" s="2">
        <v>238954.08035865839</v>
      </c>
      <c r="D277" s="2">
        <v>0</v>
      </c>
      <c r="E277" s="2">
        <v>0</v>
      </c>
      <c r="F277" s="2">
        <v>61128</v>
      </c>
      <c r="G277" s="2">
        <v>61128</v>
      </c>
      <c r="H277" s="2">
        <v>0</v>
      </c>
      <c r="I277" s="3">
        <v>2</v>
      </c>
      <c r="J277" s="3">
        <v>5</v>
      </c>
      <c r="K277" s="2">
        <v>238954.08</v>
      </c>
      <c r="L277" s="2">
        <v>56012.914279380173</v>
      </c>
      <c r="N277" s="2">
        <f t="shared" si="21"/>
        <v>163331.56552198113</v>
      </c>
      <c r="O277" s="2">
        <f t="shared" si="22"/>
        <v>238954.08035865839</v>
      </c>
      <c r="P277" s="2">
        <f t="shared" si="23"/>
        <v>56012.914279380173</v>
      </c>
      <c r="Q277" s="2">
        <f t="shared" si="24"/>
        <v>61128</v>
      </c>
      <c r="R277" s="2">
        <f t="shared" si="25"/>
        <v>-3.5865840618498623E-4</v>
      </c>
    </row>
    <row r="278" spans="1:18" x14ac:dyDescent="0.25">
      <c r="A278" s="59" t="s">
        <v>1027</v>
      </c>
      <c r="B278" s="2">
        <v>0</v>
      </c>
      <c r="C278" s="2">
        <v>0</v>
      </c>
      <c r="D278" s="2">
        <v>20772.057884064761</v>
      </c>
      <c r="E278" s="2">
        <v>78463.433553077164</v>
      </c>
      <c r="F278" s="2">
        <v>33948</v>
      </c>
      <c r="G278" s="2">
        <v>17471</v>
      </c>
      <c r="H278" s="2">
        <v>4006</v>
      </c>
      <c r="I278" s="3">
        <v>15</v>
      </c>
      <c r="J278" s="3">
        <v>62</v>
      </c>
      <c r="K278" s="2">
        <v>2330493.89</v>
      </c>
      <c r="L278" s="2">
        <v>20772.057884064761</v>
      </c>
      <c r="N278" s="2">
        <f t="shared" si="21"/>
        <v>53631.875292602293</v>
      </c>
      <c r="O278" s="2">
        <f t="shared" si="22"/>
        <v>78463.433553077164</v>
      </c>
      <c r="P278" s="2">
        <f t="shared" si="23"/>
        <v>20772.057884064761</v>
      </c>
      <c r="Q278" s="2">
        <f t="shared" si="24"/>
        <v>33948</v>
      </c>
      <c r="R278" s="2">
        <f t="shared" si="25"/>
        <v>2252030.4564469228</v>
      </c>
    </row>
    <row r="279" spans="1:18" x14ac:dyDescent="0.25">
      <c r="A279" s="59" t="s">
        <v>656</v>
      </c>
      <c r="B279" s="2">
        <v>0</v>
      </c>
      <c r="C279" s="2">
        <v>0</v>
      </c>
      <c r="D279" s="2">
        <v>21546.481871369469</v>
      </c>
      <c r="E279" s="2">
        <v>86634.923345764095</v>
      </c>
      <c r="F279" s="2">
        <v>43103</v>
      </c>
      <c r="G279" s="2">
        <v>29893</v>
      </c>
      <c r="H279" s="2">
        <v>12730</v>
      </c>
      <c r="I279" s="3">
        <v>4</v>
      </c>
      <c r="J279" s="3">
        <v>23</v>
      </c>
      <c r="K279" s="2">
        <v>202580.88</v>
      </c>
      <c r="L279" s="2">
        <v>21546.481871369469</v>
      </c>
      <c r="N279" s="2">
        <f t="shared" si="21"/>
        <v>59217.309190542779</v>
      </c>
      <c r="O279" s="2">
        <f t="shared" si="22"/>
        <v>86634.923345764095</v>
      </c>
      <c r="P279" s="2">
        <f t="shared" si="23"/>
        <v>21546.481871369469</v>
      </c>
      <c r="Q279" s="2">
        <f t="shared" si="24"/>
        <v>43103</v>
      </c>
      <c r="R279" s="2">
        <f t="shared" si="25"/>
        <v>115945.95665423591</v>
      </c>
    </row>
    <row r="280" spans="1:18" x14ac:dyDescent="0.25">
      <c r="A280" s="59" t="s">
        <v>657</v>
      </c>
      <c r="B280" s="2">
        <v>0</v>
      </c>
      <c r="C280" s="2">
        <v>0</v>
      </c>
      <c r="D280" s="2">
        <v>22689.730709294068</v>
      </c>
      <c r="E280" s="2">
        <v>87018.972280596499</v>
      </c>
      <c r="F280" s="2">
        <v>15519</v>
      </c>
      <c r="G280" s="2">
        <v>1424</v>
      </c>
      <c r="H280" s="2">
        <v>14095</v>
      </c>
      <c r="I280" s="3">
        <v>2</v>
      </c>
      <c r="J280" s="3">
        <v>9</v>
      </c>
      <c r="K280" s="2">
        <v>93112.99</v>
      </c>
      <c r="L280" s="2">
        <v>22689.730709294068</v>
      </c>
      <c r="N280" s="2">
        <f t="shared" si="21"/>
        <v>59479.81700655946</v>
      </c>
      <c r="O280" s="2">
        <f t="shared" si="22"/>
        <v>87018.972280596499</v>
      </c>
      <c r="P280" s="2">
        <f t="shared" si="23"/>
        <v>22689.730709294068</v>
      </c>
      <c r="Q280" s="2">
        <f t="shared" si="24"/>
        <v>15519</v>
      </c>
      <c r="R280" s="2">
        <f t="shared" si="25"/>
        <v>6094.0177194035059</v>
      </c>
    </row>
    <row r="281" spans="1:18" x14ac:dyDescent="0.25">
      <c r="A281" s="59" t="s">
        <v>675</v>
      </c>
      <c r="B281" s="2">
        <v>0</v>
      </c>
      <c r="C281" s="2">
        <v>0</v>
      </c>
      <c r="D281" s="2">
        <v>19561.320311795469</v>
      </c>
      <c r="E281" s="2">
        <v>74876.127279353954</v>
      </c>
      <c r="F281" s="2">
        <v>16202</v>
      </c>
      <c r="G281" s="2">
        <v>152</v>
      </c>
      <c r="H281" s="2">
        <v>16050</v>
      </c>
      <c r="I281" s="3">
        <v>2</v>
      </c>
      <c r="J281" s="3">
        <v>9</v>
      </c>
      <c r="K281" s="2">
        <v>75023.75</v>
      </c>
      <c r="L281" s="2">
        <v>19561.320311795469</v>
      </c>
      <c r="N281" s="2">
        <f t="shared" si="21"/>
        <v>51179.854599695114</v>
      </c>
      <c r="O281" s="2">
        <f t="shared" si="22"/>
        <v>74876.127279353954</v>
      </c>
      <c r="P281" s="2">
        <f t="shared" si="23"/>
        <v>19561.320311795469</v>
      </c>
      <c r="Q281" s="2">
        <f t="shared" si="24"/>
        <v>16202</v>
      </c>
      <c r="R281" s="2">
        <f t="shared" si="25"/>
        <v>147.62272064604622</v>
      </c>
    </row>
    <row r="282" spans="1:18" x14ac:dyDescent="0.25">
      <c r="A282" s="59" t="s">
        <v>1016</v>
      </c>
      <c r="B282" s="2">
        <v>20866.889508720938</v>
      </c>
      <c r="C282" s="2">
        <v>123329.9835987431</v>
      </c>
      <c r="D282" s="2">
        <v>0</v>
      </c>
      <c r="E282" s="2">
        <v>0</v>
      </c>
      <c r="F282" s="2">
        <v>168033</v>
      </c>
      <c r="G282" s="2">
        <v>167804</v>
      </c>
      <c r="H282" s="2">
        <v>0</v>
      </c>
      <c r="I282" s="3">
        <v>5</v>
      </c>
      <c r="J282" s="3">
        <v>69</v>
      </c>
      <c r="K282" s="2">
        <v>123843.7</v>
      </c>
      <c r="L282" s="2">
        <v>20866.889508720938</v>
      </c>
      <c r="N282" s="2">
        <f t="shared" si="21"/>
        <v>84299.373614998694</v>
      </c>
      <c r="O282" s="2">
        <f t="shared" si="22"/>
        <v>123329.9835987431</v>
      </c>
      <c r="P282" s="2">
        <f t="shared" si="23"/>
        <v>20866.889508720938</v>
      </c>
      <c r="Q282" s="2">
        <f t="shared" si="24"/>
        <v>168033</v>
      </c>
      <c r="R282" s="2">
        <f t="shared" si="25"/>
        <v>513.71640125689737</v>
      </c>
    </row>
    <row r="283" spans="1:18" x14ac:dyDescent="0.25">
      <c r="A283" s="59" t="s">
        <v>1030</v>
      </c>
      <c r="B283" s="2">
        <v>0</v>
      </c>
      <c r="C283" s="2">
        <v>0</v>
      </c>
      <c r="D283" s="2">
        <v>19212.4655358011</v>
      </c>
      <c r="E283" s="2">
        <v>77447.254664826381</v>
      </c>
      <c r="F283" s="2">
        <v>3368</v>
      </c>
      <c r="G283" s="2">
        <v>1169</v>
      </c>
      <c r="H283" s="2">
        <v>2012</v>
      </c>
      <c r="I283" s="3">
        <v>4</v>
      </c>
      <c r="J283" s="3">
        <v>24</v>
      </c>
      <c r="K283" s="2">
        <v>318833.28000000003</v>
      </c>
      <c r="L283" s="2">
        <v>19212.4655358011</v>
      </c>
      <c r="N283" s="2">
        <f t="shared" si="21"/>
        <v>52937.289586347491</v>
      </c>
      <c r="O283" s="2">
        <f t="shared" si="22"/>
        <v>77447.254664826381</v>
      </c>
      <c r="P283" s="2">
        <f t="shared" si="23"/>
        <v>19212.4655358011</v>
      </c>
      <c r="Q283" s="2">
        <f t="shared" si="24"/>
        <v>3368</v>
      </c>
      <c r="R283" s="2">
        <f t="shared" si="25"/>
        <v>241386.02533517365</v>
      </c>
    </row>
    <row r="284" spans="1:18" x14ac:dyDescent="0.25">
      <c r="A284" s="59" t="s">
        <v>1018</v>
      </c>
      <c r="B284" s="2">
        <v>24727.118136960569</v>
      </c>
      <c r="C284" s="2">
        <v>83244.414011182846</v>
      </c>
      <c r="D284" s="2">
        <v>0</v>
      </c>
      <c r="E284" s="2">
        <v>0</v>
      </c>
      <c r="F284" s="2">
        <v>1028048</v>
      </c>
      <c r="G284" s="2">
        <v>1027977</v>
      </c>
      <c r="H284" s="2">
        <v>0</v>
      </c>
      <c r="I284" s="3">
        <v>5</v>
      </c>
      <c r="J284" s="3">
        <v>24</v>
      </c>
      <c r="K284" s="2">
        <v>502130.11</v>
      </c>
      <c r="L284" s="2">
        <v>24727.118136960569</v>
      </c>
      <c r="N284" s="2">
        <f t="shared" si="21"/>
        <v>56899.80451892197</v>
      </c>
      <c r="O284" s="2">
        <f t="shared" si="22"/>
        <v>83244.414011182846</v>
      </c>
      <c r="P284" s="2">
        <f t="shared" si="23"/>
        <v>24727.118136960569</v>
      </c>
      <c r="Q284" s="2">
        <f t="shared" si="24"/>
        <v>1028048</v>
      </c>
      <c r="R284" s="2">
        <f t="shared" si="25"/>
        <v>418885.69598881714</v>
      </c>
    </row>
    <row r="285" spans="1:18" x14ac:dyDescent="0.25">
      <c r="A285" s="59" t="s">
        <v>1029</v>
      </c>
      <c r="B285" s="2">
        <v>0</v>
      </c>
      <c r="C285" s="2">
        <v>0</v>
      </c>
      <c r="D285" s="2">
        <v>23952.102165058419</v>
      </c>
      <c r="E285" s="2">
        <v>77861.036608765615</v>
      </c>
      <c r="F285" s="2">
        <v>12264</v>
      </c>
      <c r="G285" s="2">
        <v>8058</v>
      </c>
      <c r="H285" s="2">
        <v>2736</v>
      </c>
      <c r="I285" s="3">
        <v>8</v>
      </c>
      <c r="J285" s="3">
        <v>89</v>
      </c>
      <c r="K285" s="2">
        <v>227281.59</v>
      </c>
      <c r="L285" s="2">
        <v>23952.102165058419</v>
      </c>
      <c r="N285" s="2">
        <f t="shared" si="21"/>
        <v>53220.120716859608</v>
      </c>
      <c r="O285" s="2">
        <f t="shared" si="22"/>
        <v>77861.036608765615</v>
      </c>
      <c r="P285" s="2">
        <f t="shared" si="23"/>
        <v>23952.102165058419</v>
      </c>
      <c r="Q285" s="2">
        <f t="shared" si="24"/>
        <v>12264</v>
      </c>
      <c r="R285" s="2">
        <f t="shared" si="25"/>
        <v>149420.55339123437</v>
      </c>
    </row>
    <row r="286" spans="1:18" x14ac:dyDescent="0.25">
      <c r="A286" s="59" t="s">
        <v>1019</v>
      </c>
      <c r="B286" s="2">
        <v>0</v>
      </c>
      <c r="C286" s="2">
        <v>0</v>
      </c>
      <c r="D286" s="2">
        <v>23459.312440629179</v>
      </c>
      <c r="E286" s="2">
        <v>88184.440091101336</v>
      </c>
      <c r="F286" s="2">
        <v>1971</v>
      </c>
      <c r="G286" s="2">
        <v>1604</v>
      </c>
      <c r="H286" s="2">
        <v>362</v>
      </c>
      <c r="I286" s="3">
        <v>7</v>
      </c>
      <c r="J286" s="3">
        <v>28</v>
      </c>
      <c r="K286" s="2">
        <v>1794919.68</v>
      </c>
      <c r="L286" s="2">
        <v>23459.312440629179</v>
      </c>
      <c r="N286" s="2">
        <f t="shared" si="21"/>
        <v>60276.445721873773</v>
      </c>
      <c r="O286" s="2">
        <f t="shared" si="22"/>
        <v>88184.440091101336</v>
      </c>
      <c r="P286" s="2">
        <f t="shared" si="23"/>
        <v>23459.312440629179</v>
      </c>
      <c r="Q286" s="2">
        <f t="shared" si="24"/>
        <v>1971</v>
      </c>
      <c r="R286" s="2">
        <f t="shared" si="25"/>
        <v>1706735.2399088987</v>
      </c>
    </row>
    <row r="287" spans="1:18" x14ac:dyDescent="0.25">
      <c r="A287" s="59" t="s">
        <v>666</v>
      </c>
      <c r="B287" s="2">
        <v>0</v>
      </c>
      <c r="C287" s="2">
        <v>0</v>
      </c>
      <c r="D287" s="2">
        <v>9148.9088468940572</v>
      </c>
      <c r="E287" s="2">
        <v>34413.385707435118</v>
      </c>
      <c r="F287" s="2">
        <v>5524</v>
      </c>
      <c r="G287" s="2">
        <v>2884</v>
      </c>
      <c r="H287" s="2">
        <v>807</v>
      </c>
      <c r="I287" s="3">
        <v>11</v>
      </c>
      <c r="J287" s="3">
        <v>135</v>
      </c>
      <c r="K287" s="2">
        <v>1153819.23</v>
      </c>
      <c r="L287" s="2">
        <v>9148.9088468940572</v>
      </c>
      <c r="N287" s="2">
        <f t="shared" si="21"/>
        <v>23522.478268923525</v>
      </c>
      <c r="O287" s="2">
        <f t="shared" si="22"/>
        <v>34413.385707435118</v>
      </c>
      <c r="P287" s="2">
        <f t="shared" si="23"/>
        <v>9148.9088468940572</v>
      </c>
      <c r="Q287" s="2">
        <f t="shared" si="24"/>
        <v>5524</v>
      </c>
      <c r="R287" s="2">
        <f t="shared" si="25"/>
        <v>1119405.8442925648</v>
      </c>
    </row>
    <row r="288" spans="1:18" x14ac:dyDescent="0.25">
      <c r="A288" s="59" t="s">
        <v>670</v>
      </c>
      <c r="B288" s="2">
        <v>0</v>
      </c>
      <c r="C288" s="2">
        <v>0</v>
      </c>
      <c r="D288" s="2">
        <v>24615.68355488445</v>
      </c>
      <c r="E288" s="2">
        <v>75685.956461266891</v>
      </c>
      <c r="F288" s="2">
        <v>441140</v>
      </c>
      <c r="G288" s="2">
        <v>16354</v>
      </c>
      <c r="H288" s="2">
        <v>424786</v>
      </c>
      <c r="I288" s="3">
        <v>2</v>
      </c>
      <c r="J288" s="3">
        <v>4</v>
      </c>
      <c r="K288" s="2">
        <v>76199.97</v>
      </c>
      <c r="L288" s="2">
        <v>24615.68355488445</v>
      </c>
      <c r="N288" s="2">
        <f t="shared" si="21"/>
        <v>51733.394710366978</v>
      </c>
      <c r="O288" s="2">
        <f t="shared" si="22"/>
        <v>75685.956461266891</v>
      </c>
      <c r="P288" s="2">
        <f t="shared" si="23"/>
        <v>24615.68355488445</v>
      </c>
      <c r="Q288" s="2">
        <f t="shared" si="24"/>
        <v>441140</v>
      </c>
      <c r="R288" s="2">
        <f t="shared" si="25"/>
        <v>514.01353873311018</v>
      </c>
    </row>
    <row r="289" spans="1:18" x14ac:dyDescent="0.25">
      <c r="A289" s="59" t="s">
        <v>1021</v>
      </c>
      <c r="B289" s="2">
        <v>0</v>
      </c>
      <c r="C289" s="2">
        <v>0</v>
      </c>
      <c r="D289" s="2">
        <v>23811.642513975519</v>
      </c>
      <c r="E289" s="2">
        <v>83967.948148901734</v>
      </c>
      <c r="F289" s="2">
        <v>48936</v>
      </c>
      <c r="G289" s="2">
        <v>48284</v>
      </c>
      <c r="H289" s="2">
        <v>641</v>
      </c>
      <c r="I289" s="3">
        <v>6</v>
      </c>
      <c r="J289" s="3">
        <v>40</v>
      </c>
      <c r="K289" s="2">
        <v>170758.57</v>
      </c>
      <c r="L289" s="2">
        <v>23811.642513975519</v>
      </c>
      <c r="N289" s="2">
        <f t="shared" si="21"/>
        <v>57394.359636979993</v>
      </c>
      <c r="O289" s="2">
        <f t="shared" si="22"/>
        <v>83967.948148901734</v>
      </c>
      <c r="P289" s="2">
        <f t="shared" si="23"/>
        <v>23811.642513975519</v>
      </c>
      <c r="Q289" s="2">
        <f t="shared" si="24"/>
        <v>48936</v>
      </c>
      <c r="R289" s="2">
        <f t="shared" si="25"/>
        <v>86790.621851098273</v>
      </c>
    </row>
    <row r="290" spans="1:18" x14ac:dyDescent="0.25">
      <c r="A290" s="59" t="s">
        <v>660</v>
      </c>
      <c r="B290" s="2">
        <v>0</v>
      </c>
      <c r="C290" s="2">
        <v>0</v>
      </c>
      <c r="D290" s="2">
        <v>132.16042304315701</v>
      </c>
      <c r="E290" s="2">
        <v>69632.532684417791</v>
      </c>
      <c r="F290" s="2">
        <v>377718</v>
      </c>
      <c r="G290" s="2">
        <v>375215</v>
      </c>
      <c r="H290" s="2">
        <v>1740</v>
      </c>
      <c r="I290" s="3">
        <v>7</v>
      </c>
      <c r="J290" s="3">
        <v>21</v>
      </c>
      <c r="K290" s="2">
        <v>1288948.28</v>
      </c>
      <c r="L290" s="2">
        <v>132.16042304315701</v>
      </c>
      <c r="N290" s="2">
        <f t="shared" si="21"/>
        <v>47595.716120586323</v>
      </c>
      <c r="O290" s="2">
        <f t="shared" si="22"/>
        <v>69632.532684417791</v>
      </c>
      <c r="P290" s="2">
        <f t="shared" si="23"/>
        <v>132.16042304315701</v>
      </c>
      <c r="Q290" s="2">
        <f t="shared" si="24"/>
        <v>377718</v>
      </c>
      <c r="R290" s="2">
        <f t="shared" si="25"/>
        <v>1219315.7473155824</v>
      </c>
    </row>
    <row r="291" spans="1:18" x14ac:dyDescent="0.25">
      <c r="A291" s="59" t="s">
        <v>661</v>
      </c>
      <c r="B291" s="2">
        <v>24061.569359121251</v>
      </c>
      <c r="C291" s="2">
        <v>86206.123839642867</v>
      </c>
      <c r="D291" s="2">
        <v>0</v>
      </c>
      <c r="E291" s="2">
        <v>0</v>
      </c>
      <c r="F291" s="2">
        <v>1450934</v>
      </c>
      <c r="G291" s="2">
        <v>1449682</v>
      </c>
      <c r="H291" s="2">
        <v>0</v>
      </c>
      <c r="I291" s="3">
        <v>3</v>
      </c>
      <c r="J291" s="3">
        <v>16</v>
      </c>
      <c r="K291" s="2">
        <v>3215782.23</v>
      </c>
      <c r="L291" s="2">
        <v>24061.569359121251</v>
      </c>
      <c r="N291" s="2">
        <f t="shared" si="21"/>
        <v>58924.213150815354</v>
      </c>
      <c r="O291" s="2">
        <f t="shared" si="22"/>
        <v>86206.123839642867</v>
      </c>
      <c r="P291" s="2">
        <f t="shared" si="23"/>
        <v>24061.569359121251</v>
      </c>
      <c r="Q291" s="2">
        <f t="shared" si="24"/>
        <v>1450934</v>
      </c>
      <c r="R291" s="2">
        <f t="shared" si="25"/>
        <v>3129576.1061603571</v>
      </c>
    </row>
    <row r="292" spans="1:18" x14ac:dyDescent="0.25">
      <c r="A292" s="59" t="s">
        <v>669</v>
      </c>
      <c r="B292" s="2">
        <v>0</v>
      </c>
      <c r="C292" s="2">
        <v>0</v>
      </c>
      <c r="D292" s="2">
        <v>22281.488137751399</v>
      </c>
      <c r="E292" s="2">
        <v>83632.163509356644</v>
      </c>
      <c r="F292" s="2">
        <v>13914</v>
      </c>
      <c r="G292" s="2">
        <v>39</v>
      </c>
      <c r="H292" s="2">
        <v>13875</v>
      </c>
      <c r="I292" s="3">
        <v>2</v>
      </c>
      <c r="J292" s="3">
        <v>5</v>
      </c>
      <c r="K292" s="2">
        <v>85944.21</v>
      </c>
      <c r="L292" s="2">
        <v>22281.488137751399</v>
      </c>
      <c r="N292" s="2">
        <f t="shared" si="21"/>
        <v>57164.841769895174</v>
      </c>
      <c r="O292" s="2">
        <f t="shared" si="22"/>
        <v>83632.163509356644</v>
      </c>
      <c r="P292" s="2">
        <f t="shared" si="23"/>
        <v>22281.488137751399</v>
      </c>
      <c r="Q292" s="2">
        <f t="shared" si="24"/>
        <v>13914</v>
      </c>
      <c r="R292" s="2">
        <f t="shared" si="25"/>
        <v>2312.0464906433626</v>
      </c>
    </row>
    <row r="293" spans="1:18" x14ac:dyDescent="0.25">
      <c r="A293" s="59" t="s">
        <v>1034</v>
      </c>
      <c r="B293" s="2">
        <v>0</v>
      </c>
      <c r="C293" s="2">
        <v>0</v>
      </c>
      <c r="D293" s="2">
        <v>18857.226065806411</v>
      </c>
      <c r="E293" s="2">
        <v>75307.905179728972</v>
      </c>
      <c r="F293" s="2">
        <v>25987</v>
      </c>
      <c r="G293" s="2">
        <v>10890</v>
      </c>
      <c r="H293" s="2">
        <v>406</v>
      </c>
      <c r="I293" s="3">
        <v>15</v>
      </c>
      <c r="J293" s="3">
        <v>123</v>
      </c>
      <c r="K293" s="2">
        <v>194523.12</v>
      </c>
      <c r="L293" s="2">
        <v>18857.226065806411</v>
      </c>
      <c r="N293" s="2">
        <f t="shared" si="21"/>
        <v>51474.986452309618</v>
      </c>
      <c r="O293" s="2">
        <f t="shared" si="22"/>
        <v>75307.905179728972</v>
      </c>
      <c r="P293" s="2">
        <f t="shared" si="23"/>
        <v>18857.226065806411</v>
      </c>
      <c r="Q293" s="2">
        <f t="shared" si="24"/>
        <v>25987</v>
      </c>
      <c r="R293" s="2">
        <f t="shared" si="25"/>
        <v>119215.21482027102</v>
      </c>
    </row>
    <row r="294" spans="1:18" x14ac:dyDescent="0.25">
      <c r="A294" s="59" t="s">
        <v>662</v>
      </c>
      <c r="B294" s="2">
        <v>0</v>
      </c>
      <c r="C294" s="2">
        <v>0</v>
      </c>
      <c r="D294" s="2">
        <v>21181.27963671703</v>
      </c>
      <c r="E294" s="2">
        <v>82416.123704736863</v>
      </c>
      <c r="F294" s="2">
        <v>72724</v>
      </c>
      <c r="G294" s="2">
        <v>48370</v>
      </c>
      <c r="H294" s="2">
        <v>24354</v>
      </c>
      <c r="I294" s="3">
        <v>2</v>
      </c>
      <c r="J294" s="3">
        <v>7</v>
      </c>
      <c r="K294" s="2">
        <v>109435.29</v>
      </c>
      <c r="L294" s="2">
        <v>21181.27963671703</v>
      </c>
      <c r="N294" s="2">
        <f t="shared" si="21"/>
        <v>56333.645731194025</v>
      </c>
      <c r="O294" s="2">
        <f t="shared" si="22"/>
        <v>82416.123704736863</v>
      </c>
      <c r="P294" s="2">
        <f t="shared" si="23"/>
        <v>21181.27963671703</v>
      </c>
      <c r="Q294" s="2">
        <f t="shared" si="24"/>
        <v>72724</v>
      </c>
      <c r="R294" s="2">
        <f t="shared" si="25"/>
        <v>27019.16629526313</v>
      </c>
    </row>
    <row r="295" spans="1:18" x14ac:dyDescent="0.25">
      <c r="A295" s="59" t="s">
        <v>1023</v>
      </c>
      <c r="B295" s="2">
        <v>0</v>
      </c>
      <c r="C295" s="2">
        <v>0</v>
      </c>
      <c r="D295" s="2">
        <v>18299.050508240391</v>
      </c>
      <c r="E295" s="2">
        <v>58175.96828825432</v>
      </c>
      <c r="F295" s="2">
        <v>35364</v>
      </c>
      <c r="G295" s="2">
        <v>6635</v>
      </c>
      <c r="H295" s="2">
        <v>1595</v>
      </c>
      <c r="I295" s="3">
        <v>8</v>
      </c>
      <c r="J295" s="3">
        <v>41</v>
      </c>
      <c r="K295" s="2">
        <v>113415.63</v>
      </c>
      <c r="L295" s="2">
        <v>18299.050508240391</v>
      </c>
      <c r="N295" s="2">
        <f t="shared" si="21"/>
        <v>39764.845036400766</v>
      </c>
      <c r="O295" s="2">
        <f t="shared" si="22"/>
        <v>58175.96828825432</v>
      </c>
      <c r="P295" s="2">
        <f t="shared" si="23"/>
        <v>18299.050508240391</v>
      </c>
      <c r="Q295" s="2">
        <f t="shared" si="24"/>
        <v>35364</v>
      </c>
      <c r="R295" s="2">
        <f t="shared" si="25"/>
        <v>55239.661711745684</v>
      </c>
    </row>
    <row r="296" spans="1:18" x14ac:dyDescent="0.25">
      <c r="A296" s="59" t="s">
        <v>665</v>
      </c>
      <c r="B296" s="2">
        <v>0</v>
      </c>
      <c r="C296" s="2">
        <v>0</v>
      </c>
      <c r="D296" s="2">
        <v>23405.036865455801</v>
      </c>
      <c r="E296" s="2">
        <v>43246.649482071058</v>
      </c>
      <c r="F296" s="2">
        <v>22491</v>
      </c>
      <c r="G296" s="2">
        <v>345</v>
      </c>
      <c r="H296" s="2">
        <v>22146</v>
      </c>
      <c r="I296" s="3">
        <v>2</v>
      </c>
      <c r="J296" s="3">
        <v>3</v>
      </c>
      <c r="K296" s="2">
        <v>43246.65</v>
      </c>
      <c r="L296" s="2">
        <v>23405.036865455801</v>
      </c>
      <c r="N296" s="2">
        <f t="shared" si="21"/>
        <v>29560.25255097133</v>
      </c>
      <c r="O296" s="2">
        <f t="shared" si="22"/>
        <v>43246.649482071058</v>
      </c>
      <c r="P296" s="2">
        <f t="shared" si="23"/>
        <v>23405.036865455801</v>
      </c>
      <c r="Q296" s="2">
        <f t="shared" si="24"/>
        <v>22491</v>
      </c>
      <c r="R296" s="2">
        <f t="shared" si="25"/>
        <v>5.1792894373647869E-4</v>
      </c>
    </row>
    <row r="297" spans="1:18" x14ac:dyDescent="0.25">
      <c r="A297" s="59" t="s">
        <v>664</v>
      </c>
      <c r="B297" s="2">
        <v>0</v>
      </c>
      <c r="C297" s="2">
        <v>0</v>
      </c>
      <c r="D297" s="2">
        <v>18318.999543473561</v>
      </c>
      <c r="E297" s="2">
        <v>87858.546887760895</v>
      </c>
      <c r="F297" s="2">
        <v>21952</v>
      </c>
      <c r="G297" s="2">
        <v>13459</v>
      </c>
      <c r="H297" s="2">
        <v>8414</v>
      </c>
      <c r="I297" s="3">
        <v>6</v>
      </c>
      <c r="J297" s="3">
        <v>22</v>
      </c>
      <c r="K297" s="2">
        <v>350129.01</v>
      </c>
      <c r="L297" s="2">
        <v>18318.999543473561</v>
      </c>
      <c r="N297" s="2">
        <f t="shared" si="21"/>
        <v>60053.688918496846</v>
      </c>
      <c r="O297" s="2">
        <f t="shared" si="22"/>
        <v>87858.546887760895</v>
      </c>
      <c r="P297" s="2">
        <f t="shared" si="23"/>
        <v>18318.999543473561</v>
      </c>
      <c r="Q297" s="2">
        <f t="shared" si="24"/>
        <v>21952</v>
      </c>
      <c r="R297" s="2">
        <f t="shared" si="25"/>
        <v>262270.46311223914</v>
      </c>
    </row>
    <row r="298" spans="1:18" x14ac:dyDescent="0.25">
      <c r="A298" s="59" t="s">
        <v>663</v>
      </c>
      <c r="B298" s="2">
        <v>23349.109181393811</v>
      </c>
      <c r="C298" s="2">
        <v>87076.531416419864</v>
      </c>
      <c r="D298" s="2">
        <v>0</v>
      </c>
      <c r="E298" s="2">
        <v>0</v>
      </c>
      <c r="F298" s="2">
        <v>124226</v>
      </c>
      <c r="G298" s="2">
        <v>119010</v>
      </c>
      <c r="H298" s="2">
        <v>240</v>
      </c>
      <c r="I298" s="3">
        <v>6</v>
      </c>
      <c r="J298" s="3">
        <v>28</v>
      </c>
      <c r="K298" s="2">
        <v>149624.25</v>
      </c>
      <c r="L298" s="2">
        <v>23349.109181393811</v>
      </c>
      <c r="N298" s="2">
        <f t="shared" si="21"/>
        <v>59519.16022995206</v>
      </c>
      <c r="O298" s="2">
        <f t="shared" si="22"/>
        <v>87076.531416419864</v>
      </c>
      <c r="P298" s="2">
        <f t="shared" si="23"/>
        <v>23349.109181393811</v>
      </c>
      <c r="Q298" s="2">
        <f t="shared" si="24"/>
        <v>124226</v>
      </c>
      <c r="R298" s="2">
        <f t="shared" si="25"/>
        <v>62547.718583580136</v>
      </c>
    </row>
    <row r="299" spans="1:18" x14ac:dyDescent="0.25">
      <c r="A299" s="59" t="s">
        <v>1026</v>
      </c>
      <c r="B299" s="2">
        <v>0</v>
      </c>
      <c r="C299" s="2">
        <v>0</v>
      </c>
      <c r="D299" s="2">
        <v>22999.917626567239</v>
      </c>
      <c r="E299" s="2">
        <v>49616.921101308733</v>
      </c>
      <c r="F299" s="2">
        <v>1927</v>
      </c>
      <c r="G299" s="2">
        <v>524</v>
      </c>
      <c r="H299" s="2">
        <v>1370</v>
      </c>
      <c r="I299" s="3">
        <v>3</v>
      </c>
      <c r="J299" s="3">
        <v>5</v>
      </c>
      <c r="K299" s="2">
        <v>829600.69</v>
      </c>
      <c r="L299" s="2">
        <v>22999.917626567239</v>
      </c>
      <c r="N299" s="2">
        <f t="shared" si="21"/>
        <v>33914.505195699749</v>
      </c>
      <c r="O299" s="2">
        <f t="shared" si="22"/>
        <v>49616.921101308733</v>
      </c>
      <c r="P299" s="2">
        <f t="shared" si="23"/>
        <v>22999.917626567239</v>
      </c>
      <c r="Q299" s="2">
        <f t="shared" si="24"/>
        <v>1927</v>
      </c>
      <c r="R299" s="2">
        <f t="shared" si="25"/>
        <v>779983.76889869117</v>
      </c>
    </row>
    <row r="300" spans="1:18" x14ac:dyDescent="0.25">
      <c r="A300" s="59" t="s">
        <v>1028</v>
      </c>
      <c r="B300" s="2">
        <v>0</v>
      </c>
      <c r="C300" s="2">
        <v>0</v>
      </c>
      <c r="D300" s="2">
        <v>20405.739701865881</v>
      </c>
      <c r="E300" s="2">
        <v>66883.118296116503</v>
      </c>
      <c r="F300" s="2">
        <v>1085</v>
      </c>
      <c r="G300" s="2">
        <v>457</v>
      </c>
      <c r="H300" s="2">
        <v>395</v>
      </c>
      <c r="I300" s="3">
        <v>7</v>
      </c>
      <c r="J300" s="3">
        <v>19</v>
      </c>
      <c r="K300" s="2">
        <v>67098.16</v>
      </c>
      <c r="L300" s="2">
        <v>20405.739701865881</v>
      </c>
      <c r="N300" s="2">
        <f t="shared" si="21"/>
        <v>45716.417153873204</v>
      </c>
      <c r="O300" s="2">
        <f t="shared" si="22"/>
        <v>66883.118296116503</v>
      </c>
      <c r="P300" s="2">
        <f t="shared" si="23"/>
        <v>20405.739701865881</v>
      </c>
      <c r="Q300" s="2">
        <f t="shared" si="24"/>
        <v>1085</v>
      </c>
      <c r="R300" s="2">
        <f t="shared" si="25"/>
        <v>215.0417038835003</v>
      </c>
    </row>
    <row r="301" spans="1:18" x14ac:dyDescent="0.25">
      <c r="A301" s="59" t="s">
        <v>667</v>
      </c>
      <c r="B301" s="2">
        <v>0</v>
      </c>
      <c r="C301" s="2">
        <v>0</v>
      </c>
      <c r="D301" s="2">
        <v>22176.712252224828</v>
      </c>
      <c r="E301" s="2">
        <v>82741.628859076809</v>
      </c>
      <c r="F301" s="2">
        <v>1146</v>
      </c>
      <c r="G301" s="2">
        <v>118</v>
      </c>
      <c r="H301" s="2">
        <v>1028</v>
      </c>
      <c r="I301" s="3">
        <v>2</v>
      </c>
      <c r="J301" s="3">
        <v>4</v>
      </c>
      <c r="K301" s="2">
        <v>104083.02</v>
      </c>
      <c r="L301" s="2">
        <v>22176.712252224828</v>
      </c>
      <c r="N301" s="2">
        <f t="shared" si="21"/>
        <v>56556.137292602056</v>
      </c>
      <c r="O301" s="2">
        <f t="shared" si="22"/>
        <v>82741.628859076809</v>
      </c>
      <c r="P301" s="2">
        <f t="shared" si="23"/>
        <v>22176.712252224828</v>
      </c>
      <c r="Q301" s="2">
        <f t="shared" si="24"/>
        <v>1146</v>
      </c>
      <c r="R301" s="2">
        <f t="shared" si="25"/>
        <v>21341.391140923195</v>
      </c>
    </row>
    <row r="302" spans="1:18" x14ac:dyDescent="0.25">
      <c r="A302" s="59" t="s">
        <v>1041</v>
      </c>
      <c r="B302" s="2">
        <v>0</v>
      </c>
      <c r="C302" s="2">
        <v>0</v>
      </c>
      <c r="D302" s="2">
        <v>21122.101118100949</v>
      </c>
      <c r="E302" s="2">
        <v>67007.653660972588</v>
      </c>
      <c r="F302" s="2">
        <v>58728</v>
      </c>
      <c r="G302" s="2">
        <v>52625</v>
      </c>
      <c r="H302" s="2">
        <v>3102</v>
      </c>
      <c r="I302" s="3">
        <v>6</v>
      </c>
      <c r="J302" s="3">
        <v>26</v>
      </c>
      <c r="K302" s="2">
        <v>284039.33</v>
      </c>
      <c r="L302" s="2">
        <v>21122.101118100949</v>
      </c>
      <c r="N302" s="2">
        <f t="shared" si="21"/>
        <v>45801.540438122065</v>
      </c>
      <c r="O302" s="2">
        <f t="shared" si="22"/>
        <v>67007.653660972588</v>
      </c>
      <c r="P302" s="2">
        <f t="shared" si="23"/>
        <v>21122.101118100949</v>
      </c>
      <c r="Q302" s="2">
        <f t="shared" si="24"/>
        <v>58728</v>
      </c>
      <c r="R302" s="2">
        <f t="shared" si="25"/>
        <v>217031.67633902741</v>
      </c>
    </row>
    <row r="303" spans="1:18" x14ac:dyDescent="0.25">
      <c r="A303" s="59" t="s">
        <v>1033</v>
      </c>
      <c r="B303" s="2">
        <v>17143.226321048242</v>
      </c>
      <c r="C303" s="2">
        <v>54194.764288804923</v>
      </c>
      <c r="D303" s="2">
        <v>7450.6873743427786</v>
      </c>
      <c r="E303" s="2">
        <v>23853.086934878109</v>
      </c>
      <c r="F303" s="2">
        <v>11975</v>
      </c>
      <c r="G303" s="2">
        <v>9165</v>
      </c>
      <c r="H303" s="2">
        <v>964</v>
      </c>
      <c r="I303" s="3">
        <v>3</v>
      </c>
      <c r="J303" s="3">
        <v>15</v>
      </c>
      <c r="K303" s="2">
        <v>81694.31</v>
      </c>
      <c r="L303" s="2">
        <v>24593.91369539102</v>
      </c>
      <c r="N303" s="2">
        <f t="shared" si="21"/>
        <v>53347.813550022576</v>
      </c>
      <c r="O303" s="2">
        <f t="shared" si="22"/>
        <v>78047.851223683028</v>
      </c>
      <c r="P303" s="2">
        <f t="shared" si="23"/>
        <v>24593.91369539102</v>
      </c>
      <c r="Q303" s="2">
        <f t="shared" si="24"/>
        <v>11975</v>
      </c>
      <c r="R303" s="2">
        <f t="shared" si="25"/>
        <v>3646.4587763169657</v>
      </c>
    </row>
    <row r="304" spans="1:18" x14ac:dyDescent="0.25">
      <c r="A304" s="59" t="s">
        <v>1031</v>
      </c>
      <c r="B304" s="2">
        <v>0</v>
      </c>
      <c r="C304" s="2">
        <v>0</v>
      </c>
      <c r="D304" s="2">
        <v>21065.84195883535</v>
      </c>
      <c r="E304" s="2">
        <v>77780.067094989528</v>
      </c>
      <c r="F304" s="2">
        <v>521579</v>
      </c>
      <c r="G304" s="2">
        <v>384996</v>
      </c>
      <c r="H304" s="2">
        <v>83095</v>
      </c>
      <c r="I304" s="3">
        <v>10</v>
      </c>
      <c r="J304" s="3">
        <v>92</v>
      </c>
      <c r="K304" s="2">
        <v>1611084.67</v>
      </c>
      <c r="L304" s="2">
        <v>21065.84195883535</v>
      </c>
      <c r="N304" s="2">
        <f t="shared" si="21"/>
        <v>53164.775868072131</v>
      </c>
      <c r="O304" s="2">
        <f t="shared" si="22"/>
        <v>77780.067094989528</v>
      </c>
      <c r="P304" s="2">
        <f t="shared" si="23"/>
        <v>21065.84195883535</v>
      </c>
      <c r="Q304" s="2">
        <f t="shared" si="24"/>
        <v>521579</v>
      </c>
      <c r="R304" s="2">
        <f t="shared" si="25"/>
        <v>1533304.6029050103</v>
      </c>
    </row>
    <row r="305" spans="1:18" x14ac:dyDescent="0.25">
      <c r="A305" s="59" t="s">
        <v>685</v>
      </c>
      <c r="B305" s="2">
        <v>0</v>
      </c>
      <c r="C305" s="2">
        <v>0</v>
      </c>
      <c r="D305" s="2">
        <v>21054.69026729761</v>
      </c>
      <c r="E305" s="2">
        <v>79299.933686914388</v>
      </c>
      <c r="F305" s="2">
        <v>130082</v>
      </c>
      <c r="G305" s="2">
        <v>126807</v>
      </c>
      <c r="H305" s="2">
        <v>2957</v>
      </c>
      <c r="I305" s="3">
        <v>3</v>
      </c>
      <c r="J305" s="3">
        <v>21</v>
      </c>
      <c r="K305" s="2">
        <v>312477.37</v>
      </c>
      <c r="L305" s="2">
        <v>21054.69026729761</v>
      </c>
      <c r="N305" s="2">
        <f t="shared" si="21"/>
        <v>54203.645719011882</v>
      </c>
      <c r="O305" s="2">
        <f t="shared" si="22"/>
        <v>79299.933686914388</v>
      </c>
      <c r="P305" s="2">
        <f t="shared" si="23"/>
        <v>21054.69026729761</v>
      </c>
      <c r="Q305" s="2">
        <f t="shared" si="24"/>
        <v>130082</v>
      </c>
      <c r="R305" s="2">
        <f t="shared" si="25"/>
        <v>233177.43631308561</v>
      </c>
    </row>
    <row r="306" spans="1:18" x14ac:dyDescent="0.25">
      <c r="A306" s="59" t="s">
        <v>690</v>
      </c>
      <c r="B306" s="2">
        <v>0</v>
      </c>
      <c r="C306" s="2">
        <v>0</v>
      </c>
      <c r="D306" s="2">
        <v>17088.41318924892</v>
      </c>
      <c r="E306" s="2">
        <v>64948.193668040381</v>
      </c>
      <c r="F306" s="2">
        <v>2201</v>
      </c>
      <c r="G306" s="2">
        <v>562</v>
      </c>
      <c r="H306" s="2">
        <v>1505</v>
      </c>
      <c r="I306" s="3">
        <v>5</v>
      </c>
      <c r="J306" s="3">
        <v>44</v>
      </c>
      <c r="K306" s="2">
        <v>74647.48</v>
      </c>
      <c r="L306" s="2">
        <v>17088.41318924892</v>
      </c>
      <c r="N306" s="2">
        <f t="shared" si="21"/>
        <v>44393.843928940791</v>
      </c>
      <c r="O306" s="2">
        <f t="shared" si="22"/>
        <v>64948.193668040381</v>
      </c>
      <c r="P306" s="2">
        <f t="shared" si="23"/>
        <v>17088.41318924892</v>
      </c>
      <c r="Q306" s="2">
        <f t="shared" si="24"/>
        <v>2201</v>
      </c>
      <c r="R306" s="2">
        <f t="shared" si="25"/>
        <v>9699.2863319596145</v>
      </c>
    </row>
    <row r="307" spans="1:18" x14ac:dyDescent="0.25">
      <c r="A307" s="59" t="s">
        <v>1032</v>
      </c>
      <c r="B307" s="2">
        <v>0</v>
      </c>
      <c r="C307" s="2">
        <v>0</v>
      </c>
      <c r="D307" s="2">
        <v>20860.868660894532</v>
      </c>
      <c r="E307" s="2">
        <v>77994.756235506662</v>
      </c>
      <c r="F307" s="2">
        <v>4179</v>
      </c>
      <c r="G307" s="2">
        <v>3796</v>
      </c>
      <c r="H307" s="2">
        <v>378</v>
      </c>
      <c r="I307" s="3">
        <v>3</v>
      </c>
      <c r="J307" s="3">
        <v>20</v>
      </c>
      <c r="K307" s="2">
        <v>570449.55000000005</v>
      </c>
      <c r="L307" s="2">
        <v>20860.868660894532</v>
      </c>
      <c r="N307" s="2">
        <f t="shared" si="21"/>
        <v>53311.521692075636</v>
      </c>
      <c r="O307" s="2">
        <f t="shared" si="22"/>
        <v>77994.756235506662</v>
      </c>
      <c r="P307" s="2">
        <f t="shared" si="23"/>
        <v>20860.868660894532</v>
      </c>
      <c r="Q307" s="2">
        <f t="shared" si="24"/>
        <v>4179</v>
      </c>
      <c r="R307" s="2">
        <f t="shared" si="25"/>
        <v>492454.79376449337</v>
      </c>
    </row>
    <row r="308" spans="1:18" x14ac:dyDescent="0.25">
      <c r="A308" s="59" t="s">
        <v>671</v>
      </c>
      <c r="B308" s="2">
        <v>0</v>
      </c>
      <c r="C308" s="2">
        <v>0</v>
      </c>
      <c r="D308" s="2">
        <v>16635.327203638732</v>
      </c>
      <c r="E308" s="2">
        <v>53348.793042103338</v>
      </c>
      <c r="F308" s="2">
        <v>252493</v>
      </c>
      <c r="G308" s="2">
        <v>248331</v>
      </c>
      <c r="H308" s="2">
        <v>3721</v>
      </c>
      <c r="I308" s="3">
        <v>3</v>
      </c>
      <c r="J308" s="3">
        <v>23</v>
      </c>
      <c r="K308" s="2">
        <v>401053.94</v>
      </c>
      <c r="L308" s="2">
        <v>16635.327203638732</v>
      </c>
      <c r="N308" s="2">
        <f t="shared" si="21"/>
        <v>36465.340425224429</v>
      </c>
      <c r="O308" s="2">
        <f t="shared" si="22"/>
        <v>53348.793042103338</v>
      </c>
      <c r="P308" s="2">
        <f t="shared" si="23"/>
        <v>16635.327203638732</v>
      </c>
      <c r="Q308" s="2">
        <f t="shared" si="24"/>
        <v>252493</v>
      </c>
      <c r="R308" s="2">
        <f t="shared" si="25"/>
        <v>347705.14695789665</v>
      </c>
    </row>
    <row r="309" spans="1:18" x14ac:dyDescent="0.25">
      <c r="A309" s="59" t="s">
        <v>672</v>
      </c>
      <c r="B309" s="2">
        <v>0</v>
      </c>
      <c r="C309" s="2">
        <v>0</v>
      </c>
      <c r="D309" s="2">
        <v>24132.146708869739</v>
      </c>
      <c r="E309" s="2">
        <v>77390.66039324562</v>
      </c>
      <c r="F309" s="2">
        <v>4498</v>
      </c>
      <c r="G309" s="2">
        <v>707</v>
      </c>
      <c r="H309" s="2">
        <v>3619</v>
      </c>
      <c r="I309" s="3">
        <v>3</v>
      </c>
      <c r="J309" s="3">
        <v>24</v>
      </c>
      <c r="K309" s="2">
        <v>77390.66</v>
      </c>
      <c r="L309" s="2">
        <v>24132.146708869739</v>
      </c>
      <c r="N309" s="2">
        <f t="shared" si="21"/>
        <v>52898.605873715387</v>
      </c>
      <c r="O309" s="2">
        <f t="shared" si="22"/>
        <v>77390.66039324562</v>
      </c>
      <c r="P309" s="2">
        <f t="shared" si="23"/>
        <v>24132.146708869739</v>
      </c>
      <c r="Q309" s="2">
        <f t="shared" si="24"/>
        <v>4498</v>
      </c>
      <c r="R309" s="2">
        <f t="shared" si="25"/>
        <v>-3.9324561657849699E-4</v>
      </c>
    </row>
    <row r="310" spans="1:18" x14ac:dyDescent="0.25">
      <c r="A310" s="59" t="s">
        <v>674</v>
      </c>
      <c r="B310" s="2">
        <v>19488.376015889491</v>
      </c>
      <c r="C310" s="2">
        <v>74259.57854993346</v>
      </c>
      <c r="D310" s="2">
        <v>0</v>
      </c>
      <c r="E310" s="2">
        <v>0</v>
      </c>
      <c r="F310" s="2">
        <v>5701</v>
      </c>
      <c r="G310" s="2">
        <v>2629</v>
      </c>
      <c r="H310" s="2">
        <v>3056</v>
      </c>
      <c r="I310" s="3">
        <v>4</v>
      </c>
      <c r="J310" s="3">
        <v>18</v>
      </c>
      <c r="K310" s="2">
        <v>77875.45</v>
      </c>
      <c r="L310" s="2">
        <v>19488.376015889491</v>
      </c>
      <c r="N310" s="2">
        <f t="shared" si="21"/>
        <v>50758.426896741941</v>
      </c>
      <c r="O310" s="2">
        <f t="shared" si="22"/>
        <v>74259.57854993346</v>
      </c>
      <c r="P310" s="2">
        <f t="shared" si="23"/>
        <v>19488.376015889491</v>
      </c>
      <c r="Q310" s="2">
        <f t="shared" si="24"/>
        <v>5701</v>
      </c>
      <c r="R310" s="2">
        <f t="shared" si="25"/>
        <v>3615.8714500665374</v>
      </c>
    </row>
    <row r="311" spans="1:18" x14ac:dyDescent="0.25">
      <c r="A311" s="59" t="s">
        <v>673</v>
      </c>
      <c r="B311" s="2">
        <v>0</v>
      </c>
      <c r="C311" s="2">
        <v>0</v>
      </c>
      <c r="D311" s="2">
        <v>20966.007854347379</v>
      </c>
      <c r="E311" s="2">
        <v>80496.002376675271</v>
      </c>
      <c r="F311" s="2">
        <v>5904</v>
      </c>
      <c r="G311" s="2">
        <v>0</v>
      </c>
      <c r="H311" s="2">
        <v>5904</v>
      </c>
      <c r="I311" s="3">
        <v>3</v>
      </c>
      <c r="J311" s="3">
        <v>11</v>
      </c>
      <c r="K311" s="2">
        <v>80496</v>
      </c>
      <c r="L311" s="2">
        <v>20966.007854347379</v>
      </c>
      <c r="N311" s="2">
        <f t="shared" si="21"/>
        <v>55021.190961500521</v>
      </c>
      <c r="O311" s="2">
        <f t="shared" si="22"/>
        <v>80496.002376675271</v>
      </c>
      <c r="P311" s="2">
        <f t="shared" si="23"/>
        <v>20966.007854347379</v>
      </c>
      <c r="Q311" s="2">
        <f t="shared" si="24"/>
        <v>5904</v>
      </c>
      <c r="R311" s="2">
        <f t="shared" si="25"/>
        <v>-2.3766752710798755E-3</v>
      </c>
    </row>
    <row r="312" spans="1:18" x14ac:dyDescent="0.25">
      <c r="A312" s="59" t="s">
        <v>1038</v>
      </c>
      <c r="B312" s="2">
        <v>12459.115137343289</v>
      </c>
      <c r="C312" s="2">
        <v>47505.090548354667</v>
      </c>
      <c r="D312" s="2">
        <v>5599.2178944886873</v>
      </c>
      <c r="E312" s="2">
        <v>12190.66536063493</v>
      </c>
      <c r="F312" s="2">
        <v>127949</v>
      </c>
      <c r="G312" s="2">
        <v>108040</v>
      </c>
      <c r="H312" s="2">
        <v>3107</v>
      </c>
      <c r="I312" s="3">
        <v>8</v>
      </c>
      <c r="J312" s="3">
        <v>50</v>
      </c>
      <c r="K312" s="2">
        <v>451805.42</v>
      </c>
      <c r="L312" s="2">
        <v>18058.333031831971</v>
      </c>
      <c r="N312" s="2">
        <f t="shared" si="21"/>
        <v>40803.66090840027</v>
      </c>
      <c r="O312" s="2">
        <f t="shared" si="22"/>
        <v>59695.755908989595</v>
      </c>
      <c r="P312" s="2">
        <f t="shared" si="23"/>
        <v>18058.333031831979</v>
      </c>
      <c r="Q312" s="2">
        <f t="shared" si="24"/>
        <v>127949</v>
      </c>
      <c r="R312" s="2">
        <f t="shared" si="25"/>
        <v>392109.6640910104</v>
      </c>
    </row>
    <row r="313" spans="1:18" x14ac:dyDescent="0.25">
      <c r="A313" s="59" t="s">
        <v>1035</v>
      </c>
      <c r="B313" s="2">
        <v>20452.337415773731</v>
      </c>
      <c r="C313" s="2">
        <v>41795.62025503812</v>
      </c>
      <c r="D313" s="2">
        <v>0</v>
      </c>
      <c r="E313" s="2">
        <v>0</v>
      </c>
      <c r="F313" s="2">
        <v>3654</v>
      </c>
      <c r="G313" s="2">
        <v>3541</v>
      </c>
      <c r="H313" s="2">
        <v>95</v>
      </c>
      <c r="I313" s="3">
        <v>7</v>
      </c>
      <c r="J313" s="3">
        <v>23</v>
      </c>
      <c r="K313" s="2">
        <v>43395.27</v>
      </c>
      <c r="L313" s="2">
        <v>20452.337415773731</v>
      </c>
      <c r="N313" s="2">
        <f t="shared" si="21"/>
        <v>28568.434897497005</v>
      </c>
      <c r="O313" s="2">
        <f t="shared" si="22"/>
        <v>41795.62025503812</v>
      </c>
      <c r="P313" s="2">
        <f t="shared" si="23"/>
        <v>20452.337415773731</v>
      </c>
      <c r="Q313" s="2">
        <f t="shared" si="24"/>
        <v>3654</v>
      </c>
      <c r="R313" s="2">
        <f t="shared" si="25"/>
        <v>1599.6497449618764</v>
      </c>
    </row>
    <row r="314" spans="1:18" x14ac:dyDescent="0.25">
      <c r="A314" s="59" t="s">
        <v>676</v>
      </c>
      <c r="B314" s="2">
        <v>0</v>
      </c>
      <c r="C314" s="2">
        <v>0</v>
      </c>
      <c r="D314" s="2">
        <v>21437.50839453287</v>
      </c>
      <c r="E314" s="2">
        <v>50165.319691288823</v>
      </c>
      <c r="F314" s="2">
        <v>38872</v>
      </c>
      <c r="G314" s="2">
        <v>36096</v>
      </c>
      <c r="H314" s="2">
        <v>2776</v>
      </c>
      <c r="I314" s="3">
        <v>2</v>
      </c>
      <c r="J314" s="3">
        <v>13</v>
      </c>
      <c r="K314" s="2">
        <v>87689.86</v>
      </c>
      <c r="L314" s="2">
        <v>21437.50839453287</v>
      </c>
      <c r="N314" s="2">
        <f t="shared" si="21"/>
        <v>34289.350438338224</v>
      </c>
      <c r="O314" s="2">
        <f t="shared" si="22"/>
        <v>50165.319691288823</v>
      </c>
      <c r="P314" s="2">
        <f t="shared" si="23"/>
        <v>21437.50839453287</v>
      </c>
      <c r="Q314" s="2">
        <f t="shared" si="24"/>
        <v>38872</v>
      </c>
      <c r="R314" s="2">
        <f t="shared" si="25"/>
        <v>37524.540308711177</v>
      </c>
    </row>
    <row r="315" spans="1:18" x14ac:dyDescent="0.25">
      <c r="A315" s="59" t="s">
        <v>677</v>
      </c>
      <c r="B315" s="2">
        <v>0</v>
      </c>
      <c r="C315" s="2">
        <v>0</v>
      </c>
      <c r="D315" s="2">
        <v>21390.954419370719</v>
      </c>
      <c r="E315" s="2">
        <v>96632.490949105035</v>
      </c>
      <c r="F315" s="2">
        <v>105478</v>
      </c>
      <c r="G315" s="2">
        <v>77410</v>
      </c>
      <c r="H315" s="2">
        <v>28067</v>
      </c>
      <c r="I315" s="3">
        <v>3</v>
      </c>
      <c r="J315" s="3">
        <v>5</v>
      </c>
      <c r="K315" s="2">
        <v>96632.49</v>
      </c>
      <c r="L315" s="2">
        <v>21390.954419370719</v>
      </c>
      <c r="N315" s="2">
        <f t="shared" si="21"/>
        <v>66050.916574917996</v>
      </c>
      <c r="O315" s="2">
        <f t="shared" si="22"/>
        <v>96632.490949105035</v>
      </c>
      <c r="P315" s="2">
        <f t="shared" si="23"/>
        <v>21390.954419370719</v>
      </c>
      <c r="Q315" s="2">
        <f t="shared" si="24"/>
        <v>105478</v>
      </c>
      <c r="R315" s="2">
        <f t="shared" si="25"/>
        <v>-9.4910502957645804E-4</v>
      </c>
    </row>
    <row r="316" spans="1:18" x14ac:dyDescent="0.25">
      <c r="A316" s="59" t="s">
        <v>678</v>
      </c>
      <c r="B316" s="2">
        <v>0</v>
      </c>
      <c r="C316" s="2">
        <v>0</v>
      </c>
      <c r="D316" s="2">
        <v>21181.285404055481</v>
      </c>
      <c r="E316" s="2">
        <v>40007.233372273608</v>
      </c>
      <c r="F316" s="2">
        <v>414586</v>
      </c>
      <c r="G316" s="2">
        <v>394929</v>
      </c>
      <c r="H316" s="2">
        <v>344</v>
      </c>
      <c r="I316" s="3">
        <v>3</v>
      </c>
      <c r="J316" s="3">
        <v>15</v>
      </c>
      <c r="K316" s="2">
        <v>132076.6</v>
      </c>
      <c r="L316" s="2">
        <v>21181.285404055481</v>
      </c>
      <c r="N316" s="2">
        <f t="shared" si="21"/>
        <v>27346.024177904037</v>
      </c>
      <c r="O316" s="2">
        <f t="shared" si="22"/>
        <v>40007.233372273608</v>
      </c>
      <c r="P316" s="2">
        <f t="shared" si="23"/>
        <v>21181.285404055481</v>
      </c>
      <c r="Q316" s="2">
        <f t="shared" si="24"/>
        <v>414586</v>
      </c>
      <c r="R316" s="2">
        <f t="shared" si="25"/>
        <v>92069.366627726398</v>
      </c>
    </row>
    <row r="317" spans="1:18" x14ac:dyDescent="0.25">
      <c r="A317" s="59" t="s">
        <v>679</v>
      </c>
      <c r="B317" s="2">
        <v>0</v>
      </c>
      <c r="C317" s="2">
        <v>0</v>
      </c>
      <c r="D317" s="2">
        <v>21035.033143319459</v>
      </c>
      <c r="E317" s="2">
        <v>82793.22432932946</v>
      </c>
      <c r="F317" s="2">
        <v>1205</v>
      </c>
      <c r="G317" s="2">
        <v>316</v>
      </c>
      <c r="H317" s="2">
        <v>882</v>
      </c>
      <c r="I317" s="3">
        <v>4</v>
      </c>
      <c r="J317" s="3">
        <v>8</v>
      </c>
      <c r="K317" s="2">
        <v>111171.9</v>
      </c>
      <c r="L317" s="2">
        <v>21035.033143319459</v>
      </c>
      <c r="N317" s="2">
        <f t="shared" si="21"/>
        <v>56591.40418956217</v>
      </c>
      <c r="O317" s="2">
        <f t="shared" si="22"/>
        <v>82793.22432932946</v>
      </c>
      <c r="P317" s="2">
        <f t="shared" si="23"/>
        <v>21035.033143319459</v>
      </c>
      <c r="Q317" s="2">
        <f t="shared" si="24"/>
        <v>1205</v>
      </c>
      <c r="R317" s="2">
        <f t="shared" si="25"/>
        <v>28378.675670670535</v>
      </c>
    </row>
    <row r="318" spans="1:18" x14ac:dyDescent="0.25">
      <c r="A318" s="59" t="s">
        <v>1036</v>
      </c>
      <c r="B318" s="2">
        <v>0</v>
      </c>
      <c r="C318" s="2">
        <v>0</v>
      </c>
      <c r="D318" s="2">
        <v>20943.10312188878</v>
      </c>
      <c r="E318" s="2">
        <v>46800.319030272331</v>
      </c>
      <c r="F318" s="2">
        <v>137</v>
      </c>
      <c r="G318" s="2">
        <v>88</v>
      </c>
      <c r="H318" s="2">
        <v>34</v>
      </c>
      <c r="I318" s="3">
        <v>7</v>
      </c>
      <c r="J318" s="3">
        <v>25</v>
      </c>
      <c r="K318" s="2">
        <v>52677.39</v>
      </c>
      <c r="L318" s="2">
        <v>20943.10312188878</v>
      </c>
      <c r="N318" s="2">
        <f t="shared" si="21"/>
        <v>31989.281633815674</v>
      </c>
      <c r="O318" s="2">
        <f t="shared" si="22"/>
        <v>46800.319030272331</v>
      </c>
      <c r="P318" s="2">
        <f t="shared" si="23"/>
        <v>20943.10312188878</v>
      </c>
      <c r="Q318" s="2">
        <f t="shared" si="24"/>
        <v>137</v>
      </c>
      <c r="R318" s="2">
        <f t="shared" si="25"/>
        <v>5877.0709697276689</v>
      </c>
    </row>
    <row r="319" spans="1:18" x14ac:dyDescent="0.25">
      <c r="A319" s="59" t="s">
        <v>680</v>
      </c>
      <c r="B319" s="2">
        <v>0</v>
      </c>
      <c r="C319" s="2">
        <v>0</v>
      </c>
      <c r="D319" s="2">
        <v>20164.949593049529</v>
      </c>
      <c r="E319" s="2">
        <v>74512.110654158299</v>
      </c>
      <c r="F319" s="2">
        <v>9322</v>
      </c>
      <c r="G319" s="2">
        <v>411</v>
      </c>
      <c r="H319" s="2">
        <v>8911</v>
      </c>
      <c r="I319" s="3">
        <v>2</v>
      </c>
      <c r="J319" s="3">
        <v>9</v>
      </c>
      <c r="K319" s="2">
        <v>120593.95</v>
      </c>
      <c r="L319" s="2">
        <v>20164.949593049529</v>
      </c>
      <c r="N319" s="2">
        <f t="shared" si="21"/>
        <v>50931.03940817382</v>
      </c>
      <c r="O319" s="2">
        <f t="shared" si="22"/>
        <v>74512.110654158299</v>
      </c>
      <c r="P319" s="2">
        <f t="shared" si="23"/>
        <v>20164.949593049529</v>
      </c>
      <c r="Q319" s="2">
        <f t="shared" si="24"/>
        <v>9322</v>
      </c>
      <c r="R319" s="2">
        <f t="shared" si="25"/>
        <v>46081.839345841698</v>
      </c>
    </row>
    <row r="320" spans="1:18" x14ac:dyDescent="0.25">
      <c r="A320" s="59" t="s">
        <v>689</v>
      </c>
      <c r="B320" s="2">
        <v>0</v>
      </c>
      <c r="C320" s="2">
        <v>0</v>
      </c>
      <c r="D320" s="2">
        <v>17026.710262916298</v>
      </c>
      <c r="E320" s="2">
        <v>66675.762491861213</v>
      </c>
      <c r="F320" s="2">
        <v>27269</v>
      </c>
      <c r="G320" s="2">
        <v>2984</v>
      </c>
      <c r="H320" s="2">
        <v>24285</v>
      </c>
      <c r="I320" s="3">
        <v>2</v>
      </c>
      <c r="J320" s="3">
        <v>6</v>
      </c>
      <c r="K320" s="2">
        <v>74480.45</v>
      </c>
      <c r="L320" s="2">
        <v>17026.710262916298</v>
      </c>
      <c r="N320" s="2">
        <f t="shared" si="21"/>
        <v>45574.683863199731</v>
      </c>
      <c r="O320" s="2">
        <f t="shared" si="22"/>
        <v>66675.762491861213</v>
      </c>
      <c r="P320" s="2">
        <f t="shared" si="23"/>
        <v>17026.710262916298</v>
      </c>
      <c r="Q320" s="2">
        <f t="shared" si="24"/>
        <v>27269</v>
      </c>
      <c r="R320" s="2">
        <f t="shared" si="25"/>
        <v>7804.6875081387843</v>
      </c>
    </row>
    <row r="321" spans="1:18" x14ac:dyDescent="0.25">
      <c r="A321" s="59" t="s">
        <v>1045</v>
      </c>
      <c r="B321" s="2">
        <v>0</v>
      </c>
      <c r="C321" s="2">
        <v>0</v>
      </c>
      <c r="D321" s="2">
        <v>16903.18376411188</v>
      </c>
      <c r="E321" s="2">
        <v>63117.768042377233</v>
      </c>
      <c r="F321" s="2">
        <v>9304</v>
      </c>
      <c r="G321" s="2">
        <v>8539</v>
      </c>
      <c r="H321" s="2">
        <v>512</v>
      </c>
      <c r="I321" s="3">
        <v>6</v>
      </c>
      <c r="J321" s="3">
        <v>19</v>
      </c>
      <c r="K321" s="2">
        <v>90112.1</v>
      </c>
      <c r="L321" s="2">
        <v>16903.18376411188</v>
      </c>
      <c r="N321" s="2">
        <f t="shared" si="21"/>
        <v>43142.698593559282</v>
      </c>
      <c r="O321" s="2">
        <f t="shared" si="22"/>
        <v>63117.768042377233</v>
      </c>
      <c r="P321" s="2">
        <f t="shared" si="23"/>
        <v>16903.18376411188</v>
      </c>
      <c r="Q321" s="2">
        <f t="shared" si="24"/>
        <v>9304</v>
      </c>
      <c r="R321" s="2">
        <f t="shared" si="25"/>
        <v>26994.331957622773</v>
      </c>
    </row>
    <row r="322" spans="1:18" x14ac:dyDescent="0.25">
      <c r="A322" s="59" t="s">
        <v>681</v>
      </c>
      <c r="B322" s="2">
        <v>0</v>
      </c>
      <c r="C322" s="2">
        <v>0</v>
      </c>
      <c r="D322" s="2">
        <v>20538.162429939512</v>
      </c>
      <c r="E322" s="2">
        <v>72406.762976219499</v>
      </c>
      <c r="F322" s="2">
        <v>370257</v>
      </c>
      <c r="G322" s="2">
        <v>330688</v>
      </c>
      <c r="H322" s="2">
        <v>21554</v>
      </c>
      <c r="I322" s="3">
        <v>5</v>
      </c>
      <c r="J322" s="3">
        <v>25</v>
      </c>
      <c r="K322" s="2">
        <v>139861.66</v>
      </c>
      <c r="L322" s="2">
        <v>20538.162429939512</v>
      </c>
      <c r="N322" s="2">
        <f t="shared" si="21"/>
        <v>49491.977427354403</v>
      </c>
      <c r="O322" s="2">
        <f t="shared" si="22"/>
        <v>72406.762976219499</v>
      </c>
      <c r="P322" s="2">
        <f t="shared" si="23"/>
        <v>20538.162429939512</v>
      </c>
      <c r="Q322" s="2">
        <f t="shared" si="24"/>
        <v>370257</v>
      </c>
      <c r="R322" s="2">
        <f t="shared" si="25"/>
        <v>67454.897023780504</v>
      </c>
    </row>
    <row r="323" spans="1:18" x14ac:dyDescent="0.25">
      <c r="A323" s="59" t="s">
        <v>692</v>
      </c>
      <c r="B323" s="2">
        <v>0</v>
      </c>
      <c r="C323" s="2">
        <v>0</v>
      </c>
      <c r="D323" s="2">
        <v>16700.945078918499</v>
      </c>
      <c r="E323" s="2">
        <v>63809.973188984142</v>
      </c>
      <c r="F323" s="2">
        <v>199799</v>
      </c>
      <c r="G323" s="2">
        <v>157604</v>
      </c>
      <c r="H323" s="2">
        <v>34140</v>
      </c>
      <c r="I323" s="3">
        <v>6</v>
      </c>
      <c r="J323" s="3">
        <v>43</v>
      </c>
      <c r="K323" s="2">
        <v>97705.69</v>
      </c>
      <c r="L323" s="2">
        <v>16700.945078918499</v>
      </c>
      <c r="N323" s="2">
        <f t="shared" ref="N323:N386" si="26">(C323+E323)/$M$1</f>
        <v>43615.83950033092</v>
      </c>
      <c r="O323" s="2">
        <f t="shared" ref="O323:O386" si="27">(C323+E323)</f>
        <v>63809.973188984142</v>
      </c>
      <c r="P323" s="2">
        <f t="shared" ref="P323:P386" si="28">B323+D323</f>
        <v>16700.945078918499</v>
      </c>
      <c r="Q323" s="2">
        <f t="shared" ref="Q323:Q386" si="29">F323</f>
        <v>199799</v>
      </c>
      <c r="R323" s="2">
        <f t="shared" ref="R323:R386" si="30">K323-C323-E323</f>
        <v>33895.71681101586</v>
      </c>
    </row>
    <row r="324" spans="1:18" x14ac:dyDescent="0.25">
      <c r="A324" s="59" t="s">
        <v>1049</v>
      </c>
      <c r="B324" s="2">
        <v>0</v>
      </c>
      <c r="C324" s="2">
        <v>0</v>
      </c>
      <c r="D324" s="2">
        <v>18242.581772056841</v>
      </c>
      <c r="E324" s="2">
        <v>63942.077230782241</v>
      </c>
      <c r="F324" s="2">
        <v>452</v>
      </c>
      <c r="G324" s="2">
        <v>98</v>
      </c>
      <c r="H324" s="2">
        <v>208</v>
      </c>
      <c r="I324" s="3">
        <v>4</v>
      </c>
      <c r="J324" s="3">
        <v>12</v>
      </c>
      <c r="K324" s="2">
        <v>131589.23000000001</v>
      </c>
      <c r="L324" s="2">
        <v>18242.581772056841</v>
      </c>
      <c r="N324" s="2">
        <f t="shared" si="26"/>
        <v>43706.136179618756</v>
      </c>
      <c r="O324" s="2">
        <f t="shared" si="27"/>
        <v>63942.077230782241</v>
      </c>
      <c r="P324" s="2">
        <f t="shared" si="28"/>
        <v>18242.581772056841</v>
      </c>
      <c r="Q324" s="2">
        <f t="shared" si="29"/>
        <v>452</v>
      </c>
      <c r="R324" s="2">
        <f t="shared" si="30"/>
        <v>67647.152769217762</v>
      </c>
    </row>
    <row r="325" spans="1:18" x14ac:dyDescent="0.25">
      <c r="A325" s="59" t="s">
        <v>697</v>
      </c>
      <c r="B325" s="2">
        <v>0</v>
      </c>
      <c r="C325" s="2">
        <v>0</v>
      </c>
      <c r="D325" s="2">
        <v>15000.646932415841</v>
      </c>
      <c r="E325" s="2">
        <v>59798.804906793499</v>
      </c>
      <c r="F325" s="2">
        <v>24007</v>
      </c>
      <c r="G325" s="2">
        <v>6155</v>
      </c>
      <c r="H325" s="2">
        <v>17852</v>
      </c>
      <c r="I325" s="3">
        <v>2</v>
      </c>
      <c r="J325" s="3">
        <v>7</v>
      </c>
      <c r="K325" s="2">
        <v>108349.06</v>
      </c>
      <c r="L325" s="2">
        <v>15000.646932415841</v>
      </c>
      <c r="N325" s="2">
        <f t="shared" si="26"/>
        <v>40874.097680651743</v>
      </c>
      <c r="O325" s="2">
        <f t="shared" si="27"/>
        <v>59798.804906793499</v>
      </c>
      <c r="P325" s="2">
        <f t="shared" si="28"/>
        <v>15000.646932415841</v>
      </c>
      <c r="Q325" s="2">
        <f t="shared" si="29"/>
        <v>24007</v>
      </c>
      <c r="R325" s="2">
        <f t="shared" si="30"/>
        <v>48550.255093206499</v>
      </c>
    </row>
    <row r="326" spans="1:18" x14ac:dyDescent="0.25">
      <c r="A326" s="59" t="s">
        <v>684</v>
      </c>
      <c r="B326" s="2">
        <v>0</v>
      </c>
      <c r="C326" s="2">
        <v>0</v>
      </c>
      <c r="D326" s="2">
        <v>17702.658541624551</v>
      </c>
      <c r="E326" s="2">
        <v>67731.967803366424</v>
      </c>
      <c r="F326" s="2">
        <v>23038</v>
      </c>
      <c r="G326" s="2">
        <v>3125</v>
      </c>
      <c r="H326" s="2">
        <v>19913</v>
      </c>
      <c r="I326" s="3">
        <v>2</v>
      </c>
      <c r="J326" s="3">
        <v>4</v>
      </c>
      <c r="K326" s="2">
        <v>67731.97</v>
      </c>
      <c r="L326" s="2">
        <v>17702.658541624551</v>
      </c>
      <c r="N326" s="2">
        <f t="shared" si="26"/>
        <v>46296.628710435012</v>
      </c>
      <c r="O326" s="2">
        <f t="shared" si="27"/>
        <v>67731.967803366424</v>
      </c>
      <c r="P326" s="2">
        <f t="shared" si="28"/>
        <v>17702.658541624551</v>
      </c>
      <c r="Q326" s="2">
        <f t="shared" si="29"/>
        <v>23038</v>
      </c>
      <c r="R326" s="2">
        <f t="shared" si="30"/>
        <v>2.1966335771139711E-3</v>
      </c>
    </row>
    <row r="327" spans="1:18" x14ac:dyDescent="0.25">
      <c r="A327" s="59" t="s">
        <v>682</v>
      </c>
      <c r="B327" s="2">
        <v>0</v>
      </c>
      <c r="C327" s="2">
        <v>0</v>
      </c>
      <c r="D327" s="2">
        <v>18091.015078110959</v>
      </c>
      <c r="E327" s="2">
        <v>54588.795325145933</v>
      </c>
      <c r="F327" s="2">
        <v>24754</v>
      </c>
      <c r="G327" s="2">
        <v>8449</v>
      </c>
      <c r="H327" s="2">
        <v>14212</v>
      </c>
      <c r="I327" s="3">
        <v>3</v>
      </c>
      <c r="J327" s="3">
        <v>20</v>
      </c>
      <c r="K327" s="2">
        <v>98767.43</v>
      </c>
      <c r="L327" s="2">
        <v>18091.015078110959</v>
      </c>
      <c r="N327" s="2">
        <f t="shared" si="26"/>
        <v>37312.915464898106</v>
      </c>
      <c r="O327" s="2">
        <f t="shared" si="27"/>
        <v>54588.795325145933</v>
      </c>
      <c r="P327" s="2">
        <f t="shared" si="28"/>
        <v>18091.015078110959</v>
      </c>
      <c r="Q327" s="2">
        <f t="shared" si="29"/>
        <v>24754</v>
      </c>
      <c r="R327" s="2">
        <f t="shared" si="30"/>
        <v>44178.63467485406</v>
      </c>
    </row>
    <row r="328" spans="1:18" x14ac:dyDescent="0.25">
      <c r="A328" s="59" t="s">
        <v>683</v>
      </c>
      <c r="B328" s="2">
        <v>3926.0538201215759</v>
      </c>
      <c r="C328" s="2">
        <v>14776.00794361549</v>
      </c>
      <c r="D328" s="2">
        <v>14792.737557784611</v>
      </c>
      <c r="E328" s="2">
        <v>55444.944610124323</v>
      </c>
      <c r="F328" s="2">
        <v>41899</v>
      </c>
      <c r="G328" s="2">
        <v>19515</v>
      </c>
      <c r="H328" s="2">
        <v>16227</v>
      </c>
      <c r="I328" s="3">
        <v>12</v>
      </c>
      <c r="J328" s="3">
        <v>34</v>
      </c>
      <c r="K328" s="2">
        <v>1299314.42</v>
      </c>
      <c r="L328" s="2">
        <v>18718.791377906178</v>
      </c>
      <c r="N328" s="2">
        <f t="shared" si="26"/>
        <v>47997.916988202196</v>
      </c>
      <c r="O328" s="2">
        <f t="shared" si="27"/>
        <v>70220.952553739815</v>
      </c>
      <c r="P328" s="2">
        <f t="shared" si="28"/>
        <v>18718.791377906186</v>
      </c>
      <c r="Q328" s="2">
        <f t="shared" si="29"/>
        <v>41899</v>
      </c>
      <c r="R328" s="2">
        <f t="shared" si="30"/>
        <v>1229093.4674462602</v>
      </c>
    </row>
    <row r="329" spans="1:18" x14ac:dyDescent="0.25">
      <c r="A329" s="59" t="s">
        <v>1039</v>
      </c>
      <c r="B329" s="2">
        <v>0</v>
      </c>
      <c r="C329" s="2">
        <v>0</v>
      </c>
      <c r="D329" s="2">
        <v>19759.846096085301</v>
      </c>
      <c r="E329" s="2">
        <v>70696.457793858412</v>
      </c>
      <c r="F329" s="2">
        <v>80834</v>
      </c>
      <c r="G329" s="2">
        <v>44431</v>
      </c>
      <c r="H329" s="2">
        <v>36401</v>
      </c>
      <c r="I329" s="3">
        <v>5</v>
      </c>
      <c r="J329" s="3">
        <v>38</v>
      </c>
      <c r="K329" s="2">
        <v>542248.30000000005</v>
      </c>
      <c r="L329" s="2">
        <v>19759.846096085301</v>
      </c>
      <c r="N329" s="2">
        <f t="shared" si="26"/>
        <v>48322.937658139715</v>
      </c>
      <c r="O329" s="2">
        <f t="shared" si="27"/>
        <v>70696.457793858412</v>
      </c>
      <c r="P329" s="2">
        <f t="shared" si="28"/>
        <v>19759.846096085301</v>
      </c>
      <c r="Q329" s="2">
        <f t="shared" si="29"/>
        <v>80834</v>
      </c>
      <c r="R329" s="2">
        <f t="shared" si="30"/>
        <v>471551.84220614162</v>
      </c>
    </row>
    <row r="330" spans="1:18" x14ac:dyDescent="0.25">
      <c r="A330" s="59" t="s">
        <v>1040</v>
      </c>
      <c r="B330" s="2">
        <v>0</v>
      </c>
      <c r="C330" s="2">
        <v>0</v>
      </c>
      <c r="D330" s="2">
        <v>19694.91685558782</v>
      </c>
      <c r="E330" s="2">
        <v>44432.673494575887</v>
      </c>
      <c r="F330" s="2">
        <v>6159</v>
      </c>
      <c r="G330" s="2">
        <v>4054</v>
      </c>
      <c r="H330" s="2">
        <v>336</v>
      </c>
      <c r="I330" s="3">
        <v>5</v>
      </c>
      <c r="J330" s="3">
        <v>18</v>
      </c>
      <c r="K330" s="2">
        <v>487054.01</v>
      </c>
      <c r="L330" s="2">
        <v>19694.91685558782</v>
      </c>
      <c r="N330" s="2">
        <f t="shared" si="26"/>
        <v>30370.931985356037</v>
      </c>
      <c r="O330" s="2">
        <f t="shared" si="27"/>
        <v>44432.673494575887</v>
      </c>
      <c r="P330" s="2">
        <f t="shared" si="28"/>
        <v>19694.91685558782</v>
      </c>
      <c r="Q330" s="2">
        <f t="shared" si="29"/>
        <v>6159</v>
      </c>
      <c r="R330" s="2">
        <f t="shared" si="30"/>
        <v>442621.33650542411</v>
      </c>
    </row>
    <row r="331" spans="1:18" x14ac:dyDescent="0.25">
      <c r="A331" s="59" t="s">
        <v>1048</v>
      </c>
      <c r="B331" s="2">
        <v>0</v>
      </c>
      <c r="C331" s="2">
        <v>0</v>
      </c>
      <c r="D331" s="2">
        <v>15703.09427525146</v>
      </c>
      <c r="E331" s="2">
        <v>60804.420679508723</v>
      </c>
      <c r="F331" s="2">
        <v>159918</v>
      </c>
      <c r="G331" s="2">
        <v>33263</v>
      </c>
      <c r="H331" s="2">
        <v>42287</v>
      </c>
      <c r="I331" s="3">
        <v>10</v>
      </c>
      <c r="J331" s="3">
        <v>61</v>
      </c>
      <c r="K331" s="2">
        <v>386854.95</v>
      </c>
      <c r="L331" s="2">
        <v>15703.09427525146</v>
      </c>
      <c r="N331" s="2">
        <f t="shared" si="26"/>
        <v>41561.463212241091</v>
      </c>
      <c r="O331" s="2">
        <f t="shared" si="27"/>
        <v>60804.420679508723</v>
      </c>
      <c r="P331" s="2">
        <f t="shared" si="28"/>
        <v>15703.09427525146</v>
      </c>
      <c r="Q331" s="2">
        <f t="shared" si="29"/>
        <v>159918</v>
      </c>
      <c r="R331" s="2">
        <f t="shared" si="30"/>
        <v>326050.5293204913</v>
      </c>
    </row>
    <row r="332" spans="1:18" x14ac:dyDescent="0.25">
      <c r="A332" s="59" t="s">
        <v>1042</v>
      </c>
      <c r="B332" s="2">
        <v>0</v>
      </c>
      <c r="C332" s="2">
        <v>0</v>
      </c>
      <c r="D332" s="2">
        <v>14798.11562374751</v>
      </c>
      <c r="E332" s="2">
        <v>59740.93110175246</v>
      </c>
      <c r="F332" s="2">
        <v>2977</v>
      </c>
      <c r="G332" s="2">
        <v>377</v>
      </c>
      <c r="H332" s="2">
        <v>2595</v>
      </c>
      <c r="I332" s="3">
        <v>3</v>
      </c>
      <c r="J332" s="3">
        <v>16</v>
      </c>
      <c r="K332" s="2">
        <v>60259.41</v>
      </c>
      <c r="L332" s="2">
        <v>14798.11562374751</v>
      </c>
      <c r="N332" s="2">
        <f t="shared" si="26"/>
        <v>40834.539372353014</v>
      </c>
      <c r="O332" s="2">
        <f t="shared" si="27"/>
        <v>59740.93110175246</v>
      </c>
      <c r="P332" s="2">
        <f t="shared" si="28"/>
        <v>14798.11562374751</v>
      </c>
      <c r="Q332" s="2">
        <f t="shared" si="29"/>
        <v>2977</v>
      </c>
      <c r="R332" s="2">
        <f t="shared" si="30"/>
        <v>518.47889824754384</v>
      </c>
    </row>
    <row r="333" spans="1:18" x14ac:dyDescent="0.25">
      <c r="A333" s="59" t="s">
        <v>1214</v>
      </c>
      <c r="B333" s="2">
        <v>0</v>
      </c>
      <c r="C333" s="2">
        <v>0</v>
      </c>
      <c r="D333" s="2">
        <v>17601.086624882861</v>
      </c>
      <c r="E333" s="2">
        <v>67412.728254423026</v>
      </c>
      <c r="F333" s="2">
        <v>17728</v>
      </c>
      <c r="G333" s="2">
        <v>49</v>
      </c>
      <c r="H333" s="2">
        <v>17679</v>
      </c>
      <c r="I333" s="3">
        <v>2</v>
      </c>
      <c r="J333" s="3">
        <v>4</v>
      </c>
      <c r="K333" s="2">
        <v>106582.97</v>
      </c>
      <c r="L333" s="2">
        <v>17601.086624882861</v>
      </c>
      <c r="N333" s="2">
        <f t="shared" si="26"/>
        <v>46078.419859482587</v>
      </c>
      <c r="O333" s="2">
        <f t="shared" si="27"/>
        <v>67412.728254423026</v>
      </c>
      <c r="P333" s="2">
        <f t="shared" si="28"/>
        <v>17601.086624882861</v>
      </c>
      <c r="Q333" s="2">
        <f t="shared" si="29"/>
        <v>17728</v>
      </c>
      <c r="R333" s="2">
        <f t="shared" si="30"/>
        <v>39170.241745576976</v>
      </c>
    </row>
    <row r="334" spans="1:18" x14ac:dyDescent="0.25">
      <c r="A334" s="59" t="s">
        <v>686</v>
      </c>
      <c r="B334" s="2">
        <v>18842.576136895081</v>
      </c>
      <c r="C334" s="2">
        <v>35098.095805547171</v>
      </c>
      <c r="D334" s="2">
        <v>0</v>
      </c>
      <c r="E334" s="2">
        <v>0</v>
      </c>
      <c r="F334" s="2">
        <v>738</v>
      </c>
      <c r="G334" s="2">
        <v>738</v>
      </c>
      <c r="H334" s="2">
        <v>0</v>
      </c>
      <c r="I334" s="3">
        <v>1</v>
      </c>
      <c r="J334" s="3">
        <v>7</v>
      </c>
      <c r="K334" s="2">
        <v>35098.879999999997</v>
      </c>
      <c r="L334" s="2">
        <v>18842.576136895081</v>
      </c>
      <c r="N334" s="2">
        <f t="shared" si="26"/>
        <v>23990.496107687744</v>
      </c>
      <c r="O334" s="2">
        <f t="shared" si="27"/>
        <v>35098.095805547171</v>
      </c>
      <c r="P334" s="2">
        <f t="shared" si="28"/>
        <v>18842.576136895081</v>
      </c>
      <c r="Q334" s="2">
        <f t="shared" si="29"/>
        <v>738</v>
      </c>
      <c r="R334" s="2">
        <f t="shared" si="30"/>
        <v>0.78419445282634115</v>
      </c>
    </row>
    <row r="335" spans="1:18" x14ac:dyDescent="0.25">
      <c r="A335" s="59" t="s">
        <v>1051</v>
      </c>
      <c r="B335" s="2">
        <v>0</v>
      </c>
      <c r="C335" s="2">
        <v>0.37557765618717809</v>
      </c>
      <c r="D335" s="2">
        <v>15777.900996843649</v>
      </c>
      <c r="E335" s="2">
        <v>59499.089396588432</v>
      </c>
      <c r="F335" s="2">
        <v>19340</v>
      </c>
      <c r="G335" s="2">
        <v>173</v>
      </c>
      <c r="H335" s="2">
        <v>19134</v>
      </c>
      <c r="I335" s="3">
        <v>10</v>
      </c>
      <c r="J335" s="3">
        <v>18</v>
      </c>
      <c r="K335" s="2">
        <v>140039.39000000001</v>
      </c>
      <c r="L335" s="2">
        <v>15777.900996843649</v>
      </c>
      <c r="N335" s="2">
        <f t="shared" si="26"/>
        <v>40669.490754781007</v>
      </c>
      <c r="O335" s="2">
        <f t="shared" si="27"/>
        <v>59499.46497424462</v>
      </c>
      <c r="P335" s="2">
        <f t="shared" si="28"/>
        <v>15777.900996843649</v>
      </c>
      <c r="Q335" s="2">
        <f t="shared" si="29"/>
        <v>19340</v>
      </c>
      <c r="R335" s="2">
        <f t="shared" si="30"/>
        <v>80539.925025755409</v>
      </c>
    </row>
    <row r="336" spans="1:18" x14ac:dyDescent="0.25">
      <c r="A336" s="59" t="s">
        <v>687</v>
      </c>
      <c r="B336" s="2">
        <v>0</v>
      </c>
      <c r="C336" s="2">
        <v>0</v>
      </c>
      <c r="D336" s="2">
        <v>15937.34013637673</v>
      </c>
      <c r="E336" s="2">
        <v>64016.783847385334</v>
      </c>
      <c r="F336" s="2">
        <v>221915</v>
      </c>
      <c r="G336" s="2">
        <v>468</v>
      </c>
      <c r="H336" s="2">
        <v>16693</v>
      </c>
      <c r="I336" s="3">
        <v>11</v>
      </c>
      <c r="J336" s="3">
        <v>30</v>
      </c>
      <c r="K336" s="2">
        <v>4841125.37</v>
      </c>
      <c r="L336" s="2">
        <v>15937.34013637673</v>
      </c>
      <c r="N336" s="2">
        <f t="shared" si="26"/>
        <v>43757.200169094554</v>
      </c>
      <c r="O336" s="2">
        <f t="shared" si="27"/>
        <v>64016.783847385334</v>
      </c>
      <c r="P336" s="2">
        <f t="shared" si="28"/>
        <v>15937.34013637673</v>
      </c>
      <c r="Q336" s="2">
        <f t="shared" si="29"/>
        <v>221915</v>
      </c>
      <c r="R336" s="2">
        <f t="shared" si="30"/>
        <v>4777108.586152615</v>
      </c>
    </row>
    <row r="337" spans="1:18" x14ac:dyDescent="0.25">
      <c r="A337" s="59" t="s">
        <v>1043</v>
      </c>
      <c r="B337" s="2">
        <v>0</v>
      </c>
      <c r="C337" s="2">
        <v>0</v>
      </c>
      <c r="D337" s="2">
        <v>19723.89023458922</v>
      </c>
      <c r="E337" s="2">
        <v>75045.742265545967</v>
      </c>
      <c r="F337" s="2">
        <v>165797</v>
      </c>
      <c r="G337" s="2">
        <v>148060</v>
      </c>
      <c r="H337" s="2">
        <v>15867</v>
      </c>
      <c r="I337" s="3">
        <v>6</v>
      </c>
      <c r="J337" s="3">
        <v>22</v>
      </c>
      <c r="K337" s="2">
        <v>75051.710000000006</v>
      </c>
      <c r="L337" s="2">
        <v>19723.89023458922</v>
      </c>
      <c r="N337" s="2">
        <f t="shared" si="26"/>
        <v>51295.791022246041</v>
      </c>
      <c r="O337" s="2">
        <f t="shared" si="27"/>
        <v>75045.742265545967</v>
      </c>
      <c r="P337" s="2">
        <f t="shared" si="28"/>
        <v>19723.89023458922</v>
      </c>
      <c r="Q337" s="2">
        <f t="shared" si="29"/>
        <v>165797</v>
      </c>
      <c r="R337" s="2">
        <f t="shared" si="30"/>
        <v>5.9677344540396007</v>
      </c>
    </row>
    <row r="338" spans="1:18" x14ac:dyDescent="0.25">
      <c r="A338" s="59" t="s">
        <v>1044</v>
      </c>
      <c r="B338" s="2">
        <v>16601.762491371581</v>
      </c>
      <c r="C338" s="2">
        <v>63120.391959884168</v>
      </c>
      <c r="D338" s="2">
        <v>121.3139367230165</v>
      </c>
      <c r="E338" s="2">
        <v>463.61456735791938</v>
      </c>
      <c r="F338" s="2">
        <v>772</v>
      </c>
      <c r="G338" s="2">
        <v>650</v>
      </c>
      <c r="H338" s="2">
        <v>122</v>
      </c>
      <c r="I338" s="3">
        <v>4</v>
      </c>
      <c r="J338" s="3">
        <v>8</v>
      </c>
      <c r="K338" s="2">
        <v>63584.01</v>
      </c>
      <c r="L338" s="2">
        <v>16723.076428094599</v>
      </c>
      <c r="N338" s="2">
        <f t="shared" si="26"/>
        <v>43461.385186084815</v>
      </c>
      <c r="O338" s="2">
        <f t="shared" si="27"/>
        <v>63584.006527242083</v>
      </c>
      <c r="P338" s="2">
        <f t="shared" si="28"/>
        <v>16723.076428094599</v>
      </c>
      <c r="Q338" s="2">
        <f t="shared" si="29"/>
        <v>772</v>
      </c>
      <c r="R338" s="2">
        <f t="shared" si="30"/>
        <v>3.4727579150626298E-3</v>
      </c>
    </row>
    <row r="339" spans="1:18" x14ac:dyDescent="0.25">
      <c r="A339" s="59" t="s">
        <v>688</v>
      </c>
      <c r="B339" s="2">
        <v>0</v>
      </c>
      <c r="C339" s="2">
        <v>0</v>
      </c>
      <c r="D339" s="2">
        <v>18502.138658328709</v>
      </c>
      <c r="E339" s="2">
        <v>65534.661384405779</v>
      </c>
      <c r="F339" s="2">
        <v>250310</v>
      </c>
      <c r="G339" s="2">
        <v>167929</v>
      </c>
      <c r="H339" s="2">
        <v>75670</v>
      </c>
      <c r="I339" s="3">
        <v>6</v>
      </c>
      <c r="J339" s="3">
        <v>39</v>
      </c>
      <c r="K339" s="2">
        <v>282483.62</v>
      </c>
      <c r="L339" s="2">
        <v>18502.138658328709</v>
      </c>
      <c r="N339" s="2">
        <f t="shared" si="26"/>
        <v>44794.710447304016</v>
      </c>
      <c r="O339" s="2">
        <f t="shared" si="27"/>
        <v>65534.661384405779</v>
      </c>
      <c r="P339" s="2">
        <f t="shared" si="28"/>
        <v>18502.138658328709</v>
      </c>
      <c r="Q339" s="2">
        <f t="shared" si="29"/>
        <v>250310</v>
      </c>
      <c r="R339" s="2">
        <f t="shared" si="30"/>
        <v>216948.95861559422</v>
      </c>
    </row>
    <row r="340" spans="1:18" x14ac:dyDescent="0.25">
      <c r="A340" s="59" t="s">
        <v>1046</v>
      </c>
      <c r="B340" s="2">
        <v>17925.805242597889</v>
      </c>
      <c r="C340" s="2">
        <v>33415.411257077307</v>
      </c>
      <c r="D340" s="2">
        <v>287.52371114170921</v>
      </c>
      <c r="E340" s="2">
        <v>597.75360944998749</v>
      </c>
      <c r="F340" s="2">
        <v>55145</v>
      </c>
      <c r="G340" s="2">
        <v>52113</v>
      </c>
      <c r="H340" s="2">
        <v>2912</v>
      </c>
      <c r="I340" s="3">
        <v>5</v>
      </c>
      <c r="J340" s="3">
        <v>20</v>
      </c>
      <c r="K340" s="2">
        <v>37693.07</v>
      </c>
      <c r="L340" s="2">
        <v>18213.328953739601</v>
      </c>
      <c r="N340" s="2">
        <f t="shared" si="26"/>
        <v>23248.916518473885</v>
      </c>
      <c r="O340" s="2">
        <f t="shared" si="27"/>
        <v>34013.164866527295</v>
      </c>
      <c r="P340" s="2">
        <f t="shared" si="28"/>
        <v>18213.328953739598</v>
      </c>
      <c r="Q340" s="2">
        <f t="shared" si="29"/>
        <v>55145</v>
      </c>
      <c r="R340" s="2">
        <f t="shared" si="30"/>
        <v>3679.9051334727055</v>
      </c>
    </row>
    <row r="341" spans="1:18" x14ac:dyDescent="0.25">
      <c r="A341" s="59" t="s">
        <v>1056</v>
      </c>
      <c r="B341" s="2">
        <v>0</v>
      </c>
      <c r="C341" s="2">
        <v>0</v>
      </c>
      <c r="D341" s="2">
        <v>13913.643407825681</v>
      </c>
      <c r="E341" s="2">
        <v>56275.069074631341</v>
      </c>
      <c r="F341" s="2">
        <v>1205713</v>
      </c>
      <c r="G341" s="2">
        <v>1117399</v>
      </c>
      <c r="H341" s="2">
        <v>36843</v>
      </c>
      <c r="I341" s="3">
        <v>11</v>
      </c>
      <c r="J341" s="3">
        <v>162</v>
      </c>
      <c r="K341" s="2">
        <v>1130229.73</v>
      </c>
      <c r="L341" s="2">
        <v>13913.643407825681</v>
      </c>
      <c r="N341" s="2">
        <f t="shared" si="26"/>
        <v>38465.529100910004</v>
      </c>
      <c r="O341" s="2">
        <f t="shared" si="27"/>
        <v>56275.069074631341</v>
      </c>
      <c r="P341" s="2">
        <f t="shared" si="28"/>
        <v>13913.643407825681</v>
      </c>
      <c r="Q341" s="2">
        <f t="shared" si="29"/>
        <v>1205713</v>
      </c>
      <c r="R341" s="2">
        <f t="shared" si="30"/>
        <v>1073954.6609253685</v>
      </c>
    </row>
    <row r="342" spans="1:18" x14ac:dyDescent="0.25">
      <c r="A342" s="59" t="s">
        <v>1054</v>
      </c>
      <c r="B342" s="2">
        <v>0</v>
      </c>
      <c r="C342" s="2">
        <v>0</v>
      </c>
      <c r="D342" s="2">
        <v>14219.073055051729</v>
      </c>
      <c r="E342" s="2">
        <v>56281.037229945083</v>
      </c>
      <c r="F342" s="2">
        <v>61658</v>
      </c>
      <c r="G342" s="2">
        <v>54179</v>
      </c>
      <c r="H342" s="2">
        <v>5804</v>
      </c>
      <c r="I342" s="3">
        <v>7</v>
      </c>
      <c r="J342" s="3">
        <v>25</v>
      </c>
      <c r="K342" s="2">
        <v>103827.06</v>
      </c>
      <c r="L342" s="2">
        <v>14219.073055051729</v>
      </c>
      <c r="N342" s="2">
        <f t="shared" si="26"/>
        <v>38469.608496203065</v>
      </c>
      <c r="O342" s="2">
        <f t="shared" si="27"/>
        <v>56281.037229945083</v>
      </c>
      <c r="P342" s="2">
        <f t="shared" si="28"/>
        <v>14219.073055051729</v>
      </c>
      <c r="Q342" s="2">
        <f t="shared" si="29"/>
        <v>61658</v>
      </c>
      <c r="R342" s="2">
        <f t="shared" si="30"/>
        <v>47546.022770054915</v>
      </c>
    </row>
    <row r="343" spans="1:18" x14ac:dyDescent="0.25">
      <c r="A343" s="59" t="s">
        <v>1047</v>
      </c>
      <c r="B343" s="2">
        <v>0</v>
      </c>
      <c r="C343" s="2">
        <v>3290.6464117980108</v>
      </c>
      <c r="D343" s="2">
        <v>17813.325694777541</v>
      </c>
      <c r="E343" s="2">
        <v>68224.82050887993</v>
      </c>
      <c r="F343" s="2">
        <v>227109</v>
      </c>
      <c r="G343" s="2">
        <v>222931</v>
      </c>
      <c r="H343" s="2">
        <v>3275</v>
      </c>
      <c r="I343" s="3">
        <v>7</v>
      </c>
      <c r="J343" s="3">
        <v>45</v>
      </c>
      <c r="K343" s="2">
        <v>1067156.3400000001</v>
      </c>
      <c r="L343" s="2">
        <v>17813.325694777541</v>
      </c>
      <c r="N343" s="2">
        <f t="shared" si="26"/>
        <v>48882.752509007471</v>
      </c>
      <c r="O343" s="2">
        <f t="shared" si="27"/>
        <v>71515.466920677936</v>
      </c>
      <c r="P343" s="2">
        <f t="shared" si="28"/>
        <v>17813.325694777541</v>
      </c>
      <c r="Q343" s="2">
        <f t="shared" si="29"/>
        <v>227109</v>
      </c>
      <c r="R343" s="2">
        <f t="shared" si="30"/>
        <v>995640.87307932216</v>
      </c>
    </row>
    <row r="344" spans="1:18" x14ac:dyDescent="0.25">
      <c r="A344" s="59" t="s">
        <v>1052</v>
      </c>
      <c r="B344" s="2">
        <v>0</v>
      </c>
      <c r="C344" s="2">
        <v>0</v>
      </c>
      <c r="D344" s="2">
        <v>16204.78356002042</v>
      </c>
      <c r="E344" s="2">
        <v>60827.099905130453</v>
      </c>
      <c r="F344" s="2">
        <v>218203</v>
      </c>
      <c r="G344" s="2">
        <v>212181</v>
      </c>
      <c r="H344" s="2">
        <v>5795</v>
      </c>
      <c r="I344" s="3">
        <v>6</v>
      </c>
      <c r="J344" s="3">
        <v>30</v>
      </c>
      <c r="K344" s="2">
        <v>105410.02</v>
      </c>
      <c r="L344" s="2">
        <v>16204.78356002042</v>
      </c>
      <c r="N344" s="2">
        <f t="shared" si="26"/>
        <v>41576.965075277134</v>
      </c>
      <c r="O344" s="2">
        <f t="shared" si="27"/>
        <v>60827.099905130453</v>
      </c>
      <c r="P344" s="2">
        <f t="shared" si="28"/>
        <v>16204.78356002042</v>
      </c>
      <c r="Q344" s="2">
        <f t="shared" si="29"/>
        <v>218203</v>
      </c>
      <c r="R344" s="2">
        <f t="shared" si="30"/>
        <v>44582.920094869551</v>
      </c>
    </row>
    <row r="345" spans="1:18" x14ac:dyDescent="0.25">
      <c r="A345" s="59" t="s">
        <v>693</v>
      </c>
      <c r="B345" s="2">
        <v>0</v>
      </c>
      <c r="C345" s="2">
        <v>0</v>
      </c>
      <c r="D345" s="2">
        <v>16281.79448881071</v>
      </c>
      <c r="E345" s="2">
        <v>66338.763173476633</v>
      </c>
      <c r="F345" s="2">
        <v>11194</v>
      </c>
      <c r="G345" s="2">
        <v>1812</v>
      </c>
      <c r="H345" s="2">
        <v>9346</v>
      </c>
      <c r="I345" s="3">
        <v>4</v>
      </c>
      <c r="J345" s="3">
        <v>9</v>
      </c>
      <c r="K345" s="2">
        <v>66338.759999999995</v>
      </c>
      <c r="L345" s="2">
        <v>16281.79448881071</v>
      </c>
      <c r="N345" s="2">
        <f t="shared" si="26"/>
        <v>45344.335730332627</v>
      </c>
      <c r="O345" s="2">
        <f t="shared" si="27"/>
        <v>66338.763173476633</v>
      </c>
      <c r="P345" s="2">
        <f t="shared" si="28"/>
        <v>16281.79448881071</v>
      </c>
      <c r="Q345" s="2">
        <f t="shared" si="29"/>
        <v>11194</v>
      </c>
      <c r="R345" s="2">
        <f t="shared" si="30"/>
        <v>-3.173476638039574E-3</v>
      </c>
    </row>
    <row r="346" spans="1:18" x14ac:dyDescent="0.25">
      <c r="A346" s="59" t="s">
        <v>705</v>
      </c>
      <c r="B346" s="2">
        <v>0</v>
      </c>
      <c r="C346" s="2">
        <v>0</v>
      </c>
      <c r="D346" s="2">
        <v>17275.875487162859</v>
      </c>
      <c r="E346" s="2">
        <v>54914.458963583857</v>
      </c>
      <c r="F346" s="2">
        <v>6569</v>
      </c>
      <c r="G346" s="2">
        <v>84</v>
      </c>
      <c r="H346" s="2">
        <v>6442</v>
      </c>
      <c r="I346" s="3">
        <v>7</v>
      </c>
      <c r="J346" s="3">
        <v>24</v>
      </c>
      <c r="K346" s="2">
        <v>72422.41</v>
      </c>
      <c r="L346" s="2">
        <v>17275.875487162859</v>
      </c>
      <c r="N346" s="2">
        <f t="shared" si="26"/>
        <v>37535.515354466064</v>
      </c>
      <c r="O346" s="2">
        <f t="shared" si="27"/>
        <v>54914.458963583857</v>
      </c>
      <c r="P346" s="2">
        <f t="shared" si="28"/>
        <v>17275.875487162859</v>
      </c>
      <c r="Q346" s="2">
        <f t="shared" si="29"/>
        <v>6569</v>
      </c>
      <c r="R346" s="2">
        <f t="shared" si="30"/>
        <v>17507.951036416147</v>
      </c>
    </row>
    <row r="347" spans="1:18" x14ac:dyDescent="0.25">
      <c r="A347" s="59" t="s">
        <v>694</v>
      </c>
      <c r="B347" s="2">
        <v>0</v>
      </c>
      <c r="C347" s="2">
        <v>0</v>
      </c>
      <c r="D347" s="2">
        <v>17670.614202515429</v>
      </c>
      <c r="E347" s="2">
        <v>41848.695741428492</v>
      </c>
      <c r="F347" s="2">
        <v>3680</v>
      </c>
      <c r="G347" s="2">
        <v>300</v>
      </c>
      <c r="H347" s="2">
        <v>3321</v>
      </c>
      <c r="I347" s="3">
        <v>3</v>
      </c>
      <c r="J347" s="3">
        <v>5</v>
      </c>
      <c r="K347" s="2">
        <v>56032.69</v>
      </c>
      <c r="L347" s="2">
        <v>17670.614202515429</v>
      </c>
      <c r="N347" s="2">
        <f t="shared" si="26"/>
        <v>28604.713425446676</v>
      </c>
      <c r="O347" s="2">
        <f t="shared" si="27"/>
        <v>41848.695741428492</v>
      </c>
      <c r="P347" s="2">
        <f t="shared" si="28"/>
        <v>17670.614202515429</v>
      </c>
      <c r="Q347" s="2">
        <f t="shared" si="29"/>
        <v>3680</v>
      </c>
      <c r="R347" s="2">
        <f t="shared" si="30"/>
        <v>14183.994258571511</v>
      </c>
    </row>
    <row r="348" spans="1:18" x14ac:dyDescent="0.25">
      <c r="A348" s="59" t="s">
        <v>691</v>
      </c>
      <c r="B348" s="2">
        <v>0</v>
      </c>
      <c r="C348" s="2">
        <v>0</v>
      </c>
      <c r="D348" s="2">
        <v>15716.36499024009</v>
      </c>
      <c r="E348" s="2">
        <v>60553.665450159868</v>
      </c>
      <c r="F348" s="2">
        <v>400</v>
      </c>
      <c r="G348" s="2">
        <v>284</v>
      </c>
      <c r="H348" s="2">
        <v>116</v>
      </c>
      <c r="I348" s="3">
        <v>2</v>
      </c>
      <c r="J348" s="3">
        <v>3</v>
      </c>
      <c r="K348" s="2">
        <v>77390.97</v>
      </c>
      <c r="L348" s="2">
        <v>15716.36499024009</v>
      </c>
      <c r="N348" s="2">
        <f t="shared" si="26"/>
        <v>41390.065242761353</v>
      </c>
      <c r="O348" s="2">
        <f t="shared" si="27"/>
        <v>60553.665450159868</v>
      </c>
      <c r="P348" s="2">
        <f t="shared" si="28"/>
        <v>15716.36499024009</v>
      </c>
      <c r="Q348" s="2">
        <f t="shared" si="29"/>
        <v>400</v>
      </c>
      <c r="R348" s="2">
        <f t="shared" si="30"/>
        <v>16837.304549840133</v>
      </c>
    </row>
    <row r="349" spans="1:18" x14ac:dyDescent="0.25">
      <c r="A349" s="59" t="s">
        <v>1063</v>
      </c>
      <c r="B349" s="2">
        <v>0</v>
      </c>
      <c r="C349" s="2">
        <v>0</v>
      </c>
      <c r="D349" s="2">
        <v>14024.075532818981</v>
      </c>
      <c r="E349" s="2">
        <v>53992.559991386399</v>
      </c>
      <c r="F349" s="2">
        <v>91374</v>
      </c>
      <c r="G349" s="2">
        <v>2243</v>
      </c>
      <c r="H349" s="2">
        <v>38477</v>
      </c>
      <c r="I349" s="3">
        <v>5</v>
      </c>
      <c r="J349" s="3">
        <v>42</v>
      </c>
      <c r="K349" s="2">
        <v>658052.44999999995</v>
      </c>
      <c r="L349" s="2">
        <v>14024.075532818981</v>
      </c>
      <c r="N349" s="2">
        <f t="shared" si="26"/>
        <v>36905.372516326999</v>
      </c>
      <c r="O349" s="2">
        <f t="shared" si="27"/>
        <v>53992.559991386399</v>
      </c>
      <c r="P349" s="2">
        <f t="shared" si="28"/>
        <v>14024.075532818981</v>
      </c>
      <c r="Q349" s="2">
        <f t="shared" si="29"/>
        <v>91374</v>
      </c>
      <c r="R349" s="2">
        <f t="shared" si="30"/>
        <v>604059.89000861358</v>
      </c>
    </row>
    <row r="350" spans="1:18" x14ac:dyDescent="0.25">
      <c r="A350" s="59" t="s">
        <v>704</v>
      </c>
      <c r="B350" s="2">
        <v>0</v>
      </c>
      <c r="C350" s="2">
        <v>0</v>
      </c>
      <c r="D350" s="2">
        <v>14526.51483590904</v>
      </c>
      <c r="E350" s="2">
        <v>54696.182266856231</v>
      </c>
      <c r="F350" s="2">
        <v>8311</v>
      </c>
      <c r="G350" s="2">
        <v>2050</v>
      </c>
      <c r="H350" s="2">
        <v>6261</v>
      </c>
      <c r="I350" s="3">
        <v>2</v>
      </c>
      <c r="J350" s="3">
        <v>13</v>
      </c>
      <c r="K350" s="2">
        <v>54696.36</v>
      </c>
      <c r="L350" s="2">
        <v>14526.51483590904</v>
      </c>
      <c r="N350" s="2">
        <f t="shared" si="26"/>
        <v>37386.31733893112</v>
      </c>
      <c r="O350" s="2">
        <f t="shared" si="27"/>
        <v>54696.182266856231</v>
      </c>
      <c r="P350" s="2">
        <f t="shared" si="28"/>
        <v>14526.51483590904</v>
      </c>
      <c r="Q350" s="2">
        <f t="shared" si="29"/>
        <v>8311</v>
      </c>
      <c r="R350" s="2">
        <f t="shared" si="30"/>
        <v>0.17773314376972849</v>
      </c>
    </row>
    <row r="351" spans="1:18" x14ac:dyDescent="0.25">
      <c r="A351" s="59" t="s">
        <v>1050</v>
      </c>
      <c r="B351" s="2">
        <v>0</v>
      </c>
      <c r="C351" s="2">
        <v>0</v>
      </c>
      <c r="D351" s="2">
        <v>15693.37155746704</v>
      </c>
      <c r="E351" s="2">
        <v>59351.811511392429</v>
      </c>
      <c r="F351" s="2">
        <v>12862</v>
      </c>
      <c r="G351" s="2">
        <v>9713</v>
      </c>
      <c r="H351" s="2">
        <v>1471</v>
      </c>
      <c r="I351" s="3">
        <v>14</v>
      </c>
      <c r="J351" s="3">
        <v>103</v>
      </c>
      <c r="K351" s="2">
        <v>188631.7</v>
      </c>
      <c r="L351" s="2">
        <v>15693.37155746704</v>
      </c>
      <c r="N351" s="2">
        <f t="shared" si="26"/>
        <v>40568.565626378964</v>
      </c>
      <c r="O351" s="2">
        <f t="shared" si="27"/>
        <v>59351.811511392429</v>
      </c>
      <c r="P351" s="2">
        <f t="shared" si="28"/>
        <v>15693.37155746704</v>
      </c>
      <c r="Q351" s="2">
        <f t="shared" si="29"/>
        <v>12862</v>
      </c>
      <c r="R351" s="2">
        <f t="shared" si="30"/>
        <v>129279.88848860758</v>
      </c>
    </row>
    <row r="352" spans="1:18" x14ac:dyDescent="0.25">
      <c r="A352" s="59" t="s">
        <v>702</v>
      </c>
      <c r="B352" s="2">
        <v>0</v>
      </c>
      <c r="C352" s="2">
        <v>0</v>
      </c>
      <c r="D352" s="2">
        <v>18601.57137999616</v>
      </c>
      <c r="E352" s="2">
        <v>55719.51984989932</v>
      </c>
      <c r="F352" s="2">
        <v>4240</v>
      </c>
      <c r="G352" s="2">
        <v>1080</v>
      </c>
      <c r="H352" s="2">
        <v>3148</v>
      </c>
      <c r="I352" s="3">
        <v>4</v>
      </c>
      <c r="J352" s="3">
        <v>11</v>
      </c>
      <c r="K352" s="2">
        <v>55807.7</v>
      </c>
      <c r="L352" s="2">
        <v>18601.57137999616</v>
      </c>
      <c r="N352" s="2">
        <f t="shared" si="26"/>
        <v>38085.796206356332</v>
      </c>
      <c r="O352" s="2">
        <f t="shared" si="27"/>
        <v>55719.51984989932</v>
      </c>
      <c r="P352" s="2">
        <f t="shared" si="28"/>
        <v>18601.57137999616</v>
      </c>
      <c r="Q352" s="2">
        <f t="shared" si="29"/>
        <v>4240</v>
      </c>
      <c r="R352" s="2">
        <f t="shared" si="30"/>
        <v>88.180150100677565</v>
      </c>
    </row>
    <row r="353" spans="1:18" x14ac:dyDescent="0.25">
      <c r="A353" s="59" t="s">
        <v>696</v>
      </c>
      <c r="B353" s="2">
        <v>0</v>
      </c>
      <c r="C353" s="2">
        <v>0</v>
      </c>
      <c r="D353" s="2">
        <v>17030.347486498991</v>
      </c>
      <c r="E353" s="2">
        <v>58823.699163570622</v>
      </c>
      <c r="F353" s="2">
        <v>39418</v>
      </c>
      <c r="G353" s="2">
        <v>10887</v>
      </c>
      <c r="H353" s="2">
        <v>28200</v>
      </c>
      <c r="I353" s="3">
        <v>7</v>
      </c>
      <c r="J353" s="3">
        <v>37</v>
      </c>
      <c r="K353" s="2">
        <v>60594.81</v>
      </c>
      <c r="L353" s="2">
        <v>17030.347486498991</v>
      </c>
      <c r="N353" s="2">
        <f t="shared" si="26"/>
        <v>40207.586577970345</v>
      </c>
      <c r="O353" s="2">
        <f t="shared" si="27"/>
        <v>58823.699163570622</v>
      </c>
      <c r="P353" s="2">
        <f t="shared" si="28"/>
        <v>17030.347486498991</v>
      </c>
      <c r="Q353" s="2">
        <f t="shared" si="29"/>
        <v>39418</v>
      </c>
      <c r="R353" s="2">
        <f t="shared" si="30"/>
        <v>1771.1108364293759</v>
      </c>
    </row>
    <row r="354" spans="1:18" x14ac:dyDescent="0.25">
      <c r="A354" s="59" t="s">
        <v>695</v>
      </c>
      <c r="B354" s="2">
        <v>6940.7392531730584</v>
      </c>
      <c r="C354" s="2">
        <v>26574.839749906951</v>
      </c>
      <c r="D354" s="2">
        <v>0</v>
      </c>
      <c r="E354" s="2">
        <v>0</v>
      </c>
      <c r="F354" s="2">
        <v>6921</v>
      </c>
      <c r="G354" s="2">
        <v>3340</v>
      </c>
      <c r="H354" s="2">
        <v>20</v>
      </c>
      <c r="I354" s="3">
        <v>10</v>
      </c>
      <c r="J354" s="3">
        <v>121</v>
      </c>
      <c r="K354" s="2">
        <v>30588.85</v>
      </c>
      <c r="L354" s="2">
        <v>6940.7392531730584</v>
      </c>
      <c r="N354" s="2">
        <f t="shared" si="26"/>
        <v>18164.620471570026</v>
      </c>
      <c r="O354" s="2">
        <f t="shared" si="27"/>
        <v>26574.839749906951</v>
      </c>
      <c r="P354" s="2">
        <f t="shared" si="28"/>
        <v>6940.7392531730584</v>
      </c>
      <c r="Q354" s="2">
        <f t="shared" si="29"/>
        <v>6921</v>
      </c>
      <c r="R354" s="2">
        <f t="shared" si="30"/>
        <v>4014.0102500930479</v>
      </c>
    </row>
    <row r="355" spans="1:18" x14ac:dyDescent="0.25">
      <c r="A355" s="59" t="s">
        <v>698</v>
      </c>
      <c r="B355" s="2">
        <v>0</v>
      </c>
      <c r="C355" s="2">
        <v>0</v>
      </c>
      <c r="D355" s="2">
        <v>13524.229851340981</v>
      </c>
      <c r="E355" s="2">
        <v>40809.760551701402</v>
      </c>
      <c r="F355" s="2">
        <v>9560</v>
      </c>
      <c r="G355" s="2">
        <v>6115</v>
      </c>
      <c r="H355" s="2">
        <v>3440</v>
      </c>
      <c r="I355" s="3">
        <v>3</v>
      </c>
      <c r="J355" s="3">
        <v>7</v>
      </c>
      <c r="K355" s="2">
        <v>40809.760000000002</v>
      </c>
      <c r="L355" s="2">
        <v>13524.229851340981</v>
      </c>
      <c r="N355" s="2">
        <f t="shared" si="26"/>
        <v>27894.573172728229</v>
      </c>
      <c r="O355" s="2">
        <f t="shared" si="27"/>
        <v>40809.760551701402</v>
      </c>
      <c r="P355" s="2">
        <f t="shared" si="28"/>
        <v>13524.229851340981</v>
      </c>
      <c r="Q355" s="2">
        <f t="shared" si="29"/>
        <v>9560</v>
      </c>
      <c r="R355" s="2">
        <f t="shared" si="30"/>
        <v>-5.517013996723108E-4</v>
      </c>
    </row>
    <row r="356" spans="1:18" x14ac:dyDescent="0.25">
      <c r="A356" s="59" t="s">
        <v>699</v>
      </c>
      <c r="B356" s="2">
        <v>0</v>
      </c>
      <c r="C356" s="2">
        <v>0</v>
      </c>
      <c r="D356" s="2">
        <v>16872.590772808238</v>
      </c>
      <c r="E356" s="2">
        <v>55399.429993623417</v>
      </c>
      <c r="F356" s="2">
        <v>7425</v>
      </c>
      <c r="G356" s="2">
        <v>5594</v>
      </c>
      <c r="H356" s="2">
        <v>1831</v>
      </c>
      <c r="I356" s="3">
        <v>4</v>
      </c>
      <c r="J356" s="3">
        <v>9</v>
      </c>
      <c r="K356" s="2">
        <v>75946.22</v>
      </c>
      <c r="L356" s="2">
        <v>16872.590772808238</v>
      </c>
      <c r="N356" s="2">
        <f t="shared" si="26"/>
        <v>37867.006147384425</v>
      </c>
      <c r="O356" s="2">
        <f t="shared" si="27"/>
        <v>55399.429993623417</v>
      </c>
      <c r="P356" s="2">
        <f t="shared" si="28"/>
        <v>16872.590772808238</v>
      </c>
      <c r="Q356" s="2">
        <f t="shared" si="29"/>
        <v>7425</v>
      </c>
      <c r="R356" s="2">
        <f t="shared" si="30"/>
        <v>20546.790006376585</v>
      </c>
    </row>
    <row r="357" spans="1:18" x14ac:dyDescent="0.25">
      <c r="A357" s="59" t="s">
        <v>648</v>
      </c>
      <c r="B357" s="2">
        <v>0</v>
      </c>
      <c r="C357" s="2">
        <v>0</v>
      </c>
      <c r="D357" s="2">
        <v>16848.747559200801</v>
      </c>
      <c r="E357" s="2">
        <v>59387.087162863238</v>
      </c>
      <c r="F357" s="2">
        <v>43006</v>
      </c>
      <c r="G357" s="2">
        <v>16526</v>
      </c>
      <c r="H357" s="2">
        <v>26434</v>
      </c>
      <c r="I357" s="3">
        <v>6</v>
      </c>
      <c r="J357" s="3">
        <v>20</v>
      </c>
      <c r="K357" s="2">
        <v>59841.120000000003</v>
      </c>
      <c r="L357" s="2">
        <v>16848.747559200801</v>
      </c>
      <c r="N357" s="2">
        <f t="shared" si="26"/>
        <v>40592.677486577741</v>
      </c>
      <c r="O357" s="2">
        <f t="shared" si="27"/>
        <v>59387.087162863238</v>
      </c>
      <c r="P357" s="2">
        <f t="shared" si="28"/>
        <v>16848.747559200801</v>
      </c>
      <c r="Q357" s="2">
        <f t="shared" si="29"/>
        <v>43006</v>
      </c>
      <c r="R357" s="2">
        <f t="shared" si="30"/>
        <v>454.03283713676501</v>
      </c>
    </row>
    <row r="358" spans="1:18" x14ac:dyDescent="0.25">
      <c r="A358" s="59" t="s">
        <v>700</v>
      </c>
      <c r="B358" s="2">
        <v>11628.03297973346</v>
      </c>
      <c r="C358" s="2">
        <v>45382.492266305228</v>
      </c>
      <c r="D358" s="2">
        <v>0</v>
      </c>
      <c r="E358" s="2">
        <v>13924.160895643839</v>
      </c>
      <c r="F358" s="2">
        <v>14028</v>
      </c>
      <c r="G358" s="2">
        <v>11831</v>
      </c>
      <c r="H358" s="2">
        <v>2194</v>
      </c>
      <c r="I358" s="3">
        <v>4</v>
      </c>
      <c r="J358" s="3">
        <v>11</v>
      </c>
      <c r="K358" s="2">
        <v>169444.18</v>
      </c>
      <c r="L358" s="2">
        <v>11628.03297973346</v>
      </c>
      <c r="N358" s="2">
        <f t="shared" si="26"/>
        <v>40537.698675289859</v>
      </c>
      <c r="O358" s="2">
        <f t="shared" si="27"/>
        <v>59306.653161949071</v>
      </c>
      <c r="P358" s="2">
        <f t="shared" si="28"/>
        <v>11628.03297973346</v>
      </c>
      <c r="Q358" s="2">
        <f t="shared" si="29"/>
        <v>14028</v>
      </c>
      <c r="R358" s="2">
        <f t="shared" si="30"/>
        <v>110137.52683805092</v>
      </c>
    </row>
    <row r="359" spans="1:18" x14ac:dyDescent="0.25">
      <c r="A359" s="59" t="s">
        <v>1053</v>
      </c>
      <c r="B359" s="2">
        <v>0</v>
      </c>
      <c r="C359" s="2">
        <v>0</v>
      </c>
      <c r="D359" s="2">
        <v>20203.862426389082</v>
      </c>
      <c r="E359" s="2">
        <v>69718.465239045574</v>
      </c>
      <c r="F359" s="2">
        <v>41839</v>
      </c>
      <c r="G359" s="2">
        <v>26276</v>
      </c>
      <c r="H359" s="2">
        <v>11328</v>
      </c>
      <c r="I359" s="3">
        <v>8</v>
      </c>
      <c r="J359" s="3">
        <v>83</v>
      </c>
      <c r="K359" s="2">
        <v>351367.36</v>
      </c>
      <c r="L359" s="2">
        <v>20203.862426389082</v>
      </c>
      <c r="N359" s="2">
        <f t="shared" si="26"/>
        <v>47654.453341794651</v>
      </c>
      <c r="O359" s="2">
        <f t="shared" si="27"/>
        <v>69718.465239045574</v>
      </c>
      <c r="P359" s="2">
        <f t="shared" si="28"/>
        <v>20203.862426389082</v>
      </c>
      <c r="Q359" s="2">
        <f t="shared" si="29"/>
        <v>41839</v>
      </c>
      <c r="R359" s="2">
        <f t="shared" si="30"/>
        <v>281648.89476095443</v>
      </c>
    </row>
    <row r="360" spans="1:18" x14ac:dyDescent="0.25">
      <c r="A360" s="59" t="s">
        <v>1061</v>
      </c>
      <c r="B360" s="2">
        <v>0</v>
      </c>
      <c r="C360" s="2">
        <v>0</v>
      </c>
      <c r="D360" s="2">
        <v>13432.28313240237</v>
      </c>
      <c r="E360" s="2">
        <v>54066.55666370612</v>
      </c>
      <c r="F360" s="2">
        <v>616</v>
      </c>
      <c r="G360" s="2">
        <v>98</v>
      </c>
      <c r="H360" s="2">
        <v>353</v>
      </c>
      <c r="I360" s="3">
        <v>10</v>
      </c>
      <c r="J360" s="3">
        <v>81</v>
      </c>
      <c r="K360" s="2">
        <v>194139.61</v>
      </c>
      <c r="L360" s="2">
        <v>13432.28313240237</v>
      </c>
      <c r="N360" s="2">
        <f t="shared" si="26"/>
        <v>36955.951239717098</v>
      </c>
      <c r="O360" s="2">
        <f t="shared" si="27"/>
        <v>54066.55666370612</v>
      </c>
      <c r="P360" s="2">
        <f t="shared" si="28"/>
        <v>13432.28313240237</v>
      </c>
      <c r="Q360" s="2">
        <f t="shared" si="29"/>
        <v>616</v>
      </c>
      <c r="R360" s="2">
        <f t="shared" si="30"/>
        <v>140073.05333629387</v>
      </c>
    </row>
    <row r="361" spans="1:18" x14ac:dyDescent="0.25">
      <c r="A361" s="59" t="s">
        <v>701</v>
      </c>
      <c r="B361" s="2">
        <v>5873.0122851351543</v>
      </c>
      <c r="C361" s="2">
        <v>24405.965704907121</v>
      </c>
      <c r="D361" s="2">
        <v>0</v>
      </c>
      <c r="E361" s="2">
        <v>0</v>
      </c>
      <c r="F361" s="2">
        <v>33688</v>
      </c>
      <c r="G361" s="2">
        <v>32851</v>
      </c>
      <c r="H361" s="2">
        <v>421</v>
      </c>
      <c r="I361" s="3">
        <v>7</v>
      </c>
      <c r="J361" s="3">
        <v>21</v>
      </c>
      <c r="K361" s="2">
        <v>1775758.1</v>
      </c>
      <c r="L361" s="2">
        <v>5873.0122851351543</v>
      </c>
      <c r="N361" s="2">
        <f t="shared" si="26"/>
        <v>16682.136503695914</v>
      </c>
      <c r="O361" s="2">
        <f t="shared" si="27"/>
        <v>24405.965704907121</v>
      </c>
      <c r="P361" s="2">
        <f t="shared" si="28"/>
        <v>5873.0122851351543</v>
      </c>
      <c r="Q361" s="2">
        <f t="shared" si="29"/>
        <v>33688</v>
      </c>
      <c r="R361" s="2">
        <f t="shared" si="30"/>
        <v>1751352.1342950929</v>
      </c>
    </row>
    <row r="362" spans="1:18" x14ac:dyDescent="0.25">
      <c r="A362" s="59" t="s">
        <v>1055</v>
      </c>
      <c r="B362" s="2">
        <v>0</v>
      </c>
      <c r="C362" s="2">
        <v>0</v>
      </c>
      <c r="D362" s="2">
        <v>16375.296560430639</v>
      </c>
      <c r="E362" s="2">
        <v>31506.4536447707</v>
      </c>
      <c r="F362" s="2">
        <v>28288</v>
      </c>
      <c r="G362" s="2">
        <v>4863</v>
      </c>
      <c r="H362" s="2">
        <v>1486</v>
      </c>
      <c r="I362" s="3">
        <v>11</v>
      </c>
      <c r="J362" s="3">
        <v>54</v>
      </c>
      <c r="K362" s="2">
        <v>245038.91</v>
      </c>
      <c r="L362" s="2">
        <v>16375.296560430639</v>
      </c>
      <c r="N362" s="2">
        <f t="shared" si="26"/>
        <v>21535.511718913669</v>
      </c>
      <c r="O362" s="2">
        <f t="shared" si="27"/>
        <v>31506.4536447707</v>
      </c>
      <c r="P362" s="2">
        <f t="shared" si="28"/>
        <v>16375.296560430639</v>
      </c>
      <c r="Q362" s="2">
        <f t="shared" si="29"/>
        <v>28288</v>
      </c>
      <c r="R362" s="2">
        <f t="shared" si="30"/>
        <v>213532.45635522931</v>
      </c>
    </row>
    <row r="363" spans="1:18" x14ac:dyDescent="0.25">
      <c r="A363" s="59" t="s">
        <v>668</v>
      </c>
      <c r="B363" s="2">
        <v>1157.16399720407</v>
      </c>
      <c r="C363" s="2">
        <v>4087.9043029262539</v>
      </c>
      <c r="D363" s="2">
        <v>17263.977099801421</v>
      </c>
      <c r="E363" s="2">
        <v>52670.270292131449</v>
      </c>
      <c r="F363" s="2">
        <v>349533</v>
      </c>
      <c r="G363" s="2">
        <v>9944</v>
      </c>
      <c r="H363" s="2">
        <v>345</v>
      </c>
      <c r="I363" s="3">
        <v>6</v>
      </c>
      <c r="J363" s="3">
        <v>31</v>
      </c>
      <c r="K363" s="2">
        <v>10156508.01</v>
      </c>
      <c r="L363" s="2">
        <v>18421.141097005489</v>
      </c>
      <c r="N363" s="2">
        <f t="shared" si="26"/>
        <v>38795.744767640259</v>
      </c>
      <c r="O363" s="2">
        <f t="shared" si="27"/>
        <v>56758.174595057702</v>
      </c>
      <c r="P363" s="2">
        <f t="shared" si="28"/>
        <v>18421.141097005489</v>
      </c>
      <c r="Q363" s="2">
        <f t="shared" si="29"/>
        <v>349533</v>
      </c>
      <c r="R363" s="2">
        <f t="shared" si="30"/>
        <v>10099749.835404942</v>
      </c>
    </row>
    <row r="364" spans="1:18" x14ac:dyDescent="0.25">
      <c r="A364" s="59" t="s">
        <v>716</v>
      </c>
      <c r="B364" s="2">
        <v>0</v>
      </c>
      <c r="C364" s="2">
        <v>0</v>
      </c>
      <c r="D364" s="2">
        <v>13857.92083928047</v>
      </c>
      <c r="E364" s="2">
        <v>52768.076210686733</v>
      </c>
      <c r="F364" s="2">
        <v>76668</v>
      </c>
      <c r="G364" s="2">
        <v>7740</v>
      </c>
      <c r="H364" s="2">
        <v>14958</v>
      </c>
      <c r="I364" s="3">
        <v>10</v>
      </c>
      <c r="J364" s="3">
        <v>79</v>
      </c>
      <c r="K364" s="2">
        <v>60620.3</v>
      </c>
      <c r="L364" s="2">
        <v>13857.92083928047</v>
      </c>
      <c r="N364" s="2">
        <f t="shared" si="26"/>
        <v>36068.404791993664</v>
      </c>
      <c r="O364" s="2">
        <f t="shared" si="27"/>
        <v>52768.076210686733</v>
      </c>
      <c r="P364" s="2">
        <f t="shared" si="28"/>
        <v>13857.92083928047</v>
      </c>
      <c r="Q364" s="2">
        <f t="shared" si="29"/>
        <v>76668</v>
      </c>
      <c r="R364" s="2">
        <f t="shared" si="30"/>
        <v>7852.2237893132697</v>
      </c>
    </row>
    <row r="365" spans="1:18" x14ac:dyDescent="0.25">
      <c r="A365" s="59" t="s">
        <v>717</v>
      </c>
      <c r="B365" s="2">
        <v>0</v>
      </c>
      <c r="C365" s="2">
        <v>0</v>
      </c>
      <c r="D365" s="2">
        <v>13191.554453349139</v>
      </c>
      <c r="E365" s="2">
        <v>49153.91654253818</v>
      </c>
      <c r="F365" s="2">
        <v>762</v>
      </c>
      <c r="G365" s="2">
        <v>148</v>
      </c>
      <c r="H365" s="2">
        <v>574</v>
      </c>
      <c r="I365" s="3">
        <v>9</v>
      </c>
      <c r="J365" s="3">
        <v>24</v>
      </c>
      <c r="K365" s="2">
        <v>60191.47</v>
      </c>
      <c r="L365" s="2">
        <v>13191.554453349139</v>
      </c>
      <c r="N365" s="2">
        <f t="shared" si="26"/>
        <v>33598.029078973464</v>
      </c>
      <c r="O365" s="2">
        <f t="shared" si="27"/>
        <v>49153.91654253818</v>
      </c>
      <c r="P365" s="2">
        <f t="shared" si="28"/>
        <v>13191.554453349139</v>
      </c>
      <c r="Q365" s="2">
        <f t="shared" si="29"/>
        <v>762</v>
      </c>
      <c r="R365" s="2">
        <f t="shared" si="30"/>
        <v>11037.553457461821</v>
      </c>
    </row>
    <row r="366" spans="1:18" x14ac:dyDescent="0.25">
      <c r="A366" s="59" t="s">
        <v>1057</v>
      </c>
      <c r="B366" s="2">
        <v>0</v>
      </c>
      <c r="C366" s="2">
        <v>0</v>
      </c>
      <c r="D366" s="2">
        <v>10644.00205178165</v>
      </c>
      <c r="E366" s="2">
        <v>39134.561842071467</v>
      </c>
      <c r="F366" s="2">
        <v>609714</v>
      </c>
      <c r="G366" s="2">
        <v>606189</v>
      </c>
      <c r="H366" s="2">
        <v>3233</v>
      </c>
      <c r="I366" s="3">
        <v>7</v>
      </c>
      <c r="J366" s="3">
        <v>29</v>
      </c>
      <c r="K366" s="2">
        <v>3012910.34</v>
      </c>
      <c r="L366" s="2">
        <v>10644.00205178165</v>
      </c>
      <c r="N366" s="2">
        <f t="shared" si="26"/>
        <v>26749.529625476054</v>
      </c>
      <c r="O366" s="2">
        <f t="shared" si="27"/>
        <v>39134.561842071467</v>
      </c>
      <c r="P366" s="2">
        <f t="shared" si="28"/>
        <v>10644.00205178165</v>
      </c>
      <c r="Q366" s="2">
        <f t="shared" si="29"/>
        <v>609714</v>
      </c>
      <c r="R366" s="2">
        <f t="shared" si="30"/>
        <v>2973775.7781579285</v>
      </c>
    </row>
    <row r="367" spans="1:18" x14ac:dyDescent="0.25">
      <c r="A367" s="59" t="s">
        <v>718</v>
      </c>
      <c r="B367" s="2">
        <v>0</v>
      </c>
      <c r="C367" s="2">
        <v>0</v>
      </c>
      <c r="D367" s="2">
        <v>13867.968255066189</v>
      </c>
      <c r="E367" s="2">
        <v>54628.325229101873</v>
      </c>
      <c r="F367" s="2">
        <v>72016</v>
      </c>
      <c r="G367" s="2">
        <v>67537</v>
      </c>
      <c r="H367" s="2">
        <v>169</v>
      </c>
      <c r="I367" s="3">
        <v>8</v>
      </c>
      <c r="J367" s="3">
        <v>47</v>
      </c>
      <c r="K367" s="2">
        <v>154643.79999999999</v>
      </c>
      <c r="L367" s="2">
        <v>13867.968255066189</v>
      </c>
      <c r="N367" s="2">
        <f t="shared" si="26"/>
        <v>37339.935221532382</v>
      </c>
      <c r="O367" s="2">
        <f t="shared" si="27"/>
        <v>54628.325229101873</v>
      </c>
      <c r="P367" s="2">
        <f t="shared" si="28"/>
        <v>13867.968255066189</v>
      </c>
      <c r="Q367" s="2">
        <f t="shared" si="29"/>
        <v>72016</v>
      </c>
      <c r="R367" s="2">
        <f t="shared" si="30"/>
        <v>100015.47477089812</v>
      </c>
    </row>
    <row r="368" spans="1:18" x14ac:dyDescent="0.25">
      <c r="A368" s="59" t="s">
        <v>1062</v>
      </c>
      <c r="B368" s="2">
        <v>16647.05630824497</v>
      </c>
      <c r="C368" s="2">
        <v>65593.791324992941</v>
      </c>
      <c r="D368" s="2">
        <v>804.58131975988158</v>
      </c>
      <c r="E368" s="2">
        <v>3209.56253943211</v>
      </c>
      <c r="F368" s="2">
        <v>20772</v>
      </c>
      <c r="G368" s="2">
        <v>20369</v>
      </c>
      <c r="H368" s="2">
        <v>187</v>
      </c>
      <c r="I368" s="3">
        <v>17</v>
      </c>
      <c r="J368" s="3">
        <v>117</v>
      </c>
      <c r="K368" s="2">
        <v>3362707.11</v>
      </c>
      <c r="L368" s="2">
        <v>17451.63762800485</v>
      </c>
      <c r="N368" s="2">
        <f t="shared" si="26"/>
        <v>47028.950009859909</v>
      </c>
      <c r="O368" s="2">
        <f t="shared" si="27"/>
        <v>68803.353864425051</v>
      </c>
      <c r="P368" s="2">
        <f t="shared" si="28"/>
        <v>17451.63762800485</v>
      </c>
      <c r="Q368" s="2">
        <f t="shared" si="29"/>
        <v>20772</v>
      </c>
      <c r="R368" s="2">
        <f t="shared" si="30"/>
        <v>3293903.7561355745</v>
      </c>
    </row>
    <row r="369" spans="1:18" x14ac:dyDescent="0.25">
      <c r="A369" s="59" t="s">
        <v>1070</v>
      </c>
      <c r="B369" s="2">
        <v>0</v>
      </c>
      <c r="C369" s="2">
        <v>0</v>
      </c>
      <c r="D369" s="2">
        <v>13685.10408789437</v>
      </c>
      <c r="E369" s="2">
        <v>50901.251891311033</v>
      </c>
      <c r="F369" s="2">
        <v>17338</v>
      </c>
      <c r="G369" s="2">
        <v>16501</v>
      </c>
      <c r="H369" s="2">
        <v>226</v>
      </c>
      <c r="I369" s="3">
        <v>9</v>
      </c>
      <c r="J369" s="3">
        <v>62</v>
      </c>
      <c r="K369" s="2">
        <v>183004.03</v>
      </c>
      <c r="L369" s="2">
        <v>13685.10408789437</v>
      </c>
      <c r="N369" s="2">
        <f t="shared" si="26"/>
        <v>34792.379966719775</v>
      </c>
      <c r="O369" s="2">
        <f t="shared" si="27"/>
        <v>50901.251891311033</v>
      </c>
      <c r="P369" s="2">
        <f t="shared" si="28"/>
        <v>13685.10408789437</v>
      </c>
      <c r="Q369" s="2">
        <f t="shared" si="29"/>
        <v>17338</v>
      </c>
      <c r="R369" s="2">
        <f t="shared" si="30"/>
        <v>132102.77810868897</v>
      </c>
    </row>
    <row r="370" spans="1:18" x14ac:dyDescent="0.25">
      <c r="A370" s="59" t="s">
        <v>703</v>
      </c>
      <c r="B370" s="2">
        <v>0</v>
      </c>
      <c r="C370" s="2">
        <v>0</v>
      </c>
      <c r="D370" s="2">
        <v>14484.202864724009</v>
      </c>
      <c r="E370" s="2">
        <v>55379.312199363987</v>
      </c>
      <c r="F370" s="2">
        <v>19360</v>
      </c>
      <c r="G370" s="2">
        <v>86</v>
      </c>
      <c r="H370" s="2">
        <v>19274</v>
      </c>
      <c r="I370" s="3">
        <v>2</v>
      </c>
      <c r="J370" s="3">
        <v>3</v>
      </c>
      <c r="K370" s="2">
        <v>55379.31</v>
      </c>
      <c r="L370" s="2">
        <v>14484.202864724009</v>
      </c>
      <c r="N370" s="2">
        <f t="shared" si="26"/>
        <v>37853.255091841413</v>
      </c>
      <c r="O370" s="2">
        <f t="shared" si="27"/>
        <v>55379.312199363987</v>
      </c>
      <c r="P370" s="2">
        <f t="shared" si="28"/>
        <v>14484.202864724009</v>
      </c>
      <c r="Q370" s="2">
        <f t="shared" si="29"/>
        <v>19360</v>
      </c>
      <c r="R370" s="2">
        <f t="shared" si="30"/>
        <v>-2.1993639893480577E-3</v>
      </c>
    </row>
    <row r="371" spans="1:18" x14ac:dyDescent="0.25">
      <c r="A371" s="59" t="s">
        <v>706</v>
      </c>
      <c r="B371" s="2">
        <v>0</v>
      </c>
      <c r="C371" s="2">
        <v>0</v>
      </c>
      <c r="D371" s="2">
        <v>15516.04209588091</v>
      </c>
      <c r="E371" s="2">
        <v>51564.296080105887</v>
      </c>
      <c r="F371" s="2">
        <v>1174</v>
      </c>
      <c r="G371" s="2">
        <v>251</v>
      </c>
      <c r="H371" s="2">
        <v>921</v>
      </c>
      <c r="I371" s="3">
        <v>3</v>
      </c>
      <c r="J371" s="3">
        <v>4</v>
      </c>
      <c r="K371" s="2">
        <v>60873.63</v>
      </c>
      <c r="L371" s="2">
        <v>15516.04209588091</v>
      </c>
      <c r="N371" s="2">
        <f t="shared" si="26"/>
        <v>35245.588571500943</v>
      </c>
      <c r="O371" s="2">
        <f t="shared" si="27"/>
        <v>51564.296080105887</v>
      </c>
      <c r="P371" s="2">
        <f t="shared" si="28"/>
        <v>15516.04209588091</v>
      </c>
      <c r="Q371" s="2">
        <f t="shared" si="29"/>
        <v>1174</v>
      </c>
      <c r="R371" s="2">
        <f t="shared" si="30"/>
        <v>9309.3339198941103</v>
      </c>
    </row>
    <row r="372" spans="1:18" x14ac:dyDescent="0.25">
      <c r="A372" s="59" t="s">
        <v>709</v>
      </c>
      <c r="B372" s="2">
        <v>0</v>
      </c>
      <c r="C372" s="2">
        <v>0</v>
      </c>
      <c r="D372" s="2">
        <v>14911.3611343755</v>
      </c>
      <c r="E372" s="2">
        <v>57245.085440994728</v>
      </c>
      <c r="F372" s="2">
        <v>32212</v>
      </c>
      <c r="G372" s="2">
        <v>25058</v>
      </c>
      <c r="H372" s="2">
        <v>7112</v>
      </c>
      <c r="I372" s="3">
        <v>6</v>
      </c>
      <c r="J372" s="3">
        <v>31</v>
      </c>
      <c r="K372" s="2">
        <v>123906.1</v>
      </c>
      <c r="L372" s="2">
        <v>14911.3611343755</v>
      </c>
      <c r="N372" s="2">
        <f t="shared" si="26"/>
        <v>39128.561477098243</v>
      </c>
      <c r="O372" s="2">
        <f t="shared" si="27"/>
        <v>57245.085440994728</v>
      </c>
      <c r="P372" s="2">
        <f t="shared" si="28"/>
        <v>14911.3611343755</v>
      </c>
      <c r="Q372" s="2">
        <f t="shared" si="29"/>
        <v>32212</v>
      </c>
      <c r="R372" s="2">
        <f t="shared" si="30"/>
        <v>66661.014559005271</v>
      </c>
    </row>
    <row r="373" spans="1:18" x14ac:dyDescent="0.25">
      <c r="A373" s="59" t="s">
        <v>707</v>
      </c>
      <c r="B373" s="2">
        <v>0</v>
      </c>
      <c r="C373" s="2">
        <v>0</v>
      </c>
      <c r="D373" s="2">
        <v>7019.2728350771686</v>
      </c>
      <c r="E373" s="2">
        <v>27915.926658197801</v>
      </c>
      <c r="F373" s="2">
        <v>3149</v>
      </c>
      <c r="G373" s="2">
        <v>137</v>
      </c>
      <c r="H373" s="2">
        <v>2770</v>
      </c>
      <c r="I373" s="3">
        <v>5</v>
      </c>
      <c r="J373" s="3">
        <v>14</v>
      </c>
      <c r="K373" s="2">
        <v>28486.51</v>
      </c>
      <c r="L373" s="2">
        <v>7019.2728350771686</v>
      </c>
      <c r="N373" s="2">
        <f t="shared" si="26"/>
        <v>19081.289581816676</v>
      </c>
      <c r="O373" s="2">
        <f t="shared" si="27"/>
        <v>27915.926658197801</v>
      </c>
      <c r="P373" s="2">
        <f t="shared" si="28"/>
        <v>7019.2728350771686</v>
      </c>
      <c r="Q373" s="2">
        <f t="shared" si="29"/>
        <v>3149</v>
      </c>
      <c r="R373" s="2">
        <f t="shared" si="30"/>
        <v>570.58334180219754</v>
      </c>
    </row>
    <row r="374" spans="1:18" x14ac:dyDescent="0.25">
      <c r="A374" s="59" t="s">
        <v>708</v>
      </c>
      <c r="B374" s="2">
        <v>0</v>
      </c>
      <c r="C374" s="2">
        <v>0</v>
      </c>
      <c r="D374" s="2">
        <v>15624.28518952575</v>
      </c>
      <c r="E374" s="2">
        <v>54062.14779608418</v>
      </c>
      <c r="F374" s="2">
        <v>2826</v>
      </c>
      <c r="G374" s="2">
        <v>13</v>
      </c>
      <c r="H374" s="2">
        <v>2779</v>
      </c>
      <c r="I374" s="3">
        <v>5</v>
      </c>
      <c r="J374" s="3">
        <v>31</v>
      </c>
      <c r="K374" s="2">
        <v>54432.88</v>
      </c>
      <c r="L374" s="2">
        <v>15624.28518952575</v>
      </c>
      <c r="N374" s="2">
        <f t="shared" si="26"/>
        <v>36952.937659661089</v>
      </c>
      <c r="O374" s="2">
        <f t="shared" si="27"/>
        <v>54062.14779608418</v>
      </c>
      <c r="P374" s="2">
        <f t="shared" si="28"/>
        <v>15624.28518952575</v>
      </c>
      <c r="Q374" s="2">
        <f t="shared" si="29"/>
        <v>2826</v>
      </c>
      <c r="R374" s="2">
        <f t="shared" si="30"/>
        <v>370.73220391581708</v>
      </c>
    </row>
    <row r="375" spans="1:18" x14ac:dyDescent="0.25">
      <c r="A375" s="59" t="s">
        <v>710</v>
      </c>
      <c r="B375" s="2">
        <v>0</v>
      </c>
      <c r="C375" s="2">
        <v>0</v>
      </c>
      <c r="D375" s="2">
        <v>15580.872551089131</v>
      </c>
      <c r="E375" s="2">
        <v>37934.382018370627</v>
      </c>
      <c r="F375" s="2">
        <v>2728</v>
      </c>
      <c r="G375" s="2">
        <v>12</v>
      </c>
      <c r="H375" s="2">
        <v>2716</v>
      </c>
      <c r="I375" s="3">
        <v>2</v>
      </c>
      <c r="J375" s="3">
        <v>5</v>
      </c>
      <c r="K375" s="2">
        <v>39160.67</v>
      </c>
      <c r="L375" s="2">
        <v>15580.872551089131</v>
      </c>
      <c r="N375" s="2">
        <f t="shared" si="26"/>
        <v>25929.174311941642</v>
      </c>
      <c r="O375" s="2">
        <f t="shared" si="27"/>
        <v>37934.382018370627</v>
      </c>
      <c r="P375" s="2">
        <f t="shared" si="28"/>
        <v>15580.872551089131</v>
      </c>
      <c r="Q375" s="2">
        <f t="shared" si="29"/>
        <v>2728</v>
      </c>
      <c r="R375" s="2">
        <f t="shared" si="30"/>
        <v>1226.2879816293716</v>
      </c>
    </row>
    <row r="376" spans="1:18" x14ac:dyDescent="0.25">
      <c r="A376" s="59" t="s">
        <v>1058</v>
      </c>
      <c r="B376" s="2">
        <v>5947.1706568902046</v>
      </c>
      <c r="C376" s="2">
        <v>22484.933812029249</v>
      </c>
      <c r="D376" s="2">
        <v>4295.0349217177099</v>
      </c>
      <c r="E376" s="2">
        <v>16286.89901680094</v>
      </c>
      <c r="F376" s="2">
        <v>260824</v>
      </c>
      <c r="G376" s="2">
        <v>255252</v>
      </c>
      <c r="H376" s="2">
        <v>5140</v>
      </c>
      <c r="I376" s="3">
        <v>5</v>
      </c>
      <c r="J376" s="3">
        <v>49</v>
      </c>
      <c r="K376" s="2">
        <v>157293.04999999999</v>
      </c>
      <c r="L376" s="2">
        <v>10242.205578607911</v>
      </c>
      <c r="N376" s="2">
        <f t="shared" si="26"/>
        <v>26501.594551490216</v>
      </c>
      <c r="O376" s="2">
        <f t="shared" si="27"/>
        <v>38771.832828830185</v>
      </c>
      <c r="P376" s="2">
        <f t="shared" si="28"/>
        <v>10242.205578607915</v>
      </c>
      <c r="Q376" s="2">
        <f t="shared" si="29"/>
        <v>260824</v>
      </c>
      <c r="R376" s="2">
        <f t="shared" si="30"/>
        <v>118521.21717116979</v>
      </c>
    </row>
    <row r="377" spans="1:18" x14ac:dyDescent="0.25">
      <c r="A377" s="59" t="s">
        <v>711</v>
      </c>
      <c r="B377" s="2">
        <v>0</v>
      </c>
      <c r="C377" s="2">
        <v>0</v>
      </c>
      <c r="D377" s="2">
        <v>15485.825029506281</v>
      </c>
      <c r="E377" s="2">
        <v>32975.539266714462</v>
      </c>
      <c r="F377" s="2">
        <v>813</v>
      </c>
      <c r="G377" s="2">
        <v>511</v>
      </c>
      <c r="H377" s="2">
        <v>69</v>
      </c>
      <c r="I377" s="3">
        <v>5</v>
      </c>
      <c r="J377" s="3">
        <v>19</v>
      </c>
      <c r="K377" s="2">
        <v>112706.9</v>
      </c>
      <c r="L377" s="2">
        <v>15485.825029506281</v>
      </c>
      <c r="N377" s="2">
        <f t="shared" si="26"/>
        <v>22539.671405819863</v>
      </c>
      <c r="O377" s="2">
        <f t="shared" si="27"/>
        <v>32975.539266714462</v>
      </c>
      <c r="P377" s="2">
        <f t="shared" si="28"/>
        <v>15485.825029506281</v>
      </c>
      <c r="Q377" s="2">
        <f t="shared" si="29"/>
        <v>813</v>
      </c>
      <c r="R377" s="2">
        <f t="shared" si="30"/>
        <v>79731.360733285532</v>
      </c>
    </row>
    <row r="378" spans="1:18" x14ac:dyDescent="0.25">
      <c r="A378" s="59" t="s">
        <v>1060</v>
      </c>
      <c r="B378" s="2">
        <v>0</v>
      </c>
      <c r="C378" s="2">
        <v>0</v>
      </c>
      <c r="D378" s="2">
        <v>15481.24804485962</v>
      </c>
      <c r="E378" s="2">
        <v>38972.163973514493</v>
      </c>
      <c r="F378" s="2">
        <v>13800</v>
      </c>
      <c r="G378" s="2">
        <v>10806</v>
      </c>
      <c r="H378" s="2">
        <v>2718</v>
      </c>
      <c r="I378" s="3">
        <v>4</v>
      </c>
      <c r="J378" s="3">
        <v>11</v>
      </c>
      <c r="K378" s="2">
        <v>38978.019999999997</v>
      </c>
      <c r="L378" s="2">
        <v>15481.24804485962</v>
      </c>
      <c r="N378" s="2">
        <f t="shared" si="26"/>
        <v>26638.526297685912</v>
      </c>
      <c r="O378" s="2">
        <f t="shared" si="27"/>
        <v>38972.163973514493</v>
      </c>
      <c r="P378" s="2">
        <f t="shared" si="28"/>
        <v>15481.24804485962</v>
      </c>
      <c r="Q378" s="2">
        <f t="shared" si="29"/>
        <v>13800</v>
      </c>
      <c r="R378" s="2">
        <f t="shared" si="30"/>
        <v>5.8560264855041169</v>
      </c>
    </row>
    <row r="379" spans="1:18" x14ac:dyDescent="0.25">
      <c r="A379" s="59" t="s">
        <v>1059</v>
      </c>
      <c r="B379" s="2">
        <v>0</v>
      </c>
      <c r="C379" s="2">
        <v>0</v>
      </c>
      <c r="D379" s="2">
        <v>14146.36710982996</v>
      </c>
      <c r="E379" s="2">
        <v>53183.503235877513</v>
      </c>
      <c r="F379" s="2">
        <v>45113</v>
      </c>
      <c r="G379" s="2">
        <v>34879</v>
      </c>
      <c r="H379" s="2">
        <v>7599</v>
      </c>
      <c r="I379" s="3">
        <v>11</v>
      </c>
      <c r="J379" s="3">
        <v>117</v>
      </c>
      <c r="K379" s="2">
        <v>555081.69999999995</v>
      </c>
      <c r="L379" s="2">
        <v>14146.36710982996</v>
      </c>
      <c r="N379" s="2">
        <f t="shared" si="26"/>
        <v>36352.360379957288</v>
      </c>
      <c r="O379" s="2">
        <f t="shared" si="27"/>
        <v>53183.503235877513</v>
      </c>
      <c r="P379" s="2">
        <f t="shared" si="28"/>
        <v>14146.36710982996</v>
      </c>
      <c r="Q379" s="2">
        <f t="shared" si="29"/>
        <v>45113</v>
      </c>
      <c r="R379" s="2">
        <f t="shared" si="30"/>
        <v>501898.19676412246</v>
      </c>
    </row>
    <row r="380" spans="1:18" x14ac:dyDescent="0.25">
      <c r="A380" s="59" t="s">
        <v>713</v>
      </c>
      <c r="B380" s="2">
        <v>0</v>
      </c>
      <c r="C380" s="2">
        <v>0</v>
      </c>
      <c r="D380" s="2">
        <v>13842.11918600954</v>
      </c>
      <c r="E380" s="2">
        <v>53276.243768774533</v>
      </c>
      <c r="F380" s="2">
        <v>17748</v>
      </c>
      <c r="G380" s="2">
        <v>16541</v>
      </c>
      <c r="H380" s="2">
        <v>878</v>
      </c>
      <c r="I380" s="3">
        <v>9</v>
      </c>
      <c r="J380" s="3">
        <v>38</v>
      </c>
      <c r="K380" s="2">
        <v>93609.66</v>
      </c>
      <c r="L380" s="2">
        <v>13842.11918600954</v>
      </c>
      <c r="N380" s="2">
        <f t="shared" si="26"/>
        <v>36415.751038123395</v>
      </c>
      <c r="O380" s="2">
        <f t="shared" si="27"/>
        <v>53276.243768774533</v>
      </c>
      <c r="P380" s="2">
        <f t="shared" si="28"/>
        <v>13842.11918600954</v>
      </c>
      <c r="Q380" s="2">
        <f t="shared" si="29"/>
        <v>17748</v>
      </c>
      <c r="R380" s="2">
        <f t="shared" si="30"/>
        <v>40333.41623122547</v>
      </c>
    </row>
    <row r="381" spans="1:18" x14ac:dyDescent="0.25">
      <c r="A381" s="59" t="s">
        <v>712</v>
      </c>
      <c r="B381" s="2">
        <v>0</v>
      </c>
      <c r="C381" s="2">
        <v>0</v>
      </c>
      <c r="D381" s="2">
        <v>13423.542153420231</v>
      </c>
      <c r="E381" s="2">
        <v>53121.20254765053</v>
      </c>
      <c r="F381" s="2">
        <v>167648</v>
      </c>
      <c r="G381" s="2">
        <v>282</v>
      </c>
      <c r="H381" s="2">
        <v>15211</v>
      </c>
      <c r="I381" s="3">
        <v>9</v>
      </c>
      <c r="J381" s="3">
        <v>36</v>
      </c>
      <c r="K381" s="2">
        <v>753125.64</v>
      </c>
      <c r="L381" s="2">
        <v>13423.542153420231</v>
      </c>
      <c r="N381" s="2">
        <f t="shared" si="26"/>
        <v>36309.776177478147</v>
      </c>
      <c r="O381" s="2">
        <f t="shared" si="27"/>
        <v>53121.20254765053</v>
      </c>
      <c r="P381" s="2">
        <f t="shared" si="28"/>
        <v>13423.542153420231</v>
      </c>
      <c r="Q381" s="2">
        <f t="shared" si="29"/>
        <v>167648</v>
      </c>
      <c r="R381" s="2">
        <f t="shared" si="30"/>
        <v>700004.43745234946</v>
      </c>
    </row>
    <row r="382" spans="1:18" x14ac:dyDescent="0.25">
      <c r="A382" s="59" t="s">
        <v>1037</v>
      </c>
      <c r="B382" s="2">
        <v>14991.36130961729</v>
      </c>
      <c r="C382" s="2">
        <v>52260.669864796168</v>
      </c>
      <c r="D382" s="2">
        <v>0</v>
      </c>
      <c r="E382" s="2">
        <v>0</v>
      </c>
      <c r="F382" s="2">
        <v>194630</v>
      </c>
      <c r="G382" s="2">
        <v>193627</v>
      </c>
      <c r="H382" s="2">
        <v>0</v>
      </c>
      <c r="I382" s="3">
        <v>5</v>
      </c>
      <c r="J382" s="3">
        <v>25</v>
      </c>
      <c r="K382" s="2">
        <v>140341.37</v>
      </c>
      <c r="L382" s="2">
        <v>14991.36130961729</v>
      </c>
      <c r="N382" s="2">
        <f t="shared" si="26"/>
        <v>35721.578854952946</v>
      </c>
      <c r="O382" s="2">
        <f t="shared" si="27"/>
        <v>52260.669864796168</v>
      </c>
      <c r="P382" s="2">
        <f t="shared" si="28"/>
        <v>14991.36130961729</v>
      </c>
      <c r="Q382" s="2">
        <f t="shared" si="29"/>
        <v>194630</v>
      </c>
      <c r="R382" s="2">
        <f t="shared" si="30"/>
        <v>88080.700135203835</v>
      </c>
    </row>
    <row r="383" spans="1:18" x14ac:dyDescent="0.25">
      <c r="A383" s="59" t="s">
        <v>1064</v>
      </c>
      <c r="B383" s="2">
        <v>0</v>
      </c>
      <c r="C383" s="2">
        <v>0</v>
      </c>
      <c r="D383" s="2">
        <v>14117.790314237511</v>
      </c>
      <c r="E383" s="2">
        <v>34150.468036933613</v>
      </c>
      <c r="F383" s="2">
        <v>3231</v>
      </c>
      <c r="G383" s="2">
        <v>111</v>
      </c>
      <c r="H383" s="2">
        <v>3068</v>
      </c>
      <c r="I383" s="3">
        <v>9</v>
      </c>
      <c r="J383" s="3">
        <v>27</v>
      </c>
      <c r="K383" s="2">
        <v>38742.29</v>
      </c>
      <c r="L383" s="2">
        <v>14117.790314237511</v>
      </c>
      <c r="N383" s="2">
        <f t="shared" si="26"/>
        <v>23342.766942538354</v>
      </c>
      <c r="O383" s="2">
        <f t="shared" si="27"/>
        <v>34150.468036933613</v>
      </c>
      <c r="P383" s="2">
        <f t="shared" si="28"/>
        <v>14117.790314237511</v>
      </c>
      <c r="Q383" s="2">
        <f t="shared" si="29"/>
        <v>3231</v>
      </c>
      <c r="R383" s="2">
        <f t="shared" si="30"/>
        <v>4591.821963066388</v>
      </c>
    </row>
    <row r="384" spans="1:18" x14ac:dyDescent="0.25">
      <c r="A384" s="59" t="s">
        <v>725</v>
      </c>
      <c r="B384" s="2">
        <v>0</v>
      </c>
      <c r="C384" s="2">
        <v>0</v>
      </c>
      <c r="D384" s="2">
        <v>11299.74226193619</v>
      </c>
      <c r="E384" s="2">
        <v>45818.339490459271</v>
      </c>
      <c r="F384" s="2">
        <v>4331</v>
      </c>
      <c r="G384" s="2">
        <v>0</v>
      </c>
      <c r="H384" s="2">
        <v>4326</v>
      </c>
      <c r="I384" s="3">
        <v>3</v>
      </c>
      <c r="J384" s="3">
        <v>5</v>
      </c>
      <c r="K384" s="2">
        <v>46458.7</v>
      </c>
      <c r="L384" s="2">
        <v>11299.74226193619</v>
      </c>
      <c r="N384" s="2">
        <f t="shared" si="26"/>
        <v>31318.072105577081</v>
      </c>
      <c r="O384" s="2">
        <f t="shared" si="27"/>
        <v>45818.339490459271</v>
      </c>
      <c r="P384" s="2">
        <f t="shared" si="28"/>
        <v>11299.74226193619</v>
      </c>
      <c r="Q384" s="2">
        <f t="shared" si="29"/>
        <v>4331</v>
      </c>
      <c r="R384" s="2">
        <f t="shared" si="30"/>
        <v>640.36050954072562</v>
      </c>
    </row>
    <row r="385" spans="1:18" x14ac:dyDescent="0.25">
      <c r="A385" s="59" t="s">
        <v>1065</v>
      </c>
      <c r="B385" s="2">
        <v>13505.273102429121</v>
      </c>
      <c r="C385" s="2">
        <v>51468.367644748883</v>
      </c>
      <c r="D385" s="2">
        <v>0</v>
      </c>
      <c r="E385" s="2">
        <v>0</v>
      </c>
      <c r="F385" s="2">
        <v>58520</v>
      </c>
      <c r="G385" s="2">
        <v>34381</v>
      </c>
      <c r="H385" s="2">
        <v>0</v>
      </c>
      <c r="I385" s="3">
        <v>12</v>
      </c>
      <c r="J385" s="3">
        <v>90</v>
      </c>
      <c r="K385" s="2">
        <v>277701.06</v>
      </c>
      <c r="L385" s="2">
        <v>13505.273102429121</v>
      </c>
      <c r="N385" s="2">
        <f t="shared" si="26"/>
        <v>35180.018895932248</v>
      </c>
      <c r="O385" s="2">
        <f t="shared" si="27"/>
        <v>51468.367644748883</v>
      </c>
      <c r="P385" s="2">
        <f t="shared" si="28"/>
        <v>13505.273102429121</v>
      </c>
      <c r="Q385" s="2">
        <f t="shared" si="29"/>
        <v>58520</v>
      </c>
      <c r="R385" s="2">
        <f t="shared" si="30"/>
        <v>226232.69235525111</v>
      </c>
    </row>
    <row r="386" spans="1:18" x14ac:dyDescent="0.25">
      <c r="A386" s="59" t="s">
        <v>1066</v>
      </c>
      <c r="B386" s="2">
        <v>0</v>
      </c>
      <c r="C386" s="2">
        <v>0</v>
      </c>
      <c r="D386" s="2">
        <v>14403.181293482219</v>
      </c>
      <c r="E386" s="2">
        <v>38878.205186397099</v>
      </c>
      <c r="F386" s="2">
        <v>2123</v>
      </c>
      <c r="G386" s="2">
        <v>2061</v>
      </c>
      <c r="H386" s="2">
        <v>20</v>
      </c>
      <c r="I386" s="3">
        <v>6</v>
      </c>
      <c r="J386" s="3">
        <v>16</v>
      </c>
      <c r="K386" s="2">
        <v>45862.65</v>
      </c>
      <c r="L386" s="2">
        <v>14403.181293482219</v>
      </c>
      <c r="N386" s="2">
        <f t="shared" si="26"/>
        <v>26574.302929868147</v>
      </c>
      <c r="O386" s="2">
        <f t="shared" si="27"/>
        <v>38878.205186397099</v>
      </c>
      <c r="P386" s="2">
        <f t="shared" si="28"/>
        <v>14403.181293482219</v>
      </c>
      <c r="Q386" s="2">
        <f t="shared" si="29"/>
        <v>2123</v>
      </c>
      <c r="R386" s="2">
        <f t="shared" si="30"/>
        <v>6984.4448136029023</v>
      </c>
    </row>
    <row r="387" spans="1:18" x14ac:dyDescent="0.25">
      <c r="A387" s="59" t="s">
        <v>1078</v>
      </c>
      <c r="B387" s="2">
        <v>0</v>
      </c>
      <c r="C387" s="2">
        <v>0</v>
      </c>
      <c r="D387" s="2">
        <v>11912.041907366091</v>
      </c>
      <c r="E387" s="2">
        <v>44900.157690300162</v>
      </c>
      <c r="F387" s="2">
        <v>17418</v>
      </c>
      <c r="G387" s="2">
        <v>421</v>
      </c>
      <c r="H387" s="2">
        <v>16854</v>
      </c>
      <c r="I387" s="3">
        <v>10</v>
      </c>
      <c r="J387" s="3">
        <v>71</v>
      </c>
      <c r="K387" s="2">
        <v>81249.2</v>
      </c>
      <c r="L387" s="2">
        <v>11912.041907366091</v>
      </c>
      <c r="N387" s="2">
        <f t="shared" ref="N387:N450" si="31">(C387+E387)/$M$1</f>
        <v>30690.470054887326</v>
      </c>
      <c r="O387" s="2">
        <f t="shared" ref="O387:O450" si="32">(C387+E387)</f>
        <v>44900.157690300162</v>
      </c>
      <c r="P387" s="2">
        <f t="shared" ref="P387:P450" si="33">B387+D387</f>
        <v>11912.041907366091</v>
      </c>
      <c r="Q387" s="2">
        <f t="shared" ref="Q387:Q450" si="34">F387</f>
        <v>17418</v>
      </c>
      <c r="R387" s="2">
        <f t="shared" ref="R387:R450" si="35">K387-C387-E387</f>
        <v>36349.042309699835</v>
      </c>
    </row>
    <row r="388" spans="1:18" x14ac:dyDescent="0.25">
      <c r="A388" s="59" t="s">
        <v>1068</v>
      </c>
      <c r="B388" s="2">
        <v>0</v>
      </c>
      <c r="C388" s="2">
        <v>0</v>
      </c>
      <c r="D388" s="2">
        <v>13081.633575714121</v>
      </c>
      <c r="E388" s="2">
        <v>51433.137051876329</v>
      </c>
      <c r="F388" s="2">
        <v>142339</v>
      </c>
      <c r="G388" s="2">
        <v>101577</v>
      </c>
      <c r="H388" s="2">
        <v>2442</v>
      </c>
      <c r="I388" s="3">
        <v>12</v>
      </c>
      <c r="J388" s="3">
        <v>243</v>
      </c>
      <c r="K388" s="2">
        <v>166698.92000000001</v>
      </c>
      <c r="L388" s="2">
        <v>13081.633575714121</v>
      </c>
      <c r="N388" s="2">
        <f t="shared" si="31"/>
        <v>35155.937834501929</v>
      </c>
      <c r="O388" s="2">
        <f t="shared" si="32"/>
        <v>51433.137051876329</v>
      </c>
      <c r="P388" s="2">
        <f t="shared" si="33"/>
        <v>13081.633575714121</v>
      </c>
      <c r="Q388" s="2">
        <f t="shared" si="34"/>
        <v>142339</v>
      </c>
      <c r="R388" s="2">
        <f t="shared" si="35"/>
        <v>115265.78294812368</v>
      </c>
    </row>
    <row r="389" spans="1:18" x14ac:dyDescent="0.25">
      <c r="A389" s="59" t="s">
        <v>714</v>
      </c>
      <c r="B389" s="2">
        <v>0</v>
      </c>
      <c r="C389" s="2">
        <v>0</v>
      </c>
      <c r="D389" s="2">
        <v>14727.566857003771</v>
      </c>
      <c r="E389" s="2">
        <v>40315.986890428103</v>
      </c>
      <c r="F389" s="2">
        <v>64</v>
      </c>
      <c r="G389" s="2">
        <v>13</v>
      </c>
      <c r="H389" s="2">
        <v>46</v>
      </c>
      <c r="I389" s="3">
        <v>4</v>
      </c>
      <c r="J389" s="3">
        <v>9</v>
      </c>
      <c r="K389" s="2">
        <v>50450.28</v>
      </c>
      <c r="L389" s="2">
        <v>14727.566857003771</v>
      </c>
      <c r="N389" s="2">
        <f t="shared" si="31"/>
        <v>27557.065543696583</v>
      </c>
      <c r="O389" s="2">
        <f t="shared" si="32"/>
        <v>40315.986890428103</v>
      </c>
      <c r="P389" s="2">
        <f t="shared" si="33"/>
        <v>14727.566857003771</v>
      </c>
      <c r="Q389" s="2">
        <f t="shared" si="34"/>
        <v>64</v>
      </c>
      <c r="R389" s="2">
        <f t="shared" si="35"/>
        <v>10134.293109571896</v>
      </c>
    </row>
    <row r="390" spans="1:18" x14ac:dyDescent="0.25">
      <c r="A390" s="59" t="s">
        <v>1079</v>
      </c>
      <c r="B390" s="2">
        <v>0</v>
      </c>
      <c r="C390" s="2">
        <v>0</v>
      </c>
      <c r="D390" s="2">
        <v>11760.520878096921</v>
      </c>
      <c r="E390" s="2">
        <v>44027.877153387119</v>
      </c>
      <c r="F390" s="2">
        <v>4121</v>
      </c>
      <c r="G390" s="2">
        <v>916</v>
      </c>
      <c r="H390" s="2">
        <v>858</v>
      </c>
      <c r="I390" s="3">
        <v>16</v>
      </c>
      <c r="J390" s="3">
        <v>126</v>
      </c>
      <c r="K390" s="2">
        <v>169921.82</v>
      </c>
      <c r="L390" s="2">
        <v>11760.520878096921</v>
      </c>
      <c r="N390" s="2">
        <f t="shared" si="31"/>
        <v>30094.242756928994</v>
      </c>
      <c r="O390" s="2">
        <f t="shared" si="32"/>
        <v>44027.877153387119</v>
      </c>
      <c r="P390" s="2">
        <f t="shared" si="33"/>
        <v>11760.520878096921</v>
      </c>
      <c r="Q390" s="2">
        <f t="shared" si="34"/>
        <v>4121</v>
      </c>
      <c r="R390" s="2">
        <f t="shared" si="35"/>
        <v>125893.94284661289</v>
      </c>
    </row>
    <row r="391" spans="1:18" x14ac:dyDescent="0.25">
      <c r="A391" s="59" t="s">
        <v>715</v>
      </c>
      <c r="B391" s="2">
        <v>14546.220042404349</v>
      </c>
      <c r="C391" s="2">
        <v>29331.1773320129</v>
      </c>
      <c r="D391" s="2">
        <v>0</v>
      </c>
      <c r="E391" s="2">
        <v>0</v>
      </c>
      <c r="F391" s="2">
        <v>147934</v>
      </c>
      <c r="G391" s="2">
        <v>147931</v>
      </c>
      <c r="H391" s="2">
        <v>0</v>
      </c>
      <c r="I391" s="3">
        <v>3</v>
      </c>
      <c r="J391" s="3">
        <v>8</v>
      </c>
      <c r="K391" s="2">
        <v>29331.18</v>
      </c>
      <c r="L391" s="2">
        <v>14546.220042404349</v>
      </c>
      <c r="N391" s="2">
        <f t="shared" si="31"/>
        <v>20048.65162817013</v>
      </c>
      <c r="O391" s="2">
        <f t="shared" si="32"/>
        <v>29331.1773320129</v>
      </c>
      <c r="P391" s="2">
        <f t="shared" si="33"/>
        <v>14546.220042404349</v>
      </c>
      <c r="Q391" s="2">
        <f t="shared" si="34"/>
        <v>147934</v>
      </c>
      <c r="R391" s="2">
        <f t="shared" si="35"/>
        <v>2.6679871007218026E-3</v>
      </c>
    </row>
    <row r="392" spans="1:18" x14ac:dyDescent="0.25">
      <c r="A392" s="59" t="s">
        <v>1069</v>
      </c>
      <c r="B392" s="2">
        <v>0</v>
      </c>
      <c r="C392" s="2">
        <v>0</v>
      </c>
      <c r="D392" s="2">
        <v>12891.96551983734</v>
      </c>
      <c r="E392" s="2">
        <v>50210.807454957911</v>
      </c>
      <c r="F392" s="2">
        <v>456001</v>
      </c>
      <c r="G392" s="2">
        <v>449093</v>
      </c>
      <c r="H392" s="2">
        <v>242</v>
      </c>
      <c r="I392" s="3">
        <v>12</v>
      </c>
      <c r="J392" s="3">
        <v>39</v>
      </c>
      <c r="K392" s="2">
        <v>566844.97</v>
      </c>
      <c r="L392" s="2">
        <v>12891.96551983734</v>
      </c>
      <c r="N392" s="2">
        <f t="shared" si="31"/>
        <v>34320.442552944573</v>
      </c>
      <c r="O392" s="2">
        <f t="shared" si="32"/>
        <v>50210.807454957911</v>
      </c>
      <c r="P392" s="2">
        <f t="shared" si="33"/>
        <v>12891.96551983734</v>
      </c>
      <c r="Q392" s="2">
        <f t="shared" si="34"/>
        <v>456001</v>
      </c>
      <c r="R392" s="2">
        <f t="shared" si="35"/>
        <v>516634.16254504205</v>
      </c>
    </row>
    <row r="393" spans="1:18" x14ac:dyDescent="0.25">
      <c r="A393" s="59" t="s">
        <v>727</v>
      </c>
      <c r="B393" s="2">
        <v>0</v>
      </c>
      <c r="C393" s="2">
        <v>0</v>
      </c>
      <c r="D393" s="2">
        <v>11024.73610117968</v>
      </c>
      <c r="E393" s="2">
        <v>44475.637054961437</v>
      </c>
      <c r="F393" s="2">
        <v>78863</v>
      </c>
      <c r="G393" s="2">
        <v>65814</v>
      </c>
      <c r="H393" s="2">
        <v>13048</v>
      </c>
      <c r="I393" s="3">
        <v>3</v>
      </c>
      <c r="J393" s="3">
        <v>17</v>
      </c>
      <c r="K393" s="2">
        <v>44475.64</v>
      </c>
      <c r="L393" s="2">
        <v>11024.73610117968</v>
      </c>
      <c r="N393" s="2">
        <f t="shared" si="31"/>
        <v>30400.298738866324</v>
      </c>
      <c r="O393" s="2">
        <f t="shared" si="32"/>
        <v>44475.637054961437</v>
      </c>
      <c r="P393" s="2">
        <f t="shared" si="33"/>
        <v>11024.73610117968</v>
      </c>
      <c r="Q393" s="2">
        <f t="shared" si="34"/>
        <v>78863</v>
      </c>
      <c r="R393" s="2">
        <f t="shared" si="35"/>
        <v>2.9450385627569631E-3</v>
      </c>
    </row>
    <row r="394" spans="1:18" x14ac:dyDescent="0.25">
      <c r="A394" s="59" t="s">
        <v>1072</v>
      </c>
      <c r="B394" s="2">
        <v>0</v>
      </c>
      <c r="C394" s="2">
        <v>0</v>
      </c>
      <c r="D394" s="2">
        <v>13043.079915475701</v>
      </c>
      <c r="E394" s="2">
        <v>48231.687479444641</v>
      </c>
      <c r="F394" s="2">
        <v>1411</v>
      </c>
      <c r="G394" s="2">
        <v>379</v>
      </c>
      <c r="H394" s="2">
        <v>537</v>
      </c>
      <c r="I394" s="3">
        <v>10</v>
      </c>
      <c r="J394" s="3">
        <v>65</v>
      </c>
      <c r="K394" s="2">
        <v>186861.01</v>
      </c>
      <c r="L394" s="2">
        <v>13043.079915475701</v>
      </c>
      <c r="N394" s="2">
        <f t="shared" si="31"/>
        <v>32967.660614794695</v>
      </c>
      <c r="O394" s="2">
        <f t="shared" si="32"/>
        <v>48231.687479444641</v>
      </c>
      <c r="P394" s="2">
        <f t="shared" si="33"/>
        <v>13043.079915475701</v>
      </c>
      <c r="Q394" s="2">
        <f t="shared" si="34"/>
        <v>1411</v>
      </c>
      <c r="R394" s="2">
        <f t="shared" si="35"/>
        <v>138629.32252055538</v>
      </c>
    </row>
    <row r="395" spans="1:18" x14ac:dyDescent="0.25">
      <c r="A395" s="59" t="s">
        <v>1071</v>
      </c>
      <c r="B395" s="2">
        <v>0</v>
      </c>
      <c r="C395" s="2">
        <v>0</v>
      </c>
      <c r="D395" s="2">
        <v>12864.45779002714</v>
      </c>
      <c r="E395" s="2">
        <v>47907.094714763312</v>
      </c>
      <c r="F395" s="2">
        <v>613</v>
      </c>
      <c r="G395" s="2">
        <v>135</v>
      </c>
      <c r="H395" s="2">
        <v>416</v>
      </c>
      <c r="I395" s="3">
        <v>8</v>
      </c>
      <c r="J395" s="3">
        <v>33</v>
      </c>
      <c r="K395" s="2">
        <v>106553.37</v>
      </c>
      <c r="L395" s="2">
        <v>12864.45779002714</v>
      </c>
      <c r="N395" s="2">
        <f t="shared" si="31"/>
        <v>32745.79269635223</v>
      </c>
      <c r="O395" s="2">
        <f t="shared" si="32"/>
        <v>47907.094714763312</v>
      </c>
      <c r="P395" s="2">
        <f t="shared" si="33"/>
        <v>12864.45779002714</v>
      </c>
      <c r="Q395" s="2">
        <f t="shared" si="34"/>
        <v>613</v>
      </c>
      <c r="R395" s="2">
        <f t="shared" si="35"/>
        <v>58646.275285236683</v>
      </c>
    </row>
    <row r="396" spans="1:18" x14ac:dyDescent="0.25">
      <c r="A396" s="59" t="s">
        <v>1073</v>
      </c>
      <c r="B396" s="2">
        <v>0</v>
      </c>
      <c r="C396" s="2">
        <v>0</v>
      </c>
      <c r="D396" s="2">
        <v>14033.62799043719</v>
      </c>
      <c r="E396" s="2">
        <v>52592.360786067198</v>
      </c>
      <c r="F396" s="2">
        <v>21289</v>
      </c>
      <c r="G396" s="2">
        <v>5244</v>
      </c>
      <c r="H396" s="2">
        <v>16040</v>
      </c>
      <c r="I396" s="3">
        <v>5</v>
      </c>
      <c r="J396" s="3">
        <v>16</v>
      </c>
      <c r="K396" s="2">
        <v>52608.11</v>
      </c>
      <c r="L396" s="2">
        <v>14033.62799043719</v>
      </c>
      <c r="N396" s="2">
        <f t="shared" si="31"/>
        <v>35948.29855506985</v>
      </c>
      <c r="O396" s="2">
        <f t="shared" si="32"/>
        <v>52592.360786067198</v>
      </c>
      <c r="P396" s="2">
        <f t="shared" si="33"/>
        <v>14033.62799043719</v>
      </c>
      <c r="Q396" s="2">
        <f t="shared" si="34"/>
        <v>21289</v>
      </c>
      <c r="R396" s="2">
        <f t="shared" si="35"/>
        <v>15.749213932802377</v>
      </c>
    </row>
    <row r="397" spans="1:18" x14ac:dyDescent="0.25">
      <c r="A397" s="59" t="s">
        <v>1074</v>
      </c>
      <c r="B397" s="2">
        <v>0</v>
      </c>
      <c r="C397" s="2">
        <v>0</v>
      </c>
      <c r="D397" s="2">
        <v>13089.615216578821</v>
      </c>
      <c r="E397" s="2">
        <v>48889.579985620039</v>
      </c>
      <c r="F397" s="2">
        <v>31519</v>
      </c>
      <c r="G397" s="2">
        <v>8543</v>
      </c>
      <c r="H397" s="2">
        <v>18195</v>
      </c>
      <c r="I397" s="3">
        <v>8</v>
      </c>
      <c r="J397" s="3">
        <v>71</v>
      </c>
      <c r="K397" s="2">
        <v>354790.84</v>
      </c>
      <c r="L397" s="2">
        <v>13089.615216578821</v>
      </c>
      <c r="N397" s="2">
        <f t="shared" si="31"/>
        <v>33417.347905413561</v>
      </c>
      <c r="O397" s="2">
        <f t="shared" si="32"/>
        <v>48889.579985620039</v>
      </c>
      <c r="P397" s="2">
        <f t="shared" si="33"/>
        <v>13089.615216578821</v>
      </c>
      <c r="Q397" s="2">
        <f t="shared" si="34"/>
        <v>31519</v>
      </c>
      <c r="R397" s="2">
        <f t="shared" si="35"/>
        <v>305901.26001437998</v>
      </c>
    </row>
    <row r="398" spans="1:18" x14ac:dyDescent="0.25">
      <c r="A398" s="59" t="s">
        <v>719</v>
      </c>
      <c r="B398" s="2">
        <v>13861.95371042256</v>
      </c>
      <c r="C398" s="2">
        <v>27598.78349943319</v>
      </c>
      <c r="D398" s="2">
        <v>0</v>
      </c>
      <c r="E398" s="2">
        <v>0</v>
      </c>
      <c r="F398" s="2">
        <v>1202</v>
      </c>
      <c r="G398" s="2">
        <v>1202</v>
      </c>
      <c r="H398" s="2">
        <v>0</v>
      </c>
      <c r="I398" s="3">
        <v>1</v>
      </c>
      <c r="J398" s="3">
        <v>7</v>
      </c>
      <c r="K398" s="2">
        <v>38230.28</v>
      </c>
      <c r="L398" s="2">
        <v>13861.95371042256</v>
      </c>
      <c r="N398" s="2">
        <f t="shared" si="31"/>
        <v>18864.513670152555</v>
      </c>
      <c r="O398" s="2">
        <f t="shared" si="32"/>
        <v>27598.78349943319</v>
      </c>
      <c r="P398" s="2">
        <f t="shared" si="33"/>
        <v>13861.95371042256</v>
      </c>
      <c r="Q398" s="2">
        <f t="shared" si="34"/>
        <v>1202</v>
      </c>
      <c r="R398" s="2">
        <f t="shared" si="35"/>
        <v>10631.496500566809</v>
      </c>
    </row>
    <row r="399" spans="1:18" x14ac:dyDescent="0.25">
      <c r="A399" s="59" t="s">
        <v>1084</v>
      </c>
      <c r="B399" s="2">
        <v>0</v>
      </c>
      <c r="C399" s="2">
        <v>0</v>
      </c>
      <c r="D399" s="2">
        <v>10901.3689511804</v>
      </c>
      <c r="E399" s="2">
        <v>41664.629486378843</v>
      </c>
      <c r="F399" s="2">
        <v>5640</v>
      </c>
      <c r="G399" s="2">
        <v>25</v>
      </c>
      <c r="H399" s="2">
        <v>5568</v>
      </c>
      <c r="I399" s="3">
        <v>7</v>
      </c>
      <c r="J399" s="3">
        <v>28</v>
      </c>
      <c r="K399" s="2">
        <v>61293.72</v>
      </c>
      <c r="L399" s="2">
        <v>10901.3689511804</v>
      </c>
      <c r="N399" s="2">
        <f t="shared" si="31"/>
        <v>28478.899170457171</v>
      </c>
      <c r="O399" s="2">
        <f t="shared" si="32"/>
        <v>41664.629486378843</v>
      </c>
      <c r="P399" s="2">
        <f t="shared" si="33"/>
        <v>10901.3689511804</v>
      </c>
      <c r="Q399" s="2">
        <f t="shared" si="34"/>
        <v>5640</v>
      </c>
      <c r="R399" s="2">
        <f t="shared" si="35"/>
        <v>19629.090513621159</v>
      </c>
    </row>
    <row r="400" spans="1:18" x14ac:dyDescent="0.25">
      <c r="A400" s="59" t="s">
        <v>1075</v>
      </c>
      <c r="B400" s="2">
        <v>0</v>
      </c>
      <c r="C400" s="2">
        <v>0</v>
      </c>
      <c r="D400" s="2">
        <v>12654.18651664245</v>
      </c>
      <c r="E400" s="2">
        <v>48154.429886794002</v>
      </c>
      <c r="F400" s="2">
        <v>335080</v>
      </c>
      <c r="G400" s="2">
        <v>322658</v>
      </c>
      <c r="H400" s="2">
        <v>12268</v>
      </c>
      <c r="I400" s="3">
        <v>8</v>
      </c>
      <c r="J400" s="3">
        <v>57</v>
      </c>
      <c r="K400" s="2">
        <v>417588.56</v>
      </c>
      <c r="L400" s="2">
        <v>12654.18651664245</v>
      </c>
      <c r="N400" s="2">
        <f t="shared" si="31"/>
        <v>32914.852964315789</v>
      </c>
      <c r="O400" s="2">
        <f t="shared" si="32"/>
        <v>48154.429886794002</v>
      </c>
      <c r="P400" s="2">
        <f t="shared" si="33"/>
        <v>12654.18651664245</v>
      </c>
      <c r="Q400" s="2">
        <f t="shared" si="34"/>
        <v>335080</v>
      </c>
      <c r="R400" s="2">
        <f t="shared" si="35"/>
        <v>369434.13011320599</v>
      </c>
    </row>
    <row r="401" spans="1:18" x14ac:dyDescent="0.25">
      <c r="A401" s="59" t="s">
        <v>720</v>
      </c>
      <c r="B401" s="2">
        <v>0</v>
      </c>
      <c r="C401" s="2">
        <v>0</v>
      </c>
      <c r="D401" s="2">
        <v>12329.788401735919</v>
      </c>
      <c r="E401" s="2">
        <v>47477.116495535083</v>
      </c>
      <c r="F401" s="2">
        <v>61269</v>
      </c>
      <c r="G401" s="2">
        <v>34382</v>
      </c>
      <c r="H401" s="2">
        <v>24900</v>
      </c>
      <c r="I401" s="3">
        <v>5</v>
      </c>
      <c r="J401" s="3">
        <v>26</v>
      </c>
      <c r="K401" s="2">
        <v>1015204.71</v>
      </c>
      <c r="L401" s="2">
        <v>12329.788401735919</v>
      </c>
      <c r="N401" s="2">
        <f t="shared" si="31"/>
        <v>32451.890974391717</v>
      </c>
      <c r="O401" s="2">
        <f t="shared" si="32"/>
        <v>47477.116495535083</v>
      </c>
      <c r="P401" s="2">
        <f t="shared" si="33"/>
        <v>12329.788401735919</v>
      </c>
      <c r="Q401" s="2">
        <f t="shared" si="34"/>
        <v>61269</v>
      </c>
      <c r="R401" s="2">
        <f t="shared" si="35"/>
        <v>967727.59350446484</v>
      </c>
    </row>
    <row r="402" spans="1:18" x14ac:dyDescent="0.25">
      <c r="A402" s="59" t="s">
        <v>721</v>
      </c>
      <c r="B402" s="2">
        <v>0</v>
      </c>
      <c r="C402" s="2">
        <v>0</v>
      </c>
      <c r="D402" s="2">
        <v>12686.744727151199</v>
      </c>
      <c r="E402" s="2">
        <v>47493.921924357594</v>
      </c>
      <c r="F402" s="2">
        <v>42</v>
      </c>
      <c r="G402" s="2">
        <v>12</v>
      </c>
      <c r="H402" s="2">
        <v>4</v>
      </c>
      <c r="I402" s="3">
        <v>4</v>
      </c>
      <c r="J402" s="3">
        <v>16</v>
      </c>
      <c r="K402" s="2">
        <v>65415.73</v>
      </c>
      <c r="L402" s="2">
        <v>12686.744727151199</v>
      </c>
      <c r="N402" s="2">
        <f t="shared" si="31"/>
        <v>32463.377938726993</v>
      </c>
      <c r="O402" s="2">
        <f t="shared" si="32"/>
        <v>47493.921924357594</v>
      </c>
      <c r="P402" s="2">
        <f t="shared" si="33"/>
        <v>12686.744727151199</v>
      </c>
      <c r="Q402" s="2">
        <f t="shared" si="34"/>
        <v>42</v>
      </c>
      <c r="R402" s="2">
        <f t="shared" si="35"/>
        <v>17921.80807564241</v>
      </c>
    </row>
    <row r="403" spans="1:18" x14ac:dyDescent="0.25">
      <c r="A403" s="59" t="s">
        <v>1080</v>
      </c>
      <c r="B403" s="2">
        <v>0</v>
      </c>
      <c r="C403" s="2">
        <v>0</v>
      </c>
      <c r="D403" s="2">
        <v>13304.766447255801</v>
      </c>
      <c r="E403" s="2">
        <v>44490.8769344463</v>
      </c>
      <c r="F403" s="2">
        <v>308</v>
      </c>
      <c r="G403" s="2">
        <v>94</v>
      </c>
      <c r="H403" s="2">
        <v>202</v>
      </c>
      <c r="I403" s="3">
        <v>4</v>
      </c>
      <c r="J403" s="3">
        <v>13</v>
      </c>
      <c r="K403" s="2">
        <v>125983.25</v>
      </c>
      <c r="L403" s="2">
        <v>13304.766447255801</v>
      </c>
      <c r="N403" s="2">
        <f t="shared" si="31"/>
        <v>30410.715607960559</v>
      </c>
      <c r="O403" s="2">
        <f t="shared" si="32"/>
        <v>44490.8769344463</v>
      </c>
      <c r="P403" s="2">
        <f t="shared" si="33"/>
        <v>13304.766447255801</v>
      </c>
      <c r="Q403" s="2">
        <f t="shared" si="34"/>
        <v>308</v>
      </c>
      <c r="R403" s="2">
        <f t="shared" si="35"/>
        <v>81492.373065553693</v>
      </c>
    </row>
    <row r="404" spans="1:18" x14ac:dyDescent="0.25">
      <c r="A404" s="59" t="s">
        <v>1076</v>
      </c>
      <c r="B404" s="2">
        <v>0</v>
      </c>
      <c r="C404" s="2">
        <v>0</v>
      </c>
      <c r="D404" s="2">
        <v>11438.916154619959</v>
      </c>
      <c r="E404" s="2">
        <v>46390.212347184672</v>
      </c>
      <c r="F404" s="2">
        <v>3283</v>
      </c>
      <c r="G404" s="2">
        <v>2785</v>
      </c>
      <c r="H404" s="2">
        <v>424</v>
      </c>
      <c r="I404" s="3">
        <v>5</v>
      </c>
      <c r="J404" s="3">
        <v>14</v>
      </c>
      <c r="K404" s="2">
        <v>108802.62</v>
      </c>
      <c r="L404" s="2">
        <v>11438.916154619959</v>
      </c>
      <c r="N404" s="2">
        <f t="shared" si="31"/>
        <v>31708.962643325132</v>
      </c>
      <c r="O404" s="2">
        <f t="shared" si="32"/>
        <v>46390.212347184672</v>
      </c>
      <c r="P404" s="2">
        <f t="shared" si="33"/>
        <v>11438.916154619959</v>
      </c>
      <c r="Q404" s="2">
        <f t="shared" si="34"/>
        <v>3283</v>
      </c>
      <c r="R404" s="2">
        <f t="shared" si="35"/>
        <v>62412.407652815324</v>
      </c>
    </row>
    <row r="405" spans="1:18" x14ac:dyDescent="0.25">
      <c r="A405" s="59" t="s">
        <v>723</v>
      </c>
      <c r="B405" s="2">
        <v>0</v>
      </c>
      <c r="C405" s="2">
        <v>0</v>
      </c>
      <c r="D405" s="2">
        <v>13251.83228867714</v>
      </c>
      <c r="E405" s="2">
        <v>42095.246763579431</v>
      </c>
      <c r="F405" s="2">
        <v>1237</v>
      </c>
      <c r="G405" s="2">
        <v>510</v>
      </c>
      <c r="H405" s="2">
        <v>709</v>
      </c>
      <c r="I405" s="3">
        <v>4</v>
      </c>
      <c r="J405" s="3">
        <v>14</v>
      </c>
      <c r="K405" s="2">
        <v>46488.160000000003</v>
      </c>
      <c r="L405" s="2">
        <v>13251.83228867714</v>
      </c>
      <c r="N405" s="2">
        <f t="shared" si="31"/>
        <v>28773.23770579592</v>
      </c>
      <c r="O405" s="2">
        <f t="shared" si="32"/>
        <v>42095.246763579431</v>
      </c>
      <c r="P405" s="2">
        <f t="shared" si="33"/>
        <v>13251.83228867714</v>
      </c>
      <c r="Q405" s="2">
        <f t="shared" si="34"/>
        <v>1237</v>
      </c>
      <c r="R405" s="2">
        <f t="shared" si="35"/>
        <v>4392.9132364205725</v>
      </c>
    </row>
    <row r="406" spans="1:18" x14ac:dyDescent="0.25">
      <c r="A406" s="59" t="s">
        <v>1077</v>
      </c>
      <c r="B406" s="2">
        <v>11748.098668070679</v>
      </c>
      <c r="C406" s="2">
        <v>46456.45085099453</v>
      </c>
      <c r="D406" s="2">
        <v>0</v>
      </c>
      <c r="E406" s="2">
        <v>0</v>
      </c>
      <c r="F406" s="2">
        <v>150853</v>
      </c>
      <c r="G406" s="2">
        <v>150811</v>
      </c>
      <c r="H406" s="2">
        <v>0</v>
      </c>
      <c r="I406" s="3">
        <v>5</v>
      </c>
      <c r="J406" s="3">
        <v>25</v>
      </c>
      <c r="K406" s="2">
        <v>1260062.78</v>
      </c>
      <c r="L406" s="2">
        <v>11748.098668070679</v>
      </c>
      <c r="N406" s="2">
        <f t="shared" si="31"/>
        <v>31754.238449073498</v>
      </c>
      <c r="O406" s="2">
        <f t="shared" si="32"/>
        <v>46456.45085099453</v>
      </c>
      <c r="P406" s="2">
        <f t="shared" si="33"/>
        <v>11748.098668070679</v>
      </c>
      <c r="Q406" s="2">
        <f t="shared" si="34"/>
        <v>150853</v>
      </c>
      <c r="R406" s="2">
        <f t="shared" si="35"/>
        <v>1213606.3291490055</v>
      </c>
    </row>
    <row r="407" spans="1:18" x14ac:dyDescent="0.25">
      <c r="A407" s="59" t="s">
        <v>1089</v>
      </c>
      <c r="B407" s="2">
        <v>0</v>
      </c>
      <c r="C407" s="2">
        <v>0</v>
      </c>
      <c r="D407" s="2">
        <v>12531.07888809052</v>
      </c>
      <c r="E407" s="2">
        <v>40449.721660006042</v>
      </c>
      <c r="F407" s="2">
        <v>42521</v>
      </c>
      <c r="G407" s="2">
        <v>28026</v>
      </c>
      <c r="H407" s="2">
        <v>11575</v>
      </c>
      <c r="I407" s="3">
        <v>7</v>
      </c>
      <c r="J407" s="3">
        <v>37</v>
      </c>
      <c r="K407" s="2">
        <v>82873.58</v>
      </c>
      <c r="L407" s="2">
        <v>12531.07888809052</v>
      </c>
      <c r="N407" s="2">
        <f t="shared" si="31"/>
        <v>27648.476869450471</v>
      </c>
      <c r="O407" s="2">
        <f t="shared" si="32"/>
        <v>40449.721660006042</v>
      </c>
      <c r="P407" s="2">
        <f t="shared" si="33"/>
        <v>12531.07888809052</v>
      </c>
      <c r="Q407" s="2">
        <f t="shared" si="34"/>
        <v>42521</v>
      </c>
      <c r="R407" s="2">
        <f t="shared" si="35"/>
        <v>42423.85833999396</v>
      </c>
    </row>
    <row r="408" spans="1:18" x14ac:dyDescent="0.25">
      <c r="A408" s="59" t="s">
        <v>724</v>
      </c>
      <c r="B408" s="2">
        <v>12975.36764686762</v>
      </c>
      <c r="C408" s="2">
        <v>33396.760884399017</v>
      </c>
      <c r="D408" s="2">
        <v>0</v>
      </c>
      <c r="E408" s="2">
        <v>0</v>
      </c>
      <c r="F408" s="2">
        <v>405</v>
      </c>
      <c r="G408" s="2">
        <v>404</v>
      </c>
      <c r="H408" s="2">
        <v>0</v>
      </c>
      <c r="I408" s="3">
        <v>2</v>
      </c>
      <c r="J408" s="3">
        <v>4</v>
      </c>
      <c r="K408" s="2">
        <v>33396.76</v>
      </c>
      <c r="L408" s="2">
        <v>12975.36764686762</v>
      </c>
      <c r="N408" s="2">
        <f t="shared" si="31"/>
        <v>22827.587754203018</v>
      </c>
      <c r="O408" s="2">
        <f t="shared" si="32"/>
        <v>33396.760884399017</v>
      </c>
      <c r="P408" s="2">
        <f t="shared" si="33"/>
        <v>12975.36764686762</v>
      </c>
      <c r="Q408" s="2">
        <f t="shared" si="34"/>
        <v>405</v>
      </c>
      <c r="R408" s="2">
        <f t="shared" si="35"/>
        <v>-8.8439901446690783E-4</v>
      </c>
    </row>
    <row r="409" spans="1:18" x14ac:dyDescent="0.25">
      <c r="A409" s="59" t="s">
        <v>1146</v>
      </c>
      <c r="B409" s="2">
        <v>12244.642494543299</v>
      </c>
      <c r="C409" s="2">
        <v>45907.866559615839</v>
      </c>
      <c r="D409" s="2">
        <v>0</v>
      </c>
      <c r="E409" s="2">
        <v>0</v>
      </c>
      <c r="F409" s="2">
        <v>6849</v>
      </c>
      <c r="G409" s="2">
        <v>6336</v>
      </c>
      <c r="H409" s="2">
        <v>183</v>
      </c>
      <c r="I409" s="3">
        <v>8</v>
      </c>
      <c r="J409" s="3">
        <v>48</v>
      </c>
      <c r="K409" s="2">
        <v>125332.69</v>
      </c>
      <c r="L409" s="2">
        <v>12244.642494543299</v>
      </c>
      <c r="N409" s="2">
        <f t="shared" si="31"/>
        <v>31379.266274515267</v>
      </c>
      <c r="O409" s="2">
        <f t="shared" si="32"/>
        <v>45907.866559615839</v>
      </c>
      <c r="P409" s="2">
        <f t="shared" si="33"/>
        <v>12244.642494543299</v>
      </c>
      <c r="Q409" s="2">
        <f t="shared" si="34"/>
        <v>6849</v>
      </c>
      <c r="R409" s="2">
        <f t="shared" si="35"/>
        <v>79424.823440384163</v>
      </c>
    </row>
    <row r="410" spans="1:18" x14ac:dyDescent="0.25">
      <c r="A410" s="59" t="s">
        <v>726</v>
      </c>
      <c r="B410" s="2">
        <v>9529.4856287719103</v>
      </c>
      <c r="C410" s="2">
        <v>30820.109955942851</v>
      </c>
      <c r="D410" s="2">
        <v>3152.162878847535</v>
      </c>
      <c r="E410" s="2">
        <v>10348.6149767057</v>
      </c>
      <c r="F410" s="2">
        <v>93875</v>
      </c>
      <c r="G410" s="2">
        <v>68803</v>
      </c>
      <c r="H410" s="2">
        <v>25072</v>
      </c>
      <c r="I410" s="3">
        <v>2</v>
      </c>
      <c r="J410" s="3">
        <v>12</v>
      </c>
      <c r="K410" s="2">
        <v>175925.97</v>
      </c>
      <c r="L410" s="2">
        <v>12681.64850761944</v>
      </c>
      <c r="N410" s="2">
        <f t="shared" si="31"/>
        <v>28139.935018898526</v>
      </c>
      <c r="O410" s="2">
        <f t="shared" si="32"/>
        <v>41168.724932648547</v>
      </c>
      <c r="P410" s="2">
        <f t="shared" si="33"/>
        <v>12681.648507619446</v>
      </c>
      <c r="Q410" s="2">
        <f t="shared" si="34"/>
        <v>93875</v>
      </c>
      <c r="R410" s="2">
        <f t="shared" si="35"/>
        <v>134757.24506735147</v>
      </c>
    </row>
    <row r="411" spans="1:18" x14ac:dyDescent="0.25">
      <c r="A411" s="59" t="s">
        <v>1081</v>
      </c>
      <c r="B411" s="2">
        <v>11851.55545662998</v>
      </c>
      <c r="C411" s="2">
        <v>22907.549884911601</v>
      </c>
      <c r="D411" s="2">
        <v>0</v>
      </c>
      <c r="E411" s="2">
        <v>0</v>
      </c>
      <c r="F411" s="2">
        <v>687</v>
      </c>
      <c r="G411" s="2">
        <v>121</v>
      </c>
      <c r="H411" s="2">
        <v>561</v>
      </c>
      <c r="I411" s="3">
        <v>3</v>
      </c>
      <c r="J411" s="3">
        <v>10</v>
      </c>
      <c r="K411" s="2">
        <v>22907.55</v>
      </c>
      <c r="L411" s="2">
        <v>11851.55545662998</v>
      </c>
      <c r="N411" s="2">
        <f t="shared" si="31"/>
        <v>15657.928834526043</v>
      </c>
      <c r="O411" s="2">
        <f t="shared" si="32"/>
        <v>22907.549884911601</v>
      </c>
      <c r="P411" s="2">
        <f t="shared" si="33"/>
        <v>11851.55545662998</v>
      </c>
      <c r="Q411" s="2">
        <f t="shared" si="34"/>
        <v>687</v>
      </c>
      <c r="R411" s="2">
        <f t="shared" si="35"/>
        <v>1.1508839816087857E-4</v>
      </c>
    </row>
    <row r="412" spans="1:18" x14ac:dyDescent="0.25">
      <c r="A412" s="59" t="s">
        <v>1098</v>
      </c>
      <c r="B412" s="2">
        <v>0</v>
      </c>
      <c r="C412" s="2">
        <v>0</v>
      </c>
      <c r="D412" s="2">
        <v>10472.93395390401</v>
      </c>
      <c r="E412" s="2">
        <v>39472.907691401932</v>
      </c>
      <c r="F412" s="2">
        <v>218274</v>
      </c>
      <c r="G412" s="2">
        <v>194562</v>
      </c>
      <c r="H412" s="2">
        <v>21855</v>
      </c>
      <c r="I412" s="3">
        <v>11</v>
      </c>
      <c r="J412" s="3">
        <v>75</v>
      </c>
      <c r="K412" s="2">
        <v>40531.160000000003</v>
      </c>
      <c r="L412" s="2">
        <v>10472.93395390401</v>
      </c>
      <c r="N412" s="2">
        <f t="shared" si="31"/>
        <v>26980.79814860009</v>
      </c>
      <c r="O412" s="2">
        <f t="shared" si="32"/>
        <v>39472.907691401932</v>
      </c>
      <c r="P412" s="2">
        <f t="shared" si="33"/>
        <v>10472.93395390401</v>
      </c>
      <c r="Q412" s="2">
        <f t="shared" si="34"/>
        <v>218274</v>
      </c>
      <c r="R412" s="2">
        <f t="shared" si="35"/>
        <v>1058.252308598072</v>
      </c>
    </row>
    <row r="413" spans="1:18" x14ac:dyDescent="0.25">
      <c r="A413" s="59" t="s">
        <v>728</v>
      </c>
      <c r="B413" s="2">
        <v>0</v>
      </c>
      <c r="C413" s="2">
        <v>306.54382232130507</v>
      </c>
      <c r="D413" s="2">
        <v>10855.43687454577</v>
      </c>
      <c r="E413" s="2">
        <v>42730.515902396372</v>
      </c>
      <c r="F413" s="2">
        <v>1678658</v>
      </c>
      <c r="G413" s="2">
        <v>1569164</v>
      </c>
      <c r="H413" s="2">
        <v>10957</v>
      </c>
      <c r="I413" s="3">
        <v>5</v>
      </c>
      <c r="J413" s="3">
        <v>34</v>
      </c>
      <c r="K413" s="2">
        <v>221524.57</v>
      </c>
      <c r="L413" s="2">
        <v>10855.43687454577</v>
      </c>
      <c r="N413" s="2">
        <f t="shared" si="31"/>
        <v>29416.992293040104</v>
      </c>
      <c r="O413" s="2">
        <f t="shared" si="32"/>
        <v>43037.059724717677</v>
      </c>
      <c r="P413" s="2">
        <f t="shared" si="33"/>
        <v>10855.43687454577</v>
      </c>
      <c r="Q413" s="2">
        <f t="shared" si="34"/>
        <v>1678658</v>
      </c>
      <c r="R413" s="2">
        <f t="shared" si="35"/>
        <v>178487.51027528231</v>
      </c>
    </row>
    <row r="414" spans="1:18" x14ac:dyDescent="0.25">
      <c r="A414" s="59" t="s">
        <v>1082</v>
      </c>
      <c r="B414" s="2">
        <v>0</v>
      </c>
      <c r="C414" s="2">
        <v>0</v>
      </c>
      <c r="D414" s="2">
        <v>11692.08016272949</v>
      </c>
      <c r="E414" s="2">
        <v>38652.152610860387</v>
      </c>
      <c r="F414" s="2">
        <v>4524</v>
      </c>
      <c r="G414" s="2">
        <v>2035</v>
      </c>
      <c r="H414" s="2">
        <v>595</v>
      </c>
      <c r="I414" s="3">
        <v>8</v>
      </c>
      <c r="J414" s="3">
        <v>23</v>
      </c>
      <c r="K414" s="2">
        <v>120680.36</v>
      </c>
      <c r="L414" s="2">
        <v>11692.08016272949</v>
      </c>
      <c r="N414" s="2">
        <f t="shared" si="31"/>
        <v>26419.789891223776</v>
      </c>
      <c r="O414" s="2">
        <f t="shared" si="32"/>
        <v>38652.152610860387</v>
      </c>
      <c r="P414" s="2">
        <f t="shared" si="33"/>
        <v>11692.08016272949</v>
      </c>
      <c r="Q414" s="2">
        <f t="shared" si="34"/>
        <v>4524</v>
      </c>
      <c r="R414" s="2">
        <f t="shared" si="35"/>
        <v>82028.207389139614</v>
      </c>
    </row>
    <row r="415" spans="1:18" x14ac:dyDescent="0.25">
      <c r="A415" s="59" t="s">
        <v>1097</v>
      </c>
      <c r="B415" s="2">
        <v>0</v>
      </c>
      <c r="C415" s="2">
        <v>0</v>
      </c>
      <c r="D415" s="2">
        <v>10472.91012634003</v>
      </c>
      <c r="E415" s="2">
        <v>40082.871379417113</v>
      </c>
      <c r="F415" s="2">
        <v>46514</v>
      </c>
      <c r="G415" s="2">
        <v>42732</v>
      </c>
      <c r="H415" s="2">
        <v>3782</v>
      </c>
      <c r="I415" s="3">
        <v>6</v>
      </c>
      <c r="J415" s="3">
        <v>18</v>
      </c>
      <c r="K415" s="2">
        <v>5559690.8300000001</v>
      </c>
      <c r="L415" s="2">
        <v>10472.91012634003</v>
      </c>
      <c r="N415" s="2">
        <f t="shared" si="31"/>
        <v>27397.724797961113</v>
      </c>
      <c r="O415" s="2">
        <f t="shared" si="32"/>
        <v>40082.871379417113</v>
      </c>
      <c r="P415" s="2">
        <f t="shared" si="33"/>
        <v>10472.91012634003</v>
      </c>
      <c r="Q415" s="2">
        <f t="shared" si="34"/>
        <v>46514</v>
      </c>
      <c r="R415" s="2">
        <f t="shared" si="35"/>
        <v>5519607.9586205827</v>
      </c>
    </row>
    <row r="416" spans="1:18" x14ac:dyDescent="0.25">
      <c r="A416" s="59" t="s">
        <v>159</v>
      </c>
      <c r="B416" s="2">
        <v>0</v>
      </c>
      <c r="C416" s="2">
        <v>0</v>
      </c>
      <c r="D416" s="2">
        <v>11097.77917187952</v>
      </c>
      <c r="E416" s="2">
        <v>41740.422140646268</v>
      </c>
      <c r="F416" s="2">
        <v>105298</v>
      </c>
      <c r="G416" s="2">
        <v>94201</v>
      </c>
      <c r="H416" s="2">
        <v>11072</v>
      </c>
      <c r="I416" s="3">
        <v>4</v>
      </c>
      <c r="J416" s="3">
        <v>7</v>
      </c>
      <c r="K416" s="2">
        <v>41740.42</v>
      </c>
      <c r="L416" s="2">
        <v>11097.77917187952</v>
      </c>
      <c r="N416" s="2">
        <f t="shared" si="31"/>
        <v>28530.705495998813</v>
      </c>
      <c r="O416" s="2">
        <f t="shared" si="32"/>
        <v>41740.422140646268</v>
      </c>
      <c r="P416" s="2">
        <f t="shared" si="33"/>
        <v>11097.77917187952</v>
      </c>
      <c r="Q416" s="2">
        <f t="shared" si="34"/>
        <v>105298</v>
      </c>
      <c r="R416" s="2">
        <f t="shared" si="35"/>
        <v>-2.1406462692539208E-3</v>
      </c>
    </row>
    <row r="417" spans="1:18" x14ac:dyDescent="0.25">
      <c r="A417" s="59" t="s">
        <v>1085</v>
      </c>
      <c r="B417" s="2">
        <v>0</v>
      </c>
      <c r="C417" s="2">
        <v>0</v>
      </c>
      <c r="D417" s="2">
        <v>12054.897728996721</v>
      </c>
      <c r="E417" s="2">
        <v>33340.487095131743</v>
      </c>
      <c r="F417" s="2">
        <v>1300</v>
      </c>
      <c r="G417" s="2">
        <v>221</v>
      </c>
      <c r="H417" s="2">
        <v>1044</v>
      </c>
      <c r="I417" s="3">
        <v>8</v>
      </c>
      <c r="J417" s="3">
        <v>28</v>
      </c>
      <c r="K417" s="2">
        <v>48322.7</v>
      </c>
      <c r="L417" s="2">
        <v>12054.897728996721</v>
      </c>
      <c r="N417" s="2">
        <f t="shared" si="31"/>
        <v>22789.12309988499</v>
      </c>
      <c r="O417" s="2">
        <f t="shared" si="32"/>
        <v>33340.487095131743</v>
      </c>
      <c r="P417" s="2">
        <f t="shared" si="33"/>
        <v>12054.897728996721</v>
      </c>
      <c r="Q417" s="2">
        <f t="shared" si="34"/>
        <v>1300</v>
      </c>
      <c r="R417" s="2">
        <f t="shared" si="35"/>
        <v>14982.212904868255</v>
      </c>
    </row>
    <row r="418" spans="1:18" x14ac:dyDescent="0.25">
      <c r="A418" s="59" t="s">
        <v>1086</v>
      </c>
      <c r="B418" s="2">
        <v>12027.640643870611</v>
      </c>
      <c r="C418" s="2">
        <v>26922.762127473139</v>
      </c>
      <c r="D418" s="2">
        <v>0</v>
      </c>
      <c r="E418" s="2">
        <v>0</v>
      </c>
      <c r="F418" s="2">
        <v>82848</v>
      </c>
      <c r="G418" s="2">
        <v>21894</v>
      </c>
      <c r="H418" s="2">
        <v>0</v>
      </c>
      <c r="I418" s="3">
        <v>7</v>
      </c>
      <c r="J418" s="3">
        <v>28</v>
      </c>
      <c r="K418" s="2">
        <v>26922.81</v>
      </c>
      <c r="L418" s="2">
        <v>12027.640643870611</v>
      </c>
      <c r="N418" s="2">
        <f t="shared" si="31"/>
        <v>18402.434810302897</v>
      </c>
      <c r="O418" s="2">
        <f t="shared" si="32"/>
        <v>26922.762127473139</v>
      </c>
      <c r="P418" s="2">
        <f t="shared" si="33"/>
        <v>12027.640643870611</v>
      </c>
      <c r="Q418" s="2">
        <f t="shared" si="34"/>
        <v>82848</v>
      </c>
      <c r="R418" s="2">
        <f t="shared" si="35"/>
        <v>4.7872526862192899E-2</v>
      </c>
    </row>
    <row r="419" spans="1:18" x14ac:dyDescent="0.25">
      <c r="A419" s="59" t="s">
        <v>1106</v>
      </c>
      <c r="B419" s="2">
        <v>0</v>
      </c>
      <c r="C419" s="2">
        <v>0</v>
      </c>
      <c r="D419" s="2">
        <v>10040.83540859088</v>
      </c>
      <c r="E419" s="2">
        <v>37555.879704492298</v>
      </c>
      <c r="F419" s="2">
        <v>10921</v>
      </c>
      <c r="G419" s="2">
        <v>1647</v>
      </c>
      <c r="H419" s="2">
        <v>9094</v>
      </c>
      <c r="I419" s="3">
        <v>3</v>
      </c>
      <c r="J419" s="3">
        <v>9</v>
      </c>
      <c r="K419" s="2">
        <v>55223.59</v>
      </c>
      <c r="L419" s="2">
        <v>10040.83540859088</v>
      </c>
      <c r="N419" s="2">
        <f t="shared" si="31"/>
        <v>25670.457761102047</v>
      </c>
      <c r="O419" s="2">
        <f t="shared" si="32"/>
        <v>37555.879704492298</v>
      </c>
      <c r="P419" s="2">
        <f t="shared" si="33"/>
        <v>10040.83540859088</v>
      </c>
      <c r="Q419" s="2">
        <f t="shared" si="34"/>
        <v>10921</v>
      </c>
      <c r="R419" s="2">
        <f t="shared" si="35"/>
        <v>17667.710295507699</v>
      </c>
    </row>
    <row r="420" spans="1:18" x14ac:dyDescent="0.25">
      <c r="A420" s="59" t="s">
        <v>1087</v>
      </c>
      <c r="B420" s="2">
        <v>0</v>
      </c>
      <c r="C420" s="2">
        <v>0</v>
      </c>
      <c r="D420" s="2">
        <v>11963.56797876294</v>
      </c>
      <c r="E420" s="2">
        <v>44882.730139175823</v>
      </c>
      <c r="F420" s="2">
        <v>13244</v>
      </c>
      <c r="G420" s="2">
        <v>419</v>
      </c>
      <c r="H420" s="2">
        <v>12820</v>
      </c>
      <c r="I420" s="3">
        <v>5</v>
      </c>
      <c r="J420" s="3">
        <v>12</v>
      </c>
      <c r="K420" s="2">
        <v>44895.15</v>
      </c>
      <c r="L420" s="2">
        <v>11963.56797876294</v>
      </c>
      <c r="N420" s="2">
        <f t="shared" si="31"/>
        <v>30678.557853161874</v>
      </c>
      <c r="O420" s="2">
        <f t="shared" si="32"/>
        <v>44882.730139175823</v>
      </c>
      <c r="P420" s="2">
        <f t="shared" si="33"/>
        <v>11963.56797876294</v>
      </c>
      <c r="Q420" s="2">
        <f t="shared" si="34"/>
        <v>13244</v>
      </c>
      <c r="R420" s="2">
        <f t="shared" si="35"/>
        <v>12.419860824178613</v>
      </c>
    </row>
    <row r="421" spans="1:18" x14ac:dyDescent="0.25">
      <c r="A421" s="59" t="s">
        <v>1088</v>
      </c>
      <c r="B421" s="2">
        <v>0</v>
      </c>
      <c r="C421" s="2">
        <v>0</v>
      </c>
      <c r="D421" s="2">
        <v>10444.95851962847</v>
      </c>
      <c r="E421" s="2">
        <v>41195.857990428944</v>
      </c>
      <c r="F421" s="2">
        <v>2251195</v>
      </c>
      <c r="G421" s="2">
        <v>2172711</v>
      </c>
      <c r="H421" s="2">
        <v>21311</v>
      </c>
      <c r="I421" s="3">
        <v>7</v>
      </c>
      <c r="J421" s="3">
        <v>35</v>
      </c>
      <c r="K421" s="2">
        <v>1277177.74</v>
      </c>
      <c r="L421" s="2">
        <v>10444.95851962847</v>
      </c>
      <c r="N421" s="2">
        <f t="shared" si="31"/>
        <v>28158.481196465444</v>
      </c>
      <c r="O421" s="2">
        <f t="shared" si="32"/>
        <v>41195.857990428944</v>
      </c>
      <c r="P421" s="2">
        <f t="shared" si="33"/>
        <v>10444.95851962847</v>
      </c>
      <c r="Q421" s="2">
        <f t="shared" si="34"/>
        <v>2251195</v>
      </c>
      <c r="R421" s="2">
        <f t="shared" si="35"/>
        <v>1235981.882009571</v>
      </c>
    </row>
    <row r="422" spans="1:18" x14ac:dyDescent="0.25">
      <c r="A422" s="59" t="s">
        <v>730</v>
      </c>
      <c r="B422" s="2">
        <v>0</v>
      </c>
      <c r="C422" s="2">
        <v>0</v>
      </c>
      <c r="D422" s="2">
        <v>10859.364828488729</v>
      </c>
      <c r="E422" s="2">
        <v>41645.90508324137</v>
      </c>
      <c r="F422" s="2">
        <v>14380</v>
      </c>
      <c r="G422" s="2">
        <v>954</v>
      </c>
      <c r="H422" s="2">
        <v>13426</v>
      </c>
      <c r="I422" s="3">
        <v>2</v>
      </c>
      <c r="J422" s="3">
        <v>12</v>
      </c>
      <c r="K422" s="2">
        <v>44224.6</v>
      </c>
      <c r="L422" s="2">
        <v>10859.364828488729</v>
      </c>
      <c r="N422" s="2">
        <f t="shared" si="31"/>
        <v>28466.100535366622</v>
      </c>
      <c r="O422" s="2">
        <f t="shared" si="32"/>
        <v>41645.90508324137</v>
      </c>
      <c r="P422" s="2">
        <f t="shared" si="33"/>
        <v>10859.364828488729</v>
      </c>
      <c r="Q422" s="2">
        <f t="shared" si="34"/>
        <v>14380</v>
      </c>
      <c r="R422" s="2">
        <f t="shared" si="35"/>
        <v>2578.6949167586281</v>
      </c>
    </row>
    <row r="423" spans="1:18" x14ac:dyDescent="0.25">
      <c r="A423" s="59" t="s">
        <v>731</v>
      </c>
      <c r="B423" s="2">
        <v>0</v>
      </c>
      <c r="C423" s="2">
        <v>0</v>
      </c>
      <c r="D423" s="2">
        <v>10899.77985019211</v>
      </c>
      <c r="E423" s="2">
        <v>40968.438371750017</v>
      </c>
      <c r="F423" s="2">
        <v>8314</v>
      </c>
      <c r="G423" s="2">
        <v>7622</v>
      </c>
      <c r="H423" s="2">
        <v>432</v>
      </c>
      <c r="I423" s="3">
        <v>8</v>
      </c>
      <c r="J423" s="3">
        <v>93</v>
      </c>
      <c r="K423" s="2">
        <v>2191879.92</v>
      </c>
      <c r="L423" s="2">
        <v>10899.77985019211</v>
      </c>
      <c r="N423" s="2">
        <f t="shared" si="31"/>
        <v>28003.033746924139</v>
      </c>
      <c r="O423" s="2">
        <f t="shared" si="32"/>
        <v>40968.438371750017</v>
      </c>
      <c r="P423" s="2">
        <f t="shared" si="33"/>
        <v>10899.77985019211</v>
      </c>
      <c r="Q423" s="2">
        <f t="shared" si="34"/>
        <v>8314</v>
      </c>
      <c r="R423" s="2">
        <f t="shared" si="35"/>
        <v>2150911.4816282499</v>
      </c>
    </row>
    <row r="424" spans="1:18" x14ac:dyDescent="0.25">
      <c r="A424" s="59" t="s">
        <v>729</v>
      </c>
      <c r="B424" s="2">
        <v>0</v>
      </c>
      <c r="C424" s="2">
        <v>0</v>
      </c>
      <c r="D424" s="2">
        <v>10911.702629100841</v>
      </c>
      <c r="E424" s="2">
        <v>41135.309903299967</v>
      </c>
      <c r="F424" s="2">
        <v>1582</v>
      </c>
      <c r="G424" s="2">
        <v>853</v>
      </c>
      <c r="H424" s="2">
        <v>729</v>
      </c>
      <c r="I424" s="3">
        <v>2</v>
      </c>
      <c r="J424" s="3">
        <v>5</v>
      </c>
      <c r="K424" s="2">
        <v>41135.31</v>
      </c>
      <c r="L424" s="2">
        <v>10911.702629100841</v>
      </c>
      <c r="N424" s="2">
        <f t="shared" si="31"/>
        <v>28117.094944155819</v>
      </c>
      <c r="O424" s="2">
        <f t="shared" si="32"/>
        <v>41135.309903299967</v>
      </c>
      <c r="P424" s="2">
        <f t="shared" si="33"/>
        <v>10911.702629100841</v>
      </c>
      <c r="Q424" s="2">
        <f t="shared" si="34"/>
        <v>1582</v>
      </c>
      <c r="R424" s="2">
        <f t="shared" si="35"/>
        <v>9.6700030553620309E-5</v>
      </c>
    </row>
    <row r="425" spans="1:18" x14ac:dyDescent="0.25">
      <c r="A425" s="59" t="s">
        <v>752</v>
      </c>
      <c r="B425" s="2">
        <v>0</v>
      </c>
      <c r="C425" s="2">
        <v>0</v>
      </c>
      <c r="D425" s="2">
        <v>9372.9036631355593</v>
      </c>
      <c r="E425" s="2">
        <v>35117.067402343717</v>
      </c>
      <c r="F425" s="2">
        <v>6405</v>
      </c>
      <c r="G425" s="2">
        <v>5579</v>
      </c>
      <c r="H425" s="2">
        <v>787</v>
      </c>
      <c r="I425" s="3">
        <v>5</v>
      </c>
      <c r="J425" s="3">
        <v>12</v>
      </c>
      <c r="K425" s="2">
        <v>35141.660000000003</v>
      </c>
      <c r="L425" s="2">
        <v>9372.9036631355593</v>
      </c>
      <c r="N425" s="2">
        <f t="shared" si="31"/>
        <v>24003.463706318329</v>
      </c>
      <c r="O425" s="2">
        <f t="shared" si="32"/>
        <v>35117.067402343717</v>
      </c>
      <c r="P425" s="2">
        <f t="shared" si="33"/>
        <v>9372.9036631355593</v>
      </c>
      <c r="Q425" s="2">
        <f t="shared" si="34"/>
        <v>6405</v>
      </c>
      <c r="R425" s="2">
        <f t="shared" si="35"/>
        <v>24.592597656286671</v>
      </c>
    </row>
    <row r="426" spans="1:18" x14ac:dyDescent="0.25">
      <c r="A426" s="59" t="s">
        <v>1105</v>
      </c>
      <c r="B426" s="2">
        <v>0</v>
      </c>
      <c r="C426" s="2">
        <v>0</v>
      </c>
      <c r="D426" s="2">
        <v>9703.5069188661291</v>
      </c>
      <c r="E426" s="2">
        <v>36965.104427147417</v>
      </c>
      <c r="F426" s="2">
        <v>520</v>
      </c>
      <c r="G426" s="2">
        <v>456</v>
      </c>
      <c r="H426" s="2">
        <v>28</v>
      </c>
      <c r="I426" s="3">
        <v>5</v>
      </c>
      <c r="J426" s="3">
        <v>16</v>
      </c>
      <c r="K426" s="2">
        <v>455516.41</v>
      </c>
      <c r="L426" s="2">
        <v>9703.5069188661291</v>
      </c>
      <c r="N426" s="2">
        <f t="shared" si="31"/>
        <v>25266.646908508144</v>
      </c>
      <c r="O426" s="2">
        <f t="shared" si="32"/>
        <v>36965.104427147417</v>
      </c>
      <c r="P426" s="2">
        <f t="shared" si="33"/>
        <v>9703.5069188661291</v>
      </c>
      <c r="Q426" s="2">
        <f t="shared" si="34"/>
        <v>520</v>
      </c>
      <c r="R426" s="2">
        <f t="shared" si="35"/>
        <v>418551.30557285255</v>
      </c>
    </row>
    <row r="427" spans="1:18" x14ac:dyDescent="0.25">
      <c r="A427" s="59" t="s">
        <v>1099</v>
      </c>
      <c r="B427" s="2">
        <v>0</v>
      </c>
      <c r="C427" s="2">
        <v>0</v>
      </c>
      <c r="D427" s="2">
        <v>9908.8305868257394</v>
      </c>
      <c r="E427" s="2">
        <v>37519.881524883604</v>
      </c>
      <c r="F427" s="2">
        <v>10090</v>
      </c>
      <c r="G427" s="2">
        <v>2828</v>
      </c>
      <c r="H427" s="2">
        <v>7256</v>
      </c>
      <c r="I427" s="3">
        <v>4</v>
      </c>
      <c r="J427" s="3">
        <v>26</v>
      </c>
      <c r="K427" s="2">
        <v>66607.05</v>
      </c>
      <c r="L427" s="2">
        <v>9908.8305868257394</v>
      </c>
      <c r="N427" s="2">
        <f t="shared" si="31"/>
        <v>25645.852033413263</v>
      </c>
      <c r="O427" s="2">
        <f t="shared" si="32"/>
        <v>37519.881524883604</v>
      </c>
      <c r="P427" s="2">
        <f t="shared" si="33"/>
        <v>9908.8305868257394</v>
      </c>
      <c r="Q427" s="2">
        <f t="shared" si="34"/>
        <v>10090</v>
      </c>
      <c r="R427" s="2">
        <f t="shared" si="35"/>
        <v>29087.168475116399</v>
      </c>
    </row>
    <row r="428" spans="1:18" x14ac:dyDescent="0.25">
      <c r="A428" s="59" t="s">
        <v>732</v>
      </c>
      <c r="B428" s="2">
        <v>0</v>
      </c>
      <c r="C428" s="2">
        <v>0</v>
      </c>
      <c r="D428" s="2">
        <v>12922.48273795095</v>
      </c>
      <c r="E428" s="2">
        <v>41260.563580781927</v>
      </c>
      <c r="F428" s="2">
        <v>22029</v>
      </c>
      <c r="G428" s="2">
        <v>16958</v>
      </c>
      <c r="H428" s="2">
        <v>5058</v>
      </c>
      <c r="I428" s="3">
        <v>6</v>
      </c>
      <c r="J428" s="3">
        <v>30</v>
      </c>
      <c r="K428" s="2">
        <v>44435.6</v>
      </c>
      <c r="L428" s="2">
        <v>12922.48273795095</v>
      </c>
      <c r="N428" s="2">
        <f t="shared" si="31"/>
        <v>28202.709214478418</v>
      </c>
      <c r="O428" s="2">
        <f t="shared" si="32"/>
        <v>41260.563580781927</v>
      </c>
      <c r="P428" s="2">
        <f t="shared" si="33"/>
        <v>12922.48273795095</v>
      </c>
      <c r="Q428" s="2">
        <f t="shared" si="34"/>
        <v>22029</v>
      </c>
      <c r="R428" s="2">
        <f t="shared" si="35"/>
        <v>3175.0364192180714</v>
      </c>
    </row>
    <row r="429" spans="1:18" x14ac:dyDescent="0.25">
      <c r="A429" s="59" t="s">
        <v>733</v>
      </c>
      <c r="B429" s="2">
        <v>0</v>
      </c>
      <c r="C429" s="2">
        <v>0</v>
      </c>
      <c r="D429" s="2">
        <v>11670.833620363959</v>
      </c>
      <c r="E429" s="2">
        <v>30111.300014461111</v>
      </c>
      <c r="F429" s="2">
        <v>6329</v>
      </c>
      <c r="G429" s="2">
        <v>1005</v>
      </c>
      <c r="H429" s="2">
        <v>5324</v>
      </c>
      <c r="I429" s="3">
        <v>2</v>
      </c>
      <c r="J429" s="3">
        <v>6</v>
      </c>
      <c r="K429" s="2">
        <v>30111.3</v>
      </c>
      <c r="L429" s="2">
        <v>11670.833620363959</v>
      </c>
      <c r="N429" s="2">
        <f t="shared" si="31"/>
        <v>20581.886544402671</v>
      </c>
      <c r="O429" s="2">
        <f t="shared" si="32"/>
        <v>30111.300014461111</v>
      </c>
      <c r="P429" s="2">
        <f t="shared" si="33"/>
        <v>11670.833620363959</v>
      </c>
      <c r="Q429" s="2">
        <f t="shared" si="34"/>
        <v>6329</v>
      </c>
      <c r="R429" s="2">
        <f t="shared" si="35"/>
        <v>-1.4461111277341843E-5</v>
      </c>
    </row>
    <row r="430" spans="1:18" x14ac:dyDescent="0.25">
      <c r="A430" s="59" t="s">
        <v>734</v>
      </c>
      <c r="B430" s="2">
        <v>8392.707085324786</v>
      </c>
      <c r="C430" s="2">
        <v>31101.909763198961</v>
      </c>
      <c r="D430" s="2">
        <v>0</v>
      </c>
      <c r="E430" s="2">
        <v>11967.98573932315</v>
      </c>
      <c r="F430" s="2">
        <v>67596</v>
      </c>
      <c r="G430" s="2">
        <v>65135</v>
      </c>
      <c r="H430" s="2">
        <v>2189</v>
      </c>
      <c r="I430" s="3">
        <v>4</v>
      </c>
      <c r="J430" s="3">
        <v>15</v>
      </c>
      <c r="K430" s="2">
        <v>43187.46</v>
      </c>
      <c r="L430" s="2">
        <v>8392.707085324786</v>
      </c>
      <c r="N430" s="2">
        <f t="shared" si="31"/>
        <v>29439.436433712992</v>
      </c>
      <c r="O430" s="2">
        <f t="shared" si="32"/>
        <v>43069.895502522108</v>
      </c>
      <c r="P430" s="2">
        <f t="shared" si="33"/>
        <v>8392.707085324786</v>
      </c>
      <c r="Q430" s="2">
        <f t="shared" si="34"/>
        <v>67596</v>
      </c>
      <c r="R430" s="2">
        <f t="shared" si="35"/>
        <v>117.56449747788793</v>
      </c>
    </row>
    <row r="431" spans="1:18" x14ac:dyDescent="0.25">
      <c r="A431" s="59" t="s">
        <v>735</v>
      </c>
      <c r="B431" s="2">
        <v>0</v>
      </c>
      <c r="C431" s="2">
        <v>0</v>
      </c>
      <c r="D431" s="2">
        <v>10469.648487060291</v>
      </c>
      <c r="E431" s="2">
        <v>39769.989718186313</v>
      </c>
      <c r="F431" s="2">
        <v>5863</v>
      </c>
      <c r="G431" s="2">
        <v>82</v>
      </c>
      <c r="H431" s="2">
        <v>5641</v>
      </c>
      <c r="I431" s="3">
        <v>3</v>
      </c>
      <c r="J431" s="3">
        <v>8</v>
      </c>
      <c r="K431" s="2">
        <v>44643.77</v>
      </c>
      <c r="L431" s="2">
        <v>10469.648487060291</v>
      </c>
      <c r="N431" s="2">
        <f t="shared" si="31"/>
        <v>27183.861734918872</v>
      </c>
      <c r="O431" s="2">
        <f t="shared" si="32"/>
        <v>39769.989718186313</v>
      </c>
      <c r="P431" s="2">
        <f t="shared" si="33"/>
        <v>10469.648487060291</v>
      </c>
      <c r="Q431" s="2">
        <f t="shared" si="34"/>
        <v>5863</v>
      </c>
      <c r="R431" s="2">
        <f t="shared" si="35"/>
        <v>4873.7802818136843</v>
      </c>
    </row>
    <row r="432" spans="1:18" x14ac:dyDescent="0.25">
      <c r="A432" s="59" t="s">
        <v>1100</v>
      </c>
      <c r="B432" s="2">
        <v>0</v>
      </c>
      <c r="C432" s="2">
        <v>0</v>
      </c>
      <c r="D432" s="2">
        <v>10113.888843410859</v>
      </c>
      <c r="E432" s="2">
        <v>39420.571047022349</v>
      </c>
      <c r="F432" s="2">
        <v>1891</v>
      </c>
      <c r="G432" s="2">
        <v>626</v>
      </c>
      <c r="H432" s="2">
        <v>1146</v>
      </c>
      <c r="I432" s="3">
        <v>4</v>
      </c>
      <c r="J432" s="3">
        <v>9</v>
      </c>
      <c r="K432" s="2">
        <v>62932.42</v>
      </c>
      <c r="L432" s="2">
        <v>10113.888843410859</v>
      </c>
      <c r="N432" s="2">
        <f t="shared" si="31"/>
        <v>26945.02463911302</v>
      </c>
      <c r="O432" s="2">
        <f t="shared" si="32"/>
        <v>39420.571047022349</v>
      </c>
      <c r="P432" s="2">
        <f t="shared" si="33"/>
        <v>10113.888843410859</v>
      </c>
      <c r="Q432" s="2">
        <f t="shared" si="34"/>
        <v>1891</v>
      </c>
      <c r="R432" s="2">
        <f t="shared" si="35"/>
        <v>23511.848952977649</v>
      </c>
    </row>
    <row r="433" spans="1:18" x14ac:dyDescent="0.25">
      <c r="A433" s="59" t="s">
        <v>736</v>
      </c>
      <c r="B433" s="2">
        <v>0</v>
      </c>
      <c r="C433" s="2">
        <v>0</v>
      </c>
      <c r="D433" s="2">
        <v>10856.55069168141</v>
      </c>
      <c r="E433" s="2">
        <v>41314.476075424223</v>
      </c>
      <c r="F433" s="2">
        <v>36647</v>
      </c>
      <c r="G433" s="2">
        <v>27041</v>
      </c>
      <c r="H433" s="2">
        <v>9605</v>
      </c>
      <c r="I433" s="3">
        <v>5</v>
      </c>
      <c r="J433" s="3">
        <v>14</v>
      </c>
      <c r="K433" s="2">
        <v>43074.02</v>
      </c>
      <c r="L433" s="2">
        <v>10856.55069168141</v>
      </c>
      <c r="N433" s="2">
        <f t="shared" si="31"/>
        <v>28239.559860166934</v>
      </c>
      <c r="O433" s="2">
        <f t="shared" si="32"/>
        <v>41314.476075424223</v>
      </c>
      <c r="P433" s="2">
        <f t="shared" si="33"/>
        <v>10856.55069168141</v>
      </c>
      <c r="Q433" s="2">
        <f t="shared" si="34"/>
        <v>36647</v>
      </c>
      <c r="R433" s="2">
        <f t="shared" si="35"/>
        <v>1759.5439245757734</v>
      </c>
    </row>
    <row r="434" spans="1:18" x14ac:dyDescent="0.25">
      <c r="A434" s="59" t="s">
        <v>1090</v>
      </c>
      <c r="B434" s="2">
        <v>0</v>
      </c>
      <c r="C434" s="2">
        <v>0</v>
      </c>
      <c r="D434" s="2">
        <v>10577.83032438424</v>
      </c>
      <c r="E434" s="2">
        <v>40332.124074157087</v>
      </c>
      <c r="F434" s="2">
        <v>139034</v>
      </c>
      <c r="G434" s="2">
        <v>93528</v>
      </c>
      <c r="H434" s="2">
        <v>45506</v>
      </c>
      <c r="I434" s="3">
        <v>2</v>
      </c>
      <c r="J434" s="3">
        <v>27</v>
      </c>
      <c r="K434" s="2">
        <v>220983.94</v>
      </c>
      <c r="L434" s="2">
        <v>10577.83032438424</v>
      </c>
      <c r="N434" s="2">
        <f t="shared" si="31"/>
        <v>27568.095744468275</v>
      </c>
      <c r="O434" s="2">
        <f t="shared" si="32"/>
        <v>40332.124074157087</v>
      </c>
      <c r="P434" s="2">
        <f t="shared" si="33"/>
        <v>10577.83032438424</v>
      </c>
      <c r="Q434" s="2">
        <f t="shared" si="34"/>
        <v>139034</v>
      </c>
      <c r="R434" s="2">
        <f t="shared" si="35"/>
        <v>180651.81592584291</v>
      </c>
    </row>
    <row r="435" spans="1:18" x14ac:dyDescent="0.25">
      <c r="A435" s="59" t="s">
        <v>1091</v>
      </c>
      <c r="B435" s="2">
        <v>0</v>
      </c>
      <c r="C435" s="2">
        <v>0</v>
      </c>
      <c r="D435" s="2">
        <v>9627.9731628744648</v>
      </c>
      <c r="E435" s="2">
        <v>39095.753832801551</v>
      </c>
      <c r="F435" s="2">
        <v>269062</v>
      </c>
      <c r="G435" s="2">
        <v>5790</v>
      </c>
      <c r="H435" s="2">
        <v>5773</v>
      </c>
      <c r="I435" s="3">
        <v>10</v>
      </c>
      <c r="J435" s="3">
        <v>47</v>
      </c>
      <c r="K435" s="2">
        <v>269088.65000000002</v>
      </c>
      <c r="L435" s="2">
        <v>9627.9731628744648</v>
      </c>
      <c r="N435" s="2">
        <f t="shared" si="31"/>
        <v>26723.003303350342</v>
      </c>
      <c r="O435" s="2">
        <f t="shared" si="32"/>
        <v>39095.753832801551</v>
      </c>
      <c r="P435" s="2">
        <f t="shared" si="33"/>
        <v>9627.9731628744648</v>
      </c>
      <c r="Q435" s="2">
        <f t="shared" si="34"/>
        <v>269062</v>
      </c>
      <c r="R435" s="2">
        <f t="shared" si="35"/>
        <v>229992.89616719849</v>
      </c>
    </row>
    <row r="436" spans="1:18" x14ac:dyDescent="0.25">
      <c r="A436" s="59" t="s">
        <v>737</v>
      </c>
      <c r="B436" s="2">
        <v>911.56484080720315</v>
      </c>
      <c r="C436" s="2">
        <v>41815.843498810893</v>
      </c>
      <c r="D436" s="2">
        <v>0</v>
      </c>
      <c r="E436" s="2">
        <v>0</v>
      </c>
      <c r="F436" s="2">
        <v>2463</v>
      </c>
      <c r="G436" s="2">
        <v>2463</v>
      </c>
      <c r="H436" s="2">
        <v>0</v>
      </c>
      <c r="I436" s="3">
        <v>2</v>
      </c>
      <c r="J436" s="3">
        <v>5</v>
      </c>
      <c r="K436" s="2">
        <v>41815.839999999997</v>
      </c>
      <c r="L436" s="2">
        <v>911.56484080720315</v>
      </c>
      <c r="N436" s="2">
        <f t="shared" si="31"/>
        <v>28582.258030629455</v>
      </c>
      <c r="O436" s="2">
        <f t="shared" si="32"/>
        <v>41815.843498810893</v>
      </c>
      <c r="P436" s="2">
        <f t="shared" si="33"/>
        <v>911.56484080720315</v>
      </c>
      <c r="Q436" s="2">
        <f t="shared" si="34"/>
        <v>2463</v>
      </c>
      <c r="R436" s="2">
        <f t="shared" si="35"/>
        <v>-3.4988108964171261E-3</v>
      </c>
    </row>
    <row r="437" spans="1:18" x14ac:dyDescent="0.25">
      <c r="A437" s="59" t="s">
        <v>1083</v>
      </c>
      <c r="B437" s="2">
        <v>0</v>
      </c>
      <c r="C437" s="2">
        <v>0</v>
      </c>
      <c r="D437" s="2">
        <v>11507.038674488989</v>
      </c>
      <c r="E437" s="2">
        <v>37883.550734655102</v>
      </c>
      <c r="F437" s="2">
        <v>267199</v>
      </c>
      <c r="G437" s="2">
        <v>255460</v>
      </c>
      <c r="H437" s="2">
        <v>11739</v>
      </c>
      <c r="I437" s="3">
        <v>3</v>
      </c>
      <c r="J437" s="3">
        <v>11</v>
      </c>
      <c r="K437" s="2">
        <v>37883.550000000003</v>
      </c>
      <c r="L437" s="2">
        <v>11507.038674488989</v>
      </c>
      <c r="N437" s="2">
        <f t="shared" si="31"/>
        <v>25894.429757112168</v>
      </c>
      <c r="O437" s="2">
        <f t="shared" si="32"/>
        <v>37883.550734655102</v>
      </c>
      <c r="P437" s="2">
        <f t="shared" si="33"/>
        <v>11507.038674488989</v>
      </c>
      <c r="Q437" s="2">
        <f t="shared" si="34"/>
        <v>267199</v>
      </c>
      <c r="R437" s="2">
        <f t="shared" si="35"/>
        <v>-7.3465509922243655E-4</v>
      </c>
    </row>
    <row r="438" spans="1:18" x14ac:dyDescent="0.25">
      <c r="A438" s="59" t="s">
        <v>1092</v>
      </c>
      <c r="B438" s="2">
        <v>0</v>
      </c>
      <c r="C438" s="2">
        <v>0</v>
      </c>
      <c r="D438" s="2">
        <v>11761.715093391071</v>
      </c>
      <c r="E438" s="2">
        <v>45194.607119661472</v>
      </c>
      <c r="F438" s="2">
        <v>125000</v>
      </c>
      <c r="G438" s="2">
        <v>94543</v>
      </c>
      <c r="H438" s="2">
        <v>29499</v>
      </c>
      <c r="I438" s="3">
        <v>10</v>
      </c>
      <c r="J438" s="3">
        <v>70</v>
      </c>
      <c r="K438" s="2">
        <v>2716877.04</v>
      </c>
      <c r="L438" s="2">
        <v>11761.715093391071</v>
      </c>
      <c r="N438" s="2">
        <f t="shared" si="31"/>
        <v>30891.734189789113</v>
      </c>
      <c r="O438" s="2">
        <f t="shared" si="32"/>
        <v>45194.607119661472</v>
      </c>
      <c r="P438" s="2">
        <f t="shared" si="33"/>
        <v>11761.715093391071</v>
      </c>
      <c r="Q438" s="2">
        <f t="shared" si="34"/>
        <v>125000</v>
      </c>
      <c r="R438" s="2">
        <f t="shared" si="35"/>
        <v>2671682.4328803387</v>
      </c>
    </row>
    <row r="439" spans="1:18" x14ac:dyDescent="0.25">
      <c r="A439" s="59" t="s">
        <v>1093</v>
      </c>
      <c r="B439" s="2">
        <v>0</v>
      </c>
      <c r="C439" s="2">
        <v>0</v>
      </c>
      <c r="D439" s="2">
        <v>10688.92417599385</v>
      </c>
      <c r="E439" s="2">
        <v>40656.985618433711</v>
      </c>
      <c r="F439" s="2">
        <v>1289434</v>
      </c>
      <c r="G439" s="2">
        <v>267023</v>
      </c>
      <c r="H439" s="2">
        <v>2438</v>
      </c>
      <c r="I439" s="3">
        <v>11</v>
      </c>
      <c r="J439" s="3">
        <v>165</v>
      </c>
      <c r="K439" s="2">
        <v>5128341.29</v>
      </c>
      <c r="L439" s="2">
        <v>10688.92417599385</v>
      </c>
      <c r="N439" s="2">
        <f t="shared" si="31"/>
        <v>27790.14738102099</v>
      </c>
      <c r="O439" s="2">
        <f t="shared" si="32"/>
        <v>40656.985618433711</v>
      </c>
      <c r="P439" s="2">
        <f t="shared" si="33"/>
        <v>10688.92417599385</v>
      </c>
      <c r="Q439" s="2">
        <f t="shared" si="34"/>
        <v>1289434</v>
      </c>
      <c r="R439" s="2">
        <f t="shared" si="35"/>
        <v>5087684.3043815661</v>
      </c>
    </row>
    <row r="440" spans="1:18" x14ac:dyDescent="0.25">
      <c r="A440" s="59" t="s">
        <v>1094</v>
      </c>
      <c r="B440" s="2">
        <v>0</v>
      </c>
      <c r="C440" s="2">
        <v>0</v>
      </c>
      <c r="D440" s="2">
        <v>10395.311324513699</v>
      </c>
      <c r="E440" s="2">
        <v>39344.025652738987</v>
      </c>
      <c r="F440" s="2">
        <v>14376</v>
      </c>
      <c r="G440" s="2">
        <v>6064</v>
      </c>
      <c r="H440" s="2">
        <v>8297</v>
      </c>
      <c r="I440" s="3">
        <v>7</v>
      </c>
      <c r="J440" s="3">
        <v>29</v>
      </c>
      <c r="K440" s="2">
        <v>41630.69</v>
      </c>
      <c r="L440" s="2">
        <v>10395.311324513699</v>
      </c>
      <c r="N440" s="2">
        <f t="shared" si="31"/>
        <v>26892.703795447014</v>
      </c>
      <c r="O440" s="2">
        <f t="shared" si="32"/>
        <v>39344.025652738987</v>
      </c>
      <c r="P440" s="2">
        <f t="shared" si="33"/>
        <v>10395.311324513699</v>
      </c>
      <c r="Q440" s="2">
        <f t="shared" si="34"/>
        <v>14376</v>
      </c>
      <c r="R440" s="2">
        <f t="shared" si="35"/>
        <v>2286.6643472610158</v>
      </c>
    </row>
    <row r="441" spans="1:18" x14ac:dyDescent="0.25">
      <c r="A441" s="59" t="s">
        <v>1095</v>
      </c>
      <c r="B441" s="2">
        <v>0</v>
      </c>
      <c r="C441" s="2">
        <v>0</v>
      </c>
      <c r="D441" s="2">
        <v>11377.792323621839</v>
      </c>
      <c r="E441" s="2">
        <v>30074.63505429529</v>
      </c>
      <c r="F441" s="2">
        <v>5576</v>
      </c>
      <c r="G441" s="2">
        <v>3215</v>
      </c>
      <c r="H441" s="2">
        <v>2356</v>
      </c>
      <c r="I441" s="3">
        <v>5</v>
      </c>
      <c r="J441" s="3">
        <v>18</v>
      </c>
      <c r="K441" s="2">
        <v>32900.18</v>
      </c>
      <c r="L441" s="2">
        <v>11377.792323621839</v>
      </c>
      <c r="N441" s="2">
        <f t="shared" si="31"/>
        <v>20556.825054200472</v>
      </c>
      <c r="O441" s="2">
        <f t="shared" si="32"/>
        <v>30074.63505429529</v>
      </c>
      <c r="P441" s="2">
        <f t="shared" si="33"/>
        <v>11377.792323621839</v>
      </c>
      <c r="Q441" s="2">
        <f t="shared" si="34"/>
        <v>5576</v>
      </c>
      <c r="R441" s="2">
        <f t="shared" si="35"/>
        <v>2825.5449457047107</v>
      </c>
    </row>
    <row r="442" spans="1:18" x14ac:dyDescent="0.25">
      <c r="A442" s="59" t="s">
        <v>738</v>
      </c>
      <c r="B442" s="2">
        <v>0</v>
      </c>
      <c r="C442" s="2">
        <v>0</v>
      </c>
      <c r="D442" s="2">
        <v>11308.30751547814</v>
      </c>
      <c r="E442" s="2">
        <v>37307.199287845557</v>
      </c>
      <c r="F442" s="2">
        <v>25765</v>
      </c>
      <c r="G442" s="2">
        <v>12296</v>
      </c>
      <c r="H442" s="2">
        <v>13469</v>
      </c>
      <c r="I442" s="3">
        <v>2</v>
      </c>
      <c r="J442" s="3">
        <v>8</v>
      </c>
      <c r="K442" s="2">
        <v>37307.199999999997</v>
      </c>
      <c r="L442" s="2">
        <v>11308.30751547814</v>
      </c>
      <c r="N442" s="2">
        <f t="shared" si="31"/>
        <v>25500.477982122731</v>
      </c>
      <c r="O442" s="2">
        <f t="shared" si="32"/>
        <v>37307.199287845557</v>
      </c>
      <c r="P442" s="2">
        <f t="shared" si="33"/>
        <v>11308.30751547814</v>
      </c>
      <c r="Q442" s="2">
        <f t="shared" si="34"/>
        <v>25765</v>
      </c>
      <c r="R442" s="2">
        <f t="shared" si="35"/>
        <v>7.1215444040717557E-4</v>
      </c>
    </row>
    <row r="443" spans="1:18" x14ac:dyDescent="0.25">
      <c r="A443" s="59" t="s">
        <v>739</v>
      </c>
      <c r="B443" s="2">
        <v>0</v>
      </c>
      <c r="C443" s="2">
        <v>0</v>
      </c>
      <c r="D443" s="2">
        <v>11240.61910389926</v>
      </c>
      <c r="E443" s="2">
        <v>49011.579389975472</v>
      </c>
      <c r="F443" s="2">
        <v>1924</v>
      </c>
      <c r="G443" s="2">
        <v>785</v>
      </c>
      <c r="H443" s="2">
        <v>1064</v>
      </c>
      <c r="I443" s="3">
        <v>5</v>
      </c>
      <c r="J443" s="3">
        <v>19</v>
      </c>
      <c r="K443" s="2">
        <v>415667.8</v>
      </c>
      <c r="L443" s="2">
        <v>11240.61910389926</v>
      </c>
      <c r="N443" s="2">
        <f t="shared" si="31"/>
        <v>33500.737792191023</v>
      </c>
      <c r="O443" s="2">
        <f t="shared" si="32"/>
        <v>49011.579389975472</v>
      </c>
      <c r="P443" s="2">
        <f t="shared" si="33"/>
        <v>11240.61910389926</v>
      </c>
      <c r="Q443" s="2">
        <f t="shared" si="34"/>
        <v>1924</v>
      </c>
      <c r="R443" s="2">
        <f t="shared" si="35"/>
        <v>366656.22061002452</v>
      </c>
    </row>
    <row r="444" spans="1:18" x14ac:dyDescent="0.25">
      <c r="A444" s="59" t="s">
        <v>1096</v>
      </c>
      <c r="B444" s="2">
        <v>10810.005607598619</v>
      </c>
      <c r="C444" s="2">
        <v>40518.415490211693</v>
      </c>
      <c r="D444" s="2">
        <v>0</v>
      </c>
      <c r="E444" s="2">
        <v>4994.0808027951543</v>
      </c>
      <c r="F444" s="2">
        <v>5859</v>
      </c>
      <c r="G444" s="2">
        <v>4391</v>
      </c>
      <c r="H444" s="2">
        <v>1017</v>
      </c>
      <c r="I444" s="3">
        <v>7</v>
      </c>
      <c r="J444" s="3">
        <v>30</v>
      </c>
      <c r="K444" s="2">
        <v>435044.94</v>
      </c>
      <c r="L444" s="2">
        <v>10810.005607598619</v>
      </c>
      <c r="N444" s="2">
        <f t="shared" si="31"/>
        <v>31109.020022561072</v>
      </c>
      <c r="O444" s="2">
        <f t="shared" si="32"/>
        <v>45512.49629300685</v>
      </c>
      <c r="P444" s="2">
        <f t="shared" si="33"/>
        <v>10810.005607598619</v>
      </c>
      <c r="Q444" s="2">
        <f t="shared" si="34"/>
        <v>5859</v>
      </c>
      <c r="R444" s="2">
        <f t="shared" si="35"/>
        <v>389532.44370699319</v>
      </c>
    </row>
    <row r="445" spans="1:18" x14ac:dyDescent="0.25">
      <c r="A445" s="59" t="s">
        <v>740</v>
      </c>
      <c r="B445" s="2">
        <v>0</v>
      </c>
      <c r="C445" s="2">
        <v>0</v>
      </c>
      <c r="D445" s="2">
        <v>11918.17902726879</v>
      </c>
      <c r="E445" s="2">
        <v>38376.13669841495</v>
      </c>
      <c r="F445" s="2">
        <v>2088</v>
      </c>
      <c r="G445" s="2">
        <v>640</v>
      </c>
      <c r="H445" s="2">
        <v>1298</v>
      </c>
      <c r="I445" s="3">
        <v>5</v>
      </c>
      <c r="J445" s="3">
        <v>26</v>
      </c>
      <c r="K445" s="2">
        <v>62809.03</v>
      </c>
      <c r="L445" s="2">
        <v>11918.17902726879</v>
      </c>
      <c r="N445" s="2">
        <f t="shared" si="31"/>
        <v>26231.12556282635</v>
      </c>
      <c r="O445" s="2">
        <f t="shared" si="32"/>
        <v>38376.13669841495</v>
      </c>
      <c r="P445" s="2">
        <f t="shared" si="33"/>
        <v>11918.17902726879</v>
      </c>
      <c r="Q445" s="2">
        <f t="shared" si="34"/>
        <v>2088</v>
      </c>
      <c r="R445" s="2">
        <f t="shared" si="35"/>
        <v>24432.893301585049</v>
      </c>
    </row>
    <row r="446" spans="1:18" x14ac:dyDescent="0.25">
      <c r="A446" s="59" t="s">
        <v>760</v>
      </c>
      <c r="B446" s="2">
        <v>0</v>
      </c>
      <c r="C446" s="2">
        <v>0</v>
      </c>
      <c r="D446" s="2">
        <v>11139.461539218541</v>
      </c>
      <c r="E446" s="2">
        <v>36192.712228410521</v>
      </c>
      <c r="F446" s="2">
        <v>16044</v>
      </c>
      <c r="G446" s="2">
        <v>4488</v>
      </c>
      <c r="H446" s="2">
        <v>11545</v>
      </c>
      <c r="I446" s="3">
        <v>4</v>
      </c>
      <c r="J446" s="3">
        <v>24</v>
      </c>
      <c r="K446" s="2">
        <v>38785.86</v>
      </c>
      <c r="L446" s="2">
        <v>11139.461539218541</v>
      </c>
      <c r="N446" s="2">
        <f t="shared" si="31"/>
        <v>24738.695986610062</v>
      </c>
      <c r="O446" s="2">
        <f t="shared" si="32"/>
        <v>36192.712228410521</v>
      </c>
      <c r="P446" s="2">
        <f t="shared" si="33"/>
        <v>11139.461539218541</v>
      </c>
      <c r="Q446" s="2">
        <f t="shared" si="34"/>
        <v>16044</v>
      </c>
      <c r="R446" s="2">
        <f t="shared" si="35"/>
        <v>2593.1477715894798</v>
      </c>
    </row>
    <row r="447" spans="1:18" x14ac:dyDescent="0.25">
      <c r="A447" s="59" t="s">
        <v>742</v>
      </c>
      <c r="B447" s="2">
        <v>0</v>
      </c>
      <c r="C447" s="2">
        <v>0</v>
      </c>
      <c r="D447" s="2">
        <v>10830.062805888259</v>
      </c>
      <c r="E447" s="2">
        <v>40139.653278878301</v>
      </c>
      <c r="F447" s="2">
        <v>19007</v>
      </c>
      <c r="G447" s="2">
        <v>9064</v>
      </c>
      <c r="H447" s="2">
        <v>9905</v>
      </c>
      <c r="I447" s="3">
        <v>5</v>
      </c>
      <c r="J447" s="3">
        <v>17</v>
      </c>
      <c r="K447" s="2">
        <v>47329.39</v>
      </c>
      <c r="L447" s="2">
        <v>10830.062805888259</v>
      </c>
      <c r="N447" s="2">
        <f t="shared" si="31"/>
        <v>27436.53675931531</v>
      </c>
      <c r="O447" s="2">
        <f t="shared" si="32"/>
        <v>40139.653278878301</v>
      </c>
      <c r="P447" s="2">
        <f t="shared" si="33"/>
        <v>10830.062805888259</v>
      </c>
      <c r="Q447" s="2">
        <f t="shared" si="34"/>
        <v>19007</v>
      </c>
      <c r="R447" s="2">
        <f t="shared" si="35"/>
        <v>7189.7367211216988</v>
      </c>
    </row>
    <row r="448" spans="1:18" x14ac:dyDescent="0.25">
      <c r="A448" s="59" t="s">
        <v>744</v>
      </c>
      <c r="B448" s="2">
        <v>11043.080816170779</v>
      </c>
      <c r="C448" s="2">
        <v>29291.45846320608</v>
      </c>
      <c r="D448" s="2">
        <v>0</v>
      </c>
      <c r="E448" s="2">
        <v>0</v>
      </c>
      <c r="F448" s="2">
        <v>5463</v>
      </c>
      <c r="G448" s="2">
        <v>5326</v>
      </c>
      <c r="H448" s="2">
        <v>124</v>
      </c>
      <c r="I448" s="3">
        <v>4</v>
      </c>
      <c r="J448" s="3">
        <v>17</v>
      </c>
      <c r="K448" s="2">
        <v>49644.89</v>
      </c>
      <c r="L448" s="2">
        <v>11043.080816170779</v>
      </c>
      <c r="N448" s="2">
        <f t="shared" si="31"/>
        <v>20021.50270895836</v>
      </c>
      <c r="O448" s="2">
        <f t="shared" si="32"/>
        <v>29291.45846320608</v>
      </c>
      <c r="P448" s="2">
        <f t="shared" si="33"/>
        <v>11043.080816170779</v>
      </c>
      <c r="Q448" s="2">
        <f t="shared" si="34"/>
        <v>5463</v>
      </c>
      <c r="R448" s="2">
        <f t="shared" si="35"/>
        <v>20353.43153679392</v>
      </c>
    </row>
    <row r="449" spans="1:18" x14ac:dyDescent="0.25">
      <c r="A449" s="59" t="s">
        <v>743</v>
      </c>
      <c r="B449" s="2">
        <v>0</v>
      </c>
      <c r="C449" s="2">
        <v>0</v>
      </c>
      <c r="D449" s="2">
        <v>11350.076204540799</v>
      </c>
      <c r="E449" s="2">
        <v>42416.087659906982</v>
      </c>
      <c r="F449" s="2">
        <v>822</v>
      </c>
      <c r="G449" s="2">
        <v>58</v>
      </c>
      <c r="H449" s="2">
        <v>764</v>
      </c>
      <c r="I449" s="3">
        <v>2</v>
      </c>
      <c r="J449" s="3">
        <v>5</v>
      </c>
      <c r="K449" s="2">
        <v>51625.2</v>
      </c>
      <c r="L449" s="2">
        <v>11350.076204540799</v>
      </c>
      <c r="N449" s="2">
        <f t="shared" si="31"/>
        <v>28992.541120920698</v>
      </c>
      <c r="O449" s="2">
        <f t="shared" si="32"/>
        <v>42416.087659906982</v>
      </c>
      <c r="P449" s="2">
        <f t="shared" si="33"/>
        <v>11350.076204540799</v>
      </c>
      <c r="Q449" s="2">
        <f t="shared" si="34"/>
        <v>822</v>
      </c>
      <c r="R449" s="2">
        <f t="shared" si="35"/>
        <v>9209.1123400930155</v>
      </c>
    </row>
    <row r="450" spans="1:18" x14ac:dyDescent="0.25">
      <c r="A450" s="59" t="s">
        <v>745</v>
      </c>
      <c r="B450" s="2">
        <v>10931.953983628009</v>
      </c>
      <c r="C450" s="2">
        <v>22822.812659916959</v>
      </c>
      <c r="D450" s="2">
        <v>0</v>
      </c>
      <c r="E450" s="2">
        <v>0</v>
      </c>
      <c r="F450" s="2">
        <v>442</v>
      </c>
      <c r="G450" s="2">
        <v>437</v>
      </c>
      <c r="H450" s="2">
        <v>0</v>
      </c>
      <c r="I450" s="3">
        <v>3</v>
      </c>
      <c r="J450" s="3">
        <v>6</v>
      </c>
      <c r="K450" s="2">
        <v>22822.81</v>
      </c>
      <c r="L450" s="2">
        <v>10931.953983628009</v>
      </c>
      <c r="N450" s="2">
        <f t="shared" si="31"/>
        <v>15600.008653395051</v>
      </c>
      <c r="O450" s="2">
        <f t="shared" si="32"/>
        <v>22822.812659916959</v>
      </c>
      <c r="P450" s="2">
        <f t="shared" si="33"/>
        <v>10931.953983628009</v>
      </c>
      <c r="Q450" s="2">
        <f t="shared" si="34"/>
        <v>442</v>
      </c>
      <c r="R450" s="2">
        <f t="shared" si="35"/>
        <v>-2.6599169577821158E-3</v>
      </c>
    </row>
    <row r="451" spans="1:18" x14ac:dyDescent="0.25">
      <c r="A451" s="59" t="s">
        <v>1101</v>
      </c>
      <c r="B451" s="2">
        <v>0</v>
      </c>
      <c r="C451" s="2">
        <v>0</v>
      </c>
      <c r="D451" s="2">
        <v>10916.48451090361</v>
      </c>
      <c r="E451" s="2">
        <v>40867.394713644193</v>
      </c>
      <c r="F451" s="2">
        <v>38844</v>
      </c>
      <c r="G451" s="2">
        <v>27716</v>
      </c>
      <c r="H451" s="2">
        <v>10142</v>
      </c>
      <c r="I451" s="3">
        <v>9</v>
      </c>
      <c r="J451" s="3">
        <v>73</v>
      </c>
      <c r="K451" s="2">
        <v>512914.62</v>
      </c>
      <c r="L451" s="2">
        <v>10916.48451090361</v>
      </c>
      <c r="N451" s="2">
        <f t="shared" ref="N451:N514" si="36">(C451+E451)/$M$1</f>
        <v>27933.967678499106</v>
      </c>
      <c r="O451" s="2">
        <f t="shared" ref="O451:O514" si="37">(C451+E451)</f>
        <v>40867.394713644193</v>
      </c>
      <c r="P451" s="2">
        <f t="shared" ref="P451:P514" si="38">B451+D451</f>
        <v>10916.48451090361</v>
      </c>
      <c r="Q451" s="2">
        <f t="shared" ref="Q451:Q514" si="39">F451</f>
        <v>38844</v>
      </c>
      <c r="R451" s="2">
        <f t="shared" ref="R451:R514" si="40">K451-C451-E451</f>
        <v>472047.22528635582</v>
      </c>
    </row>
    <row r="452" spans="1:18" x14ac:dyDescent="0.25">
      <c r="A452" s="59" t="s">
        <v>758</v>
      </c>
      <c r="B452" s="2">
        <v>0</v>
      </c>
      <c r="C452" s="2">
        <v>0</v>
      </c>
      <c r="D452" s="2">
        <v>12210.902851364999</v>
      </c>
      <c r="E452" s="2">
        <v>45407.888848441682</v>
      </c>
      <c r="F452" s="2">
        <v>20739</v>
      </c>
      <c r="G452" s="2">
        <v>13242</v>
      </c>
      <c r="H452" s="2">
        <v>7497</v>
      </c>
      <c r="I452" s="3">
        <v>2</v>
      </c>
      <c r="J452" s="3">
        <v>8</v>
      </c>
      <c r="K452" s="2">
        <v>57463.97</v>
      </c>
      <c r="L452" s="2">
        <v>12210.902851364999</v>
      </c>
      <c r="N452" s="2">
        <f t="shared" si="36"/>
        <v>31037.518009871277</v>
      </c>
      <c r="O452" s="2">
        <f t="shared" si="37"/>
        <v>45407.888848441682</v>
      </c>
      <c r="P452" s="2">
        <f t="shared" si="38"/>
        <v>12210.902851364999</v>
      </c>
      <c r="Q452" s="2">
        <f t="shared" si="39"/>
        <v>20739</v>
      </c>
      <c r="R452" s="2">
        <f t="shared" si="40"/>
        <v>12056.081151558319</v>
      </c>
    </row>
    <row r="453" spans="1:18" x14ac:dyDescent="0.25">
      <c r="A453" s="59" t="s">
        <v>747</v>
      </c>
      <c r="B453" s="2">
        <v>0</v>
      </c>
      <c r="C453" s="2">
        <v>0</v>
      </c>
      <c r="D453" s="2">
        <v>12826.87298711656</v>
      </c>
      <c r="E453" s="2">
        <v>40938.52418527296</v>
      </c>
      <c r="F453" s="2">
        <v>17924</v>
      </c>
      <c r="G453" s="2">
        <v>3799</v>
      </c>
      <c r="H453" s="2">
        <v>14125</v>
      </c>
      <c r="I453" s="3">
        <v>2</v>
      </c>
      <c r="J453" s="3">
        <v>3</v>
      </c>
      <c r="K453" s="2">
        <v>40938.519999999997</v>
      </c>
      <c r="L453" s="2">
        <v>12826.87298711656</v>
      </c>
      <c r="N453" s="2">
        <f t="shared" si="36"/>
        <v>27982.58659280448</v>
      </c>
      <c r="O453" s="2">
        <f t="shared" si="37"/>
        <v>40938.52418527296</v>
      </c>
      <c r="P453" s="2">
        <f t="shared" si="38"/>
        <v>12826.87298711656</v>
      </c>
      <c r="Q453" s="2">
        <f t="shared" si="39"/>
        <v>17924</v>
      </c>
      <c r="R453" s="2">
        <f t="shared" si="40"/>
        <v>-4.1852729627862573E-3</v>
      </c>
    </row>
    <row r="454" spans="1:18" x14ac:dyDescent="0.25">
      <c r="A454" s="59" t="s">
        <v>746</v>
      </c>
      <c r="B454" s="2">
        <v>10914.97299816506</v>
      </c>
      <c r="C454" s="2">
        <v>43413.020742483503</v>
      </c>
      <c r="D454" s="2">
        <v>0</v>
      </c>
      <c r="E454" s="2">
        <v>0</v>
      </c>
      <c r="F454" s="2">
        <v>1245</v>
      </c>
      <c r="G454" s="2">
        <v>1145</v>
      </c>
      <c r="H454" s="2">
        <v>0</v>
      </c>
      <c r="I454" s="3">
        <v>4</v>
      </c>
      <c r="J454" s="3">
        <v>14</v>
      </c>
      <c r="K454" s="2">
        <v>197795.73</v>
      </c>
      <c r="L454" s="2">
        <v>10914.97299816506</v>
      </c>
      <c r="N454" s="2">
        <f t="shared" si="36"/>
        <v>29673.971799373547</v>
      </c>
      <c r="O454" s="2">
        <f t="shared" si="37"/>
        <v>43413.020742483503</v>
      </c>
      <c r="P454" s="2">
        <f t="shared" si="38"/>
        <v>10914.97299816506</v>
      </c>
      <c r="Q454" s="2">
        <f t="shared" si="39"/>
        <v>1245</v>
      </c>
      <c r="R454" s="2">
        <f t="shared" si="40"/>
        <v>154382.70925751652</v>
      </c>
    </row>
    <row r="455" spans="1:18" x14ac:dyDescent="0.25">
      <c r="A455" s="59" t="s">
        <v>748</v>
      </c>
      <c r="B455" s="2">
        <v>0</v>
      </c>
      <c r="C455" s="2">
        <v>0</v>
      </c>
      <c r="D455" s="2">
        <v>9296.9745125254394</v>
      </c>
      <c r="E455" s="2">
        <v>37705.717883945319</v>
      </c>
      <c r="F455" s="2">
        <v>29024</v>
      </c>
      <c r="G455" s="2">
        <v>15323</v>
      </c>
      <c r="H455" s="2">
        <v>8126</v>
      </c>
      <c r="I455" s="3">
        <v>12</v>
      </c>
      <c r="J455" s="3">
        <v>67</v>
      </c>
      <c r="K455" s="2">
        <v>49375.64</v>
      </c>
      <c r="L455" s="2">
        <v>9296.9745125254394</v>
      </c>
      <c r="N455" s="2">
        <f t="shared" si="36"/>
        <v>25772.876202286614</v>
      </c>
      <c r="O455" s="2">
        <f t="shared" si="37"/>
        <v>37705.717883945319</v>
      </c>
      <c r="P455" s="2">
        <f t="shared" si="38"/>
        <v>9296.9745125254394</v>
      </c>
      <c r="Q455" s="2">
        <f t="shared" si="39"/>
        <v>29024</v>
      </c>
      <c r="R455" s="2">
        <f t="shared" si="40"/>
        <v>11669.92211605468</v>
      </c>
    </row>
    <row r="456" spans="1:18" x14ac:dyDescent="0.25">
      <c r="A456" s="59" t="s">
        <v>1103</v>
      </c>
      <c r="B456" s="2">
        <v>0</v>
      </c>
      <c r="C456" s="2">
        <v>0</v>
      </c>
      <c r="D456" s="2">
        <v>9670.4111332533757</v>
      </c>
      <c r="E456" s="2">
        <v>40016.788280437489</v>
      </c>
      <c r="F456" s="2">
        <v>467007</v>
      </c>
      <c r="G456" s="2">
        <v>432710</v>
      </c>
      <c r="H456" s="2">
        <v>2798</v>
      </c>
      <c r="I456" s="3">
        <v>11</v>
      </c>
      <c r="J456" s="3">
        <v>49</v>
      </c>
      <c r="K456" s="2">
        <v>645684.89</v>
      </c>
      <c r="L456" s="2">
        <v>9670.4111332533757</v>
      </c>
      <c r="N456" s="2">
        <f t="shared" si="36"/>
        <v>27352.555215610038</v>
      </c>
      <c r="O456" s="2">
        <f t="shared" si="37"/>
        <v>40016.788280437489</v>
      </c>
      <c r="P456" s="2">
        <f t="shared" si="38"/>
        <v>9670.4111332533757</v>
      </c>
      <c r="Q456" s="2">
        <f t="shared" si="39"/>
        <v>467007</v>
      </c>
      <c r="R456" s="2">
        <f t="shared" si="40"/>
        <v>605668.10171956255</v>
      </c>
    </row>
    <row r="457" spans="1:18" x14ac:dyDescent="0.25">
      <c r="A457" s="59" t="s">
        <v>1102</v>
      </c>
      <c r="B457" s="2">
        <v>0</v>
      </c>
      <c r="C457" s="2">
        <v>0</v>
      </c>
      <c r="D457" s="2">
        <v>9879.9548614756441</v>
      </c>
      <c r="E457" s="2">
        <v>37423.782943243437</v>
      </c>
      <c r="F457" s="2">
        <v>133738</v>
      </c>
      <c r="G457" s="2">
        <v>112770</v>
      </c>
      <c r="H457" s="2">
        <v>20968</v>
      </c>
      <c r="I457" s="3">
        <v>2</v>
      </c>
      <c r="J457" s="3">
        <v>34</v>
      </c>
      <c r="K457" s="2">
        <v>251571.28</v>
      </c>
      <c r="L457" s="2">
        <v>9879.9548614756441</v>
      </c>
      <c r="N457" s="2">
        <f t="shared" si="36"/>
        <v>25580.16605826619</v>
      </c>
      <c r="O457" s="2">
        <f t="shared" si="37"/>
        <v>37423.782943243437</v>
      </c>
      <c r="P457" s="2">
        <f t="shared" si="38"/>
        <v>9879.9548614756441</v>
      </c>
      <c r="Q457" s="2">
        <f t="shared" si="39"/>
        <v>133738</v>
      </c>
      <c r="R457" s="2">
        <f t="shared" si="40"/>
        <v>214147.49705675658</v>
      </c>
    </row>
    <row r="458" spans="1:18" x14ac:dyDescent="0.25">
      <c r="A458" s="59" t="s">
        <v>1115</v>
      </c>
      <c r="B458" s="2">
        <v>0</v>
      </c>
      <c r="C458" s="2">
        <v>0</v>
      </c>
      <c r="D458" s="2">
        <v>9053.075293620459</v>
      </c>
      <c r="E458" s="2">
        <v>34464.073673406558</v>
      </c>
      <c r="F458" s="2">
        <v>11938</v>
      </c>
      <c r="G458" s="2">
        <v>9904</v>
      </c>
      <c r="H458" s="2">
        <v>1658</v>
      </c>
      <c r="I458" s="3">
        <v>8</v>
      </c>
      <c r="J458" s="3">
        <v>60</v>
      </c>
      <c r="K458" s="2">
        <v>455885.68</v>
      </c>
      <c r="L458" s="2">
        <v>9053.075293620459</v>
      </c>
      <c r="N458" s="2">
        <f t="shared" si="36"/>
        <v>23557.124862205437</v>
      </c>
      <c r="O458" s="2">
        <f t="shared" si="37"/>
        <v>34464.073673406558</v>
      </c>
      <c r="P458" s="2">
        <f t="shared" si="38"/>
        <v>9053.075293620459</v>
      </c>
      <c r="Q458" s="2">
        <f t="shared" si="39"/>
        <v>11938</v>
      </c>
      <c r="R458" s="2">
        <f t="shared" si="40"/>
        <v>421421.60632659344</v>
      </c>
    </row>
    <row r="459" spans="1:18" x14ac:dyDescent="0.25">
      <c r="A459" s="59" t="s">
        <v>1104</v>
      </c>
      <c r="B459" s="2">
        <v>9275.5134013473544</v>
      </c>
      <c r="C459" s="2">
        <v>38228.387094802143</v>
      </c>
      <c r="D459" s="2">
        <v>0</v>
      </c>
      <c r="E459" s="2">
        <v>0</v>
      </c>
      <c r="F459" s="2">
        <v>346</v>
      </c>
      <c r="G459" s="2">
        <v>341</v>
      </c>
      <c r="H459" s="2">
        <v>0</v>
      </c>
      <c r="I459" s="3">
        <v>4</v>
      </c>
      <c r="J459" s="3">
        <v>10</v>
      </c>
      <c r="K459" s="2">
        <v>38228.39</v>
      </c>
      <c r="L459" s="2">
        <v>9275.5134013473544</v>
      </c>
      <c r="N459" s="2">
        <f t="shared" si="36"/>
        <v>26130.134719618687</v>
      </c>
      <c r="O459" s="2">
        <f t="shared" si="37"/>
        <v>38228.387094802143</v>
      </c>
      <c r="P459" s="2">
        <f t="shared" si="38"/>
        <v>9275.5134013473544</v>
      </c>
      <c r="Q459" s="2">
        <f t="shared" si="39"/>
        <v>346</v>
      </c>
      <c r="R459" s="2">
        <f t="shared" si="40"/>
        <v>2.9051978563074954E-3</v>
      </c>
    </row>
    <row r="460" spans="1:18" x14ac:dyDescent="0.25">
      <c r="A460" s="59" t="s">
        <v>749</v>
      </c>
      <c r="B460" s="2">
        <v>0</v>
      </c>
      <c r="C460" s="2">
        <v>0</v>
      </c>
      <c r="D460" s="2">
        <v>9889.7798072227633</v>
      </c>
      <c r="E460" s="2">
        <v>37204.119885533997</v>
      </c>
      <c r="F460" s="2">
        <v>28375</v>
      </c>
      <c r="G460" s="2">
        <v>15016</v>
      </c>
      <c r="H460" s="2">
        <v>12621</v>
      </c>
      <c r="I460" s="3">
        <v>7</v>
      </c>
      <c r="J460" s="3">
        <v>23</v>
      </c>
      <c r="K460" s="2">
        <v>352984.46</v>
      </c>
      <c r="L460" s="2">
        <v>9889.7798072227633</v>
      </c>
      <c r="N460" s="2">
        <f t="shared" si="36"/>
        <v>25430.020427569376</v>
      </c>
      <c r="O460" s="2">
        <f t="shared" si="37"/>
        <v>37204.119885533997</v>
      </c>
      <c r="P460" s="2">
        <f t="shared" si="38"/>
        <v>9889.7798072227633</v>
      </c>
      <c r="Q460" s="2">
        <f t="shared" si="39"/>
        <v>28375</v>
      </c>
      <c r="R460" s="2">
        <f t="shared" si="40"/>
        <v>315780.34011446603</v>
      </c>
    </row>
    <row r="461" spans="1:18" x14ac:dyDescent="0.25">
      <c r="A461" s="59" t="s">
        <v>782</v>
      </c>
      <c r="B461" s="2">
        <v>0</v>
      </c>
      <c r="C461" s="2">
        <v>0</v>
      </c>
      <c r="D461" s="2">
        <v>10697.48568532838</v>
      </c>
      <c r="E461" s="2">
        <v>44432.984143520531</v>
      </c>
      <c r="F461" s="2">
        <v>6899</v>
      </c>
      <c r="G461" s="2">
        <v>53</v>
      </c>
      <c r="H461" s="2">
        <v>6846</v>
      </c>
      <c r="I461" s="3">
        <v>2</v>
      </c>
      <c r="J461" s="3">
        <v>6</v>
      </c>
      <c r="K461" s="2">
        <v>48027.15</v>
      </c>
      <c r="L461" s="2">
        <v>10697.48568532838</v>
      </c>
      <c r="N461" s="2">
        <f t="shared" si="36"/>
        <v>30371.144322297012</v>
      </c>
      <c r="O461" s="2">
        <f t="shared" si="37"/>
        <v>44432.984143520531</v>
      </c>
      <c r="P461" s="2">
        <f t="shared" si="38"/>
        <v>10697.48568532838</v>
      </c>
      <c r="Q461" s="2">
        <f t="shared" si="39"/>
        <v>6899</v>
      </c>
      <c r="R461" s="2">
        <f t="shared" si="40"/>
        <v>3594.1658564794707</v>
      </c>
    </row>
    <row r="462" spans="1:18" x14ac:dyDescent="0.25">
      <c r="A462" s="59" t="s">
        <v>750</v>
      </c>
      <c r="B462" s="2">
        <v>0</v>
      </c>
      <c r="C462" s="2">
        <v>0</v>
      </c>
      <c r="D462" s="2">
        <v>10674.145925227071</v>
      </c>
      <c r="E462" s="2">
        <v>46214.832105087247</v>
      </c>
      <c r="F462" s="2">
        <v>18232</v>
      </c>
      <c r="G462" s="2">
        <v>9086</v>
      </c>
      <c r="H462" s="2">
        <v>9130</v>
      </c>
      <c r="I462" s="3">
        <v>5</v>
      </c>
      <c r="J462" s="3">
        <v>17</v>
      </c>
      <c r="K462" s="2">
        <v>47474.21</v>
      </c>
      <c r="L462" s="2">
        <v>10674.145925227071</v>
      </c>
      <c r="N462" s="2">
        <f t="shared" si="36"/>
        <v>31589.085512704885</v>
      </c>
      <c r="O462" s="2">
        <f t="shared" si="37"/>
        <v>46214.832105087247</v>
      </c>
      <c r="P462" s="2">
        <f t="shared" si="38"/>
        <v>10674.145925227071</v>
      </c>
      <c r="Q462" s="2">
        <f t="shared" si="39"/>
        <v>18232</v>
      </c>
      <c r="R462" s="2">
        <f t="shared" si="40"/>
        <v>1259.3778949127518</v>
      </c>
    </row>
    <row r="463" spans="1:18" x14ac:dyDescent="0.25">
      <c r="A463" s="59" t="s">
        <v>751</v>
      </c>
      <c r="B463" s="2">
        <v>0</v>
      </c>
      <c r="C463" s="2">
        <v>0</v>
      </c>
      <c r="D463" s="2">
        <v>10564.593689730391</v>
      </c>
      <c r="E463" s="2">
        <v>45233.168840927719</v>
      </c>
      <c r="F463" s="2">
        <v>1465</v>
      </c>
      <c r="G463" s="2">
        <v>706</v>
      </c>
      <c r="H463" s="2">
        <v>759</v>
      </c>
      <c r="I463" s="3">
        <v>2</v>
      </c>
      <c r="J463" s="3">
        <v>6</v>
      </c>
      <c r="K463" s="2">
        <v>48221.43</v>
      </c>
      <c r="L463" s="2">
        <v>10564.593689730391</v>
      </c>
      <c r="N463" s="2">
        <f t="shared" si="36"/>
        <v>30918.092167414707</v>
      </c>
      <c r="O463" s="2">
        <f t="shared" si="37"/>
        <v>45233.168840927719</v>
      </c>
      <c r="P463" s="2">
        <f t="shared" si="38"/>
        <v>10564.593689730391</v>
      </c>
      <c r="Q463" s="2">
        <f t="shared" si="39"/>
        <v>1465</v>
      </c>
      <c r="R463" s="2">
        <f t="shared" si="40"/>
        <v>2988.2611590722809</v>
      </c>
    </row>
    <row r="464" spans="1:18" x14ac:dyDescent="0.25">
      <c r="A464" s="59" t="s">
        <v>1107</v>
      </c>
      <c r="B464" s="2">
        <v>10563.098747141539</v>
      </c>
      <c r="C464" s="2">
        <v>48906.229030883929</v>
      </c>
      <c r="D464" s="2">
        <v>0</v>
      </c>
      <c r="E464" s="2">
        <v>0</v>
      </c>
      <c r="F464" s="2">
        <v>1406015</v>
      </c>
      <c r="G464" s="2">
        <v>1374845</v>
      </c>
      <c r="H464" s="2">
        <v>259</v>
      </c>
      <c r="I464" s="3">
        <v>9</v>
      </c>
      <c r="J464" s="3">
        <v>48</v>
      </c>
      <c r="K464" s="2">
        <v>416585.16</v>
      </c>
      <c r="L464" s="2">
        <v>10563.098747141539</v>
      </c>
      <c r="N464" s="2">
        <f t="shared" si="36"/>
        <v>33428.727977364273</v>
      </c>
      <c r="O464" s="2">
        <f t="shared" si="37"/>
        <v>48906.229030883929</v>
      </c>
      <c r="P464" s="2">
        <f t="shared" si="38"/>
        <v>10563.098747141539</v>
      </c>
      <c r="Q464" s="2">
        <f t="shared" si="39"/>
        <v>1406015</v>
      </c>
      <c r="R464" s="2">
        <f t="shared" si="40"/>
        <v>367678.93096911605</v>
      </c>
    </row>
    <row r="465" spans="1:18" x14ac:dyDescent="0.25">
      <c r="A465" s="59" t="s">
        <v>1108</v>
      </c>
      <c r="B465" s="2">
        <v>0</v>
      </c>
      <c r="C465" s="2">
        <v>0</v>
      </c>
      <c r="D465" s="2">
        <v>10561.022136312749</v>
      </c>
      <c r="E465" s="2">
        <v>39831.92599808755</v>
      </c>
      <c r="F465" s="2">
        <v>383728</v>
      </c>
      <c r="G465" s="2">
        <v>351993</v>
      </c>
      <c r="H465" s="2">
        <v>5915</v>
      </c>
      <c r="I465" s="3">
        <v>7</v>
      </c>
      <c r="J465" s="3">
        <v>33</v>
      </c>
      <c r="K465" s="2">
        <v>39831.93</v>
      </c>
      <c r="L465" s="2">
        <v>10561.022136312749</v>
      </c>
      <c r="N465" s="2">
        <f t="shared" si="36"/>
        <v>27226.196854468591</v>
      </c>
      <c r="O465" s="2">
        <f t="shared" si="37"/>
        <v>39831.92599808755</v>
      </c>
      <c r="P465" s="2">
        <f t="shared" si="38"/>
        <v>10561.022136312749</v>
      </c>
      <c r="Q465" s="2">
        <f t="shared" si="39"/>
        <v>383728</v>
      </c>
      <c r="R465" s="2">
        <f t="shared" si="40"/>
        <v>4.0019124498940073E-3</v>
      </c>
    </row>
    <row r="466" spans="1:18" x14ac:dyDescent="0.25">
      <c r="A466" s="59" t="s">
        <v>1109</v>
      </c>
      <c r="B466" s="2">
        <v>0</v>
      </c>
      <c r="C466" s="2">
        <v>0</v>
      </c>
      <c r="D466" s="2">
        <v>9251.7336841636206</v>
      </c>
      <c r="E466" s="2">
        <v>36470.075516260011</v>
      </c>
      <c r="F466" s="2">
        <v>5699</v>
      </c>
      <c r="G466" s="2">
        <v>19</v>
      </c>
      <c r="H466" s="2">
        <v>5644</v>
      </c>
      <c r="I466" s="3">
        <v>6</v>
      </c>
      <c r="J466" s="3">
        <v>20</v>
      </c>
      <c r="K466" s="2">
        <v>44778.9</v>
      </c>
      <c r="L466" s="2">
        <v>9251.7336841636206</v>
      </c>
      <c r="N466" s="2">
        <f t="shared" si="36"/>
        <v>24928.281282474374</v>
      </c>
      <c r="O466" s="2">
        <f t="shared" si="37"/>
        <v>36470.075516260011</v>
      </c>
      <c r="P466" s="2">
        <f t="shared" si="38"/>
        <v>9251.7336841636206</v>
      </c>
      <c r="Q466" s="2">
        <f t="shared" si="39"/>
        <v>5699</v>
      </c>
      <c r="R466" s="2">
        <f t="shared" si="40"/>
        <v>8308.8244837399907</v>
      </c>
    </row>
    <row r="467" spans="1:18" x14ac:dyDescent="0.25">
      <c r="A467" s="59" t="s">
        <v>1110</v>
      </c>
      <c r="B467" s="2">
        <v>10420.125870674319</v>
      </c>
      <c r="C467" s="2">
        <v>21772.80710876219</v>
      </c>
      <c r="D467" s="2">
        <v>0</v>
      </c>
      <c r="E467" s="2">
        <v>0</v>
      </c>
      <c r="F467" s="2">
        <v>38798</v>
      </c>
      <c r="G467" s="2">
        <v>37344</v>
      </c>
      <c r="H467" s="2">
        <v>132</v>
      </c>
      <c r="I467" s="3">
        <v>9</v>
      </c>
      <c r="J467" s="3">
        <v>84</v>
      </c>
      <c r="K467" s="2">
        <v>1093738.71</v>
      </c>
      <c r="L467" s="2">
        <v>10420.125870674319</v>
      </c>
      <c r="N467" s="2">
        <f t="shared" si="36"/>
        <v>14882.301509748591</v>
      </c>
      <c r="O467" s="2">
        <f t="shared" si="37"/>
        <v>21772.80710876219</v>
      </c>
      <c r="P467" s="2">
        <f t="shared" si="38"/>
        <v>10420.125870674319</v>
      </c>
      <c r="Q467" s="2">
        <f t="shared" si="39"/>
        <v>38798</v>
      </c>
      <c r="R467" s="2">
        <f t="shared" si="40"/>
        <v>1071965.9028912378</v>
      </c>
    </row>
    <row r="468" spans="1:18" x14ac:dyDescent="0.25">
      <c r="A468" s="59" t="s">
        <v>1111</v>
      </c>
      <c r="B468" s="2">
        <v>8973.9240812525422</v>
      </c>
      <c r="C468" s="2">
        <v>35621.282311095769</v>
      </c>
      <c r="D468" s="2">
        <v>0</v>
      </c>
      <c r="E468" s="2">
        <v>0</v>
      </c>
      <c r="F468" s="2">
        <v>104498</v>
      </c>
      <c r="G468" s="2">
        <v>71669</v>
      </c>
      <c r="H468" s="2">
        <v>1207</v>
      </c>
      <c r="I468" s="3">
        <v>14</v>
      </c>
      <c r="J468" s="3">
        <v>247</v>
      </c>
      <c r="K468" s="2">
        <v>598610.64</v>
      </c>
      <c r="L468" s="2">
        <v>8973.9240812525422</v>
      </c>
      <c r="N468" s="2">
        <f t="shared" si="36"/>
        <v>24348.108209908249</v>
      </c>
      <c r="O468" s="2">
        <f t="shared" si="37"/>
        <v>35621.282311095769</v>
      </c>
      <c r="P468" s="2">
        <f t="shared" si="38"/>
        <v>8973.9240812525422</v>
      </c>
      <c r="Q468" s="2">
        <f t="shared" si="39"/>
        <v>104498</v>
      </c>
      <c r="R468" s="2">
        <f t="shared" si="40"/>
        <v>562989.35768890427</v>
      </c>
    </row>
    <row r="469" spans="1:18" x14ac:dyDescent="0.25">
      <c r="A469" s="59" t="s">
        <v>1112</v>
      </c>
      <c r="B469" s="2">
        <v>0</v>
      </c>
      <c r="C469" s="2">
        <v>0</v>
      </c>
      <c r="D469" s="2">
        <v>9539.4341197928916</v>
      </c>
      <c r="E469" s="2">
        <v>36310.044141275081</v>
      </c>
      <c r="F469" s="2">
        <v>3254</v>
      </c>
      <c r="G469" s="2">
        <v>641</v>
      </c>
      <c r="H469" s="2">
        <v>2451</v>
      </c>
      <c r="I469" s="3">
        <v>6</v>
      </c>
      <c r="J469" s="3">
        <v>29</v>
      </c>
      <c r="K469" s="2">
        <v>102291.86</v>
      </c>
      <c r="L469" s="2">
        <v>9539.4341197928916</v>
      </c>
      <c r="N469" s="2">
        <f t="shared" si="36"/>
        <v>24818.895516934434</v>
      </c>
      <c r="O469" s="2">
        <f t="shared" si="37"/>
        <v>36310.044141275081</v>
      </c>
      <c r="P469" s="2">
        <f t="shared" si="38"/>
        <v>9539.4341197928916</v>
      </c>
      <c r="Q469" s="2">
        <f t="shared" si="39"/>
        <v>3254</v>
      </c>
      <c r="R469" s="2">
        <f t="shared" si="40"/>
        <v>65981.81585872492</v>
      </c>
    </row>
    <row r="470" spans="1:18" x14ac:dyDescent="0.25">
      <c r="A470" s="59" t="s">
        <v>1067</v>
      </c>
      <c r="B470" s="2">
        <v>0</v>
      </c>
      <c r="C470" s="2">
        <v>61.890828676320467</v>
      </c>
      <c r="D470" s="2">
        <v>8735.0174663108864</v>
      </c>
      <c r="E470" s="2">
        <v>33045.70144799642</v>
      </c>
      <c r="F470" s="2">
        <v>260561</v>
      </c>
      <c r="G470" s="2">
        <v>48625</v>
      </c>
      <c r="H470" s="2">
        <v>123343</v>
      </c>
      <c r="I470" s="3">
        <v>15</v>
      </c>
      <c r="J470" s="3">
        <v>370</v>
      </c>
      <c r="K470" s="2">
        <v>2568826.62</v>
      </c>
      <c r="L470" s="2">
        <v>8735.0174663108864</v>
      </c>
      <c r="N470" s="2">
        <f t="shared" si="36"/>
        <v>22629.933203467353</v>
      </c>
      <c r="O470" s="2">
        <f t="shared" si="37"/>
        <v>33107.592276672738</v>
      </c>
      <c r="P470" s="2">
        <f t="shared" si="38"/>
        <v>8735.0174663108864</v>
      </c>
      <c r="Q470" s="2">
        <f t="shared" si="39"/>
        <v>260561</v>
      </c>
      <c r="R470" s="2">
        <f t="shared" si="40"/>
        <v>2535719.0277233273</v>
      </c>
    </row>
    <row r="471" spans="1:18" x14ac:dyDescent="0.25">
      <c r="A471" s="59" t="s">
        <v>1114</v>
      </c>
      <c r="B471" s="2">
        <v>0</v>
      </c>
      <c r="C471" s="2">
        <v>0</v>
      </c>
      <c r="D471" s="2">
        <v>9324.8311423710074</v>
      </c>
      <c r="E471" s="2">
        <v>35228.361982485243</v>
      </c>
      <c r="F471" s="2">
        <v>6203</v>
      </c>
      <c r="G471" s="2">
        <v>2771</v>
      </c>
      <c r="H471" s="2">
        <v>2389</v>
      </c>
      <c r="I471" s="3">
        <v>7</v>
      </c>
      <c r="J471" s="3">
        <v>70</v>
      </c>
      <c r="K471" s="2">
        <v>206897.53</v>
      </c>
      <c r="L471" s="2">
        <v>9324.8311423710074</v>
      </c>
      <c r="N471" s="2">
        <f t="shared" si="36"/>
        <v>24079.536556722654</v>
      </c>
      <c r="O471" s="2">
        <f t="shared" si="37"/>
        <v>35228.361982485243</v>
      </c>
      <c r="P471" s="2">
        <f t="shared" si="38"/>
        <v>9324.8311423710074</v>
      </c>
      <c r="Q471" s="2">
        <f t="shared" si="39"/>
        <v>6203</v>
      </c>
      <c r="R471" s="2">
        <f t="shared" si="40"/>
        <v>171669.16801751475</v>
      </c>
    </row>
    <row r="472" spans="1:18" x14ac:dyDescent="0.25">
      <c r="A472" s="59" t="s">
        <v>754</v>
      </c>
      <c r="B472" s="2">
        <v>0</v>
      </c>
      <c r="C472" s="2">
        <v>0</v>
      </c>
      <c r="D472" s="2">
        <v>10188.6938176023</v>
      </c>
      <c r="E472" s="2">
        <v>36768.492684255172</v>
      </c>
      <c r="F472" s="2">
        <v>56240</v>
      </c>
      <c r="G472" s="2">
        <v>13882</v>
      </c>
      <c r="H472" s="2">
        <v>40847</v>
      </c>
      <c r="I472" s="3">
        <v>8</v>
      </c>
      <c r="J472" s="3">
        <v>46</v>
      </c>
      <c r="K472" s="2">
        <v>38519.370000000003</v>
      </c>
      <c r="L472" s="2">
        <v>10188.6938176023</v>
      </c>
      <c r="N472" s="2">
        <f t="shared" si="36"/>
        <v>25132.257473858626</v>
      </c>
      <c r="O472" s="2">
        <f t="shared" si="37"/>
        <v>36768.492684255172</v>
      </c>
      <c r="P472" s="2">
        <f t="shared" si="38"/>
        <v>10188.6938176023</v>
      </c>
      <c r="Q472" s="2">
        <f t="shared" si="39"/>
        <v>56240</v>
      </c>
      <c r="R472" s="2">
        <f t="shared" si="40"/>
        <v>1750.8773157448304</v>
      </c>
    </row>
    <row r="473" spans="1:18" x14ac:dyDescent="0.25">
      <c r="A473" s="59" t="s">
        <v>1123</v>
      </c>
      <c r="B473" s="2">
        <v>0</v>
      </c>
      <c r="C473" s="2">
        <v>0</v>
      </c>
      <c r="D473" s="2">
        <v>8400.4401982205436</v>
      </c>
      <c r="E473" s="2">
        <v>31480.440638412871</v>
      </c>
      <c r="F473" s="2">
        <v>71044</v>
      </c>
      <c r="G473" s="2">
        <v>67436</v>
      </c>
      <c r="H473" s="2">
        <v>852</v>
      </c>
      <c r="I473" s="3">
        <v>14</v>
      </c>
      <c r="J473" s="3">
        <v>282</v>
      </c>
      <c r="K473" s="2">
        <v>1452289.05</v>
      </c>
      <c r="L473" s="2">
        <v>8400.4401982205436</v>
      </c>
      <c r="N473" s="2">
        <f t="shared" si="36"/>
        <v>21517.731126734703</v>
      </c>
      <c r="O473" s="2">
        <f t="shared" si="37"/>
        <v>31480.440638412871</v>
      </c>
      <c r="P473" s="2">
        <f t="shared" si="38"/>
        <v>8400.4401982205436</v>
      </c>
      <c r="Q473" s="2">
        <f t="shared" si="39"/>
        <v>71044</v>
      </c>
      <c r="R473" s="2">
        <f t="shared" si="40"/>
        <v>1420808.6093615871</v>
      </c>
    </row>
    <row r="474" spans="1:18" x14ac:dyDescent="0.25">
      <c r="A474" s="59" t="s">
        <v>755</v>
      </c>
      <c r="B474" s="2">
        <v>10120.096440681649</v>
      </c>
      <c r="C474" s="2">
        <v>26740.180020757482</v>
      </c>
      <c r="D474" s="2">
        <v>0</v>
      </c>
      <c r="E474" s="2">
        <v>0</v>
      </c>
      <c r="F474" s="2">
        <v>37</v>
      </c>
      <c r="G474" s="2">
        <v>14</v>
      </c>
      <c r="H474" s="2">
        <v>18</v>
      </c>
      <c r="I474" s="3">
        <v>3</v>
      </c>
      <c r="J474" s="3">
        <v>4</v>
      </c>
      <c r="K474" s="2">
        <v>26740.18</v>
      </c>
      <c r="L474" s="2">
        <v>10120.096440681649</v>
      </c>
      <c r="N474" s="2">
        <f t="shared" si="36"/>
        <v>18277.635010770664</v>
      </c>
      <c r="O474" s="2">
        <f t="shared" si="37"/>
        <v>26740.180020757482</v>
      </c>
      <c r="P474" s="2">
        <f t="shared" si="38"/>
        <v>10120.096440681649</v>
      </c>
      <c r="Q474" s="2">
        <f t="shared" si="39"/>
        <v>37</v>
      </c>
      <c r="R474" s="2">
        <f t="shared" si="40"/>
        <v>-2.0757481252076104E-5</v>
      </c>
    </row>
    <row r="475" spans="1:18" x14ac:dyDescent="0.25">
      <c r="A475" s="59" t="s">
        <v>761</v>
      </c>
      <c r="B475" s="2">
        <v>0</v>
      </c>
      <c r="C475" s="2">
        <v>0</v>
      </c>
      <c r="D475" s="2">
        <v>10876.240014333051</v>
      </c>
      <c r="E475" s="2">
        <v>34951.695833960577</v>
      </c>
      <c r="F475" s="2">
        <v>4533</v>
      </c>
      <c r="G475" s="2">
        <v>2673</v>
      </c>
      <c r="H475" s="2">
        <v>1632</v>
      </c>
      <c r="I475" s="3">
        <v>4</v>
      </c>
      <c r="J475" s="3">
        <v>9</v>
      </c>
      <c r="K475" s="2">
        <v>133248.76</v>
      </c>
      <c r="L475" s="2">
        <v>10876.240014333051</v>
      </c>
      <c r="N475" s="2">
        <f t="shared" si="36"/>
        <v>23890.427774409141</v>
      </c>
      <c r="O475" s="2">
        <f t="shared" si="37"/>
        <v>34951.695833960577</v>
      </c>
      <c r="P475" s="2">
        <f t="shared" si="38"/>
        <v>10876.240014333051</v>
      </c>
      <c r="Q475" s="2">
        <f t="shared" si="39"/>
        <v>4533</v>
      </c>
      <c r="R475" s="2">
        <f t="shared" si="40"/>
        <v>98297.064166039432</v>
      </c>
    </row>
    <row r="476" spans="1:18" x14ac:dyDescent="0.25">
      <c r="A476" s="59" t="s">
        <v>93</v>
      </c>
      <c r="B476" s="2">
        <v>0</v>
      </c>
      <c r="C476" s="2">
        <v>0</v>
      </c>
      <c r="D476" s="2">
        <v>10436.75367439916</v>
      </c>
      <c r="E476" s="2">
        <v>903628.19883750624</v>
      </c>
      <c r="F476" s="2">
        <v>42963</v>
      </c>
      <c r="G476" s="2">
        <v>33931</v>
      </c>
      <c r="H476" s="2">
        <v>8955</v>
      </c>
      <c r="I476" s="3">
        <v>6</v>
      </c>
      <c r="J476" s="3">
        <v>12</v>
      </c>
      <c r="K476" s="2">
        <v>903940.95</v>
      </c>
      <c r="L476" s="2">
        <v>10436.75367439916</v>
      </c>
      <c r="N476" s="2">
        <f t="shared" si="36"/>
        <v>617654.27124914981</v>
      </c>
      <c r="O476" s="2">
        <f t="shared" si="37"/>
        <v>903628.19883750624</v>
      </c>
      <c r="P476" s="2">
        <f t="shared" si="38"/>
        <v>10436.75367439916</v>
      </c>
      <c r="Q476" s="2">
        <f t="shared" si="39"/>
        <v>42963</v>
      </c>
      <c r="R476" s="2">
        <f t="shared" si="40"/>
        <v>312.75116249371786</v>
      </c>
    </row>
    <row r="477" spans="1:18" x14ac:dyDescent="0.25">
      <c r="A477" s="59" t="s">
        <v>756</v>
      </c>
      <c r="B477" s="2">
        <v>9436.3628572692505</v>
      </c>
      <c r="C477" s="2">
        <v>34698.50835208378</v>
      </c>
      <c r="D477" s="2">
        <v>0</v>
      </c>
      <c r="E477" s="2">
        <v>0</v>
      </c>
      <c r="F477" s="2">
        <v>307</v>
      </c>
      <c r="G477" s="2">
        <v>16</v>
      </c>
      <c r="H477" s="2">
        <v>291</v>
      </c>
      <c r="I477" s="3">
        <v>2</v>
      </c>
      <c r="J477" s="3">
        <v>3</v>
      </c>
      <c r="K477" s="2">
        <v>34698.51</v>
      </c>
      <c r="L477" s="2">
        <v>9436.3628572692505</v>
      </c>
      <c r="N477" s="2">
        <f t="shared" si="36"/>
        <v>23717.367294657401</v>
      </c>
      <c r="O477" s="2">
        <f t="shared" si="37"/>
        <v>34698.50835208378</v>
      </c>
      <c r="P477" s="2">
        <f t="shared" si="38"/>
        <v>9436.3628572692505</v>
      </c>
      <c r="Q477" s="2">
        <f t="shared" si="39"/>
        <v>307</v>
      </c>
      <c r="R477" s="2">
        <f t="shared" si="40"/>
        <v>1.6479162222822197E-3</v>
      </c>
    </row>
    <row r="478" spans="1:18" x14ac:dyDescent="0.25">
      <c r="A478" s="59" t="s">
        <v>757</v>
      </c>
      <c r="B478" s="2">
        <v>0</v>
      </c>
      <c r="C478" s="2">
        <v>0</v>
      </c>
      <c r="D478" s="2">
        <v>9190.9069295615627</v>
      </c>
      <c r="E478" s="2">
        <v>35502.197359933663</v>
      </c>
      <c r="F478" s="2">
        <v>42050</v>
      </c>
      <c r="G478" s="2">
        <v>30572</v>
      </c>
      <c r="H478" s="2">
        <v>11476</v>
      </c>
      <c r="I478" s="3">
        <v>3</v>
      </c>
      <c r="J478" s="3">
        <v>12</v>
      </c>
      <c r="K478" s="2">
        <v>35785.71</v>
      </c>
      <c r="L478" s="2">
        <v>9190.9069295615627</v>
      </c>
      <c r="N478" s="2">
        <f t="shared" si="36"/>
        <v>24266.710430576666</v>
      </c>
      <c r="O478" s="2">
        <f t="shared" si="37"/>
        <v>35502.197359933663</v>
      </c>
      <c r="P478" s="2">
        <f t="shared" si="38"/>
        <v>9190.9069295615627</v>
      </c>
      <c r="Q478" s="2">
        <f t="shared" si="39"/>
        <v>42050</v>
      </c>
      <c r="R478" s="2">
        <f t="shared" si="40"/>
        <v>283.51264006633573</v>
      </c>
    </row>
    <row r="479" spans="1:18" x14ac:dyDescent="0.25">
      <c r="A479" s="59" t="s">
        <v>1113</v>
      </c>
      <c r="B479" s="2">
        <v>0</v>
      </c>
      <c r="C479" s="2">
        <v>0</v>
      </c>
      <c r="D479" s="2">
        <v>9973.3378139837769</v>
      </c>
      <c r="E479" s="2">
        <v>28370.9969645821</v>
      </c>
      <c r="F479" s="2">
        <v>250294</v>
      </c>
      <c r="G479" s="2">
        <v>20992</v>
      </c>
      <c r="H479" s="2">
        <v>315</v>
      </c>
      <c r="I479" s="3">
        <v>8</v>
      </c>
      <c r="J479" s="3">
        <v>81</v>
      </c>
      <c r="K479" s="2">
        <v>215853</v>
      </c>
      <c r="L479" s="2">
        <v>9973.3378139837769</v>
      </c>
      <c r="N479" s="2">
        <f t="shared" si="36"/>
        <v>19392.342422817565</v>
      </c>
      <c r="O479" s="2">
        <f t="shared" si="37"/>
        <v>28370.9969645821</v>
      </c>
      <c r="P479" s="2">
        <f t="shared" si="38"/>
        <v>9973.3378139837769</v>
      </c>
      <c r="Q479" s="2">
        <f t="shared" si="39"/>
        <v>250294</v>
      </c>
      <c r="R479" s="2">
        <f t="shared" si="40"/>
        <v>187482.0030354179</v>
      </c>
    </row>
    <row r="480" spans="1:18" x14ac:dyDescent="0.25">
      <c r="A480" s="59" t="s">
        <v>753</v>
      </c>
      <c r="B480" s="2">
        <v>0</v>
      </c>
      <c r="C480" s="2">
        <v>0</v>
      </c>
      <c r="D480" s="2">
        <v>9222.7820176376008</v>
      </c>
      <c r="E480" s="2">
        <v>34736.834557761409</v>
      </c>
      <c r="F480" s="2">
        <v>1465</v>
      </c>
      <c r="G480" s="2">
        <v>1245</v>
      </c>
      <c r="H480" s="2">
        <v>116</v>
      </c>
      <c r="I480" s="3">
        <v>3</v>
      </c>
      <c r="J480" s="3">
        <v>8</v>
      </c>
      <c r="K480" s="2">
        <v>110968.8</v>
      </c>
      <c r="L480" s="2">
        <v>9222.7820176376008</v>
      </c>
      <c r="N480" s="2">
        <f t="shared" si="36"/>
        <v>23743.564291019418</v>
      </c>
      <c r="O480" s="2">
        <f t="shared" si="37"/>
        <v>34736.834557761409</v>
      </c>
      <c r="P480" s="2">
        <f t="shared" si="38"/>
        <v>9222.7820176376008</v>
      </c>
      <c r="Q480" s="2">
        <f t="shared" si="39"/>
        <v>1465</v>
      </c>
      <c r="R480" s="2">
        <f t="shared" si="40"/>
        <v>76231.965442238594</v>
      </c>
    </row>
    <row r="481" spans="1:18" x14ac:dyDescent="0.25">
      <c r="A481" s="59" t="s">
        <v>1129</v>
      </c>
      <c r="B481" s="2">
        <v>0</v>
      </c>
      <c r="C481" s="2">
        <v>0</v>
      </c>
      <c r="D481" s="2">
        <v>9480.4522265412252</v>
      </c>
      <c r="E481" s="2">
        <v>30803.132248998911</v>
      </c>
      <c r="F481" s="2">
        <v>76916</v>
      </c>
      <c r="G481" s="2">
        <v>15471</v>
      </c>
      <c r="H481" s="2">
        <v>704</v>
      </c>
      <c r="I481" s="3">
        <v>3</v>
      </c>
      <c r="J481" s="3">
        <v>9</v>
      </c>
      <c r="K481" s="2">
        <v>40240.639999999999</v>
      </c>
      <c r="L481" s="2">
        <v>9480.4522265412252</v>
      </c>
      <c r="N481" s="2">
        <f t="shared" si="36"/>
        <v>21054.772555706706</v>
      </c>
      <c r="O481" s="2">
        <f t="shared" si="37"/>
        <v>30803.132248998911</v>
      </c>
      <c r="P481" s="2">
        <f t="shared" si="38"/>
        <v>9480.4522265412252</v>
      </c>
      <c r="Q481" s="2">
        <f t="shared" si="39"/>
        <v>76916</v>
      </c>
      <c r="R481" s="2">
        <f t="shared" si="40"/>
        <v>9437.5077510010888</v>
      </c>
    </row>
    <row r="482" spans="1:18" x14ac:dyDescent="0.25">
      <c r="A482" s="59" t="s">
        <v>759</v>
      </c>
      <c r="B482" s="2">
        <v>0</v>
      </c>
      <c r="C482" s="2">
        <v>0</v>
      </c>
      <c r="D482" s="2">
        <v>9539.4678926726065</v>
      </c>
      <c r="E482" s="2">
        <v>35218.80093388899</v>
      </c>
      <c r="F482" s="2">
        <v>88895</v>
      </c>
      <c r="G482" s="2">
        <v>84117</v>
      </c>
      <c r="H482" s="2">
        <v>1599</v>
      </c>
      <c r="I482" s="3">
        <v>7</v>
      </c>
      <c r="J482" s="3">
        <v>41</v>
      </c>
      <c r="K482" s="2">
        <v>437296.38</v>
      </c>
      <c r="L482" s="2">
        <v>9539.4678926726065</v>
      </c>
      <c r="N482" s="2">
        <f t="shared" si="36"/>
        <v>24073.001321865337</v>
      </c>
      <c r="O482" s="2">
        <f t="shared" si="37"/>
        <v>35218.80093388899</v>
      </c>
      <c r="P482" s="2">
        <f t="shared" si="38"/>
        <v>9539.4678926726065</v>
      </c>
      <c r="Q482" s="2">
        <f t="shared" si="39"/>
        <v>88895</v>
      </c>
      <c r="R482" s="2">
        <f t="shared" si="40"/>
        <v>402077.57906611101</v>
      </c>
    </row>
    <row r="483" spans="1:18" x14ac:dyDescent="0.25">
      <c r="A483" s="59" t="s">
        <v>1128</v>
      </c>
      <c r="B483" s="2">
        <v>0</v>
      </c>
      <c r="C483" s="2">
        <v>0</v>
      </c>
      <c r="D483" s="2">
        <v>7751.3621026123328</v>
      </c>
      <c r="E483" s="2">
        <v>30450.24606434489</v>
      </c>
      <c r="F483" s="2">
        <v>163638</v>
      </c>
      <c r="G483" s="2">
        <v>149748</v>
      </c>
      <c r="H483" s="2">
        <v>7084</v>
      </c>
      <c r="I483" s="3">
        <v>8</v>
      </c>
      <c r="J483" s="3">
        <v>23</v>
      </c>
      <c r="K483" s="2">
        <v>535844.86</v>
      </c>
      <c r="L483" s="2">
        <v>7751.3621026123328</v>
      </c>
      <c r="N483" s="2">
        <f t="shared" si="36"/>
        <v>20813.565320809903</v>
      </c>
      <c r="O483" s="2">
        <f t="shared" si="37"/>
        <v>30450.24606434489</v>
      </c>
      <c r="P483" s="2">
        <f t="shared" si="38"/>
        <v>7751.3621026123328</v>
      </c>
      <c r="Q483" s="2">
        <f t="shared" si="39"/>
        <v>163638</v>
      </c>
      <c r="R483" s="2">
        <f t="shared" si="40"/>
        <v>505394.6139356551</v>
      </c>
    </row>
    <row r="484" spans="1:18" x14ac:dyDescent="0.25">
      <c r="A484" s="59" t="s">
        <v>1116</v>
      </c>
      <c r="B484" s="2">
        <v>0</v>
      </c>
      <c r="C484" s="2">
        <v>0</v>
      </c>
      <c r="D484" s="2">
        <v>9703.3777608018208</v>
      </c>
      <c r="E484" s="2">
        <v>32425.77397998486</v>
      </c>
      <c r="F484" s="2">
        <v>3306</v>
      </c>
      <c r="G484" s="2">
        <v>3210</v>
      </c>
      <c r="H484" s="2">
        <v>91</v>
      </c>
      <c r="I484" s="3">
        <v>5</v>
      </c>
      <c r="J484" s="3">
        <v>30</v>
      </c>
      <c r="K484" s="2">
        <v>249275.61</v>
      </c>
      <c r="L484" s="2">
        <v>9703.3777608018208</v>
      </c>
      <c r="N484" s="2">
        <f t="shared" si="36"/>
        <v>22163.89198905322</v>
      </c>
      <c r="O484" s="2">
        <f t="shared" si="37"/>
        <v>32425.77397998486</v>
      </c>
      <c r="P484" s="2">
        <f t="shared" si="38"/>
        <v>9703.3777608018208</v>
      </c>
      <c r="Q484" s="2">
        <f t="shared" si="39"/>
        <v>3306</v>
      </c>
      <c r="R484" s="2">
        <f t="shared" si="40"/>
        <v>216849.83602001512</v>
      </c>
    </row>
    <row r="485" spans="1:18" x14ac:dyDescent="0.25">
      <c r="A485" s="59" t="s">
        <v>762</v>
      </c>
      <c r="B485" s="2">
        <v>0</v>
      </c>
      <c r="C485" s="2">
        <v>4.2147894172322078E-2</v>
      </c>
      <c r="D485" s="2">
        <v>8157.2559474854997</v>
      </c>
      <c r="E485" s="2">
        <v>33015.294939938707</v>
      </c>
      <c r="F485" s="2">
        <v>196103</v>
      </c>
      <c r="G485" s="2">
        <v>177898</v>
      </c>
      <c r="H485" s="2">
        <v>15572</v>
      </c>
      <c r="I485" s="3">
        <v>6</v>
      </c>
      <c r="J485" s="3">
        <v>36</v>
      </c>
      <c r="K485" s="2">
        <v>563049.26</v>
      </c>
      <c r="L485" s="2">
        <v>8157.2559474854997</v>
      </c>
      <c r="N485" s="2">
        <f t="shared" si="36"/>
        <v>22566.87429106827</v>
      </c>
      <c r="O485" s="2">
        <f t="shared" si="37"/>
        <v>33015.337087832879</v>
      </c>
      <c r="P485" s="2">
        <f t="shared" si="38"/>
        <v>8157.2559474854997</v>
      </c>
      <c r="Q485" s="2">
        <f t="shared" si="39"/>
        <v>196103</v>
      </c>
      <c r="R485" s="2">
        <f t="shared" si="40"/>
        <v>530033.92291216715</v>
      </c>
    </row>
    <row r="486" spans="1:18" x14ac:dyDescent="0.25">
      <c r="A486" s="59" t="s">
        <v>763</v>
      </c>
      <c r="B486" s="2">
        <v>0</v>
      </c>
      <c r="C486" s="2">
        <v>0</v>
      </c>
      <c r="D486" s="2">
        <v>8474.5080406784236</v>
      </c>
      <c r="E486" s="2">
        <v>31881.778285654149</v>
      </c>
      <c r="F486" s="2">
        <v>44725</v>
      </c>
      <c r="G486" s="2">
        <v>37494</v>
      </c>
      <c r="H486" s="2">
        <v>6248</v>
      </c>
      <c r="I486" s="3">
        <v>5</v>
      </c>
      <c r="J486" s="3">
        <v>17</v>
      </c>
      <c r="K486" s="2">
        <v>49750.12</v>
      </c>
      <c r="L486" s="2">
        <v>8474.5080406784236</v>
      </c>
      <c r="N486" s="2">
        <f t="shared" si="36"/>
        <v>21792.056244466265</v>
      </c>
      <c r="O486" s="2">
        <f t="shared" si="37"/>
        <v>31881.778285654149</v>
      </c>
      <c r="P486" s="2">
        <f t="shared" si="38"/>
        <v>8474.5080406784236</v>
      </c>
      <c r="Q486" s="2">
        <f t="shared" si="39"/>
        <v>44725</v>
      </c>
      <c r="R486" s="2">
        <f t="shared" si="40"/>
        <v>17868.341714345854</v>
      </c>
    </row>
    <row r="487" spans="1:18" x14ac:dyDescent="0.25">
      <c r="A487" s="59" t="s">
        <v>1117</v>
      </c>
      <c r="B487" s="2">
        <v>0</v>
      </c>
      <c r="C487" s="2">
        <v>0</v>
      </c>
      <c r="D487" s="2">
        <v>8825.1961575787373</v>
      </c>
      <c r="E487" s="2">
        <v>33254.24652135394</v>
      </c>
      <c r="F487" s="2">
        <v>154542</v>
      </c>
      <c r="G487" s="2">
        <v>109206</v>
      </c>
      <c r="H487" s="2">
        <v>16503</v>
      </c>
      <c r="I487" s="3">
        <v>6</v>
      </c>
      <c r="J487" s="3">
        <v>44</v>
      </c>
      <c r="K487" s="2">
        <v>69367.199999999997</v>
      </c>
      <c r="L487" s="2">
        <v>8825.1961575787373</v>
      </c>
      <c r="N487" s="2">
        <f t="shared" si="36"/>
        <v>22730.175339271318</v>
      </c>
      <c r="O487" s="2">
        <f t="shared" si="37"/>
        <v>33254.24652135394</v>
      </c>
      <c r="P487" s="2">
        <f t="shared" si="38"/>
        <v>8825.1961575787373</v>
      </c>
      <c r="Q487" s="2">
        <f t="shared" si="39"/>
        <v>154542</v>
      </c>
      <c r="R487" s="2">
        <f t="shared" si="40"/>
        <v>36112.953478646057</v>
      </c>
    </row>
    <row r="488" spans="1:18" x14ac:dyDescent="0.25">
      <c r="A488" s="59" t="s">
        <v>772</v>
      </c>
      <c r="B488" s="2">
        <v>0</v>
      </c>
      <c r="C488" s="2">
        <v>0</v>
      </c>
      <c r="D488" s="2">
        <v>10403.791221404361</v>
      </c>
      <c r="E488" s="2">
        <v>39889.349618493507</v>
      </c>
      <c r="F488" s="2">
        <v>154577</v>
      </c>
      <c r="G488" s="2">
        <v>145776</v>
      </c>
      <c r="H488" s="2">
        <v>8800</v>
      </c>
      <c r="I488" s="3">
        <v>3</v>
      </c>
      <c r="J488" s="3">
        <v>11</v>
      </c>
      <c r="K488" s="2">
        <v>247448.78</v>
      </c>
      <c r="L488" s="2">
        <v>10403.791221404361</v>
      </c>
      <c r="N488" s="2">
        <f t="shared" si="36"/>
        <v>27265.447449414562</v>
      </c>
      <c r="O488" s="2">
        <f t="shared" si="37"/>
        <v>39889.349618493507</v>
      </c>
      <c r="P488" s="2">
        <f t="shared" si="38"/>
        <v>10403.791221404361</v>
      </c>
      <c r="Q488" s="2">
        <f t="shared" si="39"/>
        <v>154577</v>
      </c>
      <c r="R488" s="2">
        <f t="shared" si="40"/>
        <v>207559.43038150651</v>
      </c>
    </row>
    <row r="489" spans="1:18" x14ac:dyDescent="0.25">
      <c r="A489" s="59" t="s">
        <v>1118</v>
      </c>
      <c r="B489" s="2">
        <v>0</v>
      </c>
      <c r="C489" s="2">
        <v>0</v>
      </c>
      <c r="D489" s="2">
        <v>8330.4215638584992</v>
      </c>
      <c r="E489" s="2">
        <v>32896.11146728415</v>
      </c>
      <c r="F489" s="2">
        <v>3702</v>
      </c>
      <c r="G489" s="2">
        <v>1555</v>
      </c>
      <c r="H489" s="2">
        <v>414</v>
      </c>
      <c r="I489" s="3">
        <v>8</v>
      </c>
      <c r="J489" s="3">
        <v>42</v>
      </c>
      <c r="K489" s="2">
        <v>495174.39</v>
      </c>
      <c r="L489" s="2">
        <v>8330.4215638584992</v>
      </c>
      <c r="N489" s="2">
        <f t="shared" si="36"/>
        <v>22485.380360412953</v>
      </c>
      <c r="O489" s="2">
        <f t="shared" si="37"/>
        <v>32896.11146728415</v>
      </c>
      <c r="P489" s="2">
        <f t="shared" si="38"/>
        <v>8330.4215638584992</v>
      </c>
      <c r="Q489" s="2">
        <f t="shared" si="39"/>
        <v>3702</v>
      </c>
      <c r="R489" s="2">
        <f t="shared" si="40"/>
        <v>462278.27853271586</v>
      </c>
    </row>
    <row r="490" spans="1:18" x14ac:dyDescent="0.25">
      <c r="A490" s="59" t="s">
        <v>764</v>
      </c>
      <c r="B490" s="2">
        <v>0</v>
      </c>
      <c r="C490" s="2">
        <v>0</v>
      </c>
      <c r="D490" s="2">
        <v>8396.4185295437946</v>
      </c>
      <c r="E490" s="2">
        <v>32169.640320498002</v>
      </c>
      <c r="F490" s="2">
        <v>8270</v>
      </c>
      <c r="G490" s="2">
        <v>1600</v>
      </c>
      <c r="H490" s="2">
        <v>6665</v>
      </c>
      <c r="I490" s="3">
        <v>3</v>
      </c>
      <c r="J490" s="3">
        <v>14</v>
      </c>
      <c r="K490" s="2">
        <v>39116.800000000003</v>
      </c>
      <c r="L490" s="2">
        <v>8396.4185295437946</v>
      </c>
      <c r="N490" s="2">
        <f t="shared" si="36"/>
        <v>21988.81771736022</v>
      </c>
      <c r="O490" s="2">
        <f t="shared" si="37"/>
        <v>32169.640320498002</v>
      </c>
      <c r="P490" s="2">
        <f t="shared" si="38"/>
        <v>8396.4185295437946</v>
      </c>
      <c r="Q490" s="2">
        <f t="shared" si="39"/>
        <v>8270</v>
      </c>
      <c r="R490" s="2">
        <f t="shared" si="40"/>
        <v>6947.1596795020014</v>
      </c>
    </row>
    <row r="491" spans="1:18" x14ac:dyDescent="0.25">
      <c r="A491" s="59" t="s">
        <v>1119</v>
      </c>
      <c r="B491" s="2">
        <v>0</v>
      </c>
      <c r="C491" s="2">
        <v>0</v>
      </c>
      <c r="D491" s="2">
        <v>8570.0094526090197</v>
      </c>
      <c r="E491" s="2">
        <v>32180.416288626369</v>
      </c>
      <c r="F491" s="2">
        <v>54331</v>
      </c>
      <c r="G491" s="2">
        <v>42849</v>
      </c>
      <c r="H491" s="2">
        <v>11186</v>
      </c>
      <c r="I491" s="3">
        <v>7</v>
      </c>
      <c r="J491" s="3">
        <v>33</v>
      </c>
      <c r="K491" s="2">
        <v>95410.36</v>
      </c>
      <c r="L491" s="2">
        <v>8570.0094526090197</v>
      </c>
      <c r="N491" s="2">
        <f t="shared" si="36"/>
        <v>21996.183382519732</v>
      </c>
      <c r="O491" s="2">
        <f t="shared" si="37"/>
        <v>32180.416288626369</v>
      </c>
      <c r="P491" s="2">
        <f t="shared" si="38"/>
        <v>8570.0094526090197</v>
      </c>
      <c r="Q491" s="2">
        <f t="shared" si="39"/>
        <v>54331</v>
      </c>
      <c r="R491" s="2">
        <f t="shared" si="40"/>
        <v>63229.943711373635</v>
      </c>
    </row>
    <row r="492" spans="1:18" x14ac:dyDescent="0.25">
      <c r="A492" s="59" t="s">
        <v>1121</v>
      </c>
      <c r="B492" s="2">
        <v>0</v>
      </c>
      <c r="C492" s="2">
        <v>0</v>
      </c>
      <c r="D492" s="2">
        <v>8534.0101398072929</v>
      </c>
      <c r="E492" s="2">
        <v>32113.207712222229</v>
      </c>
      <c r="F492" s="2">
        <v>1896</v>
      </c>
      <c r="G492" s="2">
        <v>1733</v>
      </c>
      <c r="H492" s="2">
        <v>135</v>
      </c>
      <c r="I492" s="3">
        <v>8</v>
      </c>
      <c r="J492" s="3">
        <v>21</v>
      </c>
      <c r="K492" s="2">
        <v>1284170.8700000001</v>
      </c>
      <c r="L492" s="2">
        <v>8534.0101398072929</v>
      </c>
      <c r="N492" s="2">
        <f t="shared" si="36"/>
        <v>21950.244505961877</v>
      </c>
      <c r="O492" s="2">
        <f t="shared" si="37"/>
        <v>32113.207712222229</v>
      </c>
      <c r="P492" s="2">
        <f t="shared" si="38"/>
        <v>8534.0101398072929</v>
      </c>
      <c r="Q492" s="2">
        <f t="shared" si="39"/>
        <v>1896</v>
      </c>
      <c r="R492" s="2">
        <f t="shared" si="40"/>
        <v>1252057.662287778</v>
      </c>
    </row>
    <row r="493" spans="1:18" x14ac:dyDescent="0.25">
      <c r="A493" s="59" t="s">
        <v>1122</v>
      </c>
      <c r="B493" s="2">
        <v>0</v>
      </c>
      <c r="C493" s="2">
        <v>2.805007437261589</v>
      </c>
      <c r="D493" s="2">
        <v>8340.9308488879451</v>
      </c>
      <c r="E493" s="2">
        <v>32244.058218089322</v>
      </c>
      <c r="F493" s="2">
        <v>13475</v>
      </c>
      <c r="G493" s="2">
        <v>2513</v>
      </c>
      <c r="H493" s="2">
        <v>1006</v>
      </c>
      <c r="I493" s="3">
        <v>9</v>
      </c>
      <c r="J493" s="3">
        <v>77</v>
      </c>
      <c r="K493" s="2">
        <v>208220.5</v>
      </c>
      <c r="L493" s="2">
        <v>8340.9308488879451</v>
      </c>
      <c r="N493" s="2">
        <f t="shared" si="36"/>
        <v>22041.601657912906</v>
      </c>
      <c r="O493" s="2">
        <f t="shared" si="37"/>
        <v>32246.863225526584</v>
      </c>
      <c r="P493" s="2">
        <f t="shared" si="38"/>
        <v>8340.9308488879451</v>
      </c>
      <c r="Q493" s="2">
        <f t="shared" si="39"/>
        <v>13475</v>
      </c>
      <c r="R493" s="2">
        <f t="shared" si="40"/>
        <v>175973.63677447342</v>
      </c>
    </row>
    <row r="494" spans="1:18" x14ac:dyDescent="0.25">
      <c r="A494" s="59" t="s">
        <v>765</v>
      </c>
      <c r="B494" s="2">
        <v>0</v>
      </c>
      <c r="C494" s="2">
        <v>0</v>
      </c>
      <c r="D494" s="2">
        <v>9262.2603743760119</v>
      </c>
      <c r="E494" s="2">
        <v>34722.931624819394</v>
      </c>
      <c r="F494" s="2">
        <v>28189</v>
      </c>
      <c r="G494" s="2">
        <v>16995</v>
      </c>
      <c r="H494" s="2">
        <v>11186</v>
      </c>
      <c r="I494" s="3">
        <v>3</v>
      </c>
      <c r="J494" s="3">
        <v>15</v>
      </c>
      <c r="K494" s="2">
        <v>49061.89</v>
      </c>
      <c r="L494" s="2">
        <v>9262.2603743760119</v>
      </c>
      <c r="N494" s="2">
        <f t="shared" si="36"/>
        <v>23734.061260983864</v>
      </c>
      <c r="O494" s="2">
        <f t="shared" si="37"/>
        <v>34722.931624819394</v>
      </c>
      <c r="P494" s="2">
        <f t="shared" si="38"/>
        <v>9262.2603743760119</v>
      </c>
      <c r="Q494" s="2">
        <f t="shared" si="39"/>
        <v>28189</v>
      </c>
      <c r="R494" s="2">
        <f t="shared" si="40"/>
        <v>14338.958375180606</v>
      </c>
    </row>
    <row r="495" spans="1:18" x14ac:dyDescent="0.25">
      <c r="A495" s="59" t="s">
        <v>767</v>
      </c>
      <c r="B495" s="2">
        <v>0</v>
      </c>
      <c r="C495" s="2">
        <v>0</v>
      </c>
      <c r="D495" s="2">
        <v>8163.0000128759148</v>
      </c>
      <c r="E495" s="2">
        <v>31100.107380305381</v>
      </c>
      <c r="F495" s="2">
        <v>13442</v>
      </c>
      <c r="G495" s="2">
        <v>7068</v>
      </c>
      <c r="H495" s="2">
        <v>4736</v>
      </c>
      <c r="I495" s="3">
        <v>7</v>
      </c>
      <c r="J495" s="3">
        <v>17</v>
      </c>
      <c r="K495" s="2">
        <v>148368.68</v>
      </c>
      <c r="L495" s="2">
        <v>8163.0000128759148</v>
      </c>
      <c r="N495" s="2">
        <f t="shared" si="36"/>
        <v>21257.763076080231</v>
      </c>
      <c r="O495" s="2">
        <f t="shared" si="37"/>
        <v>31100.107380305381</v>
      </c>
      <c r="P495" s="2">
        <f t="shared" si="38"/>
        <v>8163.0000128759148</v>
      </c>
      <c r="Q495" s="2">
        <f t="shared" si="39"/>
        <v>13442</v>
      </c>
      <c r="R495" s="2">
        <f t="shared" si="40"/>
        <v>117268.57261969461</v>
      </c>
    </row>
    <row r="496" spans="1:18" x14ac:dyDescent="0.25">
      <c r="A496" s="59" t="s">
        <v>766</v>
      </c>
      <c r="B496" s="2">
        <v>0</v>
      </c>
      <c r="C496" s="2">
        <v>0</v>
      </c>
      <c r="D496" s="2">
        <v>8736.8889349836063</v>
      </c>
      <c r="E496" s="2">
        <v>32634.03250338728</v>
      </c>
      <c r="F496" s="2">
        <v>2229</v>
      </c>
      <c r="G496" s="2">
        <v>80</v>
      </c>
      <c r="H496" s="2">
        <v>2149</v>
      </c>
      <c r="I496" s="3">
        <v>2</v>
      </c>
      <c r="J496" s="3">
        <v>3</v>
      </c>
      <c r="K496" s="2">
        <v>38488.639999999999</v>
      </c>
      <c r="L496" s="2">
        <v>8736.8889349836063</v>
      </c>
      <c r="N496" s="2">
        <f t="shared" si="36"/>
        <v>22306.242312636554</v>
      </c>
      <c r="O496" s="2">
        <f t="shared" si="37"/>
        <v>32634.03250338728</v>
      </c>
      <c r="P496" s="2">
        <f t="shared" si="38"/>
        <v>8736.8889349836063</v>
      </c>
      <c r="Q496" s="2">
        <f t="shared" si="39"/>
        <v>2229</v>
      </c>
      <c r="R496" s="2">
        <f t="shared" si="40"/>
        <v>5854.6074966127198</v>
      </c>
    </row>
    <row r="497" spans="1:18" x14ac:dyDescent="0.25">
      <c r="A497" s="59" t="s">
        <v>741</v>
      </c>
      <c r="B497" s="2">
        <v>0</v>
      </c>
      <c r="C497" s="2">
        <v>0</v>
      </c>
      <c r="D497" s="2">
        <v>8342.0228614701391</v>
      </c>
      <c r="E497" s="2">
        <v>30501.97425423047</v>
      </c>
      <c r="F497" s="2">
        <v>42864</v>
      </c>
      <c r="G497" s="2">
        <v>329</v>
      </c>
      <c r="H497" s="2">
        <v>42527</v>
      </c>
      <c r="I497" s="3">
        <v>3</v>
      </c>
      <c r="J497" s="3">
        <v>10</v>
      </c>
      <c r="K497" s="2">
        <v>33364.22</v>
      </c>
      <c r="L497" s="2">
        <v>8342.0228614701391</v>
      </c>
      <c r="N497" s="2">
        <f t="shared" si="36"/>
        <v>20848.922935222468</v>
      </c>
      <c r="O497" s="2">
        <f t="shared" si="37"/>
        <v>30501.97425423047</v>
      </c>
      <c r="P497" s="2">
        <f t="shared" si="38"/>
        <v>8342.0228614701391</v>
      </c>
      <c r="Q497" s="2">
        <f t="shared" si="39"/>
        <v>42864</v>
      </c>
      <c r="R497" s="2">
        <f t="shared" si="40"/>
        <v>2862.2457457695309</v>
      </c>
    </row>
    <row r="498" spans="1:18" x14ac:dyDescent="0.25">
      <c r="A498" s="59" t="s">
        <v>768</v>
      </c>
      <c r="B498" s="2">
        <v>0</v>
      </c>
      <c r="C498" s="2">
        <v>0</v>
      </c>
      <c r="D498" s="2">
        <v>9041.8074924634784</v>
      </c>
      <c r="E498" s="2">
        <v>37607.902895798121</v>
      </c>
      <c r="F498" s="2">
        <v>244847</v>
      </c>
      <c r="G498" s="2">
        <v>99792</v>
      </c>
      <c r="H498" s="2">
        <v>2133</v>
      </c>
      <c r="I498" s="3">
        <v>6</v>
      </c>
      <c r="J498" s="3">
        <v>39</v>
      </c>
      <c r="K498" s="2">
        <v>132104.1</v>
      </c>
      <c r="L498" s="2">
        <v>9041.8074924634784</v>
      </c>
      <c r="N498" s="2">
        <f t="shared" si="36"/>
        <v>25706.017016950183</v>
      </c>
      <c r="O498" s="2">
        <f t="shared" si="37"/>
        <v>37607.902895798121</v>
      </c>
      <c r="P498" s="2">
        <f t="shared" si="38"/>
        <v>9041.8074924634784</v>
      </c>
      <c r="Q498" s="2">
        <f t="shared" si="39"/>
        <v>244847</v>
      </c>
      <c r="R498" s="2">
        <f t="shared" si="40"/>
        <v>94496.197104201885</v>
      </c>
    </row>
    <row r="499" spans="1:18" x14ac:dyDescent="0.25">
      <c r="A499" s="59" t="s">
        <v>769</v>
      </c>
      <c r="B499" s="2">
        <v>0</v>
      </c>
      <c r="C499" s="2">
        <v>0</v>
      </c>
      <c r="D499" s="2">
        <v>8975.616802178678</v>
      </c>
      <c r="E499" s="2">
        <v>33506.175482051003</v>
      </c>
      <c r="F499" s="2">
        <v>121346</v>
      </c>
      <c r="G499" s="2">
        <v>115457</v>
      </c>
      <c r="H499" s="2">
        <v>5804</v>
      </c>
      <c r="I499" s="3">
        <v>4</v>
      </c>
      <c r="J499" s="3">
        <v>13</v>
      </c>
      <c r="K499" s="2">
        <v>164204</v>
      </c>
      <c r="L499" s="2">
        <v>8975.616802178678</v>
      </c>
      <c r="N499" s="2">
        <f t="shared" si="36"/>
        <v>22902.375585817499</v>
      </c>
      <c r="O499" s="2">
        <f t="shared" si="37"/>
        <v>33506.175482051003</v>
      </c>
      <c r="P499" s="2">
        <f t="shared" si="38"/>
        <v>8975.616802178678</v>
      </c>
      <c r="Q499" s="2">
        <f t="shared" si="39"/>
        <v>121346</v>
      </c>
      <c r="R499" s="2">
        <f t="shared" si="40"/>
        <v>130697.82451794899</v>
      </c>
    </row>
    <row r="500" spans="1:18" x14ac:dyDescent="0.25">
      <c r="A500" s="59" t="s">
        <v>1125</v>
      </c>
      <c r="B500" s="2">
        <v>0</v>
      </c>
      <c r="C500" s="2">
        <v>0</v>
      </c>
      <c r="D500" s="2">
        <v>8421.4100207057927</v>
      </c>
      <c r="E500" s="2">
        <v>31135.499153515349</v>
      </c>
      <c r="F500" s="2">
        <v>1282858</v>
      </c>
      <c r="G500" s="2">
        <v>1194677</v>
      </c>
      <c r="H500" s="2">
        <v>20185</v>
      </c>
      <c r="I500" s="3">
        <v>8</v>
      </c>
      <c r="J500" s="3">
        <v>60</v>
      </c>
      <c r="K500" s="2">
        <v>115305.25</v>
      </c>
      <c r="L500" s="2">
        <v>8421.4100207057927</v>
      </c>
      <c r="N500" s="2">
        <f t="shared" si="36"/>
        <v>21281.954308622931</v>
      </c>
      <c r="O500" s="2">
        <f t="shared" si="37"/>
        <v>31135.499153515349</v>
      </c>
      <c r="P500" s="2">
        <f t="shared" si="38"/>
        <v>8421.4100207057927</v>
      </c>
      <c r="Q500" s="2">
        <f t="shared" si="39"/>
        <v>1282858</v>
      </c>
      <c r="R500" s="2">
        <f t="shared" si="40"/>
        <v>84169.750846484647</v>
      </c>
    </row>
    <row r="501" spans="1:18" x14ac:dyDescent="0.25">
      <c r="A501" s="59" t="s">
        <v>1124</v>
      </c>
      <c r="B501" s="2">
        <v>0</v>
      </c>
      <c r="C501" s="2">
        <v>0</v>
      </c>
      <c r="D501" s="2">
        <v>8302.3470313412799</v>
      </c>
      <c r="E501" s="2">
        <v>30871.772908215931</v>
      </c>
      <c r="F501" s="2">
        <v>26566</v>
      </c>
      <c r="G501" s="2">
        <v>14412</v>
      </c>
      <c r="H501" s="2">
        <v>2489</v>
      </c>
      <c r="I501" s="3">
        <v>6</v>
      </c>
      <c r="J501" s="3">
        <v>36</v>
      </c>
      <c r="K501" s="2">
        <v>83152.36</v>
      </c>
      <c r="L501" s="2">
        <v>8302.3470313412799</v>
      </c>
      <c r="N501" s="2">
        <f t="shared" si="36"/>
        <v>21101.69029953242</v>
      </c>
      <c r="O501" s="2">
        <f t="shared" si="37"/>
        <v>30871.772908215931</v>
      </c>
      <c r="P501" s="2">
        <f t="shared" si="38"/>
        <v>8302.3470313412799</v>
      </c>
      <c r="Q501" s="2">
        <f t="shared" si="39"/>
        <v>26566</v>
      </c>
      <c r="R501" s="2">
        <f t="shared" si="40"/>
        <v>52280.587091784066</v>
      </c>
    </row>
    <row r="502" spans="1:18" x14ac:dyDescent="0.25">
      <c r="A502" s="59" t="s">
        <v>1126</v>
      </c>
      <c r="B502" s="2">
        <v>0</v>
      </c>
      <c r="C502" s="2">
        <v>0</v>
      </c>
      <c r="D502" s="2">
        <v>7914.1947967846536</v>
      </c>
      <c r="E502" s="2">
        <v>30893.639306347832</v>
      </c>
      <c r="F502" s="2">
        <v>7940</v>
      </c>
      <c r="G502" s="2">
        <v>1699</v>
      </c>
      <c r="H502" s="2">
        <v>122</v>
      </c>
      <c r="I502" s="3">
        <v>9</v>
      </c>
      <c r="J502" s="3">
        <v>20</v>
      </c>
      <c r="K502" s="2">
        <v>83195.399999999994</v>
      </c>
      <c r="L502" s="2">
        <v>7914.1947967846536</v>
      </c>
      <c r="N502" s="2">
        <f t="shared" si="36"/>
        <v>21116.636573033378</v>
      </c>
      <c r="O502" s="2">
        <f t="shared" si="37"/>
        <v>30893.639306347832</v>
      </c>
      <c r="P502" s="2">
        <f t="shared" si="38"/>
        <v>7914.1947967846536</v>
      </c>
      <c r="Q502" s="2">
        <f t="shared" si="39"/>
        <v>7940</v>
      </c>
      <c r="R502" s="2">
        <f t="shared" si="40"/>
        <v>52301.760693652162</v>
      </c>
    </row>
    <row r="503" spans="1:18" x14ac:dyDescent="0.25">
      <c r="A503" s="59" t="s">
        <v>770</v>
      </c>
      <c r="B503" s="2">
        <v>0</v>
      </c>
      <c r="C503" s="2">
        <v>0</v>
      </c>
      <c r="D503" s="2">
        <v>8244.2904625791543</v>
      </c>
      <c r="E503" s="2">
        <v>30842.326900988639</v>
      </c>
      <c r="F503" s="2">
        <v>866</v>
      </c>
      <c r="G503" s="2">
        <v>398</v>
      </c>
      <c r="H503" s="2">
        <v>350</v>
      </c>
      <c r="I503" s="3">
        <v>7</v>
      </c>
      <c r="J503" s="3">
        <v>23</v>
      </c>
      <c r="K503" s="2">
        <v>199715.35</v>
      </c>
      <c r="L503" s="2">
        <v>8244.2904625791543</v>
      </c>
      <c r="N503" s="2">
        <f t="shared" si="36"/>
        <v>21081.563158570498</v>
      </c>
      <c r="O503" s="2">
        <f t="shared" si="37"/>
        <v>30842.326900988639</v>
      </c>
      <c r="P503" s="2">
        <f t="shared" si="38"/>
        <v>8244.2904625791543</v>
      </c>
      <c r="Q503" s="2">
        <f t="shared" si="39"/>
        <v>866</v>
      </c>
      <c r="R503" s="2">
        <f t="shared" si="40"/>
        <v>168873.02309901136</v>
      </c>
    </row>
    <row r="504" spans="1:18" x14ac:dyDescent="0.25">
      <c r="A504" s="59" t="s">
        <v>1139</v>
      </c>
      <c r="B504" s="2">
        <v>0</v>
      </c>
      <c r="C504" s="2">
        <v>0</v>
      </c>
      <c r="D504" s="2">
        <v>8459.1827647788323</v>
      </c>
      <c r="E504" s="2">
        <v>27452.04793466517</v>
      </c>
      <c r="F504" s="2">
        <v>6931</v>
      </c>
      <c r="G504" s="2">
        <v>5862</v>
      </c>
      <c r="H504" s="2">
        <v>263</v>
      </c>
      <c r="I504" s="3">
        <v>11</v>
      </c>
      <c r="J504" s="3">
        <v>84</v>
      </c>
      <c r="K504" s="2">
        <v>143438.92000000001</v>
      </c>
      <c r="L504" s="2">
        <v>8459.1827647788323</v>
      </c>
      <c r="N504" s="2">
        <f t="shared" si="36"/>
        <v>18764.215949873662</v>
      </c>
      <c r="O504" s="2">
        <f t="shared" si="37"/>
        <v>27452.04793466517</v>
      </c>
      <c r="P504" s="2">
        <f t="shared" si="38"/>
        <v>8459.1827647788323</v>
      </c>
      <c r="Q504" s="2">
        <f t="shared" si="39"/>
        <v>6931</v>
      </c>
      <c r="R504" s="2">
        <f t="shared" si="40"/>
        <v>115986.87206533484</v>
      </c>
    </row>
    <row r="505" spans="1:18" x14ac:dyDescent="0.25">
      <c r="A505" s="59" t="s">
        <v>1120</v>
      </c>
      <c r="B505" s="2">
        <v>0</v>
      </c>
      <c r="C505" s="2">
        <v>0</v>
      </c>
      <c r="D505" s="2">
        <v>8055.7974246672165</v>
      </c>
      <c r="E505" s="2">
        <v>30613.235560497691</v>
      </c>
      <c r="F505" s="2">
        <v>1077645</v>
      </c>
      <c r="G505" s="2">
        <v>1063209</v>
      </c>
      <c r="H505" s="2">
        <v>14279</v>
      </c>
      <c r="I505" s="3">
        <v>7</v>
      </c>
      <c r="J505" s="3">
        <v>39</v>
      </c>
      <c r="K505" s="2">
        <v>2199278.0299999998</v>
      </c>
      <c r="L505" s="2">
        <v>8055.7974246672165</v>
      </c>
      <c r="N505" s="2">
        <f t="shared" si="36"/>
        <v>20924.97304203533</v>
      </c>
      <c r="O505" s="2">
        <f t="shared" si="37"/>
        <v>30613.235560497691</v>
      </c>
      <c r="P505" s="2">
        <f t="shared" si="38"/>
        <v>8055.7974246672165</v>
      </c>
      <c r="Q505" s="2">
        <f t="shared" si="39"/>
        <v>1077645</v>
      </c>
      <c r="R505" s="2">
        <f t="shared" si="40"/>
        <v>2168664.7944395021</v>
      </c>
    </row>
    <row r="506" spans="1:18" x14ac:dyDescent="0.25">
      <c r="A506" s="59" t="s">
        <v>1127</v>
      </c>
      <c r="B506" s="2">
        <v>0</v>
      </c>
      <c r="C506" s="2">
        <v>0</v>
      </c>
      <c r="D506" s="2">
        <v>10127.35747830083</v>
      </c>
      <c r="E506" s="2">
        <v>30832.059776118731</v>
      </c>
      <c r="F506" s="2">
        <v>22460</v>
      </c>
      <c r="G506" s="2">
        <v>15705</v>
      </c>
      <c r="H506" s="2">
        <v>6589</v>
      </c>
      <c r="I506" s="3">
        <v>5</v>
      </c>
      <c r="J506" s="3">
        <v>22</v>
      </c>
      <c r="K506" s="2">
        <v>137944.32999999999</v>
      </c>
      <c r="L506" s="2">
        <v>10127.35747830083</v>
      </c>
      <c r="N506" s="2">
        <f t="shared" si="36"/>
        <v>21074.545301516562</v>
      </c>
      <c r="O506" s="2">
        <f t="shared" si="37"/>
        <v>30832.059776118731</v>
      </c>
      <c r="P506" s="2">
        <f t="shared" si="38"/>
        <v>10127.35747830083</v>
      </c>
      <c r="Q506" s="2">
        <f t="shared" si="39"/>
        <v>22460</v>
      </c>
      <c r="R506" s="2">
        <f t="shared" si="40"/>
        <v>107112.27022388126</v>
      </c>
    </row>
    <row r="507" spans="1:18" x14ac:dyDescent="0.25">
      <c r="A507" s="59" t="s">
        <v>780</v>
      </c>
      <c r="B507" s="2">
        <v>0</v>
      </c>
      <c r="C507" s="2">
        <v>0</v>
      </c>
      <c r="D507" s="2">
        <v>7021.0553927499132</v>
      </c>
      <c r="E507" s="2">
        <v>26153.267780930761</v>
      </c>
      <c r="F507" s="2">
        <v>2642</v>
      </c>
      <c r="G507" s="2">
        <v>41</v>
      </c>
      <c r="H507" s="2">
        <v>10</v>
      </c>
      <c r="I507" s="3">
        <v>6</v>
      </c>
      <c r="J507" s="3">
        <v>16</v>
      </c>
      <c r="K507" s="2">
        <v>34982.35</v>
      </c>
      <c r="L507" s="2">
        <v>7021.0553927499132</v>
      </c>
      <c r="N507" s="2">
        <f t="shared" si="36"/>
        <v>17876.464648619796</v>
      </c>
      <c r="O507" s="2">
        <f t="shared" si="37"/>
        <v>26153.267780930761</v>
      </c>
      <c r="P507" s="2">
        <f t="shared" si="38"/>
        <v>7021.0553927499132</v>
      </c>
      <c r="Q507" s="2">
        <f t="shared" si="39"/>
        <v>2642</v>
      </c>
      <c r="R507" s="2">
        <f t="shared" si="40"/>
        <v>8829.0822190692379</v>
      </c>
    </row>
    <row r="508" spans="1:18" x14ac:dyDescent="0.25">
      <c r="A508" s="59" t="s">
        <v>1144</v>
      </c>
      <c r="B508" s="2">
        <v>0</v>
      </c>
      <c r="C508" s="2">
        <v>0</v>
      </c>
      <c r="D508" s="2">
        <v>7159.2852161392602</v>
      </c>
      <c r="E508" s="2">
        <v>27001.638274580779</v>
      </c>
      <c r="F508" s="2">
        <v>12131</v>
      </c>
      <c r="G508" s="2">
        <v>112</v>
      </c>
      <c r="H508" s="2">
        <v>11593</v>
      </c>
      <c r="I508" s="3">
        <v>4</v>
      </c>
      <c r="J508" s="3">
        <v>15</v>
      </c>
      <c r="K508" s="2">
        <v>37840.43</v>
      </c>
      <c r="L508" s="2">
        <v>7159.2852161392602</v>
      </c>
      <c r="N508" s="2">
        <f t="shared" si="36"/>
        <v>18456.348786453025</v>
      </c>
      <c r="O508" s="2">
        <f t="shared" si="37"/>
        <v>27001.638274580779</v>
      </c>
      <c r="P508" s="2">
        <f t="shared" si="38"/>
        <v>7159.2852161392602</v>
      </c>
      <c r="Q508" s="2">
        <f t="shared" si="39"/>
        <v>12131</v>
      </c>
      <c r="R508" s="2">
        <f t="shared" si="40"/>
        <v>10838.791725419222</v>
      </c>
    </row>
    <row r="509" spans="1:18" x14ac:dyDescent="0.25">
      <c r="A509" s="59" t="s">
        <v>1130</v>
      </c>
      <c r="B509" s="2">
        <v>0</v>
      </c>
      <c r="C509" s="2">
        <v>0</v>
      </c>
      <c r="D509" s="2">
        <v>7900.3019409281433</v>
      </c>
      <c r="E509" s="2">
        <v>30262.146919139701</v>
      </c>
      <c r="F509" s="2">
        <v>8470</v>
      </c>
      <c r="G509" s="2">
        <v>1</v>
      </c>
      <c r="H509" s="2">
        <v>6085</v>
      </c>
      <c r="I509" s="3">
        <v>3</v>
      </c>
      <c r="J509" s="3">
        <v>11</v>
      </c>
      <c r="K509" s="2">
        <v>59727.46</v>
      </c>
      <c r="L509" s="2">
        <v>7900.3019409281433</v>
      </c>
      <c r="N509" s="2">
        <f t="shared" si="36"/>
        <v>20684.994476513806</v>
      </c>
      <c r="O509" s="2">
        <f t="shared" si="37"/>
        <v>30262.146919139701</v>
      </c>
      <c r="P509" s="2">
        <f t="shared" si="38"/>
        <v>7900.3019409281433</v>
      </c>
      <c r="Q509" s="2">
        <f t="shared" si="39"/>
        <v>8470</v>
      </c>
      <c r="R509" s="2">
        <f t="shared" si="40"/>
        <v>29465.313080860298</v>
      </c>
    </row>
    <row r="510" spans="1:18" x14ac:dyDescent="0.25">
      <c r="A510" s="59" t="s">
        <v>1145</v>
      </c>
      <c r="B510" s="2">
        <v>0</v>
      </c>
      <c r="C510" s="2">
        <v>0</v>
      </c>
      <c r="D510" s="2">
        <v>7804.8945408736927</v>
      </c>
      <c r="E510" s="2">
        <v>29389.75795403096</v>
      </c>
      <c r="F510" s="2">
        <v>6142</v>
      </c>
      <c r="G510" s="2">
        <v>32</v>
      </c>
      <c r="H510" s="2">
        <v>6110</v>
      </c>
      <c r="I510" s="3">
        <v>3</v>
      </c>
      <c r="J510" s="3">
        <v>14</v>
      </c>
      <c r="K510" s="2">
        <v>50239.09</v>
      </c>
      <c r="L510" s="2">
        <v>7804.8945408736927</v>
      </c>
      <c r="N510" s="2">
        <f t="shared" si="36"/>
        <v>20088.693064956227</v>
      </c>
      <c r="O510" s="2">
        <f t="shared" si="37"/>
        <v>29389.75795403096</v>
      </c>
      <c r="P510" s="2">
        <f t="shared" si="38"/>
        <v>7804.8945408736927</v>
      </c>
      <c r="Q510" s="2">
        <f t="shared" si="39"/>
        <v>6142</v>
      </c>
      <c r="R510" s="2">
        <f t="shared" si="40"/>
        <v>20849.332045969037</v>
      </c>
    </row>
    <row r="511" spans="1:18" x14ac:dyDescent="0.25">
      <c r="A511" s="59" t="s">
        <v>1138</v>
      </c>
      <c r="B511" s="2">
        <v>0</v>
      </c>
      <c r="C511" s="2">
        <v>0</v>
      </c>
      <c r="D511" s="2">
        <v>7484.3913029975374</v>
      </c>
      <c r="E511" s="2">
        <v>28205.804871277949</v>
      </c>
      <c r="F511" s="2">
        <v>110992</v>
      </c>
      <c r="G511" s="2">
        <v>106382</v>
      </c>
      <c r="H511" s="2">
        <v>1940</v>
      </c>
      <c r="I511" s="3">
        <v>8</v>
      </c>
      <c r="J511" s="3">
        <v>44</v>
      </c>
      <c r="K511" s="2">
        <v>162976.26999999999</v>
      </c>
      <c r="L511" s="2">
        <v>7484.3913029975374</v>
      </c>
      <c r="N511" s="2">
        <f t="shared" si="36"/>
        <v>19279.429166970571</v>
      </c>
      <c r="O511" s="2">
        <f t="shared" si="37"/>
        <v>28205.804871277949</v>
      </c>
      <c r="P511" s="2">
        <f t="shared" si="38"/>
        <v>7484.3913029975374</v>
      </c>
      <c r="Q511" s="2">
        <f t="shared" si="39"/>
        <v>110992</v>
      </c>
      <c r="R511" s="2">
        <f t="shared" si="40"/>
        <v>134770.46512872205</v>
      </c>
    </row>
    <row r="512" spans="1:18" x14ac:dyDescent="0.25">
      <c r="A512" s="59" t="s">
        <v>773</v>
      </c>
      <c r="B512" s="2">
        <v>0</v>
      </c>
      <c r="C512" s="2">
        <v>0</v>
      </c>
      <c r="D512" s="2">
        <v>8611.488773981413</v>
      </c>
      <c r="E512" s="2">
        <v>113876.5970056683</v>
      </c>
      <c r="F512" s="2">
        <v>14370</v>
      </c>
      <c r="G512" s="2">
        <v>5124</v>
      </c>
      <c r="H512" s="2">
        <v>9244</v>
      </c>
      <c r="I512" s="3">
        <v>4</v>
      </c>
      <c r="J512" s="3">
        <v>11</v>
      </c>
      <c r="K512" s="2">
        <v>113876.6</v>
      </c>
      <c r="L512" s="2">
        <v>8611.488773981413</v>
      </c>
      <c r="N512" s="2">
        <f t="shared" si="36"/>
        <v>77837.728643655704</v>
      </c>
      <c r="O512" s="2">
        <f t="shared" si="37"/>
        <v>113876.5970056683</v>
      </c>
      <c r="P512" s="2">
        <f t="shared" si="38"/>
        <v>8611.488773981413</v>
      </c>
      <c r="Q512" s="2">
        <f t="shared" si="39"/>
        <v>14370</v>
      </c>
      <c r="R512" s="2">
        <f t="shared" si="40"/>
        <v>2.9943317058496177E-3</v>
      </c>
    </row>
    <row r="513" spans="1:18" x14ac:dyDescent="0.25">
      <c r="A513" s="59" t="s">
        <v>1131</v>
      </c>
      <c r="B513" s="2">
        <v>0</v>
      </c>
      <c r="C513" s="2">
        <v>0</v>
      </c>
      <c r="D513" s="2">
        <v>8245.3179557449275</v>
      </c>
      <c r="E513" s="2">
        <v>31703.376231515122</v>
      </c>
      <c r="F513" s="2">
        <v>72564</v>
      </c>
      <c r="G513" s="2">
        <v>4986</v>
      </c>
      <c r="H513" s="2">
        <v>67568</v>
      </c>
      <c r="I513" s="3">
        <v>4</v>
      </c>
      <c r="J513" s="3">
        <v>13</v>
      </c>
      <c r="K513" s="2">
        <v>243459.58</v>
      </c>
      <c r="L513" s="2">
        <v>8245.3179557449275</v>
      </c>
      <c r="N513" s="2">
        <f t="shared" si="36"/>
        <v>21670.113623728721</v>
      </c>
      <c r="O513" s="2">
        <f t="shared" si="37"/>
        <v>31703.376231515122</v>
      </c>
      <c r="P513" s="2">
        <f t="shared" si="38"/>
        <v>8245.3179557449275</v>
      </c>
      <c r="Q513" s="2">
        <f t="shared" si="39"/>
        <v>72564</v>
      </c>
      <c r="R513" s="2">
        <f t="shared" si="40"/>
        <v>211756.20376848488</v>
      </c>
    </row>
    <row r="514" spans="1:18" x14ac:dyDescent="0.25">
      <c r="A514" s="59" t="s">
        <v>779</v>
      </c>
      <c r="B514" s="2">
        <v>0</v>
      </c>
      <c r="C514" s="2">
        <v>0</v>
      </c>
      <c r="D514" s="2">
        <v>7058.1186795879667</v>
      </c>
      <c r="E514" s="2">
        <v>27060.773974939399</v>
      </c>
      <c r="F514" s="2">
        <v>33748</v>
      </c>
      <c r="G514" s="2">
        <v>24207</v>
      </c>
      <c r="H514" s="2">
        <v>8977</v>
      </c>
      <c r="I514" s="3">
        <v>7</v>
      </c>
      <c r="J514" s="3">
        <v>33</v>
      </c>
      <c r="K514" s="2">
        <v>78592.55</v>
      </c>
      <c r="L514" s="2">
        <v>7058.1186795879667</v>
      </c>
      <c r="N514" s="2">
        <f t="shared" si="36"/>
        <v>18496.76963427163</v>
      </c>
      <c r="O514" s="2">
        <f t="shared" si="37"/>
        <v>27060.773974939399</v>
      </c>
      <c r="P514" s="2">
        <f t="shared" si="38"/>
        <v>7058.1186795879667</v>
      </c>
      <c r="Q514" s="2">
        <f t="shared" si="39"/>
        <v>33748</v>
      </c>
      <c r="R514" s="2">
        <f t="shared" si="40"/>
        <v>51531.776025060608</v>
      </c>
    </row>
    <row r="515" spans="1:18" x14ac:dyDescent="0.25">
      <c r="A515" s="59" t="s">
        <v>776</v>
      </c>
      <c r="B515" s="2">
        <v>0</v>
      </c>
      <c r="C515" s="2">
        <v>0</v>
      </c>
      <c r="D515" s="2">
        <v>7153.069692935901</v>
      </c>
      <c r="E515" s="2">
        <v>28123.39773394413</v>
      </c>
      <c r="F515" s="2">
        <v>19511</v>
      </c>
      <c r="G515" s="2">
        <v>1931</v>
      </c>
      <c r="H515" s="2">
        <v>16008</v>
      </c>
      <c r="I515" s="3">
        <v>7</v>
      </c>
      <c r="J515" s="3">
        <v>51</v>
      </c>
      <c r="K515" s="2">
        <v>2380664.23</v>
      </c>
      <c r="L515" s="2">
        <v>7153.069692935901</v>
      </c>
      <c r="N515" s="2">
        <f t="shared" ref="N515:N578" si="41">(C515+E515)/$M$1</f>
        <v>19223.101663666526</v>
      </c>
      <c r="O515" s="2">
        <f t="shared" ref="O515:O578" si="42">(C515+E515)</f>
        <v>28123.39773394413</v>
      </c>
      <c r="P515" s="2">
        <f t="shared" ref="P515:P578" si="43">B515+D515</f>
        <v>7153.069692935901</v>
      </c>
      <c r="Q515" s="2">
        <f t="shared" ref="Q515:Q578" si="44">F515</f>
        <v>19511</v>
      </c>
      <c r="R515" s="2">
        <f t="shared" ref="R515:R578" si="45">K515-C515-E515</f>
        <v>2352540.832266056</v>
      </c>
    </row>
    <row r="516" spans="1:18" x14ac:dyDescent="0.25">
      <c r="A516" s="59" t="s">
        <v>1132</v>
      </c>
      <c r="B516" s="2">
        <v>0</v>
      </c>
      <c r="C516" s="2">
        <v>0</v>
      </c>
      <c r="D516" s="2">
        <v>8365.0450420421421</v>
      </c>
      <c r="E516" s="2">
        <v>29849.298485420899</v>
      </c>
      <c r="F516" s="2">
        <v>134491</v>
      </c>
      <c r="G516" s="2">
        <v>94938</v>
      </c>
      <c r="H516" s="2">
        <v>197</v>
      </c>
      <c r="I516" s="3">
        <v>8</v>
      </c>
      <c r="J516" s="3">
        <v>53</v>
      </c>
      <c r="K516" s="2">
        <v>217893.13</v>
      </c>
      <c r="L516" s="2">
        <v>8365.0450420421421</v>
      </c>
      <c r="N516" s="2">
        <f t="shared" si="41"/>
        <v>20402.801425441488</v>
      </c>
      <c r="O516" s="2">
        <f t="shared" si="42"/>
        <v>29849.298485420899</v>
      </c>
      <c r="P516" s="2">
        <f t="shared" si="43"/>
        <v>8365.0450420421421</v>
      </c>
      <c r="Q516" s="2">
        <f t="shared" si="44"/>
        <v>134491</v>
      </c>
      <c r="R516" s="2">
        <f t="shared" si="45"/>
        <v>188043.8315145791</v>
      </c>
    </row>
    <row r="517" spans="1:18" x14ac:dyDescent="0.25">
      <c r="A517" s="59" t="s">
        <v>1133</v>
      </c>
      <c r="B517" s="2">
        <v>0</v>
      </c>
      <c r="C517" s="2">
        <v>0</v>
      </c>
      <c r="D517" s="2">
        <v>7321.5493228097166</v>
      </c>
      <c r="E517" s="2">
        <v>29366.262149882841</v>
      </c>
      <c r="F517" s="2">
        <v>38830</v>
      </c>
      <c r="G517" s="2">
        <v>3683</v>
      </c>
      <c r="H517" s="2">
        <v>19175</v>
      </c>
      <c r="I517" s="3">
        <v>7</v>
      </c>
      <c r="J517" s="3">
        <v>94</v>
      </c>
      <c r="K517" s="2">
        <v>40032.410000000003</v>
      </c>
      <c r="L517" s="2">
        <v>7321.5493228097166</v>
      </c>
      <c r="N517" s="2">
        <f t="shared" si="41"/>
        <v>20072.633048450334</v>
      </c>
      <c r="O517" s="2">
        <f t="shared" si="42"/>
        <v>29366.262149882841</v>
      </c>
      <c r="P517" s="2">
        <f t="shared" si="43"/>
        <v>7321.5493228097166</v>
      </c>
      <c r="Q517" s="2">
        <f t="shared" si="44"/>
        <v>38830</v>
      </c>
      <c r="R517" s="2">
        <f t="shared" si="45"/>
        <v>10666.147850117162</v>
      </c>
    </row>
    <row r="518" spans="1:18" x14ac:dyDescent="0.25">
      <c r="A518" s="59" t="s">
        <v>1134</v>
      </c>
      <c r="B518" s="2">
        <v>0</v>
      </c>
      <c r="C518" s="2">
        <v>0</v>
      </c>
      <c r="D518" s="2">
        <v>7586.0969663749147</v>
      </c>
      <c r="E518" s="2">
        <v>28766.847673934939</v>
      </c>
      <c r="F518" s="2">
        <v>72014</v>
      </c>
      <c r="G518" s="2">
        <v>61520</v>
      </c>
      <c r="H518" s="2">
        <v>199</v>
      </c>
      <c r="I518" s="3">
        <v>7</v>
      </c>
      <c r="J518" s="3">
        <v>44</v>
      </c>
      <c r="K518" s="2">
        <v>67371.399999999994</v>
      </c>
      <c r="L518" s="2">
        <v>7586.0969663749147</v>
      </c>
      <c r="N518" s="2">
        <f t="shared" si="41"/>
        <v>19662.91707035881</v>
      </c>
      <c r="O518" s="2">
        <f t="shared" si="42"/>
        <v>28766.847673934939</v>
      </c>
      <c r="P518" s="2">
        <f t="shared" si="43"/>
        <v>7586.0969663749147</v>
      </c>
      <c r="Q518" s="2">
        <f t="shared" si="44"/>
        <v>72014</v>
      </c>
      <c r="R518" s="2">
        <f t="shared" si="45"/>
        <v>38604.552326065052</v>
      </c>
    </row>
    <row r="519" spans="1:18" x14ac:dyDescent="0.25">
      <c r="A519" s="59" t="s">
        <v>1135</v>
      </c>
      <c r="B519" s="2">
        <v>0</v>
      </c>
      <c r="C519" s="2">
        <v>0</v>
      </c>
      <c r="D519" s="2">
        <v>7429.5420327609609</v>
      </c>
      <c r="E519" s="2">
        <v>28408.898588549138</v>
      </c>
      <c r="F519" s="2">
        <v>167218</v>
      </c>
      <c r="G519" s="2">
        <v>92076</v>
      </c>
      <c r="H519" s="2">
        <v>276</v>
      </c>
      <c r="I519" s="3">
        <v>7</v>
      </c>
      <c r="J519" s="3">
        <v>19</v>
      </c>
      <c r="K519" s="2">
        <v>2899192.8</v>
      </c>
      <c r="L519" s="2">
        <v>7429.5420327609609</v>
      </c>
      <c r="N519" s="2">
        <f t="shared" si="41"/>
        <v>19418.249206116976</v>
      </c>
      <c r="O519" s="2">
        <f t="shared" si="42"/>
        <v>28408.898588549138</v>
      </c>
      <c r="P519" s="2">
        <f t="shared" si="43"/>
        <v>7429.5420327609609</v>
      </c>
      <c r="Q519" s="2">
        <f t="shared" si="44"/>
        <v>167218</v>
      </c>
      <c r="R519" s="2">
        <f t="shared" si="45"/>
        <v>2870783.9014114505</v>
      </c>
    </row>
    <row r="520" spans="1:18" x14ac:dyDescent="0.25">
      <c r="A520" s="59" t="s">
        <v>1136</v>
      </c>
      <c r="B520" s="2">
        <v>7433.9164560480413</v>
      </c>
      <c r="C520" s="2">
        <v>30277.38756420989</v>
      </c>
      <c r="D520" s="2">
        <v>0</v>
      </c>
      <c r="E520" s="2">
        <v>0</v>
      </c>
      <c r="F520" s="2">
        <v>99411</v>
      </c>
      <c r="G520" s="2">
        <v>98367</v>
      </c>
      <c r="H520" s="2">
        <v>0</v>
      </c>
      <c r="I520" s="3">
        <v>7</v>
      </c>
      <c r="J520" s="3">
        <v>35</v>
      </c>
      <c r="K520" s="2">
        <v>687650</v>
      </c>
      <c r="L520" s="2">
        <v>7433.9164560480413</v>
      </c>
      <c r="N520" s="2">
        <f t="shared" si="41"/>
        <v>20695.411868906282</v>
      </c>
      <c r="O520" s="2">
        <f t="shared" si="42"/>
        <v>30277.38756420989</v>
      </c>
      <c r="P520" s="2">
        <f t="shared" si="43"/>
        <v>7433.9164560480413</v>
      </c>
      <c r="Q520" s="2">
        <f t="shared" si="44"/>
        <v>99411</v>
      </c>
      <c r="R520" s="2">
        <f t="shared" si="45"/>
        <v>657372.61243579013</v>
      </c>
    </row>
    <row r="521" spans="1:18" x14ac:dyDescent="0.25">
      <c r="A521" s="59" t="s">
        <v>1137</v>
      </c>
      <c r="B521" s="2">
        <v>0</v>
      </c>
      <c r="C521" s="2">
        <v>0</v>
      </c>
      <c r="D521" s="2">
        <v>7819.9373883557009</v>
      </c>
      <c r="E521" s="2">
        <v>30021.32815029937</v>
      </c>
      <c r="F521" s="2">
        <v>15543</v>
      </c>
      <c r="G521" s="2">
        <v>11258</v>
      </c>
      <c r="H521" s="2">
        <v>3562</v>
      </c>
      <c r="I521" s="3">
        <v>7</v>
      </c>
      <c r="J521" s="3">
        <v>50</v>
      </c>
      <c r="K521" s="2">
        <v>84803.81</v>
      </c>
      <c r="L521" s="2">
        <v>7819.9373883557009</v>
      </c>
      <c r="N521" s="2">
        <f t="shared" si="41"/>
        <v>20520.388346069289</v>
      </c>
      <c r="O521" s="2">
        <f t="shared" si="42"/>
        <v>30021.32815029937</v>
      </c>
      <c r="P521" s="2">
        <f t="shared" si="43"/>
        <v>7819.9373883557009</v>
      </c>
      <c r="Q521" s="2">
        <f t="shared" si="44"/>
        <v>15543</v>
      </c>
      <c r="R521" s="2">
        <f t="shared" si="45"/>
        <v>54782.481849700627</v>
      </c>
    </row>
    <row r="522" spans="1:18" x14ac:dyDescent="0.25">
      <c r="A522" s="59" t="s">
        <v>959</v>
      </c>
      <c r="B522" s="2">
        <v>0</v>
      </c>
      <c r="C522" s="2">
        <v>0</v>
      </c>
      <c r="D522" s="2">
        <v>6583.9096911845681</v>
      </c>
      <c r="E522" s="2">
        <v>27497.665123006838</v>
      </c>
      <c r="F522" s="2">
        <v>17968</v>
      </c>
      <c r="G522" s="2">
        <v>15272</v>
      </c>
      <c r="H522" s="2">
        <v>2693</v>
      </c>
      <c r="I522" s="3">
        <v>3</v>
      </c>
      <c r="J522" s="3">
        <v>11</v>
      </c>
      <c r="K522" s="2">
        <v>35516.559999999998</v>
      </c>
      <c r="L522" s="2">
        <v>6583.9096911845681</v>
      </c>
      <c r="N522" s="2">
        <f t="shared" si="41"/>
        <v>18795.396529738096</v>
      </c>
      <c r="O522" s="2">
        <f t="shared" si="42"/>
        <v>27497.665123006838</v>
      </c>
      <c r="P522" s="2">
        <f t="shared" si="43"/>
        <v>6583.9096911845681</v>
      </c>
      <c r="Q522" s="2">
        <f t="shared" si="44"/>
        <v>17968</v>
      </c>
      <c r="R522" s="2">
        <f t="shared" si="45"/>
        <v>8018.8948769931594</v>
      </c>
    </row>
    <row r="523" spans="1:18" x14ac:dyDescent="0.25">
      <c r="A523" s="59" t="s">
        <v>774</v>
      </c>
      <c r="B523" s="2">
        <v>0</v>
      </c>
      <c r="C523" s="2">
        <v>0</v>
      </c>
      <c r="D523" s="2">
        <v>7281.8217132264299</v>
      </c>
      <c r="E523" s="2">
        <v>27513.620749558169</v>
      </c>
      <c r="F523" s="2">
        <v>7213</v>
      </c>
      <c r="G523" s="2">
        <v>1</v>
      </c>
      <c r="H523" s="2">
        <v>7207</v>
      </c>
      <c r="I523" s="3">
        <v>4</v>
      </c>
      <c r="J523" s="3">
        <v>8</v>
      </c>
      <c r="K523" s="2">
        <v>27513.62</v>
      </c>
      <c r="L523" s="2">
        <v>7281.8217132264299</v>
      </c>
      <c r="N523" s="2">
        <f t="shared" si="41"/>
        <v>18806.302631276943</v>
      </c>
      <c r="O523" s="2">
        <f t="shared" si="42"/>
        <v>27513.620749558169</v>
      </c>
      <c r="P523" s="2">
        <f t="shared" si="43"/>
        <v>7281.8217132264299</v>
      </c>
      <c r="Q523" s="2">
        <f t="shared" si="44"/>
        <v>7213</v>
      </c>
      <c r="R523" s="2">
        <f t="shared" si="45"/>
        <v>-7.4955817035515793E-4</v>
      </c>
    </row>
    <row r="524" spans="1:18" x14ac:dyDescent="0.25">
      <c r="A524" s="59" t="s">
        <v>775</v>
      </c>
      <c r="B524" s="2">
        <v>0</v>
      </c>
      <c r="C524" s="2">
        <v>0</v>
      </c>
      <c r="D524" s="2">
        <v>7167.07982951545</v>
      </c>
      <c r="E524" s="2">
        <v>27427.27061506984</v>
      </c>
      <c r="F524" s="2">
        <v>1691</v>
      </c>
      <c r="G524" s="2">
        <v>4</v>
      </c>
      <c r="H524" s="2">
        <v>786</v>
      </c>
      <c r="I524" s="3">
        <v>4</v>
      </c>
      <c r="J524" s="3">
        <v>23</v>
      </c>
      <c r="K524" s="2">
        <v>107423.59</v>
      </c>
      <c r="L524" s="2">
        <v>7167.07982951545</v>
      </c>
      <c r="N524" s="2">
        <f t="shared" si="41"/>
        <v>18747.279982959561</v>
      </c>
      <c r="O524" s="2">
        <f t="shared" si="42"/>
        <v>27427.27061506984</v>
      </c>
      <c r="P524" s="2">
        <f t="shared" si="43"/>
        <v>7167.07982951545</v>
      </c>
      <c r="Q524" s="2">
        <f t="shared" si="44"/>
        <v>1691</v>
      </c>
      <c r="R524" s="2">
        <f t="shared" si="45"/>
        <v>79996.319384930161</v>
      </c>
    </row>
    <row r="525" spans="1:18" x14ac:dyDescent="0.25">
      <c r="A525" s="59" t="s">
        <v>1140</v>
      </c>
      <c r="B525" s="2">
        <v>0</v>
      </c>
      <c r="C525" s="2">
        <v>0</v>
      </c>
      <c r="D525" s="2">
        <v>7258.0510991572946</v>
      </c>
      <c r="E525" s="2">
        <v>27208.804567680239</v>
      </c>
      <c r="F525" s="2">
        <v>59473</v>
      </c>
      <c r="G525" s="2">
        <v>46664</v>
      </c>
      <c r="H525" s="2">
        <v>217</v>
      </c>
      <c r="I525" s="3">
        <v>17</v>
      </c>
      <c r="J525" s="3">
        <v>145</v>
      </c>
      <c r="K525" s="2">
        <v>958231.13</v>
      </c>
      <c r="L525" s="2">
        <v>7258.0510991572946</v>
      </c>
      <c r="N525" s="2">
        <f t="shared" si="41"/>
        <v>18597.952541134819</v>
      </c>
      <c r="O525" s="2">
        <f t="shared" si="42"/>
        <v>27208.804567680239</v>
      </c>
      <c r="P525" s="2">
        <f t="shared" si="43"/>
        <v>7258.0510991572946</v>
      </c>
      <c r="Q525" s="2">
        <f t="shared" si="44"/>
        <v>59473</v>
      </c>
      <c r="R525" s="2">
        <f t="shared" si="45"/>
        <v>931022.32543231978</v>
      </c>
    </row>
    <row r="526" spans="1:18" x14ac:dyDescent="0.25">
      <c r="A526" s="59" t="s">
        <v>777</v>
      </c>
      <c r="B526" s="2">
        <v>0</v>
      </c>
      <c r="C526" s="2">
        <v>0</v>
      </c>
      <c r="D526" s="2">
        <v>7176.4062320840194</v>
      </c>
      <c r="E526" s="2">
        <v>27673.975487307849</v>
      </c>
      <c r="F526" s="2">
        <v>16562</v>
      </c>
      <c r="G526" s="2">
        <v>1157</v>
      </c>
      <c r="H526" s="2">
        <v>5711</v>
      </c>
      <c r="I526" s="3">
        <v>6</v>
      </c>
      <c r="J526" s="3">
        <v>17</v>
      </c>
      <c r="K526" s="2">
        <v>62984.49</v>
      </c>
      <c r="L526" s="2">
        <v>7176.4062320840194</v>
      </c>
      <c r="N526" s="2">
        <f t="shared" si="41"/>
        <v>18915.90942399716</v>
      </c>
      <c r="O526" s="2">
        <f t="shared" si="42"/>
        <v>27673.975487307849</v>
      </c>
      <c r="P526" s="2">
        <f t="shared" si="43"/>
        <v>7176.4062320840194</v>
      </c>
      <c r="Q526" s="2">
        <f t="shared" si="44"/>
        <v>16562</v>
      </c>
      <c r="R526" s="2">
        <f t="shared" si="45"/>
        <v>35310.514512692149</v>
      </c>
    </row>
    <row r="527" spans="1:18" x14ac:dyDescent="0.25">
      <c r="A527" s="59" t="s">
        <v>1141</v>
      </c>
      <c r="B527" s="2">
        <v>0</v>
      </c>
      <c r="C527" s="2">
        <v>0</v>
      </c>
      <c r="D527" s="2">
        <v>7319.8258670508903</v>
      </c>
      <c r="E527" s="2">
        <v>28137.557673523272</v>
      </c>
      <c r="F527" s="2">
        <v>651</v>
      </c>
      <c r="G527" s="2">
        <v>55</v>
      </c>
      <c r="H527" s="2">
        <v>461</v>
      </c>
      <c r="I527" s="3">
        <v>7</v>
      </c>
      <c r="J527" s="3">
        <v>20</v>
      </c>
      <c r="K527" s="2">
        <v>32675.34</v>
      </c>
      <c r="L527" s="2">
        <v>7319.8258670508903</v>
      </c>
      <c r="N527" s="2">
        <f t="shared" si="41"/>
        <v>19232.780364677561</v>
      </c>
      <c r="O527" s="2">
        <f t="shared" si="42"/>
        <v>28137.557673523272</v>
      </c>
      <c r="P527" s="2">
        <f t="shared" si="43"/>
        <v>7319.8258670508903</v>
      </c>
      <c r="Q527" s="2">
        <f t="shared" si="44"/>
        <v>651</v>
      </c>
      <c r="R527" s="2">
        <f t="shared" si="45"/>
        <v>4537.7823264767285</v>
      </c>
    </row>
    <row r="528" spans="1:18" x14ac:dyDescent="0.25">
      <c r="A528" s="59" t="s">
        <v>1143</v>
      </c>
      <c r="B528" s="2">
        <v>7208.24707861555</v>
      </c>
      <c r="C528" s="2">
        <v>27099.480746680762</v>
      </c>
      <c r="D528" s="2">
        <v>206.52047637470741</v>
      </c>
      <c r="E528" s="2">
        <v>775.04840657483965</v>
      </c>
      <c r="F528" s="2">
        <v>796376</v>
      </c>
      <c r="G528" s="2">
        <v>557326</v>
      </c>
      <c r="H528" s="2">
        <v>9990</v>
      </c>
      <c r="I528" s="3">
        <v>14</v>
      </c>
      <c r="J528" s="3">
        <v>149</v>
      </c>
      <c r="K528" s="2">
        <v>522972.93</v>
      </c>
      <c r="L528" s="2">
        <v>7414.7675549902569</v>
      </c>
      <c r="N528" s="2">
        <f t="shared" si="41"/>
        <v>19052.993269484345</v>
      </c>
      <c r="O528" s="2">
        <f t="shared" si="42"/>
        <v>27874.5291532556</v>
      </c>
      <c r="P528" s="2">
        <f t="shared" si="43"/>
        <v>7414.7675549902578</v>
      </c>
      <c r="Q528" s="2">
        <f t="shared" si="44"/>
        <v>796376</v>
      </c>
      <c r="R528" s="2">
        <f t="shared" si="45"/>
        <v>495098.40084674442</v>
      </c>
    </row>
    <row r="529" spans="1:18" x14ac:dyDescent="0.25">
      <c r="A529" s="59" t="s">
        <v>1142</v>
      </c>
      <c r="B529" s="2">
        <v>0</v>
      </c>
      <c r="C529" s="2">
        <v>0</v>
      </c>
      <c r="D529" s="2">
        <v>7161.4506711627982</v>
      </c>
      <c r="E529" s="2">
        <v>28621.39849747569</v>
      </c>
      <c r="F529" s="2">
        <v>57672</v>
      </c>
      <c r="G529" s="2">
        <v>45923</v>
      </c>
      <c r="H529" s="2">
        <v>11732</v>
      </c>
      <c r="I529" s="3">
        <v>6</v>
      </c>
      <c r="J529" s="3">
        <v>44</v>
      </c>
      <c r="K529" s="2">
        <v>524262.96</v>
      </c>
      <c r="L529" s="2">
        <v>7161.4506711627982</v>
      </c>
      <c r="N529" s="2">
        <f t="shared" si="41"/>
        <v>19563.498631220566</v>
      </c>
      <c r="O529" s="2">
        <f t="shared" si="42"/>
        <v>28621.39849747569</v>
      </c>
      <c r="P529" s="2">
        <f t="shared" si="43"/>
        <v>7161.4506711627982</v>
      </c>
      <c r="Q529" s="2">
        <f t="shared" si="44"/>
        <v>57672</v>
      </c>
      <c r="R529" s="2">
        <f t="shared" si="45"/>
        <v>495641.5615025243</v>
      </c>
    </row>
    <row r="530" spans="1:18" x14ac:dyDescent="0.25">
      <c r="A530" s="59" t="s">
        <v>778</v>
      </c>
      <c r="B530" s="2">
        <v>0</v>
      </c>
      <c r="C530" s="2">
        <v>0</v>
      </c>
      <c r="D530" s="2">
        <v>7851.8094277543132</v>
      </c>
      <c r="E530" s="2">
        <v>29261.262875645571</v>
      </c>
      <c r="F530" s="2">
        <v>181583</v>
      </c>
      <c r="G530" s="2">
        <v>20629</v>
      </c>
      <c r="H530" s="2">
        <v>1362</v>
      </c>
      <c r="I530" s="3">
        <v>9</v>
      </c>
      <c r="J530" s="3">
        <v>43</v>
      </c>
      <c r="K530" s="2">
        <v>1123508.6000000001</v>
      </c>
      <c r="L530" s="2">
        <v>7851.8094277543132</v>
      </c>
      <c r="N530" s="2">
        <f t="shared" si="41"/>
        <v>20000.863209600524</v>
      </c>
      <c r="O530" s="2">
        <f t="shared" si="42"/>
        <v>29261.262875645571</v>
      </c>
      <c r="P530" s="2">
        <f t="shared" si="43"/>
        <v>7851.8094277543132</v>
      </c>
      <c r="Q530" s="2">
        <f t="shared" si="44"/>
        <v>181583</v>
      </c>
      <c r="R530" s="2">
        <f t="shared" si="45"/>
        <v>1094247.3371243544</v>
      </c>
    </row>
    <row r="531" spans="1:18" x14ac:dyDescent="0.25">
      <c r="A531" s="59" t="s">
        <v>791</v>
      </c>
      <c r="B531" s="2">
        <v>0</v>
      </c>
      <c r="C531" s="2">
        <v>0</v>
      </c>
      <c r="D531" s="2">
        <v>7649.8819164819779</v>
      </c>
      <c r="E531" s="2">
        <v>30617.426787429889</v>
      </c>
      <c r="F531" s="2">
        <v>10305</v>
      </c>
      <c r="G531" s="2">
        <v>4953</v>
      </c>
      <c r="H531" s="2">
        <v>5352</v>
      </c>
      <c r="I531" s="3">
        <v>3</v>
      </c>
      <c r="J531" s="3">
        <v>7</v>
      </c>
      <c r="K531" s="2">
        <v>36731.56</v>
      </c>
      <c r="L531" s="2">
        <v>7649.8819164819779</v>
      </c>
      <c r="N531" s="2">
        <f t="shared" si="41"/>
        <v>20927.837858803752</v>
      </c>
      <c r="O531" s="2">
        <f t="shared" si="42"/>
        <v>30617.426787429889</v>
      </c>
      <c r="P531" s="2">
        <f t="shared" si="43"/>
        <v>7649.8819164819779</v>
      </c>
      <c r="Q531" s="2">
        <f t="shared" si="44"/>
        <v>10305</v>
      </c>
      <c r="R531" s="2">
        <f t="shared" si="45"/>
        <v>6114.1332125701083</v>
      </c>
    </row>
    <row r="532" spans="1:18" x14ac:dyDescent="0.25">
      <c r="A532" s="59" t="s">
        <v>1147</v>
      </c>
      <c r="B532" s="2">
        <v>7534.3311522088798</v>
      </c>
      <c r="C532" s="2">
        <v>26183.607036918649</v>
      </c>
      <c r="D532" s="2">
        <v>0</v>
      </c>
      <c r="E532" s="2">
        <v>0</v>
      </c>
      <c r="F532" s="2">
        <v>21752</v>
      </c>
      <c r="G532" s="2">
        <v>12028</v>
      </c>
      <c r="H532" s="2">
        <v>2481</v>
      </c>
      <c r="I532" s="3">
        <v>6</v>
      </c>
      <c r="J532" s="3">
        <v>21</v>
      </c>
      <c r="K532" s="2">
        <v>29771.9</v>
      </c>
      <c r="L532" s="2">
        <v>7534.3311522088798</v>
      </c>
      <c r="N532" s="2">
        <f t="shared" si="41"/>
        <v>17897.202349226689</v>
      </c>
      <c r="O532" s="2">
        <f t="shared" si="42"/>
        <v>26183.607036918649</v>
      </c>
      <c r="P532" s="2">
        <f t="shared" si="43"/>
        <v>7534.3311522088798</v>
      </c>
      <c r="Q532" s="2">
        <f t="shared" si="44"/>
        <v>21752</v>
      </c>
      <c r="R532" s="2">
        <f t="shared" si="45"/>
        <v>3588.2929630813524</v>
      </c>
    </row>
    <row r="533" spans="1:18" x14ac:dyDescent="0.25">
      <c r="A533" s="59" t="s">
        <v>781</v>
      </c>
      <c r="B533" s="2">
        <v>0</v>
      </c>
      <c r="C533" s="2">
        <v>0</v>
      </c>
      <c r="D533" s="2">
        <v>7401.4002255032756</v>
      </c>
      <c r="E533" s="2">
        <v>27999.766531846992</v>
      </c>
      <c r="F533" s="2">
        <v>238</v>
      </c>
      <c r="G533" s="2">
        <v>120</v>
      </c>
      <c r="H533" s="2">
        <v>114</v>
      </c>
      <c r="I533" s="3">
        <v>3</v>
      </c>
      <c r="J533" s="3">
        <v>9</v>
      </c>
      <c r="K533" s="2">
        <v>33817.19</v>
      </c>
      <c r="L533" s="2">
        <v>7401.4002255032756</v>
      </c>
      <c r="N533" s="2">
        <f t="shared" si="41"/>
        <v>19138.596399075181</v>
      </c>
      <c r="O533" s="2">
        <f t="shared" si="42"/>
        <v>27999.766531846992</v>
      </c>
      <c r="P533" s="2">
        <f t="shared" si="43"/>
        <v>7401.4002255032756</v>
      </c>
      <c r="Q533" s="2">
        <f t="shared" si="44"/>
        <v>238</v>
      </c>
      <c r="R533" s="2">
        <f t="shared" si="45"/>
        <v>5817.4234681530106</v>
      </c>
    </row>
    <row r="534" spans="1:18" x14ac:dyDescent="0.25">
      <c r="A534" s="59" t="s">
        <v>1148</v>
      </c>
      <c r="B534" s="2">
        <v>0</v>
      </c>
      <c r="C534" s="2">
        <v>0</v>
      </c>
      <c r="D534" s="2">
        <v>6819.8814639140573</v>
      </c>
      <c r="E534" s="2">
        <v>27619.2133736549</v>
      </c>
      <c r="F534" s="2">
        <v>99956</v>
      </c>
      <c r="G534" s="2">
        <v>90335</v>
      </c>
      <c r="H534" s="2">
        <v>927</v>
      </c>
      <c r="I534" s="3">
        <v>9</v>
      </c>
      <c r="J534" s="3">
        <v>44</v>
      </c>
      <c r="K534" s="2">
        <v>35050.94</v>
      </c>
      <c r="L534" s="2">
        <v>6819.8814639140573</v>
      </c>
      <c r="N534" s="2">
        <f t="shared" si="41"/>
        <v>18878.478040775735</v>
      </c>
      <c r="O534" s="2">
        <f t="shared" si="42"/>
        <v>27619.2133736549</v>
      </c>
      <c r="P534" s="2">
        <f t="shared" si="43"/>
        <v>6819.8814639140573</v>
      </c>
      <c r="Q534" s="2">
        <f t="shared" si="44"/>
        <v>99956</v>
      </c>
      <c r="R534" s="2">
        <f t="shared" si="45"/>
        <v>7431.726626345102</v>
      </c>
    </row>
    <row r="535" spans="1:18" x14ac:dyDescent="0.25">
      <c r="A535" s="59" t="s">
        <v>783</v>
      </c>
      <c r="B535" s="2">
        <v>0</v>
      </c>
      <c r="C535" s="2">
        <v>0</v>
      </c>
      <c r="D535" s="2">
        <v>6844.5444784214169</v>
      </c>
      <c r="E535" s="2">
        <v>26654.860029101052</v>
      </c>
      <c r="F535" s="2">
        <v>77469</v>
      </c>
      <c r="G535" s="2">
        <v>46384</v>
      </c>
      <c r="H535" s="2">
        <v>15847</v>
      </c>
      <c r="I535" s="3">
        <v>5</v>
      </c>
      <c r="J535" s="3">
        <v>35</v>
      </c>
      <c r="K535" s="2">
        <v>35678.74</v>
      </c>
      <c r="L535" s="2">
        <v>6844.5444784214169</v>
      </c>
      <c r="N535" s="2">
        <f t="shared" si="41"/>
        <v>18219.316492892038</v>
      </c>
      <c r="O535" s="2">
        <f t="shared" si="42"/>
        <v>26654.860029101052</v>
      </c>
      <c r="P535" s="2">
        <f t="shared" si="43"/>
        <v>6844.5444784214169</v>
      </c>
      <c r="Q535" s="2">
        <f t="shared" si="44"/>
        <v>77469</v>
      </c>
      <c r="R535" s="2">
        <f t="shared" si="45"/>
        <v>9023.8799708989463</v>
      </c>
    </row>
    <row r="536" spans="1:18" x14ac:dyDescent="0.25">
      <c r="A536" s="59" t="s">
        <v>784</v>
      </c>
      <c r="B536" s="2">
        <v>7164.2474185749761</v>
      </c>
      <c r="C536" s="2">
        <v>38191.391907073419</v>
      </c>
      <c r="D536" s="2">
        <v>0</v>
      </c>
      <c r="E536" s="2">
        <v>0</v>
      </c>
      <c r="F536" s="2">
        <v>1017</v>
      </c>
      <c r="G536" s="2">
        <v>1017</v>
      </c>
      <c r="H536" s="2">
        <v>0</v>
      </c>
      <c r="I536" s="3">
        <v>1</v>
      </c>
      <c r="J536" s="3">
        <v>4</v>
      </c>
      <c r="K536" s="2">
        <v>38191.39</v>
      </c>
      <c r="L536" s="2">
        <v>7164.2474185749761</v>
      </c>
      <c r="N536" s="2">
        <f t="shared" si="41"/>
        <v>26104.847509961324</v>
      </c>
      <c r="O536" s="2">
        <f t="shared" si="42"/>
        <v>38191.391907073419</v>
      </c>
      <c r="P536" s="2">
        <f t="shared" si="43"/>
        <v>7164.2474185749761</v>
      </c>
      <c r="Q536" s="2">
        <f t="shared" si="44"/>
        <v>1017</v>
      </c>
      <c r="R536" s="2">
        <f t="shared" si="45"/>
        <v>-1.9070734197157435E-3</v>
      </c>
    </row>
    <row r="537" spans="1:18" x14ac:dyDescent="0.25">
      <c r="A537" s="59" t="s">
        <v>1149</v>
      </c>
      <c r="B537" s="2">
        <v>6466.3390143610022</v>
      </c>
      <c r="C537" s="2">
        <v>24622.040072805969</v>
      </c>
      <c r="D537" s="2">
        <v>129.22913524870481</v>
      </c>
      <c r="E537" s="2">
        <v>491.27009641861167</v>
      </c>
      <c r="F537" s="2">
        <v>13764</v>
      </c>
      <c r="G537" s="2">
        <v>9102</v>
      </c>
      <c r="H537" s="2">
        <v>464</v>
      </c>
      <c r="I537" s="3">
        <v>16</v>
      </c>
      <c r="J537" s="3">
        <v>111</v>
      </c>
      <c r="K537" s="2">
        <v>694720.26</v>
      </c>
      <c r="L537" s="2">
        <v>6595.5681496097068</v>
      </c>
      <c r="N537" s="2">
        <f t="shared" si="41"/>
        <v>17165.625542873942</v>
      </c>
      <c r="O537" s="2">
        <f t="shared" si="42"/>
        <v>25113.31016922458</v>
      </c>
      <c r="P537" s="2">
        <f t="shared" si="43"/>
        <v>6595.5681496097068</v>
      </c>
      <c r="Q537" s="2">
        <f t="shared" si="44"/>
        <v>13764</v>
      </c>
      <c r="R537" s="2">
        <f t="shared" si="45"/>
        <v>669606.9498307755</v>
      </c>
    </row>
    <row r="538" spans="1:18" x14ac:dyDescent="0.25">
      <c r="A538" s="59" t="s">
        <v>785</v>
      </c>
      <c r="B538" s="2">
        <v>6430.1027133889511</v>
      </c>
      <c r="C538" s="2">
        <v>23729.757068674571</v>
      </c>
      <c r="D538" s="2">
        <v>0</v>
      </c>
      <c r="E538" s="2">
        <v>0</v>
      </c>
      <c r="F538" s="2">
        <v>719</v>
      </c>
      <c r="G538" s="2">
        <v>556</v>
      </c>
      <c r="H538" s="2">
        <v>9</v>
      </c>
      <c r="I538" s="3">
        <v>9</v>
      </c>
      <c r="J538" s="3">
        <v>33</v>
      </c>
      <c r="K538" s="2">
        <v>47434.94</v>
      </c>
      <c r="L538" s="2">
        <v>6430.1027133889511</v>
      </c>
      <c r="N538" s="2">
        <f t="shared" si="41"/>
        <v>16219.929643659993</v>
      </c>
      <c r="O538" s="2">
        <f t="shared" si="42"/>
        <v>23729.757068674571</v>
      </c>
      <c r="P538" s="2">
        <f t="shared" si="43"/>
        <v>6430.1027133889511</v>
      </c>
      <c r="Q538" s="2">
        <f t="shared" si="44"/>
        <v>719</v>
      </c>
      <c r="R538" s="2">
        <f t="shared" si="45"/>
        <v>23705.182931325431</v>
      </c>
    </row>
    <row r="539" spans="1:18" x14ac:dyDescent="0.25">
      <c r="A539" s="59" t="s">
        <v>1215</v>
      </c>
      <c r="B539" s="2">
        <v>5965.5303090833604</v>
      </c>
      <c r="C539" s="2">
        <v>20815.926631133541</v>
      </c>
      <c r="D539" s="2">
        <v>0</v>
      </c>
      <c r="E539" s="2">
        <v>0</v>
      </c>
      <c r="F539" s="2">
        <v>420584</v>
      </c>
      <c r="G539" s="2">
        <v>192994</v>
      </c>
      <c r="H539" s="2">
        <v>52544</v>
      </c>
      <c r="I539" s="3">
        <v>4</v>
      </c>
      <c r="J539" s="3">
        <v>25</v>
      </c>
      <c r="K539" s="2">
        <v>2178750.89</v>
      </c>
      <c r="L539" s="2">
        <v>5965.5303090833604</v>
      </c>
      <c r="N539" s="2">
        <f t="shared" si="41"/>
        <v>14228.247868170567</v>
      </c>
      <c r="O539" s="2">
        <f t="shared" si="42"/>
        <v>20815.926631133541</v>
      </c>
      <c r="P539" s="2">
        <f t="shared" si="43"/>
        <v>5965.5303090833604</v>
      </c>
      <c r="Q539" s="2">
        <f t="shared" si="44"/>
        <v>420584</v>
      </c>
      <c r="R539" s="2">
        <f t="shared" si="45"/>
        <v>2157934.9633688666</v>
      </c>
    </row>
    <row r="540" spans="1:18" x14ac:dyDescent="0.25">
      <c r="A540" s="59" t="s">
        <v>786</v>
      </c>
      <c r="B540" s="2">
        <v>5407.1939705337727</v>
      </c>
      <c r="C540" s="2">
        <v>21987.651953307199</v>
      </c>
      <c r="D540" s="2">
        <v>0</v>
      </c>
      <c r="E540" s="2">
        <v>0</v>
      </c>
      <c r="F540" s="2">
        <v>289297</v>
      </c>
      <c r="G540" s="2">
        <v>266519</v>
      </c>
      <c r="H540" s="2">
        <v>242</v>
      </c>
      <c r="I540" s="3">
        <v>6</v>
      </c>
      <c r="J540" s="3">
        <v>42</v>
      </c>
      <c r="K540" s="2">
        <v>641433.06999999995</v>
      </c>
      <c r="L540" s="2">
        <v>5407.1939705337727</v>
      </c>
      <c r="N540" s="2">
        <f t="shared" si="41"/>
        <v>15029.153761659056</v>
      </c>
      <c r="O540" s="2">
        <f t="shared" si="42"/>
        <v>21987.651953307199</v>
      </c>
      <c r="P540" s="2">
        <f t="shared" si="43"/>
        <v>5407.1939705337727</v>
      </c>
      <c r="Q540" s="2">
        <f t="shared" si="44"/>
        <v>289297</v>
      </c>
      <c r="R540" s="2">
        <f t="shared" si="45"/>
        <v>619445.41804669274</v>
      </c>
    </row>
    <row r="541" spans="1:18" x14ac:dyDescent="0.25">
      <c r="A541" s="59" t="s">
        <v>787</v>
      </c>
      <c r="B541" s="2">
        <v>0</v>
      </c>
      <c r="C541" s="2">
        <v>0</v>
      </c>
      <c r="D541" s="2">
        <v>6341.8881509044659</v>
      </c>
      <c r="E541" s="2">
        <v>27022.87987483602</v>
      </c>
      <c r="F541" s="2">
        <v>66000</v>
      </c>
      <c r="G541" s="2">
        <v>31186</v>
      </c>
      <c r="H541" s="2">
        <v>34814</v>
      </c>
      <c r="I541" s="3">
        <v>4</v>
      </c>
      <c r="J541" s="3">
        <v>11</v>
      </c>
      <c r="K541" s="2">
        <v>474898.84</v>
      </c>
      <c r="L541" s="2">
        <v>6341.8881509044659</v>
      </c>
      <c r="N541" s="2">
        <f t="shared" si="41"/>
        <v>18470.86799373617</v>
      </c>
      <c r="O541" s="2">
        <f t="shared" si="42"/>
        <v>27022.87987483602</v>
      </c>
      <c r="P541" s="2">
        <f t="shared" si="43"/>
        <v>6341.8881509044659</v>
      </c>
      <c r="Q541" s="2">
        <f t="shared" si="44"/>
        <v>66000</v>
      </c>
      <c r="R541" s="2">
        <f t="shared" si="45"/>
        <v>447875.96012516401</v>
      </c>
    </row>
    <row r="542" spans="1:18" x14ac:dyDescent="0.25">
      <c r="A542" s="59" t="s">
        <v>788</v>
      </c>
      <c r="B542" s="2">
        <v>6129.2424732514728</v>
      </c>
      <c r="C542" s="2">
        <v>28151.715157732131</v>
      </c>
      <c r="D542" s="2">
        <v>0</v>
      </c>
      <c r="E542" s="2">
        <v>0</v>
      </c>
      <c r="F542" s="2">
        <v>35232</v>
      </c>
      <c r="G542" s="2">
        <v>35232</v>
      </c>
      <c r="H542" s="2">
        <v>0</v>
      </c>
      <c r="I542" s="3">
        <v>1</v>
      </c>
      <c r="J542" s="3">
        <v>4</v>
      </c>
      <c r="K542" s="2">
        <v>51762.98</v>
      </c>
      <c r="L542" s="2">
        <v>6129.2424732514728</v>
      </c>
      <c r="N542" s="2">
        <f t="shared" si="41"/>
        <v>19242.457387376711</v>
      </c>
      <c r="O542" s="2">
        <f t="shared" si="42"/>
        <v>28151.715157732131</v>
      </c>
      <c r="P542" s="2">
        <f t="shared" si="43"/>
        <v>6129.2424732514728</v>
      </c>
      <c r="Q542" s="2">
        <f t="shared" si="44"/>
        <v>35232</v>
      </c>
      <c r="R542" s="2">
        <f t="shared" si="45"/>
        <v>23611.264842267872</v>
      </c>
    </row>
    <row r="543" spans="1:18" x14ac:dyDescent="0.25">
      <c r="A543" s="59" t="s">
        <v>789</v>
      </c>
      <c r="B543" s="2">
        <v>5205.8264768232921</v>
      </c>
      <c r="C543" s="2">
        <v>21854.152184980081</v>
      </c>
      <c r="D543" s="2">
        <v>0</v>
      </c>
      <c r="E543" s="2">
        <v>0</v>
      </c>
      <c r="F543" s="2">
        <v>5301</v>
      </c>
      <c r="G543" s="2">
        <v>5296</v>
      </c>
      <c r="H543" s="2">
        <v>0</v>
      </c>
      <c r="I543" s="3">
        <v>2</v>
      </c>
      <c r="J543" s="3">
        <v>10</v>
      </c>
      <c r="K543" s="2">
        <v>21857.52</v>
      </c>
      <c r="L543" s="2">
        <v>5205.8264768232921</v>
      </c>
      <c r="N543" s="2">
        <f t="shared" si="41"/>
        <v>14937.903065604976</v>
      </c>
      <c r="O543" s="2">
        <f t="shared" si="42"/>
        <v>21854.152184980081</v>
      </c>
      <c r="P543" s="2">
        <f t="shared" si="43"/>
        <v>5205.8264768232921</v>
      </c>
      <c r="Q543" s="2">
        <f t="shared" si="44"/>
        <v>5301</v>
      </c>
      <c r="R543" s="2">
        <f t="shared" si="45"/>
        <v>3.3678150199193624</v>
      </c>
    </row>
    <row r="544" spans="1:18" x14ac:dyDescent="0.25">
      <c r="A544" s="59" t="s">
        <v>790</v>
      </c>
      <c r="B544" s="2">
        <v>0</v>
      </c>
      <c r="C544" s="2">
        <v>0</v>
      </c>
      <c r="D544" s="2">
        <v>3713.708201069931</v>
      </c>
      <c r="E544" s="2">
        <v>42312.227581208332</v>
      </c>
      <c r="F544" s="2">
        <v>8380</v>
      </c>
      <c r="G544" s="2">
        <v>7941</v>
      </c>
      <c r="H544" s="2">
        <v>439</v>
      </c>
      <c r="I544" s="3">
        <v>2</v>
      </c>
      <c r="J544" s="3">
        <v>8</v>
      </c>
      <c r="K544" s="2">
        <v>42312.23</v>
      </c>
      <c r="L544" s="2">
        <v>3713.708201069931</v>
      </c>
      <c r="N544" s="2">
        <f t="shared" si="41"/>
        <v>28921.549952979036</v>
      </c>
      <c r="O544" s="2">
        <f t="shared" si="42"/>
        <v>42312.227581208332</v>
      </c>
      <c r="P544" s="2">
        <f t="shared" si="43"/>
        <v>3713.708201069931</v>
      </c>
      <c r="Q544" s="2">
        <f t="shared" si="44"/>
        <v>8380</v>
      </c>
      <c r="R544" s="2">
        <f t="shared" si="45"/>
        <v>2.4187916715163738E-3</v>
      </c>
    </row>
    <row r="545" spans="1:18" x14ac:dyDescent="0.25">
      <c r="A545" s="59" t="s">
        <v>792</v>
      </c>
      <c r="B545" s="2">
        <v>0</v>
      </c>
      <c r="C545" s="2">
        <v>0</v>
      </c>
      <c r="D545" s="2">
        <v>1016.2832617938381</v>
      </c>
      <c r="E545" s="2">
        <v>28226.377922909509</v>
      </c>
      <c r="F545" s="2">
        <v>235</v>
      </c>
      <c r="G545" s="2">
        <v>226</v>
      </c>
      <c r="H545" s="2">
        <v>9</v>
      </c>
      <c r="I545" s="3">
        <v>2</v>
      </c>
      <c r="J545" s="3">
        <v>3</v>
      </c>
      <c r="K545" s="2">
        <v>28226.38</v>
      </c>
      <c r="L545" s="2">
        <v>1016.2832617938381</v>
      </c>
      <c r="N545" s="2">
        <f t="shared" si="41"/>
        <v>19293.491403219075</v>
      </c>
      <c r="O545" s="2">
        <f t="shared" si="42"/>
        <v>28226.377922909509</v>
      </c>
      <c r="P545" s="2">
        <f t="shared" si="43"/>
        <v>1016.2832617938381</v>
      </c>
      <c r="Q545" s="2">
        <f t="shared" si="44"/>
        <v>235</v>
      </c>
      <c r="R545" s="2">
        <f t="shared" si="45"/>
        <v>2.0770904920937028E-3</v>
      </c>
    </row>
    <row r="546" spans="1:18" x14ac:dyDescent="0.25">
      <c r="A546" s="59" t="s">
        <v>1150</v>
      </c>
      <c r="B546" s="2">
        <v>225.20573554669809</v>
      </c>
      <c r="C546" s="2">
        <v>25020.36345330215</v>
      </c>
      <c r="D546" s="2">
        <v>0</v>
      </c>
      <c r="E546" s="2">
        <v>0</v>
      </c>
      <c r="F546" s="2">
        <v>17167</v>
      </c>
      <c r="G546" s="2">
        <v>16163</v>
      </c>
      <c r="H546" s="2">
        <v>967</v>
      </c>
      <c r="I546" s="3">
        <v>3</v>
      </c>
      <c r="J546" s="3">
        <v>6</v>
      </c>
      <c r="K546" s="2">
        <v>38858.74</v>
      </c>
      <c r="L546" s="2">
        <v>225.20573554669809</v>
      </c>
      <c r="N546" s="2">
        <f t="shared" si="41"/>
        <v>17102.093953043164</v>
      </c>
      <c r="O546" s="2">
        <f t="shared" si="42"/>
        <v>25020.36345330215</v>
      </c>
      <c r="P546" s="2">
        <f t="shared" si="43"/>
        <v>225.20573554669809</v>
      </c>
      <c r="Q546" s="2">
        <f t="shared" si="44"/>
        <v>17167</v>
      </c>
      <c r="R546" s="2">
        <f t="shared" si="45"/>
        <v>13838.376546697848</v>
      </c>
    </row>
    <row r="547" spans="1:18" x14ac:dyDescent="0.25">
      <c r="A547" s="59" t="s">
        <v>217</v>
      </c>
      <c r="B547" s="2">
        <v>365797.06356199068</v>
      </c>
      <c r="C547" s="2">
        <v>1380701.091225208</v>
      </c>
      <c r="D547" s="2">
        <v>0</v>
      </c>
      <c r="E547" s="2">
        <v>0</v>
      </c>
      <c r="F547" s="2">
        <v>210324</v>
      </c>
      <c r="G547" s="2">
        <v>210324</v>
      </c>
      <c r="H547" s="2">
        <v>0</v>
      </c>
      <c r="I547" s="3">
        <v>1</v>
      </c>
      <c r="J547" s="3">
        <v>2</v>
      </c>
      <c r="K547" s="2">
        <v>1380701.09</v>
      </c>
      <c r="L547" s="2">
        <v>365797.06356199068</v>
      </c>
      <c r="N547" s="2">
        <f t="shared" si="41"/>
        <v>943746.47383814619</v>
      </c>
      <c r="O547" s="2">
        <f t="shared" si="42"/>
        <v>1380701.091225208</v>
      </c>
      <c r="P547" s="2">
        <f t="shared" si="43"/>
        <v>365797.06356199068</v>
      </c>
      <c r="Q547" s="2">
        <f t="shared" si="44"/>
        <v>210324</v>
      </c>
      <c r="R547" s="2">
        <f t="shared" si="45"/>
        <v>-1.2252079322934151E-3</v>
      </c>
    </row>
    <row r="548" spans="1:18" x14ac:dyDescent="0.25">
      <c r="A548" s="59" t="s">
        <v>390</v>
      </c>
      <c r="B548" s="2">
        <v>0</v>
      </c>
      <c r="C548" s="2">
        <v>0</v>
      </c>
      <c r="D548" s="2">
        <v>84840.436201154051</v>
      </c>
      <c r="E548" s="2">
        <v>317515.10986317549</v>
      </c>
      <c r="F548" s="2">
        <v>108782</v>
      </c>
      <c r="G548" s="2">
        <v>0</v>
      </c>
      <c r="H548" s="2">
        <v>108782</v>
      </c>
      <c r="I548" s="3">
        <v>1</v>
      </c>
      <c r="J548" s="3">
        <v>4</v>
      </c>
      <c r="K548" s="2">
        <v>317515.11</v>
      </c>
      <c r="L548" s="2">
        <v>84840.436201154051</v>
      </c>
      <c r="N548" s="2">
        <f t="shared" si="41"/>
        <v>217030.15028241658</v>
      </c>
      <c r="O548" s="2">
        <f t="shared" si="42"/>
        <v>317515.10986317549</v>
      </c>
      <c r="P548" s="2">
        <f t="shared" si="43"/>
        <v>84840.436201154051</v>
      </c>
      <c r="Q548" s="2">
        <f t="shared" si="44"/>
        <v>108782</v>
      </c>
      <c r="R548" s="2">
        <f t="shared" si="45"/>
        <v>1.3682449935004115E-4</v>
      </c>
    </row>
    <row r="549" spans="1:18" x14ac:dyDescent="0.25">
      <c r="A549" s="59" t="s">
        <v>816</v>
      </c>
      <c r="B549" s="2">
        <v>0</v>
      </c>
      <c r="C549" s="2">
        <v>0</v>
      </c>
      <c r="D549" s="2">
        <v>13551.71762059651</v>
      </c>
      <c r="E549" s="2">
        <v>43447.822878368228</v>
      </c>
      <c r="F549" s="2">
        <v>1674</v>
      </c>
      <c r="G549" s="2">
        <v>91</v>
      </c>
      <c r="H549" s="2">
        <v>1583</v>
      </c>
      <c r="I549" s="3">
        <v>3</v>
      </c>
      <c r="J549" s="3">
        <v>3</v>
      </c>
      <c r="K549" s="2">
        <v>43730.1</v>
      </c>
      <c r="L549" s="2">
        <v>13551.71762059651</v>
      </c>
      <c r="N549" s="2">
        <f t="shared" si="41"/>
        <v>29697.759998884638</v>
      </c>
      <c r="O549" s="2">
        <f t="shared" si="42"/>
        <v>43447.822878368228</v>
      </c>
      <c r="P549" s="2">
        <f t="shared" si="43"/>
        <v>13551.71762059651</v>
      </c>
      <c r="Q549" s="2">
        <f t="shared" si="44"/>
        <v>1674</v>
      </c>
      <c r="R549" s="2">
        <f t="shared" si="45"/>
        <v>282.27712163177057</v>
      </c>
    </row>
    <row r="550" spans="1:18" x14ac:dyDescent="0.25">
      <c r="A550" s="59" t="s">
        <v>1236</v>
      </c>
      <c r="B550" s="2">
        <v>1297908.7597509371</v>
      </c>
      <c r="C550" s="2">
        <v>4353418.3188774874</v>
      </c>
      <c r="D550" s="2">
        <v>0</v>
      </c>
      <c r="E550" s="2">
        <v>0</v>
      </c>
      <c r="F550" s="2">
        <v>113656</v>
      </c>
      <c r="G550" s="2">
        <v>113656</v>
      </c>
      <c r="H550" s="2">
        <v>0</v>
      </c>
      <c r="I550" s="3">
        <v>1</v>
      </c>
      <c r="J550" s="3">
        <v>2</v>
      </c>
      <c r="K550" s="2">
        <v>4353418.32</v>
      </c>
      <c r="L550" s="2">
        <v>1297908.7597509371</v>
      </c>
      <c r="N550" s="2">
        <f t="shared" si="41"/>
        <v>2975678.9602716933</v>
      </c>
      <c r="O550" s="2">
        <f t="shared" si="42"/>
        <v>4353418.3188774874</v>
      </c>
      <c r="P550" s="2">
        <f t="shared" si="43"/>
        <v>1297908.7597509371</v>
      </c>
      <c r="Q550" s="2">
        <f t="shared" si="44"/>
        <v>113656</v>
      </c>
      <c r="R550" s="2">
        <f t="shared" si="45"/>
        <v>1.1225128546357155E-3</v>
      </c>
    </row>
    <row r="551" spans="1:18" x14ac:dyDescent="0.25">
      <c r="A551" s="59" t="s">
        <v>1237</v>
      </c>
      <c r="B551" s="2">
        <v>262002.46451163749</v>
      </c>
      <c r="C551" s="2">
        <v>980080.95955754002</v>
      </c>
      <c r="D551" s="2">
        <v>0</v>
      </c>
      <c r="E551" s="2">
        <v>0</v>
      </c>
      <c r="F551" s="2">
        <v>1879469</v>
      </c>
      <c r="G551" s="2">
        <v>1877327</v>
      </c>
      <c r="H551" s="2">
        <v>0</v>
      </c>
      <c r="I551" s="3">
        <v>6</v>
      </c>
      <c r="J551" s="3">
        <v>17</v>
      </c>
      <c r="K551" s="2">
        <v>2386105.0099999998</v>
      </c>
      <c r="L551" s="2">
        <v>262002.46451163749</v>
      </c>
      <c r="N551" s="2">
        <f t="shared" si="41"/>
        <v>669911.79737357481</v>
      </c>
      <c r="O551" s="2">
        <f t="shared" si="42"/>
        <v>980080.95955754002</v>
      </c>
      <c r="P551" s="2">
        <f t="shared" si="43"/>
        <v>262002.46451163749</v>
      </c>
      <c r="Q551" s="2">
        <f t="shared" si="44"/>
        <v>1879469</v>
      </c>
      <c r="R551" s="2">
        <f t="shared" si="45"/>
        <v>1406024.0504424598</v>
      </c>
    </row>
    <row r="552" spans="1:18" x14ac:dyDescent="0.25">
      <c r="A552" s="59" t="s">
        <v>1238</v>
      </c>
      <c r="B552" s="2">
        <v>0</v>
      </c>
      <c r="C552" s="2">
        <v>0</v>
      </c>
      <c r="D552" s="2">
        <v>88707.820467706362</v>
      </c>
      <c r="E552" s="2">
        <v>282637.41162699391</v>
      </c>
      <c r="F552" s="2">
        <v>2693</v>
      </c>
      <c r="G552" s="2">
        <v>2</v>
      </c>
      <c r="H552" s="2">
        <v>2310</v>
      </c>
      <c r="I552" s="3">
        <v>6</v>
      </c>
      <c r="J552" s="3">
        <v>11</v>
      </c>
      <c r="K552" s="2">
        <v>282637.40999999997</v>
      </c>
      <c r="L552" s="2">
        <v>88707.820467706362</v>
      </c>
      <c r="N552" s="2">
        <f t="shared" si="41"/>
        <v>193190.30186397396</v>
      </c>
      <c r="O552" s="2">
        <f t="shared" si="42"/>
        <v>282637.41162699391</v>
      </c>
      <c r="P552" s="2">
        <f t="shared" si="43"/>
        <v>88707.820467706362</v>
      </c>
      <c r="Q552" s="2">
        <f t="shared" si="44"/>
        <v>2693</v>
      </c>
      <c r="R552" s="2">
        <f t="shared" si="45"/>
        <v>-1.6269939369522035E-3</v>
      </c>
    </row>
    <row r="553" spans="1:18" x14ac:dyDescent="0.25">
      <c r="A553" s="59" t="s">
        <v>1239</v>
      </c>
      <c r="B553" s="2">
        <v>59274.293556843848</v>
      </c>
      <c r="C553" s="2">
        <v>370730.31188199332</v>
      </c>
      <c r="D553" s="2">
        <v>0</v>
      </c>
      <c r="E553" s="2">
        <v>0</v>
      </c>
      <c r="F553" s="2">
        <v>59079</v>
      </c>
      <c r="G553" s="2">
        <v>59079</v>
      </c>
      <c r="H553" s="2">
        <v>0</v>
      </c>
      <c r="I553" s="3">
        <v>1</v>
      </c>
      <c r="J553" s="3">
        <v>2</v>
      </c>
      <c r="K553" s="2">
        <v>370730.31</v>
      </c>
      <c r="L553" s="2">
        <v>59274.293556843848</v>
      </c>
      <c r="N553" s="2">
        <f t="shared" si="41"/>
        <v>253404.17763635906</v>
      </c>
      <c r="O553" s="2">
        <f t="shared" si="42"/>
        <v>370730.31188199332</v>
      </c>
      <c r="P553" s="2">
        <f t="shared" si="43"/>
        <v>59274.293556843848</v>
      </c>
      <c r="Q553" s="2">
        <f t="shared" si="44"/>
        <v>59079</v>
      </c>
      <c r="R553" s="2">
        <f t="shared" si="45"/>
        <v>-1.8819933175109327E-3</v>
      </c>
    </row>
    <row r="554" spans="1:18" x14ac:dyDescent="0.25">
      <c r="A554" s="59" t="s">
        <v>1240</v>
      </c>
      <c r="B554" s="2">
        <v>49041.227690602253</v>
      </c>
      <c r="C554" s="2">
        <v>297828.16184057348</v>
      </c>
      <c r="D554" s="2">
        <v>0</v>
      </c>
      <c r="E554" s="2">
        <v>0</v>
      </c>
      <c r="F554" s="2">
        <v>49018</v>
      </c>
      <c r="G554" s="2">
        <v>49018</v>
      </c>
      <c r="H554" s="2">
        <v>0</v>
      </c>
      <c r="I554" s="3">
        <v>1</v>
      </c>
      <c r="J554" s="3">
        <v>2</v>
      </c>
      <c r="K554" s="2">
        <v>297828.15999999997</v>
      </c>
      <c r="L554" s="2">
        <v>49041.227690602253</v>
      </c>
      <c r="N554" s="2">
        <f t="shared" si="41"/>
        <v>203573.58977482805</v>
      </c>
      <c r="O554" s="2">
        <f t="shared" si="42"/>
        <v>297828.16184057348</v>
      </c>
      <c r="P554" s="2">
        <f t="shared" si="43"/>
        <v>49041.227690602253</v>
      </c>
      <c r="Q554" s="2">
        <f t="shared" si="44"/>
        <v>49018</v>
      </c>
      <c r="R554" s="2">
        <f t="shared" si="45"/>
        <v>-1.8405735027045012E-3</v>
      </c>
    </row>
    <row r="555" spans="1:18" x14ac:dyDescent="0.25">
      <c r="A555" s="59" t="s">
        <v>1241</v>
      </c>
      <c r="B555" s="2">
        <v>43376.970028782816</v>
      </c>
      <c r="C555" s="2">
        <v>259599.00821407</v>
      </c>
      <c r="D555" s="2">
        <v>0</v>
      </c>
      <c r="E555" s="2">
        <v>0</v>
      </c>
      <c r="F555" s="2">
        <v>43326</v>
      </c>
      <c r="G555" s="2">
        <v>43326</v>
      </c>
      <c r="H555" s="2">
        <v>0</v>
      </c>
      <c r="I555" s="3">
        <v>1</v>
      </c>
      <c r="J555" s="3">
        <v>2</v>
      </c>
      <c r="K555" s="2">
        <v>259599.01</v>
      </c>
      <c r="L555" s="2">
        <v>43376.970028782816</v>
      </c>
      <c r="N555" s="2">
        <f t="shared" si="41"/>
        <v>177442.93111009567</v>
      </c>
      <c r="O555" s="2">
        <f t="shared" si="42"/>
        <v>259599.00821407</v>
      </c>
      <c r="P555" s="2">
        <f t="shared" si="43"/>
        <v>43376.970028782816</v>
      </c>
      <c r="Q555" s="2">
        <f t="shared" si="44"/>
        <v>43326</v>
      </c>
      <c r="R555" s="2">
        <f t="shared" si="45"/>
        <v>1.7859300132840872E-3</v>
      </c>
    </row>
    <row r="556" spans="1:18" x14ac:dyDescent="0.25">
      <c r="A556" s="59" t="s">
        <v>1242</v>
      </c>
      <c r="B556" s="2">
        <v>42108.818679022137</v>
      </c>
      <c r="C556" s="2">
        <v>255724.9968009131</v>
      </c>
      <c r="D556" s="2">
        <v>0</v>
      </c>
      <c r="E556" s="2">
        <v>0</v>
      </c>
      <c r="F556" s="2">
        <v>42131</v>
      </c>
      <c r="G556" s="2">
        <v>42131</v>
      </c>
      <c r="H556" s="2">
        <v>0</v>
      </c>
      <c r="I556" s="3">
        <v>1</v>
      </c>
      <c r="J556" s="3">
        <v>2</v>
      </c>
      <c r="K556" s="2">
        <v>255725</v>
      </c>
      <c r="L556" s="2">
        <v>42108.818679022137</v>
      </c>
      <c r="N556" s="2">
        <f t="shared" si="41"/>
        <v>174794.93971354279</v>
      </c>
      <c r="O556" s="2">
        <f t="shared" si="42"/>
        <v>255724.9968009131</v>
      </c>
      <c r="P556" s="2">
        <f t="shared" si="43"/>
        <v>42108.818679022137</v>
      </c>
      <c r="Q556" s="2">
        <f t="shared" si="44"/>
        <v>42131</v>
      </c>
      <c r="R556" s="2">
        <f t="shared" si="45"/>
        <v>3.1990869028959423E-3</v>
      </c>
    </row>
    <row r="557" spans="1:18" x14ac:dyDescent="0.25">
      <c r="A557" s="59" t="s">
        <v>1243</v>
      </c>
      <c r="B557" s="2">
        <v>39595.201543918149</v>
      </c>
      <c r="C557" s="2">
        <v>241674.24768209201</v>
      </c>
      <c r="D557" s="2">
        <v>0</v>
      </c>
      <c r="E557" s="2">
        <v>0</v>
      </c>
      <c r="F557" s="2">
        <v>39750</v>
      </c>
      <c r="G557" s="2">
        <v>39750</v>
      </c>
      <c r="H557" s="2">
        <v>0</v>
      </c>
      <c r="I557" s="3">
        <v>1</v>
      </c>
      <c r="J557" s="3">
        <v>2</v>
      </c>
      <c r="K557" s="2">
        <v>241674.25</v>
      </c>
      <c r="L557" s="2">
        <v>39595.201543918149</v>
      </c>
      <c r="N557" s="2">
        <f t="shared" si="41"/>
        <v>165190.87333020644</v>
      </c>
      <c r="O557" s="2">
        <f t="shared" si="42"/>
        <v>241674.24768209201</v>
      </c>
      <c r="P557" s="2">
        <f t="shared" si="43"/>
        <v>39595.201543918149</v>
      </c>
      <c r="Q557" s="2">
        <f t="shared" si="44"/>
        <v>39750</v>
      </c>
      <c r="R557" s="2">
        <f t="shared" si="45"/>
        <v>2.3179079871624708E-3</v>
      </c>
    </row>
    <row r="558" spans="1:18" x14ac:dyDescent="0.25">
      <c r="A558" s="59" t="s">
        <v>1244</v>
      </c>
      <c r="B558" s="2">
        <v>32653.131542751151</v>
      </c>
      <c r="C558" s="2">
        <v>195813.20921385891</v>
      </c>
      <c r="D558" s="2">
        <v>0</v>
      </c>
      <c r="E558" s="2">
        <v>0</v>
      </c>
      <c r="F558" s="2">
        <v>32669</v>
      </c>
      <c r="G558" s="2">
        <v>32669</v>
      </c>
      <c r="H558" s="2">
        <v>0</v>
      </c>
      <c r="I558" s="3">
        <v>1</v>
      </c>
      <c r="J558" s="3">
        <v>2</v>
      </c>
      <c r="K558" s="2">
        <v>195813.21</v>
      </c>
      <c r="L558" s="2">
        <v>32653.131542751151</v>
      </c>
      <c r="N558" s="2">
        <f t="shared" si="41"/>
        <v>133843.61532047772</v>
      </c>
      <c r="O558" s="2">
        <f t="shared" si="42"/>
        <v>195813.20921385891</v>
      </c>
      <c r="P558" s="2">
        <f t="shared" si="43"/>
        <v>32653.131542751151</v>
      </c>
      <c r="Q558" s="2">
        <f t="shared" si="44"/>
        <v>32669</v>
      </c>
      <c r="R558" s="2">
        <f t="shared" si="45"/>
        <v>7.8614108497276902E-4</v>
      </c>
    </row>
    <row r="559" spans="1:18" x14ac:dyDescent="0.25">
      <c r="A559" s="59" t="s">
        <v>1245</v>
      </c>
      <c r="B559" s="2">
        <v>31469.788148758769</v>
      </c>
      <c r="C559" s="2">
        <v>188408.3104685393</v>
      </c>
      <c r="D559" s="2">
        <v>0</v>
      </c>
      <c r="E559" s="2">
        <v>0</v>
      </c>
      <c r="F559" s="2">
        <v>31531</v>
      </c>
      <c r="G559" s="2">
        <v>31531</v>
      </c>
      <c r="H559" s="2">
        <v>0</v>
      </c>
      <c r="I559" s="3">
        <v>1</v>
      </c>
      <c r="J559" s="3">
        <v>2</v>
      </c>
      <c r="K559" s="2">
        <v>188408.31</v>
      </c>
      <c r="L559" s="2">
        <v>31469.788148758769</v>
      </c>
      <c r="N559" s="2">
        <f t="shared" si="41"/>
        <v>128782.16710084709</v>
      </c>
      <c r="O559" s="2">
        <f t="shared" si="42"/>
        <v>188408.3104685393</v>
      </c>
      <c r="P559" s="2">
        <f t="shared" si="43"/>
        <v>31469.788148758769</v>
      </c>
      <c r="Q559" s="2">
        <f t="shared" si="44"/>
        <v>31531</v>
      </c>
      <c r="R559" s="2">
        <f t="shared" si="45"/>
        <v>-4.6853930689394474E-4</v>
      </c>
    </row>
    <row r="560" spans="1:18" x14ac:dyDescent="0.25">
      <c r="A560" s="59" t="s">
        <v>1246</v>
      </c>
      <c r="B560" s="2">
        <v>24544.911503025829</v>
      </c>
      <c r="C560" s="2">
        <v>148906.98429407229</v>
      </c>
      <c r="D560" s="2">
        <v>0</v>
      </c>
      <c r="E560" s="2">
        <v>0</v>
      </c>
      <c r="F560" s="2">
        <v>24640</v>
      </c>
      <c r="G560" s="2">
        <v>24640</v>
      </c>
      <c r="H560" s="2">
        <v>0</v>
      </c>
      <c r="I560" s="3">
        <v>1</v>
      </c>
      <c r="J560" s="3">
        <v>2</v>
      </c>
      <c r="K560" s="2">
        <v>148906.98000000001</v>
      </c>
      <c r="L560" s="2">
        <v>24544.911503025829</v>
      </c>
      <c r="N560" s="2">
        <f t="shared" si="41"/>
        <v>101781.9441517924</v>
      </c>
      <c r="O560" s="2">
        <f t="shared" si="42"/>
        <v>148906.98429407229</v>
      </c>
      <c r="P560" s="2">
        <f t="shared" si="43"/>
        <v>24544.911503025829</v>
      </c>
      <c r="Q560" s="2">
        <f t="shared" si="44"/>
        <v>24640</v>
      </c>
      <c r="R560" s="2">
        <f t="shared" si="45"/>
        <v>-4.2940722778439522E-3</v>
      </c>
    </row>
    <row r="561" spans="1:18" x14ac:dyDescent="0.25">
      <c r="A561" s="59" t="s">
        <v>1247</v>
      </c>
      <c r="B561" s="2">
        <v>23889.749592524331</v>
      </c>
      <c r="C561" s="2">
        <v>148842.3829210799</v>
      </c>
      <c r="D561" s="2">
        <v>0</v>
      </c>
      <c r="E561" s="2">
        <v>0</v>
      </c>
      <c r="F561" s="2">
        <v>24052</v>
      </c>
      <c r="G561" s="2">
        <v>24052</v>
      </c>
      <c r="H561" s="2">
        <v>0</v>
      </c>
      <c r="I561" s="3">
        <v>1</v>
      </c>
      <c r="J561" s="3">
        <v>2</v>
      </c>
      <c r="K561" s="2">
        <v>148842.38</v>
      </c>
      <c r="L561" s="2">
        <v>23889.749592524331</v>
      </c>
      <c r="N561" s="2">
        <f t="shared" si="41"/>
        <v>101737.7873691592</v>
      </c>
      <c r="O561" s="2">
        <f t="shared" si="42"/>
        <v>148842.3829210799</v>
      </c>
      <c r="P561" s="2">
        <f t="shared" si="43"/>
        <v>23889.749592524331</v>
      </c>
      <c r="Q561" s="2">
        <f t="shared" si="44"/>
        <v>24052</v>
      </c>
      <c r="R561" s="2">
        <f t="shared" si="45"/>
        <v>-2.9210798966232687E-3</v>
      </c>
    </row>
    <row r="562" spans="1:18" x14ac:dyDescent="0.25">
      <c r="A562" s="59" t="s">
        <v>1248</v>
      </c>
      <c r="B562" s="2">
        <v>22986.871555734659</v>
      </c>
      <c r="C562" s="2">
        <v>141398.84480174049</v>
      </c>
      <c r="D562" s="2">
        <v>0</v>
      </c>
      <c r="E562" s="2">
        <v>0</v>
      </c>
      <c r="F562" s="2">
        <v>23145</v>
      </c>
      <c r="G562" s="2">
        <v>23145</v>
      </c>
      <c r="H562" s="2">
        <v>0</v>
      </c>
      <c r="I562" s="3">
        <v>1</v>
      </c>
      <c r="J562" s="3">
        <v>2</v>
      </c>
      <c r="K562" s="2">
        <v>141398.84</v>
      </c>
      <c r="L562" s="2">
        <v>22986.871555734659</v>
      </c>
      <c r="N562" s="2">
        <f t="shared" si="41"/>
        <v>96649.928094149334</v>
      </c>
      <c r="O562" s="2">
        <f t="shared" si="42"/>
        <v>141398.84480174049</v>
      </c>
      <c r="P562" s="2">
        <f t="shared" si="43"/>
        <v>22986.871555734659</v>
      </c>
      <c r="Q562" s="2">
        <f t="shared" si="44"/>
        <v>23145</v>
      </c>
      <c r="R562" s="2">
        <f t="shared" si="45"/>
        <v>-4.8017404915299267E-3</v>
      </c>
    </row>
    <row r="563" spans="1:18" x14ac:dyDescent="0.25">
      <c r="A563" s="59" t="s">
        <v>1249</v>
      </c>
      <c r="B563" s="2">
        <v>11520.81649705193</v>
      </c>
      <c r="C563" s="2">
        <v>43953.697814593317</v>
      </c>
      <c r="D563" s="2">
        <v>7309.6689692582868</v>
      </c>
      <c r="E563" s="2">
        <v>29524.75937946347</v>
      </c>
      <c r="F563" s="2">
        <v>3069</v>
      </c>
      <c r="G563" s="2">
        <v>2744</v>
      </c>
      <c r="H563" s="2">
        <v>314</v>
      </c>
      <c r="I563" s="3">
        <v>5</v>
      </c>
      <c r="J563" s="3">
        <v>15</v>
      </c>
      <c r="K563" s="2">
        <v>91094.02</v>
      </c>
      <c r="L563" s="2">
        <v>18830.48546631022</v>
      </c>
      <c r="N563" s="2">
        <f t="shared" si="41"/>
        <v>50224.509360257536</v>
      </c>
      <c r="O563" s="2">
        <f t="shared" si="42"/>
        <v>73478.457194056784</v>
      </c>
      <c r="P563" s="2">
        <f t="shared" si="43"/>
        <v>18830.485466310216</v>
      </c>
      <c r="Q563" s="2">
        <f t="shared" si="44"/>
        <v>3069</v>
      </c>
      <c r="R563" s="2">
        <f t="shared" si="45"/>
        <v>17615.562805943217</v>
      </c>
    </row>
    <row r="564" spans="1:18" x14ac:dyDescent="0.25">
      <c r="A564" s="59" t="s">
        <v>1250</v>
      </c>
      <c r="B564" s="2">
        <v>0</v>
      </c>
      <c r="C564" s="2">
        <v>0</v>
      </c>
      <c r="D564" s="2">
        <v>17382.63045158227</v>
      </c>
      <c r="E564" s="2">
        <v>70999.439529201452</v>
      </c>
      <c r="F564" s="2">
        <v>42381</v>
      </c>
      <c r="G564" s="2">
        <v>19560</v>
      </c>
      <c r="H564" s="2">
        <v>22686</v>
      </c>
      <c r="I564" s="3">
        <v>8</v>
      </c>
      <c r="J564" s="3">
        <v>30</v>
      </c>
      <c r="K564" s="2">
        <v>762274.86</v>
      </c>
      <c r="L564" s="2">
        <v>17382.63045158227</v>
      </c>
      <c r="N564" s="2">
        <f t="shared" si="41"/>
        <v>48530.033854546447</v>
      </c>
      <c r="O564" s="2">
        <f t="shared" si="42"/>
        <v>70999.439529201452</v>
      </c>
      <c r="P564" s="2">
        <f t="shared" si="43"/>
        <v>17382.63045158227</v>
      </c>
      <c r="Q564" s="2">
        <f t="shared" si="44"/>
        <v>42381</v>
      </c>
      <c r="R564" s="2">
        <f t="shared" si="45"/>
        <v>691275.4204707985</v>
      </c>
    </row>
    <row r="565" spans="1:18" x14ac:dyDescent="0.25">
      <c r="A565" s="59" t="s">
        <v>1251</v>
      </c>
      <c r="B565" s="2">
        <v>0</v>
      </c>
      <c r="C565" s="2">
        <v>0</v>
      </c>
      <c r="D565" s="2">
        <v>14993.652947258621</v>
      </c>
      <c r="E565" s="2">
        <v>56401.335522349313</v>
      </c>
      <c r="F565" s="2">
        <v>224</v>
      </c>
      <c r="G565" s="2">
        <v>29</v>
      </c>
      <c r="H565" s="2">
        <v>193</v>
      </c>
      <c r="I565" s="3">
        <v>3</v>
      </c>
      <c r="J565" s="3">
        <v>8</v>
      </c>
      <c r="K565" s="2">
        <v>193079.65</v>
      </c>
      <c r="L565" s="2">
        <v>14993.652947258621</v>
      </c>
      <c r="N565" s="2">
        <f t="shared" si="41"/>
        <v>38551.835627033019</v>
      </c>
      <c r="O565" s="2">
        <f t="shared" si="42"/>
        <v>56401.335522349313</v>
      </c>
      <c r="P565" s="2">
        <f t="shared" si="43"/>
        <v>14993.652947258621</v>
      </c>
      <c r="Q565" s="2">
        <f t="shared" si="44"/>
        <v>224</v>
      </c>
      <c r="R565" s="2">
        <f t="shared" si="45"/>
        <v>136678.31447765068</v>
      </c>
    </row>
    <row r="566" spans="1:18" x14ac:dyDescent="0.25">
      <c r="A566" s="59" t="s">
        <v>1252</v>
      </c>
      <c r="B566" s="2">
        <v>0</v>
      </c>
      <c r="C566" s="2">
        <v>0</v>
      </c>
      <c r="D566" s="2">
        <v>14406.842794262169</v>
      </c>
      <c r="E566" s="2">
        <v>55250.301699009193</v>
      </c>
      <c r="F566" s="2">
        <v>60</v>
      </c>
      <c r="G566" s="2">
        <v>20</v>
      </c>
      <c r="H566" s="2">
        <v>36</v>
      </c>
      <c r="I566" s="3">
        <v>3</v>
      </c>
      <c r="J566" s="3">
        <v>7</v>
      </c>
      <c r="K566" s="2">
        <v>191018.2</v>
      </c>
      <c r="L566" s="2">
        <v>14406.842794262169</v>
      </c>
      <c r="N566" s="2">
        <f t="shared" si="41"/>
        <v>37765.07293165358</v>
      </c>
      <c r="O566" s="2">
        <f t="shared" si="42"/>
        <v>55250.301699009193</v>
      </c>
      <c r="P566" s="2">
        <f t="shared" si="43"/>
        <v>14406.842794262169</v>
      </c>
      <c r="Q566" s="2">
        <f t="shared" si="44"/>
        <v>60</v>
      </c>
      <c r="R566" s="2">
        <f t="shared" si="45"/>
        <v>135767.89830099081</v>
      </c>
    </row>
    <row r="567" spans="1:18" x14ac:dyDescent="0.25">
      <c r="A567" s="59" t="s">
        <v>1253</v>
      </c>
      <c r="B567" s="2">
        <v>0</v>
      </c>
      <c r="C567" s="2">
        <v>0</v>
      </c>
      <c r="D567" s="2">
        <v>14160.694499973921</v>
      </c>
      <c r="E567" s="2">
        <v>55152.054422797752</v>
      </c>
      <c r="F567" s="2">
        <v>67</v>
      </c>
      <c r="G567" s="2">
        <v>11</v>
      </c>
      <c r="H567" s="2">
        <v>24</v>
      </c>
      <c r="I567" s="3">
        <v>7</v>
      </c>
      <c r="J567" s="3">
        <v>51</v>
      </c>
      <c r="K567" s="2">
        <v>69954.179999999993</v>
      </c>
      <c r="L567" s="2">
        <v>14160.694499973921</v>
      </c>
      <c r="N567" s="2">
        <f t="shared" si="41"/>
        <v>37697.91826575376</v>
      </c>
      <c r="O567" s="2">
        <f t="shared" si="42"/>
        <v>55152.054422797752</v>
      </c>
      <c r="P567" s="2">
        <f t="shared" si="43"/>
        <v>14160.694499973921</v>
      </c>
      <c r="Q567" s="2">
        <f t="shared" si="44"/>
        <v>67</v>
      </c>
      <c r="R567" s="2">
        <f t="shared" si="45"/>
        <v>14802.125577202241</v>
      </c>
    </row>
    <row r="568" spans="1:18" x14ac:dyDescent="0.25">
      <c r="A568" s="59" t="s">
        <v>1254</v>
      </c>
      <c r="B568" s="2">
        <v>13006.830582844679</v>
      </c>
      <c r="C568" s="2">
        <v>48224.889273347842</v>
      </c>
      <c r="D568" s="2">
        <v>0</v>
      </c>
      <c r="E568" s="2">
        <v>0</v>
      </c>
      <c r="F568" s="2">
        <v>13181</v>
      </c>
      <c r="G568" s="2">
        <v>13139</v>
      </c>
      <c r="H568" s="2">
        <v>42</v>
      </c>
      <c r="I568" s="3">
        <v>2</v>
      </c>
      <c r="J568" s="3">
        <v>3</v>
      </c>
      <c r="K568" s="2">
        <v>48224.89</v>
      </c>
      <c r="L568" s="2">
        <v>13006.830582844679</v>
      </c>
      <c r="N568" s="2">
        <f t="shared" si="41"/>
        <v>32963.013857380618</v>
      </c>
      <c r="O568" s="2">
        <f t="shared" si="42"/>
        <v>48224.889273347842</v>
      </c>
      <c r="P568" s="2">
        <f t="shared" si="43"/>
        <v>13006.830582844679</v>
      </c>
      <c r="Q568" s="2">
        <f t="shared" si="44"/>
        <v>13181</v>
      </c>
      <c r="R568" s="2">
        <f t="shared" si="45"/>
        <v>7.2665215702727437E-4</v>
      </c>
    </row>
    <row r="569" spans="1:18" x14ac:dyDescent="0.25">
      <c r="A569" s="59" t="s">
        <v>1255</v>
      </c>
      <c r="B569" s="2">
        <v>12841.527016588991</v>
      </c>
      <c r="C569" s="2">
        <v>49030.653929227527</v>
      </c>
      <c r="D569" s="2">
        <v>0</v>
      </c>
      <c r="E569" s="2">
        <v>0</v>
      </c>
      <c r="F569" s="2">
        <v>53778</v>
      </c>
      <c r="G569" s="2">
        <v>51796</v>
      </c>
      <c r="H569" s="2">
        <v>11</v>
      </c>
      <c r="I569" s="3">
        <v>16</v>
      </c>
      <c r="J569" s="3">
        <v>77</v>
      </c>
      <c r="K569" s="2">
        <v>508175.49</v>
      </c>
      <c r="L569" s="2">
        <v>12841.527016588991</v>
      </c>
      <c r="N569" s="2">
        <f t="shared" si="41"/>
        <v>33513.775754769325</v>
      </c>
      <c r="O569" s="2">
        <f t="shared" si="42"/>
        <v>49030.653929227527</v>
      </c>
      <c r="P569" s="2">
        <f t="shared" si="43"/>
        <v>12841.527016588991</v>
      </c>
      <c r="Q569" s="2">
        <f t="shared" si="44"/>
        <v>53778</v>
      </c>
      <c r="R569" s="2">
        <f t="shared" si="45"/>
        <v>459144.83607077249</v>
      </c>
    </row>
    <row r="570" spans="1:18" x14ac:dyDescent="0.25">
      <c r="A570" s="59" t="s">
        <v>1256</v>
      </c>
      <c r="B570" s="2">
        <v>0</v>
      </c>
      <c r="C570" s="2">
        <v>0</v>
      </c>
      <c r="D570" s="2">
        <v>9921.1604531734956</v>
      </c>
      <c r="E570" s="2">
        <v>45237.203698493118</v>
      </c>
      <c r="F570" s="2">
        <v>133</v>
      </c>
      <c r="G570" s="2">
        <v>0</v>
      </c>
      <c r="H570" s="2">
        <v>133</v>
      </c>
      <c r="I570" s="3">
        <v>1</v>
      </c>
      <c r="J570" s="3">
        <v>2</v>
      </c>
      <c r="K570" s="2">
        <v>45237.2</v>
      </c>
      <c r="L570" s="2">
        <v>9921.1604531734956</v>
      </c>
      <c r="N570" s="2">
        <f t="shared" si="41"/>
        <v>30920.850101499054</v>
      </c>
      <c r="O570" s="2">
        <f t="shared" si="42"/>
        <v>45237.203698493118</v>
      </c>
      <c r="P570" s="2">
        <f t="shared" si="43"/>
        <v>9921.1604531734956</v>
      </c>
      <c r="Q570" s="2">
        <f t="shared" si="44"/>
        <v>133</v>
      </c>
      <c r="R570" s="2">
        <f t="shared" si="45"/>
        <v>-3.6984931211918592E-3</v>
      </c>
    </row>
    <row r="571" spans="1:18" x14ac:dyDescent="0.25">
      <c r="A571" s="59" t="s">
        <v>1257</v>
      </c>
      <c r="B571" s="2">
        <v>0</v>
      </c>
      <c r="C571" s="2">
        <v>0</v>
      </c>
      <c r="D571" s="2">
        <v>9474.188178768718</v>
      </c>
      <c r="E571" s="2">
        <v>61869.542177495387</v>
      </c>
      <c r="F571" s="2">
        <v>173</v>
      </c>
      <c r="G571" s="2">
        <v>53</v>
      </c>
      <c r="H571" s="2">
        <v>120</v>
      </c>
      <c r="I571" s="3">
        <v>2</v>
      </c>
      <c r="J571" s="3">
        <v>2</v>
      </c>
      <c r="K571" s="2">
        <v>71372.66</v>
      </c>
      <c r="L571" s="2">
        <v>9474.188178768718</v>
      </c>
      <c r="N571" s="2">
        <f t="shared" si="41"/>
        <v>42289.502513667387</v>
      </c>
      <c r="O571" s="2">
        <f t="shared" si="42"/>
        <v>61869.542177495387</v>
      </c>
      <c r="P571" s="2">
        <f t="shared" si="43"/>
        <v>9474.188178768718</v>
      </c>
      <c r="Q571" s="2">
        <f t="shared" si="44"/>
        <v>173</v>
      </c>
      <c r="R571" s="2">
        <f t="shared" si="45"/>
        <v>9503.1178225046169</v>
      </c>
    </row>
    <row r="572" spans="1:18" x14ac:dyDescent="0.25">
      <c r="A572" s="59" t="s">
        <v>1258</v>
      </c>
      <c r="B572" s="2">
        <v>0</v>
      </c>
      <c r="C572" s="2">
        <v>0</v>
      </c>
      <c r="D572" s="2">
        <v>9259.6610241040144</v>
      </c>
      <c r="E572" s="2">
        <v>35360.311458883487</v>
      </c>
      <c r="F572" s="2">
        <v>241</v>
      </c>
      <c r="G572" s="2">
        <v>181</v>
      </c>
      <c r="H572" s="2">
        <v>60</v>
      </c>
      <c r="I572" s="3">
        <v>2</v>
      </c>
      <c r="J572" s="3">
        <v>2</v>
      </c>
      <c r="K572" s="2">
        <v>100561.56</v>
      </c>
      <c r="L572" s="2">
        <v>9259.6610241040144</v>
      </c>
      <c r="N572" s="2">
        <f t="shared" si="41"/>
        <v>24169.727586386525</v>
      </c>
      <c r="O572" s="2">
        <f t="shared" si="42"/>
        <v>35360.311458883487</v>
      </c>
      <c r="P572" s="2">
        <f t="shared" si="43"/>
        <v>9259.6610241040144</v>
      </c>
      <c r="Q572" s="2">
        <f t="shared" si="44"/>
        <v>241</v>
      </c>
      <c r="R572" s="2">
        <f t="shared" si="45"/>
        <v>65201.248541116511</v>
      </c>
    </row>
    <row r="573" spans="1:18" x14ac:dyDescent="0.25">
      <c r="A573" s="59" t="s">
        <v>1259</v>
      </c>
      <c r="B573" s="2">
        <v>0</v>
      </c>
      <c r="C573" s="2">
        <v>0</v>
      </c>
      <c r="D573" s="2">
        <v>8947.9580943782148</v>
      </c>
      <c r="E573" s="2">
        <v>28566.485200117259</v>
      </c>
      <c r="F573" s="2">
        <v>387</v>
      </c>
      <c r="G573" s="2">
        <v>369</v>
      </c>
      <c r="H573" s="2">
        <v>13</v>
      </c>
      <c r="I573" s="3">
        <v>4</v>
      </c>
      <c r="J573" s="3">
        <v>15</v>
      </c>
      <c r="K573" s="2">
        <v>28894.84</v>
      </c>
      <c r="L573" s="2">
        <v>8947.9580943782148</v>
      </c>
      <c r="N573" s="2">
        <f t="shared" si="41"/>
        <v>19525.963909854585</v>
      </c>
      <c r="O573" s="2">
        <f t="shared" si="42"/>
        <v>28566.485200117259</v>
      </c>
      <c r="P573" s="2">
        <f t="shared" si="43"/>
        <v>8947.9580943782148</v>
      </c>
      <c r="Q573" s="2">
        <f t="shared" si="44"/>
        <v>387</v>
      </c>
      <c r="R573" s="2">
        <f t="shared" si="45"/>
        <v>328.35479988274164</v>
      </c>
    </row>
    <row r="574" spans="1:18" x14ac:dyDescent="0.25">
      <c r="A574" s="59" t="s">
        <v>1260</v>
      </c>
      <c r="B574" s="2">
        <v>0</v>
      </c>
      <c r="C574" s="2">
        <v>0</v>
      </c>
      <c r="D574" s="2">
        <v>8147.4091564613054</v>
      </c>
      <c r="E574" s="2">
        <v>30471.243708296759</v>
      </c>
      <c r="F574" s="2">
        <v>169</v>
      </c>
      <c r="G574" s="2">
        <v>0</v>
      </c>
      <c r="H574" s="2">
        <v>169</v>
      </c>
      <c r="I574" s="3">
        <v>1</v>
      </c>
      <c r="J574" s="3">
        <v>2</v>
      </c>
      <c r="K574" s="2">
        <v>30471.24</v>
      </c>
      <c r="L574" s="2">
        <v>8147.4091564613054</v>
      </c>
      <c r="N574" s="2">
        <f t="shared" si="41"/>
        <v>20827.917777373041</v>
      </c>
      <c r="O574" s="2">
        <f t="shared" si="42"/>
        <v>30471.243708296759</v>
      </c>
      <c r="P574" s="2">
        <f t="shared" si="43"/>
        <v>8147.4091564613054</v>
      </c>
      <c r="Q574" s="2">
        <f t="shared" si="44"/>
        <v>169</v>
      </c>
      <c r="R574" s="2">
        <f t="shared" si="45"/>
        <v>-3.7082967573951464E-3</v>
      </c>
    </row>
    <row r="575" spans="1:18" x14ac:dyDescent="0.25">
      <c r="A575" s="59" t="s">
        <v>1261</v>
      </c>
      <c r="B575" s="2">
        <v>0</v>
      </c>
      <c r="C575" s="2">
        <v>0</v>
      </c>
      <c r="D575" s="2">
        <v>8064.5113808174601</v>
      </c>
      <c r="E575" s="2">
        <v>30897.70234381804</v>
      </c>
      <c r="F575" s="2">
        <v>5358</v>
      </c>
      <c r="G575" s="2">
        <v>38</v>
      </c>
      <c r="H575" s="2">
        <v>5320</v>
      </c>
      <c r="I575" s="3">
        <v>2</v>
      </c>
      <c r="J575" s="3">
        <v>4</v>
      </c>
      <c r="K575" s="2">
        <v>33902.93</v>
      </c>
      <c r="L575" s="2">
        <v>8064.5113808174601</v>
      </c>
      <c r="N575" s="2">
        <f t="shared" si="41"/>
        <v>21119.4137688435</v>
      </c>
      <c r="O575" s="2">
        <f t="shared" si="42"/>
        <v>30897.70234381804</v>
      </c>
      <c r="P575" s="2">
        <f t="shared" si="43"/>
        <v>8064.5113808174601</v>
      </c>
      <c r="Q575" s="2">
        <f t="shared" si="44"/>
        <v>5358</v>
      </c>
      <c r="R575" s="2">
        <f t="shared" si="45"/>
        <v>3005.2276561819599</v>
      </c>
    </row>
    <row r="576" spans="1:18" x14ac:dyDescent="0.25">
      <c r="A576" s="59" t="s">
        <v>1262</v>
      </c>
      <c r="B576" s="2">
        <v>0</v>
      </c>
      <c r="C576" s="2">
        <v>0</v>
      </c>
      <c r="D576" s="2">
        <v>7682.9909859313766</v>
      </c>
      <c r="E576" s="2">
        <v>30514.078557213179</v>
      </c>
      <c r="F576" s="2">
        <v>15262</v>
      </c>
      <c r="G576" s="2">
        <v>15094</v>
      </c>
      <c r="H576" s="2">
        <v>61</v>
      </c>
      <c r="I576" s="3">
        <v>6</v>
      </c>
      <c r="J576" s="3">
        <v>27</v>
      </c>
      <c r="K576" s="2">
        <v>39951.21</v>
      </c>
      <c r="L576" s="2">
        <v>7682.9909859313766</v>
      </c>
      <c r="N576" s="2">
        <f t="shared" si="41"/>
        <v>20857.196553119054</v>
      </c>
      <c r="O576" s="2">
        <f t="shared" si="42"/>
        <v>30514.078557213179</v>
      </c>
      <c r="P576" s="2">
        <f t="shared" si="43"/>
        <v>7682.9909859313766</v>
      </c>
      <c r="Q576" s="2">
        <f t="shared" si="44"/>
        <v>15262</v>
      </c>
      <c r="R576" s="2">
        <f t="shared" si="45"/>
        <v>9437.1314427868201</v>
      </c>
    </row>
    <row r="577" spans="1:18" x14ac:dyDescent="0.25">
      <c r="A577" s="59" t="s">
        <v>1263</v>
      </c>
      <c r="B577" s="2">
        <v>0</v>
      </c>
      <c r="C577" s="2">
        <v>0</v>
      </c>
      <c r="D577" s="2">
        <v>7592.3226635085266</v>
      </c>
      <c r="E577" s="2">
        <v>29194.582664531081</v>
      </c>
      <c r="F577" s="2">
        <v>138</v>
      </c>
      <c r="G577" s="2">
        <v>34</v>
      </c>
      <c r="H577" s="2">
        <v>63</v>
      </c>
      <c r="I577" s="3">
        <v>3</v>
      </c>
      <c r="J577" s="3">
        <v>8</v>
      </c>
      <c r="K577" s="2">
        <v>83701.06</v>
      </c>
      <c r="L577" s="2">
        <v>7592.3226635085266</v>
      </c>
      <c r="N577" s="2">
        <f t="shared" si="41"/>
        <v>19955.285484983651</v>
      </c>
      <c r="O577" s="2">
        <f t="shared" si="42"/>
        <v>29194.582664531081</v>
      </c>
      <c r="P577" s="2">
        <f t="shared" si="43"/>
        <v>7592.3226635085266</v>
      </c>
      <c r="Q577" s="2">
        <f t="shared" si="44"/>
        <v>138</v>
      </c>
      <c r="R577" s="2">
        <f t="shared" si="45"/>
        <v>54506.477335468917</v>
      </c>
    </row>
    <row r="578" spans="1:18" x14ac:dyDescent="0.25">
      <c r="A578" s="59" t="s">
        <v>1264</v>
      </c>
      <c r="B578" s="2">
        <v>0</v>
      </c>
      <c r="C578" s="2">
        <v>0</v>
      </c>
      <c r="D578" s="2">
        <v>7524.5655574921411</v>
      </c>
      <c r="E578" s="2">
        <v>26770.871901059381</v>
      </c>
      <c r="F578" s="2">
        <v>3164</v>
      </c>
      <c r="G578" s="2">
        <v>520</v>
      </c>
      <c r="H578" s="2">
        <v>2644</v>
      </c>
      <c r="I578" s="3">
        <v>2</v>
      </c>
      <c r="J578" s="3">
        <v>6</v>
      </c>
      <c r="K578" s="2">
        <v>30891.86</v>
      </c>
      <c r="L578" s="2">
        <v>7524.5655574921411</v>
      </c>
      <c r="N578" s="2">
        <f t="shared" si="41"/>
        <v>18298.613739616801</v>
      </c>
      <c r="O578" s="2">
        <f t="shared" si="42"/>
        <v>26770.871901059381</v>
      </c>
      <c r="P578" s="2">
        <f t="shared" si="43"/>
        <v>7524.5655574921411</v>
      </c>
      <c r="Q578" s="2">
        <f t="shared" si="44"/>
        <v>3164</v>
      </c>
      <c r="R578" s="2">
        <f t="shared" si="45"/>
        <v>4120.9880989406192</v>
      </c>
    </row>
    <row r="579" spans="1:18" x14ac:dyDescent="0.25">
      <c r="A579" s="59" t="s">
        <v>1265</v>
      </c>
      <c r="B579" s="2">
        <v>0</v>
      </c>
      <c r="C579" s="2">
        <v>0</v>
      </c>
      <c r="D579" s="2">
        <v>7303.3890072925624</v>
      </c>
      <c r="E579" s="2">
        <v>27766.61369079677</v>
      </c>
      <c r="F579" s="2">
        <v>5558</v>
      </c>
      <c r="G579" s="2">
        <v>1026</v>
      </c>
      <c r="H579" s="2">
        <v>3785</v>
      </c>
      <c r="I579" s="3">
        <v>4</v>
      </c>
      <c r="J579" s="3">
        <v>16</v>
      </c>
      <c r="K579" s="2">
        <v>48616.94</v>
      </c>
      <c r="L579" s="2">
        <v>7303.3890072925624</v>
      </c>
      <c r="N579" s="2">
        <f t="shared" ref="N579:N600" si="46">(C579+E579)/$M$1</f>
        <v>18979.230137250011</v>
      </c>
      <c r="O579" s="2">
        <f t="shared" ref="O579:O600" si="47">(C579+E579)</f>
        <v>27766.61369079677</v>
      </c>
      <c r="P579" s="2">
        <f t="shared" ref="P579:P600" si="48">B579+D579</f>
        <v>7303.3890072925624</v>
      </c>
      <c r="Q579" s="2">
        <f t="shared" ref="Q579:Q600" si="49">F579</f>
        <v>5558</v>
      </c>
      <c r="R579" s="2">
        <f t="shared" ref="R579:R600" si="50">K579-C579-E579</f>
        <v>20850.326309203232</v>
      </c>
    </row>
    <row r="580" spans="1:18" x14ac:dyDescent="0.25">
      <c r="A580" s="59" t="s">
        <v>1266</v>
      </c>
      <c r="B580" s="2">
        <v>0</v>
      </c>
      <c r="C580" s="2">
        <v>0</v>
      </c>
      <c r="D580" s="2">
        <v>7125.9296012285904</v>
      </c>
      <c r="E580" s="2">
        <v>27147.22775410489</v>
      </c>
      <c r="F580" s="2">
        <v>146</v>
      </c>
      <c r="G580" s="2">
        <v>47</v>
      </c>
      <c r="H580" s="2">
        <v>38</v>
      </c>
      <c r="I580" s="3">
        <v>7</v>
      </c>
      <c r="J580" s="3">
        <v>17</v>
      </c>
      <c r="K580" s="2">
        <v>40502.620000000003</v>
      </c>
      <c r="L580" s="2">
        <v>7125.9296012285904</v>
      </c>
      <c r="N580" s="2">
        <f t="shared" si="46"/>
        <v>18555.863126524189</v>
      </c>
      <c r="O580" s="2">
        <f t="shared" si="47"/>
        <v>27147.22775410489</v>
      </c>
      <c r="P580" s="2">
        <f t="shared" si="48"/>
        <v>7125.9296012285904</v>
      </c>
      <c r="Q580" s="2">
        <f t="shared" si="49"/>
        <v>146</v>
      </c>
      <c r="R580" s="2">
        <f t="shared" si="50"/>
        <v>13355.392245895113</v>
      </c>
    </row>
    <row r="581" spans="1:18" x14ac:dyDescent="0.25">
      <c r="A581" s="59" t="s">
        <v>1267</v>
      </c>
      <c r="B581" s="2">
        <v>0</v>
      </c>
      <c r="C581" s="2">
        <v>0</v>
      </c>
      <c r="D581" s="2">
        <v>6995.7467661759392</v>
      </c>
      <c r="E581" s="2">
        <v>29338.99532554972</v>
      </c>
      <c r="F581" s="2">
        <v>1135</v>
      </c>
      <c r="G581" s="2">
        <v>225</v>
      </c>
      <c r="H581" s="2">
        <v>46</v>
      </c>
      <c r="I581" s="3">
        <v>6</v>
      </c>
      <c r="J581" s="3">
        <v>20</v>
      </c>
      <c r="K581" s="2">
        <v>37331.67</v>
      </c>
      <c r="L581" s="2">
        <v>6995.7467661759392</v>
      </c>
      <c r="N581" s="2">
        <f t="shared" si="46"/>
        <v>20053.995437833026</v>
      </c>
      <c r="O581" s="2">
        <f t="shared" si="47"/>
        <v>29338.99532554972</v>
      </c>
      <c r="P581" s="2">
        <f t="shared" si="48"/>
        <v>6995.7467661759392</v>
      </c>
      <c r="Q581" s="2">
        <f t="shared" si="49"/>
        <v>1135</v>
      </c>
      <c r="R581" s="2">
        <f t="shared" si="50"/>
        <v>7992.674674450278</v>
      </c>
    </row>
    <row r="582" spans="1:18" x14ac:dyDescent="0.25">
      <c r="A582" s="59" t="s">
        <v>1268</v>
      </c>
      <c r="B582" s="2">
        <v>0</v>
      </c>
      <c r="C582" s="2">
        <v>0</v>
      </c>
      <c r="D582" s="2">
        <v>6935.7155663973017</v>
      </c>
      <c r="E582" s="2">
        <v>30217.16016378874</v>
      </c>
      <c r="F582" s="2">
        <v>8121</v>
      </c>
      <c r="G582" s="2">
        <v>17</v>
      </c>
      <c r="H582" s="2">
        <v>4782</v>
      </c>
      <c r="I582" s="3">
        <v>11</v>
      </c>
      <c r="J582" s="3">
        <v>55</v>
      </c>
      <c r="K582" s="2">
        <v>32578.23</v>
      </c>
      <c r="L582" s="2">
        <v>6935.7155663973017</v>
      </c>
      <c r="N582" s="2">
        <f t="shared" si="46"/>
        <v>20654.244814619778</v>
      </c>
      <c r="O582" s="2">
        <f t="shared" si="47"/>
        <v>30217.16016378874</v>
      </c>
      <c r="P582" s="2">
        <f t="shared" si="48"/>
        <v>6935.7155663973017</v>
      </c>
      <c r="Q582" s="2">
        <f t="shared" si="49"/>
        <v>8121</v>
      </c>
      <c r="R582" s="2">
        <f t="shared" si="50"/>
        <v>2361.0698362112598</v>
      </c>
    </row>
    <row r="583" spans="1:18" x14ac:dyDescent="0.25">
      <c r="A583" s="59" t="s">
        <v>1269</v>
      </c>
      <c r="B583" s="2">
        <v>6709.5256097464408</v>
      </c>
      <c r="C583" s="2">
        <v>25652.01675750966</v>
      </c>
      <c r="D583" s="2">
        <v>0</v>
      </c>
      <c r="E583" s="2">
        <v>0</v>
      </c>
      <c r="F583" s="2">
        <v>7078</v>
      </c>
      <c r="G583" s="2">
        <v>6810</v>
      </c>
      <c r="H583" s="2">
        <v>14</v>
      </c>
      <c r="I583" s="3">
        <v>12</v>
      </c>
      <c r="J583" s="3">
        <v>65</v>
      </c>
      <c r="K583" s="2">
        <v>51911.12</v>
      </c>
      <c r="L583" s="2">
        <v>6709.5256097464408</v>
      </c>
      <c r="N583" s="2">
        <f t="shared" si="46"/>
        <v>17533.846040676457</v>
      </c>
      <c r="O583" s="2">
        <f t="shared" si="47"/>
        <v>25652.01675750966</v>
      </c>
      <c r="P583" s="2">
        <f t="shared" si="48"/>
        <v>6709.5256097464408</v>
      </c>
      <c r="Q583" s="2">
        <f t="shared" si="49"/>
        <v>7078</v>
      </c>
      <c r="R583" s="2">
        <f t="shared" si="50"/>
        <v>26259.103242490342</v>
      </c>
    </row>
    <row r="584" spans="1:18" x14ac:dyDescent="0.25">
      <c r="A584" s="59" t="s">
        <v>33</v>
      </c>
      <c r="B584" s="2">
        <v>81681514.71105355</v>
      </c>
      <c r="C584" s="2">
        <v>211281234.28505957</v>
      </c>
      <c r="D584" s="2">
        <v>29088258.124644697</v>
      </c>
      <c r="E584" s="2">
        <v>103501049.14060116</v>
      </c>
      <c r="F584" s="2">
        <v>166874207</v>
      </c>
      <c r="G584" s="2">
        <v>136860012</v>
      </c>
      <c r="H584" s="2">
        <v>18804848</v>
      </c>
      <c r="I584" s="3">
        <v>3348</v>
      </c>
      <c r="J584" s="3">
        <v>19418</v>
      </c>
      <c r="K584" s="2">
        <v>682583358.82999969</v>
      </c>
      <c r="L584" s="2">
        <v>110769772.83569853</v>
      </c>
      <c r="N584" s="2">
        <f t="shared" si="46"/>
        <v>215162189.62792939</v>
      </c>
      <c r="O584" s="2">
        <f t="shared" si="47"/>
        <v>314782283.42566073</v>
      </c>
      <c r="P584" s="2">
        <f t="shared" si="48"/>
        <v>110769772.83569825</v>
      </c>
      <c r="Q584" s="2">
        <f t="shared" si="49"/>
        <v>166874207</v>
      </c>
      <c r="R584" s="2">
        <f t="shared" si="50"/>
        <v>367801075.40433896</v>
      </c>
    </row>
    <row r="585" spans="1:18" x14ac:dyDescent="0.25">
      <c r="N585" s="2">
        <f t="shared" si="46"/>
        <v>0</v>
      </c>
      <c r="O585" s="2">
        <f t="shared" si="47"/>
        <v>0</v>
      </c>
      <c r="P585" s="2">
        <f t="shared" si="48"/>
        <v>0</v>
      </c>
      <c r="Q585" s="2">
        <f t="shared" si="49"/>
        <v>0</v>
      </c>
      <c r="R585" s="2">
        <f t="shared" si="50"/>
        <v>0</v>
      </c>
    </row>
    <row r="586" spans="1:18" x14ac:dyDescent="0.25">
      <c r="N586" s="2">
        <f t="shared" si="46"/>
        <v>0</v>
      </c>
      <c r="O586" s="2">
        <f t="shared" si="47"/>
        <v>0</v>
      </c>
      <c r="P586" s="2">
        <f t="shared" si="48"/>
        <v>0</v>
      </c>
      <c r="Q586" s="2">
        <f t="shared" si="49"/>
        <v>0</v>
      </c>
      <c r="R586" s="2">
        <f t="shared" si="50"/>
        <v>0</v>
      </c>
    </row>
    <row r="587" spans="1:18" x14ac:dyDescent="0.25">
      <c r="N587" s="2">
        <f t="shared" si="46"/>
        <v>0</v>
      </c>
      <c r="O587" s="2">
        <f t="shared" si="47"/>
        <v>0</v>
      </c>
      <c r="P587" s="2">
        <f t="shared" si="48"/>
        <v>0</v>
      </c>
      <c r="Q587" s="2">
        <f t="shared" si="49"/>
        <v>0</v>
      </c>
      <c r="R587" s="2">
        <f t="shared" si="50"/>
        <v>0</v>
      </c>
    </row>
    <row r="588" spans="1:18" x14ac:dyDescent="0.25">
      <c r="N588" s="2">
        <f t="shared" si="46"/>
        <v>0</v>
      </c>
      <c r="O588" s="2">
        <f t="shared" si="47"/>
        <v>0</v>
      </c>
      <c r="P588" s="2">
        <f t="shared" si="48"/>
        <v>0</v>
      </c>
      <c r="Q588" s="2">
        <f t="shared" si="49"/>
        <v>0</v>
      </c>
      <c r="R588" s="2">
        <f t="shared" si="50"/>
        <v>0</v>
      </c>
    </row>
    <row r="589" spans="1:18" x14ac:dyDescent="0.25">
      <c r="N589" s="2">
        <f t="shared" si="46"/>
        <v>0</v>
      </c>
      <c r="O589" s="2">
        <f t="shared" si="47"/>
        <v>0</v>
      </c>
      <c r="P589" s="2">
        <f t="shared" si="48"/>
        <v>0</v>
      </c>
      <c r="Q589" s="2">
        <f t="shared" si="49"/>
        <v>0</v>
      </c>
      <c r="R589" s="2">
        <f t="shared" si="50"/>
        <v>0</v>
      </c>
    </row>
    <row r="590" spans="1:18" x14ac:dyDescent="0.25">
      <c r="N590" s="2">
        <f t="shared" si="46"/>
        <v>0</v>
      </c>
      <c r="O590" s="2">
        <f t="shared" si="47"/>
        <v>0</v>
      </c>
      <c r="P590" s="2">
        <f t="shared" si="48"/>
        <v>0</v>
      </c>
      <c r="Q590" s="2">
        <f t="shared" si="49"/>
        <v>0</v>
      </c>
      <c r="R590" s="2">
        <f t="shared" si="50"/>
        <v>0</v>
      </c>
    </row>
    <row r="591" spans="1:18" x14ac:dyDescent="0.25">
      <c r="N591" s="2">
        <f t="shared" si="46"/>
        <v>0</v>
      </c>
      <c r="O591" s="2">
        <f t="shared" si="47"/>
        <v>0</v>
      </c>
      <c r="P591" s="2">
        <f t="shared" si="48"/>
        <v>0</v>
      </c>
      <c r="Q591" s="2">
        <f t="shared" si="49"/>
        <v>0</v>
      </c>
      <c r="R591" s="2">
        <f t="shared" si="50"/>
        <v>0</v>
      </c>
    </row>
    <row r="592" spans="1:18" x14ac:dyDescent="0.25">
      <c r="N592" s="2">
        <f t="shared" si="46"/>
        <v>0</v>
      </c>
      <c r="O592" s="2">
        <f t="shared" si="47"/>
        <v>0</v>
      </c>
      <c r="P592" s="2">
        <f t="shared" si="48"/>
        <v>0</v>
      </c>
      <c r="Q592" s="2">
        <f t="shared" si="49"/>
        <v>0</v>
      </c>
      <c r="R592" s="2">
        <f t="shared" si="50"/>
        <v>0</v>
      </c>
    </row>
    <row r="593" spans="14:18" x14ac:dyDescent="0.25">
      <c r="N593" s="2">
        <f t="shared" si="46"/>
        <v>0</v>
      </c>
      <c r="O593" s="2">
        <f t="shared" si="47"/>
        <v>0</v>
      </c>
      <c r="P593" s="2">
        <f t="shared" si="48"/>
        <v>0</v>
      </c>
      <c r="Q593" s="2">
        <f t="shared" si="49"/>
        <v>0</v>
      </c>
      <c r="R593" s="2">
        <f t="shared" si="50"/>
        <v>0</v>
      </c>
    </row>
    <row r="594" spans="14:18" x14ac:dyDescent="0.25">
      <c r="N594" s="2">
        <f t="shared" si="46"/>
        <v>0</v>
      </c>
      <c r="O594" s="2">
        <f t="shared" si="47"/>
        <v>0</v>
      </c>
      <c r="P594" s="2">
        <f t="shared" si="48"/>
        <v>0</v>
      </c>
      <c r="Q594" s="2">
        <f t="shared" si="49"/>
        <v>0</v>
      </c>
      <c r="R594" s="2">
        <f t="shared" si="50"/>
        <v>0</v>
      </c>
    </row>
    <row r="595" spans="14:18" x14ac:dyDescent="0.25">
      <c r="N595" s="2">
        <f t="shared" si="46"/>
        <v>0</v>
      </c>
      <c r="O595" s="2">
        <f t="shared" si="47"/>
        <v>0</v>
      </c>
      <c r="P595" s="2">
        <f t="shared" si="48"/>
        <v>0</v>
      </c>
      <c r="Q595" s="2">
        <f t="shared" si="49"/>
        <v>0</v>
      </c>
      <c r="R595" s="2">
        <f t="shared" si="50"/>
        <v>0</v>
      </c>
    </row>
    <row r="596" spans="14:18" x14ac:dyDescent="0.25">
      <c r="N596" s="2">
        <f t="shared" si="46"/>
        <v>0</v>
      </c>
      <c r="O596" s="2">
        <f t="shared" si="47"/>
        <v>0</v>
      </c>
      <c r="P596" s="2">
        <f t="shared" si="48"/>
        <v>0</v>
      </c>
      <c r="Q596" s="2">
        <f t="shared" si="49"/>
        <v>0</v>
      </c>
      <c r="R596" s="2">
        <f t="shared" si="50"/>
        <v>0</v>
      </c>
    </row>
    <row r="597" spans="14:18" x14ac:dyDescent="0.25">
      <c r="N597" s="2">
        <f t="shared" si="46"/>
        <v>0</v>
      </c>
      <c r="O597" s="2">
        <f t="shared" si="47"/>
        <v>0</v>
      </c>
      <c r="P597" s="2">
        <f t="shared" si="48"/>
        <v>0</v>
      </c>
      <c r="Q597" s="2">
        <f t="shared" si="49"/>
        <v>0</v>
      </c>
      <c r="R597" s="2">
        <f t="shared" si="50"/>
        <v>0</v>
      </c>
    </row>
    <row r="598" spans="14:18" x14ac:dyDescent="0.25">
      <c r="N598" s="2">
        <f t="shared" si="46"/>
        <v>0</v>
      </c>
      <c r="O598" s="2">
        <f t="shared" si="47"/>
        <v>0</v>
      </c>
      <c r="P598" s="2">
        <f t="shared" si="48"/>
        <v>0</v>
      </c>
      <c r="Q598" s="2">
        <f t="shared" si="49"/>
        <v>0</v>
      </c>
      <c r="R598" s="2">
        <f t="shared" si="50"/>
        <v>0</v>
      </c>
    </row>
    <row r="599" spans="14:18" x14ac:dyDescent="0.25">
      <c r="N599" s="2">
        <f t="shared" si="46"/>
        <v>0</v>
      </c>
      <c r="O599" s="2">
        <f t="shared" si="47"/>
        <v>0</v>
      </c>
      <c r="P599" s="2">
        <f t="shared" si="48"/>
        <v>0</v>
      </c>
      <c r="Q599" s="2">
        <f t="shared" si="49"/>
        <v>0</v>
      </c>
      <c r="R599" s="2">
        <f t="shared" si="50"/>
        <v>0</v>
      </c>
    </row>
    <row r="600" spans="14:18" x14ac:dyDescent="0.25">
      <c r="N600" s="2">
        <f t="shared" si="46"/>
        <v>0</v>
      </c>
      <c r="O600" s="2">
        <f t="shared" si="47"/>
        <v>0</v>
      </c>
      <c r="P600" s="2">
        <f t="shared" si="48"/>
        <v>0</v>
      </c>
      <c r="Q600" s="2">
        <f t="shared" si="49"/>
        <v>0</v>
      </c>
      <c r="R600" s="2">
        <f t="shared" si="50"/>
        <v>0</v>
      </c>
    </row>
  </sheetData>
  <sortState ref="A1:L961">
    <sortCondition descending="1" ref="L2"/>
  </sortState>
  <pageMargins left="0.7" right="0.7" top="0.75" bottom="0.75" header="0.3" footer="0.3"/>
  <pageSetup orientation="portrait"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9"/>
  <sheetViews>
    <sheetView workbookViewId="0">
      <selection activeCell="A9" sqref="A9"/>
    </sheetView>
  </sheetViews>
  <sheetFormatPr defaultRowHeight="15" x14ac:dyDescent="0.25"/>
  <cols>
    <col min="1" max="1" width="45.42578125" bestFit="1" customWidth="1"/>
    <col min="2" max="2" width="10.140625" customWidth="1"/>
    <col min="3" max="13" width="11.140625" customWidth="1"/>
    <col min="14" max="14" width="18.7109375" bestFit="1" customWidth="1"/>
  </cols>
  <sheetData>
    <row r="1" spans="1:14" s="5" customFormat="1" ht="45" x14ac:dyDescent="0.25">
      <c r="A1" s="4" t="s">
        <v>31</v>
      </c>
      <c r="B1" s="5" t="s">
        <v>39</v>
      </c>
      <c r="C1" s="5" t="s">
        <v>406</v>
      </c>
      <c r="D1" s="5" t="s">
        <v>407</v>
      </c>
      <c r="E1" s="5" t="s">
        <v>408</v>
      </c>
      <c r="F1" s="5" t="s">
        <v>409</v>
      </c>
      <c r="G1" s="5" t="s">
        <v>410</v>
      </c>
      <c r="H1" s="5" t="s">
        <v>40</v>
      </c>
      <c r="I1" s="5" t="s">
        <v>411</v>
      </c>
      <c r="J1" s="5" t="s">
        <v>412</v>
      </c>
      <c r="K1" s="5" t="s">
        <v>413</v>
      </c>
      <c r="L1" s="5" t="s">
        <v>414</v>
      </c>
      <c r="M1" s="5" t="s">
        <v>415</v>
      </c>
      <c r="N1" t="s">
        <v>417</v>
      </c>
    </row>
    <row r="2" spans="1:14" x14ac:dyDescent="0.25">
      <c r="A2" s="59" t="s">
        <v>209</v>
      </c>
      <c r="B2" s="2">
        <v>30611840.00870163</v>
      </c>
      <c r="C2" s="2">
        <v>33638972.54975196</v>
      </c>
      <c r="D2" s="2">
        <v>40366767.059702352</v>
      </c>
      <c r="E2" s="2">
        <v>47094561.569652744</v>
      </c>
      <c r="F2" s="2">
        <v>53822356.079603143</v>
      </c>
      <c r="G2" s="2">
        <v>60550150.589553528</v>
      </c>
      <c r="H2" s="2">
        <v>67277945.099503919</v>
      </c>
      <c r="I2" s="2">
        <v>74005739.609454319</v>
      </c>
      <c r="J2" s="2">
        <v>80733534.119404703</v>
      </c>
      <c r="K2" s="2">
        <v>87461328.629355103</v>
      </c>
      <c r="L2" s="2">
        <v>94189123.139305487</v>
      </c>
      <c r="M2" s="2">
        <v>100916917.6492559</v>
      </c>
      <c r="N2" s="10">
        <v>1.4630000000000001</v>
      </c>
    </row>
    <row r="3" spans="1:14" x14ac:dyDescent="0.25">
      <c r="A3" s="59" t="s">
        <v>210</v>
      </c>
      <c r="B3" s="2">
        <v>20254927.54004528</v>
      </c>
      <c r="C3" s="2">
        <v>20611539.168202732</v>
      </c>
      <c r="D3" s="2">
        <v>24733847.00184327</v>
      </c>
      <c r="E3" s="2">
        <v>28856154.835483819</v>
      </c>
      <c r="F3" s="2">
        <v>32978462.669124361</v>
      </c>
      <c r="G3" s="2">
        <v>37100770.50276491</v>
      </c>
      <c r="H3" s="2">
        <v>41223078.336405464</v>
      </c>
      <c r="I3" s="2">
        <v>45345386.170046002</v>
      </c>
      <c r="J3" s="2">
        <v>49467694.003686547</v>
      </c>
      <c r="K3" s="2">
        <v>53590001.837327093</v>
      </c>
      <c r="L3" s="2">
        <v>57712309.670967638</v>
      </c>
      <c r="M3" s="2">
        <v>61834617.504608177</v>
      </c>
      <c r="N3" s="10">
        <v>1.4630000000000001</v>
      </c>
    </row>
    <row r="4" spans="1:14" x14ac:dyDescent="0.25">
      <c r="A4" s="59" t="s">
        <v>66</v>
      </c>
      <c r="B4" s="2">
        <v>4749532.4901782116</v>
      </c>
      <c r="C4" s="2">
        <v>9096011.2316005789</v>
      </c>
      <c r="D4" s="2">
        <v>10915213.477920691</v>
      </c>
      <c r="E4" s="2">
        <v>12734415.72424081</v>
      </c>
      <c r="F4" s="2">
        <v>14553617.970560931</v>
      </c>
      <c r="G4" s="2">
        <v>16372820.21688104</v>
      </c>
      <c r="H4" s="2">
        <v>18192022.463201161</v>
      </c>
      <c r="I4" s="2">
        <v>20011224.709521279</v>
      </c>
      <c r="J4" s="2">
        <v>21830426.955841389</v>
      </c>
      <c r="K4" s="2">
        <v>23649629.20216151</v>
      </c>
      <c r="L4" s="2">
        <v>25468831.448481619</v>
      </c>
      <c r="M4" s="2">
        <v>27288033.69480174</v>
      </c>
      <c r="N4" s="10">
        <v>1.4630000000000001</v>
      </c>
    </row>
    <row r="5" spans="1:14" x14ac:dyDescent="0.25">
      <c r="A5" s="59" t="s">
        <v>214</v>
      </c>
      <c r="B5" s="2">
        <v>3923950.3582769432</v>
      </c>
      <c r="C5" s="2">
        <v>3970877.2934754421</v>
      </c>
      <c r="D5" s="2">
        <v>4765052.7521705301</v>
      </c>
      <c r="E5" s="2">
        <v>5559228.2108656187</v>
      </c>
      <c r="F5" s="2">
        <v>6353403.6695607081</v>
      </c>
      <c r="G5" s="2">
        <v>7147579.1282557957</v>
      </c>
      <c r="H5" s="2">
        <v>7941754.5869508842</v>
      </c>
      <c r="I5" s="2">
        <v>8735930.0456459727</v>
      </c>
      <c r="J5" s="2">
        <v>9530105.5043410603</v>
      </c>
      <c r="K5" s="2">
        <v>10324280.96303615</v>
      </c>
      <c r="L5" s="2">
        <v>11118456.421731239</v>
      </c>
      <c r="M5" s="2">
        <v>11912631.88042633</v>
      </c>
      <c r="N5" s="10">
        <v>1.4630000000000001</v>
      </c>
    </row>
    <row r="6" spans="1:14" x14ac:dyDescent="0.25">
      <c r="A6" s="59" t="s">
        <v>1211</v>
      </c>
      <c r="B6" s="2">
        <v>2850625.014892444</v>
      </c>
      <c r="C6" s="2">
        <v>4941090.4078236632</v>
      </c>
      <c r="D6" s="2">
        <v>5929308.489388396</v>
      </c>
      <c r="E6" s="2">
        <v>6917526.5709531279</v>
      </c>
      <c r="F6" s="2">
        <v>7905744.6525178617</v>
      </c>
      <c r="G6" s="2">
        <v>8893962.7340825945</v>
      </c>
      <c r="H6" s="2">
        <v>9882180.8156473264</v>
      </c>
      <c r="I6" s="2">
        <v>10870398.89721206</v>
      </c>
      <c r="J6" s="2">
        <v>11858616.97877679</v>
      </c>
      <c r="K6" s="2">
        <v>12846835.06034152</v>
      </c>
      <c r="L6" s="2">
        <v>13835053.14190626</v>
      </c>
      <c r="M6" s="2">
        <v>14823271.22347099</v>
      </c>
      <c r="N6" s="10">
        <v>1.4630000000000001</v>
      </c>
    </row>
    <row r="7" spans="1:14" x14ac:dyDescent="0.25">
      <c r="A7" s="59" t="s">
        <v>67</v>
      </c>
      <c r="B7" s="2">
        <v>2148895.0176809859</v>
      </c>
      <c r="C7" s="2">
        <v>4163683.0768049029</v>
      </c>
      <c r="D7" s="2">
        <v>4996419.6921658833</v>
      </c>
      <c r="E7" s="2">
        <v>5829156.3075268641</v>
      </c>
      <c r="F7" s="2">
        <v>6661892.922887845</v>
      </c>
      <c r="G7" s="2">
        <v>7494629.5382488249</v>
      </c>
      <c r="H7" s="2">
        <v>8327366.1536098057</v>
      </c>
      <c r="I7" s="2">
        <v>9160102.7689707875</v>
      </c>
      <c r="J7" s="2">
        <v>9992839.3843317665</v>
      </c>
      <c r="K7" s="2">
        <v>10825575.999692749</v>
      </c>
      <c r="L7" s="2">
        <v>11658312.61505373</v>
      </c>
      <c r="M7" s="2">
        <v>12491049.230414709</v>
      </c>
      <c r="N7" s="10">
        <v>1.4630000000000001</v>
      </c>
    </row>
    <row r="8" spans="1:14" x14ac:dyDescent="0.25">
      <c r="A8" s="59" t="s">
        <v>75</v>
      </c>
      <c r="B8" s="2">
        <v>1305290.741234391</v>
      </c>
      <c r="C8" s="2">
        <v>2280324.6402274342</v>
      </c>
      <c r="D8" s="2">
        <v>2736389.5682729199</v>
      </c>
      <c r="E8" s="2">
        <v>3192454.4963184069</v>
      </c>
      <c r="F8" s="2">
        <v>3648519.4243638939</v>
      </c>
      <c r="G8" s="2">
        <v>4104584.352409381</v>
      </c>
      <c r="H8" s="2">
        <v>4560649.2804548685</v>
      </c>
      <c r="I8" s="2">
        <v>5016714.2085003546</v>
      </c>
      <c r="J8" s="2">
        <v>5472779.1365458407</v>
      </c>
      <c r="K8" s="2">
        <v>5928844.0645913277</v>
      </c>
      <c r="L8" s="2">
        <v>6384908.9926368138</v>
      </c>
      <c r="M8" s="2">
        <v>6840973.9206823017</v>
      </c>
      <c r="N8" s="10">
        <v>1.4630000000000001</v>
      </c>
    </row>
    <row r="9" spans="1:14" x14ac:dyDescent="0.25">
      <c r="A9" s="59" t="s">
        <v>1236</v>
      </c>
      <c r="B9" s="2">
        <v>1297908.7597509371</v>
      </c>
      <c r="C9" s="2">
        <v>2176709.1594387442</v>
      </c>
      <c r="D9" s="2">
        <v>2612050.9913264918</v>
      </c>
      <c r="E9" s="2">
        <v>3047392.8232142408</v>
      </c>
      <c r="F9" s="2">
        <v>3482734.6551019899</v>
      </c>
      <c r="G9" s="2">
        <v>3918076.4869897389</v>
      </c>
      <c r="H9" s="2">
        <v>4353418.3188774874</v>
      </c>
      <c r="I9" s="2">
        <v>4788760.1507652355</v>
      </c>
      <c r="J9" s="2">
        <v>5224101.9826529846</v>
      </c>
      <c r="K9" s="2">
        <v>5659443.8145407336</v>
      </c>
      <c r="L9" s="2">
        <v>6094785.6464284817</v>
      </c>
      <c r="M9" s="2">
        <v>6530127.4783162307</v>
      </c>
      <c r="N9" s="10">
        <v>1.4630000000000001</v>
      </c>
    </row>
    <row r="10" spans="1:14" x14ac:dyDescent="0.25">
      <c r="A10" s="59" t="s">
        <v>72</v>
      </c>
      <c r="B10" s="2">
        <v>1181329.2373384901</v>
      </c>
      <c r="C10" s="2">
        <v>2409988.869938612</v>
      </c>
      <c r="D10" s="2">
        <v>2891986.643926335</v>
      </c>
      <c r="E10" s="2">
        <v>3373984.4179140572</v>
      </c>
      <c r="F10" s="2">
        <v>3855982.1919017802</v>
      </c>
      <c r="G10" s="2">
        <v>4337979.9658895023</v>
      </c>
      <c r="H10" s="2">
        <v>4819977.7398772249</v>
      </c>
      <c r="I10" s="2">
        <v>5301975.5138649466</v>
      </c>
      <c r="J10" s="2">
        <v>5783973.2878526701</v>
      </c>
      <c r="K10" s="2">
        <v>6265971.0618403926</v>
      </c>
      <c r="L10" s="2">
        <v>6747968.8358281143</v>
      </c>
      <c r="M10" s="2">
        <v>7229966.6098158378</v>
      </c>
      <c r="N10" s="10">
        <v>1.4630000000000001</v>
      </c>
    </row>
    <row r="11" spans="1:14" x14ac:dyDescent="0.25">
      <c r="A11" s="59" t="s">
        <v>73</v>
      </c>
      <c r="B11" s="2">
        <v>998629.53898662655</v>
      </c>
      <c r="C11" s="2">
        <v>1854531.051196415</v>
      </c>
      <c r="D11" s="2">
        <v>2225437.2614356978</v>
      </c>
      <c r="E11" s="2">
        <v>2596343.4716749811</v>
      </c>
      <c r="F11" s="2">
        <v>2967249.6819142639</v>
      </c>
      <c r="G11" s="2">
        <v>3338155.8921535471</v>
      </c>
      <c r="H11" s="2">
        <v>3709062.102392829</v>
      </c>
      <c r="I11" s="2">
        <v>4079968.3126321132</v>
      </c>
      <c r="J11" s="2">
        <v>4450874.5228713956</v>
      </c>
      <c r="K11" s="2">
        <v>4821780.7331106784</v>
      </c>
      <c r="L11" s="2">
        <v>5192686.9433499612</v>
      </c>
      <c r="M11" s="2">
        <v>5563593.153589244</v>
      </c>
      <c r="N11" s="10">
        <v>1.4630000000000001</v>
      </c>
    </row>
    <row r="12" spans="1:14" x14ac:dyDescent="0.25">
      <c r="A12" s="59" t="s">
        <v>89</v>
      </c>
      <c r="B12" s="2">
        <v>918491.89621817472</v>
      </c>
      <c r="C12" s="2">
        <v>873578.34567465587</v>
      </c>
      <c r="D12" s="2">
        <v>1048294.014809587</v>
      </c>
      <c r="E12" s="2">
        <v>1223009.683944518</v>
      </c>
      <c r="F12" s="2">
        <v>1397725.3530794489</v>
      </c>
      <c r="G12" s="2">
        <v>1572441.022214381</v>
      </c>
      <c r="H12" s="2">
        <v>1747156.691349312</v>
      </c>
      <c r="I12" s="2">
        <v>1921872.3604842429</v>
      </c>
      <c r="J12" s="2">
        <v>2096588.0296191741</v>
      </c>
      <c r="K12" s="2">
        <v>2271303.6987541048</v>
      </c>
      <c r="L12" s="2">
        <v>2446019.367889036</v>
      </c>
      <c r="M12" s="2">
        <v>2620735.0370239681</v>
      </c>
      <c r="N12" s="10">
        <v>1.4630000000000001</v>
      </c>
    </row>
    <row r="13" spans="1:14" x14ac:dyDescent="0.25">
      <c r="A13" s="59" t="s">
        <v>77</v>
      </c>
      <c r="B13" s="2">
        <v>861327.44132553996</v>
      </c>
      <c r="C13" s="2">
        <v>1495349.5954930331</v>
      </c>
      <c r="D13" s="2">
        <v>1794419.5145916389</v>
      </c>
      <c r="E13" s="2">
        <v>2093489.433690245</v>
      </c>
      <c r="F13" s="2">
        <v>2392559.3527888521</v>
      </c>
      <c r="G13" s="2">
        <v>2691629.2718874589</v>
      </c>
      <c r="H13" s="2">
        <v>2990699.1909860652</v>
      </c>
      <c r="I13" s="2">
        <v>3289769.110084672</v>
      </c>
      <c r="J13" s="2">
        <v>3588839.0291832779</v>
      </c>
      <c r="K13" s="2">
        <v>3887908.9482818851</v>
      </c>
      <c r="L13" s="2">
        <v>4186978.867380491</v>
      </c>
      <c r="M13" s="2">
        <v>4486048.7864790978</v>
      </c>
      <c r="N13" s="10">
        <v>1.4630000000000001</v>
      </c>
    </row>
    <row r="14" spans="1:14" x14ac:dyDescent="0.25">
      <c r="A14" s="59" t="s">
        <v>78</v>
      </c>
      <c r="B14" s="2">
        <v>799779.40654427919</v>
      </c>
      <c r="C14" s="2">
        <v>852036.75532356941</v>
      </c>
      <c r="D14" s="2">
        <v>1022444.106388283</v>
      </c>
      <c r="E14" s="2">
        <v>1192851.4574529971</v>
      </c>
      <c r="F14" s="2">
        <v>1363258.808517711</v>
      </c>
      <c r="G14" s="2">
        <v>1533666.1595824249</v>
      </c>
      <c r="H14" s="2">
        <v>1704073.510647139</v>
      </c>
      <c r="I14" s="2">
        <v>1874480.861711853</v>
      </c>
      <c r="J14" s="2">
        <v>2044888.2127765659</v>
      </c>
      <c r="K14" s="2">
        <v>2215295.563841281</v>
      </c>
      <c r="L14" s="2">
        <v>2385702.9149059942</v>
      </c>
      <c r="M14" s="2">
        <v>2556110.2659707079</v>
      </c>
      <c r="N14" s="10">
        <v>1.4630000000000001</v>
      </c>
    </row>
    <row r="15" spans="1:14" x14ac:dyDescent="0.25">
      <c r="A15" s="59" t="s">
        <v>81</v>
      </c>
      <c r="B15" s="2">
        <v>721474.41225443932</v>
      </c>
      <c r="C15" s="2">
        <v>1163464.272439698</v>
      </c>
      <c r="D15" s="2">
        <v>1396157.126927638</v>
      </c>
      <c r="E15" s="2">
        <v>1628849.981415577</v>
      </c>
      <c r="F15" s="2">
        <v>1861542.835903517</v>
      </c>
      <c r="G15" s="2">
        <v>2094235.6903914569</v>
      </c>
      <c r="H15" s="2">
        <v>2326928.544879396</v>
      </c>
      <c r="I15" s="2">
        <v>2559621.3993673362</v>
      </c>
      <c r="J15" s="2">
        <v>2792314.253855275</v>
      </c>
      <c r="K15" s="2">
        <v>3025007.1083432161</v>
      </c>
      <c r="L15" s="2">
        <v>3257699.9628311549</v>
      </c>
      <c r="M15" s="2">
        <v>3490392.8173190951</v>
      </c>
      <c r="N15" s="10">
        <v>1.4630000000000001</v>
      </c>
    </row>
    <row r="16" spans="1:14" x14ac:dyDescent="0.25">
      <c r="A16" s="59" t="s">
        <v>86</v>
      </c>
      <c r="B16" s="2">
        <v>474883.17743683129</v>
      </c>
      <c r="C16" s="2">
        <v>837969.10672588332</v>
      </c>
      <c r="D16" s="2">
        <v>1005562.92807106</v>
      </c>
      <c r="E16" s="2">
        <v>1173156.749416237</v>
      </c>
      <c r="F16" s="2">
        <v>1340750.5707614131</v>
      </c>
      <c r="G16" s="2">
        <v>1508344.3921065901</v>
      </c>
      <c r="H16" s="2">
        <v>1675938.2134517671</v>
      </c>
      <c r="I16" s="2">
        <v>1843532.034796943</v>
      </c>
      <c r="J16" s="2">
        <v>2011125.85614212</v>
      </c>
      <c r="K16" s="2">
        <v>2178719.677487297</v>
      </c>
      <c r="L16" s="2">
        <v>2346313.4988324731</v>
      </c>
      <c r="M16" s="2">
        <v>2513907.3201776501</v>
      </c>
      <c r="N16" s="10">
        <v>1.4630000000000001</v>
      </c>
    </row>
    <row r="17" spans="1:14" x14ac:dyDescent="0.25">
      <c r="A17" s="59" t="s">
        <v>362</v>
      </c>
      <c r="B17" s="2">
        <v>424722.75134063029</v>
      </c>
      <c r="C17" s="2">
        <v>728868.78233496135</v>
      </c>
      <c r="D17" s="2">
        <v>874642.53880195355</v>
      </c>
      <c r="E17" s="2">
        <v>1020416.295268946</v>
      </c>
      <c r="F17" s="2">
        <v>1166190.0517359381</v>
      </c>
      <c r="G17" s="2">
        <v>1311963.80820293</v>
      </c>
      <c r="H17" s="2">
        <v>1457737.5646699229</v>
      </c>
      <c r="I17" s="2">
        <v>1603511.3211369149</v>
      </c>
      <c r="J17" s="2">
        <v>1749285.0776039071</v>
      </c>
      <c r="K17" s="2">
        <v>1895058.8340709</v>
      </c>
      <c r="L17" s="2">
        <v>2040832.590537892</v>
      </c>
      <c r="M17" s="2">
        <v>2186606.3470048839</v>
      </c>
      <c r="N17" s="10">
        <v>1.4630000000000001</v>
      </c>
    </row>
    <row r="18" spans="1:14" x14ac:dyDescent="0.25">
      <c r="A18" s="59" t="s">
        <v>69</v>
      </c>
      <c r="B18" s="2">
        <v>383989.33354430948</v>
      </c>
      <c r="C18" s="2">
        <v>682415.08628683141</v>
      </c>
      <c r="D18" s="2">
        <v>818898.10354419763</v>
      </c>
      <c r="E18" s="2">
        <v>955381.12080156396</v>
      </c>
      <c r="F18" s="2">
        <v>1091864.1380589299</v>
      </c>
      <c r="G18" s="2">
        <v>1228347.155316296</v>
      </c>
      <c r="H18" s="2">
        <v>1364830.1725736631</v>
      </c>
      <c r="I18" s="2">
        <v>1501313.1898310289</v>
      </c>
      <c r="J18" s="2">
        <v>1637796.207088395</v>
      </c>
      <c r="K18" s="2">
        <v>1774279.224345762</v>
      </c>
      <c r="L18" s="2">
        <v>1910762.2416031279</v>
      </c>
      <c r="M18" s="2">
        <v>2047245.258860494</v>
      </c>
      <c r="N18" s="10">
        <v>1.4630000000000001</v>
      </c>
    </row>
    <row r="19" spans="1:14" x14ac:dyDescent="0.25">
      <c r="A19" s="59" t="s">
        <v>217</v>
      </c>
      <c r="B19" s="2">
        <v>365797.06356199068</v>
      </c>
      <c r="C19" s="2">
        <v>690350.54561260424</v>
      </c>
      <c r="D19" s="2">
        <v>828420.65473512502</v>
      </c>
      <c r="E19" s="2">
        <v>966490.76385764591</v>
      </c>
      <c r="F19" s="2">
        <v>1104560.8729801669</v>
      </c>
      <c r="G19" s="2">
        <v>1242630.9821026879</v>
      </c>
      <c r="H19" s="2">
        <v>1380701.091225208</v>
      </c>
      <c r="I19" s="2">
        <v>1518771.200347729</v>
      </c>
      <c r="J19" s="2">
        <v>1656841.30947025</v>
      </c>
      <c r="K19" s="2">
        <v>1794911.418592771</v>
      </c>
      <c r="L19" s="2">
        <v>1932981.5277152921</v>
      </c>
      <c r="M19" s="2">
        <v>2071051.6368378131</v>
      </c>
      <c r="N19" s="10">
        <v>1.4630000000000001</v>
      </c>
    </row>
    <row r="20" spans="1:14" x14ac:dyDescent="0.25">
      <c r="A20" s="59" t="s">
        <v>96</v>
      </c>
      <c r="B20" s="2">
        <v>313500.60465471412</v>
      </c>
      <c r="C20" s="2">
        <v>587042.52308822703</v>
      </c>
      <c r="D20" s="2">
        <v>704451.02770587243</v>
      </c>
      <c r="E20" s="2">
        <v>821859.53232351784</v>
      </c>
      <c r="F20" s="2">
        <v>939268.03694116324</v>
      </c>
      <c r="G20" s="2">
        <v>1056676.5415588091</v>
      </c>
      <c r="H20" s="2">
        <v>1174085.0461764541</v>
      </c>
      <c r="I20" s="2">
        <v>1291493.550794099</v>
      </c>
      <c r="J20" s="2">
        <v>1408902.0554117451</v>
      </c>
      <c r="K20" s="2">
        <v>1526310.56002939</v>
      </c>
      <c r="L20" s="2">
        <v>1643719.0646470359</v>
      </c>
      <c r="M20" s="2">
        <v>1761127.5692646811</v>
      </c>
      <c r="N20" s="10">
        <v>1.4630000000000001</v>
      </c>
    </row>
    <row r="21" spans="1:14" x14ac:dyDescent="0.25">
      <c r="A21" s="59" t="s">
        <v>128</v>
      </c>
      <c r="B21" s="2">
        <v>313306.11293128959</v>
      </c>
      <c r="C21" s="2">
        <v>597696.37056671456</v>
      </c>
      <c r="D21" s="2">
        <v>717235.64468005742</v>
      </c>
      <c r="E21" s="2">
        <v>836774.91879340028</v>
      </c>
      <c r="F21" s="2">
        <v>956314.19290674338</v>
      </c>
      <c r="G21" s="2">
        <v>1075853.467020086</v>
      </c>
      <c r="H21" s="2">
        <v>1195392.7411334291</v>
      </c>
      <c r="I21" s="2">
        <v>1314932.015246772</v>
      </c>
      <c r="J21" s="2">
        <v>1434471.2893601151</v>
      </c>
      <c r="K21" s="2">
        <v>1554010.5634734579</v>
      </c>
      <c r="L21" s="2">
        <v>1673549.837586801</v>
      </c>
      <c r="M21" s="2">
        <v>1793089.1117001439</v>
      </c>
      <c r="N21" s="10">
        <v>1.4630000000000001</v>
      </c>
    </row>
    <row r="22" spans="1:14" x14ac:dyDescent="0.25">
      <c r="A22" s="59" t="s">
        <v>213</v>
      </c>
      <c r="B22" s="2">
        <v>312571.2780173287</v>
      </c>
      <c r="C22" s="2">
        <v>583741.01481571363</v>
      </c>
      <c r="D22" s="2">
        <v>700489.21777885628</v>
      </c>
      <c r="E22" s="2">
        <v>817237.42074199906</v>
      </c>
      <c r="F22" s="2">
        <v>933985.62370514183</v>
      </c>
      <c r="G22" s="2">
        <v>1050733.8266682851</v>
      </c>
      <c r="H22" s="2">
        <v>1167482.029631427</v>
      </c>
      <c r="I22" s="2">
        <v>1284230.2325945699</v>
      </c>
      <c r="J22" s="2">
        <v>1400978.435557713</v>
      </c>
      <c r="K22" s="2">
        <v>1517726.638520855</v>
      </c>
      <c r="L22" s="2">
        <v>1634474.8414839981</v>
      </c>
      <c r="M22" s="2">
        <v>1751223.044447141</v>
      </c>
      <c r="N22" s="10">
        <v>1.4630000000000001</v>
      </c>
    </row>
    <row r="23" spans="1:14" x14ac:dyDescent="0.25">
      <c r="A23" s="59" t="s">
        <v>599</v>
      </c>
      <c r="B23" s="2">
        <v>302193.61074477679</v>
      </c>
      <c r="C23" s="2">
        <v>558558.17828345753</v>
      </c>
      <c r="D23" s="2">
        <v>670269.81394014903</v>
      </c>
      <c r="E23" s="2">
        <v>781981.44959684054</v>
      </c>
      <c r="F23" s="2">
        <v>893693.08525353204</v>
      </c>
      <c r="G23" s="2">
        <v>1005404.720910224</v>
      </c>
      <c r="H23" s="2">
        <v>1117116.3565669151</v>
      </c>
      <c r="I23" s="2">
        <v>1228827.9922236069</v>
      </c>
      <c r="J23" s="2">
        <v>1340539.6278802981</v>
      </c>
      <c r="K23" s="2">
        <v>1452251.2635369899</v>
      </c>
      <c r="L23" s="2">
        <v>1563962.8991936811</v>
      </c>
      <c r="M23" s="2">
        <v>1675674.534850372</v>
      </c>
      <c r="N23" s="10">
        <v>1.4630000000000001</v>
      </c>
    </row>
    <row r="24" spans="1:14" x14ac:dyDescent="0.25">
      <c r="A24" s="59" t="s">
        <v>161</v>
      </c>
      <c r="B24" s="2">
        <v>264922.06049774733</v>
      </c>
      <c r="C24" s="2">
        <v>361055.32920922223</v>
      </c>
      <c r="D24" s="2">
        <v>433266.39505106659</v>
      </c>
      <c r="E24" s="2">
        <v>505477.46089291101</v>
      </c>
      <c r="F24" s="2">
        <v>577688.52673475549</v>
      </c>
      <c r="G24" s="2">
        <v>649899.59257659991</v>
      </c>
      <c r="H24" s="2">
        <v>722110.65841844433</v>
      </c>
      <c r="I24" s="2">
        <v>794321.72426028887</v>
      </c>
      <c r="J24" s="2">
        <v>866532.79010213318</v>
      </c>
      <c r="K24" s="2">
        <v>938743.85594397772</v>
      </c>
      <c r="L24" s="2">
        <v>1010954.921785822</v>
      </c>
      <c r="M24" s="2">
        <v>1083165.987627666</v>
      </c>
      <c r="N24" s="10">
        <v>1.4630000000000001</v>
      </c>
    </row>
    <row r="25" spans="1:14" x14ac:dyDescent="0.25">
      <c r="A25" s="59" t="s">
        <v>1237</v>
      </c>
      <c r="B25" s="2">
        <v>262002.46451163749</v>
      </c>
      <c r="C25" s="2">
        <v>490040.47977877001</v>
      </c>
      <c r="D25" s="2">
        <v>588048.57573452394</v>
      </c>
      <c r="E25" s="2">
        <v>686056.67169027799</v>
      </c>
      <c r="F25" s="2">
        <v>784064.76764603204</v>
      </c>
      <c r="G25" s="2">
        <v>882072.86360178608</v>
      </c>
      <c r="H25" s="2">
        <v>980080.95955754002</v>
      </c>
      <c r="I25" s="2">
        <v>1078089.0555132939</v>
      </c>
      <c r="J25" s="2">
        <v>1176097.1514690481</v>
      </c>
      <c r="K25" s="2">
        <v>1274105.247424802</v>
      </c>
      <c r="L25" s="2">
        <v>1372113.343380556</v>
      </c>
      <c r="M25" s="2">
        <v>1470121.4393363099</v>
      </c>
      <c r="N25" s="10">
        <v>1.4630000000000001</v>
      </c>
    </row>
    <row r="26" spans="1:14" x14ac:dyDescent="0.25">
      <c r="A26" s="59" t="s">
        <v>155</v>
      </c>
      <c r="B26" s="2">
        <v>250690.0118717743</v>
      </c>
      <c r="C26" s="2">
        <v>464830.4057161379</v>
      </c>
      <c r="D26" s="2">
        <v>557796.48685936548</v>
      </c>
      <c r="E26" s="2">
        <v>650762.56800259301</v>
      </c>
      <c r="F26" s="2">
        <v>743728.64914582064</v>
      </c>
      <c r="G26" s="2">
        <v>836694.73028904828</v>
      </c>
      <c r="H26" s="2">
        <v>929660.8114322758</v>
      </c>
      <c r="I26" s="2">
        <v>1022626.892575503</v>
      </c>
      <c r="J26" s="2">
        <v>1115592.973718731</v>
      </c>
      <c r="K26" s="2">
        <v>1208559.0548619591</v>
      </c>
      <c r="L26" s="2">
        <v>1301525.136005186</v>
      </c>
      <c r="M26" s="2">
        <v>1394491.2171484141</v>
      </c>
      <c r="N26" s="10">
        <v>1.4630000000000001</v>
      </c>
    </row>
    <row r="27" spans="1:14" x14ac:dyDescent="0.25">
      <c r="A27" s="59" t="s">
        <v>147</v>
      </c>
      <c r="B27" s="2">
        <v>241838.40162925131</v>
      </c>
      <c r="C27" s="2">
        <v>479538.4903423349</v>
      </c>
      <c r="D27" s="2">
        <v>575446.18841080181</v>
      </c>
      <c r="E27" s="2">
        <v>671353.88647926878</v>
      </c>
      <c r="F27" s="2">
        <v>767261.58454773587</v>
      </c>
      <c r="G27" s="2">
        <v>863169.28261620284</v>
      </c>
      <c r="H27" s="2">
        <v>959076.9806846698</v>
      </c>
      <c r="I27" s="2">
        <v>1054984.6787531369</v>
      </c>
      <c r="J27" s="2">
        <v>1150892.3768216041</v>
      </c>
      <c r="K27" s="2">
        <v>1246800.0748900711</v>
      </c>
      <c r="L27" s="2">
        <v>1342707.772958538</v>
      </c>
      <c r="M27" s="2">
        <v>1438615.471027005</v>
      </c>
      <c r="N27" s="10">
        <v>1.4630000000000001</v>
      </c>
    </row>
    <row r="28" spans="1:14" x14ac:dyDescent="0.25">
      <c r="A28" s="59" t="s">
        <v>190</v>
      </c>
      <c r="B28" s="2">
        <v>234983.18085334919</v>
      </c>
      <c r="C28" s="2">
        <v>262799.70051966677</v>
      </c>
      <c r="D28" s="2">
        <v>315359.64062360011</v>
      </c>
      <c r="E28" s="2">
        <v>367919.58072753338</v>
      </c>
      <c r="F28" s="2">
        <v>420479.52083146689</v>
      </c>
      <c r="G28" s="2">
        <v>473039.46093540022</v>
      </c>
      <c r="H28" s="2">
        <v>525599.40103933355</v>
      </c>
      <c r="I28" s="2">
        <v>578159.341143267</v>
      </c>
      <c r="J28" s="2">
        <v>630719.28124720021</v>
      </c>
      <c r="K28" s="2">
        <v>683279.22135113366</v>
      </c>
      <c r="L28" s="2">
        <v>735839.16145506687</v>
      </c>
      <c r="M28" s="2">
        <v>788399.10155900032</v>
      </c>
      <c r="N28" s="10">
        <v>1.4630000000000001</v>
      </c>
    </row>
    <row r="29" spans="1:14" x14ac:dyDescent="0.25">
      <c r="A29" s="59" t="s">
        <v>138</v>
      </c>
      <c r="B29" s="2">
        <v>231537.31536395551</v>
      </c>
      <c r="C29" s="2">
        <v>347168.95600429742</v>
      </c>
      <c r="D29" s="2">
        <v>416602.74720515689</v>
      </c>
      <c r="E29" s="2">
        <v>486036.53840601642</v>
      </c>
      <c r="F29" s="2">
        <v>555470.32960687589</v>
      </c>
      <c r="G29" s="2">
        <v>624904.12080773537</v>
      </c>
      <c r="H29" s="2">
        <v>694337.91200859484</v>
      </c>
      <c r="I29" s="2">
        <v>763771.70320945443</v>
      </c>
      <c r="J29" s="2">
        <v>833205.49441031378</v>
      </c>
      <c r="K29" s="2">
        <v>902639.28561117337</v>
      </c>
      <c r="L29" s="2">
        <v>972073.07681203273</v>
      </c>
      <c r="M29" s="2">
        <v>1041506.868012892</v>
      </c>
      <c r="N29" s="10">
        <v>1.4630000000000001</v>
      </c>
    </row>
    <row r="30" spans="1:14" x14ac:dyDescent="0.25">
      <c r="A30" s="59" t="s">
        <v>135</v>
      </c>
      <c r="B30" s="2">
        <v>190602.20556896861</v>
      </c>
      <c r="C30" s="2">
        <v>384099.98980504269</v>
      </c>
      <c r="D30" s="2">
        <v>460919.98776605132</v>
      </c>
      <c r="E30" s="2">
        <v>537739.98572705977</v>
      </c>
      <c r="F30" s="2">
        <v>614559.98368806846</v>
      </c>
      <c r="G30" s="2">
        <v>691379.98164907692</v>
      </c>
      <c r="H30" s="2">
        <v>768199.97961008549</v>
      </c>
      <c r="I30" s="2">
        <v>845019.97757109406</v>
      </c>
      <c r="J30" s="2">
        <v>921839.97553210251</v>
      </c>
      <c r="K30" s="2">
        <v>998659.9734931112</v>
      </c>
      <c r="L30" s="2">
        <v>1075479.97145412</v>
      </c>
      <c r="M30" s="2">
        <v>1152299.969415128</v>
      </c>
      <c r="N30" s="10">
        <v>1.4630000000000001</v>
      </c>
    </row>
    <row r="31" spans="1:14" x14ac:dyDescent="0.25">
      <c r="A31" s="59" t="s">
        <v>143</v>
      </c>
      <c r="B31" s="2">
        <v>190069.76397061761</v>
      </c>
      <c r="C31" s="2">
        <v>185323.60612105511</v>
      </c>
      <c r="D31" s="2">
        <v>222388.32734526609</v>
      </c>
      <c r="E31" s="2">
        <v>259453.04856947699</v>
      </c>
      <c r="F31" s="2">
        <v>296517.76979368809</v>
      </c>
      <c r="G31" s="2">
        <v>333582.49101789913</v>
      </c>
      <c r="H31" s="2">
        <v>370647.21224211011</v>
      </c>
      <c r="I31" s="2">
        <v>407711.93346632109</v>
      </c>
      <c r="J31" s="2">
        <v>444776.65469053207</v>
      </c>
      <c r="K31" s="2">
        <v>481841.37591474323</v>
      </c>
      <c r="L31" s="2">
        <v>518906.09713895409</v>
      </c>
      <c r="M31" s="2">
        <v>555970.81836316513</v>
      </c>
      <c r="N31" s="10">
        <v>1.4630000000000001</v>
      </c>
    </row>
    <row r="32" spans="1:14" x14ac:dyDescent="0.25">
      <c r="A32" s="59" t="s">
        <v>191</v>
      </c>
      <c r="B32" s="2">
        <v>188108.81762434781</v>
      </c>
      <c r="C32" s="2">
        <v>207506.22060568951</v>
      </c>
      <c r="D32" s="2">
        <v>249007.46472682731</v>
      </c>
      <c r="E32" s="2">
        <v>290508.70884796517</v>
      </c>
      <c r="F32" s="2">
        <v>332009.95296910312</v>
      </c>
      <c r="G32" s="2">
        <v>373511.19709024101</v>
      </c>
      <c r="H32" s="2">
        <v>415012.4412113789</v>
      </c>
      <c r="I32" s="2">
        <v>456513.68533251679</v>
      </c>
      <c r="J32" s="2">
        <v>498014.92945365468</v>
      </c>
      <c r="K32" s="2">
        <v>539516.17357479257</v>
      </c>
      <c r="L32" s="2">
        <v>581017.41769593046</v>
      </c>
      <c r="M32" s="2">
        <v>622518.66181706835</v>
      </c>
      <c r="N32" s="10">
        <v>1.4630000000000001</v>
      </c>
    </row>
    <row r="33" spans="1:14" x14ac:dyDescent="0.25">
      <c r="A33" s="59" t="s">
        <v>133</v>
      </c>
      <c r="B33" s="2">
        <v>132588.58174322441</v>
      </c>
      <c r="C33" s="2">
        <v>213783.12181084431</v>
      </c>
      <c r="D33" s="2">
        <v>256539.74617301321</v>
      </c>
      <c r="E33" s="2">
        <v>299296.37053518201</v>
      </c>
      <c r="F33" s="2">
        <v>342052.9948973509</v>
      </c>
      <c r="G33" s="2">
        <v>384809.61925951979</v>
      </c>
      <c r="H33" s="2">
        <v>427566.24362168863</v>
      </c>
      <c r="I33" s="2">
        <v>470322.86798385752</v>
      </c>
      <c r="J33" s="2">
        <v>513079.49234602641</v>
      </c>
      <c r="K33" s="2">
        <v>555836.11670819519</v>
      </c>
      <c r="L33" s="2">
        <v>598592.74107036402</v>
      </c>
      <c r="M33" s="2">
        <v>641349.36543253297</v>
      </c>
      <c r="N33" s="10">
        <v>1.4630000000000001</v>
      </c>
    </row>
    <row r="34" spans="1:14" x14ac:dyDescent="0.25">
      <c r="A34" s="59" t="s">
        <v>68</v>
      </c>
      <c r="B34" s="2">
        <v>126661.59008673159</v>
      </c>
      <c r="C34" s="2">
        <v>241693.9402386861</v>
      </c>
      <c r="D34" s="2">
        <v>290032.72828642331</v>
      </c>
      <c r="E34" s="2">
        <v>338371.51633416052</v>
      </c>
      <c r="F34" s="2">
        <v>386710.30438189767</v>
      </c>
      <c r="G34" s="2">
        <v>435049.09242963488</v>
      </c>
      <c r="H34" s="2">
        <v>483387.88047737209</v>
      </c>
      <c r="I34" s="2">
        <v>531726.66852510942</v>
      </c>
      <c r="J34" s="2">
        <v>580065.45657284651</v>
      </c>
      <c r="K34" s="2">
        <v>628404.24462058384</v>
      </c>
      <c r="L34" s="2">
        <v>676743.03266832093</v>
      </c>
      <c r="M34" s="2">
        <v>725081.82071605825</v>
      </c>
      <c r="N34" s="10">
        <v>1.4630000000000001</v>
      </c>
    </row>
    <row r="35" spans="1:14" x14ac:dyDescent="0.25">
      <c r="A35" s="59" t="s">
        <v>165</v>
      </c>
      <c r="B35" s="2">
        <v>126071.2115676613</v>
      </c>
      <c r="C35" s="2">
        <v>256461.45619075879</v>
      </c>
      <c r="D35" s="2">
        <v>307753.74742891052</v>
      </c>
      <c r="E35" s="2">
        <v>359046.0386670623</v>
      </c>
      <c r="F35" s="2">
        <v>410338.32990521408</v>
      </c>
      <c r="G35" s="2">
        <v>461630.62114336592</v>
      </c>
      <c r="H35" s="2">
        <v>512922.91238151758</v>
      </c>
      <c r="I35" s="2">
        <v>564215.20361966942</v>
      </c>
      <c r="J35" s="2">
        <v>615507.49485782103</v>
      </c>
      <c r="K35" s="2">
        <v>666799.78609597287</v>
      </c>
      <c r="L35" s="2">
        <v>718092.07733412459</v>
      </c>
      <c r="M35" s="2">
        <v>769384.36857227632</v>
      </c>
      <c r="N35" s="10">
        <v>1.4630000000000001</v>
      </c>
    </row>
    <row r="36" spans="1:14" x14ac:dyDescent="0.25">
      <c r="A36" s="59" t="s">
        <v>29</v>
      </c>
      <c r="B36" s="2">
        <v>124360.3955179959</v>
      </c>
      <c r="C36" s="2">
        <v>143843.73578732711</v>
      </c>
      <c r="D36" s="2">
        <v>172612.4829447926</v>
      </c>
      <c r="E36" s="2">
        <v>201381.23010225801</v>
      </c>
      <c r="F36" s="2">
        <v>230149.97725972341</v>
      </c>
      <c r="G36" s="2">
        <v>258918.72441718879</v>
      </c>
      <c r="H36" s="2">
        <v>287687.47157465428</v>
      </c>
      <c r="I36" s="2">
        <v>316456.21873211971</v>
      </c>
      <c r="J36" s="2">
        <v>345224.96588958509</v>
      </c>
      <c r="K36" s="2">
        <v>373993.71304705058</v>
      </c>
      <c r="L36" s="2">
        <v>402762.46020451601</v>
      </c>
      <c r="M36" s="2">
        <v>431531.20736198139</v>
      </c>
      <c r="N36" s="10">
        <v>1.4630000000000001</v>
      </c>
    </row>
    <row r="37" spans="1:14" x14ac:dyDescent="0.25">
      <c r="A37" s="59" t="s">
        <v>173</v>
      </c>
      <c r="B37" s="2">
        <v>122451.20942589411</v>
      </c>
      <c r="C37" s="2">
        <v>151615.76935099109</v>
      </c>
      <c r="D37" s="2">
        <v>181938.9232211893</v>
      </c>
      <c r="E37" s="2">
        <v>212262.0770913875</v>
      </c>
      <c r="F37" s="2">
        <v>242585.2309615858</v>
      </c>
      <c r="G37" s="2">
        <v>272908.38483178389</v>
      </c>
      <c r="H37" s="2">
        <v>303231.53870198218</v>
      </c>
      <c r="I37" s="2">
        <v>333554.69257218041</v>
      </c>
      <c r="J37" s="2">
        <v>363877.84644237859</v>
      </c>
      <c r="K37" s="2">
        <v>394201.00031257683</v>
      </c>
      <c r="L37" s="2">
        <v>424524.154182775</v>
      </c>
      <c r="M37" s="2">
        <v>454847.30805297318</v>
      </c>
      <c r="N37" s="10">
        <v>1.4630000000000001</v>
      </c>
    </row>
    <row r="38" spans="1:14" x14ac:dyDescent="0.25">
      <c r="A38" s="59" t="s">
        <v>219</v>
      </c>
      <c r="B38" s="2">
        <v>118674.10381760199</v>
      </c>
      <c r="C38" s="2">
        <v>221417.91117333731</v>
      </c>
      <c r="D38" s="2">
        <v>265701.49340800481</v>
      </c>
      <c r="E38" s="2">
        <v>309985.07564267231</v>
      </c>
      <c r="F38" s="2">
        <v>354268.65787733969</v>
      </c>
      <c r="G38" s="2">
        <v>398552.24011200719</v>
      </c>
      <c r="H38" s="2">
        <v>442835.82234667469</v>
      </c>
      <c r="I38" s="2">
        <v>487119.40458134218</v>
      </c>
      <c r="J38" s="2">
        <v>531402.98681600962</v>
      </c>
      <c r="K38" s="2">
        <v>575686.56905067712</v>
      </c>
      <c r="L38" s="2">
        <v>619970.1512853445</v>
      </c>
      <c r="M38" s="2">
        <v>664253.733520012</v>
      </c>
      <c r="N38" s="10">
        <v>1.4630000000000001</v>
      </c>
    </row>
    <row r="39" spans="1:14" x14ac:dyDescent="0.25">
      <c r="A39" s="59" t="s">
        <v>150</v>
      </c>
      <c r="B39" s="2">
        <v>103564.395600848</v>
      </c>
      <c r="C39" s="2">
        <v>167545.3995402416</v>
      </c>
      <c r="D39" s="2">
        <v>201054.47944828999</v>
      </c>
      <c r="E39" s="2">
        <v>234563.55935633829</v>
      </c>
      <c r="F39" s="2">
        <v>268072.63926438661</v>
      </c>
      <c r="G39" s="2">
        <v>301581.71917243488</v>
      </c>
      <c r="H39" s="2">
        <v>335090.79908048332</v>
      </c>
      <c r="I39" s="2">
        <v>368599.87898853171</v>
      </c>
      <c r="J39" s="2">
        <v>402108.95889657992</v>
      </c>
      <c r="K39" s="2">
        <v>435618.03880462819</v>
      </c>
      <c r="L39" s="2">
        <v>469127.11871267651</v>
      </c>
      <c r="M39" s="2">
        <v>502636.1986207249</v>
      </c>
      <c r="N39" s="10">
        <v>1.4630000000000001</v>
      </c>
    </row>
    <row r="40" spans="1:14" x14ac:dyDescent="0.25">
      <c r="A40" s="59" t="s">
        <v>222</v>
      </c>
      <c r="B40" s="2">
        <v>102312.64186379781</v>
      </c>
      <c r="C40" s="2">
        <v>195009.72902729909</v>
      </c>
      <c r="D40" s="2">
        <v>234011.6748327589</v>
      </c>
      <c r="E40" s="2">
        <v>273013.62063821871</v>
      </c>
      <c r="F40" s="2">
        <v>312015.56644367852</v>
      </c>
      <c r="G40" s="2">
        <v>351017.51224913832</v>
      </c>
      <c r="H40" s="2">
        <v>390019.45805459807</v>
      </c>
      <c r="I40" s="2">
        <v>429021.403860058</v>
      </c>
      <c r="J40" s="2">
        <v>468023.34966551769</v>
      </c>
      <c r="K40" s="2">
        <v>507025.29547097761</v>
      </c>
      <c r="L40" s="2">
        <v>546027.2412764373</v>
      </c>
      <c r="M40" s="2">
        <v>585029.18708189717</v>
      </c>
      <c r="N40" s="10">
        <v>1.4630000000000001</v>
      </c>
    </row>
    <row r="41" spans="1:14" x14ac:dyDescent="0.25">
      <c r="A41" s="59" t="s">
        <v>176</v>
      </c>
      <c r="B41" s="2">
        <v>95070.412421268353</v>
      </c>
      <c r="C41" s="2">
        <v>353504.10702449537</v>
      </c>
      <c r="D41" s="2">
        <v>424204.92842939449</v>
      </c>
      <c r="E41" s="2">
        <v>494905.74983429362</v>
      </c>
      <c r="F41" s="2">
        <v>565606.57123919274</v>
      </c>
      <c r="G41" s="2">
        <v>636307.39264409174</v>
      </c>
      <c r="H41" s="2">
        <v>707008.21404899086</v>
      </c>
      <c r="I41" s="2">
        <v>777709.03545388998</v>
      </c>
      <c r="J41" s="2">
        <v>848409.85685878899</v>
      </c>
      <c r="K41" s="2">
        <v>919110.67826368811</v>
      </c>
      <c r="L41" s="2">
        <v>989811.49966858712</v>
      </c>
      <c r="M41" s="2">
        <v>1060512.321073486</v>
      </c>
      <c r="N41" s="10">
        <v>1.4630000000000001</v>
      </c>
    </row>
    <row r="42" spans="1:14" x14ac:dyDescent="0.25">
      <c r="A42" s="59" t="s">
        <v>162</v>
      </c>
      <c r="B42" s="2">
        <v>91970.858462155025</v>
      </c>
      <c r="C42" s="2">
        <v>104358.43358083149</v>
      </c>
      <c r="D42" s="2">
        <v>125230.1202969978</v>
      </c>
      <c r="E42" s="2">
        <v>146101.8070131641</v>
      </c>
      <c r="F42" s="2">
        <v>166973.49372933051</v>
      </c>
      <c r="G42" s="2">
        <v>187845.18044549681</v>
      </c>
      <c r="H42" s="2">
        <v>208716.8671616631</v>
      </c>
      <c r="I42" s="2">
        <v>229588.5538778294</v>
      </c>
      <c r="J42" s="2">
        <v>250460.2405939957</v>
      </c>
      <c r="K42" s="2">
        <v>271331.92731016199</v>
      </c>
      <c r="L42" s="2">
        <v>292203.61402632832</v>
      </c>
      <c r="M42" s="2">
        <v>313075.30074249458</v>
      </c>
      <c r="N42" s="10">
        <v>1.4630000000000001</v>
      </c>
    </row>
    <row r="43" spans="1:14" x14ac:dyDescent="0.25">
      <c r="A43" s="59" t="s">
        <v>601</v>
      </c>
      <c r="B43" s="2">
        <v>91240.007288547597</v>
      </c>
      <c r="C43" s="2">
        <v>85653.87163277698</v>
      </c>
      <c r="D43" s="2">
        <v>102784.6459593324</v>
      </c>
      <c r="E43" s="2">
        <v>119915.4202858878</v>
      </c>
      <c r="F43" s="2">
        <v>137046.19461244321</v>
      </c>
      <c r="G43" s="2">
        <v>154176.96893899859</v>
      </c>
      <c r="H43" s="2">
        <v>171307.74326555399</v>
      </c>
      <c r="I43" s="2">
        <v>188438.51759210939</v>
      </c>
      <c r="J43" s="2">
        <v>205569.29191866471</v>
      </c>
      <c r="K43" s="2">
        <v>222700.06624522019</v>
      </c>
      <c r="L43" s="2">
        <v>239830.84057177551</v>
      </c>
      <c r="M43" s="2">
        <v>256961.61489833091</v>
      </c>
      <c r="N43" s="10">
        <v>1.4630000000000001</v>
      </c>
    </row>
    <row r="44" spans="1:14" x14ac:dyDescent="0.25">
      <c r="A44" s="59" t="s">
        <v>376</v>
      </c>
      <c r="B44" s="2">
        <v>79759.99002055639</v>
      </c>
      <c r="C44" s="2">
        <v>100795.5578260622</v>
      </c>
      <c r="D44" s="2">
        <v>120954.6693912747</v>
      </c>
      <c r="E44" s="2">
        <v>141113.78095648711</v>
      </c>
      <c r="F44" s="2">
        <v>161272.8925216996</v>
      </c>
      <c r="G44" s="2">
        <v>181432.004086912</v>
      </c>
      <c r="H44" s="2">
        <v>201591.11565212451</v>
      </c>
      <c r="I44" s="2">
        <v>221750.22721733691</v>
      </c>
      <c r="J44" s="2">
        <v>241909.33878254931</v>
      </c>
      <c r="K44" s="2">
        <v>262068.4503477618</v>
      </c>
      <c r="L44" s="2">
        <v>282227.56191297423</v>
      </c>
      <c r="M44" s="2">
        <v>302386.67347818671</v>
      </c>
      <c r="N44" s="10">
        <v>1.4630000000000001</v>
      </c>
    </row>
    <row r="45" spans="1:14" x14ac:dyDescent="0.25">
      <c r="A45" s="59" t="s">
        <v>600</v>
      </c>
      <c r="B45" s="2">
        <v>68390.666247493093</v>
      </c>
      <c r="C45" s="2">
        <v>127500.54664346301</v>
      </c>
      <c r="D45" s="2">
        <v>153000.6559721556</v>
      </c>
      <c r="E45" s="2">
        <v>178500.7653008482</v>
      </c>
      <c r="F45" s="2">
        <v>204000.87462954081</v>
      </c>
      <c r="G45" s="2">
        <v>229500.98395823341</v>
      </c>
      <c r="H45" s="2">
        <v>255001.09328692601</v>
      </c>
      <c r="I45" s="2">
        <v>280501.20261561859</v>
      </c>
      <c r="J45" s="2">
        <v>306001.31194431119</v>
      </c>
      <c r="K45" s="2">
        <v>331501.42127300391</v>
      </c>
      <c r="L45" s="2">
        <v>357001.5306016964</v>
      </c>
      <c r="M45" s="2">
        <v>382501.63993038901</v>
      </c>
      <c r="N45" s="10">
        <v>1.4630000000000001</v>
      </c>
    </row>
    <row r="46" spans="1:14" x14ac:dyDescent="0.25">
      <c r="A46" s="59" t="s">
        <v>132</v>
      </c>
      <c r="B46" s="2">
        <v>67320.285807045017</v>
      </c>
      <c r="C46" s="2">
        <v>129817.1995324485</v>
      </c>
      <c r="D46" s="2">
        <v>155780.63943893809</v>
      </c>
      <c r="E46" s="2">
        <v>181744.0793454278</v>
      </c>
      <c r="F46" s="2">
        <v>207707.51925191749</v>
      </c>
      <c r="G46" s="2">
        <v>233670.9591584072</v>
      </c>
      <c r="H46" s="2">
        <v>259634.39906489689</v>
      </c>
      <c r="I46" s="2">
        <v>285597.83897138661</v>
      </c>
      <c r="J46" s="2">
        <v>311561.27887787629</v>
      </c>
      <c r="K46" s="2">
        <v>337524.71878436598</v>
      </c>
      <c r="L46" s="2">
        <v>363488.15869085572</v>
      </c>
      <c r="M46" s="2">
        <v>389451.59859734541</v>
      </c>
      <c r="N46" s="10">
        <v>1.4630000000000001</v>
      </c>
    </row>
    <row r="47" spans="1:14" x14ac:dyDescent="0.25">
      <c r="A47" s="59" t="s">
        <v>971</v>
      </c>
      <c r="B47" s="2">
        <v>66508.32838422936</v>
      </c>
      <c r="C47" s="2">
        <v>83557.385102290064</v>
      </c>
      <c r="D47" s="2">
        <v>100268.86212274811</v>
      </c>
      <c r="E47" s="2">
        <v>116980.3391432061</v>
      </c>
      <c r="F47" s="2">
        <v>133691.8161636641</v>
      </c>
      <c r="G47" s="2">
        <v>150403.2931841221</v>
      </c>
      <c r="H47" s="2">
        <v>167114.7702045801</v>
      </c>
      <c r="I47" s="2">
        <v>183826.24722503821</v>
      </c>
      <c r="J47" s="2">
        <v>200537.72424549621</v>
      </c>
      <c r="K47" s="2">
        <v>217249.20126595421</v>
      </c>
      <c r="L47" s="2">
        <v>233960.67828641209</v>
      </c>
      <c r="M47" s="2">
        <v>250672.15530687021</v>
      </c>
      <c r="N47" s="10">
        <v>1.4630000000000001</v>
      </c>
    </row>
    <row r="48" spans="1:14" x14ac:dyDescent="0.25">
      <c r="A48" s="59" t="s">
        <v>130</v>
      </c>
      <c r="B48" s="2">
        <v>65630.805873725534</v>
      </c>
      <c r="C48" s="2">
        <v>123751.4911389989</v>
      </c>
      <c r="D48" s="2">
        <v>148501.78936679871</v>
      </c>
      <c r="E48" s="2">
        <v>173252.08759459839</v>
      </c>
      <c r="F48" s="2">
        <v>198002.38582239821</v>
      </c>
      <c r="G48" s="2">
        <v>222752.684050198</v>
      </c>
      <c r="H48" s="2">
        <v>247502.98227799771</v>
      </c>
      <c r="I48" s="2">
        <v>272253.28050579748</v>
      </c>
      <c r="J48" s="2">
        <v>297003.5787335973</v>
      </c>
      <c r="K48" s="2">
        <v>321753.87696139712</v>
      </c>
      <c r="L48" s="2">
        <v>346504.17518919677</v>
      </c>
      <c r="M48" s="2">
        <v>371254.4734169966</v>
      </c>
      <c r="N48" s="10">
        <v>1.4630000000000001</v>
      </c>
    </row>
    <row r="49" spans="1:14" x14ac:dyDescent="0.25">
      <c r="A49" s="59" t="s">
        <v>1213</v>
      </c>
      <c r="B49" s="2">
        <v>65330.59341149604</v>
      </c>
      <c r="C49" s="2">
        <v>121034.86431015311</v>
      </c>
      <c r="D49" s="2">
        <v>145241.8371721837</v>
      </c>
      <c r="E49" s="2">
        <v>169448.81003421429</v>
      </c>
      <c r="F49" s="2">
        <v>193655.78289624499</v>
      </c>
      <c r="G49" s="2">
        <v>217862.7557582756</v>
      </c>
      <c r="H49" s="2">
        <v>242069.72862030621</v>
      </c>
      <c r="I49" s="2">
        <v>266276.70148233691</v>
      </c>
      <c r="J49" s="2">
        <v>290483.67434436752</v>
      </c>
      <c r="K49" s="2">
        <v>314690.64720639808</v>
      </c>
      <c r="L49" s="2">
        <v>338897.62006842869</v>
      </c>
      <c r="M49" s="2">
        <v>363104.5929304593</v>
      </c>
      <c r="N49" s="10">
        <v>1.4630000000000001</v>
      </c>
    </row>
    <row r="50" spans="1:14" x14ac:dyDescent="0.25">
      <c r="A50" s="59" t="s">
        <v>615</v>
      </c>
      <c r="B50" s="2">
        <v>63865.33105554006</v>
      </c>
      <c r="C50" s="2">
        <v>119161.25268539329</v>
      </c>
      <c r="D50" s="2">
        <v>142993.50322247189</v>
      </c>
      <c r="E50" s="2">
        <v>166825.7537595506</v>
      </c>
      <c r="F50" s="2">
        <v>190658.00429662919</v>
      </c>
      <c r="G50" s="2">
        <v>214490.25483370791</v>
      </c>
      <c r="H50" s="2">
        <v>238322.5053707865</v>
      </c>
      <c r="I50" s="2">
        <v>262154.75590786518</v>
      </c>
      <c r="J50" s="2">
        <v>285987.00644494378</v>
      </c>
      <c r="K50" s="2">
        <v>309819.25698202249</v>
      </c>
      <c r="L50" s="2">
        <v>333651.50751910108</v>
      </c>
      <c r="M50" s="2">
        <v>357483.75805617979</v>
      </c>
      <c r="N50" s="10">
        <v>1.4630000000000001</v>
      </c>
    </row>
    <row r="51" spans="1:14" x14ac:dyDescent="0.25">
      <c r="A51" s="59" t="s">
        <v>1212</v>
      </c>
      <c r="B51" s="2">
        <v>59371.223537835867</v>
      </c>
      <c r="C51" s="2">
        <v>113235.582033017</v>
      </c>
      <c r="D51" s="2">
        <v>135882.69843962029</v>
      </c>
      <c r="E51" s="2">
        <v>158529.81484622369</v>
      </c>
      <c r="F51" s="2">
        <v>181176.9312528272</v>
      </c>
      <c r="G51" s="2">
        <v>203824.04765943051</v>
      </c>
      <c r="H51" s="2">
        <v>226471.1640660339</v>
      </c>
      <c r="I51" s="2">
        <v>249118.28047263739</v>
      </c>
      <c r="J51" s="2">
        <v>271765.3968792407</v>
      </c>
      <c r="K51" s="2">
        <v>294412.51328584412</v>
      </c>
      <c r="L51" s="2">
        <v>317059.62969244749</v>
      </c>
      <c r="M51" s="2">
        <v>339706.74609905091</v>
      </c>
      <c r="N51" s="10">
        <v>1.4630000000000001</v>
      </c>
    </row>
    <row r="52" spans="1:14" x14ac:dyDescent="0.25">
      <c r="A52" s="59" t="s">
        <v>1239</v>
      </c>
      <c r="B52" s="2">
        <v>59274.293556843848</v>
      </c>
      <c r="C52" s="2">
        <v>185365.15594099669</v>
      </c>
      <c r="D52" s="2">
        <v>222438.18712919601</v>
      </c>
      <c r="E52" s="2">
        <v>259511.21831739531</v>
      </c>
      <c r="F52" s="2">
        <v>296584.24950559472</v>
      </c>
      <c r="G52" s="2">
        <v>333657.28069379402</v>
      </c>
      <c r="H52" s="2">
        <v>370730.31188199332</v>
      </c>
      <c r="I52" s="2">
        <v>407803.34307019273</v>
      </c>
      <c r="J52" s="2">
        <v>444876.37425839202</v>
      </c>
      <c r="K52" s="2">
        <v>481949.40544659132</v>
      </c>
      <c r="L52" s="2">
        <v>519022.43663479062</v>
      </c>
      <c r="M52" s="2">
        <v>556095.46782298991</v>
      </c>
      <c r="N52" s="10">
        <v>1.4630000000000001</v>
      </c>
    </row>
    <row r="53" spans="1:14" x14ac:dyDescent="0.25">
      <c r="A53" s="59" t="s">
        <v>655</v>
      </c>
      <c r="B53" s="2">
        <v>56012.914279380173</v>
      </c>
      <c r="C53" s="2">
        <v>119477.0401793292</v>
      </c>
      <c r="D53" s="2">
        <v>143372.44821519501</v>
      </c>
      <c r="E53" s="2">
        <v>167267.8562510609</v>
      </c>
      <c r="F53" s="2">
        <v>191163.26428692669</v>
      </c>
      <c r="G53" s="2">
        <v>215058.67232279261</v>
      </c>
      <c r="H53" s="2">
        <v>238954.08035865839</v>
      </c>
      <c r="I53" s="2">
        <v>262849.48839452432</v>
      </c>
      <c r="J53" s="2">
        <v>286744.89643039007</v>
      </c>
      <c r="K53" s="2">
        <v>310640.30446625588</v>
      </c>
      <c r="L53" s="2">
        <v>334535.71250212181</v>
      </c>
      <c r="M53" s="2">
        <v>358431.12053798762</v>
      </c>
      <c r="N53" s="10">
        <v>1.4630000000000001</v>
      </c>
    </row>
    <row r="54" spans="1:14" x14ac:dyDescent="0.25">
      <c r="A54" s="59" t="s">
        <v>603</v>
      </c>
      <c r="B54" s="2">
        <v>55941.318130609427</v>
      </c>
      <c r="C54" s="2">
        <v>65868.368067540301</v>
      </c>
      <c r="D54" s="2">
        <v>79042.041681048358</v>
      </c>
      <c r="E54" s="2">
        <v>92215.715294556416</v>
      </c>
      <c r="F54" s="2">
        <v>105389.3889080645</v>
      </c>
      <c r="G54" s="2">
        <v>118563.0625215725</v>
      </c>
      <c r="H54" s="2">
        <v>131736.7361350806</v>
      </c>
      <c r="I54" s="2">
        <v>144910.40974858869</v>
      </c>
      <c r="J54" s="2">
        <v>158084.08336209669</v>
      </c>
      <c r="K54" s="2">
        <v>171257.7569756048</v>
      </c>
      <c r="L54" s="2">
        <v>184431.4305891128</v>
      </c>
      <c r="M54" s="2">
        <v>197605.10420262089</v>
      </c>
      <c r="N54" s="10">
        <v>1.4630000000000001</v>
      </c>
    </row>
    <row r="55" spans="1:14" x14ac:dyDescent="0.25">
      <c r="A55" s="59" t="s">
        <v>622</v>
      </c>
      <c r="B55" s="2">
        <v>55276.260964009882</v>
      </c>
      <c r="C55" s="2">
        <v>107380.92061197769</v>
      </c>
      <c r="D55" s="2">
        <v>128857.10473437329</v>
      </c>
      <c r="E55" s="2">
        <v>150333.28885676881</v>
      </c>
      <c r="F55" s="2">
        <v>171809.47297916439</v>
      </c>
      <c r="G55" s="2">
        <v>193285.65710155989</v>
      </c>
      <c r="H55" s="2">
        <v>214761.84122395539</v>
      </c>
      <c r="I55" s="2">
        <v>236238.025346351</v>
      </c>
      <c r="J55" s="2">
        <v>257714.2094687465</v>
      </c>
      <c r="K55" s="2">
        <v>279190.39359114208</v>
      </c>
      <c r="L55" s="2">
        <v>300666.57771353761</v>
      </c>
      <c r="M55" s="2">
        <v>322142.7618359332</v>
      </c>
      <c r="N55" s="10">
        <v>1.4630000000000001</v>
      </c>
    </row>
    <row r="56" spans="1:14" x14ac:dyDescent="0.25">
      <c r="A56" s="59" t="s">
        <v>606</v>
      </c>
      <c r="B56" s="2">
        <v>54201.678809788929</v>
      </c>
      <c r="C56" s="2">
        <v>61234.779306450218</v>
      </c>
      <c r="D56" s="2">
        <v>73481.735167740262</v>
      </c>
      <c r="E56" s="2">
        <v>85728.691029030306</v>
      </c>
      <c r="F56" s="2">
        <v>97975.646890320349</v>
      </c>
      <c r="G56" s="2">
        <v>110222.60275161039</v>
      </c>
      <c r="H56" s="2">
        <v>122469.55861290039</v>
      </c>
      <c r="I56" s="2">
        <v>134716.51447419051</v>
      </c>
      <c r="J56" s="2">
        <v>146963.4703354805</v>
      </c>
      <c r="K56" s="2">
        <v>159210.4261967706</v>
      </c>
      <c r="L56" s="2">
        <v>171457.38205806061</v>
      </c>
      <c r="M56" s="2">
        <v>183704.33791935071</v>
      </c>
      <c r="N56" s="10">
        <v>1.4630000000000001</v>
      </c>
    </row>
    <row r="57" spans="1:14" x14ac:dyDescent="0.25">
      <c r="A57" s="59" t="s">
        <v>366</v>
      </c>
      <c r="B57" s="2">
        <v>51289.811669274939</v>
      </c>
      <c r="C57" s="2">
        <v>96988.476678154446</v>
      </c>
      <c r="D57" s="2">
        <v>116386.1720137853</v>
      </c>
      <c r="E57" s="2">
        <v>135783.86734941619</v>
      </c>
      <c r="F57" s="2">
        <v>155181.5626850471</v>
      </c>
      <c r="G57" s="2">
        <v>174579.25802067801</v>
      </c>
      <c r="H57" s="2">
        <v>193976.95335630889</v>
      </c>
      <c r="I57" s="2">
        <v>213374.6486919398</v>
      </c>
      <c r="J57" s="2">
        <v>232772.34402757071</v>
      </c>
      <c r="K57" s="2">
        <v>252170.03936320159</v>
      </c>
      <c r="L57" s="2">
        <v>271567.73469883238</v>
      </c>
      <c r="M57" s="2">
        <v>290965.43003446341</v>
      </c>
      <c r="N57" s="10">
        <v>1.4630000000000001</v>
      </c>
    </row>
    <row r="58" spans="1:14" x14ac:dyDescent="0.25">
      <c r="A58" s="59" t="s">
        <v>300</v>
      </c>
      <c r="B58" s="2">
        <v>50261.609432992067</v>
      </c>
      <c r="C58" s="2">
        <v>93719.450208301118</v>
      </c>
      <c r="D58" s="2">
        <v>112463.3402499613</v>
      </c>
      <c r="E58" s="2">
        <v>131207.23029162161</v>
      </c>
      <c r="F58" s="2">
        <v>149951.12033328181</v>
      </c>
      <c r="G58" s="2">
        <v>168695.01037494201</v>
      </c>
      <c r="H58" s="2">
        <v>187438.90041660221</v>
      </c>
      <c r="I58" s="2">
        <v>206182.79045826249</v>
      </c>
      <c r="J58" s="2">
        <v>224926.68049992269</v>
      </c>
      <c r="K58" s="2">
        <v>243670.57054158291</v>
      </c>
      <c r="L58" s="2">
        <v>262414.46058324311</v>
      </c>
      <c r="M58" s="2">
        <v>281158.35062490328</v>
      </c>
      <c r="N58" s="10">
        <v>1.4630000000000001</v>
      </c>
    </row>
    <row r="59" spans="1:14" x14ac:dyDescent="0.25">
      <c r="A59" s="59" t="s">
        <v>168</v>
      </c>
      <c r="B59" s="2">
        <v>49789.572567392148</v>
      </c>
      <c r="C59" s="2">
        <v>99136.699316114682</v>
      </c>
      <c r="D59" s="2">
        <v>118964.0391793376</v>
      </c>
      <c r="E59" s="2">
        <v>138791.37904256061</v>
      </c>
      <c r="F59" s="2">
        <v>158618.71890578349</v>
      </c>
      <c r="G59" s="2">
        <v>178446.0587690064</v>
      </c>
      <c r="H59" s="2">
        <v>198273.39863222939</v>
      </c>
      <c r="I59" s="2">
        <v>218100.7384954523</v>
      </c>
      <c r="J59" s="2">
        <v>237928.07835867521</v>
      </c>
      <c r="K59" s="2">
        <v>257755.4182218982</v>
      </c>
      <c r="L59" s="2">
        <v>277582.75808512111</v>
      </c>
      <c r="M59" s="2">
        <v>297410.09794834408</v>
      </c>
      <c r="N59" s="10">
        <v>1.4630000000000001</v>
      </c>
    </row>
    <row r="60" spans="1:14" x14ac:dyDescent="0.25">
      <c r="A60" s="59" t="s">
        <v>1240</v>
      </c>
      <c r="B60" s="2">
        <v>49041.227690602253</v>
      </c>
      <c r="C60" s="2">
        <v>148914.08092028671</v>
      </c>
      <c r="D60" s="2">
        <v>178696.8971043441</v>
      </c>
      <c r="E60" s="2">
        <v>208479.7132884014</v>
      </c>
      <c r="F60" s="2">
        <v>238262.52947245879</v>
      </c>
      <c r="G60" s="2">
        <v>268045.34565651609</v>
      </c>
      <c r="H60" s="2">
        <v>297828.16184057348</v>
      </c>
      <c r="I60" s="2">
        <v>327610.97802463092</v>
      </c>
      <c r="J60" s="2">
        <v>357393.79420868808</v>
      </c>
      <c r="K60" s="2">
        <v>387176.61039274553</v>
      </c>
      <c r="L60" s="2">
        <v>416959.42657680291</v>
      </c>
      <c r="M60" s="2">
        <v>446742.24276086019</v>
      </c>
      <c r="N60" s="10">
        <v>1.4630000000000001</v>
      </c>
    </row>
    <row r="61" spans="1:14" x14ac:dyDescent="0.25">
      <c r="A61" s="59" t="s">
        <v>367</v>
      </c>
      <c r="B61" s="2">
        <v>47719.31086170076</v>
      </c>
      <c r="C61" s="2">
        <v>89547.757233881173</v>
      </c>
      <c r="D61" s="2">
        <v>107457.3086806574</v>
      </c>
      <c r="E61" s="2">
        <v>125366.8601274336</v>
      </c>
      <c r="F61" s="2">
        <v>143276.41157420989</v>
      </c>
      <c r="G61" s="2">
        <v>161185.96302098609</v>
      </c>
      <c r="H61" s="2">
        <v>179095.51446776229</v>
      </c>
      <c r="I61" s="2">
        <v>197005.0659145386</v>
      </c>
      <c r="J61" s="2">
        <v>214914.6173613148</v>
      </c>
      <c r="K61" s="2">
        <v>232824.16880809111</v>
      </c>
      <c r="L61" s="2">
        <v>250733.72025486731</v>
      </c>
      <c r="M61" s="2">
        <v>268643.27170164348</v>
      </c>
      <c r="N61" s="10">
        <v>1.4630000000000001</v>
      </c>
    </row>
    <row r="62" spans="1:14" x14ac:dyDescent="0.25">
      <c r="A62" s="59" t="s">
        <v>607</v>
      </c>
      <c r="B62" s="2">
        <v>46720.681153273406</v>
      </c>
      <c r="C62" s="2">
        <v>59020.402843147727</v>
      </c>
      <c r="D62" s="2">
        <v>70824.483411777284</v>
      </c>
      <c r="E62" s="2">
        <v>82628.56398040682</v>
      </c>
      <c r="F62" s="2">
        <v>94432.644549036384</v>
      </c>
      <c r="G62" s="2">
        <v>106236.7251176659</v>
      </c>
      <c r="H62" s="2">
        <v>118040.8056862955</v>
      </c>
      <c r="I62" s="2">
        <v>129844.886254925</v>
      </c>
      <c r="J62" s="2">
        <v>141648.9668235546</v>
      </c>
      <c r="K62" s="2">
        <v>153453.04739218409</v>
      </c>
      <c r="L62" s="2">
        <v>165257.12796081361</v>
      </c>
      <c r="M62" s="2">
        <v>177061.20852944319</v>
      </c>
      <c r="N62" s="10">
        <v>1.4630000000000001</v>
      </c>
    </row>
    <row r="63" spans="1:14" x14ac:dyDescent="0.25">
      <c r="A63" s="59" t="s">
        <v>605</v>
      </c>
      <c r="B63" s="2">
        <v>46004.132326929182</v>
      </c>
      <c r="C63" s="2">
        <v>94583.86078748478</v>
      </c>
      <c r="D63" s="2">
        <v>113500.6329449817</v>
      </c>
      <c r="E63" s="2">
        <v>132417.40510247869</v>
      </c>
      <c r="F63" s="2">
        <v>151334.1772599757</v>
      </c>
      <c r="G63" s="2">
        <v>170250.94941747261</v>
      </c>
      <c r="H63" s="2">
        <v>189167.72157496959</v>
      </c>
      <c r="I63" s="2">
        <v>208084.49373246651</v>
      </c>
      <c r="J63" s="2">
        <v>227001.26588996351</v>
      </c>
      <c r="K63" s="2">
        <v>245918.0380474604</v>
      </c>
      <c r="L63" s="2">
        <v>264834.81020495738</v>
      </c>
      <c r="M63" s="2">
        <v>283751.58236245433</v>
      </c>
      <c r="N63" s="10">
        <v>1.4630000000000001</v>
      </c>
    </row>
    <row r="64" spans="1:14" x14ac:dyDescent="0.25">
      <c r="A64" s="59" t="s">
        <v>976</v>
      </c>
      <c r="B64" s="2">
        <v>45581.801094088529</v>
      </c>
      <c r="C64" s="2">
        <v>53833.094321429351</v>
      </c>
      <c r="D64" s="2">
        <v>64599.71318571522</v>
      </c>
      <c r="E64" s="2">
        <v>75366.332050001089</v>
      </c>
      <c r="F64" s="2">
        <v>86132.950914286965</v>
      </c>
      <c r="G64" s="2">
        <v>96899.569778572841</v>
      </c>
      <c r="H64" s="2">
        <v>107666.1886428587</v>
      </c>
      <c r="I64" s="2">
        <v>118432.80750714459</v>
      </c>
      <c r="J64" s="2">
        <v>129199.4263714304</v>
      </c>
      <c r="K64" s="2">
        <v>139966.0452357163</v>
      </c>
      <c r="L64" s="2">
        <v>150732.66410000221</v>
      </c>
      <c r="M64" s="2">
        <v>161499.28296428811</v>
      </c>
      <c r="N64" s="10">
        <v>1.4630000000000001</v>
      </c>
    </row>
    <row r="65" spans="1:14" x14ac:dyDescent="0.25">
      <c r="A65" s="59" t="s">
        <v>973</v>
      </c>
      <c r="B65" s="2">
        <v>44518.60426159393</v>
      </c>
      <c r="C65" s="2">
        <v>85005.875165785474</v>
      </c>
      <c r="D65" s="2">
        <v>102007.0501989426</v>
      </c>
      <c r="E65" s="2">
        <v>119008.2252320996</v>
      </c>
      <c r="F65" s="2">
        <v>136009.40026525679</v>
      </c>
      <c r="G65" s="2">
        <v>153010.5752984139</v>
      </c>
      <c r="H65" s="2">
        <v>170011.75033157089</v>
      </c>
      <c r="I65" s="2">
        <v>187012.92536472809</v>
      </c>
      <c r="J65" s="2">
        <v>204014.10039788511</v>
      </c>
      <c r="K65" s="2">
        <v>221015.27543104219</v>
      </c>
      <c r="L65" s="2">
        <v>238016.4504641993</v>
      </c>
      <c r="M65" s="2">
        <v>255017.62549735641</v>
      </c>
      <c r="N65" s="10">
        <v>1.4630000000000001</v>
      </c>
    </row>
    <row r="66" spans="1:14" x14ac:dyDescent="0.25">
      <c r="A66" s="59" t="s">
        <v>1241</v>
      </c>
      <c r="B66" s="2">
        <v>43376.970028782816</v>
      </c>
      <c r="C66" s="2">
        <v>129799.504107035</v>
      </c>
      <c r="D66" s="2">
        <v>155759.404928442</v>
      </c>
      <c r="E66" s="2">
        <v>181719.30574984901</v>
      </c>
      <c r="F66" s="2">
        <v>207679.20657125601</v>
      </c>
      <c r="G66" s="2">
        <v>233639.10739266299</v>
      </c>
      <c r="H66" s="2">
        <v>259599.00821407</v>
      </c>
      <c r="I66" s="2">
        <v>285558.90903547697</v>
      </c>
      <c r="J66" s="2">
        <v>311518.80985688401</v>
      </c>
      <c r="K66" s="2">
        <v>337478.71067829098</v>
      </c>
      <c r="L66" s="2">
        <v>363438.61149969802</v>
      </c>
      <c r="M66" s="2">
        <v>389398.51232110511</v>
      </c>
      <c r="N66" s="10">
        <v>1.4630000000000001</v>
      </c>
    </row>
    <row r="67" spans="1:14" x14ac:dyDescent="0.25">
      <c r="A67" s="59" t="s">
        <v>1242</v>
      </c>
      <c r="B67" s="2">
        <v>42108.818679022137</v>
      </c>
      <c r="C67" s="2">
        <v>127862.4984004565</v>
      </c>
      <c r="D67" s="2">
        <v>153434.99808054781</v>
      </c>
      <c r="E67" s="2">
        <v>179007.49776063909</v>
      </c>
      <c r="F67" s="2">
        <v>204579.99744073051</v>
      </c>
      <c r="G67" s="2">
        <v>230152.49712082179</v>
      </c>
      <c r="H67" s="2">
        <v>255724.9968009131</v>
      </c>
      <c r="I67" s="2">
        <v>281297.4964810044</v>
      </c>
      <c r="J67" s="2">
        <v>306869.99616109568</v>
      </c>
      <c r="K67" s="2">
        <v>332442.49584118702</v>
      </c>
      <c r="L67" s="2">
        <v>358014.9955212783</v>
      </c>
      <c r="M67" s="2">
        <v>383587.49520136957</v>
      </c>
      <c r="N67" s="10">
        <v>1.4630000000000001</v>
      </c>
    </row>
    <row r="68" spans="1:14" x14ac:dyDescent="0.25">
      <c r="A68" s="59" t="s">
        <v>608</v>
      </c>
      <c r="B68" s="2">
        <v>40580.329502041342</v>
      </c>
      <c r="C68" s="2">
        <v>75736.070687821557</v>
      </c>
      <c r="D68" s="2">
        <v>90883.284825385868</v>
      </c>
      <c r="E68" s="2">
        <v>106030.49896295019</v>
      </c>
      <c r="F68" s="2">
        <v>121177.71310051451</v>
      </c>
      <c r="G68" s="2">
        <v>136324.92723807879</v>
      </c>
      <c r="H68" s="2">
        <v>151472.14137564311</v>
      </c>
      <c r="I68" s="2">
        <v>166619.35551320741</v>
      </c>
      <c r="J68" s="2">
        <v>181766.56965077171</v>
      </c>
      <c r="K68" s="2">
        <v>196913.78378833609</v>
      </c>
      <c r="L68" s="2">
        <v>212060.99792590039</v>
      </c>
      <c r="M68" s="2">
        <v>227208.21206346471</v>
      </c>
      <c r="N68" s="10">
        <v>1.4630000000000001</v>
      </c>
    </row>
    <row r="69" spans="1:14" x14ac:dyDescent="0.25">
      <c r="A69" s="59" t="s">
        <v>1243</v>
      </c>
      <c r="B69" s="2">
        <v>39595.201543918149</v>
      </c>
      <c r="C69" s="2">
        <v>120837.12384104601</v>
      </c>
      <c r="D69" s="2">
        <v>145004.5486092552</v>
      </c>
      <c r="E69" s="2">
        <v>169171.9733774644</v>
      </c>
      <c r="F69" s="2">
        <v>193339.39814567359</v>
      </c>
      <c r="G69" s="2">
        <v>217506.82291388279</v>
      </c>
      <c r="H69" s="2">
        <v>241674.24768209201</v>
      </c>
      <c r="I69" s="2">
        <v>265841.67245030118</v>
      </c>
      <c r="J69" s="2">
        <v>290009.09721851029</v>
      </c>
      <c r="K69" s="2">
        <v>314176.52198671963</v>
      </c>
      <c r="L69" s="2">
        <v>338343.94675492868</v>
      </c>
      <c r="M69" s="2">
        <v>362511.3715231379</v>
      </c>
      <c r="N69" s="10">
        <v>1.4630000000000001</v>
      </c>
    </row>
    <row r="70" spans="1:14" x14ac:dyDescent="0.25">
      <c r="A70" s="59" t="s">
        <v>990</v>
      </c>
      <c r="B70" s="2">
        <v>39473.5113329866</v>
      </c>
      <c r="C70" s="2">
        <v>74437.878048966639</v>
      </c>
      <c r="D70" s="2">
        <v>89325.453658759958</v>
      </c>
      <c r="E70" s="2">
        <v>104213.02926855331</v>
      </c>
      <c r="F70" s="2">
        <v>119100.6048783466</v>
      </c>
      <c r="G70" s="2">
        <v>133988.18048813989</v>
      </c>
      <c r="H70" s="2">
        <v>148875.75609793331</v>
      </c>
      <c r="I70" s="2">
        <v>163763.33170772661</v>
      </c>
      <c r="J70" s="2">
        <v>178650.90731751989</v>
      </c>
      <c r="K70" s="2">
        <v>193538.48292731331</v>
      </c>
      <c r="L70" s="2">
        <v>208426.05853710661</v>
      </c>
      <c r="M70" s="2">
        <v>223313.63414689989</v>
      </c>
      <c r="N70" s="10">
        <v>1.4630000000000001</v>
      </c>
    </row>
    <row r="71" spans="1:14" x14ac:dyDescent="0.25">
      <c r="A71" s="59" t="s">
        <v>144</v>
      </c>
      <c r="B71" s="2">
        <v>38723.774794735713</v>
      </c>
      <c r="C71" s="2">
        <v>78144.471634277099</v>
      </c>
      <c r="D71" s="2">
        <v>93773.365961132513</v>
      </c>
      <c r="E71" s="2">
        <v>109402.2602879879</v>
      </c>
      <c r="F71" s="2">
        <v>125031.1546148434</v>
      </c>
      <c r="G71" s="2">
        <v>140660.0489416988</v>
      </c>
      <c r="H71" s="2">
        <v>156288.9432685542</v>
      </c>
      <c r="I71" s="2">
        <v>171917.8375954096</v>
      </c>
      <c r="J71" s="2">
        <v>187546.731922265</v>
      </c>
      <c r="K71" s="2">
        <v>203175.62624912051</v>
      </c>
      <c r="L71" s="2">
        <v>218804.52057597591</v>
      </c>
      <c r="M71" s="2">
        <v>234433.41490283131</v>
      </c>
      <c r="N71" s="10">
        <v>1.4630000000000001</v>
      </c>
    </row>
    <row r="72" spans="1:14" x14ac:dyDescent="0.25">
      <c r="A72" s="59" t="s">
        <v>614</v>
      </c>
      <c r="B72" s="2">
        <v>38553.43557719636</v>
      </c>
      <c r="C72" s="2">
        <v>46291.866125138127</v>
      </c>
      <c r="D72" s="2">
        <v>55550.23935016575</v>
      </c>
      <c r="E72" s="2">
        <v>64808.612575193372</v>
      </c>
      <c r="F72" s="2">
        <v>74066.985800221009</v>
      </c>
      <c r="G72" s="2">
        <v>83325.359025248632</v>
      </c>
      <c r="H72" s="2">
        <v>92583.732250276254</v>
      </c>
      <c r="I72" s="2">
        <v>101842.10547530391</v>
      </c>
      <c r="J72" s="2">
        <v>111100.4787003315</v>
      </c>
      <c r="K72" s="2">
        <v>120358.85192535909</v>
      </c>
      <c r="L72" s="2">
        <v>129617.2251503867</v>
      </c>
      <c r="M72" s="2">
        <v>138875.59837541441</v>
      </c>
      <c r="N72" s="10">
        <v>1.4630000000000001</v>
      </c>
    </row>
    <row r="73" spans="1:14" x14ac:dyDescent="0.25">
      <c r="A73" s="59" t="s">
        <v>610</v>
      </c>
      <c r="B73" s="2">
        <v>38142.244731646853</v>
      </c>
      <c r="C73" s="2">
        <v>74377.112476810478</v>
      </c>
      <c r="D73" s="2">
        <v>89252.534972172565</v>
      </c>
      <c r="E73" s="2">
        <v>104127.9574675347</v>
      </c>
      <c r="F73" s="2">
        <v>119003.3799628968</v>
      </c>
      <c r="G73" s="2">
        <v>133878.8024582589</v>
      </c>
      <c r="H73" s="2">
        <v>148754.22495362099</v>
      </c>
      <c r="I73" s="2">
        <v>163629.6474489831</v>
      </c>
      <c r="J73" s="2">
        <v>178505.0699443451</v>
      </c>
      <c r="K73" s="2">
        <v>193380.49243970719</v>
      </c>
      <c r="L73" s="2">
        <v>208255.9149350693</v>
      </c>
      <c r="M73" s="2">
        <v>223131.33743043139</v>
      </c>
      <c r="N73" s="10">
        <v>1.4630000000000001</v>
      </c>
    </row>
    <row r="74" spans="1:14" x14ac:dyDescent="0.25">
      <c r="A74" s="59" t="s">
        <v>372</v>
      </c>
      <c r="B74" s="2">
        <v>37323.385118940292</v>
      </c>
      <c r="C74" s="2">
        <v>82751.680090460417</v>
      </c>
      <c r="D74" s="2">
        <v>99302.016108552503</v>
      </c>
      <c r="E74" s="2">
        <v>115852.3521266446</v>
      </c>
      <c r="F74" s="2">
        <v>132402.68814473669</v>
      </c>
      <c r="G74" s="2">
        <v>148953.02416282869</v>
      </c>
      <c r="H74" s="2">
        <v>165503.3601809208</v>
      </c>
      <c r="I74" s="2">
        <v>182053.69619901289</v>
      </c>
      <c r="J74" s="2">
        <v>198604.03221710501</v>
      </c>
      <c r="K74" s="2">
        <v>215154.36823519709</v>
      </c>
      <c r="L74" s="2">
        <v>231704.70425328921</v>
      </c>
      <c r="M74" s="2">
        <v>248255.04027138129</v>
      </c>
      <c r="N74" s="10">
        <v>1.4630000000000001</v>
      </c>
    </row>
    <row r="75" spans="1:14" x14ac:dyDescent="0.25">
      <c r="A75" s="59" t="s">
        <v>612</v>
      </c>
      <c r="B75" s="2">
        <v>37258.797662701603</v>
      </c>
      <c r="C75" s="2">
        <v>38130.599776108313</v>
      </c>
      <c r="D75" s="2">
        <v>45756.719731329977</v>
      </c>
      <c r="E75" s="2">
        <v>53382.839686551633</v>
      </c>
      <c r="F75" s="2">
        <v>61008.959641773297</v>
      </c>
      <c r="G75" s="2">
        <v>68635.079596994969</v>
      </c>
      <c r="H75" s="2">
        <v>76261.199552216625</v>
      </c>
      <c r="I75" s="2">
        <v>83887.319507438297</v>
      </c>
      <c r="J75" s="2">
        <v>91513.439462659953</v>
      </c>
      <c r="K75" s="2">
        <v>99139.55941788161</v>
      </c>
      <c r="L75" s="2">
        <v>106765.6793731033</v>
      </c>
      <c r="M75" s="2">
        <v>114391.79932832489</v>
      </c>
      <c r="N75" s="10">
        <v>1.4630000000000001</v>
      </c>
    </row>
    <row r="76" spans="1:14" x14ac:dyDescent="0.25">
      <c r="A76" s="59" t="s">
        <v>139</v>
      </c>
      <c r="B76" s="2">
        <v>35908.618633170932</v>
      </c>
      <c r="C76" s="2">
        <v>79663.342564134698</v>
      </c>
      <c r="D76" s="2">
        <v>95596.011076961629</v>
      </c>
      <c r="E76" s="2">
        <v>111528.6795897886</v>
      </c>
      <c r="F76" s="2">
        <v>127461.34810261551</v>
      </c>
      <c r="G76" s="2">
        <v>143394.0166154425</v>
      </c>
      <c r="H76" s="2">
        <v>159326.6851282694</v>
      </c>
      <c r="I76" s="2">
        <v>175259.35364109639</v>
      </c>
      <c r="J76" s="2">
        <v>191192.02215392329</v>
      </c>
      <c r="K76" s="2">
        <v>207124.69066675019</v>
      </c>
      <c r="L76" s="2">
        <v>223057.35917957709</v>
      </c>
      <c r="M76" s="2">
        <v>238990.02769240411</v>
      </c>
      <c r="N76" s="10">
        <v>1.4630000000000001</v>
      </c>
    </row>
    <row r="77" spans="1:14" x14ac:dyDescent="0.25">
      <c r="A77" s="59" t="s">
        <v>618</v>
      </c>
      <c r="B77" s="2">
        <v>35833.513620710837</v>
      </c>
      <c r="C77" s="2">
        <v>61375.95303358297</v>
      </c>
      <c r="D77" s="2">
        <v>73651.143640299561</v>
      </c>
      <c r="E77" s="2">
        <v>85926.334247016159</v>
      </c>
      <c r="F77" s="2">
        <v>98201.524853732757</v>
      </c>
      <c r="G77" s="2">
        <v>110476.7154604493</v>
      </c>
      <c r="H77" s="2">
        <v>122751.9060671659</v>
      </c>
      <c r="I77" s="2">
        <v>135027.09667388251</v>
      </c>
      <c r="J77" s="2">
        <v>147302.28728059909</v>
      </c>
      <c r="K77" s="2">
        <v>159577.4778873157</v>
      </c>
      <c r="L77" s="2">
        <v>171852.66849403229</v>
      </c>
      <c r="M77" s="2">
        <v>184127.8591007489</v>
      </c>
      <c r="N77" s="10">
        <v>1.4630000000000001</v>
      </c>
    </row>
    <row r="78" spans="1:14" x14ac:dyDescent="0.25">
      <c r="A78" s="59" t="s">
        <v>980</v>
      </c>
      <c r="B78" s="2">
        <v>35181.316422390657</v>
      </c>
      <c r="C78" s="2">
        <v>71566.847528221173</v>
      </c>
      <c r="D78" s="2">
        <v>85880.21703386541</v>
      </c>
      <c r="E78" s="2">
        <v>100193.5865395096</v>
      </c>
      <c r="F78" s="2">
        <v>114506.9560451539</v>
      </c>
      <c r="G78" s="2">
        <v>128820.32555079809</v>
      </c>
      <c r="H78" s="2">
        <v>143133.69505644229</v>
      </c>
      <c r="I78" s="2">
        <v>157447.0645620866</v>
      </c>
      <c r="J78" s="2">
        <v>171760.43406773079</v>
      </c>
      <c r="K78" s="2">
        <v>186073.80357337499</v>
      </c>
      <c r="L78" s="2">
        <v>200387.1730790193</v>
      </c>
      <c r="M78" s="2">
        <v>214700.54258466349</v>
      </c>
      <c r="N78" s="10">
        <v>1.4630000000000001</v>
      </c>
    </row>
    <row r="79" spans="1:14" x14ac:dyDescent="0.25">
      <c r="A79" s="59" t="s">
        <v>989</v>
      </c>
      <c r="B79" s="2">
        <v>34368.746388449603</v>
      </c>
      <c r="C79" s="2">
        <v>63403.666534245138</v>
      </c>
      <c r="D79" s="2">
        <v>76084.399841094157</v>
      </c>
      <c r="E79" s="2">
        <v>88765.133147943183</v>
      </c>
      <c r="F79" s="2">
        <v>101445.86645479219</v>
      </c>
      <c r="G79" s="2">
        <v>114126.59976164121</v>
      </c>
      <c r="H79" s="2">
        <v>126807.3330684903</v>
      </c>
      <c r="I79" s="2">
        <v>139488.06637533929</v>
      </c>
      <c r="J79" s="2">
        <v>152168.79968218831</v>
      </c>
      <c r="K79" s="2">
        <v>164849.5329890374</v>
      </c>
      <c r="L79" s="2">
        <v>177530.26629588639</v>
      </c>
      <c r="M79" s="2">
        <v>190210.99960273539</v>
      </c>
      <c r="N79" s="10">
        <v>1.4630000000000001</v>
      </c>
    </row>
    <row r="80" spans="1:14" x14ac:dyDescent="0.25">
      <c r="A80" s="59" t="s">
        <v>604</v>
      </c>
      <c r="B80" s="2">
        <v>34053.246890988798</v>
      </c>
      <c r="C80" s="2">
        <v>64378.811438521938</v>
      </c>
      <c r="D80" s="2">
        <v>77254.573726226328</v>
      </c>
      <c r="E80" s="2">
        <v>90130.336013930704</v>
      </c>
      <c r="F80" s="2">
        <v>103006.09830163509</v>
      </c>
      <c r="G80" s="2">
        <v>115881.8605893395</v>
      </c>
      <c r="H80" s="2">
        <v>128757.6228770439</v>
      </c>
      <c r="I80" s="2">
        <v>141633.3851647483</v>
      </c>
      <c r="J80" s="2">
        <v>154509.14745245269</v>
      </c>
      <c r="K80" s="2">
        <v>167384.90974015699</v>
      </c>
      <c r="L80" s="2">
        <v>180260.67202786141</v>
      </c>
      <c r="M80" s="2">
        <v>193136.4343155658</v>
      </c>
      <c r="N80" s="10">
        <v>1.4630000000000001</v>
      </c>
    </row>
    <row r="81" spans="1:14" x14ac:dyDescent="0.25">
      <c r="A81" s="59" t="s">
        <v>623</v>
      </c>
      <c r="B81" s="2">
        <v>34009.99794526054</v>
      </c>
      <c r="C81" s="2">
        <v>34719.095089090413</v>
      </c>
      <c r="D81" s="2">
        <v>41662.914106908487</v>
      </c>
      <c r="E81" s="2">
        <v>48606.733124726568</v>
      </c>
      <c r="F81" s="2">
        <v>55550.55214254465</v>
      </c>
      <c r="G81" s="2">
        <v>62494.371160362731</v>
      </c>
      <c r="H81" s="2">
        <v>69438.190178180812</v>
      </c>
      <c r="I81" s="2">
        <v>76382.009195998893</v>
      </c>
      <c r="J81" s="2">
        <v>83325.828213816974</v>
      </c>
      <c r="K81" s="2">
        <v>90269.647231635056</v>
      </c>
      <c r="L81" s="2">
        <v>97213.466249453137</v>
      </c>
      <c r="M81" s="2">
        <v>104157.2852672712</v>
      </c>
      <c r="N81" s="10">
        <v>1.4630000000000001</v>
      </c>
    </row>
    <row r="82" spans="1:14" x14ac:dyDescent="0.25">
      <c r="A82" s="59" t="s">
        <v>1244</v>
      </c>
      <c r="B82" s="2">
        <v>32653.131542751151</v>
      </c>
      <c r="C82" s="2">
        <v>97906.604606929453</v>
      </c>
      <c r="D82" s="2">
        <v>117487.9255283153</v>
      </c>
      <c r="E82" s="2">
        <v>137069.2464497012</v>
      </c>
      <c r="F82" s="2">
        <v>156650.56737108709</v>
      </c>
      <c r="G82" s="2">
        <v>176231.88829247301</v>
      </c>
      <c r="H82" s="2">
        <v>195813.20921385891</v>
      </c>
      <c r="I82" s="2">
        <v>215394.5301352448</v>
      </c>
      <c r="J82" s="2">
        <v>234975.85105663069</v>
      </c>
      <c r="K82" s="2">
        <v>254557.17197801659</v>
      </c>
      <c r="L82" s="2">
        <v>274138.49289940251</v>
      </c>
      <c r="M82" s="2">
        <v>293719.81382078829</v>
      </c>
      <c r="N82" s="10">
        <v>1.4630000000000001</v>
      </c>
    </row>
    <row r="83" spans="1:14" x14ac:dyDescent="0.25">
      <c r="A83" s="59" t="s">
        <v>1245</v>
      </c>
      <c r="B83" s="2">
        <v>31469.788148758769</v>
      </c>
      <c r="C83" s="2">
        <v>94204.155234269638</v>
      </c>
      <c r="D83" s="2">
        <v>113044.98628112359</v>
      </c>
      <c r="E83" s="2">
        <v>131885.81732797751</v>
      </c>
      <c r="F83" s="2">
        <v>150726.64837483139</v>
      </c>
      <c r="G83" s="2">
        <v>169567.47942168539</v>
      </c>
      <c r="H83" s="2">
        <v>188408.3104685393</v>
      </c>
      <c r="I83" s="2">
        <v>207249.14151539319</v>
      </c>
      <c r="J83" s="2">
        <v>226089.9725622471</v>
      </c>
      <c r="K83" s="2">
        <v>244930.8036091011</v>
      </c>
      <c r="L83" s="2">
        <v>263771.63465595501</v>
      </c>
      <c r="M83" s="2">
        <v>282612.46570280893</v>
      </c>
      <c r="N83" s="10">
        <v>1.4630000000000001</v>
      </c>
    </row>
    <row r="84" spans="1:14" x14ac:dyDescent="0.25">
      <c r="A84" s="59" t="s">
        <v>152</v>
      </c>
      <c r="B84" s="2">
        <v>29954.28321374517</v>
      </c>
      <c r="C84" s="2">
        <v>57152.009532394557</v>
      </c>
      <c r="D84" s="2">
        <v>68582.411438873474</v>
      </c>
      <c r="E84" s="2">
        <v>80012.813345352391</v>
      </c>
      <c r="F84" s="2">
        <v>91443.215251831309</v>
      </c>
      <c r="G84" s="2">
        <v>102873.6171583102</v>
      </c>
      <c r="H84" s="2">
        <v>114304.0190647891</v>
      </c>
      <c r="I84" s="2">
        <v>125734.420971268</v>
      </c>
      <c r="J84" s="2">
        <v>137164.82287774689</v>
      </c>
      <c r="K84" s="2">
        <v>148595.22478422589</v>
      </c>
      <c r="L84" s="2">
        <v>160025.62669070481</v>
      </c>
      <c r="M84" s="2">
        <v>171456.0285971837</v>
      </c>
      <c r="N84" s="10">
        <v>1.4630000000000001</v>
      </c>
    </row>
    <row r="85" spans="1:14" x14ac:dyDescent="0.25">
      <c r="A85" s="59" t="s">
        <v>1004</v>
      </c>
      <c r="B85" s="2">
        <v>28238.356485892291</v>
      </c>
      <c r="C85" s="2">
        <v>35368.477557409773</v>
      </c>
      <c r="D85" s="2">
        <v>42442.173068891723</v>
      </c>
      <c r="E85" s="2">
        <v>49515.868580373673</v>
      </c>
      <c r="F85" s="2">
        <v>56589.564091855631</v>
      </c>
      <c r="G85" s="2">
        <v>63663.259603337581</v>
      </c>
      <c r="H85" s="2">
        <v>70736.955114819531</v>
      </c>
      <c r="I85" s="2">
        <v>77810.650626301489</v>
      </c>
      <c r="J85" s="2">
        <v>84884.346137783432</v>
      </c>
      <c r="K85" s="2">
        <v>91958.041649265389</v>
      </c>
      <c r="L85" s="2">
        <v>99031.737160747332</v>
      </c>
      <c r="M85" s="2">
        <v>106105.4326722293</v>
      </c>
      <c r="N85" s="10">
        <v>1.4630000000000001</v>
      </c>
    </row>
    <row r="86" spans="1:14" x14ac:dyDescent="0.25">
      <c r="A86" s="59" t="s">
        <v>624</v>
      </c>
      <c r="B86" s="2">
        <v>27152.348243668192</v>
      </c>
      <c r="C86" s="2">
        <v>43015.044207045328</v>
      </c>
      <c r="D86" s="2">
        <v>51618.053048454392</v>
      </c>
      <c r="E86" s="2">
        <v>60221.061889863457</v>
      </c>
      <c r="F86" s="2">
        <v>68824.070731272528</v>
      </c>
      <c r="G86" s="2">
        <v>77427.0795726816</v>
      </c>
      <c r="H86" s="2">
        <v>86030.088414090656</v>
      </c>
      <c r="I86" s="2">
        <v>94633.097255499728</v>
      </c>
      <c r="J86" s="2">
        <v>103236.1060969088</v>
      </c>
      <c r="K86" s="2">
        <v>111839.1149383179</v>
      </c>
      <c r="L86" s="2">
        <v>120442.1237797269</v>
      </c>
      <c r="M86" s="2">
        <v>129045.132621136</v>
      </c>
      <c r="N86" s="10">
        <v>1.4630000000000001</v>
      </c>
    </row>
    <row r="87" spans="1:14" x14ac:dyDescent="0.25">
      <c r="A87" s="59" t="s">
        <v>642</v>
      </c>
      <c r="B87" s="2">
        <v>26725.794576869401</v>
      </c>
      <c r="C87" s="2">
        <v>49466.622464257787</v>
      </c>
      <c r="D87" s="2">
        <v>59359.946957109343</v>
      </c>
      <c r="E87" s="2">
        <v>69253.271449960899</v>
      </c>
      <c r="F87" s="2">
        <v>79146.595942812462</v>
      </c>
      <c r="G87" s="2">
        <v>89039.920435664026</v>
      </c>
      <c r="H87" s="2">
        <v>98933.244928515574</v>
      </c>
      <c r="I87" s="2">
        <v>108826.56942136709</v>
      </c>
      <c r="J87" s="2">
        <v>118719.8939142187</v>
      </c>
      <c r="K87" s="2">
        <v>128613.21840707021</v>
      </c>
      <c r="L87" s="2">
        <v>138506.5428999218</v>
      </c>
      <c r="M87" s="2">
        <v>148399.86739277339</v>
      </c>
      <c r="N87" s="10">
        <v>1.4630000000000001</v>
      </c>
    </row>
    <row r="88" spans="1:14" x14ac:dyDescent="0.25">
      <c r="A88" s="59" t="s">
        <v>1018</v>
      </c>
      <c r="B88" s="2">
        <v>24727.118136960569</v>
      </c>
      <c r="C88" s="2">
        <v>41622.207005591423</v>
      </c>
      <c r="D88" s="2">
        <v>49946.648406709697</v>
      </c>
      <c r="E88" s="2">
        <v>58271.089807827993</v>
      </c>
      <c r="F88" s="2">
        <v>66595.531208946282</v>
      </c>
      <c r="G88" s="2">
        <v>74919.972610064564</v>
      </c>
      <c r="H88" s="2">
        <v>83244.414011182846</v>
      </c>
      <c r="I88" s="2">
        <v>91568.855412301142</v>
      </c>
      <c r="J88" s="2">
        <v>99893.296813419409</v>
      </c>
      <c r="K88" s="2">
        <v>108217.73821453771</v>
      </c>
      <c r="L88" s="2">
        <v>116542.179615656</v>
      </c>
      <c r="M88" s="2">
        <v>124866.6210167743</v>
      </c>
      <c r="N88" s="10">
        <v>1.4630000000000001</v>
      </c>
    </row>
    <row r="89" spans="1:14" x14ac:dyDescent="0.25">
      <c r="A89" s="59" t="s">
        <v>1246</v>
      </c>
      <c r="B89" s="2">
        <v>24544.911503025829</v>
      </c>
      <c r="C89" s="2">
        <v>74453.49214703613</v>
      </c>
      <c r="D89" s="2">
        <v>89344.190576443347</v>
      </c>
      <c r="E89" s="2">
        <v>104234.88900585059</v>
      </c>
      <c r="F89" s="2">
        <v>119125.5874352578</v>
      </c>
      <c r="G89" s="2">
        <v>134016.285864665</v>
      </c>
      <c r="H89" s="2">
        <v>148906.98429407229</v>
      </c>
      <c r="I89" s="2">
        <v>163797.68272347949</v>
      </c>
      <c r="J89" s="2">
        <v>178688.38115288669</v>
      </c>
      <c r="K89" s="2">
        <v>193579.07958229401</v>
      </c>
      <c r="L89" s="2">
        <v>208469.77801170119</v>
      </c>
      <c r="M89" s="2">
        <v>223360.47644110839</v>
      </c>
      <c r="N89" s="10">
        <v>1.4630000000000001</v>
      </c>
    </row>
    <row r="90" spans="1:14" x14ac:dyDescent="0.25">
      <c r="A90" s="59" t="s">
        <v>661</v>
      </c>
      <c r="B90" s="2">
        <v>24061.569359121251</v>
      </c>
      <c r="C90" s="2">
        <v>43103.061919821434</v>
      </c>
      <c r="D90" s="2">
        <v>51723.674303785723</v>
      </c>
      <c r="E90" s="2">
        <v>60344.286687750013</v>
      </c>
      <c r="F90" s="2">
        <v>68964.899071714302</v>
      </c>
      <c r="G90" s="2">
        <v>77585.511455678585</v>
      </c>
      <c r="H90" s="2">
        <v>86206.123839642867</v>
      </c>
      <c r="I90" s="2">
        <v>94826.736223607164</v>
      </c>
      <c r="J90" s="2">
        <v>103447.3486075714</v>
      </c>
      <c r="K90" s="2">
        <v>112067.9609915357</v>
      </c>
      <c r="L90" s="2">
        <v>120688.5733755</v>
      </c>
      <c r="M90" s="2">
        <v>129309.18575946429</v>
      </c>
      <c r="N90" s="10">
        <v>1.4630000000000001</v>
      </c>
    </row>
    <row r="91" spans="1:14" x14ac:dyDescent="0.25">
      <c r="A91" s="59" t="s">
        <v>1247</v>
      </c>
      <c r="B91" s="2">
        <v>23889.749592524331</v>
      </c>
      <c r="C91" s="2">
        <v>74421.191460539936</v>
      </c>
      <c r="D91" s="2">
        <v>89305.42975264792</v>
      </c>
      <c r="E91" s="2">
        <v>104189.6680447559</v>
      </c>
      <c r="F91" s="2">
        <v>119073.9063368639</v>
      </c>
      <c r="G91" s="2">
        <v>133958.1446289719</v>
      </c>
      <c r="H91" s="2">
        <v>148842.3829210799</v>
      </c>
      <c r="I91" s="2">
        <v>163726.6212131879</v>
      </c>
      <c r="J91" s="2">
        <v>178610.85950529581</v>
      </c>
      <c r="K91" s="2">
        <v>193495.09779740381</v>
      </c>
      <c r="L91" s="2">
        <v>208379.33608951181</v>
      </c>
      <c r="M91" s="2">
        <v>223263.57438161981</v>
      </c>
      <c r="N91" s="10">
        <v>1.4630000000000001</v>
      </c>
    </row>
    <row r="92" spans="1:14" x14ac:dyDescent="0.25">
      <c r="A92" s="59" t="s">
        <v>663</v>
      </c>
      <c r="B92" s="2">
        <v>23349.109181393811</v>
      </c>
      <c r="C92" s="2">
        <v>43538.265708209932</v>
      </c>
      <c r="D92" s="2">
        <v>52245.918849851907</v>
      </c>
      <c r="E92" s="2">
        <v>60953.571991493904</v>
      </c>
      <c r="F92" s="2">
        <v>69661.2251331359</v>
      </c>
      <c r="G92" s="2">
        <v>78368.878274777875</v>
      </c>
      <c r="H92" s="2">
        <v>87076.531416419864</v>
      </c>
      <c r="I92" s="2">
        <v>95784.184558061854</v>
      </c>
      <c r="J92" s="2">
        <v>104491.8376997038</v>
      </c>
      <c r="K92" s="2">
        <v>113199.4908413458</v>
      </c>
      <c r="L92" s="2">
        <v>121907.14398298781</v>
      </c>
      <c r="M92" s="2">
        <v>130614.7971246298</v>
      </c>
      <c r="N92" s="10">
        <v>1.4630000000000001</v>
      </c>
    </row>
    <row r="93" spans="1:14" x14ac:dyDescent="0.25">
      <c r="A93" s="59" t="s">
        <v>638</v>
      </c>
      <c r="B93" s="2">
        <v>23095.707082295019</v>
      </c>
      <c r="C93" s="2">
        <v>36549.108240314141</v>
      </c>
      <c r="D93" s="2">
        <v>43858.929888376973</v>
      </c>
      <c r="E93" s="2">
        <v>51168.751536439791</v>
      </c>
      <c r="F93" s="2">
        <v>58478.573184502631</v>
      </c>
      <c r="G93" s="2">
        <v>65788.394832565449</v>
      </c>
      <c r="H93" s="2">
        <v>73098.216480628282</v>
      </c>
      <c r="I93" s="2">
        <v>80408.038128691114</v>
      </c>
      <c r="J93" s="2">
        <v>87717.859776753932</v>
      </c>
      <c r="K93" s="2">
        <v>95027.681424816765</v>
      </c>
      <c r="L93" s="2">
        <v>102337.5030728796</v>
      </c>
      <c r="M93" s="2">
        <v>109647.3247209424</v>
      </c>
      <c r="N93" s="10">
        <v>1.4630000000000001</v>
      </c>
    </row>
    <row r="94" spans="1:14" x14ac:dyDescent="0.25">
      <c r="A94" s="59" t="s">
        <v>1248</v>
      </c>
      <c r="B94" s="2">
        <v>22986.871555734659</v>
      </c>
      <c r="C94" s="2">
        <v>70699.422400870273</v>
      </c>
      <c r="D94" s="2">
        <v>84839.306881044322</v>
      </c>
      <c r="E94" s="2">
        <v>98979.191361218371</v>
      </c>
      <c r="F94" s="2">
        <v>113119.0758413924</v>
      </c>
      <c r="G94" s="2">
        <v>127258.9603215665</v>
      </c>
      <c r="H94" s="2">
        <v>141398.84480174049</v>
      </c>
      <c r="I94" s="2">
        <v>155538.7292819146</v>
      </c>
      <c r="J94" s="2">
        <v>169678.61376208859</v>
      </c>
      <c r="K94" s="2">
        <v>183818.49824226269</v>
      </c>
      <c r="L94" s="2">
        <v>197958.38272243671</v>
      </c>
      <c r="M94" s="2">
        <v>212098.26720261079</v>
      </c>
      <c r="N94" s="10">
        <v>1.4630000000000001</v>
      </c>
    </row>
    <row r="95" spans="1:14" x14ac:dyDescent="0.25">
      <c r="A95" s="59" t="s">
        <v>974</v>
      </c>
      <c r="B95" s="2">
        <v>21579.86055732036</v>
      </c>
      <c r="C95" s="2">
        <v>41100.855183571519</v>
      </c>
      <c r="D95" s="2">
        <v>49321.026220285821</v>
      </c>
      <c r="E95" s="2">
        <v>57541.197257000123</v>
      </c>
      <c r="F95" s="2">
        <v>65761.368293714433</v>
      </c>
      <c r="G95" s="2">
        <v>73981.539330428743</v>
      </c>
      <c r="H95" s="2">
        <v>82201.710367143038</v>
      </c>
      <c r="I95" s="2">
        <v>90421.881403857347</v>
      </c>
      <c r="J95" s="2">
        <v>98642.052440571642</v>
      </c>
      <c r="K95" s="2">
        <v>106862.223477286</v>
      </c>
      <c r="L95" s="2">
        <v>115082.3945140002</v>
      </c>
      <c r="M95" s="2">
        <v>123302.5655507146</v>
      </c>
      <c r="N95" s="10">
        <v>1.4630000000000001</v>
      </c>
    </row>
    <row r="96" spans="1:14" x14ac:dyDescent="0.25">
      <c r="A96" s="59" t="s">
        <v>1016</v>
      </c>
      <c r="B96" s="2">
        <v>20866.889508720938</v>
      </c>
      <c r="C96" s="2">
        <v>61664.991799371543</v>
      </c>
      <c r="D96" s="2">
        <v>73997.990159245834</v>
      </c>
      <c r="E96" s="2">
        <v>86330.988519120147</v>
      </c>
      <c r="F96" s="2">
        <v>98663.986878994459</v>
      </c>
      <c r="G96" s="2">
        <v>110996.9852388688</v>
      </c>
      <c r="H96" s="2">
        <v>123329.9835987431</v>
      </c>
      <c r="I96" s="2">
        <v>135662.9819586174</v>
      </c>
      <c r="J96" s="2">
        <v>147995.9803184917</v>
      </c>
      <c r="K96" s="2">
        <v>160328.97867836599</v>
      </c>
      <c r="L96" s="2">
        <v>172661.97703824029</v>
      </c>
      <c r="M96" s="2">
        <v>184994.97539811459</v>
      </c>
      <c r="N96" s="10">
        <v>1.4630000000000001</v>
      </c>
    </row>
    <row r="97" spans="1:14" x14ac:dyDescent="0.25">
      <c r="A97" s="59" t="s">
        <v>1035</v>
      </c>
      <c r="B97" s="2">
        <v>20452.337415773731</v>
      </c>
      <c r="C97" s="2">
        <v>20897.81012751906</v>
      </c>
      <c r="D97" s="2">
        <v>25077.372153022869</v>
      </c>
      <c r="E97" s="2">
        <v>29256.934178526681</v>
      </c>
      <c r="F97" s="2">
        <v>33436.496204030504</v>
      </c>
      <c r="G97" s="2">
        <v>37616.058229534312</v>
      </c>
      <c r="H97" s="2">
        <v>41795.62025503812</v>
      </c>
      <c r="I97" s="2">
        <v>45975.182280541943</v>
      </c>
      <c r="J97" s="2">
        <v>50154.744306045737</v>
      </c>
      <c r="K97" s="2">
        <v>54334.30633154956</v>
      </c>
      <c r="L97" s="2">
        <v>58513.868357053361</v>
      </c>
      <c r="M97" s="2">
        <v>62693.430382557177</v>
      </c>
      <c r="N97" s="10">
        <v>1.4630000000000001</v>
      </c>
    </row>
    <row r="98" spans="1:14" x14ac:dyDescent="0.25">
      <c r="A98" s="59" t="s">
        <v>674</v>
      </c>
      <c r="B98" s="2">
        <v>19488.376015889491</v>
      </c>
      <c r="C98" s="2">
        <v>37129.78927496673</v>
      </c>
      <c r="D98" s="2">
        <v>44555.747129960073</v>
      </c>
      <c r="E98" s="2">
        <v>51981.704984953423</v>
      </c>
      <c r="F98" s="2">
        <v>59407.662839946774</v>
      </c>
      <c r="G98" s="2">
        <v>66833.620694940109</v>
      </c>
      <c r="H98" s="2">
        <v>74259.57854993346</v>
      </c>
      <c r="I98" s="2">
        <v>81685.53640492681</v>
      </c>
      <c r="J98" s="2">
        <v>89111.494259920146</v>
      </c>
      <c r="K98" s="2">
        <v>96537.452114913496</v>
      </c>
      <c r="L98" s="2">
        <v>103963.4099699068</v>
      </c>
      <c r="M98" s="2">
        <v>111389.3678249002</v>
      </c>
      <c r="N98" s="10">
        <v>1.4630000000000001</v>
      </c>
    </row>
    <row r="99" spans="1:14" x14ac:dyDescent="0.25">
      <c r="A99" s="59" t="s">
        <v>999</v>
      </c>
      <c r="B99" s="2">
        <v>19124.415538465149</v>
      </c>
      <c r="C99" s="2">
        <v>36518.938493394562</v>
      </c>
      <c r="D99" s="2">
        <v>43822.726192073467</v>
      </c>
      <c r="E99" s="2">
        <v>51126.513890752387</v>
      </c>
      <c r="F99" s="2">
        <v>58430.301589431299</v>
      </c>
      <c r="G99" s="2">
        <v>65734.089288110219</v>
      </c>
      <c r="H99" s="2">
        <v>73037.876986789124</v>
      </c>
      <c r="I99" s="2">
        <v>80341.664685468044</v>
      </c>
      <c r="J99" s="2">
        <v>87645.452384146949</v>
      </c>
      <c r="K99" s="2">
        <v>94949.240082825869</v>
      </c>
      <c r="L99" s="2">
        <v>102253.0277815048</v>
      </c>
      <c r="M99" s="2">
        <v>109556.81548018369</v>
      </c>
      <c r="N99" s="10">
        <v>1.4630000000000001</v>
      </c>
    </row>
    <row r="100" spans="1:14" x14ac:dyDescent="0.25">
      <c r="A100" s="59" t="s">
        <v>686</v>
      </c>
      <c r="B100" s="2">
        <v>18842.576136895081</v>
      </c>
      <c r="C100" s="2">
        <v>17549.047902773589</v>
      </c>
      <c r="D100" s="2">
        <v>21058.857483328298</v>
      </c>
      <c r="E100" s="2">
        <v>24568.667063883018</v>
      </c>
      <c r="F100" s="2">
        <v>28078.476644437738</v>
      </c>
      <c r="G100" s="2">
        <v>31588.286224992451</v>
      </c>
      <c r="H100" s="2">
        <v>35098.095805547171</v>
      </c>
      <c r="I100" s="2">
        <v>38607.905386101891</v>
      </c>
      <c r="J100" s="2">
        <v>42117.714966656597</v>
      </c>
      <c r="K100" s="2">
        <v>45627.524547211317</v>
      </c>
      <c r="L100" s="2">
        <v>49137.334127766037</v>
      </c>
      <c r="M100" s="2">
        <v>52647.143708320757</v>
      </c>
      <c r="N100" s="10">
        <v>1.4630000000000001</v>
      </c>
    </row>
    <row r="101" spans="1:14" x14ac:dyDescent="0.25">
      <c r="A101" s="59" t="s">
        <v>970</v>
      </c>
      <c r="B101" s="2">
        <v>18608.25709190479</v>
      </c>
      <c r="C101" s="2">
        <v>36946.377921881918</v>
      </c>
      <c r="D101" s="2">
        <v>44335.653506258299</v>
      </c>
      <c r="E101" s="2">
        <v>51724.92909063468</v>
      </c>
      <c r="F101" s="2">
        <v>59114.204675011068</v>
      </c>
      <c r="G101" s="2">
        <v>66503.480259387448</v>
      </c>
      <c r="H101" s="2">
        <v>73892.755843763836</v>
      </c>
      <c r="I101" s="2">
        <v>81282.031428140224</v>
      </c>
      <c r="J101" s="2">
        <v>88671.307012516598</v>
      </c>
      <c r="K101" s="2">
        <v>96060.582596892986</v>
      </c>
      <c r="L101" s="2">
        <v>103449.8581812694</v>
      </c>
      <c r="M101" s="2">
        <v>110839.13376564581</v>
      </c>
      <c r="N101" s="10">
        <v>1.4630000000000001</v>
      </c>
    </row>
    <row r="102" spans="1:14" x14ac:dyDescent="0.25">
      <c r="A102" s="59" t="s">
        <v>640</v>
      </c>
      <c r="B102" s="2">
        <v>18416.530571227569</v>
      </c>
      <c r="C102" s="2">
        <v>35387.608009652737</v>
      </c>
      <c r="D102" s="2">
        <v>42465.129611583281</v>
      </c>
      <c r="E102" s="2">
        <v>49542.651213513833</v>
      </c>
      <c r="F102" s="2">
        <v>56620.172815444377</v>
      </c>
      <c r="G102" s="2">
        <v>63697.694417374929</v>
      </c>
      <c r="H102" s="2">
        <v>70775.216019305473</v>
      </c>
      <c r="I102" s="2">
        <v>77852.737621236025</v>
      </c>
      <c r="J102" s="2">
        <v>84930.259223166562</v>
      </c>
      <c r="K102" s="2">
        <v>92007.780825097114</v>
      </c>
      <c r="L102" s="2">
        <v>99085.302427027651</v>
      </c>
      <c r="M102" s="2">
        <v>106162.8240289582</v>
      </c>
      <c r="N102" s="10">
        <v>1.4630000000000001</v>
      </c>
    </row>
    <row r="103" spans="1:14" x14ac:dyDescent="0.25">
      <c r="A103" s="59" t="s">
        <v>1046</v>
      </c>
      <c r="B103" s="2">
        <v>17925.805242597889</v>
      </c>
      <c r="C103" s="2">
        <v>16707.705628538661</v>
      </c>
      <c r="D103" s="2">
        <v>20049.246754246389</v>
      </c>
      <c r="E103" s="2">
        <v>23390.787879954121</v>
      </c>
      <c r="F103" s="2">
        <v>26732.32900566185</v>
      </c>
      <c r="G103" s="2">
        <v>30073.870131369578</v>
      </c>
      <c r="H103" s="2">
        <v>33415.411257077307</v>
      </c>
      <c r="I103" s="2">
        <v>36756.95238278505</v>
      </c>
      <c r="J103" s="2">
        <v>40098.493508492778</v>
      </c>
      <c r="K103" s="2">
        <v>43440.034634200507</v>
      </c>
      <c r="L103" s="2">
        <v>46781.575759908243</v>
      </c>
      <c r="M103" s="2">
        <v>50123.116885615971</v>
      </c>
      <c r="N103" s="10">
        <v>1.4630000000000001</v>
      </c>
    </row>
    <row r="104" spans="1:14" x14ac:dyDescent="0.25">
      <c r="A104" s="59" t="s">
        <v>1033</v>
      </c>
      <c r="B104" s="2">
        <v>17143.226321048242</v>
      </c>
      <c r="C104" s="2">
        <v>27097.382144402462</v>
      </c>
      <c r="D104" s="2">
        <v>32516.858573282949</v>
      </c>
      <c r="E104" s="2">
        <v>37936.335002163447</v>
      </c>
      <c r="F104" s="2">
        <v>43355.811431043941</v>
      </c>
      <c r="G104" s="2">
        <v>48775.287859924429</v>
      </c>
      <c r="H104" s="2">
        <v>54194.764288804923</v>
      </c>
      <c r="I104" s="2">
        <v>59614.240717685418</v>
      </c>
      <c r="J104" s="2">
        <v>65033.717146565898</v>
      </c>
      <c r="K104" s="2">
        <v>70453.193575446407</v>
      </c>
      <c r="L104" s="2">
        <v>75872.670004326894</v>
      </c>
      <c r="M104" s="2">
        <v>81292.146433207381</v>
      </c>
      <c r="N104" s="10">
        <v>1.4630000000000001</v>
      </c>
    </row>
    <row r="105" spans="1:14" x14ac:dyDescent="0.25">
      <c r="A105" s="59" t="s">
        <v>1062</v>
      </c>
      <c r="B105" s="2">
        <v>16647.05630824497</v>
      </c>
      <c r="C105" s="2">
        <v>32796.89566249647</v>
      </c>
      <c r="D105" s="2">
        <v>39356.274794995763</v>
      </c>
      <c r="E105" s="2">
        <v>45915.653927495063</v>
      </c>
      <c r="F105" s="2">
        <v>52475.033059994363</v>
      </c>
      <c r="G105" s="2">
        <v>59034.412192493648</v>
      </c>
      <c r="H105" s="2">
        <v>65593.791324992941</v>
      </c>
      <c r="I105" s="2">
        <v>72153.170457492248</v>
      </c>
      <c r="J105" s="2">
        <v>78712.549589991526</v>
      </c>
      <c r="K105" s="2">
        <v>85271.928722490833</v>
      </c>
      <c r="L105" s="2">
        <v>91831.307854990111</v>
      </c>
      <c r="M105" s="2">
        <v>98390.686987489404</v>
      </c>
      <c r="N105" s="10">
        <v>1.4630000000000001</v>
      </c>
    </row>
    <row r="106" spans="1:14" x14ac:dyDescent="0.25">
      <c r="A106" s="59" t="s">
        <v>1044</v>
      </c>
      <c r="B106" s="2">
        <v>16601.762491371581</v>
      </c>
      <c r="C106" s="2">
        <v>31560.195979942091</v>
      </c>
      <c r="D106" s="2">
        <v>37872.235175930502</v>
      </c>
      <c r="E106" s="2">
        <v>44184.274371918917</v>
      </c>
      <c r="F106" s="2">
        <v>50496.313567907353</v>
      </c>
      <c r="G106" s="2">
        <v>56808.35276389576</v>
      </c>
      <c r="H106" s="2">
        <v>63120.391959884168</v>
      </c>
      <c r="I106" s="2">
        <v>69432.431155872604</v>
      </c>
      <c r="J106" s="2">
        <v>75744.470351861004</v>
      </c>
      <c r="K106" s="2">
        <v>82056.509547849433</v>
      </c>
      <c r="L106" s="2">
        <v>88368.548743837833</v>
      </c>
      <c r="M106" s="2">
        <v>94680.587939826262</v>
      </c>
      <c r="N106" s="10">
        <v>1.4630000000000001</v>
      </c>
    </row>
    <row r="107" spans="1:14" x14ac:dyDescent="0.25">
      <c r="A107" s="59" t="s">
        <v>1037</v>
      </c>
      <c r="B107" s="2">
        <v>14991.36130961729</v>
      </c>
      <c r="C107" s="2">
        <v>26130.33493239808</v>
      </c>
      <c r="D107" s="2">
        <v>31356.401918877698</v>
      </c>
      <c r="E107" s="2">
        <v>36582.468905357317</v>
      </c>
      <c r="F107" s="2">
        <v>41808.535891836938</v>
      </c>
      <c r="G107" s="2">
        <v>47034.602878316553</v>
      </c>
      <c r="H107" s="2">
        <v>52260.669864796168</v>
      </c>
      <c r="I107" s="2">
        <v>57486.736851275789</v>
      </c>
      <c r="J107" s="2">
        <v>62712.803837755397</v>
      </c>
      <c r="K107" s="2">
        <v>67938.870824235026</v>
      </c>
      <c r="L107" s="2">
        <v>73164.937810714633</v>
      </c>
      <c r="M107" s="2">
        <v>78391.004797194255</v>
      </c>
      <c r="N107" s="10">
        <v>1.4630000000000001</v>
      </c>
    </row>
    <row r="108" spans="1:14" x14ac:dyDescent="0.25">
      <c r="A108" s="59" t="s">
        <v>715</v>
      </c>
      <c r="B108" s="2">
        <v>14546.220042404349</v>
      </c>
      <c r="C108" s="2">
        <v>14665.58866600645</v>
      </c>
      <c r="D108" s="2">
        <v>17598.706399207738</v>
      </c>
      <c r="E108" s="2">
        <v>20531.82413240903</v>
      </c>
      <c r="F108" s="2">
        <v>23464.941865610319</v>
      </c>
      <c r="G108" s="2">
        <v>26398.059598811611</v>
      </c>
      <c r="H108" s="2">
        <v>29331.1773320129</v>
      </c>
      <c r="I108" s="2">
        <v>32264.295065214199</v>
      </c>
      <c r="J108" s="2">
        <v>35197.412798415477</v>
      </c>
      <c r="K108" s="2">
        <v>38130.530531616772</v>
      </c>
      <c r="L108" s="2">
        <v>41063.648264818061</v>
      </c>
      <c r="M108" s="2">
        <v>43996.765998019357</v>
      </c>
      <c r="N108" s="10">
        <v>1.4630000000000001</v>
      </c>
    </row>
    <row r="109" spans="1:14" x14ac:dyDescent="0.25">
      <c r="A109" s="59" t="s">
        <v>719</v>
      </c>
      <c r="B109" s="2">
        <v>13861.95371042256</v>
      </c>
      <c r="C109" s="2">
        <v>13799.391749716589</v>
      </c>
      <c r="D109" s="2">
        <v>16559.270099659909</v>
      </c>
      <c r="E109" s="2">
        <v>19319.148449603232</v>
      </c>
      <c r="F109" s="2">
        <v>22079.026799546551</v>
      </c>
      <c r="G109" s="2">
        <v>24838.90514948987</v>
      </c>
      <c r="H109" s="2">
        <v>27598.78349943319</v>
      </c>
      <c r="I109" s="2">
        <v>30358.661849376509</v>
      </c>
      <c r="J109" s="2">
        <v>33118.540199319817</v>
      </c>
      <c r="K109" s="2">
        <v>35878.418549263137</v>
      </c>
      <c r="L109" s="2">
        <v>38638.296899206463</v>
      </c>
      <c r="M109" s="2">
        <v>41398.175249149783</v>
      </c>
      <c r="N109" s="10">
        <v>1.4630000000000001</v>
      </c>
    </row>
    <row r="110" spans="1:14" x14ac:dyDescent="0.25">
      <c r="A110" s="59" t="s">
        <v>1065</v>
      </c>
      <c r="B110" s="2">
        <v>13505.273102429121</v>
      </c>
      <c r="C110" s="2">
        <v>25734.183822374442</v>
      </c>
      <c r="D110" s="2">
        <v>30881.020586849329</v>
      </c>
      <c r="E110" s="2">
        <v>36027.857351324223</v>
      </c>
      <c r="F110" s="2">
        <v>41174.69411579911</v>
      </c>
      <c r="G110" s="2">
        <v>46321.530880273996</v>
      </c>
      <c r="H110" s="2">
        <v>51468.367644748883</v>
      </c>
      <c r="I110" s="2">
        <v>56615.204409223777</v>
      </c>
      <c r="J110" s="2">
        <v>61762.041173698657</v>
      </c>
      <c r="K110" s="2">
        <v>66908.877938173551</v>
      </c>
      <c r="L110" s="2">
        <v>72055.714702648431</v>
      </c>
      <c r="M110" s="2">
        <v>77202.551467123325</v>
      </c>
      <c r="N110" s="10">
        <v>1.4630000000000001</v>
      </c>
    </row>
    <row r="111" spans="1:14" x14ac:dyDescent="0.25">
      <c r="A111" s="59" t="s">
        <v>1254</v>
      </c>
      <c r="B111" s="2">
        <v>13006.830582844679</v>
      </c>
      <c r="C111" s="2">
        <v>24112.444636673921</v>
      </c>
      <c r="D111" s="2">
        <v>28934.933564008701</v>
      </c>
      <c r="E111" s="2">
        <v>33757.422491343488</v>
      </c>
      <c r="F111" s="2">
        <v>38579.911418678283</v>
      </c>
      <c r="G111" s="2">
        <v>43402.400346013063</v>
      </c>
      <c r="H111" s="2">
        <v>48224.889273347842</v>
      </c>
      <c r="I111" s="2">
        <v>53047.37820068263</v>
      </c>
      <c r="J111" s="2">
        <v>57869.867128017409</v>
      </c>
      <c r="K111" s="2">
        <v>62692.356055352197</v>
      </c>
      <c r="L111" s="2">
        <v>67514.844982686976</v>
      </c>
      <c r="M111" s="2">
        <v>72337.333910021756</v>
      </c>
      <c r="N111" s="10">
        <v>1.4630000000000001</v>
      </c>
    </row>
    <row r="112" spans="1:14" x14ac:dyDescent="0.25">
      <c r="A112" s="59" t="s">
        <v>724</v>
      </c>
      <c r="B112" s="2">
        <v>12975.36764686762</v>
      </c>
      <c r="C112" s="2">
        <v>16698.380442199508</v>
      </c>
      <c r="D112" s="2">
        <v>20038.056530639409</v>
      </c>
      <c r="E112" s="2">
        <v>23377.73261907931</v>
      </c>
      <c r="F112" s="2">
        <v>26717.408707519211</v>
      </c>
      <c r="G112" s="2">
        <v>30057.084795959119</v>
      </c>
      <c r="H112" s="2">
        <v>33396.760884399017</v>
      </c>
      <c r="I112" s="2">
        <v>36736.436972838921</v>
      </c>
      <c r="J112" s="2">
        <v>40076.113061278818</v>
      </c>
      <c r="K112" s="2">
        <v>43415.789149718723</v>
      </c>
      <c r="L112" s="2">
        <v>46755.46523815862</v>
      </c>
      <c r="M112" s="2">
        <v>50095.141326598517</v>
      </c>
      <c r="N112" s="10">
        <v>1.4630000000000001</v>
      </c>
    </row>
    <row r="113" spans="1:14" x14ac:dyDescent="0.25">
      <c r="A113" s="59" t="s">
        <v>1255</v>
      </c>
      <c r="B113" s="2">
        <v>12841.527016588991</v>
      </c>
      <c r="C113" s="2">
        <v>24515.326964613771</v>
      </c>
      <c r="D113" s="2">
        <v>29418.392357536519</v>
      </c>
      <c r="E113" s="2">
        <v>34321.457750459267</v>
      </c>
      <c r="F113" s="2">
        <v>39224.52314338203</v>
      </c>
      <c r="G113" s="2">
        <v>44127.588536304778</v>
      </c>
      <c r="H113" s="2">
        <v>49030.653929227527</v>
      </c>
      <c r="I113" s="2">
        <v>53933.719322150289</v>
      </c>
      <c r="J113" s="2">
        <v>58836.784715073038</v>
      </c>
      <c r="K113" s="2">
        <v>63739.850107995793</v>
      </c>
      <c r="L113" s="2">
        <v>68642.915500918549</v>
      </c>
      <c r="M113" s="2">
        <v>73545.980893841304</v>
      </c>
      <c r="N113" s="10">
        <v>1.4630000000000001</v>
      </c>
    </row>
    <row r="114" spans="1:14" x14ac:dyDescent="0.25">
      <c r="A114" s="59" t="s">
        <v>1038</v>
      </c>
      <c r="B114" s="2">
        <v>12459.115137343289</v>
      </c>
      <c r="C114" s="2">
        <v>23752.545274177341</v>
      </c>
      <c r="D114" s="2">
        <v>28503.054329012801</v>
      </c>
      <c r="E114" s="2">
        <v>33253.563383848268</v>
      </c>
      <c r="F114" s="2">
        <v>38004.072438683739</v>
      </c>
      <c r="G114" s="2">
        <v>42754.58149351921</v>
      </c>
      <c r="H114" s="2">
        <v>47505.090548354667</v>
      </c>
      <c r="I114" s="2">
        <v>52255.599603190138</v>
      </c>
      <c r="J114" s="2">
        <v>57006.108658025609</v>
      </c>
      <c r="K114" s="2">
        <v>61756.61771286108</v>
      </c>
      <c r="L114" s="2">
        <v>66507.126767696536</v>
      </c>
      <c r="M114" s="2">
        <v>71257.635822532015</v>
      </c>
      <c r="N114" s="10">
        <v>1.4630000000000001</v>
      </c>
    </row>
    <row r="115" spans="1:14" x14ac:dyDescent="0.25">
      <c r="A115" s="59" t="s">
        <v>1146</v>
      </c>
      <c r="B115" s="2">
        <v>12244.642494543299</v>
      </c>
      <c r="C115" s="2">
        <v>22953.933279807919</v>
      </c>
      <c r="D115" s="2">
        <v>27544.719935769499</v>
      </c>
      <c r="E115" s="2">
        <v>32135.506591731089</v>
      </c>
      <c r="F115" s="2">
        <v>36726.293247692673</v>
      </c>
      <c r="G115" s="2">
        <v>41317.079903654259</v>
      </c>
      <c r="H115" s="2">
        <v>45907.866559615839</v>
      </c>
      <c r="I115" s="2">
        <v>50498.653215577433</v>
      </c>
      <c r="J115" s="2">
        <v>55089.439871539013</v>
      </c>
      <c r="K115" s="2">
        <v>59680.226527500592</v>
      </c>
      <c r="L115" s="2">
        <v>64271.013183462172</v>
      </c>
      <c r="M115" s="2">
        <v>68861.799839423766</v>
      </c>
      <c r="N115" s="10">
        <v>1.4630000000000001</v>
      </c>
    </row>
    <row r="116" spans="1:14" x14ac:dyDescent="0.25">
      <c r="A116" s="59" t="s">
        <v>625</v>
      </c>
      <c r="B116" s="2">
        <v>12041.411543836641</v>
      </c>
      <c r="C116" s="2">
        <v>22584.763879374819</v>
      </c>
      <c r="D116" s="2">
        <v>27101.71665524978</v>
      </c>
      <c r="E116" s="2">
        <v>31618.669431124741</v>
      </c>
      <c r="F116" s="2">
        <v>36135.622206999709</v>
      </c>
      <c r="G116" s="2">
        <v>40652.57498287467</v>
      </c>
      <c r="H116" s="2">
        <v>45169.527758749631</v>
      </c>
      <c r="I116" s="2">
        <v>49686.480534624599</v>
      </c>
      <c r="J116" s="2">
        <v>54203.433310499553</v>
      </c>
      <c r="K116" s="2">
        <v>58720.386086374521</v>
      </c>
      <c r="L116" s="2">
        <v>63237.338862249482</v>
      </c>
      <c r="M116" s="2">
        <v>67754.291638124443</v>
      </c>
      <c r="N116" s="10">
        <v>1.4630000000000001</v>
      </c>
    </row>
    <row r="117" spans="1:14" x14ac:dyDescent="0.25">
      <c r="A117" s="59" t="s">
        <v>1086</v>
      </c>
      <c r="B117" s="2">
        <v>12027.640643870611</v>
      </c>
      <c r="C117" s="2">
        <v>13461.38106373657</v>
      </c>
      <c r="D117" s="2">
        <v>16153.657276483889</v>
      </c>
      <c r="E117" s="2">
        <v>18845.9334892312</v>
      </c>
      <c r="F117" s="2">
        <v>21538.209701978511</v>
      </c>
      <c r="G117" s="2">
        <v>24230.485914725828</v>
      </c>
      <c r="H117" s="2">
        <v>26922.762127473139</v>
      </c>
      <c r="I117" s="2">
        <v>29615.038340220461</v>
      </c>
      <c r="J117" s="2">
        <v>32307.314552967771</v>
      </c>
      <c r="K117" s="2">
        <v>34999.590765715089</v>
      </c>
      <c r="L117" s="2">
        <v>37691.8669784624</v>
      </c>
      <c r="M117" s="2">
        <v>40384.143191209718</v>
      </c>
      <c r="N117" s="10">
        <v>1.4630000000000001</v>
      </c>
    </row>
    <row r="118" spans="1:14" x14ac:dyDescent="0.25">
      <c r="A118" s="59" t="s">
        <v>1081</v>
      </c>
      <c r="B118" s="2">
        <v>11851.55545662998</v>
      </c>
      <c r="C118" s="2">
        <v>11453.774942455801</v>
      </c>
      <c r="D118" s="2">
        <v>13744.529930946959</v>
      </c>
      <c r="E118" s="2">
        <v>16035.28491943812</v>
      </c>
      <c r="F118" s="2">
        <v>18326.03990792928</v>
      </c>
      <c r="G118" s="2">
        <v>20616.794896420441</v>
      </c>
      <c r="H118" s="2">
        <v>22907.549884911601</v>
      </c>
      <c r="I118" s="2">
        <v>25198.304873402769</v>
      </c>
      <c r="J118" s="2">
        <v>27489.059861893929</v>
      </c>
      <c r="K118" s="2">
        <v>29779.81485038509</v>
      </c>
      <c r="L118" s="2">
        <v>32070.569838876239</v>
      </c>
      <c r="M118" s="2">
        <v>34361.324827367411</v>
      </c>
      <c r="N118" s="10">
        <v>1.4630000000000001</v>
      </c>
    </row>
    <row r="119" spans="1:14" x14ac:dyDescent="0.25">
      <c r="A119" s="59" t="s">
        <v>1077</v>
      </c>
      <c r="B119" s="2">
        <v>11748.098668070679</v>
      </c>
      <c r="C119" s="2">
        <v>23228.225425497261</v>
      </c>
      <c r="D119" s="2">
        <v>27873.87051059672</v>
      </c>
      <c r="E119" s="2">
        <v>32519.515595696172</v>
      </c>
      <c r="F119" s="2">
        <v>37165.160680795627</v>
      </c>
      <c r="G119" s="2">
        <v>41810.805765895078</v>
      </c>
      <c r="H119" s="2">
        <v>46456.45085099453</v>
      </c>
      <c r="I119" s="2">
        <v>51102.095936093989</v>
      </c>
      <c r="J119" s="2">
        <v>55747.741021193433</v>
      </c>
      <c r="K119" s="2">
        <v>60393.386106292892</v>
      </c>
      <c r="L119" s="2">
        <v>65039.031191392343</v>
      </c>
      <c r="M119" s="2">
        <v>69684.676276491795</v>
      </c>
      <c r="N119" s="10">
        <v>1.4630000000000001</v>
      </c>
    </row>
    <row r="120" spans="1:14" x14ac:dyDescent="0.25">
      <c r="A120" s="59" t="s">
        <v>700</v>
      </c>
      <c r="B120" s="2">
        <v>11628.03297973346</v>
      </c>
      <c r="C120" s="2">
        <v>22691.24613315261</v>
      </c>
      <c r="D120" s="2">
        <v>27229.495359783141</v>
      </c>
      <c r="E120" s="2">
        <v>31767.744586413661</v>
      </c>
      <c r="F120" s="2">
        <v>36305.993813044181</v>
      </c>
      <c r="G120" s="2">
        <v>40844.243039674708</v>
      </c>
      <c r="H120" s="2">
        <v>45382.492266305228</v>
      </c>
      <c r="I120" s="2">
        <v>49920.741492935747</v>
      </c>
      <c r="J120" s="2">
        <v>54458.990719566267</v>
      </c>
      <c r="K120" s="2">
        <v>58997.239946196787</v>
      </c>
      <c r="L120" s="2">
        <v>63535.489172827307</v>
      </c>
      <c r="M120" s="2">
        <v>68073.738399457841</v>
      </c>
      <c r="N120" s="10">
        <v>1.4630000000000001</v>
      </c>
    </row>
    <row r="121" spans="1:14" x14ac:dyDescent="0.25">
      <c r="A121" s="59" t="s">
        <v>1249</v>
      </c>
      <c r="B121" s="2">
        <v>11520.81649705193</v>
      </c>
      <c r="C121" s="2">
        <v>21976.848907296659</v>
      </c>
      <c r="D121" s="2">
        <v>26372.218688755991</v>
      </c>
      <c r="E121" s="2">
        <v>30767.58847021532</v>
      </c>
      <c r="F121" s="2">
        <v>35162.958251674652</v>
      </c>
      <c r="G121" s="2">
        <v>39558.328033133977</v>
      </c>
      <c r="H121" s="2">
        <v>43953.697814593317</v>
      </c>
      <c r="I121" s="2">
        <v>48349.06759605265</v>
      </c>
      <c r="J121" s="2">
        <v>52744.437377511982</v>
      </c>
      <c r="K121" s="2">
        <v>57139.807158971307</v>
      </c>
      <c r="L121" s="2">
        <v>61535.17694043064</v>
      </c>
      <c r="M121" s="2">
        <v>65930.546721889972</v>
      </c>
      <c r="N121" s="10">
        <v>1.4630000000000001</v>
      </c>
    </row>
    <row r="122" spans="1:14" x14ac:dyDescent="0.25">
      <c r="A122" s="59" t="s">
        <v>632</v>
      </c>
      <c r="B122" s="2">
        <v>11406.57924472261</v>
      </c>
      <c r="C122" s="2">
        <v>22641.525654954461</v>
      </c>
      <c r="D122" s="2">
        <v>27169.83078594536</v>
      </c>
      <c r="E122" s="2">
        <v>31698.135916936251</v>
      </c>
      <c r="F122" s="2">
        <v>36226.441047927146</v>
      </c>
      <c r="G122" s="2">
        <v>40754.746178918038</v>
      </c>
      <c r="H122" s="2">
        <v>45283.051309908929</v>
      </c>
      <c r="I122" s="2">
        <v>49811.356440899828</v>
      </c>
      <c r="J122" s="2">
        <v>54339.661571890712</v>
      </c>
      <c r="K122" s="2">
        <v>58867.966702881611</v>
      </c>
      <c r="L122" s="2">
        <v>63396.271833872503</v>
      </c>
      <c r="M122" s="2">
        <v>67924.576964863401</v>
      </c>
      <c r="N122" s="10">
        <v>1.4630000000000001</v>
      </c>
    </row>
    <row r="123" spans="1:14" x14ac:dyDescent="0.25">
      <c r="A123" s="59" t="s">
        <v>336</v>
      </c>
      <c r="B123" s="2">
        <v>11248.05294821938</v>
      </c>
      <c r="C123" s="2">
        <v>19074.843044324371</v>
      </c>
      <c r="D123" s="2">
        <v>22889.811653189248</v>
      </c>
      <c r="E123" s="2">
        <v>26704.780262054119</v>
      </c>
      <c r="F123" s="2">
        <v>30519.748870919</v>
      </c>
      <c r="G123" s="2">
        <v>34334.717479783867</v>
      </c>
      <c r="H123" s="2">
        <v>38149.686088648748</v>
      </c>
      <c r="I123" s="2">
        <v>41964.65469751363</v>
      </c>
      <c r="J123" s="2">
        <v>45779.623306378497</v>
      </c>
      <c r="K123" s="2">
        <v>49594.591915243378</v>
      </c>
      <c r="L123" s="2">
        <v>53409.560524108238</v>
      </c>
      <c r="M123" s="2">
        <v>57224.529132973134</v>
      </c>
      <c r="N123" s="10">
        <v>1.4630000000000001</v>
      </c>
    </row>
    <row r="124" spans="1:14" x14ac:dyDescent="0.25">
      <c r="A124" s="59" t="s">
        <v>744</v>
      </c>
      <c r="B124" s="2">
        <v>11043.080816170779</v>
      </c>
      <c r="C124" s="2">
        <v>14645.72923160304</v>
      </c>
      <c r="D124" s="2">
        <v>17574.875077923651</v>
      </c>
      <c r="E124" s="2">
        <v>20504.020924244262</v>
      </c>
      <c r="F124" s="2">
        <v>23433.166770564869</v>
      </c>
      <c r="G124" s="2">
        <v>26362.31261688548</v>
      </c>
      <c r="H124" s="2">
        <v>29291.45846320608</v>
      </c>
      <c r="I124" s="2">
        <v>32220.60430952669</v>
      </c>
      <c r="J124" s="2">
        <v>35149.750155847301</v>
      </c>
      <c r="K124" s="2">
        <v>38078.896002167909</v>
      </c>
      <c r="L124" s="2">
        <v>41008.041848488523</v>
      </c>
      <c r="M124" s="2">
        <v>43937.187694809123</v>
      </c>
      <c r="N124" s="10">
        <v>1.4630000000000001</v>
      </c>
    </row>
    <row r="125" spans="1:14" x14ac:dyDescent="0.25">
      <c r="A125" s="59" t="s">
        <v>745</v>
      </c>
      <c r="B125" s="2">
        <v>10931.953983628009</v>
      </c>
      <c r="C125" s="2">
        <v>11411.40632995848</v>
      </c>
      <c r="D125" s="2">
        <v>13693.687595950179</v>
      </c>
      <c r="E125" s="2">
        <v>15975.96886194187</v>
      </c>
      <c r="F125" s="2">
        <v>18258.25012793357</v>
      </c>
      <c r="G125" s="2">
        <v>20540.531393925259</v>
      </c>
      <c r="H125" s="2">
        <v>22822.812659916959</v>
      </c>
      <c r="I125" s="2">
        <v>25105.093925908659</v>
      </c>
      <c r="J125" s="2">
        <v>27387.375191900352</v>
      </c>
      <c r="K125" s="2">
        <v>29669.656457892052</v>
      </c>
      <c r="L125" s="2">
        <v>31951.937723883741</v>
      </c>
      <c r="M125" s="2">
        <v>34234.218989875437</v>
      </c>
      <c r="N125" s="10">
        <v>1.4630000000000001</v>
      </c>
    </row>
    <row r="126" spans="1:14" x14ac:dyDescent="0.25">
      <c r="A126" s="59" t="s">
        <v>746</v>
      </c>
      <c r="B126" s="2">
        <v>10914.97299816506</v>
      </c>
      <c r="C126" s="2">
        <v>21706.510371241751</v>
      </c>
      <c r="D126" s="2">
        <v>26047.812445490101</v>
      </c>
      <c r="E126" s="2">
        <v>30389.11451973845</v>
      </c>
      <c r="F126" s="2">
        <v>34730.416593986803</v>
      </c>
      <c r="G126" s="2">
        <v>39071.718668235153</v>
      </c>
      <c r="H126" s="2">
        <v>43413.020742483503</v>
      </c>
      <c r="I126" s="2">
        <v>47754.322816731859</v>
      </c>
      <c r="J126" s="2">
        <v>52095.624890980202</v>
      </c>
      <c r="K126" s="2">
        <v>56436.926965228558</v>
      </c>
      <c r="L126" s="2">
        <v>60778.229039476901</v>
      </c>
      <c r="M126" s="2">
        <v>65119.531113725257</v>
      </c>
      <c r="N126" s="10">
        <v>1.4630000000000001</v>
      </c>
    </row>
    <row r="127" spans="1:14" x14ac:dyDescent="0.25">
      <c r="A127" s="59" t="s">
        <v>1096</v>
      </c>
      <c r="B127" s="2">
        <v>10810.005607598619</v>
      </c>
      <c r="C127" s="2">
        <v>20259.20774510585</v>
      </c>
      <c r="D127" s="2">
        <v>24311.04929412702</v>
      </c>
      <c r="E127" s="2">
        <v>28362.89084314818</v>
      </c>
      <c r="F127" s="2">
        <v>32414.732392169361</v>
      </c>
      <c r="G127" s="2">
        <v>36466.573941190523</v>
      </c>
      <c r="H127" s="2">
        <v>40518.415490211693</v>
      </c>
      <c r="I127" s="2">
        <v>44570.257039232863</v>
      </c>
      <c r="J127" s="2">
        <v>48622.098588254034</v>
      </c>
      <c r="K127" s="2">
        <v>52673.940137275204</v>
      </c>
      <c r="L127" s="2">
        <v>56725.781686296366</v>
      </c>
      <c r="M127" s="2">
        <v>60777.623235317536</v>
      </c>
      <c r="N127" s="10">
        <v>1.4630000000000001</v>
      </c>
    </row>
    <row r="128" spans="1:14" x14ac:dyDescent="0.25">
      <c r="A128" s="59" t="s">
        <v>1107</v>
      </c>
      <c r="B128" s="2">
        <v>10563.098747141539</v>
      </c>
      <c r="C128" s="2">
        <v>24453.114515441961</v>
      </c>
      <c r="D128" s="2">
        <v>29343.73741853036</v>
      </c>
      <c r="E128" s="2">
        <v>34234.360321618748</v>
      </c>
      <c r="F128" s="2">
        <v>39124.983224707154</v>
      </c>
      <c r="G128" s="2">
        <v>44015.606127795538</v>
      </c>
      <c r="H128" s="2">
        <v>48906.229030883929</v>
      </c>
      <c r="I128" s="2">
        <v>53796.851933972328</v>
      </c>
      <c r="J128" s="2">
        <v>58687.474837060712</v>
      </c>
      <c r="K128" s="2">
        <v>63578.097740149111</v>
      </c>
      <c r="L128" s="2">
        <v>68468.720643237495</v>
      </c>
      <c r="M128" s="2">
        <v>73359.343546325894</v>
      </c>
      <c r="N128" s="10">
        <v>1.4630000000000001</v>
      </c>
    </row>
    <row r="129" spans="1:14" x14ac:dyDescent="0.25">
      <c r="A129" s="59" t="s">
        <v>1110</v>
      </c>
      <c r="B129" s="2">
        <v>10420.125870674319</v>
      </c>
      <c r="C129" s="2">
        <v>10886.403554381101</v>
      </c>
      <c r="D129" s="2">
        <v>13063.68426525731</v>
      </c>
      <c r="E129" s="2">
        <v>15240.964976133529</v>
      </c>
      <c r="F129" s="2">
        <v>17418.245687009749</v>
      </c>
      <c r="G129" s="2">
        <v>19595.526397885969</v>
      </c>
      <c r="H129" s="2">
        <v>21772.80710876219</v>
      </c>
      <c r="I129" s="2">
        <v>23950.087819638411</v>
      </c>
      <c r="J129" s="2">
        <v>26127.368530514628</v>
      </c>
      <c r="K129" s="2">
        <v>28304.649241390849</v>
      </c>
      <c r="L129" s="2">
        <v>30481.929952267059</v>
      </c>
      <c r="M129" s="2">
        <v>32659.21066314328</v>
      </c>
      <c r="N129" s="10">
        <v>1.4630000000000001</v>
      </c>
    </row>
    <row r="130" spans="1:14" x14ac:dyDescent="0.25">
      <c r="A130" s="59" t="s">
        <v>645</v>
      </c>
      <c r="B130" s="2">
        <v>10136.064126636849</v>
      </c>
      <c r="C130" s="2">
        <v>18716.109588888619</v>
      </c>
      <c r="D130" s="2">
        <v>22459.331506666342</v>
      </c>
      <c r="E130" s="2">
        <v>26202.553424444061</v>
      </c>
      <c r="F130" s="2">
        <v>29945.77534222179</v>
      </c>
      <c r="G130" s="2">
        <v>33688.997259999524</v>
      </c>
      <c r="H130" s="2">
        <v>37432.219177777239</v>
      </c>
      <c r="I130" s="2">
        <v>41175.441095554968</v>
      </c>
      <c r="J130" s="2">
        <v>44918.663013332683</v>
      </c>
      <c r="K130" s="2">
        <v>48661.884931110413</v>
      </c>
      <c r="L130" s="2">
        <v>52405.106848888128</v>
      </c>
      <c r="M130" s="2">
        <v>56148.328766665858</v>
      </c>
      <c r="N130" s="10">
        <v>1.4630000000000001</v>
      </c>
    </row>
    <row r="131" spans="1:14" x14ac:dyDescent="0.25">
      <c r="A131" s="59" t="s">
        <v>755</v>
      </c>
      <c r="B131" s="2">
        <v>10120.096440681649</v>
      </c>
      <c r="C131" s="2">
        <v>13370.090010378741</v>
      </c>
      <c r="D131" s="2">
        <v>16044.10801245449</v>
      </c>
      <c r="E131" s="2">
        <v>18718.126014530229</v>
      </c>
      <c r="F131" s="2">
        <v>21392.14401660598</v>
      </c>
      <c r="G131" s="2">
        <v>24066.162018681731</v>
      </c>
      <c r="H131" s="2">
        <v>26740.180020757482</v>
      </c>
      <c r="I131" s="2">
        <v>29414.198022833229</v>
      </c>
      <c r="J131" s="2">
        <v>32088.216024908968</v>
      </c>
      <c r="K131" s="2">
        <v>34762.234026984719</v>
      </c>
      <c r="L131" s="2">
        <v>37436.252029060473</v>
      </c>
      <c r="M131" s="2">
        <v>40110.270031136213</v>
      </c>
      <c r="N131" s="10">
        <v>1.4630000000000001</v>
      </c>
    </row>
    <row r="132" spans="1:14" x14ac:dyDescent="0.25">
      <c r="A132" s="59" t="s">
        <v>726</v>
      </c>
      <c r="B132" s="2">
        <v>9529.4856287719103</v>
      </c>
      <c r="C132" s="2">
        <v>15410.054977971429</v>
      </c>
      <c r="D132" s="2">
        <v>18492.06597356571</v>
      </c>
      <c r="E132" s="2">
        <v>21574.07696916</v>
      </c>
      <c r="F132" s="2">
        <v>24656.087964754279</v>
      </c>
      <c r="G132" s="2">
        <v>27738.098960348569</v>
      </c>
      <c r="H132" s="2">
        <v>30820.109955942851</v>
      </c>
      <c r="I132" s="2">
        <v>33902.120951537137</v>
      </c>
      <c r="J132" s="2">
        <v>36984.13194713142</v>
      </c>
      <c r="K132" s="2">
        <v>40066.14294272571</v>
      </c>
      <c r="L132" s="2">
        <v>43148.153938319992</v>
      </c>
      <c r="M132" s="2">
        <v>46230.164933914282</v>
      </c>
      <c r="N132" s="10">
        <v>1.4630000000000001</v>
      </c>
    </row>
    <row r="133" spans="1:14" x14ac:dyDescent="0.25">
      <c r="A133" s="59" t="s">
        <v>756</v>
      </c>
      <c r="B133" s="2">
        <v>9436.3628572692505</v>
      </c>
      <c r="C133" s="2">
        <v>17349.25417604189</v>
      </c>
      <c r="D133" s="2">
        <v>20819.105011250271</v>
      </c>
      <c r="E133" s="2">
        <v>24288.955846458641</v>
      </c>
      <c r="F133" s="2">
        <v>27758.806681667029</v>
      </c>
      <c r="G133" s="2">
        <v>31228.657516875399</v>
      </c>
      <c r="H133" s="2">
        <v>34698.50835208378</v>
      </c>
      <c r="I133" s="2">
        <v>38168.359187292161</v>
      </c>
      <c r="J133" s="2">
        <v>41638.210022500527</v>
      </c>
      <c r="K133" s="2">
        <v>45108.060857708922</v>
      </c>
      <c r="L133" s="2">
        <v>48577.911692917289</v>
      </c>
      <c r="M133" s="2">
        <v>52047.76252812567</v>
      </c>
      <c r="N133" s="10">
        <v>1.4630000000000001</v>
      </c>
    </row>
    <row r="134" spans="1:14" x14ac:dyDescent="0.25">
      <c r="A134" s="59" t="s">
        <v>1104</v>
      </c>
      <c r="B134" s="2">
        <v>9275.5134013473544</v>
      </c>
      <c r="C134" s="2">
        <v>19114.193547401072</v>
      </c>
      <c r="D134" s="2">
        <v>22937.032256881281</v>
      </c>
      <c r="E134" s="2">
        <v>26759.870966361501</v>
      </c>
      <c r="F134" s="2">
        <v>30582.709675841721</v>
      </c>
      <c r="G134" s="2">
        <v>34405.548385321927</v>
      </c>
      <c r="H134" s="2">
        <v>38228.387094802143</v>
      </c>
      <c r="I134" s="2">
        <v>42051.22580428236</v>
      </c>
      <c r="J134" s="2">
        <v>45874.064513762569</v>
      </c>
      <c r="K134" s="2">
        <v>49696.903223242793</v>
      </c>
      <c r="L134" s="2">
        <v>53519.741932722987</v>
      </c>
      <c r="M134" s="2">
        <v>57342.580642203218</v>
      </c>
      <c r="N134" s="10">
        <v>1.4630000000000001</v>
      </c>
    </row>
    <row r="135" spans="1:14" x14ac:dyDescent="0.25">
      <c r="A135" s="59" t="s">
        <v>1111</v>
      </c>
      <c r="B135" s="2">
        <v>8973.9240812525422</v>
      </c>
      <c r="C135" s="2">
        <v>17810.641155547881</v>
      </c>
      <c r="D135" s="2">
        <v>21372.769386657459</v>
      </c>
      <c r="E135" s="2">
        <v>24934.897617767041</v>
      </c>
      <c r="F135" s="2">
        <v>28497.025848876619</v>
      </c>
      <c r="G135" s="2">
        <v>32059.15407998619</v>
      </c>
      <c r="H135" s="2">
        <v>35621.282311095769</v>
      </c>
      <c r="I135" s="2">
        <v>39183.410542205347</v>
      </c>
      <c r="J135" s="2">
        <v>42745.538773314918</v>
      </c>
      <c r="K135" s="2">
        <v>46307.667004424497</v>
      </c>
      <c r="L135" s="2">
        <v>49869.795235534068</v>
      </c>
      <c r="M135" s="2">
        <v>53431.923466643653</v>
      </c>
      <c r="N135" s="10">
        <v>1.4630000000000001</v>
      </c>
    </row>
    <row r="136" spans="1:14" x14ac:dyDescent="0.25">
      <c r="A136" s="59" t="s">
        <v>734</v>
      </c>
      <c r="B136" s="2">
        <v>8392.707085324786</v>
      </c>
      <c r="C136" s="2">
        <v>15550.95488159948</v>
      </c>
      <c r="D136" s="2">
        <v>18661.145857919379</v>
      </c>
      <c r="E136" s="2">
        <v>21771.336834239279</v>
      </c>
      <c r="F136" s="2">
        <v>24881.527810559171</v>
      </c>
      <c r="G136" s="2">
        <v>27991.718786879072</v>
      </c>
      <c r="H136" s="2">
        <v>31101.909763198961</v>
      </c>
      <c r="I136" s="2">
        <v>34212.100739518857</v>
      </c>
      <c r="J136" s="2">
        <v>37322.291715838757</v>
      </c>
      <c r="K136" s="2">
        <v>40432.482692158657</v>
      </c>
      <c r="L136" s="2">
        <v>43542.67366847855</v>
      </c>
      <c r="M136" s="2">
        <v>46652.86464479845</v>
      </c>
      <c r="N136" s="10">
        <v>1.4630000000000001</v>
      </c>
    </row>
    <row r="137" spans="1:14" x14ac:dyDescent="0.25">
      <c r="A137" s="59" t="s">
        <v>1147</v>
      </c>
      <c r="B137" s="2">
        <v>7534.3311522088798</v>
      </c>
      <c r="C137" s="2">
        <v>13091.803518459319</v>
      </c>
      <c r="D137" s="2">
        <v>15710.16422215119</v>
      </c>
      <c r="E137" s="2">
        <v>18328.524925843049</v>
      </c>
      <c r="F137" s="2">
        <v>20946.885629534921</v>
      </c>
      <c r="G137" s="2">
        <v>23565.24633322678</v>
      </c>
      <c r="H137" s="2">
        <v>26183.607036918649</v>
      </c>
      <c r="I137" s="2">
        <v>28801.967740610511</v>
      </c>
      <c r="J137" s="2">
        <v>31420.328444302369</v>
      </c>
      <c r="K137" s="2">
        <v>34038.689147994242</v>
      </c>
      <c r="L137" s="2">
        <v>36657.049851686097</v>
      </c>
      <c r="M137" s="2">
        <v>39275.410555377966</v>
      </c>
      <c r="N137" s="10">
        <v>1.4630000000000001</v>
      </c>
    </row>
    <row r="138" spans="1:14" x14ac:dyDescent="0.25">
      <c r="A138" s="59" t="s">
        <v>1136</v>
      </c>
      <c r="B138" s="2">
        <v>7433.9164560480413</v>
      </c>
      <c r="C138" s="2">
        <v>15138.693782104951</v>
      </c>
      <c r="D138" s="2">
        <v>18166.43253852594</v>
      </c>
      <c r="E138" s="2">
        <v>21194.171294946929</v>
      </c>
      <c r="F138" s="2">
        <v>24221.910051367919</v>
      </c>
      <c r="G138" s="2">
        <v>27249.648807788901</v>
      </c>
      <c r="H138" s="2">
        <v>30277.38756420989</v>
      </c>
      <c r="I138" s="2">
        <v>33305.126320630887</v>
      </c>
      <c r="J138" s="2">
        <v>36332.865077051873</v>
      </c>
      <c r="K138" s="2">
        <v>39360.603833472873</v>
      </c>
      <c r="L138" s="2">
        <v>42388.342589893851</v>
      </c>
      <c r="M138" s="2">
        <v>45416.081346314837</v>
      </c>
      <c r="N138" s="10">
        <v>1.4630000000000001</v>
      </c>
    </row>
    <row r="139" spans="1:14" x14ac:dyDescent="0.25">
      <c r="A139" s="59" t="s">
        <v>334</v>
      </c>
      <c r="B139" s="2">
        <v>7238.7998304392186</v>
      </c>
      <c r="C139" s="2">
        <v>13841.79154447843</v>
      </c>
      <c r="D139" s="2">
        <v>16610.149853374111</v>
      </c>
      <c r="E139" s="2">
        <v>19378.508162269791</v>
      </c>
      <c r="F139" s="2">
        <v>22146.866471165489</v>
      </c>
      <c r="G139" s="2">
        <v>24915.224780061169</v>
      </c>
      <c r="H139" s="2">
        <v>27683.58308895685</v>
      </c>
      <c r="I139" s="2">
        <v>30451.941397852541</v>
      </c>
      <c r="J139" s="2">
        <v>33220.299706748221</v>
      </c>
      <c r="K139" s="2">
        <v>35988.658015643909</v>
      </c>
      <c r="L139" s="2">
        <v>38757.016324539589</v>
      </c>
      <c r="M139" s="2">
        <v>41525.374633435284</v>
      </c>
      <c r="N139" s="10">
        <v>1.4630000000000001</v>
      </c>
    </row>
    <row r="140" spans="1:14" x14ac:dyDescent="0.25">
      <c r="A140" s="59" t="s">
        <v>1143</v>
      </c>
      <c r="B140" s="2">
        <v>7208.24707861555</v>
      </c>
      <c r="C140" s="2">
        <v>13549.740373340381</v>
      </c>
      <c r="D140" s="2">
        <v>16259.688448008461</v>
      </c>
      <c r="E140" s="2">
        <v>18969.63652267653</v>
      </c>
      <c r="F140" s="2">
        <v>21679.584597344608</v>
      </c>
      <c r="G140" s="2">
        <v>24389.53267201269</v>
      </c>
      <c r="H140" s="2">
        <v>27099.480746680762</v>
      </c>
      <c r="I140" s="2">
        <v>29809.42882134884</v>
      </c>
      <c r="J140" s="2">
        <v>32519.376896016911</v>
      </c>
      <c r="K140" s="2">
        <v>35229.324970684989</v>
      </c>
      <c r="L140" s="2">
        <v>37939.27304535306</v>
      </c>
      <c r="M140" s="2">
        <v>40649.221120021153</v>
      </c>
      <c r="N140" s="10">
        <v>1.4630000000000001</v>
      </c>
    </row>
    <row r="141" spans="1:14" x14ac:dyDescent="0.25">
      <c r="A141" s="59" t="s">
        <v>784</v>
      </c>
      <c r="B141" s="2">
        <v>7164.2474185749761</v>
      </c>
      <c r="C141" s="2">
        <v>19095.69595353671</v>
      </c>
      <c r="D141" s="2">
        <v>22914.835144244051</v>
      </c>
      <c r="E141" s="2">
        <v>26733.974334951388</v>
      </c>
      <c r="F141" s="2">
        <v>30553.11352565874</v>
      </c>
      <c r="G141" s="2">
        <v>34372.252716366078</v>
      </c>
      <c r="H141" s="2">
        <v>38191.391907073419</v>
      </c>
      <c r="I141" s="2">
        <v>42010.531097780768</v>
      </c>
      <c r="J141" s="2">
        <v>45829.670288488102</v>
      </c>
      <c r="K141" s="2">
        <v>49648.80947919545</v>
      </c>
      <c r="L141" s="2">
        <v>53467.948669902777</v>
      </c>
      <c r="M141" s="2">
        <v>57287.087860610132</v>
      </c>
      <c r="N141" s="10">
        <v>1.4630000000000001</v>
      </c>
    </row>
    <row r="142" spans="1:14" x14ac:dyDescent="0.25">
      <c r="A142" s="59" t="s">
        <v>695</v>
      </c>
      <c r="B142" s="2">
        <v>6940.7392531730584</v>
      </c>
      <c r="C142" s="2">
        <v>13287.41987495347</v>
      </c>
      <c r="D142" s="2">
        <v>15944.90384994417</v>
      </c>
      <c r="E142" s="2">
        <v>18602.38782493486</v>
      </c>
      <c r="F142" s="2">
        <v>21259.87179992556</v>
      </c>
      <c r="G142" s="2">
        <v>23917.35577491625</v>
      </c>
      <c r="H142" s="2">
        <v>26574.839749906951</v>
      </c>
      <c r="I142" s="2">
        <v>29232.32372489764</v>
      </c>
      <c r="J142" s="2">
        <v>31889.80769988833</v>
      </c>
      <c r="K142" s="2">
        <v>34547.29167487903</v>
      </c>
      <c r="L142" s="2">
        <v>37204.77564986972</v>
      </c>
      <c r="M142" s="2">
        <v>39862.259624860417</v>
      </c>
      <c r="N142" s="10">
        <v>1.4630000000000001</v>
      </c>
    </row>
    <row r="143" spans="1:14" x14ac:dyDescent="0.25">
      <c r="A143" s="59" t="s">
        <v>1269</v>
      </c>
      <c r="B143" s="2">
        <v>6709.5256097464408</v>
      </c>
      <c r="C143" s="2">
        <v>12826.00837875483</v>
      </c>
      <c r="D143" s="2">
        <v>15391.210054505789</v>
      </c>
      <c r="E143" s="2">
        <v>17956.411730256761</v>
      </c>
      <c r="F143" s="2">
        <v>20521.613406007731</v>
      </c>
      <c r="G143" s="2">
        <v>23086.81508175869</v>
      </c>
      <c r="H143" s="2">
        <v>25652.01675750966</v>
      </c>
      <c r="I143" s="2">
        <v>28217.21843326063</v>
      </c>
      <c r="J143" s="2">
        <v>30782.420109011589</v>
      </c>
      <c r="K143" s="2">
        <v>33347.621784762559</v>
      </c>
      <c r="L143" s="2">
        <v>35912.823460513522</v>
      </c>
      <c r="M143" s="2">
        <v>38478.025136264492</v>
      </c>
      <c r="N143" s="10">
        <v>1.4630000000000001</v>
      </c>
    </row>
    <row r="144" spans="1:14" x14ac:dyDescent="0.25">
      <c r="A144" s="59" t="s">
        <v>1149</v>
      </c>
      <c r="B144" s="2">
        <v>6466.3390143610022</v>
      </c>
      <c r="C144" s="2">
        <v>12311.02003640299</v>
      </c>
      <c r="D144" s="2">
        <v>14773.22404368358</v>
      </c>
      <c r="E144" s="2">
        <v>17235.428050964179</v>
      </c>
      <c r="F144" s="2">
        <v>19697.632058244781</v>
      </c>
      <c r="G144" s="2">
        <v>22159.836065525371</v>
      </c>
      <c r="H144" s="2">
        <v>24622.040072805969</v>
      </c>
      <c r="I144" s="2">
        <v>27084.24408008657</v>
      </c>
      <c r="J144" s="2">
        <v>29546.44808736716</v>
      </c>
      <c r="K144" s="2">
        <v>32008.652094647761</v>
      </c>
      <c r="L144" s="2">
        <v>34470.856101928359</v>
      </c>
      <c r="M144" s="2">
        <v>36933.060109208956</v>
      </c>
      <c r="N144" s="10">
        <v>1.4630000000000001</v>
      </c>
    </row>
    <row r="145" spans="1:14" x14ac:dyDescent="0.25">
      <c r="A145" s="59" t="s">
        <v>785</v>
      </c>
      <c r="B145" s="2">
        <v>6430.1027133889511</v>
      </c>
      <c r="C145" s="2">
        <v>11864.87853433728</v>
      </c>
      <c r="D145" s="2">
        <v>14237.854241204741</v>
      </c>
      <c r="E145" s="2">
        <v>16610.829948072202</v>
      </c>
      <c r="F145" s="2">
        <v>18983.80565493965</v>
      </c>
      <c r="G145" s="2">
        <v>21356.781361807109</v>
      </c>
      <c r="H145" s="2">
        <v>23729.757068674571</v>
      </c>
      <c r="I145" s="2">
        <v>26102.73277554203</v>
      </c>
      <c r="J145" s="2">
        <v>28475.708482409482</v>
      </c>
      <c r="K145" s="2">
        <v>30848.684189276941</v>
      </c>
      <c r="L145" s="2">
        <v>33221.659896144403</v>
      </c>
      <c r="M145" s="2">
        <v>35594.635603011848</v>
      </c>
      <c r="N145" s="10">
        <v>1.4630000000000001</v>
      </c>
    </row>
    <row r="146" spans="1:14" x14ac:dyDescent="0.25">
      <c r="A146" s="59" t="s">
        <v>977</v>
      </c>
      <c r="B146" s="2">
        <v>6183.4431474570238</v>
      </c>
      <c r="C146" s="2">
        <v>9325.7133936816244</v>
      </c>
      <c r="D146" s="2">
        <v>11190.85607241795</v>
      </c>
      <c r="E146" s="2">
        <v>13055.998751154269</v>
      </c>
      <c r="F146" s="2">
        <v>14921.1414298906</v>
      </c>
      <c r="G146" s="2">
        <v>16786.284108626929</v>
      </c>
      <c r="H146" s="2">
        <v>18651.426787363249</v>
      </c>
      <c r="I146" s="2">
        <v>20516.56946609958</v>
      </c>
      <c r="J146" s="2">
        <v>22381.712144835899</v>
      </c>
      <c r="K146" s="2">
        <v>24246.854823572219</v>
      </c>
      <c r="L146" s="2">
        <v>26111.99750230855</v>
      </c>
      <c r="M146" s="2">
        <v>27977.14018104487</v>
      </c>
      <c r="N146" s="10">
        <v>1.4630000000000001</v>
      </c>
    </row>
    <row r="147" spans="1:14" x14ac:dyDescent="0.25">
      <c r="A147" s="59" t="s">
        <v>788</v>
      </c>
      <c r="B147" s="2">
        <v>6129.2424732514728</v>
      </c>
      <c r="C147" s="2">
        <v>14075.857578866069</v>
      </c>
      <c r="D147" s="2">
        <v>16891.029094639282</v>
      </c>
      <c r="E147" s="2">
        <v>19706.200610412488</v>
      </c>
      <c r="F147" s="2">
        <v>22521.37212618571</v>
      </c>
      <c r="G147" s="2">
        <v>25336.54364195892</v>
      </c>
      <c r="H147" s="2">
        <v>28151.715157732131</v>
      </c>
      <c r="I147" s="2">
        <v>30966.886673505349</v>
      </c>
      <c r="J147" s="2">
        <v>33782.058189278563</v>
      </c>
      <c r="K147" s="2">
        <v>36597.229705051774</v>
      </c>
      <c r="L147" s="2">
        <v>39412.401220824977</v>
      </c>
      <c r="M147" s="2">
        <v>42227.572736598202</v>
      </c>
      <c r="N147" s="10">
        <v>1.4630000000000001</v>
      </c>
    </row>
    <row r="148" spans="1:14" x14ac:dyDescent="0.25">
      <c r="A148" s="59" t="s">
        <v>1215</v>
      </c>
      <c r="B148" s="2">
        <v>5965.5303090833604</v>
      </c>
      <c r="C148" s="2">
        <v>10407.963315566771</v>
      </c>
      <c r="D148" s="2">
        <v>12489.55597868012</v>
      </c>
      <c r="E148" s="2">
        <v>14571.148641793479</v>
      </c>
      <c r="F148" s="2">
        <v>16652.741304906831</v>
      </c>
      <c r="G148" s="2">
        <v>18734.33396802019</v>
      </c>
      <c r="H148" s="2">
        <v>20815.926631133541</v>
      </c>
      <c r="I148" s="2">
        <v>22897.519294246889</v>
      </c>
      <c r="J148" s="2">
        <v>24979.111957360241</v>
      </c>
      <c r="K148" s="2">
        <v>27060.7046204736</v>
      </c>
      <c r="L148" s="2">
        <v>29142.297283586951</v>
      </c>
      <c r="M148" s="2">
        <v>31223.88994670031</v>
      </c>
      <c r="N148" s="10">
        <v>1.4630000000000001</v>
      </c>
    </row>
    <row r="149" spans="1:14" x14ac:dyDescent="0.25">
      <c r="A149" s="59" t="s">
        <v>1058</v>
      </c>
      <c r="B149" s="2">
        <v>5947.1706568902046</v>
      </c>
      <c r="C149" s="2">
        <v>11242.46690601463</v>
      </c>
      <c r="D149" s="2">
        <v>13490.960287217549</v>
      </c>
      <c r="E149" s="2">
        <v>15739.45366842048</v>
      </c>
      <c r="F149" s="2">
        <v>17987.947049623399</v>
      </c>
      <c r="G149" s="2">
        <v>20236.440430826329</v>
      </c>
      <c r="H149" s="2">
        <v>22484.933812029249</v>
      </c>
      <c r="I149" s="2">
        <v>24733.427193232179</v>
      </c>
      <c r="J149" s="2">
        <v>26981.920574435098</v>
      </c>
      <c r="K149" s="2">
        <v>29230.413955638029</v>
      </c>
      <c r="L149" s="2">
        <v>31478.907336840952</v>
      </c>
      <c r="M149" s="2">
        <v>33727.400718043878</v>
      </c>
      <c r="N149" s="10">
        <v>1.4630000000000001</v>
      </c>
    </row>
    <row r="150" spans="1:14" x14ac:dyDescent="0.25">
      <c r="A150" s="59" t="s">
        <v>701</v>
      </c>
      <c r="B150" s="2">
        <v>5873.0122851351543</v>
      </c>
      <c r="C150" s="2">
        <v>12202.982852453561</v>
      </c>
      <c r="D150" s="2">
        <v>14643.579422944271</v>
      </c>
      <c r="E150" s="2">
        <v>17084.175993434979</v>
      </c>
      <c r="F150" s="2">
        <v>19524.77256392569</v>
      </c>
      <c r="G150" s="2">
        <v>21965.369134416411</v>
      </c>
      <c r="H150" s="2">
        <v>24405.965704907121</v>
      </c>
      <c r="I150" s="2">
        <v>26846.562275397831</v>
      </c>
      <c r="J150" s="2">
        <v>29287.158845888542</v>
      </c>
      <c r="K150" s="2">
        <v>31727.755416379248</v>
      </c>
      <c r="L150" s="2">
        <v>34168.351986869973</v>
      </c>
      <c r="M150" s="2">
        <v>36608.94855736068</v>
      </c>
      <c r="N150" s="10">
        <v>1.4630000000000001</v>
      </c>
    </row>
    <row r="151" spans="1:14" x14ac:dyDescent="0.25">
      <c r="A151" s="59" t="s">
        <v>786</v>
      </c>
      <c r="B151" s="2">
        <v>5407.1939705337727</v>
      </c>
      <c r="C151" s="2">
        <v>10993.825976653599</v>
      </c>
      <c r="D151" s="2">
        <v>13192.591171984321</v>
      </c>
      <c r="E151" s="2">
        <v>15391.35636731504</v>
      </c>
      <c r="F151" s="2">
        <v>17590.12156264576</v>
      </c>
      <c r="G151" s="2">
        <v>19788.886757976481</v>
      </c>
      <c r="H151" s="2">
        <v>21987.651953307199</v>
      </c>
      <c r="I151" s="2">
        <v>24186.41714863792</v>
      </c>
      <c r="J151" s="2">
        <v>26385.182343968641</v>
      </c>
      <c r="K151" s="2">
        <v>28583.947539299359</v>
      </c>
      <c r="L151" s="2">
        <v>30782.71273463008</v>
      </c>
      <c r="M151" s="2">
        <v>32981.477929960798</v>
      </c>
      <c r="N151" s="10">
        <v>1.4630000000000001</v>
      </c>
    </row>
    <row r="152" spans="1:14" x14ac:dyDescent="0.25">
      <c r="A152" s="59" t="s">
        <v>789</v>
      </c>
      <c r="B152" s="2">
        <v>5205.8264768232921</v>
      </c>
      <c r="C152" s="2">
        <v>10927.076092490041</v>
      </c>
      <c r="D152" s="2">
        <v>13112.491310988051</v>
      </c>
      <c r="E152" s="2">
        <v>15297.90652948605</v>
      </c>
      <c r="F152" s="2">
        <v>17483.32174798406</v>
      </c>
      <c r="G152" s="2">
        <v>19668.736966482069</v>
      </c>
      <c r="H152" s="2">
        <v>21854.152184980081</v>
      </c>
      <c r="I152" s="2">
        <v>24039.56740347809</v>
      </c>
      <c r="J152" s="2">
        <v>26224.982621976091</v>
      </c>
      <c r="K152" s="2">
        <v>28410.397840474099</v>
      </c>
      <c r="L152" s="2">
        <v>30595.813058972111</v>
      </c>
      <c r="M152" s="2">
        <v>32781.228277470123</v>
      </c>
      <c r="N152" s="10">
        <v>1.4630000000000001</v>
      </c>
    </row>
    <row r="153" spans="1:14" x14ac:dyDescent="0.25">
      <c r="A153" s="59" t="s">
        <v>683</v>
      </c>
      <c r="B153" s="2">
        <v>3926.0538201215759</v>
      </c>
      <c r="C153" s="2">
        <v>7388.0039718077451</v>
      </c>
      <c r="D153" s="2">
        <v>8865.6047661692937</v>
      </c>
      <c r="E153" s="2">
        <v>10343.20556053084</v>
      </c>
      <c r="F153" s="2">
        <v>11820.806354892389</v>
      </c>
      <c r="G153" s="2">
        <v>13298.407149253941</v>
      </c>
      <c r="H153" s="2">
        <v>14776.00794361549</v>
      </c>
      <c r="I153" s="2">
        <v>16253.60873797704</v>
      </c>
      <c r="J153" s="2">
        <v>17731.209532338591</v>
      </c>
      <c r="K153" s="2">
        <v>19208.810326700139</v>
      </c>
      <c r="L153" s="2">
        <v>20686.41112106169</v>
      </c>
      <c r="M153" s="2">
        <v>22164.011915423231</v>
      </c>
      <c r="N153" s="10">
        <v>1.4630000000000001</v>
      </c>
    </row>
    <row r="154" spans="1:14" x14ac:dyDescent="0.25">
      <c r="A154" s="59" t="s">
        <v>668</v>
      </c>
      <c r="B154" s="2">
        <v>1157.16399720407</v>
      </c>
      <c r="C154" s="2">
        <v>2043.9521514631269</v>
      </c>
      <c r="D154" s="2">
        <v>2452.7425817557519</v>
      </c>
      <c r="E154" s="2">
        <v>2861.5330120483782</v>
      </c>
      <c r="F154" s="2">
        <v>3270.323442341004</v>
      </c>
      <c r="G154" s="2">
        <v>3679.1138726336289</v>
      </c>
      <c r="H154" s="2">
        <v>4087.9043029262539</v>
      </c>
      <c r="I154" s="2">
        <v>4496.6947332188802</v>
      </c>
      <c r="J154" s="2">
        <v>4905.4851635115047</v>
      </c>
      <c r="K154" s="2">
        <v>5314.2755938041309</v>
      </c>
      <c r="L154" s="2">
        <v>5723.0660240967554</v>
      </c>
      <c r="M154" s="2">
        <v>6131.8564543893817</v>
      </c>
      <c r="N154" s="10">
        <v>1.4630000000000001</v>
      </c>
    </row>
    <row r="155" spans="1:14" x14ac:dyDescent="0.25">
      <c r="A155" s="59" t="s">
        <v>979</v>
      </c>
      <c r="B155" s="2">
        <v>941.56505224445277</v>
      </c>
      <c r="C155" s="2">
        <v>1408.320797099298</v>
      </c>
      <c r="D155" s="2">
        <v>1689.984956519158</v>
      </c>
      <c r="E155" s="2">
        <v>1971.6491159390171</v>
      </c>
      <c r="F155" s="2">
        <v>2253.313275358877</v>
      </c>
      <c r="G155" s="2">
        <v>2534.977434778737</v>
      </c>
      <c r="H155" s="2">
        <v>2816.6415941985961</v>
      </c>
      <c r="I155" s="2">
        <v>3098.305753618456</v>
      </c>
      <c r="J155" s="2">
        <v>3379.9699130383151</v>
      </c>
      <c r="K155" s="2">
        <v>3661.6340724581751</v>
      </c>
      <c r="L155" s="2">
        <v>3943.2982318780341</v>
      </c>
      <c r="M155" s="2">
        <v>4224.9623912978941</v>
      </c>
      <c r="N155" s="10">
        <v>1.4630000000000001</v>
      </c>
    </row>
    <row r="156" spans="1:14" x14ac:dyDescent="0.25">
      <c r="A156" s="59" t="s">
        <v>737</v>
      </c>
      <c r="B156" s="2">
        <v>911.56484080720315</v>
      </c>
      <c r="C156" s="2">
        <v>20907.92174940545</v>
      </c>
      <c r="D156" s="2">
        <v>25089.50609928654</v>
      </c>
      <c r="E156" s="2">
        <v>29271.090449167619</v>
      </c>
      <c r="F156" s="2">
        <v>33452.674799048713</v>
      </c>
      <c r="G156" s="2">
        <v>37634.259148929807</v>
      </c>
      <c r="H156" s="2">
        <v>41815.843498810893</v>
      </c>
      <c r="I156" s="2">
        <v>45997.427848691987</v>
      </c>
      <c r="J156" s="2">
        <v>50179.012198573073</v>
      </c>
      <c r="K156" s="2">
        <v>54360.596548454159</v>
      </c>
      <c r="L156" s="2">
        <v>58542.180898335253</v>
      </c>
      <c r="M156" s="2">
        <v>62723.765248216339</v>
      </c>
      <c r="N156" s="10">
        <v>1.4630000000000001</v>
      </c>
    </row>
    <row r="157" spans="1:14" x14ac:dyDescent="0.25">
      <c r="A157" s="59" t="s">
        <v>1020</v>
      </c>
      <c r="B157" s="2">
        <v>530.01191290176439</v>
      </c>
      <c r="C157" s="2">
        <v>641.49133338343438</v>
      </c>
      <c r="D157" s="2">
        <v>769.78960006012119</v>
      </c>
      <c r="E157" s="2">
        <v>898.08786673680811</v>
      </c>
      <c r="F157" s="2">
        <v>1026.3861334134949</v>
      </c>
      <c r="G157" s="2">
        <v>1154.684400090182</v>
      </c>
      <c r="H157" s="2">
        <v>1282.982666766869</v>
      </c>
      <c r="I157" s="2">
        <v>1411.280933443556</v>
      </c>
      <c r="J157" s="2">
        <v>1539.5792001202419</v>
      </c>
      <c r="K157" s="2">
        <v>1667.877466796929</v>
      </c>
      <c r="L157" s="2">
        <v>1796.175733473616</v>
      </c>
      <c r="M157" s="2">
        <v>1924.474000150303</v>
      </c>
      <c r="N157" s="10">
        <v>1.4630000000000001</v>
      </c>
    </row>
    <row r="158" spans="1:14" x14ac:dyDescent="0.25">
      <c r="A158" s="59" t="s">
        <v>1150</v>
      </c>
      <c r="B158" s="2">
        <v>225.20573554669809</v>
      </c>
      <c r="C158" s="2">
        <v>12510.181726651081</v>
      </c>
      <c r="D158" s="2">
        <v>15012.21807198129</v>
      </c>
      <c r="E158" s="2">
        <v>17514.254417311509</v>
      </c>
      <c r="F158" s="2">
        <v>20016.290762641722</v>
      </c>
      <c r="G158" s="2">
        <v>22518.327107971931</v>
      </c>
      <c r="H158" s="2">
        <v>25020.36345330215</v>
      </c>
      <c r="I158" s="2">
        <v>27522.39979863237</v>
      </c>
      <c r="J158" s="2">
        <v>30024.436143962579</v>
      </c>
      <c r="K158" s="2">
        <v>32526.472489292799</v>
      </c>
      <c r="L158" s="2">
        <v>35028.508834623011</v>
      </c>
      <c r="M158" s="2">
        <v>37530.545179953217</v>
      </c>
      <c r="N158" s="10">
        <v>1.4630000000000001</v>
      </c>
    </row>
    <row r="159" spans="1:14" x14ac:dyDescent="0.25">
      <c r="A159" s="59" t="s">
        <v>33</v>
      </c>
      <c r="B159" s="2">
        <v>81681514.711053506</v>
      </c>
      <c r="C159" s="2">
        <v>105590553.52015367</v>
      </c>
      <c r="D159" s="2">
        <v>126708664.22418442</v>
      </c>
      <c r="E159" s="2">
        <v>147826774.92821524</v>
      </c>
      <c r="F159" s="2">
        <v>168944885.63224593</v>
      </c>
      <c r="G159" s="2">
        <v>190062996.33627659</v>
      </c>
      <c r="H159" s="2">
        <v>211181107.04030734</v>
      </c>
      <c r="I159" s="2">
        <v>232299217.74433812</v>
      </c>
      <c r="J159" s="2">
        <v>253417328.44836888</v>
      </c>
      <c r="K159" s="2">
        <v>274535439.15239972</v>
      </c>
      <c r="L159" s="2">
        <v>295653549.85643047</v>
      </c>
      <c r="M159" s="2">
        <v>316771660.56046122</v>
      </c>
      <c r="N159" s="10">
        <v>1.4629999999999959</v>
      </c>
    </row>
  </sheetData>
  <pageMargins left="0.7" right="0.7" top="0.75" bottom="0.75" header="0.3" footer="0.3"/>
  <pageSetup orientation="portrait"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67"/>
  <sheetViews>
    <sheetView workbookViewId="0">
      <selection activeCell="A9" sqref="A9"/>
    </sheetView>
  </sheetViews>
  <sheetFormatPr defaultRowHeight="15" x14ac:dyDescent="0.25"/>
  <cols>
    <col min="1" max="1" width="46.42578125" bestFit="1" customWidth="1"/>
    <col min="2" max="2" width="16.7109375" bestFit="1" customWidth="1"/>
    <col min="3" max="7" width="14.42578125" bestFit="1" customWidth="1"/>
    <col min="8" max="8" width="17.28515625" bestFit="1" customWidth="1"/>
    <col min="9" max="13" width="14.7109375" bestFit="1" customWidth="1"/>
    <col min="14" max="14" width="10.7109375" bestFit="1" customWidth="1"/>
    <col min="15" max="15" width="18.7109375" bestFit="1" customWidth="1"/>
  </cols>
  <sheetData>
    <row r="1" spans="1:14" s="5" customFormat="1" ht="41.25" customHeight="1" x14ac:dyDescent="0.25">
      <c r="A1" s="4" t="s">
        <v>31</v>
      </c>
      <c r="B1" s="5" t="s">
        <v>41</v>
      </c>
      <c r="C1" s="5" t="s">
        <v>428</v>
      </c>
      <c r="D1" s="5" t="s">
        <v>437</v>
      </c>
      <c r="E1" s="5" t="s">
        <v>436</v>
      </c>
      <c r="F1" s="5" t="s">
        <v>435</v>
      </c>
      <c r="G1" s="5" t="s">
        <v>434</v>
      </c>
      <c r="H1" s="5" t="s">
        <v>42</v>
      </c>
      <c r="I1" s="5" t="s">
        <v>433</v>
      </c>
      <c r="J1" s="5" t="s">
        <v>432</v>
      </c>
      <c r="K1" s="5" t="s">
        <v>431</v>
      </c>
      <c r="L1" s="5" t="s">
        <v>430</v>
      </c>
      <c r="M1" s="5" t="s">
        <v>429</v>
      </c>
      <c r="N1" s="5" t="s">
        <v>417</v>
      </c>
    </row>
    <row r="2" spans="1:14" x14ac:dyDescent="0.25">
      <c r="A2" s="59" t="s">
        <v>62</v>
      </c>
      <c r="B2" s="2">
        <v>10299391.8240705</v>
      </c>
      <c r="C2" s="2">
        <v>18261555.061329059</v>
      </c>
      <c r="D2" s="2">
        <v>21913866.073594868</v>
      </c>
      <c r="E2" s="2">
        <v>25566177.085860681</v>
      </c>
      <c r="F2" s="2">
        <v>29218488.098126501</v>
      </c>
      <c r="G2" s="2">
        <v>32870799.11039231</v>
      </c>
      <c r="H2" s="2">
        <v>36523110.122658119</v>
      </c>
      <c r="I2" s="2">
        <v>40175421.134923927</v>
      </c>
      <c r="J2" s="2">
        <v>43827732.147189736</v>
      </c>
      <c r="K2" s="2">
        <v>47480043.159455553</v>
      </c>
      <c r="L2" s="2">
        <v>51132354.171721362</v>
      </c>
      <c r="M2" s="2">
        <v>54784665.183987178</v>
      </c>
      <c r="N2" s="10">
        <v>1.4630000000000001</v>
      </c>
    </row>
    <row r="3" spans="1:14" x14ac:dyDescent="0.25">
      <c r="A3" s="59" t="s">
        <v>79</v>
      </c>
      <c r="B3" s="2">
        <v>467576.26795964368</v>
      </c>
      <c r="C3" s="2">
        <v>529423.86140212847</v>
      </c>
      <c r="D3" s="2">
        <v>635308.63368255412</v>
      </c>
      <c r="E3" s="2">
        <v>741193.40596297977</v>
      </c>
      <c r="F3" s="2">
        <v>847078.17824340565</v>
      </c>
      <c r="G3" s="2">
        <v>952962.9505238313</v>
      </c>
      <c r="H3" s="2">
        <v>1058847.7228042569</v>
      </c>
      <c r="I3" s="2">
        <v>1164732.4950846829</v>
      </c>
      <c r="J3" s="2">
        <v>1270617.267365108</v>
      </c>
      <c r="K3" s="2">
        <v>1376502.039645534</v>
      </c>
      <c r="L3" s="2">
        <v>1482386.81192596</v>
      </c>
      <c r="M3" s="2">
        <v>1588271.584206386</v>
      </c>
      <c r="N3" s="10">
        <v>1.4630000000000001</v>
      </c>
    </row>
    <row r="4" spans="1:14" x14ac:dyDescent="0.25">
      <c r="A4" s="59" t="s">
        <v>84</v>
      </c>
      <c r="B4" s="2">
        <v>456674.59212269448</v>
      </c>
      <c r="C4" s="2">
        <v>514946.06876275549</v>
      </c>
      <c r="D4" s="2">
        <v>617935.28251530661</v>
      </c>
      <c r="E4" s="2">
        <v>720924.49626785761</v>
      </c>
      <c r="F4" s="2">
        <v>823913.71002040885</v>
      </c>
      <c r="G4" s="2">
        <v>926902.92377295985</v>
      </c>
      <c r="H4" s="2">
        <v>1029892.137525511</v>
      </c>
      <c r="I4" s="2">
        <v>1132881.351278062</v>
      </c>
      <c r="J4" s="2">
        <v>1235870.565030613</v>
      </c>
      <c r="K4" s="2">
        <v>1338859.778783164</v>
      </c>
      <c r="L4" s="2">
        <v>1441848.992535715</v>
      </c>
      <c r="M4" s="2">
        <v>1544838.206288266</v>
      </c>
      <c r="N4" s="10">
        <v>1.4630000000000001</v>
      </c>
    </row>
    <row r="5" spans="1:14" x14ac:dyDescent="0.25">
      <c r="A5" s="59" t="s">
        <v>70</v>
      </c>
      <c r="B5" s="2">
        <v>440021.75904008228</v>
      </c>
      <c r="C5" s="2">
        <v>824938.30924753286</v>
      </c>
      <c r="D5" s="2">
        <v>989925.97109703941</v>
      </c>
      <c r="E5" s="2">
        <v>1154913.632946546</v>
      </c>
      <c r="F5" s="2">
        <v>1319901.2947960531</v>
      </c>
      <c r="G5" s="2">
        <v>1484888.9566455591</v>
      </c>
      <c r="H5" s="2">
        <v>1649876.618495066</v>
      </c>
      <c r="I5" s="2">
        <v>1814864.2803445719</v>
      </c>
      <c r="J5" s="2">
        <v>1979851.942194079</v>
      </c>
      <c r="K5" s="2">
        <v>2144839.6040435862</v>
      </c>
      <c r="L5" s="2">
        <v>2309827.2658930919</v>
      </c>
      <c r="M5" s="2">
        <v>2474814.927742599</v>
      </c>
      <c r="N5" s="10">
        <v>1.4630000000000001</v>
      </c>
    </row>
    <row r="6" spans="1:14" x14ac:dyDescent="0.25">
      <c r="A6" s="59" t="s">
        <v>100</v>
      </c>
      <c r="B6" s="2">
        <v>439677.3024298193</v>
      </c>
      <c r="C6" s="2">
        <v>498446.01555871719</v>
      </c>
      <c r="D6" s="2">
        <v>598135.21867046063</v>
      </c>
      <c r="E6" s="2">
        <v>697824.42178220407</v>
      </c>
      <c r="F6" s="2">
        <v>797513.62489394762</v>
      </c>
      <c r="G6" s="2">
        <v>897202.82800569106</v>
      </c>
      <c r="H6" s="2">
        <v>996892.0311174345</v>
      </c>
      <c r="I6" s="2">
        <v>1096581.2342291779</v>
      </c>
      <c r="J6" s="2">
        <v>1196270.437340921</v>
      </c>
      <c r="K6" s="2">
        <v>1295959.640452665</v>
      </c>
      <c r="L6" s="2">
        <v>1395648.8435644079</v>
      </c>
      <c r="M6" s="2">
        <v>1495338.0466761519</v>
      </c>
      <c r="N6" s="10">
        <v>1.4630000000000001</v>
      </c>
    </row>
    <row r="7" spans="1:14" x14ac:dyDescent="0.25">
      <c r="A7" s="59" t="s">
        <v>90</v>
      </c>
      <c r="B7" s="2">
        <v>362925.78434088238</v>
      </c>
      <c r="C7" s="2">
        <v>540904.50921411486</v>
      </c>
      <c r="D7" s="2">
        <v>649085.41105693777</v>
      </c>
      <c r="E7" s="2">
        <v>757266.31289976079</v>
      </c>
      <c r="F7" s="2">
        <v>865447.2147425838</v>
      </c>
      <c r="G7" s="2">
        <v>973628.11658540682</v>
      </c>
      <c r="H7" s="2">
        <v>1081809.01842823</v>
      </c>
      <c r="I7" s="2">
        <v>1189989.920271053</v>
      </c>
      <c r="J7" s="2">
        <v>1298170.822113876</v>
      </c>
      <c r="K7" s="2">
        <v>1406351.723956699</v>
      </c>
      <c r="L7" s="2">
        <v>1514532.625799522</v>
      </c>
      <c r="M7" s="2">
        <v>1622713.5276423451</v>
      </c>
      <c r="N7" s="10">
        <v>1.4630000000000001</v>
      </c>
    </row>
    <row r="8" spans="1:14" x14ac:dyDescent="0.25">
      <c r="A8" s="59" t="s">
        <v>80</v>
      </c>
      <c r="B8" s="2">
        <v>334229.96252202452</v>
      </c>
      <c r="C8" s="2">
        <v>631938.69102527131</v>
      </c>
      <c r="D8" s="2">
        <v>758326.42923032551</v>
      </c>
      <c r="E8" s="2">
        <v>884714.16743537982</v>
      </c>
      <c r="F8" s="2">
        <v>1011101.905640434</v>
      </c>
      <c r="G8" s="2">
        <v>1137489.6438454881</v>
      </c>
      <c r="H8" s="2">
        <v>1263877.3820505431</v>
      </c>
      <c r="I8" s="2">
        <v>1390265.1202555969</v>
      </c>
      <c r="J8" s="2">
        <v>1516652.858460651</v>
      </c>
      <c r="K8" s="2">
        <v>1643040.596665706</v>
      </c>
      <c r="L8" s="2">
        <v>1769428.3348707601</v>
      </c>
      <c r="M8" s="2">
        <v>1895816.0730758139</v>
      </c>
      <c r="N8" s="10">
        <v>1.4630000000000001</v>
      </c>
    </row>
    <row r="9" spans="1:14" x14ac:dyDescent="0.25">
      <c r="A9" s="59" t="s">
        <v>74</v>
      </c>
      <c r="B9" s="2">
        <v>318687.25393683522</v>
      </c>
      <c r="C9" s="2">
        <v>598581.09248732682</v>
      </c>
      <c r="D9" s="2">
        <v>718297.31098479219</v>
      </c>
      <c r="E9" s="2">
        <v>838013.52948225755</v>
      </c>
      <c r="F9" s="2">
        <v>957729.74797972292</v>
      </c>
      <c r="G9" s="2">
        <v>1077445.966477188</v>
      </c>
      <c r="H9" s="2">
        <v>1197162.1849746541</v>
      </c>
      <c r="I9" s="2">
        <v>1316878.403472119</v>
      </c>
      <c r="J9" s="2">
        <v>1436594.6219695839</v>
      </c>
      <c r="K9" s="2">
        <v>1556310.84046705</v>
      </c>
      <c r="L9" s="2">
        <v>1676027.0589645151</v>
      </c>
      <c r="M9" s="2">
        <v>1795743.27746198</v>
      </c>
      <c r="N9" s="10">
        <v>1.4630000000000001</v>
      </c>
    </row>
    <row r="10" spans="1:14" x14ac:dyDescent="0.25">
      <c r="A10" s="59" t="s">
        <v>87</v>
      </c>
      <c r="B10" s="2">
        <v>306614.70965213148</v>
      </c>
      <c r="C10" s="2">
        <v>576786.25607666327</v>
      </c>
      <c r="D10" s="2">
        <v>692143.50729199592</v>
      </c>
      <c r="E10" s="2">
        <v>807500.75850732857</v>
      </c>
      <c r="F10" s="2">
        <v>922858.00972266123</v>
      </c>
      <c r="G10" s="2">
        <v>1038215.260937994</v>
      </c>
      <c r="H10" s="2">
        <v>1153572.512153327</v>
      </c>
      <c r="I10" s="2">
        <v>1268929.763368659</v>
      </c>
      <c r="J10" s="2">
        <v>1384287.0145839921</v>
      </c>
      <c r="K10" s="2">
        <v>1499644.265799324</v>
      </c>
      <c r="L10" s="2">
        <v>1615001.5170146569</v>
      </c>
      <c r="M10" s="2">
        <v>1730358.76822999</v>
      </c>
      <c r="N10" s="10">
        <v>1.4630000000000001</v>
      </c>
    </row>
    <row r="11" spans="1:14" x14ac:dyDescent="0.25">
      <c r="A11" s="59" t="s">
        <v>97</v>
      </c>
      <c r="B11" s="2">
        <v>291274.37338198052</v>
      </c>
      <c r="C11" s="2">
        <v>545988.27447294572</v>
      </c>
      <c r="D11" s="2">
        <v>655185.92936753482</v>
      </c>
      <c r="E11" s="2">
        <v>764383.58426212391</v>
      </c>
      <c r="F11" s="2">
        <v>873581.23915671324</v>
      </c>
      <c r="G11" s="2">
        <v>982778.89405130234</v>
      </c>
      <c r="H11" s="2">
        <v>1091976.548945891</v>
      </c>
      <c r="I11" s="2">
        <v>1201174.2038404809</v>
      </c>
      <c r="J11" s="2">
        <v>1310371.8587350701</v>
      </c>
      <c r="K11" s="2">
        <v>1419569.5136296591</v>
      </c>
      <c r="L11" s="2">
        <v>1528767.1685242481</v>
      </c>
      <c r="M11" s="2">
        <v>1637964.823418837</v>
      </c>
      <c r="N11" s="10">
        <v>1.4630000000000001</v>
      </c>
    </row>
    <row r="12" spans="1:14" x14ac:dyDescent="0.25">
      <c r="A12" s="59" t="s">
        <v>95</v>
      </c>
      <c r="B12" s="2">
        <v>286871.25212723552</v>
      </c>
      <c r="C12" s="2">
        <v>535261.83211419999</v>
      </c>
      <c r="D12" s="2">
        <v>642314.19853703992</v>
      </c>
      <c r="E12" s="2">
        <v>749366.56495987996</v>
      </c>
      <c r="F12" s="2">
        <v>856418.93138272001</v>
      </c>
      <c r="G12" s="2">
        <v>963471.29780556005</v>
      </c>
      <c r="H12" s="2">
        <v>1070523.6642284</v>
      </c>
      <c r="I12" s="2">
        <v>1177576.0306512399</v>
      </c>
      <c r="J12" s="2">
        <v>1284628.3970740801</v>
      </c>
      <c r="K12" s="2">
        <v>1391680.76349692</v>
      </c>
      <c r="L12" s="2">
        <v>1498733.1299197599</v>
      </c>
      <c r="M12" s="2">
        <v>1605785.4963426001</v>
      </c>
      <c r="N12" s="10">
        <v>1.4630000000000001</v>
      </c>
    </row>
    <row r="13" spans="1:14" x14ac:dyDescent="0.25">
      <c r="A13" s="59" t="s">
        <v>106</v>
      </c>
      <c r="B13" s="2">
        <v>281540.72039123211</v>
      </c>
      <c r="C13" s="2">
        <v>318426.17760485719</v>
      </c>
      <c r="D13" s="2">
        <v>382111.41312582861</v>
      </c>
      <c r="E13" s="2">
        <v>445796.64864680002</v>
      </c>
      <c r="F13" s="2">
        <v>509481.88416777161</v>
      </c>
      <c r="G13" s="2">
        <v>573167.11968874291</v>
      </c>
      <c r="H13" s="2">
        <v>636852.35520971438</v>
      </c>
      <c r="I13" s="2">
        <v>700537.59073068586</v>
      </c>
      <c r="J13" s="2">
        <v>764222.82625165721</v>
      </c>
      <c r="K13" s="2">
        <v>827908.06177262869</v>
      </c>
      <c r="L13" s="2">
        <v>891593.29729360004</v>
      </c>
      <c r="M13" s="2">
        <v>955278.53281457163</v>
      </c>
      <c r="N13" s="10">
        <v>1.4630000000000001</v>
      </c>
    </row>
    <row r="14" spans="1:14" x14ac:dyDescent="0.25">
      <c r="A14" s="59" t="s">
        <v>91</v>
      </c>
      <c r="B14" s="2">
        <v>268874.94394422311</v>
      </c>
      <c r="C14" s="2">
        <v>470382.15328823181</v>
      </c>
      <c r="D14" s="2">
        <v>564458.58394587808</v>
      </c>
      <c r="E14" s="2">
        <v>658535.01460352447</v>
      </c>
      <c r="F14" s="2">
        <v>752611.44526117085</v>
      </c>
      <c r="G14" s="2">
        <v>846687.87591881712</v>
      </c>
      <c r="H14" s="2">
        <v>940764.30657646351</v>
      </c>
      <c r="I14" s="2">
        <v>1034840.73723411</v>
      </c>
      <c r="J14" s="2">
        <v>1128917.1678917559</v>
      </c>
      <c r="K14" s="2">
        <v>1222993.598549403</v>
      </c>
      <c r="L14" s="2">
        <v>1317070.0292070489</v>
      </c>
      <c r="M14" s="2">
        <v>1411146.4598646951</v>
      </c>
      <c r="N14" s="10">
        <v>1.4630000000000001</v>
      </c>
    </row>
    <row r="15" spans="1:14" x14ac:dyDescent="0.25">
      <c r="A15" s="59" t="s">
        <v>94</v>
      </c>
      <c r="B15" s="2">
        <v>209396.5553147567</v>
      </c>
      <c r="C15" s="2">
        <v>393029.50494771497</v>
      </c>
      <c r="D15" s="2">
        <v>471635.40593725798</v>
      </c>
      <c r="E15" s="2">
        <v>550241.30692680099</v>
      </c>
      <c r="F15" s="2">
        <v>628847.20791634405</v>
      </c>
      <c r="G15" s="2">
        <v>707453.10890588711</v>
      </c>
      <c r="H15" s="2">
        <v>786059.00989543006</v>
      </c>
      <c r="I15" s="2">
        <v>864664.91088497313</v>
      </c>
      <c r="J15" s="2">
        <v>943270.81187451608</v>
      </c>
      <c r="K15" s="2">
        <v>1021876.712864059</v>
      </c>
      <c r="L15" s="2">
        <v>1100482.613853602</v>
      </c>
      <c r="M15" s="2">
        <v>1179088.5148431449</v>
      </c>
      <c r="N15" s="10">
        <v>1.4630000000000001</v>
      </c>
    </row>
    <row r="16" spans="1:14" x14ac:dyDescent="0.25">
      <c r="A16" s="59" t="s">
        <v>224</v>
      </c>
      <c r="B16" s="2">
        <v>202680.73736192839</v>
      </c>
      <c r="C16" s="2">
        <v>390189.43653389189</v>
      </c>
      <c r="D16" s="2">
        <v>468227.32384067029</v>
      </c>
      <c r="E16" s="2">
        <v>546265.21114744875</v>
      </c>
      <c r="F16" s="2">
        <v>624303.09845422709</v>
      </c>
      <c r="G16" s="2">
        <v>702340.98576100555</v>
      </c>
      <c r="H16" s="2">
        <v>780378.87306778389</v>
      </c>
      <c r="I16" s="2">
        <v>858416.76037456235</v>
      </c>
      <c r="J16" s="2">
        <v>936454.64768134069</v>
      </c>
      <c r="K16" s="2">
        <v>1014492.534988119</v>
      </c>
      <c r="L16" s="2">
        <v>1092530.422294897</v>
      </c>
      <c r="M16" s="2">
        <v>1170568.309601676</v>
      </c>
      <c r="N16" s="10">
        <v>1.4630000000000001</v>
      </c>
    </row>
    <row r="17" spans="1:14" x14ac:dyDescent="0.25">
      <c r="A17" s="59" t="s">
        <v>99</v>
      </c>
      <c r="B17" s="2">
        <v>202586.81658735909</v>
      </c>
      <c r="C17" s="2">
        <v>382758.70976405707</v>
      </c>
      <c r="D17" s="2">
        <v>459310.4517168685</v>
      </c>
      <c r="E17" s="2">
        <v>535862.19366967992</v>
      </c>
      <c r="F17" s="2">
        <v>612413.93562249129</v>
      </c>
      <c r="G17" s="2">
        <v>688965.67757530278</v>
      </c>
      <c r="H17" s="2">
        <v>765517.41952811414</v>
      </c>
      <c r="I17" s="2">
        <v>842069.16148092563</v>
      </c>
      <c r="J17" s="2">
        <v>918620.903433737</v>
      </c>
      <c r="K17" s="2">
        <v>995172.64538654836</v>
      </c>
      <c r="L17" s="2">
        <v>1071724.3873393601</v>
      </c>
      <c r="M17" s="2">
        <v>1148276.129292171</v>
      </c>
      <c r="N17" s="10">
        <v>1.4630000000000001</v>
      </c>
    </row>
    <row r="18" spans="1:14" x14ac:dyDescent="0.25">
      <c r="A18" s="59" t="s">
        <v>216</v>
      </c>
      <c r="B18" s="2">
        <v>192552.0512324023</v>
      </c>
      <c r="C18" s="2">
        <v>384898.44098855357</v>
      </c>
      <c r="D18" s="2">
        <v>461878.12918626441</v>
      </c>
      <c r="E18" s="2">
        <v>538857.81738397502</v>
      </c>
      <c r="F18" s="2">
        <v>615837.50558168581</v>
      </c>
      <c r="G18" s="2">
        <v>692817.19377939659</v>
      </c>
      <c r="H18" s="2">
        <v>769796.88197710726</v>
      </c>
      <c r="I18" s="2">
        <v>846776.57017481804</v>
      </c>
      <c r="J18" s="2">
        <v>923756.25837252871</v>
      </c>
      <c r="K18" s="2">
        <v>1000735.946570239</v>
      </c>
      <c r="L18" s="2">
        <v>1077715.63476795</v>
      </c>
      <c r="M18" s="2">
        <v>1154695.3229656611</v>
      </c>
      <c r="N18" s="10">
        <v>1.4630000000000001</v>
      </c>
    </row>
    <row r="19" spans="1:14" x14ac:dyDescent="0.25">
      <c r="A19" s="59" t="s">
        <v>102</v>
      </c>
      <c r="B19" s="2">
        <v>187061.92439382471</v>
      </c>
      <c r="C19" s="2">
        <v>349881.95839300472</v>
      </c>
      <c r="D19" s="2">
        <v>419858.35007160559</v>
      </c>
      <c r="E19" s="2">
        <v>489834.74175020651</v>
      </c>
      <c r="F19" s="2">
        <v>559811.13342880749</v>
      </c>
      <c r="G19" s="2">
        <v>629787.52510740841</v>
      </c>
      <c r="H19" s="2">
        <v>699763.91678600933</v>
      </c>
      <c r="I19" s="2">
        <v>769740.30846461037</v>
      </c>
      <c r="J19" s="2">
        <v>839716.70014321117</v>
      </c>
      <c r="K19" s="2">
        <v>909693.09182181221</v>
      </c>
      <c r="L19" s="2">
        <v>979669.48350041301</v>
      </c>
      <c r="M19" s="2">
        <v>1049645.8751790139</v>
      </c>
      <c r="N19" s="10">
        <v>1.4630000000000001</v>
      </c>
    </row>
    <row r="20" spans="1:14" x14ac:dyDescent="0.25">
      <c r="A20" s="59" t="s">
        <v>92</v>
      </c>
      <c r="B20" s="2">
        <v>180950.617008581</v>
      </c>
      <c r="C20" s="2">
        <v>341623.43557406298</v>
      </c>
      <c r="D20" s="2">
        <v>409948.12268887571</v>
      </c>
      <c r="E20" s="2">
        <v>478272.8098036882</v>
      </c>
      <c r="F20" s="2">
        <v>546597.49691850087</v>
      </c>
      <c r="G20" s="2">
        <v>614922.18403331353</v>
      </c>
      <c r="H20" s="2">
        <v>683246.87114812608</v>
      </c>
      <c r="I20" s="2">
        <v>751571.55826293875</v>
      </c>
      <c r="J20" s="2">
        <v>819896.2453777513</v>
      </c>
      <c r="K20" s="2">
        <v>888220.93249256397</v>
      </c>
      <c r="L20" s="2">
        <v>956545.6196073764</v>
      </c>
      <c r="M20" s="2">
        <v>1024870.306722189</v>
      </c>
      <c r="N20" s="10">
        <v>1.4630000000000001</v>
      </c>
    </row>
    <row r="21" spans="1:14" x14ac:dyDescent="0.25">
      <c r="A21" s="59" t="s">
        <v>105</v>
      </c>
      <c r="B21" s="2">
        <v>179114.40150984531</v>
      </c>
      <c r="C21" s="2">
        <v>332408.5845956594</v>
      </c>
      <c r="D21" s="2">
        <v>398890.30151479132</v>
      </c>
      <c r="E21" s="2">
        <v>465372.01843392308</v>
      </c>
      <c r="F21" s="2">
        <v>531853.73535305506</v>
      </c>
      <c r="G21" s="2">
        <v>598335.45227218699</v>
      </c>
      <c r="H21" s="2">
        <v>664817.1691913188</v>
      </c>
      <c r="I21" s="2">
        <v>731298.88611045072</v>
      </c>
      <c r="J21" s="2">
        <v>797780.60302958253</v>
      </c>
      <c r="K21" s="2">
        <v>864262.31994871446</v>
      </c>
      <c r="L21" s="2">
        <v>930744.03686784627</v>
      </c>
      <c r="M21" s="2">
        <v>997225.7537869782</v>
      </c>
      <c r="N21" s="10">
        <v>1.4630000000000001</v>
      </c>
    </row>
    <row r="22" spans="1:14" x14ac:dyDescent="0.25">
      <c r="A22" s="59" t="s">
        <v>76</v>
      </c>
      <c r="B22" s="2">
        <v>172259.0527072523</v>
      </c>
      <c r="C22" s="2">
        <v>325681.1975825922</v>
      </c>
      <c r="D22" s="2">
        <v>390817.43709911063</v>
      </c>
      <c r="E22" s="2">
        <v>455953.67661562911</v>
      </c>
      <c r="F22" s="2">
        <v>521089.91613214748</v>
      </c>
      <c r="G22" s="2">
        <v>586226.15564866597</v>
      </c>
      <c r="H22" s="2">
        <v>651362.3951651844</v>
      </c>
      <c r="I22" s="2">
        <v>716498.63468170294</v>
      </c>
      <c r="J22" s="2">
        <v>781634.87419822125</v>
      </c>
      <c r="K22" s="2">
        <v>846771.1137147398</v>
      </c>
      <c r="L22" s="2">
        <v>911907.35323125811</v>
      </c>
      <c r="M22" s="2">
        <v>977043.59274777654</v>
      </c>
      <c r="N22" s="10">
        <v>1.4630000000000001</v>
      </c>
    </row>
    <row r="23" spans="1:14" x14ac:dyDescent="0.25">
      <c r="A23" s="59" t="s">
        <v>88</v>
      </c>
      <c r="B23" s="2">
        <v>171033.84611009201</v>
      </c>
      <c r="C23" s="2">
        <v>311753.29357322719</v>
      </c>
      <c r="D23" s="2">
        <v>374103.95228787267</v>
      </c>
      <c r="E23" s="2">
        <v>436454.6110025181</v>
      </c>
      <c r="F23" s="2">
        <v>498805.26971716358</v>
      </c>
      <c r="G23" s="2">
        <v>561155.92843180906</v>
      </c>
      <c r="H23" s="2">
        <v>623506.58714645449</v>
      </c>
      <c r="I23" s="2">
        <v>685857.24586110003</v>
      </c>
      <c r="J23" s="2">
        <v>748207.90457574534</v>
      </c>
      <c r="K23" s="2">
        <v>810558.56329039088</v>
      </c>
      <c r="L23" s="2">
        <v>872909.22200503619</v>
      </c>
      <c r="M23" s="2">
        <v>935259.88071968174</v>
      </c>
      <c r="N23" s="10">
        <v>1.4630000000000001</v>
      </c>
    </row>
    <row r="24" spans="1:14" x14ac:dyDescent="0.25">
      <c r="A24" s="59" t="s">
        <v>111</v>
      </c>
      <c r="B24" s="2">
        <v>165623.74413049701</v>
      </c>
      <c r="C24" s="2">
        <v>192576.2609300577</v>
      </c>
      <c r="D24" s="2">
        <v>231091.5131160692</v>
      </c>
      <c r="E24" s="2">
        <v>269606.76530208072</v>
      </c>
      <c r="F24" s="2">
        <v>308122.0174880923</v>
      </c>
      <c r="G24" s="2">
        <v>346637.26967410382</v>
      </c>
      <c r="H24" s="2">
        <v>385152.52186011529</v>
      </c>
      <c r="I24" s="2">
        <v>423667.77404612693</v>
      </c>
      <c r="J24" s="2">
        <v>462183.02623213839</v>
      </c>
      <c r="K24" s="2">
        <v>500698.27841814997</v>
      </c>
      <c r="L24" s="2">
        <v>539213.53060416144</v>
      </c>
      <c r="M24" s="2">
        <v>577728.78279017308</v>
      </c>
      <c r="N24" s="10">
        <v>1.4630000000000001</v>
      </c>
    </row>
    <row r="25" spans="1:14" x14ac:dyDescent="0.25">
      <c r="A25" s="59" t="s">
        <v>83</v>
      </c>
      <c r="B25" s="2">
        <v>164661.61921212159</v>
      </c>
      <c r="C25" s="2">
        <v>309897.42076808488</v>
      </c>
      <c r="D25" s="2">
        <v>371876.90492170188</v>
      </c>
      <c r="E25" s="2">
        <v>433856.38907531888</v>
      </c>
      <c r="F25" s="2">
        <v>495835.87322893587</v>
      </c>
      <c r="G25" s="2">
        <v>557815.35738255293</v>
      </c>
      <c r="H25" s="2">
        <v>619794.84153616987</v>
      </c>
      <c r="I25" s="2">
        <v>681774.32568978693</v>
      </c>
      <c r="J25" s="2">
        <v>743753.80984340387</v>
      </c>
      <c r="K25" s="2">
        <v>805733.29399702081</v>
      </c>
      <c r="L25" s="2">
        <v>867712.77815063775</v>
      </c>
      <c r="M25" s="2">
        <v>929692.26230425481</v>
      </c>
      <c r="N25" s="10">
        <v>1.4630000000000001</v>
      </c>
    </row>
    <row r="26" spans="1:14" x14ac:dyDescent="0.25">
      <c r="A26" s="59" t="s">
        <v>108</v>
      </c>
      <c r="B26" s="2">
        <v>154241.0735022123</v>
      </c>
      <c r="C26" s="2">
        <v>265327.10944445251</v>
      </c>
      <c r="D26" s="2">
        <v>318392.53133334301</v>
      </c>
      <c r="E26" s="2">
        <v>371457.95322223351</v>
      </c>
      <c r="F26" s="2">
        <v>424523.37511112401</v>
      </c>
      <c r="G26" s="2">
        <v>477588.79700001451</v>
      </c>
      <c r="H26" s="2">
        <v>530654.21888890502</v>
      </c>
      <c r="I26" s="2">
        <v>583719.64077779558</v>
      </c>
      <c r="J26" s="2">
        <v>636785.06266668602</v>
      </c>
      <c r="K26" s="2">
        <v>689850.48455557658</v>
      </c>
      <c r="L26" s="2">
        <v>742915.90644446702</v>
      </c>
      <c r="M26" s="2">
        <v>795981.32833335758</v>
      </c>
      <c r="N26" s="10">
        <v>1.4630000000000001</v>
      </c>
    </row>
    <row r="27" spans="1:14" x14ac:dyDescent="0.25">
      <c r="A27" s="59" t="s">
        <v>117</v>
      </c>
      <c r="B27" s="2">
        <v>150051.64729359691</v>
      </c>
      <c r="C27" s="2">
        <v>169283.8670545528</v>
      </c>
      <c r="D27" s="2">
        <v>203140.6404654634</v>
      </c>
      <c r="E27" s="2">
        <v>236997.4138763739</v>
      </c>
      <c r="F27" s="2">
        <v>270854.18728728453</v>
      </c>
      <c r="G27" s="2">
        <v>304710.96069819498</v>
      </c>
      <c r="H27" s="2">
        <v>338567.7341091056</v>
      </c>
      <c r="I27" s="2">
        <v>372424.50752001622</v>
      </c>
      <c r="J27" s="2">
        <v>406281.28093092667</v>
      </c>
      <c r="K27" s="2">
        <v>440138.0543418373</v>
      </c>
      <c r="L27" s="2">
        <v>473994.82775274781</v>
      </c>
      <c r="M27" s="2">
        <v>507851.60116365837</v>
      </c>
      <c r="N27" s="10">
        <v>1.4630000000000001</v>
      </c>
    </row>
    <row r="28" spans="1:14" x14ac:dyDescent="0.25">
      <c r="A28" s="59" t="s">
        <v>107</v>
      </c>
      <c r="B28" s="2">
        <v>146640.3652397352</v>
      </c>
      <c r="C28" s="2">
        <v>276376.22238310392</v>
      </c>
      <c r="D28" s="2">
        <v>331651.46685972472</v>
      </c>
      <c r="E28" s="2">
        <v>386926.71133634553</v>
      </c>
      <c r="F28" s="2">
        <v>442201.95581296628</v>
      </c>
      <c r="G28" s="2">
        <v>497477.20028958708</v>
      </c>
      <c r="H28" s="2">
        <v>552752.44476620783</v>
      </c>
      <c r="I28" s="2">
        <v>608027.68924282864</v>
      </c>
      <c r="J28" s="2">
        <v>663302.93371944933</v>
      </c>
      <c r="K28" s="2">
        <v>718578.17819607025</v>
      </c>
      <c r="L28" s="2">
        <v>773853.42267269094</v>
      </c>
      <c r="M28" s="2">
        <v>829128.66714931175</v>
      </c>
      <c r="N28" s="10">
        <v>1.4630000000000001</v>
      </c>
    </row>
    <row r="29" spans="1:14" x14ac:dyDescent="0.25">
      <c r="A29" s="59" t="s">
        <v>104</v>
      </c>
      <c r="B29" s="2">
        <v>143844.47305247109</v>
      </c>
      <c r="C29" s="2">
        <v>271668.02040556527</v>
      </c>
      <c r="D29" s="2">
        <v>326001.62448667828</v>
      </c>
      <c r="E29" s="2">
        <v>380335.22856779129</v>
      </c>
      <c r="F29" s="2">
        <v>434668.83264890453</v>
      </c>
      <c r="G29" s="2">
        <v>489002.43673001748</v>
      </c>
      <c r="H29" s="2">
        <v>543336.04081113054</v>
      </c>
      <c r="I29" s="2">
        <v>597669.64489224367</v>
      </c>
      <c r="J29" s="2">
        <v>652003.24897335668</v>
      </c>
      <c r="K29" s="2">
        <v>706336.85305446968</v>
      </c>
      <c r="L29" s="2">
        <v>760670.45713558269</v>
      </c>
      <c r="M29" s="2">
        <v>815004.06121669582</v>
      </c>
      <c r="N29" s="10">
        <v>1.4630000000000001</v>
      </c>
    </row>
    <row r="30" spans="1:14" x14ac:dyDescent="0.25">
      <c r="A30" s="59" t="s">
        <v>110</v>
      </c>
      <c r="B30" s="2">
        <v>137613.518718609</v>
      </c>
      <c r="C30" s="2">
        <v>268014.66631843272</v>
      </c>
      <c r="D30" s="2">
        <v>321617.5995821192</v>
      </c>
      <c r="E30" s="2">
        <v>375220.53284580569</v>
      </c>
      <c r="F30" s="2">
        <v>428823.46610949229</v>
      </c>
      <c r="G30" s="2">
        <v>482426.39937317878</v>
      </c>
      <c r="H30" s="2">
        <v>536029.33263686532</v>
      </c>
      <c r="I30" s="2">
        <v>589632.26590055192</v>
      </c>
      <c r="J30" s="2">
        <v>643235.19916423841</v>
      </c>
      <c r="K30" s="2">
        <v>696838.13242792489</v>
      </c>
      <c r="L30" s="2">
        <v>750441.06569161138</v>
      </c>
      <c r="M30" s="2">
        <v>804043.99895529798</v>
      </c>
      <c r="N30" s="10">
        <v>1.4630000000000001</v>
      </c>
    </row>
    <row r="31" spans="1:14" x14ac:dyDescent="0.25">
      <c r="A31" s="59" t="s">
        <v>383</v>
      </c>
      <c r="B31" s="2">
        <v>136545.66062985681</v>
      </c>
      <c r="C31" s="2">
        <v>224630.24572745949</v>
      </c>
      <c r="D31" s="2">
        <v>269556.2948729514</v>
      </c>
      <c r="E31" s="2">
        <v>314482.34401844331</v>
      </c>
      <c r="F31" s="2">
        <v>359408.39316393528</v>
      </c>
      <c r="G31" s="2">
        <v>404334.44230942708</v>
      </c>
      <c r="H31" s="2">
        <v>449260.49145491899</v>
      </c>
      <c r="I31" s="2">
        <v>494186.54060041101</v>
      </c>
      <c r="J31" s="2">
        <v>539112.58974590281</v>
      </c>
      <c r="K31" s="2">
        <v>584038.63889139483</v>
      </c>
      <c r="L31" s="2">
        <v>628964.68803688663</v>
      </c>
      <c r="M31" s="2">
        <v>673890.73718237854</v>
      </c>
      <c r="N31" s="10">
        <v>1.4630000000000001</v>
      </c>
    </row>
    <row r="32" spans="1:14" x14ac:dyDescent="0.25">
      <c r="A32" s="59" t="s">
        <v>103</v>
      </c>
      <c r="B32" s="2">
        <v>132822.82198874859</v>
      </c>
      <c r="C32" s="2">
        <v>218310.27682371711</v>
      </c>
      <c r="D32" s="2">
        <v>261972.3321884606</v>
      </c>
      <c r="E32" s="2">
        <v>305634.38755320403</v>
      </c>
      <c r="F32" s="2">
        <v>349296.44291794742</v>
      </c>
      <c r="G32" s="2">
        <v>392958.49828269088</v>
      </c>
      <c r="H32" s="2">
        <v>436620.55364743428</v>
      </c>
      <c r="I32" s="2">
        <v>480282.60901217768</v>
      </c>
      <c r="J32" s="2">
        <v>523944.66437692108</v>
      </c>
      <c r="K32" s="2">
        <v>567606.71974166459</v>
      </c>
      <c r="L32" s="2">
        <v>611268.77510640793</v>
      </c>
      <c r="M32" s="2">
        <v>654930.83047115139</v>
      </c>
      <c r="N32" s="10">
        <v>1.4630000000000001</v>
      </c>
    </row>
    <row r="33" spans="1:14" x14ac:dyDescent="0.25">
      <c r="A33" s="59" t="s">
        <v>98</v>
      </c>
      <c r="B33" s="2">
        <v>129476.8620378521</v>
      </c>
      <c r="C33" s="2">
        <v>236524.3257505357</v>
      </c>
      <c r="D33" s="2">
        <v>283829.19090064289</v>
      </c>
      <c r="E33" s="2">
        <v>331134.05605075002</v>
      </c>
      <c r="F33" s="2">
        <v>378438.92120085721</v>
      </c>
      <c r="G33" s="2">
        <v>425743.78635096428</v>
      </c>
      <c r="H33" s="2">
        <v>473048.65150107152</v>
      </c>
      <c r="I33" s="2">
        <v>520353.51665117871</v>
      </c>
      <c r="J33" s="2">
        <v>567658.38180128578</v>
      </c>
      <c r="K33" s="2">
        <v>614963.24695139297</v>
      </c>
      <c r="L33" s="2">
        <v>662268.11210150004</v>
      </c>
      <c r="M33" s="2">
        <v>709572.97725160723</v>
      </c>
      <c r="N33" s="10">
        <v>1.4630000000000001</v>
      </c>
    </row>
    <row r="34" spans="1:14" x14ac:dyDescent="0.25">
      <c r="A34" s="59" t="s">
        <v>71</v>
      </c>
      <c r="B34" s="2">
        <v>127984.36406842151</v>
      </c>
      <c r="C34" s="2">
        <v>242523.5894370836</v>
      </c>
      <c r="D34" s="2">
        <v>291028.30732450029</v>
      </c>
      <c r="E34" s="2">
        <v>339533.025211917</v>
      </c>
      <c r="F34" s="2">
        <v>388037.74309933378</v>
      </c>
      <c r="G34" s="2">
        <v>436542.46098675049</v>
      </c>
      <c r="H34" s="2">
        <v>485047.17887416721</v>
      </c>
      <c r="I34" s="2">
        <v>533551.89676158398</v>
      </c>
      <c r="J34" s="2">
        <v>582056.61464900058</v>
      </c>
      <c r="K34" s="2">
        <v>630561.33253641741</v>
      </c>
      <c r="L34" s="2">
        <v>679066.05042383401</v>
      </c>
      <c r="M34" s="2">
        <v>727570.76831125084</v>
      </c>
      <c r="N34" s="10">
        <v>1.4630000000000001</v>
      </c>
    </row>
    <row r="35" spans="1:14" x14ac:dyDescent="0.25">
      <c r="A35" s="59" t="s">
        <v>82</v>
      </c>
      <c r="B35" s="2">
        <v>124509.3044137379</v>
      </c>
      <c r="C35" s="2">
        <v>232383.74903204039</v>
      </c>
      <c r="D35" s="2">
        <v>278860.49883844849</v>
      </c>
      <c r="E35" s="2">
        <v>325337.24864485662</v>
      </c>
      <c r="F35" s="2">
        <v>371813.99845126469</v>
      </c>
      <c r="G35" s="2">
        <v>418290.74825767282</v>
      </c>
      <c r="H35" s="2">
        <v>464767.49806408089</v>
      </c>
      <c r="I35" s="2">
        <v>511244.24787048902</v>
      </c>
      <c r="J35" s="2">
        <v>557720.9976768971</v>
      </c>
      <c r="K35" s="2">
        <v>604197.74748330517</v>
      </c>
      <c r="L35" s="2">
        <v>650674.49728971324</v>
      </c>
      <c r="M35" s="2">
        <v>697151.24709612131</v>
      </c>
      <c r="N35" s="10">
        <v>1.4630000000000001</v>
      </c>
    </row>
    <row r="36" spans="1:14" x14ac:dyDescent="0.25">
      <c r="A36" s="59" t="s">
        <v>333</v>
      </c>
      <c r="B36" s="2">
        <v>124073.07198494081</v>
      </c>
      <c r="C36" s="2">
        <v>156408.61795638659</v>
      </c>
      <c r="D36" s="2">
        <v>187690.34154766391</v>
      </c>
      <c r="E36" s="2">
        <v>218972.06513894131</v>
      </c>
      <c r="F36" s="2">
        <v>250253.7887302186</v>
      </c>
      <c r="G36" s="2">
        <v>281535.51232149592</v>
      </c>
      <c r="H36" s="2">
        <v>312817.23591277318</v>
      </c>
      <c r="I36" s="2">
        <v>344098.95950405061</v>
      </c>
      <c r="J36" s="2">
        <v>375380.68309532793</v>
      </c>
      <c r="K36" s="2">
        <v>406662.40668660519</v>
      </c>
      <c r="L36" s="2">
        <v>437944.1302778825</v>
      </c>
      <c r="M36" s="2">
        <v>469225.85386915982</v>
      </c>
      <c r="N36" s="10">
        <v>1.4630000000000001</v>
      </c>
    </row>
    <row r="37" spans="1:14" x14ac:dyDescent="0.25">
      <c r="A37" s="59" t="s">
        <v>85</v>
      </c>
      <c r="B37" s="2">
        <v>115009.40197020709</v>
      </c>
      <c r="C37" s="2">
        <v>221461.24603476259</v>
      </c>
      <c r="D37" s="2">
        <v>265753.49524171499</v>
      </c>
      <c r="E37" s="2">
        <v>310045.74444866762</v>
      </c>
      <c r="F37" s="2">
        <v>354337.99365562008</v>
      </c>
      <c r="G37" s="2">
        <v>398630.2428625726</v>
      </c>
      <c r="H37" s="2">
        <v>442922.49206952512</v>
      </c>
      <c r="I37" s="2">
        <v>487214.7412764777</v>
      </c>
      <c r="J37" s="2">
        <v>531506.9904834301</v>
      </c>
      <c r="K37" s="2">
        <v>575799.23969038273</v>
      </c>
      <c r="L37" s="2">
        <v>620091.48889733513</v>
      </c>
      <c r="M37" s="2">
        <v>664383.73810428765</v>
      </c>
      <c r="N37" s="10">
        <v>1.4630000000000001</v>
      </c>
    </row>
    <row r="38" spans="1:14" x14ac:dyDescent="0.25">
      <c r="A38" s="59" t="s">
        <v>392</v>
      </c>
      <c r="B38" s="2">
        <v>112866.4536334203</v>
      </c>
      <c r="C38" s="2">
        <v>213171.97161294919</v>
      </c>
      <c r="D38" s="2">
        <v>255806.36593553901</v>
      </c>
      <c r="E38" s="2">
        <v>298440.76025812881</v>
      </c>
      <c r="F38" s="2">
        <v>341075.15458071872</v>
      </c>
      <c r="G38" s="2">
        <v>383709.54890330852</v>
      </c>
      <c r="H38" s="2">
        <v>426343.94322589831</v>
      </c>
      <c r="I38" s="2">
        <v>468978.33754848823</v>
      </c>
      <c r="J38" s="2">
        <v>511612.73187107802</v>
      </c>
      <c r="K38" s="2">
        <v>554247.12619366788</v>
      </c>
      <c r="L38" s="2">
        <v>596881.52051625762</v>
      </c>
      <c r="M38" s="2">
        <v>639515.91483884747</v>
      </c>
      <c r="N38" s="10">
        <v>1.4630000000000001</v>
      </c>
    </row>
    <row r="39" spans="1:14" x14ac:dyDescent="0.25">
      <c r="A39" s="59" t="s">
        <v>64</v>
      </c>
      <c r="B39" s="2">
        <v>100791.852138293</v>
      </c>
      <c r="C39" s="2">
        <v>200426.59817806981</v>
      </c>
      <c r="D39" s="2">
        <v>240511.91781368371</v>
      </c>
      <c r="E39" s="2">
        <v>280597.23744929768</v>
      </c>
      <c r="F39" s="2">
        <v>320682.55708491168</v>
      </c>
      <c r="G39" s="2">
        <v>360767.87672052562</v>
      </c>
      <c r="H39" s="2">
        <v>400853.19635613961</v>
      </c>
      <c r="I39" s="2">
        <v>440938.51599175349</v>
      </c>
      <c r="J39" s="2">
        <v>481023.83562736743</v>
      </c>
      <c r="K39" s="2">
        <v>521109.15526298143</v>
      </c>
      <c r="L39" s="2">
        <v>561194.47489859536</v>
      </c>
      <c r="M39" s="2">
        <v>601279.7945342093</v>
      </c>
      <c r="N39" s="10">
        <v>1.4630000000000001</v>
      </c>
    </row>
    <row r="40" spans="1:14" x14ac:dyDescent="0.25">
      <c r="A40" s="59" t="s">
        <v>101</v>
      </c>
      <c r="B40" s="2">
        <v>100408.36092608261</v>
      </c>
      <c r="C40" s="2">
        <v>185481.12041586431</v>
      </c>
      <c r="D40" s="2">
        <v>222577.34449903719</v>
      </c>
      <c r="E40" s="2">
        <v>259673.56858220999</v>
      </c>
      <c r="F40" s="2">
        <v>296769.79266538291</v>
      </c>
      <c r="G40" s="2">
        <v>333866.01674855582</v>
      </c>
      <c r="H40" s="2">
        <v>370962.24083172862</v>
      </c>
      <c r="I40" s="2">
        <v>408058.46491490147</v>
      </c>
      <c r="J40" s="2">
        <v>445154.68899807433</v>
      </c>
      <c r="K40" s="2">
        <v>482250.91308124718</v>
      </c>
      <c r="L40" s="2">
        <v>519347.13716441998</v>
      </c>
      <c r="M40" s="2">
        <v>556443.36124759295</v>
      </c>
      <c r="N40" s="10">
        <v>1.4630000000000001</v>
      </c>
    </row>
    <row r="41" spans="1:14" x14ac:dyDescent="0.25">
      <c r="A41" s="59" t="s">
        <v>118</v>
      </c>
      <c r="B41" s="2">
        <v>97299.136857223115</v>
      </c>
      <c r="C41" s="2">
        <v>184589.006480337</v>
      </c>
      <c r="D41" s="2">
        <v>221506.8077764044</v>
      </c>
      <c r="E41" s="2">
        <v>258424.60907247179</v>
      </c>
      <c r="F41" s="2">
        <v>295342.41036853922</v>
      </c>
      <c r="G41" s="2">
        <v>332260.21166460658</v>
      </c>
      <c r="H41" s="2">
        <v>369178.01296067401</v>
      </c>
      <c r="I41" s="2">
        <v>406095.81425674137</v>
      </c>
      <c r="J41" s="2">
        <v>443013.6155528088</v>
      </c>
      <c r="K41" s="2">
        <v>479931.41684887622</v>
      </c>
      <c r="L41" s="2">
        <v>516849.21814494359</v>
      </c>
      <c r="M41" s="2">
        <v>553767.01944101101</v>
      </c>
      <c r="N41" s="10">
        <v>1.4630000000000001</v>
      </c>
    </row>
    <row r="42" spans="1:14" x14ac:dyDescent="0.25">
      <c r="A42" s="59" t="s">
        <v>175</v>
      </c>
      <c r="B42" s="2">
        <v>96654.518915430643</v>
      </c>
      <c r="C42" s="2">
        <v>154086.29440540899</v>
      </c>
      <c r="D42" s="2">
        <v>184903.55328649079</v>
      </c>
      <c r="E42" s="2">
        <v>215720.8121675725</v>
      </c>
      <c r="F42" s="2">
        <v>246538.07104865441</v>
      </c>
      <c r="G42" s="2">
        <v>277355.32992973621</v>
      </c>
      <c r="H42" s="2">
        <v>308172.58881081792</v>
      </c>
      <c r="I42" s="2">
        <v>338989.84769189969</v>
      </c>
      <c r="J42" s="2">
        <v>369807.10657298152</v>
      </c>
      <c r="K42" s="2">
        <v>400624.36545406329</v>
      </c>
      <c r="L42" s="2">
        <v>431441.62433514511</v>
      </c>
      <c r="M42" s="2">
        <v>462258.88321622688</v>
      </c>
      <c r="N42" s="10">
        <v>1.4630000000000001</v>
      </c>
    </row>
    <row r="43" spans="1:14" x14ac:dyDescent="0.25">
      <c r="A43" s="59" t="s">
        <v>184</v>
      </c>
      <c r="B43" s="2">
        <v>96553.995707872891</v>
      </c>
      <c r="C43" s="2">
        <v>155269.49527178859</v>
      </c>
      <c r="D43" s="2">
        <v>186323.39432614631</v>
      </c>
      <c r="E43" s="2">
        <v>217377.29338050401</v>
      </c>
      <c r="F43" s="2">
        <v>248431.1924348617</v>
      </c>
      <c r="G43" s="2">
        <v>279485.0914892194</v>
      </c>
      <c r="H43" s="2">
        <v>310538.99054357712</v>
      </c>
      <c r="I43" s="2">
        <v>341592.88959793479</v>
      </c>
      <c r="J43" s="2">
        <v>372646.78865229251</v>
      </c>
      <c r="K43" s="2">
        <v>403700.68770665029</v>
      </c>
      <c r="L43" s="2">
        <v>434754.58676100802</v>
      </c>
      <c r="M43" s="2">
        <v>465808.48581536568</v>
      </c>
      <c r="N43" s="10">
        <v>1.4630000000000001</v>
      </c>
    </row>
    <row r="44" spans="1:14" x14ac:dyDescent="0.25">
      <c r="A44" s="59" t="s">
        <v>136</v>
      </c>
      <c r="B44" s="2">
        <v>96209.923601182454</v>
      </c>
      <c r="C44" s="2">
        <v>170085.02751489379</v>
      </c>
      <c r="D44" s="2">
        <v>204102.03301787251</v>
      </c>
      <c r="E44" s="2">
        <v>238119.03852085129</v>
      </c>
      <c r="F44" s="2">
        <v>272136.04402382998</v>
      </c>
      <c r="G44" s="2">
        <v>306153.04952680878</v>
      </c>
      <c r="H44" s="2">
        <v>340170.05502978747</v>
      </c>
      <c r="I44" s="2">
        <v>374187.06053276628</v>
      </c>
      <c r="J44" s="2">
        <v>408204.06603574503</v>
      </c>
      <c r="K44" s="2">
        <v>442221.07153872377</v>
      </c>
      <c r="L44" s="2">
        <v>476238.07704170252</v>
      </c>
      <c r="M44" s="2">
        <v>510255.08254468133</v>
      </c>
      <c r="N44" s="10">
        <v>1.4630000000000001</v>
      </c>
    </row>
    <row r="45" spans="1:14" x14ac:dyDescent="0.25">
      <c r="A45" s="59" t="s">
        <v>172</v>
      </c>
      <c r="B45" s="2">
        <v>93711.585142485856</v>
      </c>
      <c r="C45" s="2">
        <v>163554.21520965491</v>
      </c>
      <c r="D45" s="2">
        <v>196265.0582515859</v>
      </c>
      <c r="E45" s="2">
        <v>228975.90129351689</v>
      </c>
      <c r="F45" s="2">
        <v>261686.7443354479</v>
      </c>
      <c r="G45" s="2">
        <v>294397.58737737878</v>
      </c>
      <c r="H45" s="2">
        <v>327108.43041930982</v>
      </c>
      <c r="I45" s="2">
        <v>359819.27346124081</v>
      </c>
      <c r="J45" s="2">
        <v>392530.1165031718</v>
      </c>
      <c r="K45" s="2">
        <v>425240.95954510279</v>
      </c>
      <c r="L45" s="2">
        <v>457951.80258703372</v>
      </c>
      <c r="M45" s="2">
        <v>490662.64562896482</v>
      </c>
      <c r="N45" s="10">
        <v>1.4630000000000001</v>
      </c>
    </row>
    <row r="46" spans="1:14" x14ac:dyDescent="0.25">
      <c r="A46" s="59" t="s">
        <v>68</v>
      </c>
      <c r="B46" s="2">
        <v>92695.854156703776</v>
      </c>
      <c r="C46" s="2">
        <v>176724.51741017471</v>
      </c>
      <c r="D46" s="2">
        <v>212069.4208922096</v>
      </c>
      <c r="E46" s="2">
        <v>247414.32437424449</v>
      </c>
      <c r="F46" s="2">
        <v>282759.22785627953</v>
      </c>
      <c r="G46" s="2">
        <v>318104.13133831439</v>
      </c>
      <c r="H46" s="2">
        <v>353449.03482034942</v>
      </c>
      <c r="I46" s="2">
        <v>388793.93830238428</v>
      </c>
      <c r="J46" s="2">
        <v>424138.8417844192</v>
      </c>
      <c r="K46" s="2">
        <v>459483.74526645418</v>
      </c>
      <c r="L46" s="2">
        <v>494828.6487484891</v>
      </c>
      <c r="M46" s="2">
        <v>530173.55223052402</v>
      </c>
      <c r="N46" s="10">
        <v>1.4630000000000001</v>
      </c>
    </row>
    <row r="47" spans="1:14" x14ac:dyDescent="0.25">
      <c r="A47" s="59" t="s">
        <v>140</v>
      </c>
      <c r="B47" s="2">
        <v>91184.99289577319</v>
      </c>
      <c r="C47" s="2">
        <v>169199.8803112247</v>
      </c>
      <c r="D47" s="2">
        <v>203039.85637346969</v>
      </c>
      <c r="E47" s="2">
        <v>236879.8324357146</v>
      </c>
      <c r="F47" s="2">
        <v>270719.80849795957</v>
      </c>
      <c r="G47" s="2">
        <v>304559.78456020448</v>
      </c>
      <c r="H47" s="2">
        <v>338399.76062244951</v>
      </c>
      <c r="I47" s="2">
        <v>372239.73668469442</v>
      </c>
      <c r="J47" s="2">
        <v>406079.71274693927</v>
      </c>
      <c r="K47" s="2">
        <v>439919.6888091843</v>
      </c>
      <c r="L47" s="2">
        <v>473759.66487142921</v>
      </c>
      <c r="M47" s="2">
        <v>507599.64093367418</v>
      </c>
      <c r="N47" s="10">
        <v>1.4630000000000001</v>
      </c>
    </row>
    <row r="48" spans="1:14" x14ac:dyDescent="0.25">
      <c r="A48" s="59" t="s">
        <v>109</v>
      </c>
      <c r="B48" s="2">
        <v>90802.433967739984</v>
      </c>
      <c r="C48" s="2">
        <v>169220.54106365651</v>
      </c>
      <c r="D48" s="2">
        <v>203064.64927638779</v>
      </c>
      <c r="E48" s="2">
        <v>236908.7574891191</v>
      </c>
      <c r="F48" s="2">
        <v>270752.86570185039</v>
      </c>
      <c r="G48" s="2">
        <v>304596.97391458182</v>
      </c>
      <c r="H48" s="2">
        <v>338441.08212731307</v>
      </c>
      <c r="I48" s="2">
        <v>372285.19034004438</v>
      </c>
      <c r="J48" s="2">
        <v>406129.2985527757</v>
      </c>
      <c r="K48" s="2">
        <v>439973.40676550701</v>
      </c>
      <c r="L48" s="2">
        <v>473817.51497823832</v>
      </c>
      <c r="M48" s="2">
        <v>507661.62319096958</v>
      </c>
      <c r="N48" s="10">
        <v>1.4630000000000001</v>
      </c>
    </row>
    <row r="49" spans="1:14" x14ac:dyDescent="0.25">
      <c r="A49" s="59" t="s">
        <v>169</v>
      </c>
      <c r="B49" s="2">
        <v>89563.176823236878</v>
      </c>
      <c r="C49" s="2">
        <v>169824.72741573129</v>
      </c>
      <c r="D49" s="2">
        <v>203789.67289887759</v>
      </c>
      <c r="E49" s="2">
        <v>237754.61838202379</v>
      </c>
      <c r="F49" s="2">
        <v>271719.56386517012</v>
      </c>
      <c r="G49" s="2">
        <v>305684.50934831641</v>
      </c>
      <c r="H49" s="2">
        <v>339649.45483146259</v>
      </c>
      <c r="I49" s="2">
        <v>373614.40031460888</v>
      </c>
      <c r="J49" s="2">
        <v>407579.34579775512</v>
      </c>
      <c r="K49" s="2">
        <v>441544.29128090141</v>
      </c>
      <c r="L49" s="2">
        <v>475509.23676404759</v>
      </c>
      <c r="M49" s="2">
        <v>509474.18224719388</v>
      </c>
      <c r="N49" s="10">
        <v>1.4630000000000001</v>
      </c>
    </row>
    <row r="50" spans="1:14" x14ac:dyDescent="0.25">
      <c r="A50" s="59" t="s">
        <v>192</v>
      </c>
      <c r="B50" s="2">
        <v>89157.333998583679</v>
      </c>
      <c r="C50" s="2">
        <v>167021.03318077451</v>
      </c>
      <c r="D50" s="2">
        <v>200425.23981692939</v>
      </c>
      <c r="E50" s="2">
        <v>233829.4464530843</v>
      </c>
      <c r="F50" s="2">
        <v>267233.6530892392</v>
      </c>
      <c r="G50" s="2">
        <v>300637.85972539411</v>
      </c>
      <c r="H50" s="2">
        <v>334042.06636154902</v>
      </c>
      <c r="I50" s="2">
        <v>367446.27299770393</v>
      </c>
      <c r="J50" s="2">
        <v>400850.47963385872</v>
      </c>
      <c r="K50" s="2">
        <v>434254.68627001368</v>
      </c>
      <c r="L50" s="2">
        <v>467658.89290616848</v>
      </c>
      <c r="M50" s="2">
        <v>501063.09954232338</v>
      </c>
      <c r="N50" s="10">
        <v>1.4630000000000001</v>
      </c>
    </row>
    <row r="51" spans="1:14" x14ac:dyDescent="0.25">
      <c r="A51" s="59" t="s">
        <v>1238</v>
      </c>
      <c r="B51" s="2">
        <v>88707.820467706362</v>
      </c>
      <c r="C51" s="2">
        <v>141318.70581349701</v>
      </c>
      <c r="D51" s="2">
        <v>169582.44697619631</v>
      </c>
      <c r="E51" s="2">
        <v>197846.1881388957</v>
      </c>
      <c r="F51" s="2">
        <v>226109.92930159511</v>
      </c>
      <c r="G51" s="2">
        <v>254373.6704642945</v>
      </c>
      <c r="H51" s="2">
        <v>282637.41162699391</v>
      </c>
      <c r="I51" s="2">
        <v>310901.15278969333</v>
      </c>
      <c r="J51" s="2">
        <v>339164.89395239268</v>
      </c>
      <c r="K51" s="2">
        <v>367428.6351150921</v>
      </c>
      <c r="L51" s="2">
        <v>395692.37627779151</v>
      </c>
      <c r="M51" s="2">
        <v>423956.11744049093</v>
      </c>
      <c r="N51" s="10">
        <v>1.4630000000000001</v>
      </c>
    </row>
    <row r="52" spans="1:14" x14ac:dyDescent="0.25">
      <c r="A52" s="59" t="s">
        <v>177</v>
      </c>
      <c r="B52" s="2">
        <v>85760.769491799671</v>
      </c>
      <c r="C52" s="2">
        <v>157126.39372737319</v>
      </c>
      <c r="D52" s="2">
        <v>188551.6724728478</v>
      </c>
      <c r="E52" s="2">
        <v>219976.95121832241</v>
      </c>
      <c r="F52" s="2">
        <v>251402.22996379709</v>
      </c>
      <c r="G52" s="2">
        <v>282827.50870927167</v>
      </c>
      <c r="H52" s="2">
        <v>314252.78745474637</v>
      </c>
      <c r="I52" s="2">
        <v>345678.06620022102</v>
      </c>
      <c r="J52" s="2">
        <v>377103.34494569572</v>
      </c>
      <c r="K52" s="2">
        <v>408528.6236911703</v>
      </c>
      <c r="L52" s="2">
        <v>439953.90243664489</v>
      </c>
      <c r="M52" s="2">
        <v>471379.18118211947</v>
      </c>
      <c r="N52" s="10">
        <v>1.4630000000000001</v>
      </c>
    </row>
    <row r="53" spans="1:14" x14ac:dyDescent="0.25">
      <c r="A53" s="59" t="s">
        <v>390</v>
      </c>
      <c r="B53" s="2">
        <v>84840.436201154051</v>
      </c>
      <c r="C53" s="2">
        <v>158757.5549315878</v>
      </c>
      <c r="D53" s="2">
        <v>190509.0659179053</v>
      </c>
      <c r="E53" s="2">
        <v>222260.57690422289</v>
      </c>
      <c r="F53" s="2">
        <v>254012.08789054051</v>
      </c>
      <c r="G53" s="2">
        <v>285763.59887685801</v>
      </c>
      <c r="H53" s="2">
        <v>317515.10986317549</v>
      </c>
      <c r="I53" s="2">
        <v>349266.62084949308</v>
      </c>
      <c r="J53" s="2">
        <v>381018.13183581072</v>
      </c>
      <c r="K53" s="2">
        <v>412769.6428221282</v>
      </c>
      <c r="L53" s="2">
        <v>444521.15380844573</v>
      </c>
      <c r="M53" s="2">
        <v>476272.66479476332</v>
      </c>
      <c r="N53" s="10">
        <v>1.4630000000000001</v>
      </c>
    </row>
    <row r="54" spans="1:14" x14ac:dyDescent="0.25">
      <c r="A54" s="59" t="s">
        <v>378</v>
      </c>
      <c r="B54" s="2">
        <v>84370.445942663064</v>
      </c>
      <c r="C54" s="2">
        <v>164063.82506633661</v>
      </c>
      <c r="D54" s="2">
        <v>196876.59007960389</v>
      </c>
      <c r="E54" s="2">
        <v>229689.35509287129</v>
      </c>
      <c r="F54" s="2">
        <v>262502.12010613858</v>
      </c>
      <c r="G54" s="2">
        <v>295314.88511940592</v>
      </c>
      <c r="H54" s="2">
        <v>328127.65013267333</v>
      </c>
      <c r="I54" s="2">
        <v>360940.41514594061</v>
      </c>
      <c r="J54" s="2">
        <v>393753.1801592079</v>
      </c>
      <c r="K54" s="2">
        <v>426565.94517247519</v>
      </c>
      <c r="L54" s="2">
        <v>459378.71018574247</v>
      </c>
      <c r="M54" s="2">
        <v>492191.47519900987</v>
      </c>
      <c r="N54" s="10">
        <v>1.4630000000000001</v>
      </c>
    </row>
    <row r="55" spans="1:14" x14ac:dyDescent="0.25">
      <c r="A55" s="59" t="s">
        <v>602</v>
      </c>
      <c r="B55" s="2">
        <v>84297.860571709374</v>
      </c>
      <c r="C55" s="2">
        <v>127598.9094785725</v>
      </c>
      <c r="D55" s="2">
        <v>153118.69137428701</v>
      </c>
      <c r="E55" s="2">
        <v>178638.47327000141</v>
      </c>
      <c r="F55" s="2">
        <v>204158.25516571591</v>
      </c>
      <c r="G55" s="2">
        <v>229678.0370614304</v>
      </c>
      <c r="H55" s="2">
        <v>255197.81895714489</v>
      </c>
      <c r="I55" s="2">
        <v>280717.60085285938</v>
      </c>
      <c r="J55" s="2">
        <v>306237.3827485739</v>
      </c>
      <c r="K55" s="2">
        <v>331757.16464428842</v>
      </c>
      <c r="L55" s="2">
        <v>357276.94654000289</v>
      </c>
      <c r="M55" s="2">
        <v>382796.72843571741</v>
      </c>
      <c r="N55" s="10">
        <v>1.4630000000000001</v>
      </c>
    </row>
    <row r="56" spans="1:14" x14ac:dyDescent="0.25">
      <c r="A56" s="59" t="s">
        <v>167</v>
      </c>
      <c r="B56" s="2">
        <v>83190.448994131511</v>
      </c>
      <c r="C56" s="2">
        <v>159195.55083823929</v>
      </c>
      <c r="D56" s="2">
        <v>191034.6610058872</v>
      </c>
      <c r="E56" s="2">
        <v>222873.77117353509</v>
      </c>
      <c r="F56" s="2">
        <v>254712.88134118301</v>
      </c>
      <c r="G56" s="2">
        <v>286551.9915088308</v>
      </c>
      <c r="H56" s="2">
        <v>318391.10167647869</v>
      </c>
      <c r="I56" s="2">
        <v>350230.21184412658</v>
      </c>
      <c r="J56" s="2">
        <v>382069.32201177441</v>
      </c>
      <c r="K56" s="2">
        <v>413908.43217942229</v>
      </c>
      <c r="L56" s="2">
        <v>445747.54234707012</v>
      </c>
      <c r="M56" s="2">
        <v>477586.65251471801</v>
      </c>
      <c r="N56" s="10">
        <v>1.4630000000000001</v>
      </c>
    </row>
    <row r="57" spans="1:14" x14ac:dyDescent="0.25">
      <c r="A57" s="59" t="s">
        <v>178</v>
      </c>
      <c r="B57" s="2">
        <v>82176.329357498747</v>
      </c>
      <c r="C57" s="2">
        <v>157265.29380583289</v>
      </c>
      <c r="D57" s="2">
        <v>188718.3525669995</v>
      </c>
      <c r="E57" s="2">
        <v>220171.411328166</v>
      </c>
      <c r="F57" s="2">
        <v>251624.47008933261</v>
      </c>
      <c r="G57" s="2">
        <v>283077.52885049919</v>
      </c>
      <c r="H57" s="2">
        <v>314530.58761166577</v>
      </c>
      <c r="I57" s="2">
        <v>345983.64637283242</v>
      </c>
      <c r="J57" s="2">
        <v>377436.70513399888</v>
      </c>
      <c r="K57" s="2">
        <v>408889.76389516552</v>
      </c>
      <c r="L57" s="2">
        <v>440342.82265633199</v>
      </c>
      <c r="M57" s="2">
        <v>471795.88141749869</v>
      </c>
      <c r="N57" s="10">
        <v>1.4630000000000001</v>
      </c>
    </row>
    <row r="58" spans="1:14" x14ac:dyDescent="0.25">
      <c r="A58" s="59" t="s">
        <v>30</v>
      </c>
      <c r="B58" s="2">
        <v>82137.422373963083</v>
      </c>
      <c r="C58" s="2">
        <v>155102.4758057803</v>
      </c>
      <c r="D58" s="2">
        <v>186122.97096693641</v>
      </c>
      <c r="E58" s="2">
        <v>217143.4661280924</v>
      </c>
      <c r="F58" s="2">
        <v>248163.96128924849</v>
      </c>
      <c r="G58" s="2">
        <v>279184.4564504046</v>
      </c>
      <c r="H58" s="2">
        <v>310204.95161156071</v>
      </c>
      <c r="I58" s="2">
        <v>341225.44677271682</v>
      </c>
      <c r="J58" s="2">
        <v>372245.94193387282</v>
      </c>
      <c r="K58" s="2">
        <v>403266.43709502887</v>
      </c>
      <c r="L58" s="2">
        <v>434286.93225618493</v>
      </c>
      <c r="M58" s="2">
        <v>465307.42741734098</v>
      </c>
      <c r="N58" s="10">
        <v>1.4630000000000001</v>
      </c>
    </row>
    <row r="59" spans="1:14" x14ac:dyDescent="0.25">
      <c r="A59" s="59" t="s">
        <v>230</v>
      </c>
      <c r="B59" s="2">
        <v>79367.378436600789</v>
      </c>
      <c r="C59" s="2">
        <v>98561.070063903011</v>
      </c>
      <c r="D59" s="2">
        <v>118273.2840766836</v>
      </c>
      <c r="E59" s="2">
        <v>137985.49808946421</v>
      </c>
      <c r="F59" s="2">
        <v>157697.71210224481</v>
      </c>
      <c r="G59" s="2">
        <v>177409.92611502539</v>
      </c>
      <c r="H59" s="2">
        <v>197122.14012780599</v>
      </c>
      <c r="I59" s="2">
        <v>216834.35414058671</v>
      </c>
      <c r="J59" s="2">
        <v>236546.5681533672</v>
      </c>
      <c r="K59" s="2">
        <v>256258.78216614781</v>
      </c>
      <c r="L59" s="2">
        <v>275970.99617892841</v>
      </c>
      <c r="M59" s="2">
        <v>295683.21019170899</v>
      </c>
      <c r="N59" s="10">
        <v>1.4630000000000001</v>
      </c>
    </row>
    <row r="60" spans="1:14" x14ac:dyDescent="0.25">
      <c r="A60" s="59" t="s">
        <v>144</v>
      </c>
      <c r="B60" s="2">
        <v>78989.958042079772</v>
      </c>
      <c r="C60" s="2">
        <v>158770.39982547701</v>
      </c>
      <c r="D60" s="2">
        <v>190524.4797905724</v>
      </c>
      <c r="E60" s="2">
        <v>222278.55975566781</v>
      </c>
      <c r="F60" s="2">
        <v>254032.6397207632</v>
      </c>
      <c r="G60" s="2">
        <v>285786.71968585858</v>
      </c>
      <c r="H60" s="2">
        <v>317540.79965095402</v>
      </c>
      <c r="I60" s="2">
        <v>349294.87961604941</v>
      </c>
      <c r="J60" s="2">
        <v>381048.95958114468</v>
      </c>
      <c r="K60" s="2">
        <v>412803.03954624018</v>
      </c>
      <c r="L60" s="2">
        <v>444557.11951133551</v>
      </c>
      <c r="M60" s="2">
        <v>476311.19947643089</v>
      </c>
      <c r="N60" s="10">
        <v>1.4630000000000001</v>
      </c>
    </row>
    <row r="61" spans="1:14" x14ac:dyDescent="0.25">
      <c r="A61" s="59" t="s">
        <v>156</v>
      </c>
      <c r="B61" s="2">
        <v>77543.531318011766</v>
      </c>
      <c r="C61" s="2">
        <v>123305.6184759982</v>
      </c>
      <c r="D61" s="2">
        <v>147966.74217119781</v>
      </c>
      <c r="E61" s="2">
        <v>172627.86586639739</v>
      </c>
      <c r="F61" s="2">
        <v>197288.98956159709</v>
      </c>
      <c r="G61" s="2">
        <v>221950.1132567967</v>
      </c>
      <c r="H61" s="2">
        <v>246611.23695199631</v>
      </c>
      <c r="I61" s="2">
        <v>271272.36064719601</v>
      </c>
      <c r="J61" s="2">
        <v>295933.48434239562</v>
      </c>
      <c r="K61" s="2">
        <v>320594.60803759517</v>
      </c>
      <c r="L61" s="2">
        <v>345255.73173279478</v>
      </c>
      <c r="M61" s="2">
        <v>369916.85542799451</v>
      </c>
      <c r="N61" s="10">
        <v>1.4630000000000001</v>
      </c>
    </row>
    <row r="62" spans="1:14" x14ac:dyDescent="0.25">
      <c r="A62" s="59" t="s">
        <v>149</v>
      </c>
      <c r="B62" s="2">
        <v>76739.397024878665</v>
      </c>
      <c r="C62" s="2">
        <v>143790.87500071019</v>
      </c>
      <c r="D62" s="2">
        <v>172549.05000085221</v>
      </c>
      <c r="E62" s="2">
        <v>201307.22500099431</v>
      </c>
      <c r="F62" s="2">
        <v>230065.4000011363</v>
      </c>
      <c r="G62" s="2">
        <v>258823.57500127831</v>
      </c>
      <c r="H62" s="2">
        <v>287581.75000142038</v>
      </c>
      <c r="I62" s="2">
        <v>316339.92500156251</v>
      </c>
      <c r="J62" s="2">
        <v>345098.10000170447</v>
      </c>
      <c r="K62" s="2">
        <v>373856.27500184649</v>
      </c>
      <c r="L62" s="2">
        <v>402614.4500019885</v>
      </c>
      <c r="M62" s="2">
        <v>431372.62500213058</v>
      </c>
      <c r="N62" s="10">
        <v>1.4630000000000001</v>
      </c>
    </row>
    <row r="63" spans="1:14" x14ac:dyDescent="0.25">
      <c r="A63" s="59" t="s">
        <v>129</v>
      </c>
      <c r="B63" s="2">
        <v>76569.180931847179</v>
      </c>
      <c r="C63" s="2">
        <v>143146.38226403229</v>
      </c>
      <c r="D63" s="2">
        <v>171775.65871683869</v>
      </c>
      <c r="E63" s="2">
        <v>200404.93516964509</v>
      </c>
      <c r="F63" s="2">
        <v>229034.21162245161</v>
      </c>
      <c r="G63" s="2">
        <v>257663.48807525809</v>
      </c>
      <c r="H63" s="2">
        <v>286292.76452806452</v>
      </c>
      <c r="I63" s="2">
        <v>314922.04098087101</v>
      </c>
      <c r="J63" s="2">
        <v>343551.31743367738</v>
      </c>
      <c r="K63" s="2">
        <v>372180.59388648393</v>
      </c>
      <c r="L63" s="2">
        <v>400809.8703392903</v>
      </c>
      <c r="M63" s="2">
        <v>429439.14679209678</v>
      </c>
      <c r="N63" s="10">
        <v>1.4630000000000001</v>
      </c>
    </row>
    <row r="64" spans="1:14" x14ac:dyDescent="0.25">
      <c r="A64" s="59" t="s">
        <v>145</v>
      </c>
      <c r="B64" s="2">
        <v>73520.627309886011</v>
      </c>
      <c r="C64" s="2">
        <v>138406.9540014544</v>
      </c>
      <c r="D64" s="2">
        <v>166088.3448017452</v>
      </c>
      <c r="E64" s="2">
        <v>193769.73560203609</v>
      </c>
      <c r="F64" s="2">
        <v>221451.12640232701</v>
      </c>
      <c r="G64" s="2">
        <v>249132.51720261789</v>
      </c>
      <c r="H64" s="2">
        <v>276813.90800290869</v>
      </c>
      <c r="I64" s="2">
        <v>304495.29880319972</v>
      </c>
      <c r="J64" s="2">
        <v>332176.68960349052</v>
      </c>
      <c r="K64" s="2">
        <v>359858.08040378138</v>
      </c>
      <c r="L64" s="2">
        <v>387539.47120407218</v>
      </c>
      <c r="M64" s="2">
        <v>415220.86200436309</v>
      </c>
      <c r="N64" s="10">
        <v>1.4630000000000001</v>
      </c>
    </row>
    <row r="65" spans="1:14" x14ac:dyDescent="0.25">
      <c r="A65" s="59" t="s">
        <v>212</v>
      </c>
      <c r="B65" s="2">
        <v>72716.137561299052</v>
      </c>
      <c r="C65" s="2">
        <v>137282.97829782241</v>
      </c>
      <c r="D65" s="2">
        <v>164739.57395738689</v>
      </c>
      <c r="E65" s="2">
        <v>192196.16961695129</v>
      </c>
      <c r="F65" s="2">
        <v>219652.7652765158</v>
      </c>
      <c r="G65" s="2">
        <v>247109.36093608031</v>
      </c>
      <c r="H65" s="2">
        <v>274565.95659564482</v>
      </c>
      <c r="I65" s="2">
        <v>302022.55225520919</v>
      </c>
      <c r="J65" s="2">
        <v>329479.14791477373</v>
      </c>
      <c r="K65" s="2">
        <v>356935.74357433821</v>
      </c>
      <c r="L65" s="2">
        <v>384392.33923390257</v>
      </c>
      <c r="M65" s="2">
        <v>411848.93489346711</v>
      </c>
      <c r="N65" s="10">
        <v>1.4630000000000001</v>
      </c>
    </row>
    <row r="66" spans="1:14" x14ac:dyDescent="0.25">
      <c r="A66" s="59" t="s">
        <v>181</v>
      </c>
      <c r="B66" s="2">
        <v>72682.265480778209</v>
      </c>
      <c r="C66" s="2">
        <v>142288.06605392051</v>
      </c>
      <c r="D66" s="2">
        <v>170745.67926470461</v>
      </c>
      <c r="E66" s="2">
        <v>199203.29247548859</v>
      </c>
      <c r="F66" s="2">
        <v>227660.90568627269</v>
      </c>
      <c r="G66" s="2">
        <v>256118.51889705681</v>
      </c>
      <c r="H66" s="2">
        <v>284576.13210784091</v>
      </c>
      <c r="I66" s="2">
        <v>313033.74531862501</v>
      </c>
      <c r="J66" s="2">
        <v>341491.3585294091</v>
      </c>
      <c r="K66" s="2">
        <v>369948.9717401932</v>
      </c>
      <c r="L66" s="2">
        <v>398406.58495097718</v>
      </c>
      <c r="M66" s="2">
        <v>426864.19816176139</v>
      </c>
      <c r="N66" s="10">
        <v>1.4630000000000001</v>
      </c>
    </row>
    <row r="67" spans="1:14" x14ac:dyDescent="0.25">
      <c r="A67" s="59" t="s">
        <v>146</v>
      </c>
      <c r="B67" s="2">
        <v>70172.886833911311</v>
      </c>
      <c r="C67" s="2">
        <v>132507.9504021602</v>
      </c>
      <c r="D67" s="2">
        <v>159009.54048259219</v>
      </c>
      <c r="E67" s="2">
        <v>185511.13056302429</v>
      </c>
      <c r="F67" s="2">
        <v>212012.7206434563</v>
      </c>
      <c r="G67" s="2">
        <v>238514.3107238884</v>
      </c>
      <c r="H67" s="2">
        <v>265015.90080432041</v>
      </c>
      <c r="I67" s="2">
        <v>291517.49088475248</v>
      </c>
      <c r="J67" s="2">
        <v>318019.08096518449</v>
      </c>
      <c r="K67" s="2">
        <v>344520.67104561662</v>
      </c>
      <c r="L67" s="2">
        <v>371022.26112604857</v>
      </c>
      <c r="M67" s="2">
        <v>397523.85120648058</v>
      </c>
      <c r="N67" s="10">
        <v>1.4630000000000001</v>
      </c>
    </row>
    <row r="68" spans="1:14" x14ac:dyDescent="0.25">
      <c r="A68" s="59" t="s">
        <v>137</v>
      </c>
      <c r="B68" s="2">
        <v>69928.345413845615</v>
      </c>
      <c r="C68" s="2">
        <v>138507.44172108441</v>
      </c>
      <c r="D68" s="2">
        <v>166208.93006530131</v>
      </c>
      <c r="E68" s="2">
        <v>193910.4184095182</v>
      </c>
      <c r="F68" s="2">
        <v>221611.90675373509</v>
      </c>
      <c r="G68" s="2">
        <v>249313.39509795199</v>
      </c>
      <c r="H68" s="2">
        <v>277014.88344216888</v>
      </c>
      <c r="I68" s="2">
        <v>304716.37178638577</v>
      </c>
      <c r="J68" s="2">
        <v>332417.86013060273</v>
      </c>
      <c r="K68" s="2">
        <v>360119.34847481962</v>
      </c>
      <c r="L68" s="2">
        <v>387820.8368190364</v>
      </c>
      <c r="M68" s="2">
        <v>415522.32516325341</v>
      </c>
      <c r="N68" s="10">
        <v>1.4630000000000001</v>
      </c>
    </row>
    <row r="69" spans="1:14" x14ac:dyDescent="0.25">
      <c r="A69" s="59" t="s">
        <v>127</v>
      </c>
      <c r="B69" s="2">
        <v>69335.05412809008</v>
      </c>
      <c r="C69" s="2">
        <v>134920.70896933309</v>
      </c>
      <c r="D69" s="2">
        <v>161904.85076319971</v>
      </c>
      <c r="E69" s="2">
        <v>188888.99255706629</v>
      </c>
      <c r="F69" s="2">
        <v>215873.13435093299</v>
      </c>
      <c r="G69" s="2">
        <v>242857.2761447996</v>
      </c>
      <c r="H69" s="2">
        <v>269841.41793866619</v>
      </c>
      <c r="I69" s="2">
        <v>296825.55973253283</v>
      </c>
      <c r="J69" s="2">
        <v>323809.70152639941</v>
      </c>
      <c r="K69" s="2">
        <v>350793.84332026611</v>
      </c>
      <c r="L69" s="2">
        <v>377777.98511413258</v>
      </c>
      <c r="M69" s="2">
        <v>404762.12690799928</v>
      </c>
      <c r="N69" s="10">
        <v>1.4630000000000001</v>
      </c>
    </row>
    <row r="70" spans="1:14" x14ac:dyDescent="0.25">
      <c r="A70" s="59" t="s">
        <v>158</v>
      </c>
      <c r="B70" s="2">
        <v>68484.295605784864</v>
      </c>
      <c r="C70" s="2">
        <v>102016.4541020359</v>
      </c>
      <c r="D70" s="2">
        <v>122419.7449224431</v>
      </c>
      <c r="E70" s="2">
        <v>142823.03574285019</v>
      </c>
      <c r="F70" s="2">
        <v>163226.3265632574</v>
      </c>
      <c r="G70" s="2">
        <v>183629.61738366459</v>
      </c>
      <c r="H70" s="2">
        <v>204032.90820407181</v>
      </c>
      <c r="I70" s="2">
        <v>224436.19902447899</v>
      </c>
      <c r="J70" s="2">
        <v>244839.48984488609</v>
      </c>
      <c r="K70" s="2">
        <v>265242.78066529328</v>
      </c>
      <c r="L70" s="2">
        <v>285646.07148570049</v>
      </c>
      <c r="M70" s="2">
        <v>306049.36230610771</v>
      </c>
      <c r="N70" s="10">
        <v>1.4630000000000001</v>
      </c>
    </row>
    <row r="71" spans="1:14" x14ac:dyDescent="0.25">
      <c r="A71" s="59" t="s">
        <v>227</v>
      </c>
      <c r="B71" s="2">
        <v>68134.572897784048</v>
      </c>
      <c r="C71" s="2">
        <v>128425.43247236111</v>
      </c>
      <c r="D71" s="2">
        <v>154110.5189668333</v>
      </c>
      <c r="E71" s="2">
        <v>179795.6054613055</v>
      </c>
      <c r="F71" s="2">
        <v>205480.69195577779</v>
      </c>
      <c r="G71" s="2">
        <v>231165.77845025001</v>
      </c>
      <c r="H71" s="2">
        <v>256850.86494472221</v>
      </c>
      <c r="I71" s="2">
        <v>282535.95143919438</v>
      </c>
      <c r="J71" s="2">
        <v>308221.03793366661</v>
      </c>
      <c r="K71" s="2">
        <v>333906.12442813878</v>
      </c>
      <c r="L71" s="2">
        <v>359591.21092261112</v>
      </c>
      <c r="M71" s="2">
        <v>385276.29741708329</v>
      </c>
      <c r="N71" s="10">
        <v>1.4630000000000001</v>
      </c>
    </row>
    <row r="72" spans="1:14" x14ac:dyDescent="0.25">
      <c r="A72" s="59" t="s">
        <v>160</v>
      </c>
      <c r="B72" s="2">
        <v>65185.388322835403</v>
      </c>
      <c r="C72" s="2">
        <v>119862.689714458</v>
      </c>
      <c r="D72" s="2">
        <v>143835.22765734961</v>
      </c>
      <c r="E72" s="2">
        <v>167807.7656002412</v>
      </c>
      <c r="F72" s="2">
        <v>191780.30354313279</v>
      </c>
      <c r="G72" s="2">
        <v>215752.8414860245</v>
      </c>
      <c r="H72" s="2">
        <v>239725.37942891609</v>
      </c>
      <c r="I72" s="2">
        <v>263697.91737180768</v>
      </c>
      <c r="J72" s="2">
        <v>287670.45531469933</v>
      </c>
      <c r="K72" s="2">
        <v>311642.99325759092</v>
      </c>
      <c r="L72" s="2">
        <v>335615.53120048251</v>
      </c>
      <c r="M72" s="2">
        <v>359588.0691433741</v>
      </c>
      <c r="N72" s="10">
        <v>1.4630000000000001</v>
      </c>
    </row>
    <row r="73" spans="1:14" x14ac:dyDescent="0.25">
      <c r="A73" s="59" t="s">
        <v>222</v>
      </c>
      <c r="B73" s="2">
        <v>65130.442901833601</v>
      </c>
      <c r="C73" s="2">
        <v>121596.9044832762</v>
      </c>
      <c r="D73" s="2">
        <v>145916.28537993151</v>
      </c>
      <c r="E73" s="2">
        <v>170235.66627658671</v>
      </c>
      <c r="F73" s="2">
        <v>194555.047173242</v>
      </c>
      <c r="G73" s="2">
        <v>218874.4280698972</v>
      </c>
      <c r="H73" s="2">
        <v>243193.80896655249</v>
      </c>
      <c r="I73" s="2">
        <v>267513.18986320781</v>
      </c>
      <c r="J73" s="2">
        <v>291832.57075986301</v>
      </c>
      <c r="K73" s="2">
        <v>316151.95165651821</v>
      </c>
      <c r="L73" s="2">
        <v>340471.33255317342</v>
      </c>
      <c r="M73" s="2">
        <v>364790.71344982868</v>
      </c>
      <c r="N73" s="10">
        <v>1.4630000000000001</v>
      </c>
    </row>
    <row r="74" spans="1:14" x14ac:dyDescent="0.25">
      <c r="A74" s="59" t="s">
        <v>186</v>
      </c>
      <c r="B74" s="2">
        <v>62312.06458364617</v>
      </c>
      <c r="C74" s="2">
        <v>118928.79068289269</v>
      </c>
      <c r="D74" s="2">
        <v>142714.54881947121</v>
      </c>
      <c r="E74" s="2">
        <v>166500.3069560497</v>
      </c>
      <c r="F74" s="2">
        <v>190286.0650926283</v>
      </c>
      <c r="G74" s="2">
        <v>214071.82322920681</v>
      </c>
      <c r="H74" s="2">
        <v>237857.5813657853</v>
      </c>
      <c r="I74" s="2">
        <v>261643.3395023639</v>
      </c>
      <c r="J74" s="2">
        <v>285429.09763894242</v>
      </c>
      <c r="K74" s="2">
        <v>309214.85577552102</v>
      </c>
      <c r="L74" s="2">
        <v>333000.61391209939</v>
      </c>
      <c r="M74" s="2">
        <v>356786.37204867799</v>
      </c>
      <c r="N74" s="10">
        <v>1.4630000000000001</v>
      </c>
    </row>
    <row r="75" spans="1:14" x14ac:dyDescent="0.25">
      <c r="A75" s="59" t="s">
        <v>131</v>
      </c>
      <c r="B75" s="2">
        <v>62310.473649770858</v>
      </c>
      <c r="C75" s="2">
        <v>117531.3959690565</v>
      </c>
      <c r="D75" s="2">
        <v>141037.67516286779</v>
      </c>
      <c r="E75" s="2">
        <v>164543.95435667911</v>
      </c>
      <c r="F75" s="2">
        <v>188050.23355049029</v>
      </c>
      <c r="G75" s="2">
        <v>211556.51274430161</v>
      </c>
      <c r="H75" s="2">
        <v>235062.7919381129</v>
      </c>
      <c r="I75" s="2">
        <v>258569.07113192431</v>
      </c>
      <c r="J75" s="2">
        <v>282075.35032573552</v>
      </c>
      <c r="K75" s="2">
        <v>305581.62951954681</v>
      </c>
      <c r="L75" s="2">
        <v>329087.90871335811</v>
      </c>
      <c r="M75" s="2">
        <v>352594.1879071694</v>
      </c>
      <c r="N75" s="10">
        <v>1.4630000000000001</v>
      </c>
    </row>
    <row r="76" spans="1:14" x14ac:dyDescent="0.25">
      <c r="A76" s="59" t="s">
        <v>218</v>
      </c>
      <c r="B76" s="2">
        <v>60427.866472438742</v>
      </c>
      <c r="C76" s="2">
        <v>99016.968905170332</v>
      </c>
      <c r="D76" s="2">
        <v>118820.3626862044</v>
      </c>
      <c r="E76" s="2">
        <v>138623.75646723839</v>
      </c>
      <c r="F76" s="2">
        <v>158427.15024827249</v>
      </c>
      <c r="G76" s="2">
        <v>178230.54402930659</v>
      </c>
      <c r="H76" s="2">
        <v>198033.93781034069</v>
      </c>
      <c r="I76" s="2">
        <v>217837.33159137471</v>
      </c>
      <c r="J76" s="2">
        <v>237640.72537240881</v>
      </c>
      <c r="K76" s="2">
        <v>257444.11915344291</v>
      </c>
      <c r="L76" s="2">
        <v>277247.51293447689</v>
      </c>
      <c r="M76" s="2">
        <v>297050.906715511</v>
      </c>
      <c r="N76" s="10">
        <v>1.4630000000000001</v>
      </c>
    </row>
    <row r="77" spans="1:14" x14ac:dyDescent="0.25">
      <c r="A77" s="59" t="s">
        <v>148</v>
      </c>
      <c r="B77" s="2">
        <v>60380.677238180971</v>
      </c>
      <c r="C77" s="2">
        <v>116395.768861031</v>
      </c>
      <c r="D77" s="2">
        <v>139674.92263323721</v>
      </c>
      <c r="E77" s="2">
        <v>162954.0764054434</v>
      </c>
      <c r="F77" s="2">
        <v>186233.23017764959</v>
      </c>
      <c r="G77" s="2">
        <v>209512.38394985581</v>
      </c>
      <c r="H77" s="2">
        <v>232791.537722062</v>
      </c>
      <c r="I77" s="2">
        <v>256070.69149426819</v>
      </c>
      <c r="J77" s="2">
        <v>279349.84526647441</v>
      </c>
      <c r="K77" s="2">
        <v>302628.99903868057</v>
      </c>
      <c r="L77" s="2">
        <v>325908.15281088668</v>
      </c>
      <c r="M77" s="2">
        <v>349187.30658309301</v>
      </c>
      <c r="N77" s="10">
        <v>1.4630000000000001</v>
      </c>
    </row>
    <row r="78" spans="1:14" x14ac:dyDescent="0.25">
      <c r="A78" s="59" t="s">
        <v>193</v>
      </c>
      <c r="B78" s="2">
        <v>59788.544374506229</v>
      </c>
      <c r="C78" s="2">
        <v>129037.79892436659</v>
      </c>
      <c r="D78" s="2">
        <v>154845.35870924001</v>
      </c>
      <c r="E78" s="2">
        <v>180652.91849411331</v>
      </c>
      <c r="F78" s="2">
        <v>206460.47827898659</v>
      </c>
      <c r="G78" s="2">
        <v>232268.03806385989</v>
      </c>
      <c r="H78" s="2">
        <v>258075.59784873319</v>
      </c>
      <c r="I78" s="2">
        <v>283883.15763360658</v>
      </c>
      <c r="J78" s="2">
        <v>309690.71741847991</v>
      </c>
      <c r="K78" s="2">
        <v>335498.27720335318</v>
      </c>
      <c r="L78" s="2">
        <v>361305.83698822651</v>
      </c>
      <c r="M78" s="2">
        <v>387113.3967730999</v>
      </c>
      <c r="N78" s="10">
        <v>1.4630000000000001</v>
      </c>
    </row>
    <row r="79" spans="1:14" x14ac:dyDescent="0.25">
      <c r="A79" s="59" t="s">
        <v>229</v>
      </c>
      <c r="B79" s="2">
        <v>59373.583407019811</v>
      </c>
      <c r="C79" s="2">
        <v>105473.9158619027</v>
      </c>
      <c r="D79" s="2">
        <v>126568.6990342832</v>
      </c>
      <c r="E79" s="2">
        <v>147663.48220666379</v>
      </c>
      <c r="F79" s="2">
        <v>168758.26537904429</v>
      </c>
      <c r="G79" s="2">
        <v>189853.04855142481</v>
      </c>
      <c r="H79" s="2">
        <v>210947.8317238054</v>
      </c>
      <c r="I79" s="2">
        <v>232042.6148961859</v>
      </c>
      <c r="J79" s="2">
        <v>253137.3980685664</v>
      </c>
      <c r="K79" s="2">
        <v>274232.18124094699</v>
      </c>
      <c r="L79" s="2">
        <v>295326.96441332751</v>
      </c>
      <c r="M79" s="2">
        <v>316421.74758570798</v>
      </c>
      <c r="N79" s="10">
        <v>1.4630000000000001</v>
      </c>
    </row>
    <row r="80" spans="1:14" x14ac:dyDescent="0.25">
      <c r="A80" s="59" t="s">
        <v>330</v>
      </c>
      <c r="B80" s="2">
        <v>58169.898642759712</v>
      </c>
      <c r="C80" s="2">
        <v>93602.663640101644</v>
      </c>
      <c r="D80" s="2">
        <v>112323.19636812199</v>
      </c>
      <c r="E80" s="2">
        <v>131043.7290961423</v>
      </c>
      <c r="F80" s="2">
        <v>149764.26182416259</v>
      </c>
      <c r="G80" s="2">
        <v>168484.79455218301</v>
      </c>
      <c r="H80" s="2">
        <v>187205.32728020329</v>
      </c>
      <c r="I80" s="2">
        <v>205925.86000822359</v>
      </c>
      <c r="J80" s="2">
        <v>224646.3927362439</v>
      </c>
      <c r="K80" s="2">
        <v>243366.92546426429</v>
      </c>
      <c r="L80" s="2">
        <v>262087.4581922846</v>
      </c>
      <c r="M80" s="2">
        <v>280807.9909203049</v>
      </c>
      <c r="N80" s="10">
        <v>1.4630000000000001</v>
      </c>
    </row>
    <row r="81" spans="1:14" x14ac:dyDescent="0.25">
      <c r="A81" s="59" t="s">
        <v>142</v>
      </c>
      <c r="B81" s="2">
        <v>58131.293273574433</v>
      </c>
      <c r="C81" s="2">
        <v>109187.34025465279</v>
      </c>
      <c r="D81" s="2">
        <v>131024.8083055834</v>
      </c>
      <c r="E81" s="2">
        <v>152862.2763565139</v>
      </c>
      <c r="F81" s="2">
        <v>174699.74440744449</v>
      </c>
      <c r="G81" s="2">
        <v>196537.21245837511</v>
      </c>
      <c r="H81" s="2">
        <v>218374.68050930559</v>
      </c>
      <c r="I81" s="2">
        <v>240212.14856023621</v>
      </c>
      <c r="J81" s="2">
        <v>262049.6166111668</v>
      </c>
      <c r="K81" s="2">
        <v>283887.08466209727</v>
      </c>
      <c r="L81" s="2">
        <v>305724.55271302792</v>
      </c>
      <c r="M81" s="2">
        <v>327562.02076395851</v>
      </c>
      <c r="N81" s="10">
        <v>1.4630000000000001</v>
      </c>
    </row>
    <row r="82" spans="1:14" x14ac:dyDescent="0.25">
      <c r="A82" s="59" t="s">
        <v>151</v>
      </c>
      <c r="B82" s="2">
        <v>55668.768652576633</v>
      </c>
      <c r="C82" s="2">
        <v>68141.602575234458</v>
      </c>
      <c r="D82" s="2">
        <v>81769.923090281343</v>
      </c>
      <c r="E82" s="2">
        <v>95398.243605328229</v>
      </c>
      <c r="F82" s="2">
        <v>109026.5641203751</v>
      </c>
      <c r="G82" s="2">
        <v>122654.884635422</v>
      </c>
      <c r="H82" s="2">
        <v>136283.20515046889</v>
      </c>
      <c r="I82" s="2">
        <v>149911.5256655158</v>
      </c>
      <c r="J82" s="2">
        <v>163539.84618056269</v>
      </c>
      <c r="K82" s="2">
        <v>177168.1666956096</v>
      </c>
      <c r="L82" s="2">
        <v>190796.48721065649</v>
      </c>
      <c r="M82" s="2">
        <v>204424.8077257034</v>
      </c>
      <c r="N82" s="10">
        <v>1.4630000000000001</v>
      </c>
    </row>
    <row r="83" spans="1:14" x14ac:dyDescent="0.25">
      <c r="A83" s="59" t="s">
        <v>29</v>
      </c>
      <c r="B83" s="2">
        <v>53993.382702345029</v>
      </c>
      <c r="C83" s="2">
        <v>61880.185265977467</v>
      </c>
      <c r="D83" s="2">
        <v>74256.222319172972</v>
      </c>
      <c r="E83" s="2">
        <v>86632.259372368455</v>
      </c>
      <c r="F83" s="2">
        <v>99008.296425563967</v>
      </c>
      <c r="G83" s="2">
        <v>111384.33347875949</v>
      </c>
      <c r="H83" s="2">
        <v>123760.3705319549</v>
      </c>
      <c r="I83" s="2">
        <v>136136.40758515039</v>
      </c>
      <c r="J83" s="2">
        <v>148512.44463834591</v>
      </c>
      <c r="K83" s="2">
        <v>160888.48169154141</v>
      </c>
      <c r="L83" s="2">
        <v>173264.51874473691</v>
      </c>
      <c r="M83" s="2">
        <v>185640.55579793241</v>
      </c>
      <c r="N83" s="10">
        <v>1.4630000000000001</v>
      </c>
    </row>
    <row r="84" spans="1:14" x14ac:dyDescent="0.25">
      <c r="A84" s="59" t="s">
        <v>183</v>
      </c>
      <c r="B84" s="2">
        <v>53925.750307459733</v>
      </c>
      <c r="C84" s="2">
        <v>106310.94465837259</v>
      </c>
      <c r="D84" s="2">
        <v>127573.1335900471</v>
      </c>
      <c r="E84" s="2">
        <v>148835.32252172159</v>
      </c>
      <c r="F84" s="2">
        <v>170097.51145339609</v>
      </c>
      <c r="G84" s="2">
        <v>191359.70038507061</v>
      </c>
      <c r="H84" s="2">
        <v>212621.88931674519</v>
      </c>
      <c r="I84" s="2">
        <v>233884.07824841971</v>
      </c>
      <c r="J84" s="2">
        <v>255146.2671800942</v>
      </c>
      <c r="K84" s="2">
        <v>276408.45611176873</v>
      </c>
      <c r="L84" s="2">
        <v>297670.64504344319</v>
      </c>
      <c r="M84" s="2">
        <v>318932.83397511783</v>
      </c>
      <c r="N84" s="10">
        <v>1.4630000000000001</v>
      </c>
    </row>
    <row r="85" spans="1:14" x14ac:dyDescent="0.25">
      <c r="A85" s="59" t="s">
        <v>180</v>
      </c>
      <c r="B85" s="2">
        <v>53359.05087443949</v>
      </c>
      <c r="C85" s="2">
        <v>99018.36780124392</v>
      </c>
      <c r="D85" s="2">
        <v>118822.04136149269</v>
      </c>
      <c r="E85" s="2">
        <v>138625.71492174151</v>
      </c>
      <c r="F85" s="2">
        <v>158429.38848199029</v>
      </c>
      <c r="G85" s="2">
        <v>178233.06204223909</v>
      </c>
      <c r="H85" s="2">
        <v>198036.73560248781</v>
      </c>
      <c r="I85" s="2">
        <v>217840.40916273661</v>
      </c>
      <c r="J85" s="2">
        <v>237644.08272298539</v>
      </c>
      <c r="K85" s="2">
        <v>257447.75628323419</v>
      </c>
      <c r="L85" s="2">
        <v>277251.42984348303</v>
      </c>
      <c r="M85" s="2">
        <v>297055.10340373177</v>
      </c>
      <c r="N85" s="10">
        <v>1.4630000000000001</v>
      </c>
    </row>
    <row r="86" spans="1:14" x14ac:dyDescent="0.25">
      <c r="A86" s="59" t="s">
        <v>185</v>
      </c>
      <c r="B86" s="2">
        <v>52795.307213579777</v>
      </c>
      <c r="C86" s="2">
        <v>99191.480666283533</v>
      </c>
      <c r="D86" s="2">
        <v>119029.7767995402</v>
      </c>
      <c r="E86" s="2">
        <v>138868.0729327969</v>
      </c>
      <c r="F86" s="2">
        <v>158706.36906605371</v>
      </c>
      <c r="G86" s="2">
        <v>178544.6651993104</v>
      </c>
      <c r="H86" s="2">
        <v>198382.96133256709</v>
      </c>
      <c r="I86" s="2">
        <v>218221.25746582379</v>
      </c>
      <c r="J86" s="2">
        <v>238059.55359908051</v>
      </c>
      <c r="K86" s="2">
        <v>257897.8497323372</v>
      </c>
      <c r="L86" s="2">
        <v>277736.14586559392</v>
      </c>
      <c r="M86" s="2">
        <v>297574.44199885061</v>
      </c>
      <c r="N86" s="10">
        <v>1.4630000000000001</v>
      </c>
    </row>
    <row r="87" spans="1:14" x14ac:dyDescent="0.25">
      <c r="A87" s="59" t="s">
        <v>223</v>
      </c>
      <c r="B87" s="2">
        <v>52678.573497757017</v>
      </c>
      <c r="C87" s="2">
        <v>99370.633494390015</v>
      </c>
      <c r="D87" s="2">
        <v>119244.760193268</v>
      </c>
      <c r="E87" s="2">
        <v>139118.88689214599</v>
      </c>
      <c r="F87" s="2">
        <v>158993.01359102401</v>
      </c>
      <c r="G87" s="2">
        <v>178867.14028990199</v>
      </c>
      <c r="H87" s="2">
        <v>198741.26698878</v>
      </c>
      <c r="I87" s="2">
        <v>218615.39368765801</v>
      </c>
      <c r="J87" s="2">
        <v>238489.52038653599</v>
      </c>
      <c r="K87" s="2">
        <v>258363.64708541401</v>
      </c>
      <c r="L87" s="2">
        <v>278237.77378429199</v>
      </c>
      <c r="M87" s="2">
        <v>298111.90048317012</v>
      </c>
      <c r="N87" s="10">
        <v>1.4630000000000001</v>
      </c>
    </row>
    <row r="88" spans="1:14" x14ac:dyDescent="0.25">
      <c r="A88" s="59" t="s">
        <v>179</v>
      </c>
      <c r="B88" s="2">
        <v>52304.631023295333</v>
      </c>
      <c r="C88" s="2">
        <v>100302.0683768255</v>
      </c>
      <c r="D88" s="2">
        <v>120362.48205219051</v>
      </c>
      <c r="E88" s="2">
        <v>140422.89572755559</v>
      </c>
      <c r="F88" s="2">
        <v>160483.30940292071</v>
      </c>
      <c r="G88" s="2">
        <v>180543.72307828581</v>
      </c>
      <c r="H88" s="2">
        <v>200604.13675365091</v>
      </c>
      <c r="I88" s="2">
        <v>220664.550429016</v>
      </c>
      <c r="J88" s="2">
        <v>240724.9641043811</v>
      </c>
      <c r="K88" s="2">
        <v>260785.3777797462</v>
      </c>
      <c r="L88" s="2">
        <v>280845.79145511118</v>
      </c>
      <c r="M88" s="2">
        <v>300906.20513047639</v>
      </c>
      <c r="N88" s="10">
        <v>1.4630000000000001</v>
      </c>
    </row>
    <row r="89" spans="1:14" x14ac:dyDescent="0.25">
      <c r="A89" s="59" t="s">
        <v>363</v>
      </c>
      <c r="B89" s="2">
        <v>51173.378305064252</v>
      </c>
      <c r="C89" s="2">
        <v>88867.153311163333</v>
      </c>
      <c r="D89" s="2">
        <v>106640.583973396</v>
      </c>
      <c r="E89" s="2">
        <v>124414.0146356287</v>
      </c>
      <c r="F89" s="2">
        <v>142187.4452978613</v>
      </c>
      <c r="G89" s="2">
        <v>159960.87596009401</v>
      </c>
      <c r="H89" s="2">
        <v>177734.30662232669</v>
      </c>
      <c r="I89" s="2">
        <v>195507.73728455929</v>
      </c>
      <c r="J89" s="2">
        <v>213281.167946792</v>
      </c>
      <c r="K89" s="2">
        <v>231054.59860902469</v>
      </c>
      <c r="L89" s="2">
        <v>248828.02927125731</v>
      </c>
      <c r="M89" s="2">
        <v>266601.45993349003</v>
      </c>
      <c r="N89" s="10">
        <v>1.4630000000000001</v>
      </c>
    </row>
    <row r="90" spans="1:14" x14ac:dyDescent="0.25">
      <c r="A90" s="59" t="s">
        <v>328</v>
      </c>
      <c r="B90" s="2">
        <v>51065.066312652598</v>
      </c>
      <c r="C90" s="2">
        <v>96212.536361731109</v>
      </c>
      <c r="D90" s="2">
        <v>115455.0436340773</v>
      </c>
      <c r="E90" s="2">
        <v>134697.55090642351</v>
      </c>
      <c r="F90" s="2">
        <v>153940.0581787698</v>
      </c>
      <c r="G90" s="2">
        <v>173182.56545111601</v>
      </c>
      <c r="H90" s="2">
        <v>192425.07272346219</v>
      </c>
      <c r="I90" s="2">
        <v>211667.57999580851</v>
      </c>
      <c r="J90" s="2">
        <v>230910.08726815469</v>
      </c>
      <c r="K90" s="2">
        <v>250152.5945405009</v>
      </c>
      <c r="L90" s="2">
        <v>269395.10181284708</v>
      </c>
      <c r="M90" s="2">
        <v>288637.60908519331</v>
      </c>
      <c r="N90" s="10">
        <v>1.4630000000000001</v>
      </c>
    </row>
    <row r="91" spans="1:14" x14ac:dyDescent="0.25">
      <c r="A91" s="59" t="s">
        <v>340</v>
      </c>
      <c r="B91" s="2">
        <v>51034.706769148986</v>
      </c>
      <c r="C91" s="2">
        <v>81475.634437117755</v>
      </c>
      <c r="D91" s="2">
        <v>97770.761324541309</v>
      </c>
      <c r="E91" s="2">
        <v>114065.8882119648</v>
      </c>
      <c r="F91" s="2">
        <v>130361.0150993884</v>
      </c>
      <c r="G91" s="2">
        <v>146656.141986812</v>
      </c>
      <c r="H91" s="2">
        <v>162951.26887423551</v>
      </c>
      <c r="I91" s="2">
        <v>179246.39576165911</v>
      </c>
      <c r="J91" s="2">
        <v>195541.52264908259</v>
      </c>
      <c r="K91" s="2">
        <v>211836.64953650619</v>
      </c>
      <c r="L91" s="2">
        <v>228131.7764239297</v>
      </c>
      <c r="M91" s="2">
        <v>244426.90331135329</v>
      </c>
      <c r="N91" s="10">
        <v>1.4630000000000001</v>
      </c>
    </row>
    <row r="92" spans="1:14" x14ac:dyDescent="0.25">
      <c r="A92" s="59" t="s">
        <v>170</v>
      </c>
      <c r="B92" s="2">
        <v>49975.729122089142</v>
      </c>
      <c r="C92" s="2">
        <v>100648.85777219771</v>
      </c>
      <c r="D92" s="2">
        <v>120778.6293266373</v>
      </c>
      <c r="E92" s="2">
        <v>140908.40088107681</v>
      </c>
      <c r="F92" s="2">
        <v>161038.1724355164</v>
      </c>
      <c r="G92" s="2">
        <v>181167.94398995599</v>
      </c>
      <c r="H92" s="2">
        <v>201297.7155443955</v>
      </c>
      <c r="I92" s="2">
        <v>221427.48709883509</v>
      </c>
      <c r="J92" s="2">
        <v>241557.25865327459</v>
      </c>
      <c r="K92" s="2">
        <v>261687.03020771421</v>
      </c>
      <c r="L92" s="2">
        <v>281816.80176215369</v>
      </c>
      <c r="M92" s="2">
        <v>301946.57331659319</v>
      </c>
      <c r="N92" s="10">
        <v>1.4630000000000001</v>
      </c>
    </row>
    <row r="93" spans="1:14" x14ac:dyDescent="0.25">
      <c r="A93" s="59" t="s">
        <v>332</v>
      </c>
      <c r="B93" s="2">
        <v>49885.238141433212</v>
      </c>
      <c r="C93" s="2">
        <v>92734.899712401515</v>
      </c>
      <c r="D93" s="2">
        <v>111281.87965488181</v>
      </c>
      <c r="E93" s="2">
        <v>129828.8595973621</v>
      </c>
      <c r="F93" s="2">
        <v>148375.83953984239</v>
      </c>
      <c r="G93" s="2">
        <v>166922.81948232269</v>
      </c>
      <c r="H93" s="2">
        <v>185469.799424803</v>
      </c>
      <c r="I93" s="2">
        <v>204016.77936728331</v>
      </c>
      <c r="J93" s="2">
        <v>222563.75930976361</v>
      </c>
      <c r="K93" s="2">
        <v>241110.73925224389</v>
      </c>
      <c r="L93" s="2">
        <v>259657.7191947242</v>
      </c>
      <c r="M93" s="2">
        <v>278204.69913720462</v>
      </c>
      <c r="N93" s="10">
        <v>1.4630000000000001</v>
      </c>
    </row>
    <row r="94" spans="1:14" x14ac:dyDescent="0.25">
      <c r="A94" s="59" t="s">
        <v>168</v>
      </c>
      <c r="B94" s="2">
        <v>48028.941183651958</v>
      </c>
      <c r="C94" s="2">
        <v>96258.531497476579</v>
      </c>
      <c r="D94" s="2">
        <v>115510.23779697189</v>
      </c>
      <c r="E94" s="2">
        <v>134761.9440964672</v>
      </c>
      <c r="F94" s="2">
        <v>154013.6503959625</v>
      </c>
      <c r="G94" s="2">
        <v>173265.35669545789</v>
      </c>
      <c r="H94" s="2">
        <v>192517.06299495319</v>
      </c>
      <c r="I94" s="2">
        <v>211768.76929444849</v>
      </c>
      <c r="J94" s="2">
        <v>231020.47559394379</v>
      </c>
      <c r="K94" s="2">
        <v>250272.18189343909</v>
      </c>
      <c r="L94" s="2">
        <v>269523.88819293439</v>
      </c>
      <c r="M94" s="2">
        <v>288775.59449242981</v>
      </c>
      <c r="N94" s="10">
        <v>1.4630000000000001</v>
      </c>
    </row>
    <row r="95" spans="1:14" x14ac:dyDescent="0.25">
      <c r="A95" s="59" t="s">
        <v>975</v>
      </c>
      <c r="B95" s="2">
        <v>47044.016562759803</v>
      </c>
      <c r="C95" s="2">
        <v>52696.836930283644</v>
      </c>
      <c r="D95" s="2">
        <v>63236.204316340358</v>
      </c>
      <c r="E95" s="2">
        <v>73775.571702397079</v>
      </c>
      <c r="F95" s="2">
        <v>84314.93908845383</v>
      </c>
      <c r="G95" s="2">
        <v>94854.306474510551</v>
      </c>
      <c r="H95" s="2">
        <v>105393.6738605673</v>
      </c>
      <c r="I95" s="2">
        <v>115933.04124662399</v>
      </c>
      <c r="J95" s="2">
        <v>126472.4086326807</v>
      </c>
      <c r="K95" s="2">
        <v>137011.7760187375</v>
      </c>
      <c r="L95" s="2">
        <v>147551.14340479419</v>
      </c>
      <c r="M95" s="2">
        <v>158090.51079085091</v>
      </c>
      <c r="N95" s="10">
        <v>1.4630000000000001</v>
      </c>
    </row>
    <row r="96" spans="1:14" x14ac:dyDescent="0.25">
      <c r="A96" s="59" t="s">
        <v>189</v>
      </c>
      <c r="B96" s="2">
        <v>47016.692218779703</v>
      </c>
      <c r="C96" s="2">
        <v>88288.599530097301</v>
      </c>
      <c r="D96" s="2">
        <v>105946.3194361168</v>
      </c>
      <c r="E96" s="2">
        <v>123604.0393421362</v>
      </c>
      <c r="F96" s="2">
        <v>141261.75924815569</v>
      </c>
      <c r="G96" s="2">
        <v>158919.47915417509</v>
      </c>
      <c r="H96" s="2">
        <v>176577.1990601946</v>
      </c>
      <c r="I96" s="2">
        <v>194234.91896621411</v>
      </c>
      <c r="J96" s="2">
        <v>211892.63887223351</v>
      </c>
      <c r="K96" s="2">
        <v>229550.35877825299</v>
      </c>
      <c r="L96" s="2">
        <v>247208.07868427239</v>
      </c>
      <c r="M96" s="2">
        <v>264865.79859029187</v>
      </c>
      <c r="N96" s="10">
        <v>1.4630000000000001</v>
      </c>
    </row>
    <row r="97" spans="1:14" x14ac:dyDescent="0.25">
      <c r="A97" s="59" t="s">
        <v>342</v>
      </c>
      <c r="B97" s="2">
        <v>46982.897883991522</v>
      </c>
      <c r="C97" s="2">
        <v>74915.31229500359</v>
      </c>
      <c r="D97" s="2">
        <v>89898.374754004311</v>
      </c>
      <c r="E97" s="2">
        <v>104881.437213005</v>
      </c>
      <c r="F97" s="2">
        <v>119864.4996720058</v>
      </c>
      <c r="G97" s="2">
        <v>134847.5621310065</v>
      </c>
      <c r="H97" s="2">
        <v>149830.62459000721</v>
      </c>
      <c r="I97" s="2">
        <v>164813.68704900789</v>
      </c>
      <c r="J97" s="2">
        <v>179796.74950800859</v>
      </c>
      <c r="K97" s="2">
        <v>194779.8119670093</v>
      </c>
      <c r="L97" s="2">
        <v>209762.87442601001</v>
      </c>
      <c r="M97" s="2">
        <v>224745.9368850108</v>
      </c>
      <c r="N97" s="10">
        <v>1.4630000000000001</v>
      </c>
    </row>
    <row r="98" spans="1:14" x14ac:dyDescent="0.25">
      <c r="A98" s="59" t="s">
        <v>331</v>
      </c>
      <c r="B98" s="2">
        <v>46814.980567114311</v>
      </c>
      <c r="C98" s="2">
        <v>90164.187899833923</v>
      </c>
      <c r="D98" s="2">
        <v>108197.02547980069</v>
      </c>
      <c r="E98" s="2">
        <v>126229.86305976749</v>
      </c>
      <c r="F98" s="2">
        <v>144262.70063973431</v>
      </c>
      <c r="G98" s="2">
        <v>162295.53821970109</v>
      </c>
      <c r="H98" s="2">
        <v>180328.37579966779</v>
      </c>
      <c r="I98" s="2">
        <v>198361.21337963469</v>
      </c>
      <c r="J98" s="2">
        <v>216394.05095960139</v>
      </c>
      <c r="K98" s="2">
        <v>234426.8885395682</v>
      </c>
      <c r="L98" s="2">
        <v>252459.72611953499</v>
      </c>
      <c r="M98" s="2">
        <v>270492.5636995018</v>
      </c>
      <c r="N98" s="10">
        <v>1.4630000000000001</v>
      </c>
    </row>
    <row r="99" spans="1:14" x14ac:dyDescent="0.25">
      <c r="A99" s="59" t="s">
        <v>163</v>
      </c>
      <c r="B99" s="2">
        <v>46482.781438046914</v>
      </c>
      <c r="C99" s="2">
        <v>94222.073066866113</v>
      </c>
      <c r="D99" s="2">
        <v>113066.4876802393</v>
      </c>
      <c r="E99" s="2">
        <v>131910.90229361251</v>
      </c>
      <c r="F99" s="2">
        <v>150755.3169069858</v>
      </c>
      <c r="G99" s="2">
        <v>169599.731520359</v>
      </c>
      <c r="H99" s="2">
        <v>188444.1461337322</v>
      </c>
      <c r="I99" s="2">
        <v>207288.56074710551</v>
      </c>
      <c r="J99" s="2">
        <v>226132.97536047871</v>
      </c>
      <c r="K99" s="2">
        <v>244977.38997385191</v>
      </c>
      <c r="L99" s="2">
        <v>263821.80458722508</v>
      </c>
      <c r="M99" s="2">
        <v>282666.21920059831</v>
      </c>
      <c r="N99" s="10">
        <v>1.4630000000000001</v>
      </c>
    </row>
    <row r="100" spans="1:14" x14ac:dyDescent="0.25">
      <c r="A100" s="59" t="s">
        <v>370</v>
      </c>
      <c r="B100" s="2">
        <v>46325.376774293363</v>
      </c>
      <c r="C100" s="2">
        <v>85873.210234893078</v>
      </c>
      <c r="D100" s="2">
        <v>103047.8522818717</v>
      </c>
      <c r="E100" s="2">
        <v>120222.4943288503</v>
      </c>
      <c r="F100" s="2">
        <v>137397.13637582891</v>
      </c>
      <c r="G100" s="2">
        <v>154571.77842280749</v>
      </c>
      <c r="H100" s="2">
        <v>171746.42046978619</v>
      </c>
      <c r="I100" s="2">
        <v>188921.0625167648</v>
      </c>
      <c r="J100" s="2">
        <v>206095.70456374341</v>
      </c>
      <c r="K100" s="2">
        <v>223270.34661072199</v>
      </c>
      <c r="L100" s="2">
        <v>240444.9886577006</v>
      </c>
      <c r="M100" s="2">
        <v>257619.63070467921</v>
      </c>
      <c r="N100" s="10">
        <v>1.4630000000000001</v>
      </c>
    </row>
    <row r="101" spans="1:14" x14ac:dyDescent="0.25">
      <c r="A101" s="59" t="s">
        <v>164</v>
      </c>
      <c r="B101" s="2">
        <v>45966.628058664603</v>
      </c>
      <c r="C101" s="2">
        <v>114228.0140084585</v>
      </c>
      <c r="D101" s="2">
        <v>137073.61681015021</v>
      </c>
      <c r="E101" s="2">
        <v>159919.21961184189</v>
      </c>
      <c r="F101" s="2">
        <v>182764.82241353361</v>
      </c>
      <c r="G101" s="2">
        <v>205610.42521522529</v>
      </c>
      <c r="H101" s="2">
        <v>228456.028016917</v>
      </c>
      <c r="I101" s="2">
        <v>251301.63081860871</v>
      </c>
      <c r="J101" s="2">
        <v>274147.23362030042</v>
      </c>
      <c r="K101" s="2">
        <v>296992.83642199211</v>
      </c>
      <c r="L101" s="2">
        <v>319838.43922368379</v>
      </c>
      <c r="M101" s="2">
        <v>342684.04202537547</v>
      </c>
      <c r="N101" s="10">
        <v>1.4630000000000001</v>
      </c>
    </row>
    <row r="102" spans="1:14" x14ac:dyDescent="0.25">
      <c r="A102" s="59" t="s">
        <v>361</v>
      </c>
      <c r="B102" s="2">
        <v>45697.977443259981</v>
      </c>
      <c r="C102" s="2">
        <v>81521.141455399062</v>
      </c>
      <c r="D102" s="2">
        <v>97825.369746478871</v>
      </c>
      <c r="E102" s="2">
        <v>114129.5980375587</v>
      </c>
      <c r="F102" s="2">
        <v>130433.8263286385</v>
      </c>
      <c r="G102" s="2">
        <v>146738.05461971831</v>
      </c>
      <c r="H102" s="2">
        <v>163042.28291079809</v>
      </c>
      <c r="I102" s="2">
        <v>179346.51120187799</v>
      </c>
      <c r="J102" s="2">
        <v>195650.73949295771</v>
      </c>
      <c r="K102" s="2">
        <v>211954.96778403761</v>
      </c>
      <c r="L102" s="2">
        <v>228259.19607511739</v>
      </c>
      <c r="M102" s="2">
        <v>244563.4243661972</v>
      </c>
      <c r="N102" s="10">
        <v>1.4630000000000001</v>
      </c>
    </row>
    <row r="103" spans="1:14" x14ac:dyDescent="0.25">
      <c r="A103" s="59" t="s">
        <v>337</v>
      </c>
      <c r="B103" s="2">
        <v>45603.110949294598</v>
      </c>
      <c r="C103" s="2">
        <v>84368.164589765191</v>
      </c>
      <c r="D103" s="2">
        <v>101241.79750771821</v>
      </c>
      <c r="E103" s="2">
        <v>118115.43042567129</v>
      </c>
      <c r="F103" s="2">
        <v>134989.06334362429</v>
      </c>
      <c r="G103" s="2">
        <v>151862.69626157731</v>
      </c>
      <c r="H103" s="2">
        <v>168736.32917953041</v>
      </c>
      <c r="I103" s="2">
        <v>185609.9620974834</v>
      </c>
      <c r="J103" s="2">
        <v>202483.59501543641</v>
      </c>
      <c r="K103" s="2">
        <v>219357.22793338951</v>
      </c>
      <c r="L103" s="2">
        <v>236230.8608513425</v>
      </c>
      <c r="M103" s="2">
        <v>253104.4937692956</v>
      </c>
      <c r="N103" s="10">
        <v>1.4630000000000001</v>
      </c>
    </row>
    <row r="104" spans="1:14" x14ac:dyDescent="0.25">
      <c r="A104" s="59" t="s">
        <v>128</v>
      </c>
      <c r="B104" s="2">
        <v>44955.725255999307</v>
      </c>
      <c r="C104" s="2">
        <v>84432.085738102367</v>
      </c>
      <c r="D104" s="2">
        <v>101318.5028857228</v>
      </c>
      <c r="E104" s="2">
        <v>118204.9200333433</v>
      </c>
      <c r="F104" s="2">
        <v>135091.3371809638</v>
      </c>
      <c r="G104" s="2">
        <v>151977.7543285843</v>
      </c>
      <c r="H104" s="2">
        <v>168864.1714762047</v>
      </c>
      <c r="I104" s="2">
        <v>185750.5886238252</v>
      </c>
      <c r="J104" s="2">
        <v>202637.00577144569</v>
      </c>
      <c r="K104" s="2">
        <v>219523.42291906619</v>
      </c>
      <c r="L104" s="2">
        <v>236409.84006668659</v>
      </c>
      <c r="M104" s="2">
        <v>253296.25721430709</v>
      </c>
      <c r="N104" s="10">
        <v>1.4630000000000001</v>
      </c>
    </row>
    <row r="105" spans="1:14" x14ac:dyDescent="0.25">
      <c r="A105" s="59" t="s">
        <v>335</v>
      </c>
      <c r="B105" s="2">
        <v>44515.244646873492</v>
      </c>
      <c r="C105" s="2">
        <v>83783.769959013938</v>
      </c>
      <c r="D105" s="2">
        <v>100540.5239508167</v>
      </c>
      <c r="E105" s="2">
        <v>117297.2779426195</v>
      </c>
      <c r="F105" s="2">
        <v>134054.0319344223</v>
      </c>
      <c r="G105" s="2">
        <v>150810.7859262251</v>
      </c>
      <c r="H105" s="2">
        <v>167567.53991802791</v>
      </c>
      <c r="I105" s="2">
        <v>184324.29390983071</v>
      </c>
      <c r="J105" s="2">
        <v>201081.04790163349</v>
      </c>
      <c r="K105" s="2">
        <v>217837.8018934362</v>
      </c>
      <c r="L105" s="2">
        <v>234594.55588523901</v>
      </c>
      <c r="M105" s="2">
        <v>251351.30987704179</v>
      </c>
      <c r="N105" s="10">
        <v>1.4630000000000001</v>
      </c>
    </row>
    <row r="106" spans="1:14" x14ac:dyDescent="0.25">
      <c r="A106" s="59" t="s">
        <v>982</v>
      </c>
      <c r="B106" s="2">
        <v>43953.81184068328</v>
      </c>
      <c r="C106" s="2">
        <v>65281.539151639183</v>
      </c>
      <c r="D106" s="2">
        <v>78337.846981967014</v>
      </c>
      <c r="E106" s="2">
        <v>91394.154812294844</v>
      </c>
      <c r="F106" s="2">
        <v>104450.4626426227</v>
      </c>
      <c r="G106" s="2">
        <v>117506.77047295051</v>
      </c>
      <c r="H106" s="2">
        <v>130563.07830327839</v>
      </c>
      <c r="I106" s="2">
        <v>143619.3861336062</v>
      </c>
      <c r="J106" s="2">
        <v>156675.693963934</v>
      </c>
      <c r="K106" s="2">
        <v>169732.00179426189</v>
      </c>
      <c r="L106" s="2">
        <v>182788.30962458969</v>
      </c>
      <c r="M106" s="2">
        <v>195844.61745491749</v>
      </c>
      <c r="N106" s="10">
        <v>1.4630000000000001</v>
      </c>
    </row>
    <row r="107" spans="1:14" x14ac:dyDescent="0.25">
      <c r="A107" s="59" t="s">
        <v>171</v>
      </c>
      <c r="B107" s="2">
        <v>43833.827122045979</v>
      </c>
      <c r="C107" s="2">
        <v>110479.6551760674</v>
      </c>
      <c r="D107" s="2">
        <v>132575.58621128081</v>
      </c>
      <c r="E107" s="2">
        <v>154671.5172464943</v>
      </c>
      <c r="F107" s="2">
        <v>176767.4482817078</v>
      </c>
      <c r="G107" s="2">
        <v>198863.37931692129</v>
      </c>
      <c r="H107" s="2">
        <v>220959.31035213469</v>
      </c>
      <c r="I107" s="2">
        <v>243055.24138734819</v>
      </c>
      <c r="J107" s="2">
        <v>265151.17242256168</v>
      </c>
      <c r="K107" s="2">
        <v>287247.10345777508</v>
      </c>
      <c r="L107" s="2">
        <v>309343.03449298861</v>
      </c>
      <c r="M107" s="2">
        <v>331438.96552820213</v>
      </c>
      <c r="N107" s="10">
        <v>1.4630000000000001</v>
      </c>
    </row>
    <row r="108" spans="1:14" x14ac:dyDescent="0.25">
      <c r="A108" s="59" t="s">
        <v>336</v>
      </c>
      <c r="B108" s="2">
        <v>43778.580197162388</v>
      </c>
      <c r="C108" s="2">
        <v>74799.547282340223</v>
      </c>
      <c r="D108" s="2">
        <v>89759.456738808265</v>
      </c>
      <c r="E108" s="2">
        <v>104719.36619527631</v>
      </c>
      <c r="F108" s="2">
        <v>119679.27565174441</v>
      </c>
      <c r="G108" s="2">
        <v>134639.1851082124</v>
      </c>
      <c r="H108" s="2">
        <v>149599.09456468039</v>
      </c>
      <c r="I108" s="2">
        <v>164559.00402114849</v>
      </c>
      <c r="J108" s="2">
        <v>179518.9134776165</v>
      </c>
      <c r="K108" s="2">
        <v>194478.8229340846</v>
      </c>
      <c r="L108" s="2">
        <v>209438.73239055261</v>
      </c>
      <c r="M108" s="2">
        <v>224398.64184702071</v>
      </c>
      <c r="N108" s="10">
        <v>1.4630000000000001</v>
      </c>
    </row>
    <row r="109" spans="1:14" x14ac:dyDescent="0.25">
      <c r="A109" s="59" t="s">
        <v>154</v>
      </c>
      <c r="B109" s="2">
        <v>43677.584825798243</v>
      </c>
      <c r="C109" s="2">
        <v>88495.444615819128</v>
      </c>
      <c r="D109" s="2">
        <v>106194.533538983</v>
      </c>
      <c r="E109" s="2">
        <v>123893.6224621468</v>
      </c>
      <c r="F109" s="2">
        <v>141592.7113853106</v>
      </c>
      <c r="G109" s="2">
        <v>159291.8003084744</v>
      </c>
      <c r="H109" s="2">
        <v>176990.88923163831</v>
      </c>
      <c r="I109" s="2">
        <v>194689.97815480211</v>
      </c>
      <c r="J109" s="2">
        <v>212389.06707796591</v>
      </c>
      <c r="K109" s="2">
        <v>230088.15600112971</v>
      </c>
      <c r="L109" s="2">
        <v>247787.24492429351</v>
      </c>
      <c r="M109" s="2">
        <v>265486.33384745743</v>
      </c>
      <c r="N109" s="10">
        <v>1.4630000000000001</v>
      </c>
    </row>
    <row r="110" spans="1:14" x14ac:dyDescent="0.25">
      <c r="A110" s="59" t="s">
        <v>609</v>
      </c>
      <c r="B110" s="2">
        <v>42489.499220107587</v>
      </c>
      <c r="C110" s="2">
        <v>47320.167683991647</v>
      </c>
      <c r="D110" s="2">
        <v>56784.201220789982</v>
      </c>
      <c r="E110" s="2">
        <v>66248.234757588303</v>
      </c>
      <c r="F110" s="2">
        <v>75712.268294386638</v>
      </c>
      <c r="G110" s="2">
        <v>85176.301831184974</v>
      </c>
      <c r="H110" s="2">
        <v>94640.335367983294</v>
      </c>
      <c r="I110" s="2">
        <v>104104.3689047816</v>
      </c>
      <c r="J110" s="2">
        <v>113568.40244157999</v>
      </c>
      <c r="K110" s="2">
        <v>123032.4359783783</v>
      </c>
      <c r="L110" s="2">
        <v>132496.46951517661</v>
      </c>
      <c r="M110" s="2">
        <v>141960.5030519749</v>
      </c>
      <c r="N110" s="10">
        <v>1.4630000000000001</v>
      </c>
    </row>
    <row r="111" spans="1:14" x14ac:dyDescent="0.25">
      <c r="A111" s="59" t="s">
        <v>978</v>
      </c>
      <c r="B111" s="2">
        <v>41952.77637225033</v>
      </c>
      <c r="C111" s="2">
        <v>80596.796453807896</v>
      </c>
      <c r="D111" s="2">
        <v>96716.155744569478</v>
      </c>
      <c r="E111" s="2">
        <v>112835.515035331</v>
      </c>
      <c r="F111" s="2">
        <v>128954.8743260926</v>
      </c>
      <c r="G111" s="2">
        <v>145074.23361685421</v>
      </c>
      <c r="H111" s="2">
        <v>161193.59290761579</v>
      </c>
      <c r="I111" s="2">
        <v>177312.9521983774</v>
      </c>
      <c r="J111" s="2">
        <v>193432.31148913901</v>
      </c>
      <c r="K111" s="2">
        <v>209551.67077990051</v>
      </c>
      <c r="L111" s="2">
        <v>225671.03007066209</v>
      </c>
      <c r="M111" s="2">
        <v>241790.3893614237</v>
      </c>
      <c r="N111" s="10">
        <v>1.4630000000000001</v>
      </c>
    </row>
    <row r="112" spans="1:14" x14ac:dyDescent="0.25">
      <c r="A112" s="59" t="s">
        <v>188</v>
      </c>
      <c r="B112" s="2">
        <v>41823.960265621477</v>
      </c>
      <c r="C112" s="2">
        <v>76330.592609718486</v>
      </c>
      <c r="D112" s="2">
        <v>91596.711131662174</v>
      </c>
      <c r="E112" s="2">
        <v>106862.82965360591</v>
      </c>
      <c r="F112" s="2">
        <v>122128.94817554959</v>
      </c>
      <c r="G112" s="2">
        <v>137395.06669749331</v>
      </c>
      <c r="H112" s="2">
        <v>152661.185219437</v>
      </c>
      <c r="I112" s="2">
        <v>167927.30374138069</v>
      </c>
      <c r="J112" s="2">
        <v>183193.42226332429</v>
      </c>
      <c r="K112" s="2">
        <v>198459.54078526809</v>
      </c>
      <c r="L112" s="2">
        <v>213725.65930721181</v>
      </c>
      <c r="M112" s="2">
        <v>228991.77782915541</v>
      </c>
      <c r="N112" s="10">
        <v>1.4630000000000001</v>
      </c>
    </row>
    <row r="113" spans="1:14" x14ac:dyDescent="0.25">
      <c r="A113" s="59" t="s">
        <v>977</v>
      </c>
      <c r="B113" s="2">
        <v>41592.751966584387</v>
      </c>
      <c r="C113" s="2">
        <v>45364.386307164117</v>
      </c>
      <c r="D113" s="2">
        <v>54437.263568596951</v>
      </c>
      <c r="E113" s="2">
        <v>63510.14083002977</v>
      </c>
      <c r="F113" s="2">
        <v>72583.018091462596</v>
      </c>
      <c r="G113" s="2">
        <v>81655.89535289543</v>
      </c>
      <c r="H113" s="2">
        <v>90728.772614328249</v>
      </c>
      <c r="I113" s="2">
        <v>99801.649875761083</v>
      </c>
      <c r="J113" s="2">
        <v>108874.5271371939</v>
      </c>
      <c r="K113" s="2">
        <v>117947.40439862671</v>
      </c>
      <c r="L113" s="2">
        <v>127020.2816600595</v>
      </c>
      <c r="M113" s="2">
        <v>136093.1589214924</v>
      </c>
      <c r="N113" s="10">
        <v>1.4630000000000001</v>
      </c>
    </row>
    <row r="114" spans="1:14" x14ac:dyDescent="0.25">
      <c r="A114" s="59" t="s">
        <v>993</v>
      </c>
      <c r="B114" s="2">
        <v>41544.150819038266</v>
      </c>
      <c r="C114" s="2">
        <v>65767.308840209036</v>
      </c>
      <c r="D114" s="2">
        <v>78920.770608250838</v>
      </c>
      <c r="E114" s="2">
        <v>92074.232376292639</v>
      </c>
      <c r="F114" s="2">
        <v>105227.6941443345</v>
      </c>
      <c r="G114" s="2">
        <v>118381.1559123763</v>
      </c>
      <c r="H114" s="2">
        <v>131534.6176804181</v>
      </c>
      <c r="I114" s="2">
        <v>144688.0794484599</v>
      </c>
      <c r="J114" s="2">
        <v>157841.5412165017</v>
      </c>
      <c r="K114" s="2">
        <v>170995.00298454351</v>
      </c>
      <c r="L114" s="2">
        <v>184148.46475258531</v>
      </c>
      <c r="M114" s="2">
        <v>197301.92652062711</v>
      </c>
      <c r="N114" s="10">
        <v>1.4630000000000001</v>
      </c>
    </row>
    <row r="115" spans="1:14" x14ac:dyDescent="0.25">
      <c r="A115" s="59" t="s">
        <v>344</v>
      </c>
      <c r="B115" s="2">
        <v>41482.373408232517</v>
      </c>
      <c r="C115" s="2">
        <v>80071.801332886986</v>
      </c>
      <c r="D115" s="2">
        <v>96086.16159946438</v>
      </c>
      <c r="E115" s="2">
        <v>112100.5218660418</v>
      </c>
      <c r="F115" s="2">
        <v>128114.8821326192</v>
      </c>
      <c r="G115" s="2">
        <v>144129.24239919661</v>
      </c>
      <c r="H115" s="2">
        <v>160143.602665774</v>
      </c>
      <c r="I115" s="2">
        <v>176157.96293235139</v>
      </c>
      <c r="J115" s="2">
        <v>192172.32319892879</v>
      </c>
      <c r="K115" s="2">
        <v>208186.68346550621</v>
      </c>
      <c r="L115" s="2">
        <v>224201.04373208349</v>
      </c>
      <c r="M115" s="2">
        <v>240215.403998661</v>
      </c>
      <c r="N115" s="10">
        <v>1.4630000000000001</v>
      </c>
    </row>
    <row r="116" spans="1:14" x14ac:dyDescent="0.25">
      <c r="A116" s="59" t="s">
        <v>611</v>
      </c>
      <c r="B116" s="2">
        <v>41452.639257808463</v>
      </c>
      <c r="C116" s="2">
        <v>47001.984297302879</v>
      </c>
      <c r="D116" s="2">
        <v>56402.381156763448</v>
      </c>
      <c r="E116" s="2">
        <v>65802.778016224023</v>
      </c>
      <c r="F116" s="2">
        <v>75203.174875684606</v>
      </c>
      <c r="G116" s="2">
        <v>84603.571735145189</v>
      </c>
      <c r="H116" s="2">
        <v>94003.968594605758</v>
      </c>
      <c r="I116" s="2">
        <v>103404.3654540663</v>
      </c>
      <c r="J116" s="2">
        <v>112804.7623135269</v>
      </c>
      <c r="K116" s="2">
        <v>122205.15917298751</v>
      </c>
      <c r="L116" s="2">
        <v>131605.55603244799</v>
      </c>
      <c r="M116" s="2">
        <v>141005.95289190859</v>
      </c>
      <c r="N116" s="10">
        <v>1.4630000000000001</v>
      </c>
    </row>
    <row r="117" spans="1:14" x14ac:dyDescent="0.25">
      <c r="A117" s="59" t="s">
        <v>369</v>
      </c>
      <c r="B117" s="2">
        <v>41267.595795007481</v>
      </c>
      <c r="C117" s="2">
        <v>77318.352737722424</v>
      </c>
      <c r="D117" s="2">
        <v>92782.0232852669</v>
      </c>
      <c r="E117" s="2">
        <v>108245.6938328114</v>
      </c>
      <c r="F117" s="2">
        <v>123709.3643803559</v>
      </c>
      <c r="G117" s="2">
        <v>139173.03492790039</v>
      </c>
      <c r="H117" s="2">
        <v>154636.70547544479</v>
      </c>
      <c r="I117" s="2">
        <v>170100.37602298931</v>
      </c>
      <c r="J117" s="2">
        <v>185564.0465705338</v>
      </c>
      <c r="K117" s="2">
        <v>201027.71711807829</v>
      </c>
      <c r="L117" s="2">
        <v>216491.38766562281</v>
      </c>
      <c r="M117" s="2">
        <v>231955.0582131673</v>
      </c>
      <c r="N117" s="10">
        <v>1.4630000000000001</v>
      </c>
    </row>
    <row r="118" spans="1:14" x14ac:dyDescent="0.25">
      <c r="A118" s="59" t="s">
        <v>182</v>
      </c>
      <c r="B118" s="2">
        <v>41161.690891021302</v>
      </c>
      <c r="C118" s="2">
        <v>77723.39251367985</v>
      </c>
      <c r="D118" s="2">
        <v>93268.071016415823</v>
      </c>
      <c r="E118" s="2">
        <v>108812.7495191518</v>
      </c>
      <c r="F118" s="2">
        <v>124357.4280218878</v>
      </c>
      <c r="G118" s="2">
        <v>139902.1065246237</v>
      </c>
      <c r="H118" s="2">
        <v>155446.7850273597</v>
      </c>
      <c r="I118" s="2">
        <v>170991.4635300957</v>
      </c>
      <c r="J118" s="2">
        <v>186536.14203283159</v>
      </c>
      <c r="K118" s="2">
        <v>202080.82053556759</v>
      </c>
      <c r="L118" s="2">
        <v>217625.49903830359</v>
      </c>
      <c r="M118" s="2">
        <v>233170.17754103951</v>
      </c>
      <c r="N118" s="10">
        <v>1.4630000000000001</v>
      </c>
    </row>
    <row r="119" spans="1:14" x14ac:dyDescent="0.25">
      <c r="A119" s="59" t="s">
        <v>616</v>
      </c>
      <c r="B119" s="2">
        <v>41153.388194780091</v>
      </c>
      <c r="C119" s="2">
        <v>77846.065144228342</v>
      </c>
      <c r="D119" s="2">
        <v>93415.27817307401</v>
      </c>
      <c r="E119" s="2">
        <v>108984.49120191971</v>
      </c>
      <c r="F119" s="2">
        <v>124553.7042307653</v>
      </c>
      <c r="G119" s="2">
        <v>140122.91725961099</v>
      </c>
      <c r="H119" s="2">
        <v>155692.13028845671</v>
      </c>
      <c r="I119" s="2">
        <v>171261.34331730241</v>
      </c>
      <c r="J119" s="2">
        <v>186830.55634614799</v>
      </c>
      <c r="K119" s="2">
        <v>202399.76937499369</v>
      </c>
      <c r="L119" s="2">
        <v>217968.98240383941</v>
      </c>
      <c r="M119" s="2">
        <v>233538.195432685</v>
      </c>
      <c r="N119" s="10">
        <v>1.4630000000000001</v>
      </c>
    </row>
    <row r="120" spans="1:14" x14ac:dyDescent="0.25">
      <c r="A120" s="59" t="s">
        <v>343</v>
      </c>
      <c r="B120" s="2">
        <v>41145.809026351599</v>
      </c>
      <c r="C120" s="2">
        <v>85430.557856281725</v>
      </c>
      <c r="D120" s="2">
        <v>102516.6694275381</v>
      </c>
      <c r="E120" s="2">
        <v>119602.78099879441</v>
      </c>
      <c r="F120" s="2">
        <v>136688.89257005081</v>
      </c>
      <c r="G120" s="2">
        <v>153775.00414130709</v>
      </c>
      <c r="H120" s="2">
        <v>170861.11571256339</v>
      </c>
      <c r="I120" s="2">
        <v>187947.22728381981</v>
      </c>
      <c r="J120" s="2">
        <v>205033.33885507609</v>
      </c>
      <c r="K120" s="2">
        <v>222119.45042633251</v>
      </c>
      <c r="L120" s="2">
        <v>239205.56199758881</v>
      </c>
      <c r="M120" s="2">
        <v>256291.6735688452</v>
      </c>
      <c r="N120" s="10">
        <v>1.4630000000000001</v>
      </c>
    </row>
    <row r="121" spans="1:14" x14ac:dyDescent="0.25">
      <c r="A121" s="59" t="s">
        <v>365</v>
      </c>
      <c r="B121" s="2">
        <v>40421.556364771983</v>
      </c>
      <c r="C121" s="2">
        <v>75982.388227178075</v>
      </c>
      <c r="D121" s="2">
        <v>91178.865872613693</v>
      </c>
      <c r="E121" s="2">
        <v>106375.3435180493</v>
      </c>
      <c r="F121" s="2">
        <v>121571.8211634849</v>
      </c>
      <c r="G121" s="2">
        <v>136768.29880892049</v>
      </c>
      <c r="H121" s="2">
        <v>151964.77645435609</v>
      </c>
      <c r="I121" s="2">
        <v>167161.25409979181</v>
      </c>
      <c r="J121" s="2">
        <v>182357.73174522739</v>
      </c>
      <c r="K121" s="2">
        <v>197554.20939066299</v>
      </c>
      <c r="L121" s="2">
        <v>212750.68703609859</v>
      </c>
      <c r="M121" s="2">
        <v>227947.1646815342</v>
      </c>
      <c r="N121" s="10">
        <v>1.4630000000000001</v>
      </c>
    </row>
    <row r="122" spans="1:14" x14ac:dyDescent="0.25">
      <c r="A122" s="59" t="s">
        <v>219</v>
      </c>
      <c r="B122" s="2">
        <v>40108.496557053928</v>
      </c>
      <c r="C122" s="2">
        <v>75177.598524291621</v>
      </c>
      <c r="D122" s="2">
        <v>90213.118229149943</v>
      </c>
      <c r="E122" s="2">
        <v>105248.63793400829</v>
      </c>
      <c r="F122" s="2">
        <v>120284.1576388666</v>
      </c>
      <c r="G122" s="2">
        <v>135319.67734372491</v>
      </c>
      <c r="H122" s="2">
        <v>150355.19704858321</v>
      </c>
      <c r="I122" s="2">
        <v>165390.71675344161</v>
      </c>
      <c r="J122" s="2">
        <v>180426.23645829991</v>
      </c>
      <c r="K122" s="2">
        <v>195461.75616315819</v>
      </c>
      <c r="L122" s="2">
        <v>210497.2758680165</v>
      </c>
      <c r="M122" s="2">
        <v>225532.79557287489</v>
      </c>
      <c r="N122" s="10">
        <v>1.4630000000000001</v>
      </c>
    </row>
    <row r="123" spans="1:14" x14ac:dyDescent="0.25">
      <c r="A123" s="59" t="s">
        <v>388</v>
      </c>
      <c r="B123" s="2">
        <v>39701.016234517192</v>
      </c>
      <c r="C123" s="2">
        <v>74812.253824874992</v>
      </c>
      <c r="D123" s="2">
        <v>89774.704589849993</v>
      </c>
      <c r="E123" s="2">
        <v>104737.15535482499</v>
      </c>
      <c r="F123" s="2">
        <v>119699.6061198</v>
      </c>
      <c r="G123" s="2">
        <v>134662.056884775</v>
      </c>
      <c r="H123" s="2">
        <v>149624.50764975001</v>
      </c>
      <c r="I123" s="2">
        <v>164586.958414725</v>
      </c>
      <c r="J123" s="2">
        <v>179549.40917969999</v>
      </c>
      <c r="K123" s="2">
        <v>194511.859944675</v>
      </c>
      <c r="L123" s="2">
        <v>209474.31070964999</v>
      </c>
      <c r="M123" s="2">
        <v>224436.761474625</v>
      </c>
      <c r="N123" s="10">
        <v>1.4630000000000001</v>
      </c>
    </row>
    <row r="124" spans="1:14" x14ac:dyDescent="0.25">
      <c r="A124" s="59" t="s">
        <v>368</v>
      </c>
      <c r="B124" s="2">
        <v>39536.993921174573</v>
      </c>
      <c r="C124" s="2">
        <v>74448.935529984155</v>
      </c>
      <c r="D124" s="2">
        <v>89338.722635980987</v>
      </c>
      <c r="E124" s="2">
        <v>104228.5097419778</v>
      </c>
      <c r="F124" s="2">
        <v>119118.29684797461</v>
      </c>
      <c r="G124" s="2">
        <v>134008.08395397151</v>
      </c>
      <c r="H124" s="2">
        <v>148897.87105996831</v>
      </c>
      <c r="I124" s="2">
        <v>163787.65816596511</v>
      </c>
      <c r="J124" s="2">
        <v>178677.445271962</v>
      </c>
      <c r="K124" s="2">
        <v>193567.2323779588</v>
      </c>
      <c r="L124" s="2">
        <v>208457.01948395561</v>
      </c>
      <c r="M124" s="2">
        <v>223346.8065899525</v>
      </c>
      <c r="N124" s="10">
        <v>1.4630000000000001</v>
      </c>
    </row>
    <row r="125" spans="1:14" x14ac:dyDescent="0.25">
      <c r="A125" s="59" t="s">
        <v>334</v>
      </c>
      <c r="B125" s="2">
        <v>39475.626490561823</v>
      </c>
      <c r="C125" s="2">
        <v>75906.112883048103</v>
      </c>
      <c r="D125" s="2">
        <v>91087.335459657726</v>
      </c>
      <c r="E125" s="2">
        <v>106268.55803626731</v>
      </c>
      <c r="F125" s="2">
        <v>121449.780612877</v>
      </c>
      <c r="G125" s="2">
        <v>136631.0031894866</v>
      </c>
      <c r="H125" s="2">
        <v>151812.22576609621</v>
      </c>
      <c r="I125" s="2">
        <v>166993.44834270579</v>
      </c>
      <c r="J125" s="2">
        <v>182174.67091931551</v>
      </c>
      <c r="K125" s="2">
        <v>197355.89349592509</v>
      </c>
      <c r="L125" s="2">
        <v>212537.1160725347</v>
      </c>
      <c r="M125" s="2">
        <v>227718.33864914431</v>
      </c>
      <c r="N125" s="10">
        <v>1.4630000000000001</v>
      </c>
    </row>
    <row r="126" spans="1:14" x14ac:dyDescent="0.25">
      <c r="A126" s="59" t="s">
        <v>174</v>
      </c>
      <c r="B126" s="2">
        <v>39421.229486933538</v>
      </c>
      <c r="C126" s="2">
        <v>78130.776564927975</v>
      </c>
      <c r="D126" s="2">
        <v>93756.931877913565</v>
      </c>
      <c r="E126" s="2">
        <v>109383.0871908992</v>
      </c>
      <c r="F126" s="2">
        <v>125009.2425038848</v>
      </c>
      <c r="G126" s="2">
        <v>140635.39781687039</v>
      </c>
      <c r="H126" s="2">
        <v>156261.55312985601</v>
      </c>
      <c r="I126" s="2">
        <v>171887.7084428416</v>
      </c>
      <c r="J126" s="2">
        <v>187513.8637558271</v>
      </c>
      <c r="K126" s="2">
        <v>203140.01906881269</v>
      </c>
      <c r="L126" s="2">
        <v>218766.17438179831</v>
      </c>
      <c r="M126" s="2">
        <v>234392.3296947839</v>
      </c>
      <c r="N126" s="10">
        <v>1.4630000000000001</v>
      </c>
    </row>
    <row r="127" spans="1:14" x14ac:dyDescent="0.25">
      <c r="A127" s="59" t="s">
        <v>339</v>
      </c>
      <c r="B127" s="2">
        <v>38942.648469873529</v>
      </c>
      <c r="C127" s="2">
        <v>77225.888368388041</v>
      </c>
      <c r="D127" s="2">
        <v>92671.06604206565</v>
      </c>
      <c r="E127" s="2">
        <v>108116.2437157433</v>
      </c>
      <c r="F127" s="2">
        <v>123561.4213894209</v>
      </c>
      <c r="G127" s="2">
        <v>139006.59906309849</v>
      </c>
      <c r="H127" s="2">
        <v>154451.77673677611</v>
      </c>
      <c r="I127" s="2">
        <v>169896.95441045371</v>
      </c>
      <c r="J127" s="2">
        <v>185342.1320841313</v>
      </c>
      <c r="K127" s="2">
        <v>200787.30975780889</v>
      </c>
      <c r="L127" s="2">
        <v>216232.48743148649</v>
      </c>
      <c r="M127" s="2">
        <v>231677.66510516411</v>
      </c>
      <c r="N127" s="10">
        <v>1.4630000000000001</v>
      </c>
    </row>
    <row r="128" spans="1:14" x14ac:dyDescent="0.25">
      <c r="A128" s="59" t="s">
        <v>377</v>
      </c>
      <c r="B128" s="2">
        <v>37777.537315258727</v>
      </c>
      <c r="C128" s="2">
        <v>71061.012428246584</v>
      </c>
      <c r="D128" s="2">
        <v>85273.214913895892</v>
      </c>
      <c r="E128" s="2">
        <v>99485.417399545215</v>
      </c>
      <c r="F128" s="2">
        <v>113697.61988519449</v>
      </c>
      <c r="G128" s="2">
        <v>127909.8223708439</v>
      </c>
      <c r="H128" s="2">
        <v>142122.0248564932</v>
      </c>
      <c r="I128" s="2">
        <v>156334.22734214249</v>
      </c>
      <c r="J128" s="2">
        <v>170546.42982779181</v>
      </c>
      <c r="K128" s="2">
        <v>184758.63231344111</v>
      </c>
      <c r="L128" s="2">
        <v>198970.8347990904</v>
      </c>
      <c r="M128" s="2">
        <v>213183.03728473981</v>
      </c>
      <c r="N128" s="10">
        <v>1.4630000000000001</v>
      </c>
    </row>
    <row r="129" spans="1:14" x14ac:dyDescent="0.25">
      <c r="A129" s="59" t="s">
        <v>979</v>
      </c>
      <c r="B129" s="2">
        <v>37642.257257964156</v>
      </c>
      <c r="C129" s="2">
        <v>58539.558032227549</v>
      </c>
      <c r="D129" s="2">
        <v>70247.46963867305</v>
      </c>
      <c r="E129" s="2">
        <v>81955.381245118566</v>
      </c>
      <c r="F129" s="2">
        <v>93663.292851564082</v>
      </c>
      <c r="G129" s="2">
        <v>105371.2044580096</v>
      </c>
      <c r="H129" s="2">
        <v>117079.1160644551</v>
      </c>
      <c r="I129" s="2">
        <v>128787.0276709006</v>
      </c>
      <c r="J129" s="2">
        <v>140494.9392773461</v>
      </c>
      <c r="K129" s="2">
        <v>152202.8508837916</v>
      </c>
      <c r="L129" s="2">
        <v>163910.7624902371</v>
      </c>
      <c r="M129" s="2">
        <v>175618.6740966826</v>
      </c>
      <c r="N129" s="10">
        <v>1.4630000000000001</v>
      </c>
    </row>
    <row r="130" spans="1:14" x14ac:dyDescent="0.25">
      <c r="A130" s="59" t="s">
        <v>329</v>
      </c>
      <c r="B130" s="2">
        <v>37211.117458495457</v>
      </c>
      <c r="C130" s="2">
        <v>71331.581212821446</v>
      </c>
      <c r="D130" s="2">
        <v>85597.897455385726</v>
      </c>
      <c r="E130" s="2">
        <v>99864.213697950021</v>
      </c>
      <c r="F130" s="2">
        <v>114130.5299405143</v>
      </c>
      <c r="G130" s="2">
        <v>128396.8461830786</v>
      </c>
      <c r="H130" s="2">
        <v>142663.16242564289</v>
      </c>
      <c r="I130" s="2">
        <v>156929.47866820719</v>
      </c>
      <c r="J130" s="2">
        <v>171195.79491077151</v>
      </c>
      <c r="K130" s="2">
        <v>185462.11115333581</v>
      </c>
      <c r="L130" s="2">
        <v>199728.42739590001</v>
      </c>
      <c r="M130" s="2">
        <v>213994.74363846431</v>
      </c>
      <c r="N130" s="10">
        <v>1.4630000000000001</v>
      </c>
    </row>
    <row r="131" spans="1:14" x14ac:dyDescent="0.25">
      <c r="A131" s="59" t="s">
        <v>613</v>
      </c>
      <c r="B131" s="2">
        <v>37002.853917383763</v>
      </c>
      <c r="C131" s="2">
        <v>63600.916045303537</v>
      </c>
      <c r="D131" s="2">
        <v>76321.09925436425</v>
      </c>
      <c r="E131" s="2">
        <v>89041.282463424955</v>
      </c>
      <c r="F131" s="2">
        <v>101761.4656724857</v>
      </c>
      <c r="G131" s="2">
        <v>114481.6488815464</v>
      </c>
      <c r="H131" s="2">
        <v>127201.8320906071</v>
      </c>
      <c r="I131" s="2">
        <v>139922.01529966781</v>
      </c>
      <c r="J131" s="2">
        <v>152642.1985087285</v>
      </c>
      <c r="K131" s="2">
        <v>165362.38171778919</v>
      </c>
      <c r="L131" s="2">
        <v>178082.56492684991</v>
      </c>
      <c r="M131" s="2">
        <v>190802.7481359106</v>
      </c>
      <c r="N131" s="10">
        <v>1.4630000000000001</v>
      </c>
    </row>
    <row r="132" spans="1:14" x14ac:dyDescent="0.25">
      <c r="A132" s="59" t="s">
        <v>386</v>
      </c>
      <c r="B132" s="2">
        <v>36923.80940375186</v>
      </c>
      <c r="C132" s="2">
        <v>69280.867731045451</v>
      </c>
      <c r="D132" s="2">
        <v>83137.041277254539</v>
      </c>
      <c r="E132" s="2">
        <v>96993.214823463626</v>
      </c>
      <c r="F132" s="2">
        <v>110849.3883696727</v>
      </c>
      <c r="G132" s="2">
        <v>124705.5619158818</v>
      </c>
      <c r="H132" s="2">
        <v>138561.7354620909</v>
      </c>
      <c r="I132" s="2">
        <v>152417.90900829999</v>
      </c>
      <c r="J132" s="2">
        <v>166274.08255450911</v>
      </c>
      <c r="K132" s="2">
        <v>180130.25610071819</v>
      </c>
      <c r="L132" s="2">
        <v>193986.42964692731</v>
      </c>
      <c r="M132" s="2">
        <v>207842.60319313631</v>
      </c>
      <c r="N132" s="10">
        <v>1.4630000000000001</v>
      </c>
    </row>
    <row r="133" spans="1:14" x14ac:dyDescent="0.25">
      <c r="A133" s="59" t="s">
        <v>134</v>
      </c>
      <c r="B133" s="2">
        <v>36843.478275027388</v>
      </c>
      <c r="C133" s="2">
        <v>76070.994270926501</v>
      </c>
      <c r="D133" s="2">
        <v>91285.193125111793</v>
      </c>
      <c r="E133" s="2">
        <v>106499.3919792971</v>
      </c>
      <c r="F133" s="2">
        <v>121713.59083348241</v>
      </c>
      <c r="G133" s="2">
        <v>136927.78968766771</v>
      </c>
      <c r="H133" s="2">
        <v>152141.988541853</v>
      </c>
      <c r="I133" s="2">
        <v>167356.18739603829</v>
      </c>
      <c r="J133" s="2">
        <v>182570.38625022359</v>
      </c>
      <c r="K133" s="2">
        <v>197784.58510440891</v>
      </c>
      <c r="L133" s="2">
        <v>212998.7839585942</v>
      </c>
      <c r="M133" s="2">
        <v>228212.98281277949</v>
      </c>
      <c r="N133" s="10">
        <v>1.4630000000000001</v>
      </c>
    </row>
    <row r="134" spans="1:14" x14ac:dyDescent="0.25">
      <c r="A134" s="59" t="s">
        <v>391</v>
      </c>
      <c r="B134" s="2">
        <v>36560.247455620301</v>
      </c>
      <c r="C134" s="2">
        <v>69133.265264242305</v>
      </c>
      <c r="D134" s="2">
        <v>82959.918317090764</v>
      </c>
      <c r="E134" s="2">
        <v>96786.571369939222</v>
      </c>
      <c r="F134" s="2">
        <v>110613.22442278769</v>
      </c>
      <c r="G134" s="2">
        <v>124439.8774756362</v>
      </c>
      <c r="H134" s="2">
        <v>138266.53052848461</v>
      </c>
      <c r="I134" s="2">
        <v>152093.18358133311</v>
      </c>
      <c r="J134" s="2">
        <v>165919.8366341815</v>
      </c>
      <c r="K134" s="2">
        <v>179746.48968703</v>
      </c>
      <c r="L134" s="2">
        <v>193573.14273987841</v>
      </c>
      <c r="M134" s="2">
        <v>207399.79579272689</v>
      </c>
      <c r="N134" s="10">
        <v>1.4630000000000001</v>
      </c>
    </row>
    <row r="135" spans="1:14" x14ac:dyDescent="0.25">
      <c r="A135" s="59" t="s">
        <v>985</v>
      </c>
      <c r="B135" s="2">
        <v>36008.376582201367</v>
      </c>
      <c r="C135" s="2">
        <v>67344.355927474404</v>
      </c>
      <c r="D135" s="2">
        <v>80813.227112969282</v>
      </c>
      <c r="E135" s="2">
        <v>94282.09829846416</v>
      </c>
      <c r="F135" s="2">
        <v>107750.9694839591</v>
      </c>
      <c r="G135" s="2">
        <v>121219.8406694539</v>
      </c>
      <c r="H135" s="2">
        <v>134688.71185494881</v>
      </c>
      <c r="I135" s="2">
        <v>148157.58304044369</v>
      </c>
      <c r="J135" s="2">
        <v>161626.45422593859</v>
      </c>
      <c r="K135" s="2">
        <v>175095.3254114335</v>
      </c>
      <c r="L135" s="2">
        <v>188564.19659692829</v>
      </c>
      <c r="M135" s="2">
        <v>202033.0677824232</v>
      </c>
      <c r="N135" s="10">
        <v>1.4630000000000001</v>
      </c>
    </row>
    <row r="136" spans="1:14" x14ac:dyDescent="0.25">
      <c r="A136" s="59" t="s">
        <v>620</v>
      </c>
      <c r="B136" s="2">
        <v>35048.936823219963</v>
      </c>
      <c r="C136" s="2">
        <v>62831.087666825391</v>
      </c>
      <c r="D136" s="2">
        <v>75397.305200190473</v>
      </c>
      <c r="E136" s="2">
        <v>87963.522733555539</v>
      </c>
      <c r="F136" s="2">
        <v>100529.74026692061</v>
      </c>
      <c r="G136" s="2">
        <v>113095.9578002857</v>
      </c>
      <c r="H136" s="2">
        <v>125662.1753336508</v>
      </c>
      <c r="I136" s="2">
        <v>138228.39286701591</v>
      </c>
      <c r="J136" s="2">
        <v>150794.61040038089</v>
      </c>
      <c r="K136" s="2">
        <v>163360.82793374601</v>
      </c>
      <c r="L136" s="2">
        <v>175927.04546711111</v>
      </c>
      <c r="M136" s="2">
        <v>188493.2630004762</v>
      </c>
      <c r="N136" s="10">
        <v>1.4630000000000001</v>
      </c>
    </row>
    <row r="137" spans="1:14" x14ac:dyDescent="0.25">
      <c r="A137" s="59" t="s">
        <v>986</v>
      </c>
      <c r="B137" s="2">
        <v>34955.525794906724</v>
      </c>
      <c r="C137" s="2">
        <v>67134.5132094289</v>
      </c>
      <c r="D137" s="2">
        <v>80561.415851314683</v>
      </c>
      <c r="E137" s="2">
        <v>93988.318493200451</v>
      </c>
      <c r="F137" s="2">
        <v>107415.22113508621</v>
      </c>
      <c r="G137" s="2">
        <v>120842.123776972</v>
      </c>
      <c r="H137" s="2">
        <v>134269.0264188578</v>
      </c>
      <c r="I137" s="2">
        <v>147695.9290607436</v>
      </c>
      <c r="J137" s="2">
        <v>161122.8317026294</v>
      </c>
      <c r="K137" s="2">
        <v>174549.73434451511</v>
      </c>
      <c r="L137" s="2">
        <v>187976.6369864009</v>
      </c>
      <c r="M137" s="2">
        <v>201403.5396282867</v>
      </c>
      <c r="N137" s="10">
        <v>1.4630000000000001</v>
      </c>
    </row>
    <row r="138" spans="1:14" x14ac:dyDescent="0.25">
      <c r="A138" s="59" t="s">
        <v>991</v>
      </c>
      <c r="B138" s="2">
        <v>34445.139767232868</v>
      </c>
      <c r="C138" s="2">
        <v>65634.485714195005</v>
      </c>
      <c r="D138" s="2">
        <v>78761.382857033997</v>
      </c>
      <c r="E138" s="2">
        <v>91888.279999873004</v>
      </c>
      <c r="F138" s="2">
        <v>105015.177142712</v>
      </c>
      <c r="G138" s="2">
        <v>118142.074285551</v>
      </c>
      <c r="H138" s="2">
        <v>131268.97142839001</v>
      </c>
      <c r="I138" s="2">
        <v>144395.86857122899</v>
      </c>
      <c r="J138" s="2">
        <v>157522.76571406799</v>
      </c>
      <c r="K138" s="2">
        <v>170649.662856907</v>
      </c>
      <c r="L138" s="2">
        <v>183776.55999974601</v>
      </c>
      <c r="M138" s="2">
        <v>196903.45714258499</v>
      </c>
      <c r="N138" s="10">
        <v>1.4630000000000001</v>
      </c>
    </row>
    <row r="139" spans="1:14" x14ac:dyDescent="0.25">
      <c r="A139" s="59" t="s">
        <v>981</v>
      </c>
      <c r="B139" s="2">
        <v>34171.2199009494</v>
      </c>
      <c r="C139" s="2">
        <v>65516.129949701797</v>
      </c>
      <c r="D139" s="2">
        <v>78619.355939642148</v>
      </c>
      <c r="E139" s="2">
        <v>91722.581929582506</v>
      </c>
      <c r="F139" s="2">
        <v>104825.80791952289</v>
      </c>
      <c r="G139" s="2">
        <v>117929.03390946321</v>
      </c>
      <c r="H139" s="2">
        <v>131032.25989940359</v>
      </c>
      <c r="I139" s="2">
        <v>144135.48588934401</v>
      </c>
      <c r="J139" s="2">
        <v>157238.7118792843</v>
      </c>
      <c r="K139" s="2">
        <v>170341.9378692247</v>
      </c>
      <c r="L139" s="2">
        <v>183445.16385916501</v>
      </c>
      <c r="M139" s="2">
        <v>196548.38984910541</v>
      </c>
      <c r="N139" s="10">
        <v>1.4630000000000001</v>
      </c>
    </row>
    <row r="140" spans="1:14" x14ac:dyDescent="0.25">
      <c r="A140" s="59" t="s">
        <v>617</v>
      </c>
      <c r="B140" s="2">
        <v>33594.677222406674</v>
      </c>
      <c r="C140" s="2">
        <v>63060.961911708262</v>
      </c>
      <c r="D140" s="2">
        <v>75673.154294049906</v>
      </c>
      <c r="E140" s="2">
        <v>88285.346676391564</v>
      </c>
      <c r="F140" s="2">
        <v>100897.53905873319</v>
      </c>
      <c r="G140" s="2">
        <v>113509.73144107489</v>
      </c>
      <c r="H140" s="2">
        <v>126121.92382341649</v>
      </c>
      <c r="I140" s="2">
        <v>138734.11620575821</v>
      </c>
      <c r="J140" s="2">
        <v>151346.30858809981</v>
      </c>
      <c r="K140" s="2">
        <v>163958.5009704415</v>
      </c>
      <c r="L140" s="2">
        <v>176570.6933527831</v>
      </c>
      <c r="M140" s="2">
        <v>189182.88573512479</v>
      </c>
      <c r="N140" s="10">
        <v>1.4630000000000001</v>
      </c>
    </row>
    <row r="141" spans="1:14" x14ac:dyDescent="0.25">
      <c r="A141" s="59" t="s">
        <v>371</v>
      </c>
      <c r="B141" s="2">
        <v>32995.198854696508</v>
      </c>
      <c r="C141" s="2">
        <v>61233.978157468977</v>
      </c>
      <c r="D141" s="2">
        <v>73480.773788962775</v>
      </c>
      <c r="E141" s="2">
        <v>85727.569420456566</v>
      </c>
      <c r="F141" s="2">
        <v>97974.365051950386</v>
      </c>
      <c r="G141" s="2">
        <v>110221.16068344421</v>
      </c>
      <c r="H141" s="2">
        <v>122467.956314938</v>
      </c>
      <c r="I141" s="2">
        <v>134714.75194643179</v>
      </c>
      <c r="J141" s="2">
        <v>146961.54757792561</v>
      </c>
      <c r="K141" s="2">
        <v>159208.3432094194</v>
      </c>
      <c r="L141" s="2">
        <v>171455.1388409131</v>
      </c>
      <c r="M141" s="2">
        <v>183701.93447240701</v>
      </c>
      <c r="N141" s="10">
        <v>1.4630000000000001</v>
      </c>
    </row>
    <row r="142" spans="1:14" x14ac:dyDescent="0.25">
      <c r="A142" s="59" t="s">
        <v>619</v>
      </c>
      <c r="B142" s="2">
        <v>32904.789021230448</v>
      </c>
      <c r="C142" s="2">
        <v>61181.865233497971</v>
      </c>
      <c r="D142" s="2">
        <v>73418.238280197562</v>
      </c>
      <c r="E142" s="2">
        <v>85654.611326897153</v>
      </c>
      <c r="F142" s="2">
        <v>97890.984373596759</v>
      </c>
      <c r="G142" s="2">
        <v>110127.35742029639</v>
      </c>
      <c r="H142" s="2">
        <v>122363.7304669959</v>
      </c>
      <c r="I142" s="2">
        <v>134600.1035136955</v>
      </c>
      <c r="J142" s="2">
        <v>146836.47656039509</v>
      </c>
      <c r="K142" s="2">
        <v>159072.84960709469</v>
      </c>
      <c r="L142" s="2">
        <v>171309.22265379431</v>
      </c>
      <c r="M142" s="2">
        <v>183545.5957004939</v>
      </c>
      <c r="N142" s="10">
        <v>1.4630000000000001</v>
      </c>
    </row>
    <row r="143" spans="1:14" x14ac:dyDescent="0.25">
      <c r="A143" s="59" t="s">
        <v>987</v>
      </c>
      <c r="B143" s="2">
        <v>32809.147768925199</v>
      </c>
      <c r="C143" s="2">
        <v>62338.16853909241</v>
      </c>
      <c r="D143" s="2">
        <v>74805.802246910884</v>
      </c>
      <c r="E143" s="2">
        <v>87273.435954729372</v>
      </c>
      <c r="F143" s="2">
        <v>99741.069662547859</v>
      </c>
      <c r="G143" s="2">
        <v>112208.7033703663</v>
      </c>
      <c r="H143" s="2">
        <v>124676.33707818481</v>
      </c>
      <c r="I143" s="2">
        <v>137143.97078600331</v>
      </c>
      <c r="J143" s="2">
        <v>149611.6044938218</v>
      </c>
      <c r="K143" s="2">
        <v>162079.23820164031</v>
      </c>
      <c r="L143" s="2">
        <v>174546.87190945871</v>
      </c>
      <c r="M143" s="2">
        <v>187014.5056172772</v>
      </c>
      <c r="N143" s="10">
        <v>1.4630000000000001</v>
      </c>
    </row>
    <row r="144" spans="1:14" x14ac:dyDescent="0.25">
      <c r="A144" s="59" t="s">
        <v>157</v>
      </c>
      <c r="B144" s="2">
        <v>32509.10782958661</v>
      </c>
      <c r="C144" s="2">
        <v>61219.772570077832</v>
      </c>
      <c r="D144" s="2">
        <v>73463.727084093392</v>
      </c>
      <c r="E144" s="2">
        <v>85707.68159810896</v>
      </c>
      <c r="F144" s="2">
        <v>97951.636112124543</v>
      </c>
      <c r="G144" s="2">
        <v>110195.5906261401</v>
      </c>
      <c r="H144" s="2">
        <v>122439.54514015569</v>
      </c>
      <c r="I144" s="2">
        <v>134683.4996541712</v>
      </c>
      <c r="J144" s="2">
        <v>146927.45416818681</v>
      </c>
      <c r="K144" s="2">
        <v>159171.4086822024</v>
      </c>
      <c r="L144" s="2">
        <v>171415.36319621789</v>
      </c>
      <c r="M144" s="2">
        <v>183659.3177102335</v>
      </c>
      <c r="N144" s="10">
        <v>1.4630000000000001</v>
      </c>
    </row>
    <row r="145" spans="1:14" x14ac:dyDescent="0.25">
      <c r="A145" s="59" t="s">
        <v>153</v>
      </c>
      <c r="B145" s="2">
        <v>32378.788073384709</v>
      </c>
      <c r="C145" s="2">
        <v>59943.659213873543</v>
      </c>
      <c r="D145" s="2">
        <v>71932.391056648237</v>
      </c>
      <c r="E145" s="2">
        <v>83921.122899422946</v>
      </c>
      <c r="F145" s="2">
        <v>95909.854742197669</v>
      </c>
      <c r="G145" s="2">
        <v>107898.58658497241</v>
      </c>
      <c r="H145" s="2">
        <v>119887.3184277471</v>
      </c>
      <c r="I145" s="2">
        <v>131876.05027052181</v>
      </c>
      <c r="J145" s="2">
        <v>143864.7821132965</v>
      </c>
      <c r="K145" s="2">
        <v>155853.5139560712</v>
      </c>
      <c r="L145" s="2">
        <v>167842.24579884589</v>
      </c>
      <c r="M145" s="2">
        <v>179830.97764162059</v>
      </c>
      <c r="N145" s="10">
        <v>1.4630000000000001</v>
      </c>
    </row>
    <row r="146" spans="1:14" x14ac:dyDescent="0.25">
      <c r="A146" s="59" t="s">
        <v>984</v>
      </c>
      <c r="B146" s="2">
        <v>32202.019096253091</v>
      </c>
      <c r="C146" s="2">
        <v>63970.909563219822</v>
      </c>
      <c r="D146" s="2">
        <v>76765.091475863781</v>
      </c>
      <c r="E146" s="2">
        <v>89559.273388507732</v>
      </c>
      <c r="F146" s="2">
        <v>102353.4553011517</v>
      </c>
      <c r="G146" s="2">
        <v>115147.63721379569</v>
      </c>
      <c r="H146" s="2">
        <v>127941.8191264396</v>
      </c>
      <c r="I146" s="2">
        <v>140736.00103908361</v>
      </c>
      <c r="J146" s="2">
        <v>153530.18295172759</v>
      </c>
      <c r="K146" s="2">
        <v>166324.36486437151</v>
      </c>
      <c r="L146" s="2">
        <v>179118.54677701549</v>
      </c>
      <c r="M146" s="2">
        <v>191912.72868965939</v>
      </c>
      <c r="N146" s="10">
        <v>1.4630000000000001</v>
      </c>
    </row>
    <row r="147" spans="1:14" x14ac:dyDescent="0.25">
      <c r="A147" s="59" t="s">
        <v>992</v>
      </c>
      <c r="B147" s="2">
        <v>31654.448326389651</v>
      </c>
      <c r="C147" s="2">
        <v>58945.236955034663</v>
      </c>
      <c r="D147" s="2">
        <v>70734.28434604159</v>
      </c>
      <c r="E147" s="2">
        <v>82523.331737048517</v>
      </c>
      <c r="F147" s="2">
        <v>94312.379128055472</v>
      </c>
      <c r="G147" s="2">
        <v>106101.4265190624</v>
      </c>
      <c r="H147" s="2">
        <v>117890.4739100693</v>
      </c>
      <c r="I147" s="2">
        <v>129679.5213010763</v>
      </c>
      <c r="J147" s="2">
        <v>141468.56869208321</v>
      </c>
      <c r="K147" s="2">
        <v>153257.61608309011</v>
      </c>
      <c r="L147" s="2">
        <v>165046.663474097</v>
      </c>
      <c r="M147" s="2">
        <v>176835.71086510399</v>
      </c>
      <c r="N147" s="10">
        <v>1.4630000000000001</v>
      </c>
    </row>
    <row r="148" spans="1:14" x14ac:dyDescent="0.25">
      <c r="A148" s="59" t="s">
        <v>626</v>
      </c>
      <c r="B148" s="2">
        <v>31534.70363337754</v>
      </c>
      <c r="C148" s="2">
        <v>60298.728767571432</v>
      </c>
      <c r="D148" s="2">
        <v>72358.474521085707</v>
      </c>
      <c r="E148" s="2">
        <v>84418.220274599997</v>
      </c>
      <c r="F148" s="2">
        <v>96477.966028114286</v>
      </c>
      <c r="G148" s="2">
        <v>108537.7117816286</v>
      </c>
      <c r="H148" s="2">
        <v>120597.45753514289</v>
      </c>
      <c r="I148" s="2">
        <v>132657.20328865721</v>
      </c>
      <c r="J148" s="2">
        <v>144716.94904217141</v>
      </c>
      <c r="K148" s="2">
        <v>156776.6947956857</v>
      </c>
      <c r="L148" s="2">
        <v>168836.44054919999</v>
      </c>
      <c r="M148" s="2">
        <v>180896.18630271431</v>
      </c>
      <c r="N148" s="10">
        <v>1.4630000000000001</v>
      </c>
    </row>
    <row r="149" spans="1:14" x14ac:dyDescent="0.25">
      <c r="A149" s="59" t="s">
        <v>621</v>
      </c>
      <c r="B149" s="2">
        <v>31406.729890816761</v>
      </c>
      <c r="C149" s="2">
        <v>59055.224535072273</v>
      </c>
      <c r="D149" s="2">
        <v>70866.269442086719</v>
      </c>
      <c r="E149" s="2">
        <v>82677.314349101172</v>
      </c>
      <c r="F149" s="2">
        <v>94488.35925611564</v>
      </c>
      <c r="G149" s="2">
        <v>106299.40416313009</v>
      </c>
      <c r="H149" s="2">
        <v>118110.4490701445</v>
      </c>
      <c r="I149" s="2">
        <v>129921.493977159</v>
      </c>
      <c r="J149" s="2">
        <v>141732.53888417341</v>
      </c>
      <c r="K149" s="2">
        <v>153543.58379118791</v>
      </c>
      <c r="L149" s="2">
        <v>165354.62869820229</v>
      </c>
      <c r="M149" s="2">
        <v>177165.67360521681</v>
      </c>
      <c r="N149" s="10">
        <v>1.4630000000000001</v>
      </c>
    </row>
    <row r="150" spans="1:14" x14ac:dyDescent="0.25">
      <c r="A150" s="59" t="s">
        <v>995</v>
      </c>
      <c r="B150" s="2">
        <v>31267.802039600661</v>
      </c>
      <c r="C150" s="2">
        <v>58812.671919831162</v>
      </c>
      <c r="D150" s="2">
        <v>70575.206303797386</v>
      </c>
      <c r="E150" s="2">
        <v>82337.740687763624</v>
      </c>
      <c r="F150" s="2">
        <v>94100.275071729862</v>
      </c>
      <c r="G150" s="2">
        <v>105862.8094556961</v>
      </c>
      <c r="H150" s="2">
        <v>117625.3438396623</v>
      </c>
      <c r="I150" s="2">
        <v>129387.87822362861</v>
      </c>
      <c r="J150" s="2">
        <v>141150.4126075948</v>
      </c>
      <c r="K150" s="2">
        <v>152912.94699156101</v>
      </c>
      <c r="L150" s="2">
        <v>164675.48137552719</v>
      </c>
      <c r="M150" s="2">
        <v>176438.01575949349</v>
      </c>
      <c r="N150" s="10">
        <v>1.4630000000000001</v>
      </c>
    </row>
    <row r="151" spans="1:14" x14ac:dyDescent="0.25">
      <c r="A151" s="59" t="s">
        <v>130</v>
      </c>
      <c r="B151" s="2">
        <v>30305.99397664145</v>
      </c>
      <c r="C151" s="2">
        <v>57421.057606925402</v>
      </c>
      <c r="D151" s="2">
        <v>68905.26912831048</v>
      </c>
      <c r="E151" s="2">
        <v>80389.480649695557</v>
      </c>
      <c r="F151" s="2">
        <v>91873.692171080649</v>
      </c>
      <c r="G151" s="2">
        <v>103357.9036924657</v>
      </c>
      <c r="H151" s="2">
        <v>114842.1152138508</v>
      </c>
      <c r="I151" s="2">
        <v>126326.3267352359</v>
      </c>
      <c r="J151" s="2">
        <v>137810.53825662099</v>
      </c>
      <c r="K151" s="2">
        <v>149294.74977800611</v>
      </c>
      <c r="L151" s="2">
        <v>160778.96129939111</v>
      </c>
      <c r="M151" s="2">
        <v>172263.17282077621</v>
      </c>
      <c r="N151" s="10">
        <v>1.4630000000000001</v>
      </c>
    </row>
    <row r="152" spans="1:14" x14ac:dyDescent="0.25">
      <c r="A152" s="59" t="s">
        <v>1000</v>
      </c>
      <c r="B152" s="2">
        <v>30176.087164978289</v>
      </c>
      <c r="C152" s="2">
        <v>56939.705329540768</v>
      </c>
      <c r="D152" s="2">
        <v>68327.64639544893</v>
      </c>
      <c r="E152" s="2">
        <v>79715.587461357078</v>
      </c>
      <c r="F152" s="2">
        <v>91103.52852726524</v>
      </c>
      <c r="G152" s="2">
        <v>102491.4695931734</v>
      </c>
      <c r="H152" s="2">
        <v>113879.41065908151</v>
      </c>
      <c r="I152" s="2">
        <v>125267.3517249897</v>
      </c>
      <c r="J152" s="2">
        <v>136655.29279089789</v>
      </c>
      <c r="K152" s="2">
        <v>148043.23385680601</v>
      </c>
      <c r="L152" s="2">
        <v>159431.17492271421</v>
      </c>
      <c r="M152" s="2">
        <v>170819.1159886223</v>
      </c>
      <c r="N152" s="10">
        <v>1.4630000000000001</v>
      </c>
    </row>
    <row r="153" spans="1:14" x14ac:dyDescent="0.25">
      <c r="A153" s="59" t="s">
        <v>628</v>
      </c>
      <c r="B153" s="2">
        <v>29310.782054317689</v>
      </c>
      <c r="C153" s="2">
        <v>56374.240176180618</v>
      </c>
      <c r="D153" s="2">
        <v>67649.088211416733</v>
      </c>
      <c r="E153" s="2">
        <v>78923.936246652855</v>
      </c>
      <c r="F153" s="2">
        <v>90198.784281888991</v>
      </c>
      <c r="G153" s="2">
        <v>101473.6323171251</v>
      </c>
      <c r="H153" s="2">
        <v>112748.48035236121</v>
      </c>
      <c r="I153" s="2">
        <v>124023.3283875974</v>
      </c>
      <c r="J153" s="2">
        <v>135298.17642283349</v>
      </c>
      <c r="K153" s="2">
        <v>146573.02445806959</v>
      </c>
      <c r="L153" s="2">
        <v>157847.87249330571</v>
      </c>
      <c r="M153" s="2">
        <v>169122.72052854189</v>
      </c>
      <c r="N153" s="10">
        <v>1.4630000000000001</v>
      </c>
    </row>
    <row r="154" spans="1:14" x14ac:dyDescent="0.25">
      <c r="A154" s="59" t="s">
        <v>1001</v>
      </c>
      <c r="B154" s="2">
        <v>29308.56657788884</v>
      </c>
      <c r="C154" s="2">
        <v>57028.671736640463</v>
      </c>
      <c r="D154" s="2">
        <v>68434.406083968541</v>
      </c>
      <c r="E154" s="2">
        <v>79840.140431296633</v>
      </c>
      <c r="F154" s="2">
        <v>91245.87477862474</v>
      </c>
      <c r="G154" s="2">
        <v>102651.6091259528</v>
      </c>
      <c r="H154" s="2">
        <v>114057.3434732809</v>
      </c>
      <c r="I154" s="2">
        <v>125463.077820609</v>
      </c>
      <c r="J154" s="2">
        <v>136868.81216793711</v>
      </c>
      <c r="K154" s="2">
        <v>148274.54651526519</v>
      </c>
      <c r="L154" s="2">
        <v>159680.2808625933</v>
      </c>
      <c r="M154" s="2">
        <v>171086.0152099214</v>
      </c>
      <c r="N154" s="10">
        <v>1.4630000000000001</v>
      </c>
    </row>
    <row r="155" spans="1:14" x14ac:dyDescent="0.25">
      <c r="A155" s="59" t="s">
        <v>996</v>
      </c>
      <c r="B155" s="2">
        <v>29185.46056149196</v>
      </c>
      <c r="C155" s="2">
        <v>56165.927451050411</v>
      </c>
      <c r="D155" s="2">
        <v>67399.112941260493</v>
      </c>
      <c r="E155" s="2">
        <v>78632.298431470568</v>
      </c>
      <c r="F155" s="2">
        <v>89865.483921680658</v>
      </c>
      <c r="G155" s="2">
        <v>101098.6694118907</v>
      </c>
      <c r="H155" s="2">
        <v>112331.85490210079</v>
      </c>
      <c r="I155" s="2">
        <v>123565.0403923109</v>
      </c>
      <c r="J155" s="2">
        <v>134798.22588252099</v>
      </c>
      <c r="K155" s="2">
        <v>146031.41137273109</v>
      </c>
      <c r="L155" s="2">
        <v>157264.59686294111</v>
      </c>
      <c r="M155" s="2">
        <v>168497.78235315121</v>
      </c>
      <c r="N155" s="10">
        <v>1.4630000000000001</v>
      </c>
    </row>
    <row r="156" spans="1:14" x14ac:dyDescent="0.25">
      <c r="A156" s="59" t="s">
        <v>983</v>
      </c>
      <c r="B156" s="2">
        <v>29080.54346738843</v>
      </c>
      <c r="C156" s="2">
        <v>43684.524886546998</v>
      </c>
      <c r="D156" s="2">
        <v>52421.4298638564</v>
      </c>
      <c r="E156" s="2">
        <v>61158.334841165793</v>
      </c>
      <c r="F156" s="2">
        <v>69895.239818475195</v>
      </c>
      <c r="G156" s="2">
        <v>78632.144795784596</v>
      </c>
      <c r="H156" s="2">
        <v>87369.049773093997</v>
      </c>
      <c r="I156" s="2">
        <v>96105.954750403398</v>
      </c>
      <c r="J156" s="2">
        <v>104842.8597277128</v>
      </c>
      <c r="K156" s="2">
        <v>113579.7647050222</v>
      </c>
      <c r="L156" s="2">
        <v>122316.6696823316</v>
      </c>
      <c r="M156" s="2">
        <v>131053.574659641</v>
      </c>
      <c r="N156" s="10">
        <v>1.4630000000000001</v>
      </c>
    </row>
    <row r="157" spans="1:14" x14ac:dyDescent="0.25">
      <c r="A157" s="59" t="s">
        <v>630</v>
      </c>
      <c r="B157" s="2">
        <v>28725.882502922839</v>
      </c>
      <c r="C157" s="2">
        <v>54241.873554832113</v>
      </c>
      <c r="D157" s="2">
        <v>65090.248265798517</v>
      </c>
      <c r="E157" s="2">
        <v>75938.622976764949</v>
      </c>
      <c r="F157" s="2">
        <v>86786.997687731375</v>
      </c>
      <c r="G157" s="2">
        <v>97635.372398697786</v>
      </c>
      <c r="H157" s="2">
        <v>108483.7471096642</v>
      </c>
      <c r="I157" s="2">
        <v>119332.12182063059</v>
      </c>
      <c r="J157" s="2">
        <v>130180.496531597</v>
      </c>
      <c r="K157" s="2">
        <v>141028.8712425635</v>
      </c>
      <c r="L157" s="2">
        <v>151877.2459535299</v>
      </c>
      <c r="M157" s="2">
        <v>162725.62066449629</v>
      </c>
      <c r="N157" s="10">
        <v>1.4630000000000001</v>
      </c>
    </row>
    <row r="158" spans="1:14" x14ac:dyDescent="0.25">
      <c r="A158" s="59" t="s">
        <v>998</v>
      </c>
      <c r="B158" s="2">
        <v>28714.412973595521</v>
      </c>
      <c r="C158" s="2">
        <v>57187.284768735371</v>
      </c>
      <c r="D158" s="2">
        <v>68624.741722482446</v>
      </c>
      <c r="E158" s="2">
        <v>80062.198676229513</v>
      </c>
      <c r="F158" s="2">
        <v>91499.655629976594</v>
      </c>
      <c r="G158" s="2">
        <v>102937.11258372371</v>
      </c>
      <c r="H158" s="2">
        <v>114374.5695374707</v>
      </c>
      <c r="I158" s="2">
        <v>125812.0264912178</v>
      </c>
      <c r="J158" s="2">
        <v>137249.48344496489</v>
      </c>
      <c r="K158" s="2">
        <v>148686.940398712</v>
      </c>
      <c r="L158" s="2">
        <v>160124.397352459</v>
      </c>
      <c r="M158" s="2">
        <v>171561.85430620611</v>
      </c>
      <c r="N158" s="10">
        <v>1.4630000000000001</v>
      </c>
    </row>
    <row r="159" spans="1:14" x14ac:dyDescent="0.25">
      <c r="A159" s="59" t="s">
        <v>997</v>
      </c>
      <c r="B159" s="2">
        <v>28652.67289152482</v>
      </c>
      <c r="C159" s="2">
        <v>54593.11381617497</v>
      </c>
      <c r="D159" s="2">
        <v>65511.736579409961</v>
      </c>
      <c r="E159" s="2">
        <v>76430.359342644952</v>
      </c>
      <c r="F159" s="2">
        <v>87348.982105879957</v>
      </c>
      <c r="G159" s="2">
        <v>98267.604869114948</v>
      </c>
      <c r="H159" s="2">
        <v>109186.2276323499</v>
      </c>
      <c r="I159" s="2">
        <v>120104.8503955849</v>
      </c>
      <c r="J159" s="2">
        <v>131023.47315881991</v>
      </c>
      <c r="K159" s="2">
        <v>141942.0959220549</v>
      </c>
      <c r="L159" s="2">
        <v>152860.7186852899</v>
      </c>
      <c r="M159" s="2">
        <v>163779.34144852491</v>
      </c>
      <c r="N159" s="10">
        <v>1.4630000000000001</v>
      </c>
    </row>
    <row r="160" spans="1:14" x14ac:dyDescent="0.25">
      <c r="A160" s="59" t="s">
        <v>633</v>
      </c>
      <c r="B160" s="2">
        <v>27997.380332988439</v>
      </c>
      <c r="C160" s="2">
        <v>52617.514566501501</v>
      </c>
      <c r="D160" s="2">
        <v>63141.017479801798</v>
      </c>
      <c r="E160" s="2">
        <v>73664.520393102095</v>
      </c>
      <c r="F160" s="2">
        <v>84188.023306402407</v>
      </c>
      <c r="G160" s="2">
        <v>94711.526219702704</v>
      </c>
      <c r="H160" s="2">
        <v>105235.029133003</v>
      </c>
      <c r="I160" s="2">
        <v>115758.5320463033</v>
      </c>
      <c r="J160" s="2">
        <v>126282.0349596036</v>
      </c>
      <c r="K160" s="2">
        <v>136805.53787290389</v>
      </c>
      <c r="L160" s="2">
        <v>147329.04078620419</v>
      </c>
      <c r="M160" s="2">
        <v>157852.54369950449</v>
      </c>
      <c r="N160" s="10">
        <v>1.4630000000000001</v>
      </c>
    </row>
    <row r="161" spans="1:14" x14ac:dyDescent="0.25">
      <c r="A161" s="59" t="s">
        <v>636</v>
      </c>
      <c r="B161" s="2">
        <v>27980.0383532286</v>
      </c>
      <c r="C161" s="2">
        <v>52599.132799731589</v>
      </c>
      <c r="D161" s="2">
        <v>63118.959359677901</v>
      </c>
      <c r="E161" s="2">
        <v>73638.785919624221</v>
      </c>
      <c r="F161" s="2">
        <v>84158.612479570555</v>
      </c>
      <c r="G161" s="2">
        <v>94678.439039516859</v>
      </c>
      <c r="H161" s="2">
        <v>105198.26559946319</v>
      </c>
      <c r="I161" s="2">
        <v>115718.0921594095</v>
      </c>
      <c r="J161" s="2">
        <v>126237.9187193558</v>
      </c>
      <c r="K161" s="2">
        <v>136757.74527930221</v>
      </c>
      <c r="L161" s="2">
        <v>147277.57183924841</v>
      </c>
      <c r="M161" s="2">
        <v>157797.39839919479</v>
      </c>
      <c r="N161" s="10">
        <v>1.4630000000000001</v>
      </c>
    </row>
    <row r="162" spans="1:14" x14ac:dyDescent="0.25">
      <c r="A162" s="59" t="s">
        <v>634</v>
      </c>
      <c r="B162" s="2">
        <v>27872.19457234662</v>
      </c>
      <c r="C162" s="2">
        <v>53616.297865901863</v>
      </c>
      <c r="D162" s="2">
        <v>64339.557439082222</v>
      </c>
      <c r="E162" s="2">
        <v>75062.817012262589</v>
      </c>
      <c r="F162" s="2">
        <v>85786.076585442977</v>
      </c>
      <c r="G162" s="2">
        <v>96509.336158623337</v>
      </c>
      <c r="H162" s="2">
        <v>107232.5957318037</v>
      </c>
      <c r="I162" s="2">
        <v>117955.8553049841</v>
      </c>
      <c r="J162" s="2">
        <v>128679.1148781644</v>
      </c>
      <c r="K162" s="2">
        <v>139402.3744513448</v>
      </c>
      <c r="L162" s="2">
        <v>150125.63402452521</v>
      </c>
      <c r="M162" s="2">
        <v>160848.89359770561</v>
      </c>
      <c r="N162" s="10">
        <v>1.4630000000000001</v>
      </c>
    </row>
    <row r="163" spans="1:14" x14ac:dyDescent="0.25">
      <c r="A163" s="59" t="s">
        <v>1008</v>
      </c>
      <c r="B163" s="2">
        <v>27753.47507545404</v>
      </c>
      <c r="C163" s="2">
        <v>50451.254890102216</v>
      </c>
      <c r="D163" s="2">
        <v>60541.505868122673</v>
      </c>
      <c r="E163" s="2">
        <v>70631.756846143107</v>
      </c>
      <c r="F163" s="2">
        <v>80722.007824163564</v>
      </c>
      <c r="G163" s="2">
        <v>90812.258802184006</v>
      </c>
      <c r="H163" s="2">
        <v>100902.5097802044</v>
      </c>
      <c r="I163" s="2">
        <v>110992.7607582249</v>
      </c>
      <c r="J163" s="2">
        <v>121083.0117362453</v>
      </c>
      <c r="K163" s="2">
        <v>131173.26271426579</v>
      </c>
      <c r="L163" s="2">
        <v>141263.51369228619</v>
      </c>
      <c r="M163" s="2">
        <v>151353.7646703067</v>
      </c>
      <c r="N163" s="10">
        <v>1.4630000000000001</v>
      </c>
    </row>
    <row r="164" spans="1:14" x14ac:dyDescent="0.25">
      <c r="A164" s="59" t="s">
        <v>1003</v>
      </c>
      <c r="B164" s="2">
        <v>27559.6553998542</v>
      </c>
      <c r="C164" s="2">
        <v>51336.559876926432</v>
      </c>
      <c r="D164" s="2">
        <v>61603.871852311713</v>
      </c>
      <c r="E164" s="2">
        <v>71871.183827696994</v>
      </c>
      <c r="F164" s="2">
        <v>82138.495803082304</v>
      </c>
      <c r="G164" s="2">
        <v>92405.807778467584</v>
      </c>
      <c r="H164" s="2">
        <v>102673.11975385289</v>
      </c>
      <c r="I164" s="2">
        <v>112940.4317292382</v>
      </c>
      <c r="J164" s="2">
        <v>123207.7437046234</v>
      </c>
      <c r="K164" s="2">
        <v>133475.05568000869</v>
      </c>
      <c r="L164" s="2">
        <v>143742.36765539399</v>
      </c>
      <c r="M164" s="2">
        <v>154009.67963077931</v>
      </c>
      <c r="N164" s="10">
        <v>1.4630000000000001</v>
      </c>
    </row>
    <row r="165" spans="1:14" x14ac:dyDescent="0.25">
      <c r="A165" s="59" t="s">
        <v>627</v>
      </c>
      <c r="B165" s="2">
        <v>27433.374321649211</v>
      </c>
      <c r="C165" s="2">
        <v>55502.497887481193</v>
      </c>
      <c r="D165" s="2">
        <v>66602.997464977423</v>
      </c>
      <c r="E165" s="2">
        <v>77703.497042473668</v>
      </c>
      <c r="F165" s="2">
        <v>88803.996619969912</v>
      </c>
      <c r="G165" s="2">
        <v>99904.496197466156</v>
      </c>
      <c r="H165" s="2">
        <v>111004.9957749624</v>
      </c>
      <c r="I165" s="2">
        <v>122105.4953524586</v>
      </c>
      <c r="J165" s="2">
        <v>133205.99492995479</v>
      </c>
      <c r="K165" s="2">
        <v>144306.49450745111</v>
      </c>
      <c r="L165" s="2">
        <v>155406.99408494731</v>
      </c>
      <c r="M165" s="2">
        <v>166507.49366244359</v>
      </c>
      <c r="N165" s="10">
        <v>1.4630000000000001</v>
      </c>
    </row>
    <row r="166" spans="1:14" x14ac:dyDescent="0.25">
      <c r="A166" s="59" t="s">
        <v>994</v>
      </c>
      <c r="B166" s="2">
        <v>27351.318401276429</v>
      </c>
      <c r="C166" s="2">
        <v>55065.152765941697</v>
      </c>
      <c r="D166" s="2">
        <v>66078.183319130039</v>
      </c>
      <c r="E166" s="2">
        <v>77091.213872318374</v>
      </c>
      <c r="F166" s="2">
        <v>88104.244425506738</v>
      </c>
      <c r="G166" s="2">
        <v>99117.274978695074</v>
      </c>
      <c r="H166" s="2">
        <v>110130.30553188339</v>
      </c>
      <c r="I166" s="2">
        <v>121143.3360850718</v>
      </c>
      <c r="J166" s="2">
        <v>132156.36663826011</v>
      </c>
      <c r="K166" s="2">
        <v>143169.3971914484</v>
      </c>
      <c r="L166" s="2">
        <v>154182.42774463669</v>
      </c>
      <c r="M166" s="2">
        <v>165195.4582978251</v>
      </c>
      <c r="N166" s="10">
        <v>1.4630000000000001</v>
      </c>
    </row>
    <row r="167" spans="1:14" x14ac:dyDescent="0.25">
      <c r="A167" s="59" t="s">
        <v>644</v>
      </c>
      <c r="B167" s="2">
        <v>27065.165223793159</v>
      </c>
      <c r="C167" s="2">
        <v>44239.323237307777</v>
      </c>
      <c r="D167" s="2">
        <v>53087.18788476933</v>
      </c>
      <c r="E167" s="2">
        <v>61935.052532230882</v>
      </c>
      <c r="F167" s="2">
        <v>70782.917179692449</v>
      </c>
      <c r="G167" s="2">
        <v>79630.781827154002</v>
      </c>
      <c r="H167" s="2">
        <v>88478.646474615554</v>
      </c>
      <c r="I167" s="2">
        <v>97326.511122077121</v>
      </c>
      <c r="J167" s="2">
        <v>106174.3757695387</v>
      </c>
      <c r="K167" s="2">
        <v>115022.2404170002</v>
      </c>
      <c r="L167" s="2">
        <v>123870.10506446179</v>
      </c>
      <c r="M167" s="2">
        <v>132717.9697119233</v>
      </c>
      <c r="N167" s="10">
        <v>1.4630000000000001</v>
      </c>
    </row>
    <row r="168" spans="1:14" x14ac:dyDescent="0.25">
      <c r="A168" s="59" t="s">
        <v>635</v>
      </c>
      <c r="B168" s="2">
        <v>27013.85276113054</v>
      </c>
      <c r="C168" s="2">
        <v>53711.274132771527</v>
      </c>
      <c r="D168" s="2">
        <v>64453.528959325828</v>
      </c>
      <c r="E168" s="2">
        <v>75195.783785880136</v>
      </c>
      <c r="F168" s="2">
        <v>85938.038612434466</v>
      </c>
      <c r="G168" s="2">
        <v>96680.293438988767</v>
      </c>
      <c r="H168" s="2">
        <v>107422.5482655431</v>
      </c>
      <c r="I168" s="2">
        <v>118164.8030920974</v>
      </c>
      <c r="J168" s="2">
        <v>128907.0579186517</v>
      </c>
      <c r="K168" s="2">
        <v>139649.312745206</v>
      </c>
      <c r="L168" s="2">
        <v>150391.5675717603</v>
      </c>
      <c r="M168" s="2">
        <v>161133.8223983146</v>
      </c>
      <c r="N168" s="10">
        <v>1.4630000000000001</v>
      </c>
    </row>
    <row r="169" spans="1:14" x14ac:dyDescent="0.25">
      <c r="A169" s="59" t="s">
        <v>1010</v>
      </c>
      <c r="B169" s="2">
        <v>27006.715818569701</v>
      </c>
      <c r="C169" s="2">
        <v>29243.76713881626</v>
      </c>
      <c r="D169" s="2">
        <v>35092.520566579507</v>
      </c>
      <c r="E169" s="2">
        <v>40941.273994342773</v>
      </c>
      <c r="F169" s="2">
        <v>46790.027422106017</v>
      </c>
      <c r="G169" s="2">
        <v>52638.780849869283</v>
      </c>
      <c r="H169" s="2">
        <v>58487.534277632527</v>
      </c>
      <c r="I169" s="2">
        <v>64336.287705395793</v>
      </c>
      <c r="J169" s="2">
        <v>70185.041133159029</v>
      </c>
      <c r="K169" s="2">
        <v>76033.794560922281</v>
      </c>
      <c r="L169" s="2">
        <v>81882.547988685532</v>
      </c>
      <c r="M169" s="2">
        <v>87731.301416448783</v>
      </c>
      <c r="N169" s="10">
        <v>1.4630000000000001</v>
      </c>
    </row>
    <row r="170" spans="1:14" x14ac:dyDescent="0.25">
      <c r="A170" s="59" t="s">
        <v>1006</v>
      </c>
      <c r="B170" s="2">
        <v>27005.99023452375</v>
      </c>
      <c r="C170" s="2">
        <v>50033.061370097872</v>
      </c>
      <c r="D170" s="2">
        <v>60039.673644117443</v>
      </c>
      <c r="E170" s="2">
        <v>70046.285918137015</v>
      </c>
      <c r="F170" s="2">
        <v>80052.898192156601</v>
      </c>
      <c r="G170" s="2">
        <v>90059.510466176172</v>
      </c>
      <c r="H170" s="2">
        <v>100066.1227401957</v>
      </c>
      <c r="I170" s="2">
        <v>110072.7350142153</v>
      </c>
      <c r="J170" s="2">
        <v>120079.3472882349</v>
      </c>
      <c r="K170" s="2">
        <v>130085.9595622545</v>
      </c>
      <c r="L170" s="2">
        <v>140092.571836274</v>
      </c>
      <c r="M170" s="2">
        <v>150099.1841102936</v>
      </c>
      <c r="N170" s="10">
        <v>1.4630000000000001</v>
      </c>
    </row>
    <row r="171" spans="1:14" x14ac:dyDescent="0.25">
      <c r="A171" s="59" t="s">
        <v>637</v>
      </c>
      <c r="B171" s="2">
        <v>26939.490964030589</v>
      </c>
      <c r="C171" s="2">
        <v>51769.24441262005</v>
      </c>
      <c r="D171" s="2">
        <v>62123.093295144063</v>
      </c>
      <c r="E171" s="2">
        <v>72476.942177668068</v>
      </c>
      <c r="F171" s="2">
        <v>82830.791060192088</v>
      </c>
      <c r="G171" s="2">
        <v>93184.639942716094</v>
      </c>
      <c r="H171" s="2">
        <v>103538.4888252401</v>
      </c>
      <c r="I171" s="2">
        <v>113892.33770776411</v>
      </c>
      <c r="J171" s="2">
        <v>124246.1865902881</v>
      </c>
      <c r="K171" s="2">
        <v>134600.0354728121</v>
      </c>
      <c r="L171" s="2">
        <v>144953.88435533611</v>
      </c>
      <c r="M171" s="2">
        <v>155307.73323786011</v>
      </c>
      <c r="N171" s="10">
        <v>1.4630000000000001</v>
      </c>
    </row>
    <row r="172" spans="1:14" x14ac:dyDescent="0.25">
      <c r="A172" s="59" t="s">
        <v>1011</v>
      </c>
      <c r="B172" s="2">
        <v>26868.147605779832</v>
      </c>
      <c r="C172" s="2">
        <v>30293.091619883919</v>
      </c>
      <c r="D172" s="2">
        <v>36351.709943860697</v>
      </c>
      <c r="E172" s="2">
        <v>42410.328267837482</v>
      </c>
      <c r="F172" s="2">
        <v>48468.946591814267</v>
      </c>
      <c r="G172" s="2">
        <v>54527.564915791052</v>
      </c>
      <c r="H172" s="2">
        <v>60586.183239767837</v>
      </c>
      <c r="I172" s="2">
        <v>66644.801563744622</v>
      </c>
      <c r="J172" s="2">
        <v>72703.419887721408</v>
      </c>
      <c r="K172" s="2">
        <v>78762.038211698193</v>
      </c>
      <c r="L172" s="2">
        <v>84820.656535674963</v>
      </c>
      <c r="M172" s="2">
        <v>90879.274859651749</v>
      </c>
      <c r="N172" s="10">
        <v>1.4630000000000001</v>
      </c>
    </row>
    <row r="173" spans="1:14" x14ac:dyDescent="0.25">
      <c r="A173" s="59" t="s">
        <v>1012</v>
      </c>
      <c r="B173" s="2">
        <v>26834.42600342178</v>
      </c>
      <c r="C173" s="2">
        <v>47285.700161722438</v>
      </c>
      <c r="D173" s="2">
        <v>56742.840194066921</v>
      </c>
      <c r="E173" s="2">
        <v>66199.980226411411</v>
      </c>
      <c r="F173" s="2">
        <v>75657.120258755909</v>
      </c>
      <c r="G173" s="2">
        <v>85114.260291100392</v>
      </c>
      <c r="H173" s="2">
        <v>94571.400323444876</v>
      </c>
      <c r="I173" s="2">
        <v>104028.5403557894</v>
      </c>
      <c r="J173" s="2">
        <v>113485.6803881338</v>
      </c>
      <c r="K173" s="2">
        <v>122942.8204204783</v>
      </c>
      <c r="L173" s="2">
        <v>132399.96045282279</v>
      </c>
      <c r="M173" s="2">
        <v>141857.10048516729</v>
      </c>
      <c r="N173" s="10">
        <v>1.4630000000000001</v>
      </c>
    </row>
    <row r="174" spans="1:14" x14ac:dyDescent="0.25">
      <c r="A174" s="59" t="s">
        <v>643</v>
      </c>
      <c r="B174" s="2">
        <v>26628.48643036716</v>
      </c>
      <c r="C174" s="2">
        <v>51133.016645845433</v>
      </c>
      <c r="D174" s="2">
        <v>61359.619975014517</v>
      </c>
      <c r="E174" s="2">
        <v>71586.223304183601</v>
      </c>
      <c r="F174" s="2">
        <v>81812.826633352699</v>
      </c>
      <c r="G174" s="2">
        <v>92039.429962521783</v>
      </c>
      <c r="H174" s="2">
        <v>102266.0332916909</v>
      </c>
      <c r="I174" s="2">
        <v>112492.63662085999</v>
      </c>
      <c r="J174" s="2">
        <v>122719.239950029</v>
      </c>
      <c r="K174" s="2">
        <v>132945.8432791981</v>
      </c>
      <c r="L174" s="2">
        <v>143172.4466083672</v>
      </c>
      <c r="M174" s="2">
        <v>153399.0499375363</v>
      </c>
      <c r="N174" s="10">
        <v>1.4630000000000001</v>
      </c>
    </row>
    <row r="175" spans="1:14" x14ac:dyDescent="0.25">
      <c r="A175" s="59" t="s">
        <v>1002</v>
      </c>
      <c r="B175" s="2">
        <v>26505.31821692333</v>
      </c>
      <c r="C175" s="2">
        <v>50697.911522148439</v>
      </c>
      <c r="D175" s="2">
        <v>60837.493826578117</v>
      </c>
      <c r="E175" s="2">
        <v>70977.076131007809</v>
      </c>
      <c r="F175" s="2">
        <v>81116.658435437508</v>
      </c>
      <c r="G175" s="2">
        <v>91256.240739867193</v>
      </c>
      <c r="H175" s="2">
        <v>101395.82304429691</v>
      </c>
      <c r="I175" s="2">
        <v>111535.40534872661</v>
      </c>
      <c r="J175" s="2">
        <v>121674.9876531562</v>
      </c>
      <c r="K175" s="2">
        <v>131814.56995758589</v>
      </c>
      <c r="L175" s="2">
        <v>141954.15226201559</v>
      </c>
      <c r="M175" s="2">
        <v>152093.73456644529</v>
      </c>
      <c r="N175" s="10">
        <v>1.4630000000000001</v>
      </c>
    </row>
    <row r="176" spans="1:14" x14ac:dyDescent="0.25">
      <c r="A176" s="59" t="s">
        <v>1005</v>
      </c>
      <c r="B176" s="2">
        <v>26474.256556453591</v>
      </c>
      <c r="C176" s="2">
        <v>49909.278914924682</v>
      </c>
      <c r="D176" s="2">
        <v>59891.134697909612</v>
      </c>
      <c r="E176" s="2">
        <v>69872.990480894543</v>
      </c>
      <c r="F176" s="2">
        <v>79854.846263879503</v>
      </c>
      <c r="G176" s="2">
        <v>89836.702046864433</v>
      </c>
      <c r="H176" s="2">
        <v>99818.557829849364</v>
      </c>
      <c r="I176" s="2">
        <v>109800.41361283429</v>
      </c>
      <c r="J176" s="2">
        <v>119782.2693958192</v>
      </c>
      <c r="K176" s="2">
        <v>129764.1251788042</v>
      </c>
      <c r="L176" s="2">
        <v>139745.98096178909</v>
      </c>
      <c r="M176" s="2">
        <v>149727.83674477399</v>
      </c>
      <c r="N176" s="10">
        <v>1.4630000000000001</v>
      </c>
    </row>
    <row r="177" spans="1:14" x14ac:dyDescent="0.25">
      <c r="A177" s="59" t="s">
        <v>1013</v>
      </c>
      <c r="B177" s="2">
        <v>26420.13029528681</v>
      </c>
      <c r="C177" s="2">
        <v>40059.765023702566</v>
      </c>
      <c r="D177" s="2">
        <v>48071.718028443087</v>
      </c>
      <c r="E177" s="2">
        <v>56083.6710331836</v>
      </c>
      <c r="F177" s="2">
        <v>64095.624037924121</v>
      </c>
      <c r="G177" s="2">
        <v>72107.577042664634</v>
      </c>
      <c r="H177" s="2">
        <v>80119.530047405147</v>
      </c>
      <c r="I177" s="2">
        <v>88131.483052145675</v>
      </c>
      <c r="J177" s="2">
        <v>96143.436056886174</v>
      </c>
      <c r="K177" s="2">
        <v>104155.3890616267</v>
      </c>
      <c r="L177" s="2">
        <v>112167.3420663672</v>
      </c>
      <c r="M177" s="2">
        <v>120179.2950711077</v>
      </c>
      <c r="N177" s="10">
        <v>1.4630000000000001</v>
      </c>
    </row>
    <row r="178" spans="1:14" x14ac:dyDescent="0.25">
      <c r="A178" s="59" t="s">
        <v>647</v>
      </c>
      <c r="B178" s="2">
        <v>26417.889875016928</v>
      </c>
      <c r="C178" s="2">
        <v>58130.605182741878</v>
      </c>
      <c r="D178" s="2">
        <v>69756.726219290256</v>
      </c>
      <c r="E178" s="2">
        <v>81382.847255838627</v>
      </c>
      <c r="F178" s="2">
        <v>93008.968292387013</v>
      </c>
      <c r="G178" s="2">
        <v>104635.0893289354</v>
      </c>
      <c r="H178" s="2">
        <v>116261.2103654838</v>
      </c>
      <c r="I178" s="2">
        <v>127887.3314020321</v>
      </c>
      <c r="J178" s="2">
        <v>139513.45243858051</v>
      </c>
      <c r="K178" s="2">
        <v>151139.57347512891</v>
      </c>
      <c r="L178" s="2">
        <v>162765.69451167731</v>
      </c>
      <c r="M178" s="2">
        <v>174391.8155482256</v>
      </c>
      <c r="N178" s="10">
        <v>1.4630000000000001</v>
      </c>
    </row>
    <row r="179" spans="1:14" x14ac:dyDescent="0.25">
      <c r="A179" s="59" t="s">
        <v>650</v>
      </c>
      <c r="B179" s="2">
        <v>26252.39060520806</v>
      </c>
      <c r="C179" s="2">
        <v>33645.183692115177</v>
      </c>
      <c r="D179" s="2">
        <v>40374.220430538211</v>
      </c>
      <c r="E179" s="2">
        <v>47103.257168961252</v>
      </c>
      <c r="F179" s="2">
        <v>53832.293907384294</v>
      </c>
      <c r="G179" s="2">
        <v>60561.33064580732</v>
      </c>
      <c r="H179" s="2">
        <v>67290.367384230354</v>
      </c>
      <c r="I179" s="2">
        <v>74019.404122653403</v>
      </c>
      <c r="J179" s="2">
        <v>80748.440861076422</v>
      </c>
      <c r="K179" s="2">
        <v>87477.477599499471</v>
      </c>
      <c r="L179" s="2">
        <v>94206.51433792249</v>
      </c>
      <c r="M179" s="2">
        <v>100935.55107634549</v>
      </c>
      <c r="N179" s="10">
        <v>1.4630000000000001</v>
      </c>
    </row>
    <row r="180" spans="1:14" x14ac:dyDescent="0.25">
      <c r="A180" s="59" t="s">
        <v>974</v>
      </c>
      <c r="B180" s="2">
        <v>25930.797746044591</v>
      </c>
      <c r="C180" s="2">
        <v>44492.426653874543</v>
      </c>
      <c r="D180" s="2">
        <v>53390.91198464945</v>
      </c>
      <c r="E180" s="2">
        <v>62289.397315424358</v>
      </c>
      <c r="F180" s="2">
        <v>71187.882646199272</v>
      </c>
      <c r="G180" s="2">
        <v>80086.367976974187</v>
      </c>
      <c r="H180" s="2">
        <v>88984.853307749087</v>
      </c>
      <c r="I180" s="2">
        <v>97883.338638524001</v>
      </c>
      <c r="J180" s="2">
        <v>106781.8239692989</v>
      </c>
      <c r="K180" s="2">
        <v>115680.3093000738</v>
      </c>
      <c r="L180" s="2">
        <v>124578.7946308487</v>
      </c>
      <c r="M180" s="2">
        <v>133477.2799616236</v>
      </c>
      <c r="N180" s="10">
        <v>1.4630000000000001</v>
      </c>
    </row>
    <row r="181" spans="1:14" x14ac:dyDescent="0.25">
      <c r="A181" s="59" t="s">
        <v>639</v>
      </c>
      <c r="B181" s="2">
        <v>25576.53053631556</v>
      </c>
      <c r="C181" s="2">
        <v>48771.761763910523</v>
      </c>
      <c r="D181" s="2">
        <v>58526.114116692617</v>
      </c>
      <c r="E181" s="2">
        <v>68280.466469474719</v>
      </c>
      <c r="F181" s="2">
        <v>78034.818822256828</v>
      </c>
      <c r="G181" s="2">
        <v>87789.171175038937</v>
      </c>
      <c r="H181" s="2">
        <v>97543.523527821031</v>
      </c>
      <c r="I181" s="2">
        <v>107297.8758806031</v>
      </c>
      <c r="J181" s="2">
        <v>117052.22823338521</v>
      </c>
      <c r="K181" s="2">
        <v>126806.5805861673</v>
      </c>
      <c r="L181" s="2">
        <v>136560.93293894941</v>
      </c>
      <c r="M181" s="2">
        <v>146315.2852917315</v>
      </c>
      <c r="N181" s="10">
        <v>1.4630000000000001</v>
      </c>
    </row>
    <row r="182" spans="1:14" x14ac:dyDescent="0.25">
      <c r="A182" s="59" t="s">
        <v>1014</v>
      </c>
      <c r="B182" s="2">
        <v>25460.272136364922</v>
      </c>
      <c r="C182" s="2">
        <v>43503.591443072954</v>
      </c>
      <c r="D182" s="2">
        <v>52204.309731687543</v>
      </c>
      <c r="E182" s="2">
        <v>60905.028020302118</v>
      </c>
      <c r="F182" s="2">
        <v>69605.746308916714</v>
      </c>
      <c r="G182" s="2">
        <v>78306.464597531303</v>
      </c>
      <c r="H182" s="2">
        <v>87007.182886145893</v>
      </c>
      <c r="I182" s="2">
        <v>95707.901174760496</v>
      </c>
      <c r="J182" s="2">
        <v>104408.6194633751</v>
      </c>
      <c r="K182" s="2">
        <v>113109.3377519897</v>
      </c>
      <c r="L182" s="2">
        <v>121810.05604060421</v>
      </c>
      <c r="M182" s="2">
        <v>130510.7743292188</v>
      </c>
      <c r="N182" s="10">
        <v>1.4630000000000001</v>
      </c>
    </row>
    <row r="183" spans="1:14" x14ac:dyDescent="0.25">
      <c r="A183" s="59" t="s">
        <v>646</v>
      </c>
      <c r="B183" s="2">
        <v>25424.979751879931</v>
      </c>
      <c r="C183" s="2">
        <v>48793.772337855633</v>
      </c>
      <c r="D183" s="2">
        <v>58552.526805426758</v>
      </c>
      <c r="E183" s="2">
        <v>68311.281272997876</v>
      </c>
      <c r="F183" s="2">
        <v>78070.035740569016</v>
      </c>
      <c r="G183" s="2">
        <v>87828.790208140141</v>
      </c>
      <c r="H183" s="2">
        <v>97587.544675711266</v>
      </c>
      <c r="I183" s="2">
        <v>107346.29914328241</v>
      </c>
      <c r="J183" s="2">
        <v>117105.0536108535</v>
      </c>
      <c r="K183" s="2">
        <v>126863.8080784247</v>
      </c>
      <c r="L183" s="2">
        <v>136622.56254599581</v>
      </c>
      <c r="M183" s="2">
        <v>146381.31701356691</v>
      </c>
      <c r="N183" s="10">
        <v>1.4630000000000001</v>
      </c>
    </row>
    <row r="184" spans="1:14" x14ac:dyDescent="0.25">
      <c r="A184" s="59" t="s">
        <v>988</v>
      </c>
      <c r="B184" s="2">
        <v>25145.036479943141</v>
      </c>
      <c r="C184" s="2">
        <v>40195.184977587392</v>
      </c>
      <c r="D184" s="2">
        <v>48234.221973104868</v>
      </c>
      <c r="E184" s="2">
        <v>56273.258968622336</v>
      </c>
      <c r="F184" s="2">
        <v>64312.295964139827</v>
      </c>
      <c r="G184" s="2">
        <v>72351.332959657302</v>
      </c>
      <c r="H184" s="2">
        <v>80390.369955174785</v>
      </c>
      <c r="I184" s="2">
        <v>88429.406950692268</v>
      </c>
      <c r="J184" s="2">
        <v>96468.443946209736</v>
      </c>
      <c r="K184" s="2">
        <v>104507.4809417272</v>
      </c>
      <c r="L184" s="2">
        <v>112546.5179372447</v>
      </c>
      <c r="M184" s="2">
        <v>120585.5549327622</v>
      </c>
      <c r="N184" s="10">
        <v>1.4630000000000001</v>
      </c>
    </row>
    <row r="185" spans="1:14" x14ac:dyDescent="0.25">
      <c r="A185" s="59" t="s">
        <v>1017</v>
      </c>
      <c r="B185" s="2">
        <v>25124.210978337029</v>
      </c>
      <c r="C185" s="2">
        <v>50341.748463865188</v>
      </c>
      <c r="D185" s="2">
        <v>60410.098156638232</v>
      </c>
      <c r="E185" s="2">
        <v>70478.44784941127</v>
      </c>
      <c r="F185" s="2">
        <v>80546.797542184315</v>
      </c>
      <c r="G185" s="2">
        <v>90615.14723495736</v>
      </c>
      <c r="H185" s="2">
        <v>100683.4969277304</v>
      </c>
      <c r="I185" s="2">
        <v>110751.84662050341</v>
      </c>
      <c r="J185" s="2">
        <v>120820.19631327649</v>
      </c>
      <c r="K185" s="2">
        <v>130888.5460060495</v>
      </c>
      <c r="L185" s="2">
        <v>140956.89569882251</v>
      </c>
      <c r="M185" s="2">
        <v>151025.24539159561</v>
      </c>
      <c r="N185" s="10">
        <v>1.4630000000000001</v>
      </c>
    </row>
    <row r="186" spans="1:14" x14ac:dyDescent="0.25">
      <c r="A186" s="59" t="s">
        <v>631</v>
      </c>
      <c r="B186" s="2">
        <v>25027.694224246741</v>
      </c>
      <c r="C186" s="2">
        <v>37955.523129802154</v>
      </c>
      <c r="D186" s="2">
        <v>45546.62775576258</v>
      </c>
      <c r="E186" s="2">
        <v>53137.732381723014</v>
      </c>
      <c r="F186" s="2">
        <v>60728.837007683447</v>
      </c>
      <c r="G186" s="2">
        <v>68319.941633643874</v>
      </c>
      <c r="H186" s="2">
        <v>75911.046259604307</v>
      </c>
      <c r="I186" s="2">
        <v>83502.150885564741</v>
      </c>
      <c r="J186" s="2">
        <v>91093.25551152516</v>
      </c>
      <c r="K186" s="2">
        <v>98684.360137485608</v>
      </c>
      <c r="L186" s="2">
        <v>106275.464763446</v>
      </c>
      <c r="M186" s="2">
        <v>113866.5693894065</v>
      </c>
      <c r="N186" s="10">
        <v>1.4630000000000001</v>
      </c>
    </row>
    <row r="187" spans="1:14" x14ac:dyDescent="0.25">
      <c r="A187" s="59" t="s">
        <v>1007</v>
      </c>
      <c r="B187" s="2">
        <v>24875.156855275829</v>
      </c>
      <c r="C187" s="2">
        <v>47565.861713795857</v>
      </c>
      <c r="D187" s="2">
        <v>57079.034056555043</v>
      </c>
      <c r="E187" s="2">
        <v>66592.206399314207</v>
      </c>
      <c r="F187" s="2">
        <v>76105.378742073386</v>
      </c>
      <c r="G187" s="2">
        <v>85618.551084832565</v>
      </c>
      <c r="H187" s="2">
        <v>95131.723427591729</v>
      </c>
      <c r="I187" s="2">
        <v>104644.89577035089</v>
      </c>
      <c r="J187" s="2">
        <v>114158.0681131101</v>
      </c>
      <c r="K187" s="2">
        <v>123671.24045586929</v>
      </c>
      <c r="L187" s="2">
        <v>133184.41279862839</v>
      </c>
      <c r="M187" s="2">
        <v>142697.58514138759</v>
      </c>
      <c r="N187" s="10">
        <v>1.4630000000000001</v>
      </c>
    </row>
    <row r="188" spans="1:14" x14ac:dyDescent="0.25">
      <c r="A188" s="59" t="s">
        <v>670</v>
      </c>
      <c r="B188" s="2">
        <v>24615.68355488445</v>
      </c>
      <c r="C188" s="2">
        <v>37842.978230633453</v>
      </c>
      <c r="D188" s="2">
        <v>45411.573876760143</v>
      </c>
      <c r="E188" s="2">
        <v>52980.169522886819</v>
      </c>
      <c r="F188" s="2">
        <v>60548.765169013517</v>
      </c>
      <c r="G188" s="2">
        <v>68117.3608151402</v>
      </c>
      <c r="H188" s="2">
        <v>75685.956461266891</v>
      </c>
      <c r="I188" s="2">
        <v>83254.552107393582</v>
      </c>
      <c r="J188" s="2">
        <v>90823.147753520272</v>
      </c>
      <c r="K188" s="2">
        <v>98391.743399646963</v>
      </c>
      <c r="L188" s="2">
        <v>105960.33904577359</v>
      </c>
      <c r="M188" s="2">
        <v>113528.9346919003</v>
      </c>
      <c r="N188" s="10">
        <v>1.4630000000000001</v>
      </c>
    </row>
    <row r="189" spans="1:14" x14ac:dyDescent="0.25">
      <c r="A189" s="59" t="s">
        <v>653</v>
      </c>
      <c r="B189" s="2">
        <v>24291.727504974981</v>
      </c>
      <c r="C189" s="2">
        <v>45684.503193988487</v>
      </c>
      <c r="D189" s="2">
        <v>54821.403832786193</v>
      </c>
      <c r="E189" s="2">
        <v>63958.304471583877</v>
      </c>
      <c r="F189" s="2">
        <v>73095.20511038159</v>
      </c>
      <c r="G189" s="2">
        <v>82232.105749179289</v>
      </c>
      <c r="H189" s="2">
        <v>91369.006387976988</v>
      </c>
      <c r="I189" s="2">
        <v>100505.9070267747</v>
      </c>
      <c r="J189" s="2">
        <v>109642.8076655724</v>
      </c>
      <c r="K189" s="2">
        <v>118779.7083043701</v>
      </c>
      <c r="L189" s="2">
        <v>127916.6089431678</v>
      </c>
      <c r="M189" s="2">
        <v>137053.50958196551</v>
      </c>
      <c r="N189" s="10">
        <v>1.4630000000000001</v>
      </c>
    </row>
    <row r="190" spans="1:14" x14ac:dyDescent="0.25">
      <c r="A190" s="59" t="s">
        <v>672</v>
      </c>
      <c r="B190" s="2">
        <v>24132.146708869739</v>
      </c>
      <c r="C190" s="2">
        <v>38695.33019662281</v>
      </c>
      <c r="D190" s="2">
        <v>46434.396235947373</v>
      </c>
      <c r="E190" s="2">
        <v>54173.46227527193</v>
      </c>
      <c r="F190" s="2">
        <v>61912.5283145965</v>
      </c>
      <c r="G190" s="2">
        <v>69651.594353921057</v>
      </c>
      <c r="H190" s="2">
        <v>77390.66039324562</v>
      </c>
      <c r="I190" s="2">
        <v>85129.726432570184</v>
      </c>
      <c r="J190" s="2">
        <v>92868.792471894747</v>
      </c>
      <c r="K190" s="2">
        <v>100607.8585112193</v>
      </c>
      <c r="L190" s="2">
        <v>108346.9245505439</v>
      </c>
      <c r="M190" s="2">
        <v>116085.99058986839</v>
      </c>
      <c r="N190" s="10">
        <v>1.4630000000000001</v>
      </c>
    </row>
    <row r="191" spans="1:14" x14ac:dyDescent="0.25">
      <c r="A191" s="59" t="s">
        <v>651</v>
      </c>
      <c r="B191" s="2">
        <v>24065.44278085394</v>
      </c>
      <c r="C191" s="2">
        <v>45765.699381165578</v>
      </c>
      <c r="D191" s="2">
        <v>54918.8392573987</v>
      </c>
      <c r="E191" s="2">
        <v>64071.979133631823</v>
      </c>
      <c r="F191" s="2">
        <v>73225.119009864939</v>
      </c>
      <c r="G191" s="2">
        <v>82378.258886098061</v>
      </c>
      <c r="H191" s="2">
        <v>91531.39876233117</v>
      </c>
      <c r="I191" s="2">
        <v>100684.53863856431</v>
      </c>
      <c r="J191" s="2">
        <v>109837.6785147974</v>
      </c>
      <c r="K191" s="2">
        <v>118990.81839103049</v>
      </c>
      <c r="L191" s="2">
        <v>128143.9582672636</v>
      </c>
      <c r="M191" s="2">
        <v>137297.09814349681</v>
      </c>
      <c r="N191" s="10">
        <v>1.4630000000000001</v>
      </c>
    </row>
    <row r="192" spans="1:14" x14ac:dyDescent="0.25">
      <c r="A192" s="59" t="s">
        <v>1029</v>
      </c>
      <c r="B192" s="2">
        <v>23952.102165058419</v>
      </c>
      <c r="C192" s="2">
        <v>38930.518304382807</v>
      </c>
      <c r="D192" s="2">
        <v>46716.621965259357</v>
      </c>
      <c r="E192" s="2">
        <v>54502.725626135929</v>
      </c>
      <c r="F192" s="2">
        <v>62288.829287012493</v>
      </c>
      <c r="G192" s="2">
        <v>70074.932947889058</v>
      </c>
      <c r="H192" s="2">
        <v>77861.036608765615</v>
      </c>
      <c r="I192" s="2">
        <v>85647.140269642186</v>
      </c>
      <c r="J192" s="2">
        <v>93433.243930518729</v>
      </c>
      <c r="K192" s="2">
        <v>101219.3475913953</v>
      </c>
      <c r="L192" s="2">
        <v>109005.4512522719</v>
      </c>
      <c r="M192" s="2">
        <v>116791.5549131484</v>
      </c>
      <c r="N192" s="10">
        <v>1.4630000000000001</v>
      </c>
    </row>
    <row r="193" spans="1:14" x14ac:dyDescent="0.25">
      <c r="A193" s="59" t="s">
        <v>1021</v>
      </c>
      <c r="B193" s="2">
        <v>23811.642513975519</v>
      </c>
      <c r="C193" s="2">
        <v>41983.974074450867</v>
      </c>
      <c r="D193" s="2">
        <v>50380.768889341038</v>
      </c>
      <c r="E193" s="2">
        <v>58777.563704231208</v>
      </c>
      <c r="F193" s="2">
        <v>67174.358519121393</v>
      </c>
      <c r="G193" s="2">
        <v>75571.153334011557</v>
      </c>
      <c r="H193" s="2">
        <v>83967.948148901734</v>
      </c>
      <c r="I193" s="2">
        <v>92364.742963791912</v>
      </c>
      <c r="J193" s="2">
        <v>100761.5377786821</v>
      </c>
      <c r="K193" s="2">
        <v>109158.3325935723</v>
      </c>
      <c r="L193" s="2">
        <v>117555.1274084624</v>
      </c>
      <c r="M193" s="2">
        <v>125951.92222335259</v>
      </c>
      <c r="N193" s="10">
        <v>1.4630000000000001</v>
      </c>
    </row>
    <row r="194" spans="1:14" x14ac:dyDescent="0.25">
      <c r="A194" s="59" t="s">
        <v>1019</v>
      </c>
      <c r="B194" s="2">
        <v>23459.312440629179</v>
      </c>
      <c r="C194" s="2">
        <v>44092.220045550668</v>
      </c>
      <c r="D194" s="2">
        <v>52910.664054660803</v>
      </c>
      <c r="E194" s="2">
        <v>61729.108063770931</v>
      </c>
      <c r="F194" s="2">
        <v>70547.552072881066</v>
      </c>
      <c r="G194" s="2">
        <v>79365.996081991208</v>
      </c>
      <c r="H194" s="2">
        <v>88184.440091101336</v>
      </c>
      <c r="I194" s="2">
        <v>97002.884100211479</v>
      </c>
      <c r="J194" s="2">
        <v>105821.32810932161</v>
      </c>
      <c r="K194" s="2">
        <v>114639.77211843171</v>
      </c>
      <c r="L194" s="2">
        <v>123458.21612754191</v>
      </c>
      <c r="M194" s="2">
        <v>132276.660136652</v>
      </c>
      <c r="N194" s="10">
        <v>1.4630000000000001</v>
      </c>
    </row>
    <row r="195" spans="1:14" x14ac:dyDescent="0.25">
      <c r="A195" s="59" t="s">
        <v>665</v>
      </c>
      <c r="B195" s="2">
        <v>23405.036865455801</v>
      </c>
      <c r="C195" s="2">
        <v>21623.324741035529</v>
      </c>
      <c r="D195" s="2">
        <v>25947.98968924264</v>
      </c>
      <c r="E195" s="2">
        <v>30272.654637449741</v>
      </c>
      <c r="F195" s="2">
        <v>34597.319585656864</v>
      </c>
      <c r="G195" s="2">
        <v>38921.984533863957</v>
      </c>
      <c r="H195" s="2">
        <v>43246.649482071058</v>
      </c>
      <c r="I195" s="2">
        <v>47571.314430278173</v>
      </c>
      <c r="J195" s="2">
        <v>51895.979378485274</v>
      </c>
      <c r="K195" s="2">
        <v>56220.644326692389</v>
      </c>
      <c r="L195" s="2">
        <v>60545.30927489949</v>
      </c>
      <c r="M195" s="2">
        <v>64869.974223106597</v>
      </c>
      <c r="N195" s="10">
        <v>1.4630000000000001</v>
      </c>
    </row>
    <row r="196" spans="1:14" x14ac:dyDescent="0.25">
      <c r="A196" s="59" t="s">
        <v>652</v>
      </c>
      <c r="B196" s="2">
        <v>23323.650040278819</v>
      </c>
      <c r="C196" s="2">
        <v>46757.374244519502</v>
      </c>
      <c r="D196" s="2">
        <v>56108.8490934234</v>
      </c>
      <c r="E196" s="2">
        <v>65460.323942327297</v>
      </c>
      <c r="F196" s="2">
        <v>74811.798791231209</v>
      </c>
      <c r="G196" s="2">
        <v>84163.273640135099</v>
      </c>
      <c r="H196" s="2">
        <v>93514.748489039004</v>
      </c>
      <c r="I196" s="2">
        <v>102866.22333794289</v>
      </c>
      <c r="J196" s="2">
        <v>112217.6981868468</v>
      </c>
      <c r="K196" s="2">
        <v>121569.1730357507</v>
      </c>
      <c r="L196" s="2">
        <v>130920.64788465459</v>
      </c>
      <c r="M196" s="2">
        <v>140272.1227335585</v>
      </c>
      <c r="N196" s="10">
        <v>1.4630000000000001</v>
      </c>
    </row>
    <row r="197" spans="1:14" x14ac:dyDescent="0.25">
      <c r="A197" s="59" t="s">
        <v>658</v>
      </c>
      <c r="B197" s="2">
        <v>23223.54474926844</v>
      </c>
      <c r="C197" s="2">
        <v>41170.693020183113</v>
      </c>
      <c r="D197" s="2">
        <v>49404.831624219732</v>
      </c>
      <c r="E197" s="2">
        <v>57638.970228256352</v>
      </c>
      <c r="F197" s="2">
        <v>65873.108832292986</v>
      </c>
      <c r="G197" s="2">
        <v>74107.247436329606</v>
      </c>
      <c r="H197" s="2">
        <v>82341.386040366226</v>
      </c>
      <c r="I197" s="2">
        <v>90575.52464440286</v>
      </c>
      <c r="J197" s="2">
        <v>98809.663248439465</v>
      </c>
      <c r="K197" s="2">
        <v>107043.8018524761</v>
      </c>
      <c r="L197" s="2">
        <v>115277.9404565127</v>
      </c>
      <c r="M197" s="2">
        <v>123512.07906054929</v>
      </c>
      <c r="N197" s="10">
        <v>1.4630000000000001</v>
      </c>
    </row>
    <row r="198" spans="1:14" x14ac:dyDescent="0.25">
      <c r="A198" s="59" t="s">
        <v>1026</v>
      </c>
      <c r="B198" s="2">
        <v>22999.917626567239</v>
      </c>
      <c r="C198" s="2">
        <v>24808.46055065437</v>
      </c>
      <c r="D198" s="2">
        <v>29770.152660785239</v>
      </c>
      <c r="E198" s="2">
        <v>34731.844770916112</v>
      </c>
      <c r="F198" s="2">
        <v>39693.536881046988</v>
      </c>
      <c r="G198" s="2">
        <v>44655.228991177857</v>
      </c>
      <c r="H198" s="2">
        <v>49616.921101308733</v>
      </c>
      <c r="I198" s="2">
        <v>54578.61321143961</v>
      </c>
      <c r="J198" s="2">
        <v>59540.305321570479</v>
      </c>
      <c r="K198" s="2">
        <v>64501.997431701348</v>
      </c>
      <c r="L198" s="2">
        <v>69463.689541832224</v>
      </c>
      <c r="M198" s="2">
        <v>74425.381651963107</v>
      </c>
      <c r="N198" s="10">
        <v>1.4630000000000001</v>
      </c>
    </row>
    <row r="199" spans="1:14" x14ac:dyDescent="0.25">
      <c r="A199" s="59" t="s">
        <v>657</v>
      </c>
      <c r="B199" s="2">
        <v>22689.730709294068</v>
      </c>
      <c r="C199" s="2">
        <v>43509.48614029825</v>
      </c>
      <c r="D199" s="2">
        <v>52211.3833683579</v>
      </c>
      <c r="E199" s="2">
        <v>60913.280596417542</v>
      </c>
      <c r="F199" s="2">
        <v>69615.177824477199</v>
      </c>
      <c r="G199" s="2">
        <v>78317.075052536849</v>
      </c>
      <c r="H199" s="2">
        <v>87018.972280596499</v>
      </c>
      <c r="I199" s="2">
        <v>95720.869508656164</v>
      </c>
      <c r="J199" s="2">
        <v>104422.7667367158</v>
      </c>
      <c r="K199" s="2">
        <v>113124.66396477541</v>
      </c>
      <c r="L199" s="2">
        <v>121826.5611928351</v>
      </c>
      <c r="M199" s="2">
        <v>130528.45842089471</v>
      </c>
      <c r="N199" s="10">
        <v>1.4630000000000001</v>
      </c>
    </row>
    <row r="200" spans="1:14" x14ac:dyDescent="0.25">
      <c r="A200" s="59" t="s">
        <v>1015</v>
      </c>
      <c r="B200" s="2">
        <v>22607.92770731428</v>
      </c>
      <c r="C200" s="2">
        <v>45301.277634005834</v>
      </c>
      <c r="D200" s="2">
        <v>54361.53316080699</v>
      </c>
      <c r="E200" s="2">
        <v>63421.788687608147</v>
      </c>
      <c r="F200" s="2">
        <v>72482.044214409325</v>
      </c>
      <c r="G200" s="2">
        <v>81542.299741210489</v>
      </c>
      <c r="H200" s="2">
        <v>90602.555268011653</v>
      </c>
      <c r="I200" s="2">
        <v>99662.810794812831</v>
      </c>
      <c r="J200" s="2">
        <v>108723.06632161399</v>
      </c>
      <c r="K200" s="2">
        <v>117783.3218484152</v>
      </c>
      <c r="L200" s="2">
        <v>126843.57737521629</v>
      </c>
      <c r="M200" s="2">
        <v>135903.83290201749</v>
      </c>
      <c r="N200" s="10">
        <v>1.4630000000000001</v>
      </c>
    </row>
    <row r="201" spans="1:14" x14ac:dyDescent="0.25">
      <c r="A201" s="59" t="s">
        <v>649</v>
      </c>
      <c r="B201" s="2">
        <v>22554.804641717339</v>
      </c>
      <c r="C201" s="2">
        <v>43596.039834440242</v>
      </c>
      <c r="D201" s="2">
        <v>52315.247801328289</v>
      </c>
      <c r="E201" s="2">
        <v>61034.455768216343</v>
      </c>
      <c r="F201" s="2">
        <v>69753.66373510439</v>
      </c>
      <c r="G201" s="2">
        <v>78472.871701992437</v>
      </c>
      <c r="H201" s="2">
        <v>87192.079668880484</v>
      </c>
      <c r="I201" s="2">
        <v>95911.287635768545</v>
      </c>
      <c r="J201" s="2">
        <v>104630.49560265661</v>
      </c>
      <c r="K201" s="2">
        <v>113349.7035695446</v>
      </c>
      <c r="L201" s="2">
        <v>122068.9115364327</v>
      </c>
      <c r="M201" s="2">
        <v>130788.1195033207</v>
      </c>
      <c r="N201" s="10">
        <v>1.4630000000000001</v>
      </c>
    </row>
    <row r="202" spans="1:14" x14ac:dyDescent="0.25">
      <c r="A202" s="59" t="s">
        <v>669</v>
      </c>
      <c r="B202" s="2">
        <v>22281.488137751399</v>
      </c>
      <c r="C202" s="2">
        <v>41816.081754678322</v>
      </c>
      <c r="D202" s="2">
        <v>50179.298105613983</v>
      </c>
      <c r="E202" s="2">
        <v>58542.514456549638</v>
      </c>
      <c r="F202" s="2">
        <v>66905.730807485321</v>
      </c>
      <c r="G202" s="2">
        <v>75268.947158420982</v>
      </c>
      <c r="H202" s="2">
        <v>83632.163509356644</v>
      </c>
      <c r="I202" s="2">
        <v>91995.37986029232</v>
      </c>
      <c r="J202" s="2">
        <v>100358.596211228</v>
      </c>
      <c r="K202" s="2">
        <v>108721.8125621636</v>
      </c>
      <c r="L202" s="2">
        <v>117085.0289130993</v>
      </c>
      <c r="M202" s="2">
        <v>125448.24526403499</v>
      </c>
      <c r="N202" s="10">
        <v>1.4630000000000001</v>
      </c>
    </row>
    <row r="203" spans="1:14" x14ac:dyDescent="0.25">
      <c r="A203" s="59" t="s">
        <v>1020</v>
      </c>
      <c r="B203" s="2">
        <v>22265.47748210761</v>
      </c>
      <c r="C203" s="2">
        <v>41346.94993299061</v>
      </c>
      <c r="D203" s="2">
        <v>49616.339919588732</v>
      </c>
      <c r="E203" s="2">
        <v>57885.729906186847</v>
      </c>
      <c r="F203" s="2">
        <v>66155.119892784976</v>
      </c>
      <c r="G203" s="2">
        <v>74424.509879383098</v>
      </c>
      <c r="H203" s="2">
        <v>82693.899865981221</v>
      </c>
      <c r="I203" s="2">
        <v>90963.289852579357</v>
      </c>
      <c r="J203" s="2">
        <v>99232.679839177465</v>
      </c>
      <c r="K203" s="2">
        <v>107502.0698257756</v>
      </c>
      <c r="L203" s="2">
        <v>115771.45981237369</v>
      </c>
      <c r="M203" s="2">
        <v>124040.8497989718</v>
      </c>
      <c r="N203" s="10">
        <v>1.4630000000000001</v>
      </c>
    </row>
    <row r="204" spans="1:14" x14ac:dyDescent="0.25">
      <c r="A204" s="59" t="s">
        <v>667</v>
      </c>
      <c r="B204" s="2">
        <v>22176.712252224828</v>
      </c>
      <c r="C204" s="2">
        <v>41370.814429538397</v>
      </c>
      <c r="D204" s="2">
        <v>49644.977315446093</v>
      </c>
      <c r="E204" s="2">
        <v>57919.140201353759</v>
      </c>
      <c r="F204" s="2">
        <v>66193.303087261447</v>
      </c>
      <c r="G204" s="2">
        <v>74467.465973169135</v>
      </c>
      <c r="H204" s="2">
        <v>82741.628859076809</v>
      </c>
      <c r="I204" s="2">
        <v>91015.791744984497</v>
      </c>
      <c r="J204" s="2">
        <v>99289.954630892171</v>
      </c>
      <c r="K204" s="2">
        <v>107564.1175167999</v>
      </c>
      <c r="L204" s="2">
        <v>115838.2804027075</v>
      </c>
      <c r="M204" s="2">
        <v>124112.44328861521</v>
      </c>
      <c r="N204" s="10">
        <v>1.4630000000000001</v>
      </c>
    </row>
    <row r="205" spans="1:14" x14ac:dyDescent="0.25">
      <c r="A205" s="59" t="s">
        <v>1024</v>
      </c>
      <c r="B205" s="2">
        <v>21843.497301967291</v>
      </c>
      <c r="C205" s="2">
        <v>41104.695723494187</v>
      </c>
      <c r="D205" s="2">
        <v>49325.634868193018</v>
      </c>
      <c r="E205" s="2">
        <v>57546.574012891862</v>
      </c>
      <c r="F205" s="2">
        <v>65767.5131575907</v>
      </c>
      <c r="G205" s="2">
        <v>73988.452302289545</v>
      </c>
      <c r="H205" s="2">
        <v>82209.391446988375</v>
      </c>
      <c r="I205" s="2">
        <v>90430.33059168722</v>
      </c>
      <c r="J205" s="2">
        <v>98651.26973638605</v>
      </c>
      <c r="K205" s="2">
        <v>106872.20888108489</v>
      </c>
      <c r="L205" s="2">
        <v>115093.1480257837</v>
      </c>
      <c r="M205" s="2">
        <v>123314.0871704826</v>
      </c>
      <c r="N205" s="10">
        <v>1.4630000000000001</v>
      </c>
    </row>
    <row r="206" spans="1:14" x14ac:dyDescent="0.25">
      <c r="A206" s="59" t="s">
        <v>656</v>
      </c>
      <c r="B206" s="2">
        <v>21546.481871369469</v>
      </c>
      <c r="C206" s="2">
        <v>43317.461672882047</v>
      </c>
      <c r="D206" s="2">
        <v>51980.954007458458</v>
      </c>
      <c r="E206" s="2">
        <v>60644.446342034862</v>
      </c>
      <c r="F206" s="2">
        <v>69307.938676611273</v>
      </c>
      <c r="G206" s="2">
        <v>77971.431011187684</v>
      </c>
      <c r="H206" s="2">
        <v>86634.923345764095</v>
      </c>
      <c r="I206" s="2">
        <v>95298.415680340506</v>
      </c>
      <c r="J206" s="2">
        <v>103961.9080149169</v>
      </c>
      <c r="K206" s="2">
        <v>112625.4003494933</v>
      </c>
      <c r="L206" s="2">
        <v>121288.89268406969</v>
      </c>
      <c r="M206" s="2">
        <v>129952.38501864611</v>
      </c>
      <c r="N206" s="10">
        <v>1.4630000000000001</v>
      </c>
    </row>
    <row r="207" spans="1:14" x14ac:dyDescent="0.25">
      <c r="A207" s="59" t="s">
        <v>676</v>
      </c>
      <c r="B207" s="2">
        <v>21437.50839453287</v>
      </c>
      <c r="C207" s="2">
        <v>25082.659845644412</v>
      </c>
      <c r="D207" s="2">
        <v>30099.19181477329</v>
      </c>
      <c r="E207" s="2">
        <v>35115.723783902176</v>
      </c>
      <c r="F207" s="2">
        <v>40132.255753031059</v>
      </c>
      <c r="G207" s="2">
        <v>45148.787722159941</v>
      </c>
      <c r="H207" s="2">
        <v>50165.319691288823</v>
      </c>
      <c r="I207" s="2">
        <v>55181.851660417713</v>
      </c>
      <c r="J207" s="2">
        <v>60198.383629546588</v>
      </c>
      <c r="K207" s="2">
        <v>65214.91559867547</v>
      </c>
      <c r="L207" s="2">
        <v>70231.447567804353</v>
      </c>
      <c r="M207" s="2">
        <v>75247.979536933242</v>
      </c>
      <c r="N207" s="10">
        <v>1.4630000000000001</v>
      </c>
    </row>
    <row r="208" spans="1:14" x14ac:dyDescent="0.25">
      <c r="A208" s="59" t="s">
        <v>677</v>
      </c>
      <c r="B208" s="2">
        <v>21390.954419370719</v>
      </c>
      <c r="C208" s="2">
        <v>48316.245474552517</v>
      </c>
      <c r="D208" s="2">
        <v>57979.494569463022</v>
      </c>
      <c r="E208" s="2">
        <v>67642.743664373527</v>
      </c>
      <c r="F208" s="2">
        <v>77305.992759284025</v>
      </c>
      <c r="G208" s="2">
        <v>86969.241854194537</v>
      </c>
      <c r="H208" s="2">
        <v>96632.490949105035</v>
      </c>
      <c r="I208" s="2">
        <v>106295.7400440155</v>
      </c>
      <c r="J208" s="2">
        <v>115958.989138926</v>
      </c>
      <c r="K208" s="2">
        <v>125622.2382338365</v>
      </c>
      <c r="L208" s="2">
        <v>135285.48732874711</v>
      </c>
      <c r="M208" s="2">
        <v>144948.7364236576</v>
      </c>
      <c r="N208" s="10">
        <v>1.4630000000000001</v>
      </c>
    </row>
    <row r="209" spans="1:14" x14ac:dyDescent="0.25">
      <c r="A209" s="59" t="s">
        <v>678</v>
      </c>
      <c r="B209" s="2">
        <v>21181.285404055481</v>
      </c>
      <c r="C209" s="2">
        <v>20003.6166861368</v>
      </c>
      <c r="D209" s="2">
        <v>24004.340023364159</v>
      </c>
      <c r="E209" s="2">
        <v>28005.063360591521</v>
      </c>
      <c r="F209" s="2">
        <v>32005.78669781889</v>
      </c>
      <c r="G209" s="2">
        <v>36006.510035046253</v>
      </c>
      <c r="H209" s="2">
        <v>40007.233372273608</v>
      </c>
      <c r="I209" s="2">
        <v>44007.95670950097</v>
      </c>
      <c r="J209" s="2">
        <v>48008.680046728317</v>
      </c>
      <c r="K209" s="2">
        <v>52009.403383955687</v>
      </c>
      <c r="L209" s="2">
        <v>56010.126721183049</v>
      </c>
      <c r="M209" s="2">
        <v>60010.850058410411</v>
      </c>
      <c r="N209" s="10">
        <v>1.4630000000000001</v>
      </c>
    </row>
    <row r="210" spans="1:14" x14ac:dyDescent="0.25">
      <c r="A210" s="59" t="s">
        <v>662</v>
      </c>
      <c r="B210" s="2">
        <v>21181.27963671703</v>
      </c>
      <c r="C210" s="2">
        <v>41208.061852368432</v>
      </c>
      <c r="D210" s="2">
        <v>49449.674222842114</v>
      </c>
      <c r="E210" s="2">
        <v>57691.286593315803</v>
      </c>
      <c r="F210" s="2">
        <v>65932.898963789499</v>
      </c>
      <c r="G210" s="2">
        <v>74174.511334263181</v>
      </c>
      <c r="H210" s="2">
        <v>82416.123704736863</v>
      </c>
      <c r="I210" s="2">
        <v>90657.73607521056</v>
      </c>
      <c r="J210" s="2">
        <v>98899.348445684227</v>
      </c>
      <c r="K210" s="2">
        <v>107140.96081615789</v>
      </c>
      <c r="L210" s="2">
        <v>115382.57318663161</v>
      </c>
      <c r="M210" s="2">
        <v>123624.1855571053</v>
      </c>
      <c r="N210" s="10">
        <v>1.4630000000000001</v>
      </c>
    </row>
    <row r="211" spans="1:14" x14ac:dyDescent="0.25">
      <c r="A211" s="59" t="s">
        <v>1041</v>
      </c>
      <c r="B211" s="2">
        <v>21122.101118100949</v>
      </c>
      <c r="C211" s="2">
        <v>33503.826830486287</v>
      </c>
      <c r="D211" s="2">
        <v>40204.592196583551</v>
      </c>
      <c r="E211" s="2">
        <v>46905.357562680809</v>
      </c>
      <c r="F211" s="2">
        <v>53606.122928778073</v>
      </c>
      <c r="G211" s="2">
        <v>60306.888294875331</v>
      </c>
      <c r="H211" s="2">
        <v>67007.653660972588</v>
      </c>
      <c r="I211" s="2">
        <v>73708.41902706986</v>
      </c>
      <c r="J211" s="2">
        <v>80409.184393167103</v>
      </c>
      <c r="K211" s="2">
        <v>87109.949759264375</v>
      </c>
      <c r="L211" s="2">
        <v>93810.715125361618</v>
      </c>
      <c r="M211" s="2">
        <v>100511.4804914589</v>
      </c>
      <c r="N211" s="10">
        <v>1.4630000000000001</v>
      </c>
    </row>
    <row r="212" spans="1:14" x14ac:dyDescent="0.25">
      <c r="A212" s="59" t="s">
        <v>1031</v>
      </c>
      <c r="B212" s="2">
        <v>21065.84195883535</v>
      </c>
      <c r="C212" s="2">
        <v>38890.033547494757</v>
      </c>
      <c r="D212" s="2">
        <v>46668.040256993707</v>
      </c>
      <c r="E212" s="2">
        <v>54446.046966492657</v>
      </c>
      <c r="F212" s="2">
        <v>62224.053675991629</v>
      </c>
      <c r="G212" s="2">
        <v>70002.060385490578</v>
      </c>
      <c r="H212" s="2">
        <v>77780.067094989528</v>
      </c>
      <c r="I212" s="2">
        <v>85558.073804488493</v>
      </c>
      <c r="J212" s="2">
        <v>93336.080513987428</v>
      </c>
      <c r="K212" s="2">
        <v>101114.08722348639</v>
      </c>
      <c r="L212" s="2">
        <v>108892.0939329853</v>
      </c>
      <c r="M212" s="2">
        <v>116670.10064248431</v>
      </c>
      <c r="N212" s="10">
        <v>1.4630000000000001</v>
      </c>
    </row>
    <row r="213" spans="1:14" x14ac:dyDescent="0.25">
      <c r="A213" s="59" t="s">
        <v>685</v>
      </c>
      <c r="B213" s="2">
        <v>21054.69026729761</v>
      </c>
      <c r="C213" s="2">
        <v>39649.966843457187</v>
      </c>
      <c r="D213" s="2">
        <v>47579.960212148631</v>
      </c>
      <c r="E213" s="2">
        <v>55509.953580840069</v>
      </c>
      <c r="F213" s="2">
        <v>63439.946949531513</v>
      </c>
      <c r="G213" s="2">
        <v>71369.940318222958</v>
      </c>
      <c r="H213" s="2">
        <v>79299.933686914388</v>
      </c>
      <c r="I213" s="2">
        <v>87229.927055605833</v>
      </c>
      <c r="J213" s="2">
        <v>95159.920424297263</v>
      </c>
      <c r="K213" s="2">
        <v>103089.91379298869</v>
      </c>
      <c r="L213" s="2">
        <v>111019.90716168009</v>
      </c>
      <c r="M213" s="2">
        <v>118949.9005303716</v>
      </c>
      <c r="N213" s="10">
        <v>1.4630000000000001</v>
      </c>
    </row>
    <row r="214" spans="1:14" x14ac:dyDescent="0.25">
      <c r="A214" s="59" t="s">
        <v>679</v>
      </c>
      <c r="B214" s="2">
        <v>21035.033143319459</v>
      </c>
      <c r="C214" s="2">
        <v>41396.61216466473</v>
      </c>
      <c r="D214" s="2">
        <v>49675.934597597683</v>
      </c>
      <c r="E214" s="2">
        <v>57955.257030530607</v>
      </c>
      <c r="F214" s="2">
        <v>66234.579463463568</v>
      </c>
      <c r="G214" s="2">
        <v>74513.901896396521</v>
      </c>
      <c r="H214" s="2">
        <v>82793.22432932946</v>
      </c>
      <c r="I214" s="2">
        <v>91072.546762262413</v>
      </c>
      <c r="J214" s="2">
        <v>99351.869195195351</v>
      </c>
      <c r="K214" s="2">
        <v>107631.1916281283</v>
      </c>
      <c r="L214" s="2">
        <v>115910.5140610612</v>
      </c>
      <c r="M214" s="2">
        <v>124189.8364939942</v>
      </c>
      <c r="N214" s="10">
        <v>1.4630000000000001</v>
      </c>
    </row>
    <row r="215" spans="1:14" x14ac:dyDescent="0.25">
      <c r="A215" s="59" t="s">
        <v>1025</v>
      </c>
      <c r="B215" s="2">
        <v>21031.854661536439</v>
      </c>
      <c r="C215" s="2">
        <v>40277.078232334839</v>
      </c>
      <c r="D215" s="2">
        <v>48332.493878801797</v>
      </c>
      <c r="E215" s="2">
        <v>56387.909525268769</v>
      </c>
      <c r="F215" s="2">
        <v>64443.325171735749</v>
      </c>
      <c r="G215" s="2">
        <v>72498.740818202714</v>
      </c>
      <c r="H215" s="2">
        <v>80554.156464669679</v>
      </c>
      <c r="I215" s="2">
        <v>88609.572111136658</v>
      </c>
      <c r="J215" s="2">
        <v>96664.987757603609</v>
      </c>
      <c r="K215" s="2">
        <v>104720.4034040706</v>
      </c>
      <c r="L215" s="2">
        <v>112775.8190505375</v>
      </c>
      <c r="M215" s="2">
        <v>120831.2346970045</v>
      </c>
      <c r="N215" s="10">
        <v>1.4630000000000001</v>
      </c>
    </row>
    <row r="216" spans="1:14" x14ac:dyDescent="0.25">
      <c r="A216" s="59" t="s">
        <v>673</v>
      </c>
      <c r="B216" s="2">
        <v>20966.007854347379</v>
      </c>
      <c r="C216" s="2">
        <v>40248.001188337643</v>
      </c>
      <c r="D216" s="2">
        <v>48297.60142600516</v>
      </c>
      <c r="E216" s="2">
        <v>56347.201663672677</v>
      </c>
      <c r="F216" s="2">
        <v>64396.801901340223</v>
      </c>
      <c r="G216" s="2">
        <v>72446.40213900774</v>
      </c>
      <c r="H216" s="2">
        <v>80496.002376675271</v>
      </c>
      <c r="I216" s="2">
        <v>88545.602614342803</v>
      </c>
      <c r="J216" s="2">
        <v>96595.202852010319</v>
      </c>
      <c r="K216" s="2">
        <v>104644.80308967789</v>
      </c>
      <c r="L216" s="2">
        <v>112694.4033273454</v>
      </c>
      <c r="M216" s="2">
        <v>120744.0035650129</v>
      </c>
      <c r="N216" s="10">
        <v>1.4630000000000001</v>
      </c>
    </row>
    <row r="217" spans="1:14" x14ac:dyDescent="0.25">
      <c r="A217" s="59" t="s">
        <v>1036</v>
      </c>
      <c r="B217" s="2">
        <v>20943.10312188878</v>
      </c>
      <c r="C217" s="2">
        <v>23400.159515136169</v>
      </c>
      <c r="D217" s="2">
        <v>28080.191418163398</v>
      </c>
      <c r="E217" s="2">
        <v>32760.223321190631</v>
      </c>
      <c r="F217" s="2">
        <v>37440.255224217857</v>
      </c>
      <c r="G217" s="2">
        <v>42120.287127245101</v>
      </c>
      <c r="H217" s="2">
        <v>46800.319030272331</v>
      </c>
      <c r="I217" s="2">
        <v>51480.350933299567</v>
      </c>
      <c r="J217" s="2">
        <v>56160.382836326797</v>
      </c>
      <c r="K217" s="2">
        <v>60840.414739354033</v>
      </c>
      <c r="L217" s="2">
        <v>65520.446642381263</v>
      </c>
      <c r="M217" s="2">
        <v>70200.478545408492</v>
      </c>
      <c r="N217" s="10">
        <v>1.4630000000000001</v>
      </c>
    </row>
    <row r="218" spans="1:14" x14ac:dyDescent="0.25">
      <c r="A218" s="59" t="s">
        <v>1032</v>
      </c>
      <c r="B218" s="2">
        <v>20860.868660894532</v>
      </c>
      <c r="C218" s="2">
        <v>38997.378117753331</v>
      </c>
      <c r="D218" s="2">
        <v>46796.853741304003</v>
      </c>
      <c r="E218" s="2">
        <v>54596.329364854661</v>
      </c>
      <c r="F218" s="2">
        <v>62395.804988405333</v>
      </c>
      <c r="G218" s="2">
        <v>70195.280611955997</v>
      </c>
      <c r="H218" s="2">
        <v>77994.756235506662</v>
      </c>
      <c r="I218" s="2">
        <v>85794.231859057341</v>
      </c>
      <c r="J218" s="2">
        <v>93593.707482607992</v>
      </c>
      <c r="K218" s="2">
        <v>101393.1831061587</v>
      </c>
      <c r="L218" s="2">
        <v>109192.65872970931</v>
      </c>
      <c r="M218" s="2">
        <v>116992.13435326</v>
      </c>
      <c r="N218" s="10">
        <v>1.4630000000000001</v>
      </c>
    </row>
    <row r="219" spans="1:14" x14ac:dyDescent="0.25">
      <c r="A219" s="59" t="s">
        <v>1027</v>
      </c>
      <c r="B219" s="2">
        <v>20772.057884064761</v>
      </c>
      <c r="C219" s="2">
        <v>39231.716776538582</v>
      </c>
      <c r="D219" s="2">
        <v>47078.060131846287</v>
      </c>
      <c r="E219" s="2">
        <v>54924.403487154013</v>
      </c>
      <c r="F219" s="2">
        <v>62770.746842461733</v>
      </c>
      <c r="G219" s="2">
        <v>70617.090197769445</v>
      </c>
      <c r="H219" s="2">
        <v>78463.433553077164</v>
      </c>
      <c r="I219" s="2">
        <v>86309.776908384883</v>
      </c>
      <c r="J219" s="2">
        <v>94156.120263692588</v>
      </c>
      <c r="K219" s="2">
        <v>102002.46361900029</v>
      </c>
      <c r="L219" s="2">
        <v>109848.806974308</v>
      </c>
      <c r="M219" s="2">
        <v>117695.1503296157</v>
      </c>
      <c r="N219" s="10">
        <v>1.4630000000000001</v>
      </c>
    </row>
    <row r="220" spans="1:14" x14ac:dyDescent="0.25">
      <c r="A220" s="59" t="s">
        <v>681</v>
      </c>
      <c r="B220" s="2">
        <v>20538.162429939512</v>
      </c>
      <c r="C220" s="2">
        <v>36203.38148810975</v>
      </c>
      <c r="D220" s="2">
        <v>43444.057785731697</v>
      </c>
      <c r="E220" s="2">
        <v>50684.734083353636</v>
      </c>
      <c r="F220" s="2">
        <v>57925.410380975612</v>
      </c>
      <c r="G220" s="2">
        <v>65166.086678597552</v>
      </c>
      <c r="H220" s="2">
        <v>72406.762976219499</v>
      </c>
      <c r="I220" s="2">
        <v>79647.439273841461</v>
      </c>
      <c r="J220" s="2">
        <v>86888.115571463393</v>
      </c>
      <c r="K220" s="2">
        <v>94128.791869085355</v>
      </c>
      <c r="L220" s="2">
        <v>101369.4681667073</v>
      </c>
      <c r="M220" s="2">
        <v>108610.14446432921</v>
      </c>
      <c r="N220" s="10">
        <v>1.4630000000000001</v>
      </c>
    </row>
    <row r="221" spans="1:14" x14ac:dyDescent="0.25">
      <c r="A221" s="59" t="s">
        <v>1028</v>
      </c>
      <c r="B221" s="2">
        <v>20405.739701865881</v>
      </c>
      <c r="C221" s="2">
        <v>33441.559148058252</v>
      </c>
      <c r="D221" s="2">
        <v>40129.870977669903</v>
      </c>
      <c r="E221" s="2">
        <v>46818.182807281548</v>
      </c>
      <c r="F221" s="2">
        <v>53506.494636893207</v>
      </c>
      <c r="G221" s="2">
        <v>60194.806466504851</v>
      </c>
      <c r="H221" s="2">
        <v>66883.118296116503</v>
      </c>
      <c r="I221" s="2">
        <v>73571.430125728162</v>
      </c>
      <c r="J221" s="2">
        <v>80259.741955339807</v>
      </c>
      <c r="K221" s="2">
        <v>86948.053784951451</v>
      </c>
      <c r="L221" s="2">
        <v>93636.365614563096</v>
      </c>
      <c r="M221" s="2">
        <v>100324.6774441748</v>
      </c>
      <c r="N221" s="10">
        <v>1.4630000000000001</v>
      </c>
    </row>
    <row r="222" spans="1:14" x14ac:dyDescent="0.25">
      <c r="A222" s="59" t="s">
        <v>1053</v>
      </c>
      <c r="B222" s="2">
        <v>20203.862426389082</v>
      </c>
      <c r="C222" s="2">
        <v>34859.232619522787</v>
      </c>
      <c r="D222" s="2">
        <v>41831.079143427341</v>
      </c>
      <c r="E222" s="2">
        <v>48802.925667331903</v>
      </c>
      <c r="F222" s="2">
        <v>55774.772191236472</v>
      </c>
      <c r="G222" s="2">
        <v>62746.618715141019</v>
      </c>
      <c r="H222" s="2">
        <v>69718.465239045574</v>
      </c>
      <c r="I222" s="2">
        <v>76690.311762950136</v>
      </c>
      <c r="J222" s="2">
        <v>83662.158286854683</v>
      </c>
      <c r="K222" s="2">
        <v>90634.004810759245</v>
      </c>
      <c r="L222" s="2">
        <v>97605.851334663792</v>
      </c>
      <c r="M222" s="2">
        <v>104577.6978585684</v>
      </c>
      <c r="N222" s="10">
        <v>1.4630000000000001</v>
      </c>
    </row>
    <row r="223" spans="1:14" x14ac:dyDescent="0.25">
      <c r="A223" s="59" t="s">
        <v>680</v>
      </c>
      <c r="B223" s="2">
        <v>20164.949593049529</v>
      </c>
      <c r="C223" s="2">
        <v>37256.05532707915</v>
      </c>
      <c r="D223" s="2">
        <v>44707.266392494981</v>
      </c>
      <c r="E223" s="2">
        <v>52158.477457910813</v>
      </c>
      <c r="F223" s="2">
        <v>59609.688523326637</v>
      </c>
      <c r="G223" s="2">
        <v>67060.899588742468</v>
      </c>
      <c r="H223" s="2">
        <v>74512.110654158299</v>
      </c>
      <c r="I223" s="2">
        <v>81963.321719574131</v>
      </c>
      <c r="J223" s="2">
        <v>89414.532784989962</v>
      </c>
      <c r="K223" s="2">
        <v>96865.743850405794</v>
      </c>
      <c r="L223" s="2">
        <v>104316.9549158216</v>
      </c>
      <c r="M223" s="2">
        <v>111768.1659812375</v>
      </c>
      <c r="N223" s="10">
        <v>1.4630000000000001</v>
      </c>
    </row>
    <row r="224" spans="1:14" x14ac:dyDescent="0.25">
      <c r="A224" s="59" t="s">
        <v>1022</v>
      </c>
      <c r="B224" s="2">
        <v>20150.316713958851</v>
      </c>
      <c r="C224" s="2">
        <v>41129.744111515982</v>
      </c>
      <c r="D224" s="2">
        <v>49355.692933819177</v>
      </c>
      <c r="E224" s="2">
        <v>57581.641756122372</v>
      </c>
      <c r="F224" s="2">
        <v>65807.590578425574</v>
      </c>
      <c r="G224" s="2">
        <v>74033.539400728769</v>
      </c>
      <c r="H224" s="2">
        <v>82259.488223031964</v>
      </c>
      <c r="I224" s="2">
        <v>90485.437045335173</v>
      </c>
      <c r="J224" s="2">
        <v>98711.385867638353</v>
      </c>
      <c r="K224" s="2">
        <v>106937.33468994161</v>
      </c>
      <c r="L224" s="2">
        <v>115163.2835122447</v>
      </c>
      <c r="M224" s="2">
        <v>123389.23233454789</v>
      </c>
      <c r="N224" s="10">
        <v>1.4630000000000001</v>
      </c>
    </row>
    <row r="225" spans="1:14" x14ac:dyDescent="0.25">
      <c r="A225" s="59" t="s">
        <v>1039</v>
      </c>
      <c r="B225" s="2">
        <v>19759.846096085301</v>
      </c>
      <c r="C225" s="2">
        <v>35348.228896929213</v>
      </c>
      <c r="D225" s="2">
        <v>42417.874676315048</v>
      </c>
      <c r="E225" s="2">
        <v>49487.520455700876</v>
      </c>
      <c r="F225" s="2">
        <v>56557.166235086726</v>
      </c>
      <c r="G225" s="2">
        <v>63626.812014472569</v>
      </c>
      <c r="H225" s="2">
        <v>70696.457793858412</v>
      </c>
      <c r="I225" s="2">
        <v>77766.103573244254</v>
      </c>
      <c r="J225" s="2">
        <v>84835.749352630097</v>
      </c>
      <c r="K225" s="2">
        <v>91905.395132015939</v>
      </c>
      <c r="L225" s="2">
        <v>98975.040911401768</v>
      </c>
      <c r="M225" s="2">
        <v>106044.6866907876</v>
      </c>
      <c r="N225" s="10">
        <v>1.4630000000000001</v>
      </c>
    </row>
    <row r="226" spans="1:14" x14ac:dyDescent="0.25">
      <c r="A226" s="59" t="s">
        <v>1043</v>
      </c>
      <c r="B226" s="2">
        <v>19723.89023458922</v>
      </c>
      <c r="C226" s="2">
        <v>37522.871132772983</v>
      </c>
      <c r="D226" s="2">
        <v>45027.445359327583</v>
      </c>
      <c r="E226" s="2">
        <v>52532.019585882183</v>
      </c>
      <c r="F226" s="2">
        <v>60036.593812436768</v>
      </c>
      <c r="G226" s="2">
        <v>67541.168038991367</v>
      </c>
      <c r="H226" s="2">
        <v>75045.742265545967</v>
      </c>
      <c r="I226" s="2">
        <v>82550.316492100566</v>
      </c>
      <c r="J226" s="2">
        <v>90054.890718655151</v>
      </c>
      <c r="K226" s="2">
        <v>97559.464945209766</v>
      </c>
      <c r="L226" s="2">
        <v>105064.03917176439</v>
      </c>
      <c r="M226" s="2">
        <v>112568.61339831899</v>
      </c>
      <c r="N226" s="10">
        <v>1.4630000000000001</v>
      </c>
    </row>
    <row r="227" spans="1:14" x14ac:dyDescent="0.25">
      <c r="A227" s="59" t="s">
        <v>659</v>
      </c>
      <c r="B227" s="2">
        <v>19699.761602677281</v>
      </c>
      <c r="C227" s="2">
        <v>37199.23703438235</v>
      </c>
      <c r="D227" s="2">
        <v>44639.084441258819</v>
      </c>
      <c r="E227" s="2">
        <v>52078.931848135289</v>
      </c>
      <c r="F227" s="2">
        <v>59518.779255011759</v>
      </c>
      <c r="G227" s="2">
        <v>66958.626661888236</v>
      </c>
      <c r="H227" s="2">
        <v>74398.474068764699</v>
      </c>
      <c r="I227" s="2">
        <v>81838.321475641176</v>
      </c>
      <c r="J227" s="2">
        <v>89278.168882517639</v>
      </c>
      <c r="K227" s="2">
        <v>96718.016289394116</v>
      </c>
      <c r="L227" s="2">
        <v>104157.86369627059</v>
      </c>
      <c r="M227" s="2">
        <v>111597.711103147</v>
      </c>
      <c r="N227" s="10">
        <v>1.4630000000000001</v>
      </c>
    </row>
    <row r="228" spans="1:14" x14ac:dyDescent="0.25">
      <c r="A228" s="59" t="s">
        <v>1040</v>
      </c>
      <c r="B228" s="2">
        <v>19694.91685558782</v>
      </c>
      <c r="C228" s="2">
        <v>22216.33674728794</v>
      </c>
      <c r="D228" s="2">
        <v>26659.60409674553</v>
      </c>
      <c r="E228" s="2">
        <v>31102.87144620312</v>
      </c>
      <c r="F228" s="2">
        <v>35546.138795660707</v>
      </c>
      <c r="G228" s="2">
        <v>39989.406145118301</v>
      </c>
      <c r="H228" s="2">
        <v>44432.673494575887</v>
      </c>
      <c r="I228" s="2">
        <v>48875.940844033481</v>
      </c>
      <c r="J228" s="2">
        <v>53319.20819349106</v>
      </c>
      <c r="K228" s="2">
        <v>57762.475542948647</v>
      </c>
      <c r="L228" s="2">
        <v>62205.742892406241</v>
      </c>
      <c r="M228" s="2">
        <v>66649.010241863827</v>
      </c>
      <c r="N228" s="10">
        <v>1.4630000000000001</v>
      </c>
    </row>
    <row r="229" spans="1:14" x14ac:dyDescent="0.25">
      <c r="A229" s="59" t="s">
        <v>675</v>
      </c>
      <c r="B229" s="2">
        <v>19561.320311795469</v>
      </c>
      <c r="C229" s="2">
        <v>37438.063639676977</v>
      </c>
      <c r="D229" s="2">
        <v>44925.676367612366</v>
      </c>
      <c r="E229" s="2">
        <v>52413.289095547763</v>
      </c>
      <c r="F229" s="2">
        <v>59900.901823483167</v>
      </c>
      <c r="G229" s="2">
        <v>67388.514551418557</v>
      </c>
      <c r="H229" s="2">
        <v>74876.127279353954</v>
      </c>
      <c r="I229" s="2">
        <v>82363.740007289351</v>
      </c>
      <c r="J229" s="2">
        <v>89851.352735224747</v>
      </c>
      <c r="K229" s="2">
        <v>97338.965463160144</v>
      </c>
      <c r="L229" s="2">
        <v>104826.5781910955</v>
      </c>
      <c r="M229" s="2">
        <v>112314.19091903089</v>
      </c>
      <c r="N229" s="10">
        <v>1.4630000000000001</v>
      </c>
    </row>
    <row r="230" spans="1:14" x14ac:dyDescent="0.25">
      <c r="A230" s="59" t="s">
        <v>1030</v>
      </c>
      <c r="B230" s="2">
        <v>19212.4655358011</v>
      </c>
      <c r="C230" s="2">
        <v>38723.627332413191</v>
      </c>
      <c r="D230" s="2">
        <v>46468.35279889583</v>
      </c>
      <c r="E230" s="2">
        <v>54213.078265378463</v>
      </c>
      <c r="F230" s="2">
        <v>61957.80373186111</v>
      </c>
      <c r="G230" s="2">
        <v>69702.529198343749</v>
      </c>
      <c r="H230" s="2">
        <v>77447.254664826381</v>
      </c>
      <c r="I230" s="2">
        <v>85191.980131309028</v>
      </c>
      <c r="J230" s="2">
        <v>92936.705597791661</v>
      </c>
      <c r="K230" s="2">
        <v>100681.43106427429</v>
      </c>
      <c r="L230" s="2">
        <v>108426.1565307569</v>
      </c>
      <c r="M230" s="2">
        <v>116170.8819972396</v>
      </c>
      <c r="N230" s="10">
        <v>1.4630000000000001</v>
      </c>
    </row>
    <row r="231" spans="1:14" x14ac:dyDescent="0.25">
      <c r="A231" s="59" t="s">
        <v>126</v>
      </c>
      <c r="B231" s="2">
        <v>19134.73896858258</v>
      </c>
      <c r="C231" s="2">
        <v>38538.312032756257</v>
      </c>
      <c r="D231" s="2">
        <v>46245.974439307523</v>
      </c>
      <c r="E231" s="2">
        <v>53953.636845858768</v>
      </c>
      <c r="F231" s="2">
        <v>61661.299252410026</v>
      </c>
      <c r="G231" s="2">
        <v>69368.961658961285</v>
      </c>
      <c r="H231" s="2">
        <v>77076.624065512529</v>
      </c>
      <c r="I231" s="2">
        <v>84784.286472063788</v>
      </c>
      <c r="J231" s="2">
        <v>92491.948878615032</v>
      </c>
      <c r="K231" s="2">
        <v>100199.61128516631</v>
      </c>
      <c r="L231" s="2">
        <v>107907.27369171751</v>
      </c>
      <c r="M231" s="2">
        <v>115614.93609826879</v>
      </c>
      <c r="N231" s="10">
        <v>1.4630000000000001</v>
      </c>
    </row>
    <row r="232" spans="1:14" x14ac:dyDescent="0.25">
      <c r="A232" s="59" t="s">
        <v>625</v>
      </c>
      <c r="B232" s="2">
        <v>19089.714767717389</v>
      </c>
      <c r="C232" s="2">
        <v>35579.239369214069</v>
      </c>
      <c r="D232" s="2">
        <v>42695.087243056878</v>
      </c>
      <c r="E232" s="2">
        <v>49810.935116899687</v>
      </c>
      <c r="F232" s="2">
        <v>56926.782990742511</v>
      </c>
      <c r="G232" s="2">
        <v>64042.630864585328</v>
      </c>
      <c r="H232" s="2">
        <v>71158.478738428137</v>
      </c>
      <c r="I232" s="2">
        <v>78274.326612270961</v>
      </c>
      <c r="J232" s="2">
        <v>85390.174486113756</v>
      </c>
      <c r="K232" s="2">
        <v>92506.02235995658</v>
      </c>
      <c r="L232" s="2">
        <v>99621.870233799389</v>
      </c>
      <c r="M232" s="2">
        <v>106737.7181076422</v>
      </c>
      <c r="N232" s="10">
        <v>1.4630000000000001</v>
      </c>
    </row>
    <row r="233" spans="1:14" x14ac:dyDescent="0.25">
      <c r="A233" s="59" t="s">
        <v>1034</v>
      </c>
      <c r="B233" s="2">
        <v>18857.226065806411</v>
      </c>
      <c r="C233" s="2">
        <v>37653.952589864493</v>
      </c>
      <c r="D233" s="2">
        <v>45184.743107837377</v>
      </c>
      <c r="E233" s="2">
        <v>52715.533625810283</v>
      </c>
      <c r="F233" s="2">
        <v>60246.324143783182</v>
      </c>
      <c r="G233" s="2">
        <v>67777.114661756073</v>
      </c>
      <c r="H233" s="2">
        <v>75307.905179728972</v>
      </c>
      <c r="I233" s="2">
        <v>82838.695697701871</v>
      </c>
      <c r="J233" s="2">
        <v>90369.486215674769</v>
      </c>
      <c r="K233" s="2">
        <v>97900.276733647668</v>
      </c>
      <c r="L233" s="2">
        <v>105431.0672516206</v>
      </c>
      <c r="M233" s="2">
        <v>112961.85776959349</v>
      </c>
      <c r="N233" s="10">
        <v>1.4630000000000001</v>
      </c>
    </row>
    <row r="234" spans="1:14" x14ac:dyDescent="0.25">
      <c r="A234" s="59" t="s">
        <v>702</v>
      </c>
      <c r="B234" s="2">
        <v>18601.57137999616</v>
      </c>
      <c r="C234" s="2">
        <v>27859.75992494966</v>
      </c>
      <c r="D234" s="2">
        <v>33431.711909939593</v>
      </c>
      <c r="E234" s="2">
        <v>39003.663894929523</v>
      </c>
      <c r="F234" s="2">
        <v>44575.61587991946</v>
      </c>
      <c r="G234" s="2">
        <v>50147.56786490939</v>
      </c>
      <c r="H234" s="2">
        <v>55719.51984989932</v>
      </c>
      <c r="I234" s="2">
        <v>61291.471834889257</v>
      </c>
      <c r="J234" s="2">
        <v>66863.423819879186</v>
      </c>
      <c r="K234" s="2">
        <v>72435.375804869123</v>
      </c>
      <c r="L234" s="2">
        <v>78007.327789859046</v>
      </c>
      <c r="M234" s="2">
        <v>83579.279774848983</v>
      </c>
      <c r="N234" s="10">
        <v>1.4630000000000001</v>
      </c>
    </row>
    <row r="235" spans="1:14" x14ac:dyDescent="0.25">
      <c r="A235" s="59" t="s">
        <v>688</v>
      </c>
      <c r="B235" s="2">
        <v>18502.138658328709</v>
      </c>
      <c r="C235" s="2">
        <v>32767.33069220289</v>
      </c>
      <c r="D235" s="2">
        <v>39320.796830643463</v>
      </c>
      <c r="E235" s="2">
        <v>45874.26296908404</v>
      </c>
      <c r="F235" s="2">
        <v>52427.729107524618</v>
      </c>
      <c r="G235" s="2">
        <v>58981.195245965202</v>
      </c>
      <c r="H235" s="2">
        <v>65534.661384405779</v>
      </c>
      <c r="I235" s="2">
        <v>72088.127522846364</v>
      </c>
      <c r="J235" s="2">
        <v>78641.593661286926</v>
      </c>
      <c r="K235" s="2">
        <v>85195.059799727518</v>
      </c>
      <c r="L235" s="2">
        <v>91748.525938168081</v>
      </c>
      <c r="M235" s="2">
        <v>98301.992076608673</v>
      </c>
      <c r="N235" s="10">
        <v>1.4630000000000001</v>
      </c>
    </row>
    <row r="236" spans="1:14" x14ac:dyDescent="0.25">
      <c r="A236" s="59" t="s">
        <v>143</v>
      </c>
      <c r="B236" s="2">
        <v>18497.337881355761</v>
      </c>
      <c r="C236" s="2">
        <v>35185.767453661938</v>
      </c>
      <c r="D236" s="2">
        <v>42222.920944394333</v>
      </c>
      <c r="E236" s="2">
        <v>49260.074435126713</v>
      </c>
      <c r="F236" s="2">
        <v>56297.227925859101</v>
      </c>
      <c r="G236" s="2">
        <v>63334.381416591488</v>
      </c>
      <c r="H236" s="2">
        <v>70371.534907323876</v>
      </c>
      <c r="I236" s="2">
        <v>77408.688398056271</v>
      </c>
      <c r="J236" s="2">
        <v>84445.841888788651</v>
      </c>
      <c r="K236" s="2">
        <v>91482.995379521046</v>
      </c>
      <c r="L236" s="2">
        <v>98520.148870253426</v>
      </c>
      <c r="M236" s="2">
        <v>105557.30236098581</v>
      </c>
      <c r="N236" s="10">
        <v>1.4630000000000001</v>
      </c>
    </row>
    <row r="237" spans="1:14" x14ac:dyDescent="0.25">
      <c r="A237" s="59" t="s">
        <v>632</v>
      </c>
      <c r="B237" s="2">
        <v>18392.677424504229</v>
      </c>
      <c r="C237" s="2">
        <v>36512.877550756617</v>
      </c>
      <c r="D237" s="2">
        <v>43815.453060907937</v>
      </c>
      <c r="E237" s="2">
        <v>51118.028571059273</v>
      </c>
      <c r="F237" s="2">
        <v>58420.6040812106</v>
      </c>
      <c r="G237" s="2">
        <v>65723.179591361928</v>
      </c>
      <c r="H237" s="2">
        <v>73025.755101513249</v>
      </c>
      <c r="I237" s="2">
        <v>80328.330611664584</v>
      </c>
      <c r="J237" s="2">
        <v>87630.906121815889</v>
      </c>
      <c r="K237" s="2">
        <v>94933.481631967225</v>
      </c>
      <c r="L237" s="2">
        <v>102236.0571421185</v>
      </c>
      <c r="M237" s="2">
        <v>109538.63265226989</v>
      </c>
      <c r="N237" s="10">
        <v>1.4630000000000001</v>
      </c>
    </row>
    <row r="238" spans="1:14" x14ac:dyDescent="0.25">
      <c r="A238" s="59" t="s">
        <v>664</v>
      </c>
      <c r="B238" s="2">
        <v>18318.999543473561</v>
      </c>
      <c r="C238" s="2">
        <v>43929.273443880447</v>
      </c>
      <c r="D238" s="2">
        <v>52715.128132656537</v>
      </c>
      <c r="E238" s="2">
        <v>61500.982821432619</v>
      </c>
      <c r="F238" s="2">
        <v>70286.837510208716</v>
      </c>
      <c r="G238" s="2">
        <v>79072.692198984805</v>
      </c>
      <c r="H238" s="2">
        <v>87858.546887760895</v>
      </c>
      <c r="I238" s="2">
        <v>96644.401576536999</v>
      </c>
      <c r="J238" s="2">
        <v>105430.2562653131</v>
      </c>
      <c r="K238" s="2">
        <v>114216.11095408921</v>
      </c>
      <c r="L238" s="2">
        <v>123001.96564286519</v>
      </c>
      <c r="M238" s="2">
        <v>131787.82033164139</v>
      </c>
      <c r="N238" s="10">
        <v>1.4630000000000001</v>
      </c>
    </row>
    <row r="239" spans="1:14" x14ac:dyDescent="0.25">
      <c r="A239" s="59" t="s">
        <v>1023</v>
      </c>
      <c r="B239" s="2">
        <v>18299.050508240391</v>
      </c>
      <c r="C239" s="2">
        <v>29087.98414412716</v>
      </c>
      <c r="D239" s="2">
        <v>34905.580972952594</v>
      </c>
      <c r="E239" s="2">
        <v>40723.177801778023</v>
      </c>
      <c r="F239" s="2">
        <v>46540.774630603461</v>
      </c>
      <c r="G239" s="2">
        <v>52358.37145942889</v>
      </c>
      <c r="H239" s="2">
        <v>58175.96828825432</v>
      </c>
      <c r="I239" s="2">
        <v>63993.565117079757</v>
      </c>
      <c r="J239" s="2">
        <v>69811.161945905187</v>
      </c>
      <c r="K239" s="2">
        <v>75628.758774730624</v>
      </c>
      <c r="L239" s="2">
        <v>81446.355603556047</v>
      </c>
      <c r="M239" s="2">
        <v>87263.952432381484</v>
      </c>
      <c r="N239" s="10">
        <v>1.4630000000000001</v>
      </c>
    </row>
    <row r="240" spans="1:14" x14ac:dyDescent="0.25">
      <c r="A240" s="59" t="s">
        <v>1049</v>
      </c>
      <c r="B240" s="2">
        <v>18242.581772056841</v>
      </c>
      <c r="C240" s="2">
        <v>31971.03861539112</v>
      </c>
      <c r="D240" s="2">
        <v>38365.24633846934</v>
      </c>
      <c r="E240" s="2">
        <v>44759.454061547563</v>
      </c>
      <c r="F240" s="2">
        <v>51153.661784625787</v>
      </c>
      <c r="G240" s="2">
        <v>57547.869507704017</v>
      </c>
      <c r="H240" s="2">
        <v>63942.077230782241</v>
      </c>
      <c r="I240" s="2">
        <v>70336.284953860464</v>
      </c>
      <c r="J240" s="2">
        <v>76730.49267693868</v>
      </c>
      <c r="K240" s="2">
        <v>83124.700400016911</v>
      </c>
      <c r="L240" s="2">
        <v>89518.908123095127</v>
      </c>
      <c r="M240" s="2">
        <v>95913.115846173358</v>
      </c>
      <c r="N240" s="10">
        <v>1.4630000000000001</v>
      </c>
    </row>
    <row r="241" spans="1:14" x14ac:dyDescent="0.25">
      <c r="A241" s="59" t="s">
        <v>682</v>
      </c>
      <c r="B241" s="2">
        <v>18091.015078110959</v>
      </c>
      <c r="C241" s="2">
        <v>27294.397662572959</v>
      </c>
      <c r="D241" s="2">
        <v>32753.27719508755</v>
      </c>
      <c r="E241" s="2">
        <v>38212.156727602152</v>
      </c>
      <c r="F241" s="2">
        <v>43671.036260116744</v>
      </c>
      <c r="G241" s="2">
        <v>49129.915792631327</v>
      </c>
      <c r="H241" s="2">
        <v>54588.795325145933</v>
      </c>
      <c r="I241" s="2">
        <v>60047.674857660517</v>
      </c>
      <c r="J241" s="2">
        <v>65506.554390175108</v>
      </c>
      <c r="K241" s="2">
        <v>70965.433922689699</v>
      </c>
      <c r="L241" s="2">
        <v>76424.31345520429</v>
      </c>
      <c r="M241" s="2">
        <v>81883.192987718881</v>
      </c>
      <c r="N241" s="10">
        <v>1.4630000000000001</v>
      </c>
    </row>
    <row r="242" spans="1:14" x14ac:dyDescent="0.25">
      <c r="A242" s="59" t="s">
        <v>1047</v>
      </c>
      <c r="B242" s="2">
        <v>17813.325694777541</v>
      </c>
      <c r="C242" s="2">
        <v>34112.410254439957</v>
      </c>
      <c r="D242" s="2">
        <v>40934.892305327958</v>
      </c>
      <c r="E242" s="2">
        <v>47757.374356215951</v>
      </c>
      <c r="F242" s="2">
        <v>54579.856407103936</v>
      </c>
      <c r="G242" s="2">
        <v>61402.338457991937</v>
      </c>
      <c r="H242" s="2">
        <v>68224.82050887993</v>
      </c>
      <c r="I242" s="2">
        <v>75047.302559767923</v>
      </c>
      <c r="J242" s="2">
        <v>81869.784610655915</v>
      </c>
      <c r="K242" s="2">
        <v>88692.266661543908</v>
      </c>
      <c r="L242" s="2">
        <v>95514.748712431901</v>
      </c>
      <c r="M242" s="2">
        <v>102337.23076331989</v>
      </c>
      <c r="N242" s="10">
        <v>1.4630000000000001</v>
      </c>
    </row>
    <row r="243" spans="1:14" x14ac:dyDescent="0.25">
      <c r="A243" s="59" t="s">
        <v>684</v>
      </c>
      <c r="B243" s="2">
        <v>17702.658541624551</v>
      </c>
      <c r="C243" s="2">
        <v>33865.983901683212</v>
      </c>
      <c r="D243" s="2">
        <v>40639.180682019847</v>
      </c>
      <c r="E243" s="2">
        <v>47412.377462356497</v>
      </c>
      <c r="F243" s="2">
        <v>54185.574242693139</v>
      </c>
      <c r="G243" s="2">
        <v>60958.771023029782</v>
      </c>
      <c r="H243" s="2">
        <v>67731.967803366424</v>
      </c>
      <c r="I243" s="2">
        <v>74505.164583703066</v>
      </c>
      <c r="J243" s="2">
        <v>81278.361364039709</v>
      </c>
      <c r="K243" s="2">
        <v>88051.558144376351</v>
      </c>
      <c r="L243" s="2">
        <v>94824.754924712994</v>
      </c>
      <c r="M243" s="2">
        <v>101597.95170504961</v>
      </c>
      <c r="N243" s="10">
        <v>1.4630000000000001</v>
      </c>
    </row>
    <row r="244" spans="1:14" x14ac:dyDescent="0.25">
      <c r="A244" s="59" t="s">
        <v>694</v>
      </c>
      <c r="B244" s="2">
        <v>17670.614202515429</v>
      </c>
      <c r="C244" s="2">
        <v>20924.347870714249</v>
      </c>
      <c r="D244" s="2">
        <v>25109.217444857091</v>
      </c>
      <c r="E244" s="2">
        <v>29294.08701899994</v>
      </c>
      <c r="F244" s="2">
        <v>33478.956593142793</v>
      </c>
      <c r="G244" s="2">
        <v>37663.826167285653</v>
      </c>
      <c r="H244" s="2">
        <v>41848.695741428492</v>
      </c>
      <c r="I244" s="2">
        <v>46033.565315571337</v>
      </c>
      <c r="J244" s="2">
        <v>50218.43488971419</v>
      </c>
      <c r="K244" s="2">
        <v>54403.304463857043</v>
      </c>
      <c r="L244" s="2">
        <v>58588.174037999881</v>
      </c>
      <c r="M244" s="2">
        <v>62773.043612142726</v>
      </c>
      <c r="N244" s="10">
        <v>1.4630000000000001</v>
      </c>
    </row>
    <row r="245" spans="1:14" x14ac:dyDescent="0.25">
      <c r="A245" s="59" t="s">
        <v>1214</v>
      </c>
      <c r="B245" s="2">
        <v>17601.086624882861</v>
      </c>
      <c r="C245" s="2">
        <v>33706.364127211513</v>
      </c>
      <c r="D245" s="2">
        <v>40447.636952653811</v>
      </c>
      <c r="E245" s="2">
        <v>47188.909778096116</v>
      </c>
      <c r="F245" s="2">
        <v>53930.182603538422</v>
      </c>
      <c r="G245" s="2">
        <v>60671.455428980727</v>
      </c>
      <c r="H245" s="2">
        <v>67412.728254423026</v>
      </c>
      <c r="I245" s="2">
        <v>74154.001079865338</v>
      </c>
      <c r="J245" s="2">
        <v>80895.273905307622</v>
      </c>
      <c r="K245" s="2">
        <v>87636.546730749935</v>
      </c>
      <c r="L245" s="2">
        <v>94377.819556192233</v>
      </c>
      <c r="M245" s="2">
        <v>101119.0923816345</v>
      </c>
      <c r="N245" s="10">
        <v>1.4630000000000001</v>
      </c>
    </row>
    <row r="246" spans="1:14" x14ac:dyDescent="0.25">
      <c r="A246" s="59" t="s">
        <v>1009</v>
      </c>
      <c r="B246" s="2">
        <v>17423.193026200868</v>
      </c>
      <c r="C246" s="2">
        <v>27780.803748466129</v>
      </c>
      <c r="D246" s="2">
        <v>33336.964498159352</v>
      </c>
      <c r="E246" s="2">
        <v>38893.125247852578</v>
      </c>
      <c r="F246" s="2">
        <v>44449.285997545812</v>
      </c>
      <c r="G246" s="2">
        <v>50005.446747239032</v>
      </c>
      <c r="H246" s="2">
        <v>55561.607496932258</v>
      </c>
      <c r="I246" s="2">
        <v>61117.768246625492</v>
      </c>
      <c r="J246" s="2">
        <v>66673.928996318704</v>
      </c>
      <c r="K246" s="2">
        <v>72230.089746011945</v>
      </c>
      <c r="L246" s="2">
        <v>77786.250495705157</v>
      </c>
      <c r="M246" s="2">
        <v>83342.411245398383</v>
      </c>
      <c r="N246" s="10">
        <v>1.4630000000000001</v>
      </c>
    </row>
    <row r="247" spans="1:14" x14ac:dyDescent="0.25">
      <c r="A247" s="59" t="s">
        <v>1250</v>
      </c>
      <c r="B247" s="2">
        <v>17382.63045158227</v>
      </c>
      <c r="C247" s="2">
        <v>35499.719764600733</v>
      </c>
      <c r="D247" s="2">
        <v>42599.663717520867</v>
      </c>
      <c r="E247" s="2">
        <v>49699.607670441022</v>
      </c>
      <c r="F247" s="2">
        <v>56799.551623361163</v>
      </c>
      <c r="G247" s="2">
        <v>63899.495576281312</v>
      </c>
      <c r="H247" s="2">
        <v>70999.439529201452</v>
      </c>
      <c r="I247" s="2">
        <v>78099.383482121601</v>
      </c>
      <c r="J247" s="2">
        <v>85199.327435041734</v>
      </c>
      <c r="K247" s="2">
        <v>92299.271387961897</v>
      </c>
      <c r="L247" s="2">
        <v>99399.21534088203</v>
      </c>
      <c r="M247" s="2">
        <v>106499.15929380219</v>
      </c>
      <c r="N247" s="10">
        <v>1.4630000000000001</v>
      </c>
    </row>
    <row r="248" spans="1:14" x14ac:dyDescent="0.25">
      <c r="A248" s="59" t="s">
        <v>705</v>
      </c>
      <c r="B248" s="2">
        <v>17275.875487162859</v>
      </c>
      <c r="C248" s="2">
        <v>27457.229481791928</v>
      </c>
      <c r="D248" s="2">
        <v>32948.675378150307</v>
      </c>
      <c r="E248" s="2">
        <v>38440.121274508703</v>
      </c>
      <c r="F248" s="2">
        <v>43931.567170867092</v>
      </c>
      <c r="G248" s="2">
        <v>49423.013067225482</v>
      </c>
      <c r="H248" s="2">
        <v>54914.458963583857</v>
      </c>
      <c r="I248" s="2">
        <v>60405.904859942253</v>
      </c>
      <c r="J248" s="2">
        <v>65897.350756300628</v>
      </c>
      <c r="K248" s="2">
        <v>71388.796652659032</v>
      </c>
      <c r="L248" s="2">
        <v>76880.242549017406</v>
      </c>
      <c r="M248" s="2">
        <v>82371.688445375796</v>
      </c>
      <c r="N248" s="10">
        <v>1.4630000000000001</v>
      </c>
    </row>
    <row r="249" spans="1:14" x14ac:dyDescent="0.25">
      <c r="A249" s="59" t="s">
        <v>668</v>
      </c>
      <c r="B249" s="2">
        <v>17263.977099801421</v>
      </c>
      <c r="C249" s="2">
        <v>26335.135146065721</v>
      </c>
      <c r="D249" s="2">
        <v>31602.162175278871</v>
      </c>
      <c r="E249" s="2">
        <v>36869.18920449201</v>
      </c>
      <c r="F249" s="2">
        <v>42136.216233705163</v>
      </c>
      <c r="G249" s="2">
        <v>47403.243262918302</v>
      </c>
      <c r="H249" s="2">
        <v>52670.270292131449</v>
      </c>
      <c r="I249" s="2">
        <v>57937.297321344588</v>
      </c>
      <c r="J249" s="2">
        <v>63204.324350557727</v>
      </c>
      <c r="K249" s="2">
        <v>68471.351379770887</v>
      </c>
      <c r="L249" s="2">
        <v>73738.378408984019</v>
      </c>
      <c r="M249" s="2">
        <v>79005.405438197165</v>
      </c>
      <c r="N249" s="10">
        <v>1.4630000000000001</v>
      </c>
    </row>
    <row r="250" spans="1:14" x14ac:dyDescent="0.25">
      <c r="A250" s="59" t="s">
        <v>690</v>
      </c>
      <c r="B250" s="2">
        <v>17088.41318924892</v>
      </c>
      <c r="C250" s="2">
        <v>32474.096834020191</v>
      </c>
      <c r="D250" s="2">
        <v>38968.916200824227</v>
      </c>
      <c r="E250" s="2">
        <v>45463.735567628268</v>
      </c>
      <c r="F250" s="2">
        <v>51958.554934432308</v>
      </c>
      <c r="G250" s="2">
        <v>58453.374301236341</v>
      </c>
      <c r="H250" s="2">
        <v>64948.193668040381</v>
      </c>
      <c r="I250" s="2">
        <v>71443.013034844422</v>
      </c>
      <c r="J250" s="2">
        <v>77937.832401648455</v>
      </c>
      <c r="K250" s="2">
        <v>84432.651768452502</v>
      </c>
      <c r="L250" s="2">
        <v>90927.471135256535</v>
      </c>
      <c r="M250" s="2">
        <v>97422.290502060569</v>
      </c>
      <c r="N250" s="10">
        <v>1.4630000000000001</v>
      </c>
    </row>
    <row r="251" spans="1:14" x14ac:dyDescent="0.25">
      <c r="A251" s="59" t="s">
        <v>696</v>
      </c>
      <c r="B251" s="2">
        <v>17030.347486498991</v>
      </c>
      <c r="C251" s="2">
        <v>29411.849581785311</v>
      </c>
      <c r="D251" s="2">
        <v>35294.219498142367</v>
      </c>
      <c r="E251" s="2">
        <v>41176.589414499431</v>
      </c>
      <c r="F251" s="2">
        <v>47058.959330856502</v>
      </c>
      <c r="G251" s="2">
        <v>52941.329247213558</v>
      </c>
      <c r="H251" s="2">
        <v>58823.699163570622</v>
      </c>
      <c r="I251" s="2">
        <v>64706.069079927693</v>
      </c>
      <c r="J251" s="2">
        <v>70588.438996284749</v>
      </c>
      <c r="K251" s="2">
        <v>76470.808912641805</v>
      </c>
      <c r="L251" s="2">
        <v>82353.178828998862</v>
      </c>
      <c r="M251" s="2">
        <v>88235.548745355933</v>
      </c>
      <c r="N251" s="10">
        <v>1.4630000000000001</v>
      </c>
    </row>
    <row r="252" spans="1:14" x14ac:dyDescent="0.25">
      <c r="A252" s="59" t="s">
        <v>689</v>
      </c>
      <c r="B252" s="2">
        <v>17026.710262916298</v>
      </c>
      <c r="C252" s="2">
        <v>33337.881245930606</v>
      </c>
      <c r="D252" s="2">
        <v>40005.457495116723</v>
      </c>
      <c r="E252" s="2">
        <v>46673.033744302847</v>
      </c>
      <c r="F252" s="2">
        <v>53340.609993488972</v>
      </c>
      <c r="G252" s="2">
        <v>60008.186242675103</v>
      </c>
      <c r="H252" s="2">
        <v>66675.762491861213</v>
      </c>
      <c r="I252" s="2">
        <v>73343.338741047337</v>
      </c>
      <c r="J252" s="2">
        <v>80010.914990233447</v>
      </c>
      <c r="K252" s="2">
        <v>86678.491239419585</v>
      </c>
      <c r="L252" s="2">
        <v>93346.067488605695</v>
      </c>
      <c r="M252" s="2">
        <v>100013.6437377918</v>
      </c>
      <c r="N252" s="10">
        <v>1.4630000000000001</v>
      </c>
    </row>
    <row r="253" spans="1:14" x14ac:dyDescent="0.25">
      <c r="A253" s="59" t="s">
        <v>1045</v>
      </c>
      <c r="B253" s="2">
        <v>16903.18376411188</v>
      </c>
      <c r="C253" s="2">
        <v>31558.884021188609</v>
      </c>
      <c r="D253" s="2">
        <v>37870.660825426326</v>
      </c>
      <c r="E253" s="2">
        <v>44182.437629664048</v>
      </c>
      <c r="F253" s="2">
        <v>50494.214433901783</v>
      </c>
      <c r="G253" s="2">
        <v>56805.991238139497</v>
      </c>
      <c r="H253" s="2">
        <v>63117.768042377233</v>
      </c>
      <c r="I253" s="2">
        <v>69429.544846614954</v>
      </c>
      <c r="J253" s="2">
        <v>75741.321650852668</v>
      </c>
      <c r="K253" s="2">
        <v>82053.098455090396</v>
      </c>
      <c r="L253" s="2">
        <v>88364.87525932811</v>
      </c>
      <c r="M253" s="2">
        <v>94676.652063565838</v>
      </c>
      <c r="N253" s="10">
        <v>1.4630000000000001</v>
      </c>
    </row>
    <row r="254" spans="1:14" x14ac:dyDescent="0.25">
      <c r="A254" s="59" t="s">
        <v>699</v>
      </c>
      <c r="B254" s="2">
        <v>16872.590772808238</v>
      </c>
      <c r="C254" s="2">
        <v>27699.714996811708</v>
      </c>
      <c r="D254" s="2">
        <v>33239.65799617405</v>
      </c>
      <c r="E254" s="2">
        <v>38779.600995536392</v>
      </c>
      <c r="F254" s="2">
        <v>44319.543994898733</v>
      </c>
      <c r="G254" s="2">
        <v>49859.486994261068</v>
      </c>
      <c r="H254" s="2">
        <v>55399.429993623417</v>
      </c>
      <c r="I254" s="2">
        <v>60939.372992985773</v>
      </c>
      <c r="J254" s="2">
        <v>66479.3159923481</v>
      </c>
      <c r="K254" s="2">
        <v>72019.258991710449</v>
      </c>
      <c r="L254" s="2">
        <v>77559.201991072783</v>
      </c>
      <c r="M254" s="2">
        <v>83099.144990435132</v>
      </c>
      <c r="N254" s="10">
        <v>1.4630000000000001</v>
      </c>
    </row>
    <row r="255" spans="1:14" x14ac:dyDescent="0.25">
      <c r="A255" s="59" t="s">
        <v>648</v>
      </c>
      <c r="B255" s="2">
        <v>16848.747559200801</v>
      </c>
      <c r="C255" s="2">
        <v>29693.543581431619</v>
      </c>
      <c r="D255" s="2">
        <v>35632.25229771794</v>
      </c>
      <c r="E255" s="2">
        <v>41570.961014004257</v>
      </c>
      <c r="F255" s="2">
        <v>47509.669730290603</v>
      </c>
      <c r="G255" s="2">
        <v>53448.378446576913</v>
      </c>
      <c r="H255" s="2">
        <v>59387.087162863238</v>
      </c>
      <c r="I255" s="2">
        <v>65325.795879149569</v>
      </c>
      <c r="J255" s="2">
        <v>71264.504595435879</v>
      </c>
      <c r="K255" s="2">
        <v>77203.213311722211</v>
      </c>
      <c r="L255" s="2">
        <v>83141.922028008528</v>
      </c>
      <c r="M255" s="2">
        <v>89080.63074429486</v>
      </c>
      <c r="N255" s="10">
        <v>1.4630000000000001</v>
      </c>
    </row>
    <row r="256" spans="1:14" x14ac:dyDescent="0.25">
      <c r="A256" s="59" t="s">
        <v>692</v>
      </c>
      <c r="B256" s="2">
        <v>16700.945078918499</v>
      </c>
      <c r="C256" s="2">
        <v>31904.986594492071</v>
      </c>
      <c r="D256" s="2">
        <v>38285.983913390482</v>
      </c>
      <c r="E256" s="2">
        <v>44666.98123228889</v>
      </c>
      <c r="F256" s="2">
        <v>51047.978551187312</v>
      </c>
      <c r="G256" s="2">
        <v>57428.97587008572</v>
      </c>
      <c r="H256" s="2">
        <v>63809.973188984142</v>
      </c>
      <c r="I256" s="2">
        <v>70190.97050788255</v>
      </c>
      <c r="J256" s="2">
        <v>76571.967826780965</v>
      </c>
      <c r="K256" s="2">
        <v>82952.96514567938</v>
      </c>
      <c r="L256" s="2">
        <v>89333.96246457778</v>
      </c>
      <c r="M256" s="2">
        <v>95714.959783476195</v>
      </c>
      <c r="N256" s="10">
        <v>1.4630000000000001</v>
      </c>
    </row>
    <row r="257" spans="1:14" x14ac:dyDescent="0.25">
      <c r="A257" s="59" t="s">
        <v>671</v>
      </c>
      <c r="B257" s="2">
        <v>16635.327203638732</v>
      </c>
      <c r="C257" s="2">
        <v>26674.396521051669</v>
      </c>
      <c r="D257" s="2">
        <v>32009.275825262001</v>
      </c>
      <c r="E257" s="2">
        <v>37344.155129472332</v>
      </c>
      <c r="F257" s="2">
        <v>42679.034433682667</v>
      </c>
      <c r="G257" s="2">
        <v>48013.913737893003</v>
      </c>
      <c r="H257" s="2">
        <v>53348.793042103338</v>
      </c>
      <c r="I257" s="2">
        <v>58683.672346313673</v>
      </c>
      <c r="J257" s="2">
        <v>64018.551650524001</v>
      </c>
      <c r="K257" s="2">
        <v>69353.430954734344</v>
      </c>
      <c r="L257" s="2">
        <v>74688.310258944664</v>
      </c>
      <c r="M257" s="2">
        <v>80023.189563155</v>
      </c>
      <c r="N257" s="10">
        <v>1.4630000000000001</v>
      </c>
    </row>
    <row r="258" spans="1:14" x14ac:dyDescent="0.25">
      <c r="A258" s="59" t="s">
        <v>1055</v>
      </c>
      <c r="B258" s="2">
        <v>16375.296560430639</v>
      </c>
      <c r="C258" s="2">
        <v>15753.22682238535</v>
      </c>
      <c r="D258" s="2">
        <v>18903.87218686242</v>
      </c>
      <c r="E258" s="2">
        <v>22054.51755133949</v>
      </c>
      <c r="F258" s="2">
        <v>25205.16291581656</v>
      </c>
      <c r="G258" s="2">
        <v>28355.80828029363</v>
      </c>
      <c r="H258" s="2">
        <v>31506.4536447707</v>
      </c>
      <c r="I258" s="2">
        <v>34657.099009247773</v>
      </c>
      <c r="J258" s="2">
        <v>37807.744373724832</v>
      </c>
      <c r="K258" s="2">
        <v>40958.389738201913</v>
      </c>
      <c r="L258" s="2">
        <v>44109.035102678972</v>
      </c>
      <c r="M258" s="2">
        <v>47259.680467156053</v>
      </c>
      <c r="N258" s="10">
        <v>1.4630000000000001</v>
      </c>
    </row>
    <row r="259" spans="1:14" x14ac:dyDescent="0.25">
      <c r="A259" s="59" t="s">
        <v>693</v>
      </c>
      <c r="B259" s="2">
        <v>16281.79448881071</v>
      </c>
      <c r="C259" s="2">
        <v>33169.381586738316</v>
      </c>
      <c r="D259" s="2">
        <v>39803.257904085978</v>
      </c>
      <c r="E259" s="2">
        <v>46437.13422143364</v>
      </c>
      <c r="F259" s="2">
        <v>53071.010538781309</v>
      </c>
      <c r="G259" s="2">
        <v>59704.886856128971</v>
      </c>
      <c r="H259" s="2">
        <v>66338.763173476633</v>
      </c>
      <c r="I259" s="2">
        <v>72972.639490824309</v>
      </c>
      <c r="J259" s="2">
        <v>79606.515808171956</v>
      </c>
      <c r="K259" s="2">
        <v>86240.392125519633</v>
      </c>
      <c r="L259" s="2">
        <v>92874.26844286728</v>
      </c>
      <c r="M259" s="2">
        <v>99508.144760214956</v>
      </c>
      <c r="N259" s="10">
        <v>1.4630000000000001</v>
      </c>
    </row>
    <row r="260" spans="1:14" x14ac:dyDescent="0.25">
      <c r="A260" s="59" t="s">
        <v>1052</v>
      </c>
      <c r="B260" s="2">
        <v>16204.78356002042</v>
      </c>
      <c r="C260" s="2">
        <v>30413.54995256523</v>
      </c>
      <c r="D260" s="2">
        <v>36496.259943078272</v>
      </c>
      <c r="E260" s="2">
        <v>42578.969933591317</v>
      </c>
      <c r="F260" s="2">
        <v>48661.679924104363</v>
      </c>
      <c r="G260" s="2">
        <v>54744.389914617408</v>
      </c>
      <c r="H260" s="2">
        <v>60827.099905130453</v>
      </c>
      <c r="I260" s="2">
        <v>66909.809895643499</v>
      </c>
      <c r="J260" s="2">
        <v>72992.519886156544</v>
      </c>
      <c r="K260" s="2">
        <v>79075.229876669589</v>
      </c>
      <c r="L260" s="2">
        <v>85157.939867182635</v>
      </c>
      <c r="M260" s="2">
        <v>91240.64985769568</v>
      </c>
      <c r="N260" s="10">
        <v>1.4630000000000001</v>
      </c>
    </row>
    <row r="261" spans="1:14" x14ac:dyDescent="0.25">
      <c r="A261" s="59" t="s">
        <v>687</v>
      </c>
      <c r="B261" s="2">
        <v>15937.34013637673</v>
      </c>
      <c r="C261" s="2">
        <v>32008.391923692659</v>
      </c>
      <c r="D261" s="2">
        <v>38410.070308431197</v>
      </c>
      <c r="E261" s="2">
        <v>44811.748693169728</v>
      </c>
      <c r="F261" s="2">
        <v>51213.427077908273</v>
      </c>
      <c r="G261" s="2">
        <v>57615.105462646803</v>
      </c>
      <c r="H261" s="2">
        <v>64016.783847385334</v>
      </c>
      <c r="I261" s="2">
        <v>70418.462232123871</v>
      </c>
      <c r="J261" s="2">
        <v>76820.140616862394</v>
      </c>
      <c r="K261" s="2">
        <v>83221.819001600932</v>
      </c>
      <c r="L261" s="2">
        <v>89623.497386339455</v>
      </c>
      <c r="M261" s="2">
        <v>96025.175771077993</v>
      </c>
      <c r="N261" s="10">
        <v>1.4630000000000001</v>
      </c>
    </row>
    <row r="262" spans="1:14" x14ac:dyDescent="0.25">
      <c r="A262" s="59" t="s">
        <v>1051</v>
      </c>
      <c r="B262" s="2">
        <v>15777.900996843649</v>
      </c>
      <c r="C262" s="2">
        <v>29749.544698294219</v>
      </c>
      <c r="D262" s="2">
        <v>35699.453637953047</v>
      </c>
      <c r="E262" s="2">
        <v>41649.362577611901</v>
      </c>
      <c r="F262" s="2">
        <v>47599.271517270747</v>
      </c>
      <c r="G262" s="2">
        <v>53549.180456929593</v>
      </c>
      <c r="H262" s="2">
        <v>59499.089396588432</v>
      </c>
      <c r="I262" s="2">
        <v>65448.998336247278</v>
      </c>
      <c r="J262" s="2">
        <v>71398.907275906109</v>
      </c>
      <c r="K262" s="2">
        <v>77348.816215564962</v>
      </c>
      <c r="L262" s="2">
        <v>83298.725155223801</v>
      </c>
      <c r="M262" s="2">
        <v>89248.63409488264</v>
      </c>
      <c r="N262" s="10">
        <v>1.4630000000000001</v>
      </c>
    </row>
    <row r="263" spans="1:14" x14ac:dyDescent="0.25">
      <c r="A263" s="59" t="s">
        <v>691</v>
      </c>
      <c r="B263" s="2">
        <v>15716.36499024009</v>
      </c>
      <c r="C263" s="2">
        <v>30276.83272507993</v>
      </c>
      <c r="D263" s="2">
        <v>36332.199270095924</v>
      </c>
      <c r="E263" s="2">
        <v>42387.565815111913</v>
      </c>
      <c r="F263" s="2">
        <v>48442.932360127903</v>
      </c>
      <c r="G263" s="2">
        <v>54498.298905143893</v>
      </c>
      <c r="H263" s="2">
        <v>60553.665450159868</v>
      </c>
      <c r="I263" s="2">
        <v>66609.031995175857</v>
      </c>
      <c r="J263" s="2">
        <v>72664.398540191833</v>
      </c>
      <c r="K263" s="2">
        <v>78719.765085207837</v>
      </c>
      <c r="L263" s="2">
        <v>84775.131630223812</v>
      </c>
      <c r="M263" s="2">
        <v>90830.498175239802</v>
      </c>
      <c r="N263" s="10">
        <v>1.4630000000000001</v>
      </c>
    </row>
    <row r="264" spans="1:14" x14ac:dyDescent="0.25">
      <c r="A264" s="59" t="s">
        <v>1048</v>
      </c>
      <c r="B264" s="2">
        <v>15703.09427525146</v>
      </c>
      <c r="C264" s="2">
        <v>30402.210339754361</v>
      </c>
      <c r="D264" s="2">
        <v>36482.652407705231</v>
      </c>
      <c r="E264" s="2">
        <v>42563.0944756561</v>
      </c>
      <c r="F264" s="2">
        <v>48643.536543606977</v>
      </c>
      <c r="G264" s="2">
        <v>54723.978611557854</v>
      </c>
      <c r="H264" s="2">
        <v>60804.420679508723</v>
      </c>
      <c r="I264" s="2">
        <v>66884.8627474596</v>
      </c>
      <c r="J264" s="2">
        <v>72965.304815410462</v>
      </c>
      <c r="K264" s="2">
        <v>79045.746883361338</v>
      </c>
      <c r="L264" s="2">
        <v>85126.188951312201</v>
      </c>
      <c r="M264" s="2">
        <v>91206.631019263092</v>
      </c>
      <c r="N264" s="10">
        <v>1.4630000000000001</v>
      </c>
    </row>
    <row r="265" spans="1:14" x14ac:dyDescent="0.25">
      <c r="A265" s="59" t="s">
        <v>1050</v>
      </c>
      <c r="B265" s="2">
        <v>15693.37155746704</v>
      </c>
      <c r="C265" s="2">
        <v>29675.905755696211</v>
      </c>
      <c r="D265" s="2">
        <v>35611.086906835459</v>
      </c>
      <c r="E265" s="2">
        <v>41546.268057974703</v>
      </c>
      <c r="F265" s="2">
        <v>47481.449209113947</v>
      </c>
      <c r="G265" s="2">
        <v>53416.630360253177</v>
      </c>
      <c r="H265" s="2">
        <v>59351.811511392429</v>
      </c>
      <c r="I265" s="2">
        <v>65286.99266253168</v>
      </c>
      <c r="J265" s="2">
        <v>71222.173813670917</v>
      </c>
      <c r="K265" s="2">
        <v>77157.354964810162</v>
      </c>
      <c r="L265" s="2">
        <v>83092.536115949391</v>
      </c>
      <c r="M265" s="2">
        <v>89027.71726708865</v>
      </c>
      <c r="N265" s="10">
        <v>1.4630000000000001</v>
      </c>
    </row>
    <row r="266" spans="1:14" x14ac:dyDescent="0.25">
      <c r="A266" s="59" t="s">
        <v>708</v>
      </c>
      <c r="B266" s="2">
        <v>15624.28518952575</v>
      </c>
      <c r="C266" s="2">
        <v>27031.07389804209</v>
      </c>
      <c r="D266" s="2">
        <v>32437.288677650511</v>
      </c>
      <c r="E266" s="2">
        <v>37843.503457258921</v>
      </c>
      <c r="F266" s="2">
        <v>43249.718236867353</v>
      </c>
      <c r="G266" s="2">
        <v>48655.933016475763</v>
      </c>
      <c r="H266" s="2">
        <v>54062.14779608418</v>
      </c>
      <c r="I266" s="2">
        <v>59468.362575692598</v>
      </c>
      <c r="J266" s="2">
        <v>64874.577355301008</v>
      </c>
      <c r="K266" s="2">
        <v>70280.792134909439</v>
      </c>
      <c r="L266" s="2">
        <v>75687.006914517842</v>
      </c>
      <c r="M266" s="2">
        <v>81093.221694126274</v>
      </c>
      <c r="N266" s="10">
        <v>1.4630000000000001</v>
      </c>
    </row>
    <row r="267" spans="1:14" x14ac:dyDescent="0.25">
      <c r="A267" s="59" t="s">
        <v>710</v>
      </c>
      <c r="B267" s="2">
        <v>15580.872551089131</v>
      </c>
      <c r="C267" s="2">
        <v>18967.191009185321</v>
      </c>
      <c r="D267" s="2">
        <v>22760.62921102238</v>
      </c>
      <c r="E267" s="2">
        <v>26554.06741285944</v>
      </c>
      <c r="F267" s="2">
        <v>30347.505614696511</v>
      </c>
      <c r="G267" s="2">
        <v>34140.943816533567</v>
      </c>
      <c r="H267" s="2">
        <v>37934.382018370627</v>
      </c>
      <c r="I267" s="2">
        <v>41727.820220207701</v>
      </c>
      <c r="J267" s="2">
        <v>45521.258422044761</v>
      </c>
      <c r="K267" s="2">
        <v>49314.696623881828</v>
      </c>
      <c r="L267" s="2">
        <v>53108.134825718887</v>
      </c>
      <c r="M267" s="2">
        <v>56901.573027555947</v>
      </c>
      <c r="N267" s="10">
        <v>1.4630000000000001</v>
      </c>
    </row>
    <row r="268" spans="1:14" x14ac:dyDescent="0.25">
      <c r="A268" s="59" t="s">
        <v>706</v>
      </c>
      <c r="B268" s="2">
        <v>15516.04209588091</v>
      </c>
      <c r="C268" s="2">
        <v>25782.148040052951</v>
      </c>
      <c r="D268" s="2">
        <v>30938.57764806354</v>
      </c>
      <c r="E268" s="2">
        <v>36095.007256074117</v>
      </c>
      <c r="F268" s="2">
        <v>41251.436864084717</v>
      </c>
      <c r="G268" s="2">
        <v>46407.866472095309</v>
      </c>
      <c r="H268" s="2">
        <v>51564.296080105887</v>
      </c>
      <c r="I268" s="2">
        <v>56720.725688116487</v>
      </c>
      <c r="J268" s="2">
        <v>61877.155296127072</v>
      </c>
      <c r="K268" s="2">
        <v>67033.584904137664</v>
      </c>
      <c r="L268" s="2">
        <v>72190.014512148249</v>
      </c>
      <c r="M268" s="2">
        <v>77346.444120158849</v>
      </c>
      <c r="N268" s="10">
        <v>1.4630000000000001</v>
      </c>
    </row>
    <row r="269" spans="1:14" x14ac:dyDescent="0.25">
      <c r="A269" s="59" t="s">
        <v>711</v>
      </c>
      <c r="B269" s="2">
        <v>15485.825029506281</v>
      </c>
      <c r="C269" s="2">
        <v>16487.769633357231</v>
      </c>
      <c r="D269" s="2">
        <v>19785.323560028679</v>
      </c>
      <c r="E269" s="2">
        <v>23082.877486700119</v>
      </c>
      <c r="F269" s="2">
        <v>26380.431413371571</v>
      </c>
      <c r="G269" s="2">
        <v>29677.985340043018</v>
      </c>
      <c r="H269" s="2">
        <v>32975.539266714462</v>
      </c>
      <c r="I269" s="2">
        <v>36273.09319338591</v>
      </c>
      <c r="J269" s="2">
        <v>39570.647120057351</v>
      </c>
      <c r="K269" s="2">
        <v>42868.201046728813</v>
      </c>
      <c r="L269" s="2">
        <v>46165.754973400253</v>
      </c>
      <c r="M269" s="2">
        <v>49463.308900071686</v>
      </c>
      <c r="N269" s="10">
        <v>1.4630000000000001</v>
      </c>
    </row>
    <row r="270" spans="1:14" x14ac:dyDescent="0.25">
      <c r="A270" s="59" t="s">
        <v>1060</v>
      </c>
      <c r="B270" s="2">
        <v>15481.24804485962</v>
      </c>
      <c r="C270" s="2">
        <v>19486.08198675725</v>
      </c>
      <c r="D270" s="2">
        <v>23383.29838410869</v>
      </c>
      <c r="E270" s="2">
        <v>27280.514781460141</v>
      </c>
      <c r="F270" s="2">
        <v>31177.731178811591</v>
      </c>
      <c r="G270" s="2">
        <v>35074.947576163053</v>
      </c>
      <c r="H270" s="2">
        <v>38972.163973514493</v>
      </c>
      <c r="I270" s="2">
        <v>42869.380370865947</v>
      </c>
      <c r="J270" s="2">
        <v>46766.596768217387</v>
      </c>
      <c r="K270" s="2">
        <v>50663.813165568841</v>
      </c>
      <c r="L270" s="2">
        <v>54561.029562920288</v>
      </c>
      <c r="M270" s="2">
        <v>58458.245960271743</v>
      </c>
      <c r="N270" s="10">
        <v>1.4630000000000001</v>
      </c>
    </row>
    <row r="271" spans="1:14" x14ac:dyDescent="0.25">
      <c r="A271" s="59" t="s">
        <v>604</v>
      </c>
      <c r="B271" s="2">
        <v>15289.905427451709</v>
      </c>
      <c r="C271" s="2">
        <v>32865.984570820772</v>
      </c>
      <c r="D271" s="2">
        <v>39439.181484984932</v>
      </c>
      <c r="E271" s="2">
        <v>46012.378399149078</v>
      </c>
      <c r="F271" s="2">
        <v>52585.575313313238</v>
      </c>
      <c r="G271" s="2">
        <v>59158.772227477391</v>
      </c>
      <c r="H271" s="2">
        <v>65731.969141641544</v>
      </c>
      <c r="I271" s="2">
        <v>72305.166055805705</v>
      </c>
      <c r="J271" s="2">
        <v>78878.36296996985</v>
      </c>
      <c r="K271" s="2">
        <v>85451.559884134011</v>
      </c>
      <c r="L271" s="2">
        <v>92024.756798298156</v>
      </c>
      <c r="M271" s="2">
        <v>98597.953712462317</v>
      </c>
      <c r="N271" s="10">
        <v>1.4630000000000001</v>
      </c>
    </row>
    <row r="272" spans="1:14" x14ac:dyDescent="0.25">
      <c r="A272" s="59" t="s">
        <v>629</v>
      </c>
      <c r="B272" s="2">
        <v>15027.855042178529</v>
      </c>
      <c r="C272" s="2">
        <v>57609.825767363363</v>
      </c>
      <c r="D272" s="2">
        <v>69131.790920836036</v>
      </c>
      <c r="E272" s="2">
        <v>80653.756074308709</v>
      </c>
      <c r="F272" s="2">
        <v>92175.721227781381</v>
      </c>
      <c r="G272" s="2">
        <v>103697.6863812541</v>
      </c>
      <c r="H272" s="2">
        <v>115219.6515347267</v>
      </c>
      <c r="I272" s="2">
        <v>126741.6166881994</v>
      </c>
      <c r="J272" s="2">
        <v>138263.5818416721</v>
      </c>
      <c r="K272" s="2">
        <v>149785.54699514469</v>
      </c>
      <c r="L272" s="2">
        <v>161307.51214861739</v>
      </c>
      <c r="M272" s="2">
        <v>172829.47730209009</v>
      </c>
      <c r="N272" s="10">
        <v>1.4630000000000001</v>
      </c>
    </row>
    <row r="273" spans="1:14" x14ac:dyDescent="0.25">
      <c r="A273" s="59" t="s">
        <v>697</v>
      </c>
      <c r="B273" s="2">
        <v>15000.646932415841</v>
      </c>
      <c r="C273" s="2">
        <v>29899.402453396749</v>
      </c>
      <c r="D273" s="2">
        <v>35879.282944076098</v>
      </c>
      <c r="E273" s="2">
        <v>41859.16343475545</v>
      </c>
      <c r="F273" s="2">
        <v>47839.043925434802</v>
      </c>
      <c r="G273" s="2">
        <v>53818.924416114147</v>
      </c>
      <c r="H273" s="2">
        <v>59798.804906793499</v>
      </c>
      <c r="I273" s="2">
        <v>65778.685397472858</v>
      </c>
      <c r="J273" s="2">
        <v>71758.565888152196</v>
      </c>
      <c r="K273" s="2">
        <v>77738.446378831548</v>
      </c>
      <c r="L273" s="2">
        <v>83718.3268695109</v>
      </c>
      <c r="M273" s="2">
        <v>89698.207360190252</v>
      </c>
      <c r="N273" s="10">
        <v>1.4630000000000001</v>
      </c>
    </row>
    <row r="274" spans="1:14" x14ac:dyDescent="0.25">
      <c r="A274" s="59" t="s">
        <v>1251</v>
      </c>
      <c r="B274" s="2">
        <v>14993.652947258621</v>
      </c>
      <c r="C274" s="2">
        <v>28200.667761174649</v>
      </c>
      <c r="D274" s="2">
        <v>33840.801313409582</v>
      </c>
      <c r="E274" s="2">
        <v>39480.934865644507</v>
      </c>
      <c r="F274" s="2">
        <v>45121.068417879447</v>
      </c>
      <c r="G274" s="2">
        <v>50761.201970114373</v>
      </c>
      <c r="H274" s="2">
        <v>56401.335522349313</v>
      </c>
      <c r="I274" s="2">
        <v>62041.469074584238</v>
      </c>
      <c r="J274" s="2">
        <v>67681.602626819164</v>
      </c>
      <c r="K274" s="2">
        <v>73321.736179054104</v>
      </c>
      <c r="L274" s="2">
        <v>78961.869731289029</v>
      </c>
      <c r="M274" s="2">
        <v>84602.003283523954</v>
      </c>
      <c r="N274" s="10">
        <v>1.4630000000000001</v>
      </c>
    </row>
    <row r="275" spans="1:14" x14ac:dyDescent="0.25">
      <c r="A275" s="59" t="s">
        <v>709</v>
      </c>
      <c r="B275" s="2">
        <v>14911.3611343755</v>
      </c>
      <c r="C275" s="2">
        <v>28622.54272049736</v>
      </c>
      <c r="D275" s="2">
        <v>34347.051264596827</v>
      </c>
      <c r="E275" s="2">
        <v>40071.559808696307</v>
      </c>
      <c r="F275" s="2">
        <v>45796.068352795788</v>
      </c>
      <c r="G275" s="2">
        <v>51520.576896895247</v>
      </c>
      <c r="H275" s="2">
        <v>57245.085440994728</v>
      </c>
      <c r="I275" s="2">
        <v>62969.593985094209</v>
      </c>
      <c r="J275" s="2">
        <v>68694.102529193668</v>
      </c>
      <c r="K275" s="2">
        <v>74418.611073293156</v>
      </c>
      <c r="L275" s="2">
        <v>80143.119617392615</v>
      </c>
      <c r="M275" s="2">
        <v>85867.628161492088</v>
      </c>
      <c r="N275" s="10">
        <v>1.4630000000000001</v>
      </c>
    </row>
    <row r="276" spans="1:14" x14ac:dyDescent="0.25">
      <c r="A276" s="59" t="s">
        <v>338</v>
      </c>
      <c r="B276" s="2">
        <v>14896.124968260139</v>
      </c>
      <c r="C276" s="2">
        <v>27936.986623741181</v>
      </c>
      <c r="D276" s="2">
        <v>33524.38394848942</v>
      </c>
      <c r="E276" s="2">
        <v>39111.781273237662</v>
      </c>
      <c r="F276" s="2">
        <v>44699.178597985898</v>
      </c>
      <c r="G276" s="2">
        <v>50286.575922734133</v>
      </c>
      <c r="H276" s="2">
        <v>55873.973247482369</v>
      </c>
      <c r="I276" s="2">
        <v>61461.370572230611</v>
      </c>
      <c r="J276" s="2">
        <v>67048.767896978839</v>
      </c>
      <c r="K276" s="2">
        <v>72636.165221727075</v>
      </c>
      <c r="L276" s="2">
        <v>78223.56254647531</v>
      </c>
      <c r="M276" s="2">
        <v>83810.959871223546</v>
      </c>
      <c r="N276" s="10">
        <v>1.4630000000000001</v>
      </c>
    </row>
    <row r="277" spans="1:14" x14ac:dyDescent="0.25">
      <c r="A277" s="59" t="s">
        <v>1042</v>
      </c>
      <c r="B277" s="2">
        <v>14798.11562374751</v>
      </c>
      <c r="C277" s="2">
        <v>29870.46555087623</v>
      </c>
      <c r="D277" s="2">
        <v>35844.558661051473</v>
      </c>
      <c r="E277" s="2">
        <v>41818.651771226723</v>
      </c>
      <c r="F277" s="2">
        <v>47792.744881401974</v>
      </c>
      <c r="G277" s="2">
        <v>53766.837991577217</v>
      </c>
      <c r="H277" s="2">
        <v>59740.93110175246</v>
      </c>
      <c r="I277" s="2">
        <v>65715.02421192771</v>
      </c>
      <c r="J277" s="2">
        <v>71689.117322102946</v>
      </c>
      <c r="K277" s="2">
        <v>77663.210432278196</v>
      </c>
      <c r="L277" s="2">
        <v>83637.303542453432</v>
      </c>
      <c r="M277" s="2">
        <v>89611.396652628697</v>
      </c>
      <c r="N277" s="10">
        <v>1.4630000000000001</v>
      </c>
    </row>
    <row r="278" spans="1:14" x14ac:dyDescent="0.25">
      <c r="A278" s="59" t="s">
        <v>683</v>
      </c>
      <c r="B278" s="2">
        <v>14792.737557784611</v>
      </c>
      <c r="C278" s="2">
        <v>27722.472305062161</v>
      </c>
      <c r="D278" s="2">
        <v>33266.966766074591</v>
      </c>
      <c r="E278" s="2">
        <v>38811.46122708702</v>
      </c>
      <c r="F278" s="2">
        <v>44355.955688099457</v>
      </c>
      <c r="G278" s="2">
        <v>49900.450149111894</v>
      </c>
      <c r="H278" s="2">
        <v>55444.944610124323</v>
      </c>
      <c r="I278" s="2">
        <v>60989.43907113676</v>
      </c>
      <c r="J278" s="2">
        <v>66533.933532149182</v>
      </c>
      <c r="K278" s="2">
        <v>72078.427993161618</v>
      </c>
      <c r="L278" s="2">
        <v>77622.92245417404</v>
      </c>
      <c r="M278" s="2">
        <v>83167.416915186477</v>
      </c>
      <c r="N278" s="10">
        <v>1.4630000000000001</v>
      </c>
    </row>
    <row r="279" spans="1:14" x14ac:dyDescent="0.25">
      <c r="A279" s="59" t="s">
        <v>714</v>
      </c>
      <c r="B279" s="2">
        <v>14727.566857003771</v>
      </c>
      <c r="C279" s="2">
        <v>20157.993445214051</v>
      </c>
      <c r="D279" s="2">
        <v>24189.592134256862</v>
      </c>
      <c r="E279" s="2">
        <v>28221.190823299668</v>
      </c>
      <c r="F279" s="2">
        <v>32252.789512342479</v>
      </c>
      <c r="G279" s="2">
        <v>36284.388201385293</v>
      </c>
      <c r="H279" s="2">
        <v>40315.986890428103</v>
      </c>
      <c r="I279" s="2">
        <v>44347.585579470913</v>
      </c>
      <c r="J279" s="2">
        <v>48379.184268513724</v>
      </c>
      <c r="K279" s="2">
        <v>52410.782957556527</v>
      </c>
      <c r="L279" s="2">
        <v>56442.381646599337</v>
      </c>
      <c r="M279" s="2">
        <v>60473.980335642147</v>
      </c>
      <c r="N279" s="10">
        <v>1.4630000000000001</v>
      </c>
    </row>
    <row r="280" spans="1:14" x14ac:dyDescent="0.25">
      <c r="A280" s="59" t="s">
        <v>704</v>
      </c>
      <c r="B280" s="2">
        <v>14526.51483590904</v>
      </c>
      <c r="C280" s="2">
        <v>27348.091133428119</v>
      </c>
      <c r="D280" s="2">
        <v>32817.709360113739</v>
      </c>
      <c r="E280" s="2">
        <v>38287.327586799358</v>
      </c>
      <c r="F280" s="2">
        <v>43756.945813484977</v>
      </c>
      <c r="G280" s="2">
        <v>49226.564040170611</v>
      </c>
      <c r="H280" s="2">
        <v>54696.182266856231</v>
      </c>
      <c r="I280" s="2">
        <v>60165.800493541858</v>
      </c>
      <c r="J280" s="2">
        <v>65635.418720227477</v>
      </c>
      <c r="K280" s="2">
        <v>71105.036946913096</v>
      </c>
      <c r="L280" s="2">
        <v>76574.655173598716</v>
      </c>
      <c r="M280" s="2">
        <v>82044.27340028435</v>
      </c>
      <c r="N280" s="10">
        <v>1.4630000000000001</v>
      </c>
    </row>
    <row r="281" spans="1:14" x14ac:dyDescent="0.25">
      <c r="A281" s="59" t="s">
        <v>703</v>
      </c>
      <c r="B281" s="2">
        <v>14484.202864724009</v>
      </c>
      <c r="C281" s="2">
        <v>27689.656099682001</v>
      </c>
      <c r="D281" s="2">
        <v>33227.587319618397</v>
      </c>
      <c r="E281" s="2">
        <v>38765.518539554803</v>
      </c>
      <c r="F281" s="2">
        <v>44303.449759491203</v>
      </c>
      <c r="G281" s="2">
        <v>49841.380979427588</v>
      </c>
      <c r="H281" s="2">
        <v>55379.312199363987</v>
      </c>
      <c r="I281" s="2">
        <v>60917.243419300401</v>
      </c>
      <c r="J281" s="2">
        <v>66455.174639236793</v>
      </c>
      <c r="K281" s="2">
        <v>71993.1058591732</v>
      </c>
      <c r="L281" s="2">
        <v>77531.037079109592</v>
      </c>
      <c r="M281" s="2">
        <v>83068.968299045984</v>
      </c>
      <c r="N281" s="10">
        <v>1.4630000000000001</v>
      </c>
    </row>
    <row r="282" spans="1:14" x14ac:dyDescent="0.25">
      <c r="A282" s="59" t="s">
        <v>1252</v>
      </c>
      <c r="B282" s="2">
        <v>14406.842794262169</v>
      </c>
      <c r="C282" s="2">
        <v>27625.1508495046</v>
      </c>
      <c r="D282" s="2">
        <v>33150.181019405507</v>
      </c>
      <c r="E282" s="2">
        <v>38675.211189306443</v>
      </c>
      <c r="F282" s="2">
        <v>44200.241359207357</v>
      </c>
      <c r="G282" s="2">
        <v>49725.271529108271</v>
      </c>
      <c r="H282" s="2">
        <v>55250.301699009193</v>
      </c>
      <c r="I282" s="2">
        <v>60775.331868910107</v>
      </c>
      <c r="J282" s="2">
        <v>66300.362038811028</v>
      </c>
      <c r="K282" s="2">
        <v>71825.392208711957</v>
      </c>
      <c r="L282" s="2">
        <v>77350.422378612871</v>
      </c>
      <c r="M282" s="2">
        <v>82875.452548513786</v>
      </c>
      <c r="N282" s="10">
        <v>1.4630000000000001</v>
      </c>
    </row>
    <row r="283" spans="1:14" x14ac:dyDescent="0.25">
      <c r="A283" s="59" t="s">
        <v>1066</v>
      </c>
      <c r="B283" s="2">
        <v>14403.181293482219</v>
      </c>
      <c r="C283" s="2">
        <v>19439.10259319855</v>
      </c>
      <c r="D283" s="2">
        <v>23326.92311183826</v>
      </c>
      <c r="E283" s="2">
        <v>27214.743630477969</v>
      </c>
      <c r="F283" s="2">
        <v>31102.564149117679</v>
      </c>
      <c r="G283" s="2">
        <v>34990.384667757389</v>
      </c>
      <c r="H283" s="2">
        <v>38878.205186397099</v>
      </c>
      <c r="I283" s="2">
        <v>42766.025705036809</v>
      </c>
      <c r="J283" s="2">
        <v>46653.846223676519</v>
      </c>
      <c r="K283" s="2">
        <v>50541.666742316229</v>
      </c>
      <c r="L283" s="2">
        <v>54429.487260955939</v>
      </c>
      <c r="M283" s="2">
        <v>58317.307779595649</v>
      </c>
      <c r="N283" s="10">
        <v>1.4630000000000001</v>
      </c>
    </row>
    <row r="284" spans="1:14" x14ac:dyDescent="0.25">
      <c r="A284" s="59" t="s">
        <v>645</v>
      </c>
      <c r="B284" s="2">
        <v>14351.603637152069</v>
      </c>
      <c r="C284" s="2">
        <v>26837.062012242131</v>
      </c>
      <c r="D284" s="2">
        <v>32204.474414690561</v>
      </c>
      <c r="E284" s="2">
        <v>37571.886817138977</v>
      </c>
      <c r="F284" s="2">
        <v>42939.29921958741</v>
      </c>
      <c r="G284" s="2">
        <v>48306.711622035837</v>
      </c>
      <c r="H284" s="2">
        <v>53674.124024484263</v>
      </c>
      <c r="I284" s="2">
        <v>59041.536426932696</v>
      </c>
      <c r="J284" s="2">
        <v>64408.948829381123</v>
      </c>
      <c r="K284" s="2">
        <v>69776.361231829549</v>
      </c>
      <c r="L284" s="2">
        <v>75143.773634277968</v>
      </c>
      <c r="M284" s="2">
        <v>80511.186036726402</v>
      </c>
      <c r="N284" s="10">
        <v>1.4630000000000001</v>
      </c>
    </row>
    <row r="285" spans="1:14" x14ac:dyDescent="0.25">
      <c r="A285" s="59" t="s">
        <v>1054</v>
      </c>
      <c r="B285" s="2">
        <v>14219.073055051729</v>
      </c>
      <c r="C285" s="2">
        <v>28140.518614972541</v>
      </c>
      <c r="D285" s="2">
        <v>33768.622337967048</v>
      </c>
      <c r="E285" s="2">
        <v>39396.726060961562</v>
      </c>
      <c r="F285" s="2">
        <v>45024.829783956069</v>
      </c>
      <c r="G285" s="2">
        <v>50652.933506950583</v>
      </c>
      <c r="H285" s="2">
        <v>56281.037229945083</v>
      </c>
      <c r="I285" s="2">
        <v>61909.140952939597</v>
      </c>
      <c r="J285" s="2">
        <v>67537.244675934096</v>
      </c>
      <c r="K285" s="2">
        <v>73165.348398928603</v>
      </c>
      <c r="L285" s="2">
        <v>78793.45212192311</v>
      </c>
      <c r="M285" s="2">
        <v>84421.555844917631</v>
      </c>
      <c r="N285" s="10">
        <v>1.4630000000000001</v>
      </c>
    </row>
    <row r="286" spans="1:14" x14ac:dyDescent="0.25">
      <c r="A286" s="59" t="s">
        <v>1253</v>
      </c>
      <c r="B286" s="2">
        <v>14160.694499973921</v>
      </c>
      <c r="C286" s="2">
        <v>27576.027211398879</v>
      </c>
      <c r="D286" s="2">
        <v>33091.23265367865</v>
      </c>
      <c r="E286" s="2">
        <v>38606.438095958423</v>
      </c>
      <c r="F286" s="2">
        <v>44121.643538238197</v>
      </c>
      <c r="G286" s="2">
        <v>49636.848980517978</v>
      </c>
      <c r="H286" s="2">
        <v>55152.054422797752</v>
      </c>
      <c r="I286" s="2">
        <v>60667.259865077533</v>
      </c>
      <c r="J286" s="2">
        <v>66182.465307357299</v>
      </c>
      <c r="K286" s="2">
        <v>71697.67074963708</v>
      </c>
      <c r="L286" s="2">
        <v>77212.876191916846</v>
      </c>
      <c r="M286" s="2">
        <v>82728.081634196627</v>
      </c>
      <c r="N286" s="10">
        <v>1.4630000000000001</v>
      </c>
    </row>
    <row r="287" spans="1:14" x14ac:dyDescent="0.25">
      <c r="A287" s="59" t="s">
        <v>1059</v>
      </c>
      <c r="B287" s="2">
        <v>14146.36710982996</v>
      </c>
      <c r="C287" s="2">
        <v>26591.751617938749</v>
      </c>
      <c r="D287" s="2">
        <v>31910.1019415265</v>
      </c>
      <c r="E287" s="2">
        <v>37228.452265114247</v>
      </c>
      <c r="F287" s="2">
        <v>42546.802588701998</v>
      </c>
      <c r="G287" s="2">
        <v>47865.152912289763</v>
      </c>
      <c r="H287" s="2">
        <v>53183.503235877513</v>
      </c>
      <c r="I287" s="2">
        <v>58501.853559465257</v>
      </c>
      <c r="J287" s="2">
        <v>63820.203883053007</v>
      </c>
      <c r="K287" s="2">
        <v>69138.554206640765</v>
      </c>
      <c r="L287" s="2">
        <v>74456.904530228509</v>
      </c>
      <c r="M287" s="2">
        <v>79775.254853816266</v>
      </c>
      <c r="N287" s="10">
        <v>1.4630000000000001</v>
      </c>
    </row>
    <row r="288" spans="1:14" x14ac:dyDescent="0.25">
      <c r="A288" s="59" t="s">
        <v>1064</v>
      </c>
      <c r="B288" s="2">
        <v>14117.790314237511</v>
      </c>
      <c r="C288" s="2">
        <v>17075.234018466799</v>
      </c>
      <c r="D288" s="2">
        <v>20490.280822160159</v>
      </c>
      <c r="E288" s="2">
        <v>23905.327625853519</v>
      </c>
      <c r="F288" s="2">
        <v>27320.37442954689</v>
      </c>
      <c r="G288" s="2">
        <v>30735.421233240249</v>
      </c>
      <c r="H288" s="2">
        <v>34150.468036933613</v>
      </c>
      <c r="I288" s="2">
        <v>37565.514840626973</v>
      </c>
      <c r="J288" s="2">
        <v>40980.561644320333</v>
      </c>
      <c r="K288" s="2">
        <v>44395.608448013692</v>
      </c>
      <c r="L288" s="2">
        <v>47810.655251707038</v>
      </c>
      <c r="M288" s="2">
        <v>51225.702055400412</v>
      </c>
      <c r="N288" s="10">
        <v>1.4630000000000001</v>
      </c>
    </row>
    <row r="289" spans="1:14" x14ac:dyDescent="0.25">
      <c r="A289" s="59" t="s">
        <v>1073</v>
      </c>
      <c r="B289" s="2">
        <v>14033.62799043719</v>
      </c>
      <c r="C289" s="2">
        <v>26296.180393033599</v>
      </c>
      <c r="D289" s="2">
        <v>31555.416471640321</v>
      </c>
      <c r="E289" s="2">
        <v>36814.652550247039</v>
      </c>
      <c r="F289" s="2">
        <v>42073.888628853761</v>
      </c>
      <c r="G289" s="2">
        <v>47333.124707460483</v>
      </c>
      <c r="H289" s="2">
        <v>52592.360786067198</v>
      </c>
      <c r="I289" s="2">
        <v>57851.59686467392</v>
      </c>
      <c r="J289" s="2">
        <v>63110.832943280628</v>
      </c>
      <c r="K289" s="2">
        <v>68370.069021887364</v>
      </c>
      <c r="L289" s="2">
        <v>73629.305100494079</v>
      </c>
      <c r="M289" s="2">
        <v>78888.541179100794</v>
      </c>
      <c r="N289" s="10">
        <v>1.4630000000000001</v>
      </c>
    </row>
    <row r="290" spans="1:14" x14ac:dyDescent="0.25">
      <c r="A290" s="59" t="s">
        <v>1063</v>
      </c>
      <c r="B290" s="2">
        <v>14024.075532818981</v>
      </c>
      <c r="C290" s="2">
        <v>26996.279995693199</v>
      </c>
      <c r="D290" s="2">
        <v>32395.53599483184</v>
      </c>
      <c r="E290" s="2">
        <v>37794.791993970473</v>
      </c>
      <c r="F290" s="2">
        <v>43194.047993109118</v>
      </c>
      <c r="G290" s="2">
        <v>48593.303992247762</v>
      </c>
      <c r="H290" s="2">
        <v>53992.559991386399</v>
      </c>
      <c r="I290" s="2">
        <v>59391.815990525043</v>
      </c>
      <c r="J290" s="2">
        <v>64791.071989663673</v>
      </c>
      <c r="K290" s="2">
        <v>70190.327988802324</v>
      </c>
      <c r="L290" s="2">
        <v>75589.583987940947</v>
      </c>
      <c r="M290" s="2">
        <v>80988.839987079598</v>
      </c>
      <c r="N290" s="10">
        <v>1.4630000000000001</v>
      </c>
    </row>
    <row r="291" spans="1:14" x14ac:dyDescent="0.25">
      <c r="A291" s="59" t="s">
        <v>1056</v>
      </c>
      <c r="B291" s="2">
        <v>13913.643407825681</v>
      </c>
      <c r="C291" s="2">
        <v>28137.534537315671</v>
      </c>
      <c r="D291" s="2">
        <v>33765.041444778813</v>
      </c>
      <c r="E291" s="2">
        <v>39392.548352241938</v>
      </c>
      <c r="F291" s="2">
        <v>45020.055259705077</v>
      </c>
      <c r="G291" s="2">
        <v>50647.562167168209</v>
      </c>
      <c r="H291" s="2">
        <v>56275.069074631341</v>
      </c>
      <c r="I291" s="2">
        <v>61902.57598209448</v>
      </c>
      <c r="J291" s="2">
        <v>67530.082889557612</v>
      </c>
      <c r="K291" s="2">
        <v>73157.589797020744</v>
      </c>
      <c r="L291" s="2">
        <v>78785.096704483876</v>
      </c>
      <c r="M291" s="2">
        <v>84412.603611947008</v>
      </c>
      <c r="N291" s="10">
        <v>1.4630000000000001</v>
      </c>
    </row>
    <row r="292" spans="1:14" x14ac:dyDescent="0.25">
      <c r="A292" s="59" t="s">
        <v>718</v>
      </c>
      <c r="B292" s="2">
        <v>13867.968255066189</v>
      </c>
      <c r="C292" s="2">
        <v>27314.162614550929</v>
      </c>
      <c r="D292" s="2">
        <v>32776.995137461119</v>
      </c>
      <c r="E292" s="2">
        <v>38239.827660371302</v>
      </c>
      <c r="F292" s="2">
        <v>43702.660183281492</v>
      </c>
      <c r="G292" s="2">
        <v>49165.492706191682</v>
      </c>
      <c r="H292" s="2">
        <v>54628.325229101873</v>
      </c>
      <c r="I292" s="2">
        <v>60091.157752012063</v>
      </c>
      <c r="J292" s="2">
        <v>65553.990274922238</v>
      </c>
      <c r="K292" s="2">
        <v>71016.822797832428</v>
      </c>
      <c r="L292" s="2">
        <v>76479.655320742604</v>
      </c>
      <c r="M292" s="2">
        <v>81942.487843652794</v>
      </c>
      <c r="N292" s="10">
        <v>1.4630000000000001</v>
      </c>
    </row>
    <row r="293" spans="1:14" x14ac:dyDescent="0.25">
      <c r="A293" s="59" t="s">
        <v>716</v>
      </c>
      <c r="B293" s="2">
        <v>13857.92083928047</v>
      </c>
      <c r="C293" s="2">
        <v>26384.03810534337</v>
      </c>
      <c r="D293" s="2">
        <v>31660.845726412041</v>
      </c>
      <c r="E293" s="2">
        <v>36937.653347480707</v>
      </c>
      <c r="F293" s="2">
        <v>42214.460968549392</v>
      </c>
      <c r="G293" s="2">
        <v>47491.268589618063</v>
      </c>
      <c r="H293" s="2">
        <v>52768.076210686733</v>
      </c>
      <c r="I293" s="2">
        <v>58044.883831755411</v>
      </c>
      <c r="J293" s="2">
        <v>63321.691452824067</v>
      </c>
      <c r="K293" s="2">
        <v>68598.499073892759</v>
      </c>
      <c r="L293" s="2">
        <v>73875.306694961415</v>
      </c>
      <c r="M293" s="2">
        <v>79152.1143160301</v>
      </c>
      <c r="N293" s="10">
        <v>1.4630000000000001</v>
      </c>
    </row>
    <row r="294" spans="1:14" x14ac:dyDescent="0.25">
      <c r="A294" s="59" t="s">
        <v>713</v>
      </c>
      <c r="B294" s="2">
        <v>13842.11918600954</v>
      </c>
      <c r="C294" s="2">
        <v>26638.121884387259</v>
      </c>
      <c r="D294" s="2">
        <v>31965.74626126471</v>
      </c>
      <c r="E294" s="2">
        <v>37293.370638142173</v>
      </c>
      <c r="F294" s="2">
        <v>42620.995015019616</v>
      </c>
      <c r="G294" s="2">
        <v>47948.619391897068</v>
      </c>
      <c r="H294" s="2">
        <v>53276.243768774533</v>
      </c>
      <c r="I294" s="2">
        <v>58603.868145651977</v>
      </c>
      <c r="J294" s="2">
        <v>63931.492522529428</v>
      </c>
      <c r="K294" s="2">
        <v>69259.116899406887</v>
      </c>
      <c r="L294" s="2">
        <v>74586.741276284331</v>
      </c>
      <c r="M294" s="2">
        <v>79914.365653161789</v>
      </c>
      <c r="N294" s="10">
        <v>1.4630000000000001</v>
      </c>
    </row>
    <row r="295" spans="1:14" x14ac:dyDescent="0.25">
      <c r="A295" s="59" t="s">
        <v>1070</v>
      </c>
      <c r="B295" s="2">
        <v>13685.10408789437</v>
      </c>
      <c r="C295" s="2">
        <v>25450.62594565552</v>
      </c>
      <c r="D295" s="2">
        <v>30540.75113478662</v>
      </c>
      <c r="E295" s="2">
        <v>35630.876323917721</v>
      </c>
      <c r="F295" s="2">
        <v>40721.001513048832</v>
      </c>
      <c r="G295" s="2">
        <v>45811.126702179929</v>
      </c>
      <c r="H295" s="2">
        <v>50901.251891311033</v>
      </c>
      <c r="I295" s="2">
        <v>55991.377080442137</v>
      </c>
      <c r="J295" s="2">
        <v>61081.502269573233</v>
      </c>
      <c r="K295" s="2">
        <v>66171.627458704344</v>
      </c>
      <c r="L295" s="2">
        <v>71261.752647835441</v>
      </c>
      <c r="M295" s="2">
        <v>76351.877836966552</v>
      </c>
      <c r="N295" s="10">
        <v>1.4630000000000001</v>
      </c>
    </row>
    <row r="296" spans="1:14" x14ac:dyDescent="0.25">
      <c r="A296" s="59" t="s">
        <v>816</v>
      </c>
      <c r="B296" s="2">
        <v>13551.71762059651</v>
      </c>
      <c r="C296" s="2">
        <v>21723.91143918411</v>
      </c>
      <c r="D296" s="2">
        <v>26068.693727020931</v>
      </c>
      <c r="E296" s="2">
        <v>30413.476014857759</v>
      </c>
      <c r="F296" s="2">
        <v>34758.258302694587</v>
      </c>
      <c r="G296" s="2">
        <v>39103.040590531396</v>
      </c>
      <c r="H296" s="2">
        <v>43447.822878368228</v>
      </c>
      <c r="I296" s="2">
        <v>47792.605166205052</v>
      </c>
      <c r="J296" s="2">
        <v>52137.387454041869</v>
      </c>
      <c r="K296" s="2">
        <v>56482.169741878701</v>
      </c>
      <c r="L296" s="2">
        <v>60826.952029715518</v>
      </c>
      <c r="M296" s="2">
        <v>65171.734317552342</v>
      </c>
      <c r="N296" s="10">
        <v>1.4630000000000001</v>
      </c>
    </row>
    <row r="297" spans="1:14" x14ac:dyDescent="0.25">
      <c r="A297" s="59" t="s">
        <v>698</v>
      </c>
      <c r="B297" s="2">
        <v>13524.229851340981</v>
      </c>
      <c r="C297" s="2">
        <v>20404.880275850701</v>
      </c>
      <c r="D297" s="2">
        <v>24485.856331020841</v>
      </c>
      <c r="E297" s="2">
        <v>28566.832386190981</v>
      </c>
      <c r="F297" s="2">
        <v>32647.808441361121</v>
      </c>
      <c r="G297" s="2">
        <v>36728.784496531262</v>
      </c>
      <c r="H297" s="2">
        <v>40809.760551701402</v>
      </c>
      <c r="I297" s="2">
        <v>44890.736606871542</v>
      </c>
      <c r="J297" s="2">
        <v>48971.712662041682</v>
      </c>
      <c r="K297" s="2">
        <v>53052.688717211822</v>
      </c>
      <c r="L297" s="2">
        <v>57133.664772381962</v>
      </c>
      <c r="M297" s="2">
        <v>61214.640827552103</v>
      </c>
      <c r="N297" s="10">
        <v>1.4630000000000001</v>
      </c>
    </row>
    <row r="298" spans="1:14" x14ac:dyDescent="0.25">
      <c r="A298" s="59" t="s">
        <v>1061</v>
      </c>
      <c r="B298" s="2">
        <v>13432.28313240237</v>
      </c>
      <c r="C298" s="2">
        <v>27033.27833185306</v>
      </c>
      <c r="D298" s="2">
        <v>32439.933998223671</v>
      </c>
      <c r="E298" s="2">
        <v>37846.589664594278</v>
      </c>
      <c r="F298" s="2">
        <v>43253.245330964899</v>
      </c>
      <c r="G298" s="2">
        <v>48659.900997335513</v>
      </c>
      <c r="H298" s="2">
        <v>54066.55666370612</v>
      </c>
      <c r="I298" s="2">
        <v>59473.212330076727</v>
      </c>
      <c r="J298" s="2">
        <v>64879.867996447341</v>
      </c>
      <c r="K298" s="2">
        <v>70286.523662817955</v>
      </c>
      <c r="L298" s="2">
        <v>75693.17932918857</v>
      </c>
      <c r="M298" s="2">
        <v>81099.834995559184</v>
      </c>
      <c r="N298" s="10">
        <v>1.4630000000000001</v>
      </c>
    </row>
    <row r="299" spans="1:14" x14ac:dyDescent="0.25">
      <c r="A299" s="59" t="s">
        <v>712</v>
      </c>
      <c r="B299" s="2">
        <v>13423.542153420231</v>
      </c>
      <c r="C299" s="2">
        <v>26560.601273825261</v>
      </c>
      <c r="D299" s="2">
        <v>31872.721528590311</v>
      </c>
      <c r="E299" s="2">
        <v>37184.841783355369</v>
      </c>
      <c r="F299" s="2">
        <v>42496.962038120429</v>
      </c>
      <c r="G299" s="2">
        <v>47809.082292885483</v>
      </c>
      <c r="H299" s="2">
        <v>53121.20254765053</v>
      </c>
      <c r="I299" s="2">
        <v>58433.322802415591</v>
      </c>
      <c r="J299" s="2">
        <v>63745.44305718063</v>
      </c>
      <c r="K299" s="2">
        <v>69057.563311945691</v>
      </c>
      <c r="L299" s="2">
        <v>74369.683566710737</v>
      </c>
      <c r="M299" s="2">
        <v>79681.803821475798</v>
      </c>
      <c r="N299" s="10">
        <v>1.4630000000000001</v>
      </c>
    </row>
    <row r="300" spans="1:14" x14ac:dyDescent="0.25">
      <c r="A300" s="59" t="s">
        <v>1080</v>
      </c>
      <c r="B300" s="2">
        <v>13304.766447255801</v>
      </c>
      <c r="C300" s="2">
        <v>22245.43846722315</v>
      </c>
      <c r="D300" s="2">
        <v>26694.526160667781</v>
      </c>
      <c r="E300" s="2">
        <v>31143.613854112409</v>
      </c>
      <c r="F300" s="2">
        <v>35592.701547557037</v>
      </c>
      <c r="G300" s="2">
        <v>40041.789241001672</v>
      </c>
      <c r="H300" s="2">
        <v>44490.8769344463</v>
      </c>
      <c r="I300" s="2">
        <v>48939.964627890928</v>
      </c>
      <c r="J300" s="2">
        <v>53389.052321335563</v>
      </c>
      <c r="K300" s="2">
        <v>57838.140014780191</v>
      </c>
      <c r="L300" s="2">
        <v>62287.227708224818</v>
      </c>
      <c r="M300" s="2">
        <v>66736.315401669446</v>
      </c>
      <c r="N300" s="10">
        <v>1.4630000000000001</v>
      </c>
    </row>
    <row r="301" spans="1:14" x14ac:dyDescent="0.25">
      <c r="A301" s="59" t="s">
        <v>723</v>
      </c>
      <c r="B301" s="2">
        <v>13251.83228867714</v>
      </c>
      <c r="C301" s="2">
        <v>21047.623381789719</v>
      </c>
      <c r="D301" s="2">
        <v>25257.148058147661</v>
      </c>
      <c r="E301" s="2">
        <v>29466.672734505599</v>
      </c>
      <c r="F301" s="2">
        <v>33676.197410863548</v>
      </c>
      <c r="G301" s="2">
        <v>37885.722087221489</v>
      </c>
      <c r="H301" s="2">
        <v>42095.246763579431</v>
      </c>
      <c r="I301" s="2">
        <v>46304.77143993738</v>
      </c>
      <c r="J301" s="2">
        <v>50514.296116295307</v>
      </c>
      <c r="K301" s="2">
        <v>54723.820792653263</v>
      </c>
      <c r="L301" s="2">
        <v>58933.345469011198</v>
      </c>
      <c r="M301" s="2">
        <v>63142.870145369146</v>
      </c>
      <c r="N301" s="10">
        <v>1.4630000000000001</v>
      </c>
    </row>
    <row r="302" spans="1:14" x14ac:dyDescent="0.25">
      <c r="A302" s="59" t="s">
        <v>717</v>
      </c>
      <c r="B302" s="2">
        <v>13191.554453349139</v>
      </c>
      <c r="C302" s="2">
        <v>24576.95827126909</v>
      </c>
      <c r="D302" s="2">
        <v>29492.349925522911</v>
      </c>
      <c r="E302" s="2">
        <v>34407.741579776717</v>
      </c>
      <c r="F302" s="2">
        <v>39323.133234030553</v>
      </c>
      <c r="G302" s="2">
        <v>44238.524888284373</v>
      </c>
      <c r="H302" s="2">
        <v>49153.91654253818</v>
      </c>
      <c r="I302" s="2">
        <v>54069.308196792001</v>
      </c>
      <c r="J302" s="2">
        <v>58984.699851045807</v>
      </c>
      <c r="K302" s="2">
        <v>63900.091505299642</v>
      </c>
      <c r="L302" s="2">
        <v>68815.483159553449</v>
      </c>
      <c r="M302" s="2">
        <v>73730.87481380727</v>
      </c>
      <c r="N302" s="10">
        <v>1.4630000000000001</v>
      </c>
    </row>
    <row r="303" spans="1:14" x14ac:dyDescent="0.25">
      <c r="A303" s="59" t="s">
        <v>1074</v>
      </c>
      <c r="B303" s="2">
        <v>13089.615216578821</v>
      </c>
      <c r="C303" s="2">
        <v>24444.78999281002</v>
      </c>
      <c r="D303" s="2">
        <v>29333.74799137202</v>
      </c>
      <c r="E303" s="2">
        <v>34222.705989934017</v>
      </c>
      <c r="F303" s="2">
        <v>39111.663988496031</v>
      </c>
      <c r="G303" s="2">
        <v>44000.621987058039</v>
      </c>
      <c r="H303" s="2">
        <v>48889.579985620039</v>
      </c>
      <c r="I303" s="2">
        <v>53778.537984182047</v>
      </c>
      <c r="J303" s="2">
        <v>58667.495982744047</v>
      </c>
      <c r="K303" s="2">
        <v>63556.453981306047</v>
      </c>
      <c r="L303" s="2">
        <v>68445.411979868048</v>
      </c>
      <c r="M303" s="2">
        <v>73334.369978430055</v>
      </c>
      <c r="N303" s="10">
        <v>1.4630000000000001</v>
      </c>
    </row>
    <row r="304" spans="1:14" x14ac:dyDescent="0.25">
      <c r="A304" s="59" t="s">
        <v>1068</v>
      </c>
      <c r="B304" s="2">
        <v>13081.633575714121</v>
      </c>
      <c r="C304" s="2">
        <v>25716.568525938161</v>
      </c>
      <c r="D304" s="2">
        <v>30859.882231125801</v>
      </c>
      <c r="E304" s="2">
        <v>36003.19593631343</v>
      </c>
      <c r="F304" s="2">
        <v>41146.509641501063</v>
      </c>
      <c r="G304" s="2">
        <v>46289.823346688703</v>
      </c>
      <c r="H304" s="2">
        <v>51433.137051876329</v>
      </c>
      <c r="I304" s="2">
        <v>56576.450757063969</v>
      </c>
      <c r="J304" s="2">
        <v>61719.764462251587</v>
      </c>
      <c r="K304" s="2">
        <v>66863.078167439235</v>
      </c>
      <c r="L304" s="2">
        <v>72006.39187262686</v>
      </c>
      <c r="M304" s="2">
        <v>77149.705577814486</v>
      </c>
      <c r="N304" s="10">
        <v>1.4630000000000001</v>
      </c>
    </row>
    <row r="305" spans="1:14" x14ac:dyDescent="0.25">
      <c r="A305" s="59" t="s">
        <v>1072</v>
      </c>
      <c r="B305" s="2">
        <v>13043.079915475701</v>
      </c>
      <c r="C305" s="2">
        <v>24115.843739722321</v>
      </c>
      <c r="D305" s="2">
        <v>28939.01248766678</v>
      </c>
      <c r="E305" s="2">
        <v>33762.18123561125</v>
      </c>
      <c r="F305" s="2">
        <v>38585.349983555723</v>
      </c>
      <c r="G305" s="2">
        <v>43408.518731500168</v>
      </c>
      <c r="H305" s="2">
        <v>48231.687479444641</v>
      </c>
      <c r="I305" s="2">
        <v>53054.856227389108</v>
      </c>
      <c r="J305" s="2">
        <v>57878.024975333567</v>
      </c>
      <c r="K305" s="2">
        <v>62701.193723278033</v>
      </c>
      <c r="L305" s="2">
        <v>67524.362471222499</v>
      </c>
      <c r="M305" s="2">
        <v>72347.531219166965</v>
      </c>
      <c r="N305" s="10">
        <v>1.4630000000000001</v>
      </c>
    </row>
    <row r="306" spans="1:14" x14ac:dyDescent="0.25">
      <c r="A306" s="59" t="s">
        <v>732</v>
      </c>
      <c r="B306" s="2">
        <v>12922.48273795095</v>
      </c>
      <c r="C306" s="2">
        <v>20630.281790390971</v>
      </c>
      <c r="D306" s="2">
        <v>24756.33814846916</v>
      </c>
      <c r="E306" s="2">
        <v>28882.394506547349</v>
      </c>
      <c r="F306" s="2">
        <v>33008.450864625549</v>
      </c>
      <c r="G306" s="2">
        <v>37134.507222703753</v>
      </c>
      <c r="H306" s="2">
        <v>41260.563580781927</v>
      </c>
      <c r="I306" s="2">
        <v>45386.619938860131</v>
      </c>
      <c r="J306" s="2">
        <v>49512.67629693832</v>
      </c>
      <c r="K306" s="2">
        <v>53638.732655016523</v>
      </c>
      <c r="L306" s="2">
        <v>57764.789013094713</v>
      </c>
      <c r="M306" s="2">
        <v>61890.845371172902</v>
      </c>
      <c r="N306" s="10">
        <v>1.4630000000000001</v>
      </c>
    </row>
    <row r="307" spans="1:14" x14ac:dyDescent="0.25">
      <c r="A307" s="59" t="s">
        <v>1069</v>
      </c>
      <c r="B307" s="2">
        <v>12891.96551983734</v>
      </c>
      <c r="C307" s="2">
        <v>25105.403727478959</v>
      </c>
      <c r="D307" s="2">
        <v>30126.484472974749</v>
      </c>
      <c r="E307" s="2">
        <v>35147.565218470532</v>
      </c>
      <c r="F307" s="2">
        <v>40168.64596396633</v>
      </c>
      <c r="G307" s="2">
        <v>45189.72670946212</v>
      </c>
      <c r="H307" s="2">
        <v>50210.807454957911</v>
      </c>
      <c r="I307" s="2">
        <v>55231.888200453708</v>
      </c>
      <c r="J307" s="2">
        <v>60252.968945949491</v>
      </c>
      <c r="K307" s="2">
        <v>65274.049691445289</v>
      </c>
      <c r="L307" s="2">
        <v>70295.130436941065</v>
      </c>
      <c r="M307" s="2">
        <v>75316.211182436862</v>
      </c>
      <c r="N307" s="10">
        <v>1.4630000000000001</v>
      </c>
    </row>
    <row r="308" spans="1:14" x14ac:dyDescent="0.25">
      <c r="A308" s="59" t="s">
        <v>1071</v>
      </c>
      <c r="B308" s="2">
        <v>12864.45779002714</v>
      </c>
      <c r="C308" s="2">
        <v>23953.547357381649</v>
      </c>
      <c r="D308" s="2">
        <v>28744.256828857979</v>
      </c>
      <c r="E308" s="2">
        <v>33534.966300334308</v>
      </c>
      <c r="F308" s="2">
        <v>38325.675771810653</v>
      </c>
      <c r="G308" s="2">
        <v>43116.385243286983</v>
      </c>
      <c r="H308" s="2">
        <v>47907.094714763312</v>
      </c>
      <c r="I308" s="2">
        <v>52697.804186239642</v>
      </c>
      <c r="J308" s="2">
        <v>57488.513657715957</v>
      </c>
      <c r="K308" s="2">
        <v>62279.223129192302</v>
      </c>
      <c r="L308" s="2">
        <v>67069.932600668617</v>
      </c>
      <c r="M308" s="2">
        <v>71860.642072144954</v>
      </c>
      <c r="N308" s="10">
        <v>1.4630000000000001</v>
      </c>
    </row>
    <row r="309" spans="1:14" x14ac:dyDescent="0.25">
      <c r="A309" s="59" t="s">
        <v>747</v>
      </c>
      <c r="B309" s="2">
        <v>12826.87298711656</v>
      </c>
      <c r="C309" s="2">
        <v>20469.26209263648</v>
      </c>
      <c r="D309" s="2">
        <v>24563.114511163771</v>
      </c>
      <c r="E309" s="2">
        <v>28656.966929691069</v>
      </c>
      <c r="F309" s="2">
        <v>32750.819348218371</v>
      </c>
      <c r="G309" s="2">
        <v>36844.671766745661</v>
      </c>
      <c r="H309" s="2">
        <v>40938.52418527296</v>
      </c>
      <c r="I309" s="2">
        <v>45032.376603800258</v>
      </c>
      <c r="J309" s="2">
        <v>49126.229022327549</v>
      </c>
      <c r="K309" s="2">
        <v>53220.081440854847</v>
      </c>
      <c r="L309" s="2">
        <v>57313.933859382138</v>
      </c>
      <c r="M309" s="2">
        <v>61407.786277909443</v>
      </c>
      <c r="N309" s="10">
        <v>1.4630000000000001</v>
      </c>
    </row>
    <row r="310" spans="1:14" x14ac:dyDescent="0.25">
      <c r="A310" s="59" t="s">
        <v>721</v>
      </c>
      <c r="B310" s="2">
        <v>12686.744727151199</v>
      </c>
      <c r="C310" s="2">
        <v>23746.9609621788</v>
      </c>
      <c r="D310" s="2">
        <v>28496.35315461456</v>
      </c>
      <c r="E310" s="2">
        <v>33245.745347050317</v>
      </c>
      <c r="F310" s="2">
        <v>37995.137539486073</v>
      </c>
      <c r="G310" s="2">
        <v>42744.529731921837</v>
      </c>
      <c r="H310" s="2">
        <v>47493.921924357594</v>
      </c>
      <c r="I310" s="2">
        <v>52243.314116793357</v>
      </c>
      <c r="J310" s="2">
        <v>56992.706309229106</v>
      </c>
      <c r="K310" s="2">
        <v>61742.09850166487</v>
      </c>
      <c r="L310" s="2">
        <v>66491.490694100634</v>
      </c>
      <c r="M310" s="2">
        <v>71240.88288653639</v>
      </c>
      <c r="N310" s="10">
        <v>1.4630000000000001</v>
      </c>
    </row>
    <row r="311" spans="1:14" x14ac:dyDescent="0.25">
      <c r="A311" s="59" t="s">
        <v>1075</v>
      </c>
      <c r="B311" s="2">
        <v>12654.18651664245</v>
      </c>
      <c r="C311" s="2">
        <v>24077.214943397001</v>
      </c>
      <c r="D311" s="2">
        <v>28892.657932076399</v>
      </c>
      <c r="E311" s="2">
        <v>33708.100920755802</v>
      </c>
      <c r="F311" s="2">
        <v>38523.543909435197</v>
      </c>
      <c r="G311" s="2">
        <v>43338.986898114599</v>
      </c>
      <c r="H311" s="2">
        <v>48154.429886794002</v>
      </c>
      <c r="I311" s="2">
        <v>52969.872875473397</v>
      </c>
      <c r="J311" s="2">
        <v>57785.315864152799</v>
      </c>
      <c r="K311" s="2">
        <v>62600.758852832201</v>
      </c>
      <c r="L311" s="2">
        <v>67416.201841511604</v>
      </c>
      <c r="M311" s="2">
        <v>72231.644830190999</v>
      </c>
      <c r="N311" s="10">
        <v>1.4630000000000001</v>
      </c>
    </row>
    <row r="312" spans="1:14" x14ac:dyDescent="0.25">
      <c r="A312" s="59" t="s">
        <v>1089</v>
      </c>
      <c r="B312" s="2">
        <v>12531.07888809052</v>
      </c>
      <c r="C312" s="2">
        <v>20224.860830003021</v>
      </c>
      <c r="D312" s="2">
        <v>24269.832996003621</v>
      </c>
      <c r="E312" s="2">
        <v>28314.805162004232</v>
      </c>
      <c r="F312" s="2">
        <v>32359.777328004831</v>
      </c>
      <c r="G312" s="2">
        <v>36404.749494005438</v>
      </c>
      <c r="H312" s="2">
        <v>40449.721660006042</v>
      </c>
      <c r="I312" s="2">
        <v>44494.693826006653</v>
      </c>
      <c r="J312" s="2">
        <v>48539.665992007249</v>
      </c>
      <c r="K312" s="2">
        <v>52584.63815800786</v>
      </c>
      <c r="L312" s="2">
        <v>56629.610324008463</v>
      </c>
      <c r="M312" s="2">
        <v>60674.582490009067</v>
      </c>
      <c r="N312" s="10">
        <v>1.4630000000000001</v>
      </c>
    </row>
    <row r="313" spans="1:14" x14ac:dyDescent="0.25">
      <c r="A313" s="59" t="s">
        <v>720</v>
      </c>
      <c r="B313" s="2">
        <v>12329.788401735919</v>
      </c>
      <c r="C313" s="2">
        <v>23738.558247767542</v>
      </c>
      <c r="D313" s="2">
        <v>28486.26989732105</v>
      </c>
      <c r="E313" s="2">
        <v>33233.981546874558</v>
      </c>
      <c r="F313" s="2">
        <v>37981.693196428067</v>
      </c>
      <c r="G313" s="2">
        <v>42729.404845981568</v>
      </c>
      <c r="H313" s="2">
        <v>47477.116495535083</v>
      </c>
      <c r="I313" s="2">
        <v>52224.828145088599</v>
      </c>
      <c r="J313" s="2">
        <v>56972.5397946421</v>
      </c>
      <c r="K313" s="2">
        <v>61720.251444195608</v>
      </c>
      <c r="L313" s="2">
        <v>66467.963093749117</v>
      </c>
      <c r="M313" s="2">
        <v>71215.674743302632</v>
      </c>
      <c r="N313" s="10">
        <v>1.4630000000000001</v>
      </c>
    </row>
    <row r="314" spans="1:14" x14ac:dyDescent="0.25">
      <c r="A314" s="59" t="s">
        <v>758</v>
      </c>
      <c r="B314" s="2">
        <v>12210.902851364999</v>
      </c>
      <c r="C314" s="2">
        <v>22703.944424220841</v>
      </c>
      <c r="D314" s="2">
        <v>27244.73330906501</v>
      </c>
      <c r="E314" s="2">
        <v>31785.522193909179</v>
      </c>
      <c r="F314" s="2">
        <v>36326.311078753337</v>
      </c>
      <c r="G314" s="2">
        <v>40867.099963597517</v>
      </c>
      <c r="H314" s="2">
        <v>45407.888848441682</v>
      </c>
      <c r="I314" s="2">
        <v>49948.677733285847</v>
      </c>
      <c r="J314" s="2">
        <v>54489.46661813002</v>
      </c>
      <c r="K314" s="2">
        <v>59030.255502974192</v>
      </c>
      <c r="L314" s="2">
        <v>63571.044387818351</v>
      </c>
      <c r="M314" s="2">
        <v>68111.833272662523</v>
      </c>
      <c r="N314" s="10">
        <v>1.4630000000000001</v>
      </c>
    </row>
    <row r="315" spans="1:14" x14ac:dyDescent="0.25">
      <c r="A315" s="59" t="s">
        <v>1085</v>
      </c>
      <c r="B315" s="2">
        <v>12054.897728996721</v>
      </c>
      <c r="C315" s="2">
        <v>16670.243547565871</v>
      </c>
      <c r="D315" s="2">
        <v>20004.29225707904</v>
      </c>
      <c r="E315" s="2">
        <v>23338.340966592212</v>
      </c>
      <c r="F315" s="2">
        <v>26672.389676105391</v>
      </c>
      <c r="G315" s="2">
        <v>30006.43838561856</v>
      </c>
      <c r="H315" s="2">
        <v>33340.487095131743</v>
      </c>
      <c r="I315" s="2">
        <v>36674.535804644911</v>
      </c>
      <c r="J315" s="2">
        <v>40008.584514158079</v>
      </c>
      <c r="K315" s="2">
        <v>43342.633223671262</v>
      </c>
      <c r="L315" s="2">
        <v>46676.681933184424</v>
      </c>
      <c r="M315" s="2">
        <v>50010.730642697599</v>
      </c>
      <c r="N315" s="10">
        <v>1.4630000000000001</v>
      </c>
    </row>
    <row r="316" spans="1:14" x14ac:dyDescent="0.25">
      <c r="A316" s="59" t="s">
        <v>1087</v>
      </c>
      <c r="B316" s="2">
        <v>11963.56797876294</v>
      </c>
      <c r="C316" s="2">
        <v>22441.365069587911</v>
      </c>
      <c r="D316" s="2">
        <v>26929.638083505492</v>
      </c>
      <c r="E316" s="2">
        <v>31417.911097423079</v>
      </c>
      <c r="F316" s="2">
        <v>35906.184111340663</v>
      </c>
      <c r="G316" s="2">
        <v>40394.457125258239</v>
      </c>
      <c r="H316" s="2">
        <v>44882.730139175823</v>
      </c>
      <c r="I316" s="2">
        <v>49371.003153093407</v>
      </c>
      <c r="J316" s="2">
        <v>53859.276167010983</v>
      </c>
      <c r="K316" s="2">
        <v>58347.549180928567</v>
      </c>
      <c r="L316" s="2">
        <v>62835.822194846151</v>
      </c>
      <c r="M316" s="2">
        <v>67324.095208763727</v>
      </c>
      <c r="N316" s="10">
        <v>1.4630000000000001</v>
      </c>
    </row>
    <row r="317" spans="1:14" x14ac:dyDescent="0.25">
      <c r="A317" s="59" t="s">
        <v>740</v>
      </c>
      <c r="B317" s="2">
        <v>11918.17902726879</v>
      </c>
      <c r="C317" s="2">
        <v>19188.068349207471</v>
      </c>
      <c r="D317" s="2">
        <v>23025.682019048971</v>
      </c>
      <c r="E317" s="2">
        <v>26863.295688890459</v>
      </c>
      <c r="F317" s="2">
        <v>30700.909358731958</v>
      </c>
      <c r="G317" s="2">
        <v>34538.523028573458</v>
      </c>
      <c r="H317" s="2">
        <v>38376.13669841495</v>
      </c>
      <c r="I317" s="2">
        <v>42213.750368256449</v>
      </c>
      <c r="J317" s="2">
        <v>46051.364038097941</v>
      </c>
      <c r="K317" s="2">
        <v>49888.977707939433</v>
      </c>
      <c r="L317" s="2">
        <v>53726.591377780933</v>
      </c>
      <c r="M317" s="2">
        <v>57564.205047622418</v>
      </c>
      <c r="N317" s="10">
        <v>1.4630000000000001</v>
      </c>
    </row>
    <row r="318" spans="1:14" x14ac:dyDescent="0.25">
      <c r="A318" s="59" t="s">
        <v>1078</v>
      </c>
      <c r="B318" s="2">
        <v>11912.041907366091</v>
      </c>
      <c r="C318" s="2">
        <v>22450.078845150081</v>
      </c>
      <c r="D318" s="2">
        <v>26940.0946141801</v>
      </c>
      <c r="E318" s="2">
        <v>31430.110383210111</v>
      </c>
      <c r="F318" s="2">
        <v>35920.126152240133</v>
      </c>
      <c r="G318" s="2">
        <v>40410.141921270137</v>
      </c>
      <c r="H318" s="2">
        <v>44900.157690300162</v>
      </c>
      <c r="I318" s="2">
        <v>49390.173459330181</v>
      </c>
      <c r="J318" s="2">
        <v>53880.189228360192</v>
      </c>
      <c r="K318" s="2">
        <v>58370.20499739021</v>
      </c>
      <c r="L318" s="2">
        <v>62860.220766420221</v>
      </c>
      <c r="M318" s="2">
        <v>67350.23653545024</v>
      </c>
      <c r="N318" s="10">
        <v>1.4630000000000001</v>
      </c>
    </row>
    <row r="319" spans="1:14" x14ac:dyDescent="0.25">
      <c r="A319" s="59" t="s">
        <v>1092</v>
      </c>
      <c r="B319" s="2">
        <v>11761.715093391071</v>
      </c>
      <c r="C319" s="2">
        <v>22597.30355983074</v>
      </c>
      <c r="D319" s="2">
        <v>27116.764271796881</v>
      </c>
      <c r="E319" s="2">
        <v>31636.22498376303</v>
      </c>
      <c r="F319" s="2">
        <v>36155.685695729182</v>
      </c>
      <c r="G319" s="2">
        <v>40675.146407695327</v>
      </c>
      <c r="H319" s="2">
        <v>45194.607119661472</v>
      </c>
      <c r="I319" s="2">
        <v>49714.067831627617</v>
      </c>
      <c r="J319" s="2">
        <v>54233.528543593762</v>
      </c>
      <c r="K319" s="2">
        <v>58752.989255559907</v>
      </c>
      <c r="L319" s="2">
        <v>63272.449967526059</v>
      </c>
      <c r="M319" s="2">
        <v>67791.910679492212</v>
      </c>
      <c r="N319" s="10">
        <v>1.4630000000000001</v>
      </c>
    </row>
    <row r="320" spans="1:14" x14ac:dyDescent="0.25">
      <c r="A320" s="59" t="s">
        <v>1079</v>
      </c>
      <c r="B320" s="2">
        <v>11760.520878096921</v>
      </c>
      <c r="C320" s="2">
        <v>22013.938576693559</v>
      </c>
      <c r="D320" s="2">
        <v>26416.726292032268</v>
      </c>
      <c r="E320" s="2">
        <v>30819.514007370981</v>
      </c>
      <c r="F320" s="2">
        <v>35222.301722709693</v>
      </c>
      <c r="G320" s="2">
        <v>39625.08943804841</v>
      </c>
      <c r="H320" s="2">
        <v>44027.877153387119</v>
      </c>
      <c r="I320" s="2">
        <v>48430.664868725828</v>
      </c>
      <c r="J320" s="2">
        <v>52833.452584064536</v>
      </c>
      <c r="K320" s="2">
        <v>57236.240299403253</v>
      </c>
      <c r="L320" s="2">
        <v>61639.028014741962</v>
      </c>
      <c r="M320" s="2">
        <v>66041.815730080678</v>
      </c>
      <c r="N320" s="10">
        <v>1.4630000000000001</v>
      </c>
    </row>
    <row r="321" spans="1:14" x14ac:dyDescent="0.25">
      <c r="A321" s="59" t="s">
        <v>1082</v>
      </c>
      <c r="B321" s="2">
        <v>11692.08016272949</v>
      </c>
      <c r="C321" s="2">
        <v>19326.07630543019</v>
      </c>
      <c r="D321" s="2">
        <v>23191.291566516229</v>
      </c>
      <c r="E321" s="2">
        <v>27056.506827602268</v>
      </c>
      <c r="F321" s="2">
        <v>30921.722088688311</v>
      </c>
      <c r="G321" s="2">
        <v>34786.937349774351</v>
      </c>
      <c r="H321" s="2">
        <v>38652.152610860387</v>
      </c>
      <c r="I321" s="2">
        <v>42517.36787194643</v>
      </c>
      <c r="J321" s="2">
        <v>46382.583133032473</v>
      </c>
      <c r="K321" s="2">
        <v>50247.798394118501</v>
      </c>
      <c r="L321" s="2">
        <v>54113.013655204537</v>
      </c>
      <c r="M321" s="2">
        <v>57978.22891629058</v>
      </c>
      <c r="N321" s="10">
        <v>1.4630000000000001</v>
      </c>
    </row>
    <row r="322" spans="1:14" x14ac:dyDescent="0.25">
      <c r="A322" s="59" t="s">
        <v>733</v>
      </c>
      <c r="B322" s="2">
        <v>11670.833620363959</v>
      </c>
      <c r="C322" s="2">
        <v>15055.650007230561</v>
      </c>
      <c r="D322" s="2">
        <v>18066.780008676669</v>
      </c>
      <c r="E322" s="2">
        <v>21077.910010122781</v>
      </c>
      <c r="F322" s="2">
        <v>24089.04001156889</v>
      </c>
      <c r="G322" s="2">
        <v>27100.170013014998</v>
      </c>
      <c r="H322" s="2">
        <v>30111.300014461111</v>
      </c>
      <c r="I322" s="2">
        <v>33122.430015907223</v>
      </c>
      <c r="J322" s="2">
        <v>36133.560017353331</v>
      </c>
      <c r="K322" s="2">
        <v>39144.690018799447</v>
      </c>
      <c r="L322" s="2">
        <v>42155.820020245563</v>
      </c>
      <c r="M322" s="2">
        <v>45166.950021691657</v>
      </c>
      <c r="N322" s="10">
        <v>1.4630000000000001</v>
      </c>
    </row>
    <row r="323" spans="1:14" x14ac:dyDescent="0.25">
      <c r="A323" s="59" t="s">
        <v>1083</v>
      </c>
      <c r="B323" s="2">
        <v>11507.038674488989</v>
      </c>
      <c r="C323" s="2">
        <v>18941.775367327551</v>
      </c>
      <c r="D323" s="2">
        <v>22730.130440793058</v>
      </c>
      <c r="E323" s="2">
        <v>26518.485514258569</v>
      </c>
      <c r="F323" s="2">
        <v>30306.84058772408</v>
      </c>
      <c r="G323" s="2">
        <v>34095.195661189588</v>
      </c>
      <c r="H323" s="2">
        <v>37883.550734655102</v>
      </c>
      <c r="I323" s="2">
        <v>41671.905808120617</v>
      </c>
      <c r="J323" s="2">
        <v>45460.260881586117</v>
      </c>
      <c r="K323" s="2">
        <v>49248.615955051631</v>
      </c>
      <c r="L323" s="2">
        <v>53036.971028517139</v>
      </c>
      <c r="M323" s="2">
        <v>56825.326101982653</v>
      </c>
      <c r="N323" s="10">
        <v>1.4630000000000001</v>
      </c>
    </row>
    <row r="324" spans="1:14" x14ac:dyDescent="0.25">
      <c r="A324" s="59" t="s">
        <v>1076</v>
      </c>
      <c r="B324" s="2">
        <v>11438.916154619959</v>
      </c>
      <c r="C324" s="2">
        <v>23195.106173592339</v>
      </c>
      <c r="D324" s="2">
        <v>27834.1274083108</v>
      </c>
      <c r="E324" s="2">
        <v>32473.148643029272</v>
      </c>
      <c r="F324" s="2">
        <v>37112.169877747743</v>
      </c>
      <c r="G324" s="2">
        <v>41751.191112466207</v>
      </c>
      <c r="H324" s="2">
        <v>46390.212347184672</v>
      </c>
      <c r="I324" s="2">
        <v>51029.233581903143</v>
      </c>
      <c r="J324" s="2">
        <v>55668.254816621607</v>
      </c>
      <c r="K324" s="2">
        <v>60307.276051340072</v>
      </c>
      <c r="L324" s="2">
        <v>64946.297286058543</v>
      </c>
      <c r="M324" s="2">
        <v>69585.318520777015</v>
      </c>
      <c r="N324" s="10">
        <v>1.4630000000000001</v>
      </c>
    </row>
    <row r="325" spans="1:14" x14ac:dyDescent="0.25">
      <c r="A325" s="59" t="s">
        <v>1095</v>
      </c>
      <c r="B325" s="2">
        <v>11377.792323621839</v>
      </c>
      <c r="C325" s="2">
        <v>15037.31752714765</v>
      </c>
      <c r="D325" s="2">
        <v>18044.781032577179</v>
      </c>
      <c r="E325" s="2">
        <v>21052.2445380067</v>
      </c>
      <c r="F325" s="2">
        <v>24059.70804343624</v>
      </c>
      <c r="G325" s="2">
        <v>27067.171548865761</v>
      </c>
      <c r="H325" s="2">
        <v>30074.63505429529</v>
      </c>
      <c r="I325" s="2">
        <v>33082.098559724822</v>
      </c>
      <c r="J325" s="2">
        <v>36089.56206515435</v>
      </c>
      <c r="K325" s="2">
        <v>39097.025570583879</v>
      </c>
      <c r="L325" s="2">
        <v>42104.489076013408</v>
      </c>
      <c r="M325" s="2">
        <v>45111.952581442943</v>
      </c>
      <c r="N325" s="10">
        <v>1.4630000000000001</v>
      </c>
    </row>
    <row r="326" spans="1:14" x14ac:dyDescent="0.25">
      <c r="A326" s="59" t="s">
        <v>743</v>
      </c>
      <c r="B326" s="2">
        <v>11350.076204540799</v>
      </c>
      <c r="C326" s="2">
        <v>21208.043829953491</v>
      </c>
      <c r="D326" s="2">
        <v>25449.65259594419</v>
      </c>
      <c r="E326" s="2">
        <v>29691.261361934881</v>
      </c>
      <c r="F326" s="2">
        <v>33932.870127925577</v>
      </c>
      <c r="G326" s="2">
        <v>38174.478893916283</v>
      </c>
      <c r="H326" s="2">
        <v>42416.087659906982</v>
      </c>
      <c r="I326" s="2">
        <v>46657.69642589768</v>
      </c>
      <c r="J326" s="2">
        <v>50899.305191888379</v>
      </c>
      <c r="K326" s="2">
        <v>55140.913957879078</v>
      </c>
      <c r="L326" s="2">
        <v>59382.52272386977</v>
      </c>
      <c r="M326" s="2">
        <v>63624.131489860483</v>
      </c>
      <c r="N326" s="10">
        <v>1.4630000000000001</v>
      </c>
    </row>
    <row r="327" spans="1:14" x14ac:dyDescent="0.25">
      <c r="A327" s="59" t="s">
        <v>738</v>
      </c>
      <c r="B327" s="2">
        <v>11308.30751547814</v>
      </c>
      <c r="C327" s="2">
        <v>18653.599643922778</v>
      </c>
      <c r="D327" s="2">
        <v>22384.319572707329</v>
      </c>
      <c r="E327" s="2">
        <v>26115.03950149189</v>
      </c>
      <c r="F327" s="2">
        <v>29845.759430276448</v>
      </c>
      <c r="G327" s="2">
        <v>33576.479359060999</v>
      </c>
      <c r="H327" s="2">
        <v>37307.199287845557</v>
      </c>
      <c r="I327" s="2">
        <v>41037.919216630107</v>
      </c>
      <c r="J327" s="2">
        <v>44768.639145414672</v>
      </c>
      <c r="K327" s="2">
        <v>48499.359074199223</v>
      </c>
      <c r="L327" s="2">
        <v>52230.079002983774</v>
      </c>
      <c r="M327" s="2">
        <v>55960.798931768339</v>
      </c>
      <c r="N327" s="10">
        <v>1.4630000000000001</v>
      </c>
    </row>
    <row r="328" spans="1:14" x14ac:dyDescent="0.25">
      <c r="A328" s="59" t="s">
        <v>725</v>
      </c>
      <c r="B328" s="2">
        <v>11299.74226193619</v>
      </c>
      <c r="C328" s="2">
        <v>22909.169745229639</v>
      </c>
      <c r="D328" s="2">
        <v>27491.003694275561</v>
      </c>
      <c r="E328" s="2">
        <v>32072.837643321491</v>
      </c>
      <c r="F328" s="2">
        <v>36654.67159236742</v>
      </c>
      <c r="G328" s="2">
        <v>41236.505541413353</v>
      </c>
      <c r="H328" s="2">
        <v>45818.339490459271</v>
      </c>
      <c r="I328" s="2">
        <v>50400.173439505197</v>
      </c>
      <c r="J328" s="2">
        <v>54982.007388551123</v>
      </c>
      <c r="K328" s="2">
        <v>59563.841337597063</v>
      </c>
      <c r="L328" s="2">
        <v>64145.675286642967</v>
      </c>
      <c r="M328" s="2">
        <v>68727.509235688907</v>
      </c>
      <c r="N328" s="10">
        <v>1.4630000000000001</v>
      </c>
    </row>
    <row r="329" spans="1:14" x14ac:dyDescent="0.25">
      <c r="A329" s="59" t="s">
        <v>739</v>
      </c>
      <c r="B329" s="2">
        <v>11240.61910389926</v>
      </c>
      <c r="C329" s="2">
        <v>24505.789694987739</v>
      </c>
      <c r="D329" s="2">
        <v>29406.947633985281</v>
      </c>
      <c r="E329" s="2">
        <v>34308.105572982829</v>
      </c>
      <c r="F329" s="2">
        <v>39209.263511980382</v>
      </c>
      <c r="G329" s="2">
        <v>44110.421450977927</v>
      </c>
      <c r="H329" s="2">
        <v>49011.579389975472</v>
      </c>
      <c r="I329" s="2">
        <v>53912.737328973017</v>
      </c>
      <c r="J329" s="2">
        <v>58813.895267970562</v>
      </c>
      <c r="K329" s="2">
        <v>63715.053206968107</v>
      </c>
      <c r="L329" s="2">
        <v>68616.211145965659</v>
      </c>
      <c r="M329" s="2">
        <v>73517.369084963211</v>
      </c>
      <c r="N329" s="10">
        <v>1.4630000000000001</v>
      </c>
    </row>
    <row r="330" spans="1:14" x14ac:dyDescent="0.25">
      <c r="A330" s="59" t="s">
        <v>760</v>
      </c>
      <c r="B330" s="2">
        <v>11139.461539218541</v>
      </c>
      <c r="C330" s="2">
        <v>18096.35611420526</v>
      </c>
      <c r="D330" s="2">
        <v>21715.62733704631</v>
      </c>
      <c r="E330" s="2">
        <v>25334.898559887359</v>
      </c>
      <c r="F330" s="2">
        <v>28954.169782728419</v>
      </c>
      <c r="G330" s="2">
        <v>32573.441005569472</v>
      </c>
      <c r="H330" s="2">
        <v>36192.712228410521</v>
      </c>
      <c r="I330" s="2">
        <v>39811.983451251574</v>
      </c>
      <c r="J330" s="2">
        <v>43431.254674092626</v>
      </c>
      <c r="K330" s="2">
        <v>47050.525896933679</v>
      </c>
      <c r="L330" s="2">
        <v>50669.797119774717</v>
      </c>
      <c r="M330" s="2">
        <v>54289.068342615778</v>
      </c>
      <c r="N330" s="10">
        <v>1.4630000000000001</v>
      </c>
    </row>
    <row r="331" spans="1:14" x14ac:dyDescent="0.25">
      <c r="A331" s="59" t="s">
        <v>159</v>
      </c>
      <c r="B331" s="2">
        <v>11097.77917187952</v>
      </c>
      <c r="C331" s="2">
        <v>20870.21107032313</v>
      </c>
      <c r="D331" s="2">
        <v>25044.25328438776</v>
      </c>
      <c r="E331" s="2">
        <v>29218.295498452389</v>
      </c>
      <c r="F331" s="2">
        <v>33392.337712517023</v>
      </c>
      <c r="G331" s="2">
        <v>37566.379926581641</v>
      </c>
      <c r="H331" s="2">
        <v>41740.422140646268</v>
      </c>
      <c r="I331" s="2">
        <v>45914.464354710901</v>
      </c>
      <c r="J331" s="2">
        <v>50088.50656877552</v>
      </c>
      <c r="K331" s="2">
        <v>54262.548782840153</v>
      </c>
      <c r="L331" s="2">
        <v>58436.590996904772</v>
      </c>
      <c r="M331" s="2">
        <v>62610.633210969398</v>
      </c>
      <c r="N331" s="10">
        <v>1.4630000000000001</v>
      </c>
    </row>
    <row r="332" spans="1:14" x14ac:dyDescent="0.25">
      <c r="A332" s="59" t="s">
        <v>727</v>
      </c>
      <c r="B332" s="2">
        <v>11024.73610117968</v>
      </c>
      <c r="C332" s="2">
        <v>22237.818527480718</v>
      </c>
      <c r="D332" s="2">
        <v>26685.38223297687</v>
      </c>
      <c r="E332" s="2">
        <v>31132.945938473011</v>
      </c>
      <c r="F332" s="2">
        <v>35580.509643969162</v>
      </c>
      <c r="G332" s="2">
        <v>40028.073349465303</v>
      </c>
      <c r="H332" s="2">
        <v>44475.637054961437</v>
      </c>
      <c r="I332" s="2">
        <v>48923.200760457592</v>
      </c>
      <c r="J332" s="2">
        <v>53370.764465953733</v>
      </c>
      <c r="K332" s="2">
        <v>57818.328171449881</v>
      </c>
      <c r="L332" s="2">
        <v>62265.891876946007</v>
      </c>
      <c r="M332" s="2">
        <v>66713.45558244217</v>
      </c>
      <c r="N332" s="10">
        <v>1.4630000000000001</v>
      </c>
    </row>
    <row r="333" spans="1:14" x14ac:dyDescent="0.25">
      <c r="A333" s="59" t="s">
        <v>1101</v>
      </c>
      <c r="B333" s="2">
        <v>10916.48451090361</v>
      </c>
      <c r="C333" s="2">
        <v>20433.6973568221</v>
      </c>
      <c r="D333" s="2">
        <v>24520.43682818651</v>
      </c>
      <c r="E333" s="2">
        <v>28607.176299550931</v>
      </c>
      <c r="F333" s="2">
        <v>32693.915770915359</v>
      </c>
      <c r="G333" s="2">
        <v>36780.655242279783</v>
      </c>
      <c r="H333" s="2">
        <v>40867.394713644193</v>
      </c>
      <c r="I333" s="2">
        <v>44954.134185008617</v>
      </c>
      <c r="J333" s="2">
        <v>49040.873656373027</v>
      </c>
      <c r="K333" s="2">
        <v>53127.613127737452</v>
      </c>
      <c r="L333" s="2">
        <v>57214.352599101869</v>
      </c>
      <c r="M333" s="2">
        <v>61301.092070466293</v>
      </c>
      <c r="N333" s="10">
        <v>1.4630000000000001</v>
      </c>
    </row>
    <row r="334" spans="1:14" x14ac:dyDescent="0.25">
      <c r="A334" s="59" t="s">
        <v>729</v>
      </c>
      <c r="B334" s="2">
        <v>10911.702629100841</v>
      </c>
      <c r="C334" s="2">
        <v>20567.654951649991</v>
      </c>
      <c r="D334" s="2">
        <v>24681.18594197998</v>
      </c>
      <c r="E334" s="2">
        <v>28794.716932309981</v>
      </c>
      <c r="F334" s="2">
        <v>32908.247922639981</v>
      </c>
      <c r="G334" s="2">
        <v>37021.778912969981</v>
      </c>
      <c r="H334" s="2">
        <v>41135.309903299967</v>
      </c>
      <c r="I334" s="2">
        <v>45248.840893629967</v>
      </c>
      <c r="J334" s="2">
        <v>49362.371883959968</v>
      </c>
      <c r="K334" s="2">
        <v>53475.902874289968</v>
      </c>
      <c r="L334" s="2">
        <v>57589.433864619961</v>
      </c>
      <c r="M334" s="2">
        <v>61702.964854949962</v>
      </c>
      <c r="N334" s="10">
        <v>1.4630000000000001</v>
      </c>
    </row>
    <row r="335" spans="1:14" x14ac:dyDescent="0.25">
      <c r="A335" s="59" t="s">
        <v>1084</v>
      </c>
      <c r="B335" s="2">
        <v>10901.3689511804</v>
      </c>
      <c r="C335" s="2">
        <v>20832.314743189421</v>
      </c>
      <c r="D335" s="2">
        <v>24998.777691827301</v>
      </c>
      <c r="E335" s="2">
        <v>29165.240640465181</v>
      </c>
      <c r="F335" s="2">
        <v>33331.703589103068</v>
      </c>
      <c r="G335" s="2">
        <v>37498.166537740952</v>
      </c>
      <c r="H335" s="2">
        <v>41664.629486378843</v>
      </c>
      <c r="I335" s="2">
        <v>45831.092435016733</v>
      </c>
      <c r="J335" s="2">
        <v>49997.555383654602</v>
      </c>
      <c r="K335" s="2">
        <v>54164.018332292493</v>
      </c>
      <c r="L335" s="2">
        <v>58330.481280930362</v>
      </c>
      <c r="M335" s="2">
        <v>62496.944229568253</v>
      </c>
      <c r="N335" s="10">
        <v>1.4630000000000001</v>
      </c>
    </row>
    <row r="336" spans="1:14" x14ac:dyDescent="0.25">
      <c r="A336" s="59" t="s">
        <v>731</v>
      </c>
      <c r="B336" s="2">
        <v>10899.77985019211</v>
      </c>
      <c r="C336" s="2">
        <v>20484.219185875008</v>
      </c>
      <c r="D336" s="2">
        <v>24581.06302305001</v>
      </c>
      <c r="E336" s="2">
        <v>28677.906860225012</v>
      </c>
      <c r="F336" s="2">
        <v>32774.750697400013</v>
      </c>
      <c r="G336" s="2">
        <v>36871.594534575022</v>
      </c>
      <c r="H336" s="2">
        <v>40968.438371750017</v>
      </c>
      <c r="I336" s="2">
        <v>45065.282208925033</v>
      </c>
      <c r="J336" s="2">
        <v>49162.12604610002</v>
      </c>
      <c r="K336" s="2">
        <v>53258.969883275022</v>
      </c>
      <c r="L336" s="2">
        <v>57355.813720450024</v>
      </c>
      <c r="M336" s="2">
        <v>61452.657557625032</v>
      </c>
      <c r="N336" s="10">
        <v>1.4630000000000001</v>
      </c>
    </row>
    <row r="337" spans="1:14" x14ac:dyDescent="0.25">
      <c r="A337" s="59" t="s">
        <v>761</v>
      </c>
      <c r="B337" s="2">
        <v>10876.240014333051</v>
      </c>
      <c r="C337" s="2">
        <v>17475.847916980289</v>
      </c>
      <c r="D337" s="2">
        <v>20971.017500376351</v>
      </c>
      <c r="E337" s="2">
        <v>24466.187083772409</v>
      </c>
      <c r="F337" s="2">
        <v>27961.356667168471</v>
      </c>
      <c r="G337" s="2">
        <v>31456.52625056453</v>
      </c>
      <c r="H337" s="2">
        <v>34951.695833960577</v>
      </c>
      <c r="I337" s="2">
        <v>38446.865417356647</v>
      </c>
      <c r="J337" s="2">
        <v>41942.035000752701</v>
      </c>
      <c r="K337" s="2">
        <v>45437.204584148763</v>
      </c>
      <c r="L337" s="2">
        <v>48932.374167544818</v>
      </c>
      <c r="M337" s="2">
        <v>52427.54375094088</v>
      </c>
      <c r="N337" s="10">
        <v>1.4630000000000001</v>
      </c>
    </row>
    <row r="338" spans="1:14" x14ac:dyDescent="0.25">
      <c r="A338" s="59" t="s">
        <v>730</v>
      </c>
      <c r="B338" s="2">
        <v>10859.364828488729</v>
      </c>
      <c r="C338" s="2">
        <v>20822.952541620689</v>
      </c>
      <c r="D338" s="2">
        <v>24987.543049944819</v>
      </c>
      <c r="E338" s="2">
        <v>29152.133558268961</v>
      </c>
      <c r="F338" s="2">
        <v>33316.724066593088</v>
      </c>
      <c r="G338" s="2">
        <v>37481.314574917233</v>
      </c>
      <c r="H338" s="2">
        <v>41645.90508324137</v>
      </c>
      <c r="I338" s="2">
        <v>45810.495591565508</v>
      </c>
      <c r="J338" s="2">
        <v>49975.086099889653</v>
      </c>
      <c r="K338" s="2">
        <v>54139.676608213776</v>
      </c>
      <c r="L338" s="2">
        <v>58304.267116537907</v>
      </c>
      <c r="M338" s="2">
        <v>62468.857624862052</v>
      </c>
      <c r="N338" s="10">
        <v>1.4630000000000001</v>
      </c>
    </row>
    <row r="339" spans="1:14" x14ac:dyDescent="0.25">
      <c r="A339" s="59" t="s">
        <v>736</v>
      </c>
      <c r="B339" s="2">
        <v>10856.55069168141</v>
      </c>
      <c r="C339" s="2">
        <v>20657.238037712112</v>
      </c>
      <c r="D339" s="2">
        <v>24788.685645254529</v>
      </c>
      <c r="E339" s="2">
        <v>28920.13325279695</v>
      </c>
      <c r="F339" s="2">
        <v>33051.580860339367</v>
      </c>
      <c r="G339" s="2">
        <v>37183.028467881799</v>
      </c>
      <c r="H339" s="2">
        <v>41314.476075424223</v>
      </c>
      <c r="I339" s="2">
        <v>45445.923682966641</v>
      </c>
      <c r="J339" s="2">
        <v>49577.371290509058</v>
      </c>
      <c r="K339" s="2">
        <v>53708.818898051482</v>
      </c>
      <c r="L339" s="2">
        <v>57840.2665055939</v>
      </c>
      <c r="M339" s="2">
        <v>61971.714113136317</v>
      </c>
      <c r="N339" s="10">
        <v>1.4630000000000001</v>
      </c>
    </row>
    <row r="340" spans="1:14" x14ac:dyDescent="0.25">
      <c r="A340" s="59" t="s">
        <v>728</v>
      </c>
      <c r="B340" s="2">
        <v>10855.43687454577</v>
      </c>
      <c r="C340" s="2">
        <v>21365.257951198189</v>
      </c>
      <c r="D340" s="2">
        <v>25638.309541437819</v>
      </c>
      <c r="E340" s="2">
        <v>29911.361131677459</v>
      </c>
      <c r="F340" s="2">
        <v>34184.412721917099</v>
      </c>
      <c r="G340" s="2">
        <v>38457.464312156742</v>
      </c>
      <c r="H340" s="2">
        <v>42730.515902396372</v>
      </c>
      <c r="I340" s="2">
        <v>47003.567492636023</v>
      </c>
      <c r="J340" s="2">
        <v>51276.619082875637</v>
      </c>
      <c r="K340" s="2">
        <v>55549.670673115288</v>
      </c>
      <c r="L340" s="2">
        <v>59822.722263354917</v>
      </c>
      <c r="M340" s="2">
        <v>64095.773853594546</v>
      </c>
      <c r="N340" s="10">
        <v>1.4630000000000001</v>
      </c>
    </row>
    <row r="341" spans="1:14" x14ac:dyDescent="0.25">
      <c r="A341" s="59" t="s">
        <v>742</v>
      </c>
      <c r="B341" s="2">
        <v>10830.062805888259</v>
      </c>
      <c r="C341" s="2">
        <v>20069.82663943915</v>
      </c>
      <c r="D341" s="2">
        <v>24083.791967326979</v>
      </c>
      <c r="E341" s="2">
        <v>28097.757295214811</v>
      </c>
      <c r="F341" s="2">
        <v>32111.72262310264</v>
      </c>
      <c r="G341" s="2">
        <v>36125.687950990468</v>
      </c>
      <c r="H341" s="2">
        <v>40139.653278878301</v>
      </c>
      <c r="I341" s="2">
        <v>44153.618606766133</v>
      </c>
      <c r="J341" s="2">
        <v>48167.583934653958</v>
      </c>
      <c r="K341" s="2">
        <v>52181.54926254179</v>
      </c>
      <c r="L341" s="2">
        <v>56195.514590429622</v>
      </c>
      <c r="M341" s="2">
        <v>60209.479918317447</v>
      </c>
      <c r="N341" s="10">
        <v>1.4630000000000001</v>
      </c>
    </row>
    <row r="342" spans="1:14" x14ac:dyDescent="0.25">
      <c r="A342" s="59" t="s">
        <v>782</v>
      </c>
      <c r="B342" s="2">
        <v>10697.48568532838</v>
      </c>
      <c r="C342" s="2">
        <v>22216.492071760269</v>
      </c>
      <c r="D342" s="2">
        <v>26659.790486112321</v>
      </c>
      <c r="E342" s="2">
        <v>31103.088900464369</v>
      </c>
      <c r="F342" s="2">
        <v>35546.387314816428</v>
      </c>
      <c r="G342" s="2">
        <v>39989.685729168479</v>
      </c>
      <c r="H342" s="2">
        <v>44432.984143520531</v>
      </c>
      <c r="I342" s="2">
        <v>48876.28255787259</v>
      </c>
      <c r="J342" s="2">
        <v>53319.580972224627</v>
      </c>
      <c r="K342" s="2">
        <v>57762.879386576693</v>
      </c>
      <c r="L342" s="2">
        <v>62206.177800928737</v>
      </c>
      <c r="M342" s="2">
        <v>66649.476215280796</v>
      </c>
      <c r="N342" s="10">
        <v>1.4630000000000001</v>
      </c>
    </row>
    <row r="343" spans="1:14" x14ac:dyDescent="0.25">
      <c r="A343" s="59" t="s">
        <v>1093</v>
      </c>
      <c r="B343" s="2">
        <v>10688.92417599385</v>
      </c>
      <c r="C343" s="2">
        <v>20328.492809216859</v>
      </c>
      <c r="D343" s="2">
        <v>24394.191371060231</v>
      </c>
      <c r="E343" s="2">
        <v>28459.889932903599</v>
      </c>
      <c r="F343" s="2">
        <v>32525.588494746971</v>
      </c>
      <c r="G343" s="2">
        <v>36591.287056590343</v>
      </c>
      <c r="H343" s="2">
        <v>40656.985618433711</v>
      </c>
      <c r="I343" s="2">
        <v>44722.684180277087</v>
      </c>
      <c r="J343" s="2">
        <v>48788.382742120462</v>
      </c>
      <c r="K343" s="2">
        <v>52854.081303963823</v>
      </c>
      <c r="L343" s="2">
        <v>56919.779865807192</v>
      </c>
      <c r="M343" s="2">
        <v>60985.478427650567</v>
      </c>
      <c r="N343" s="10">
        <v>1.4630000000000001</v>
      </c>
    </row>
    <row r="344" spans="1:14" x14ac:dyDescent="0.25">
      <c r="A344" s="59" t="s">
        <v>750</v>
      </c>
      <c r="B344" s="2">
        <v>10674.145925227071</v>
      </c>
      <c r="C344" s="2">
        <v>23107.41605254362</v>
      </c>
      <c r="D344" s="2">
        <v>27728.89926305235</v>
      </c>
      <c r="E344" s="2">
        <v>32350.382473561069</v>
      </c>
      <c r="F344" s="2">
        <v>36971.865684069802</v>
      </c>
      <c r="G344" s="2">
        <v>41593.348894578521</v>
      </c>
      <c r="H344" s="2">
        <v>46214.832105087247</v>
      </c>
      <c r="I344" s="2">
        <v>50836.315315595974</v>
      </c>
      <c r="J344" s="2">
        <v>55457.798526104692</v>
      </c>
      <c r="K344" s="2">
        <v>60079.281736613433</v>
      </c>
      <c r="L344" s="2">
        <v>64700.764947122138</v>
      </c>
      <c r="M344" s="2">
        <v>69322.248157630878</v>
      </c>
      <c r="N344" s="10">
        <v>1.4630000000000001</v>
      </c>
    </row>
    <row r="345" spans="1:14" x14ac:dyDescent="0.25">
      <c r="A345" s="59" t="s">
        <v>1057</v>
      </c>
      <c r="B345" s="2">
        <v>10644.00205178165</v>
      </c>
      <c r="C345" s="2">
        <v>19567.280921035741</v>
      </c>
      <c r="D345" s="2">
        <v>23480.737105242879</v>
      </c>
      <c r="E345" s="2">
        <v>27394.193289450031</v>
      </c>
      <c r="F345" s="2">
        <v>31307.64947365718</v>
      </c>
      <c r="G345" s="2">
        <v>35221.105657864333</v>
      </c>
      <c r="H345" s="2">
        <v>39134.561842071467</v>
      </c>
      <c r="I345" s="2">
        <v>43048.018026278623</v>
      </c>
      <c r="J345" s="2">
        <v>46961.474210485772</v>
      </c>
      <c r="K345" s="2">
        <v>50874.930394692921</v>
      </c>
      <c r="L345" s="2">
        <v>54788.386578900063</v>
      </c>
      <c r="M345" s="2">
        <v>58701.842763107212</v>
      </c>
      <c r="N345" s="10">
        <v>1.4630000000000001</v>
      </c>
    </row>
    <row r="346" spans="1:14" x14ac:dyDescent="0.25">
      <c r="A346" s="59" t="s">
        <v>1090</v>
      </c>
      <c r="B346" s="2">
        <v>10577.83032438424</v>
      </c>
      <c r="C346" s="2">
        <v>20166.06203707854</v>
      </c>
      <c r="D346" s="2">
        <v>24199.274444494251</v>
      </c>
      <c r="E346" s="2">
        <v>28232.486851909958</v>
      </c>
      <c r="F346" s="2">
        <v>32265.699259325669</v>
      </c>
      <c r="G346" s="2">
        <v>36298.911666741376</v>
      </c>
      <c r="H346" s="2">
        <v>40332.124074157087</v>
      </c>
      <c r="I346" s="2">
        <v>44365.336481572798</v>
      </c>
      <c r="J346" s="2">
        <v>48398.548888988502</v>
      </c>
      <c r="K346" s="2">
        <v>52431.761296404213</v>
      </c>
      <c r="L346" s="2">
        <v>56464.973703819916</v>
      </c>
      <c r="M346" s="2">
        <v>60498.186111235627</v>
      </c>
      <c r="N346" s="10">
        <v>1.4630000000000001</v>
      </c>
    </row>
    <row r="347" spans="1:14" x14ac:dyDescent="0.25">
      <c r="A347" s="59" t="s">
        <v>751</v>
      </c>
      <c r="B347" s="2">
        <v>10564.593689730391</v>
      </c>
      <c r="C347" s="2">
        <v>22616.58442046386</v>
      </c>
      <c r="D347" s="2">
        <v>27139.901304556632</v>
      </c>
      <c r="E347" s="2">
        <v>31663.2181886494</v>
      </c>
      <c r="F347" s="2">
        <v>36186.535072742183</v>
      </c>
      <c r="G347" s="2">
        <v>40709.851956834951</v>
      </c>
      <c r="H347" s="2">
        <v>45233.168840927719</v>
      </c>
      <c r="I347" s="2">
        <v>49756.485725020502</v>
      </c>
      <c r="J347" s="2">
        <v>54279.802609113263</v>
      </c>
      <c r="K347" s="2">
        <v>58803.119493206039</v>
      </c>
      <c r="L347" s="2">
        <v>63326.4363772988</v>
      </c>
      <c r="M347" s="2">
        <v>67849.753261391583</v>
      </c>
      <c r="N347" s="10">
        <v>1.4630000000000001</v>
      </c>
    </row>
    <row r="348" spans="1:14" x14ac:dyDescent="0.25">
      <c r="A348" s="59" t="s">
        <v>1108</v>
      </c>
      <c r="B348" s="2">
        <v>10561.022136312749</v>
      </c>
      <c r="C348" s="2">
        <v>19915.962999043779</v>
      </c>
      <c r="D348" s="2">
        <v>23899.155598852529</v>
      </c>
      <c r="E348" s="2">
        <v>27882.348198661279</v>
      </c>
      <c r="F348" s="2">
        <v>31865.54079847004</v>
      </c>
      <c r="G348" s="2">
        <v>35848.733398278797</v>
      </c>
      <c r="H348" s="2">
        <v>39831.92599808755</v>
      </c>
      <c r="I348" s="2">
        <v>43815.118597896311</v>
      </c>
      <c r="J348" s="2">
        <v>47798.311197705058</v>
      </c>
      <c r="K348" s="2">
        <v>51781.503797513818</v>
      </c>
      <c r="L348" s="2">
        <v>55764.696397322557</v>
      </c>
      <c r="M348" s="2">
        <v>59747.888997131333</v>
      </c>
      <c r="N348" s="10">
        <v>1.4630000000000001</v>
      </c>
    </row>
    <row r="349" spans="1:14" x14ac:dyDescent="0.25">
      <c r="A349" s="59" t="s">
        <v>1098</v>
      </c>
      <c r="B349" s="2">
        <v>10472.93395390401</v>
      </c>
      <c r="C349" s="2">
        <v>19736.453845700969</v>
      </c>
      <c r="D349" s="2">
        <v>23683.744614841158</v>
      </c>
      <c r="E349" s="2">
        <v>27631.035383981351</v>
      </c>
      <c r="F349" s="2">
        <v>31578.32615312155</v>
      </c>
      <c r="G349" s="2">
        <v>35525.616922261739</v>
      </c>
      <c r="H349" s="2">
        <v>39472.907691401932</v>
      </c>
      <c r="I349" s="2">
        <v>43420.198460542131</v>
      </c>
      <c r="J349" s="2">
        <v>47367.489229682316</v>
      </c>
      <c r="K349" s="2">
        <v>51314.779998822523</v>
      </c>
      <c r="L349" s="2">
        <v>55262.070767962701</v>
      </c>
      <c r="M349" s="2">
        <v>59209.361537102901</v>
      </c>
      <c r="N349" s="10">
        <v>1.4630000000000001</v>
      </c>
    </row>
    <row r="350" spans="1:14" x14ac:dyDescent="0.25">
      <c r="A350" s="59" t="s">
        <v>1097</v>
      </c>
      <c r="B350" s="2">
        <v>10472.91012634003</v>
      </c>
      <c r="C350" s="2">
        <v>20041.43568970856</v>
      </c>
      <c r="D350" s="2">
        <v>24049.722827650268</v>
      </c>
      <c r="E350" s="2">
        <v>28058.00996559198</v>
      </c>
      <c r="F350" s="2">
        <v>32066.297103533689</v>
      </c>
      <c r="G350" s="2">
        <v>36074.584241475401</v>
      </c>
      <c r="H350" s="2">
        <v>40082.871379417113</v>
      </c>
      <c r="I350" s="2">
        <v>44091.158517358817</v>
      </c>
      <c r="J350" s="2">
        <v>48099.445655300537</v>
      </c>
      <c r="K350" s="2">
        <v>52107.732793242249</v>
      </c>
      <c r="L350" s="2">
        <v>56116.019931183953</v>
      </c>
      <c r="M350" s="2">
        <v>60124.307069125673</v>
      </c>
      <c r="N350" s="10">
        <v>1.4630000000000001</v>
      </c>
    </row>
    <row r="351" spans="1:14" x14ac:dyDescent="0.25">
      <c r="A351" s="59" t="s">
        <v>735</v>
      </c>
      <c r="B351" s="2">
        <v>10469.648487060291</v>
      </c>
      <c r="C351" s="2">
        <v>19884.994859093149</v>
      </c>
      <c r="D351" s="2">
        <v>23861.993830911779</v>
      </c>
      <c r="E351" s="2">
        <v>27838.992802730409</v>
      </c>
      <c r="F351" s="2">
        <v>31815.991774549049</v>
      </c>
      <c r="G351" s="2">
        <v>35792.990746367679</v>
      </c>
      <c r="H351" s="2">
        <v>39769.989718186313</v>
      </c>
      <c r="I351" s="2">
        <v>43746.988690004939</v>
      </c>
      <c r="J351" s="2">
        <v>47723.987661823558</v>
      </c>
      <c r="K351" s="2">
        <v>51700.986633642198</v>
      </c>
      <c r="L351" s="2">
        <v>55677.985605460817</v>
      </c>
      <c r="M351" s="2">
        <v>59654.984577279458</v>
      </c>
      <c r="N351" s="10">
        <v>1.4630000000000001</v>
      </c>
    </row>
    <row r="352" spans="1:14" x14ac:dyDescent="0.25">
      <c r="A352" s="59" t="s">
        <v>1088</v>
      </c>
      <c r="B352" s="2">
        <v>10444.95851962847</v>
      </c>
      <c r="C352" s="2">
        <v>20597.928995214472</v>
      </c>
      <c r="D352" s="2">
        <v>24717.51479425736</v>
      </c>
      <c r="E352" s="2">
        <v>28837.100593300249</v>
      </c>
      <c r="F352" s="2">
        <v>32956.686392343152</v>
      </c>
      <c r="G352" s="2">
        <v>37076.272191386037</v>
      </c>
      <c r="H352" s="2">
        <v>41195.857990428944</v>
      </c>
      <c r="I352" s="2">
        <v>45315.443789471843</v>
      </c>
      <c r="J352" s="2">
        <v>49435.029588514721</v>
      </c>
      <c r="K352" s="2">
        <v>53554.61538755762</v>
      </c>
      <c r="L352" s="2">
        <v>57674.201186600512</v>
      </c>
      <c r="M352" s="2">
        <v>61793.786985643397</v>
      </c>
      <c r="N352" s="10">
        <v>1.4630000000000001</v>
      </c>
    </row>
    <row r="353" spans="1:14" x14ac:dyDescent="0.25">
      <c r="A353" s="59" t="s">
        <v>93</v>
      </c>
      <c r="B353" s="2">
        <v>10436.75367439916</v>
      </c>
      <c r="C353" s="2">
        <v>451814.09941875312</v>
      </c>
      <c r="D353" s="2">
        <v>542176.91930250369</v>
      </c>
      <c r="E353" s="2">
        <v>632539.73918625433</v>
      </c>
      <c r="F353" s="2">
        <v>722902.55907000508</v>
      </c>
      <c r="G353" s="2">
        <v>813265.3789537556</v>
      </c>
      <c r="H353" s="2">
        <v>903628.19883750624</v>
      </c>
      <c r="I353" s="2">
        <v>993991.01872125699</v>
      </c>
      <c r="J353" s="2">
        <v>1084353.8386050069</v>
      </c>
      <c r="K353" s="2">
        <v>1174716.6584887579</v>
      </c>
      <c r="L353" s="2">
        <v>1265079.4783725089</v>
      </c>
      <c r="M353" s="2">
        <v>1355442.2982562589</v>
      </c>
      <c r="N353" s="10">
        <v>1.4630000000000001</v>
      </c>
    </row>
    <row r="354" spans="1:14" x14ac:dyDescent="0.25">
      <c r="A354" s="59" t="s">
        <v>772</v>
      </c>
      <c r="B354" s="2">
        <v>10403.791221404361</v>
      </c>
      <c r="C354" s="2">
        <v>19944.674809246761</v>
      </c>
      <c r="D354" s="2">
        <v>23933.609771096111</v>
      </c>
      <c r="E354" s="2">
        <v>27922.544732945458</v>
      </c>
      <c r="F354" s="2">
        <v>31911.479694794809</v>
      </c>
      <c r="G354" s="2">
        <v>35900.414656644163</v>
      </c>
      <c r="H354" s="2">
        <v>39889.349618493507</v>
      </c>
      <c r="I354" s="2">
        <v>43878.284580342872</v>
      </c>
      <c r="J354" s="2">
        <v>47867.219542192222</v>
      </c>
      <c r="K354" s="2">
        <v>51856.154504041573</v>
      </c>
      <c r="L354" s="2">
        <v>55845.089465890916</v>
      </c>
      <c r="M354" s="2">
        <v>59834.024427740267</v>
      </c>
      <c r="N354" s="10">
        <v>1.4630000000000001</v>
      </c>
    </row>
    <row r="355" spans="1:14" x14ac:dyDescent="0.25">
      <c r="A355" s="59" t="s">
        <v>1094</v>
      </c>
      <c r="B355" s="2">
        <v>10395.311324513699</v>
      </c>
      <c r="C355" s="2">
        <v>19672.01282636949</v>
      </c>
      <c r="D355" s="2">
        <v>23606.41539164339</v>
      </c>
      <c r="E355" s="2">
        <v>27540.81795691729</v>
      </c>
      <c r="F355" s="2">
        <v>31475.22052219119</v>
      </c>
      <c r="G355" s="2">
        <v>35409.623087465086</v>
      </c>
      <c r="H355" s="2">
        <v>39344.025652738987</v>
      </c>
      <c r="I355" s="2">
        <v>43278.428218012887</v>
      </c>
      <c r="J355" s="2">
        <v>47212.830783286779</v>
      </c>
      <c r="K355" s="2">
        <v>51147.233348560687</v>
      </c>
      <c r="L355" s="2">
        <v>55081.63591383458</v>
      </c>
      <c r="M355" s="2">
        <v>59016.03847910848</v>
      </c>
      <c r="N355" s="10">
        <v>1.4630000000000001</v>
      </c>
    </row>
    <row r="356" spans="1:14" x14ac:dyDescent="0.25">
      <c r="A356" s="59" t="s">
        <v>173</v>
      </c>
      <c r="B356" s="2">
        <v>10391.2563466834</v>
      </c>
      <c r="C356" s="2">
        <v>20819.65519050707</v>
      </c>
      <c r="D356" s="2">
        <v>24983.586228608488</v>
      </c>
      <c r="E356" s="2">
        <v>29147.5172667099</v>
      </c>
      <c r="F356" s="2">
        <v>33311.448304811318</v>
      </c>
      <c r="G356" s="2">
        <v>37475.379342912733</v>
      </c>
      <c r="H356" s="2">
        <v>41639.310381014147</v>
      </c>
      <c r="I356" s="2">
        <v>45803.241419115569</v>
      </c>
      <c r="J356" s="2">
        <v>49967.172457216977</v>
      </c>
      <c r="K356" s="2">
        <v>54131.103495318392</v>
      </c>
      <c r="L356" s="2">
        <v>58295.034533419799</v>
      </c>
      <c r="M356" s="2">
        <v>62458.965571521221</v>
      </c>
      <c r="N356" s="10">
        <v>1.4630000000000001</v>
      </c>
    </row>
    <row r="357" spans="1:14" x14ac:dyDescent="0.25">
      <c r="A357" s="59" t="s">
        <v>754</v>
      </c>
      <c r="B357" s="2">
        <v>10188.6938176023</v>
      </c>
      <c r="C357" s="2">
        <v>18384.24634212759</v>
      </c>
      <c r="D357" s="2">
        <v>22061.0956105531</v>
      </c>
      <c r="E357" s="2">
        <v>25737.944878978618</v>
      </c>
      <c r="F357" s="2">
        <v>29414.79414740414</v>
      </c>
      <c r="G357" s="2">
        <v>33091.643415829647</v>
      </c>
      <c r="H357" s="2">
        <v>36768.492684255172</v>
      </c>
      <c r="I357" s="2">
        <v>40445.34195268069</v>
      </c>
      <c r="J357" s="2">
        <v>44122.191221106208</v>
      </c>
      <c r="K357" s="2">
        <v>47799.040489531733</v>
      </c>
      <c r="L357" s="2">
        <v>51475.889757957237</v>
      </c>
      <c r="M357" s="2">
        <v>55152.739026382747</v>
      </c>
      <c r="N357" s="10">
        <v>1.4630000000000001</v>
      </c>
    </row>
    <row r="358" spans="1:14" x14ac:dyDescent="0.25">
      <c r="A358" s="59" t="s">
        <v>1127</v>
      </c>
      <c r="B358" s="2">
        <v>10127.35747830083</v>
      </c>
      <c r="C358" s="2">
        <v>15416.029888059369</v>
      </c>
      <c r="D358" s="2">
        <v>18499.235865671239</v>
      </c>
      <c r="E358" s="2">
        <v>21582.441843283112</v>
      </c>
      <c r="F358" s="2">
        <v>24665.647820894988</v>
      </c>
      <c r="G358" s="2">
        <v>27748.853798506861</v>
      </c>
      <c r="H358" s="2">
        <v>30832.059776118731</v>
      </c>
      <c r="I358" s="2">
        <v>33915.265753730608</v>
      </c>
      <c r="J358" s="2">
        <v>36998.471731342477</v>
      </c>
      <c r="K358" s="2">
        <v>40081.677708954347</v>
      </c>
      <c r="L358" s="2">
        <v>43164.883686566223</v>
      </c>
      <c r="M358" s="2">
        <v>46248.0896641781</v>
      </c>
      <c r="N358" s="10">
        <v>1.4630000000000001</v>
      </c>
    </row>
    <row r="359" spans="1:14" x14ac:dyDescent="0.25">
      <c r="A359" s="59" t="s">
        <v>1100</v>
      </c>
      <c r="B359" s="2">
        <v>10113.888843410859</v>
      </c>
      <c r="C359" s="2">
        <v>19710.285523511171</v>
      </c>
      <c r="D359" s="2">
        <v>23652.34262821341</v>
      </c>
      <c r="E359" s="2">
        <v>27594.399732915641</v>
      </c>
      <c r="F359" s="2">
        <v>31536.45683761788</v>
      </c>
      <c r="G359" s="2">
        <v>35478.513942320118</v>
      </c>
      <c r="H359" s="2">
        <v>39420.571047022349</v>
      </c>
      <c r="I359" s="2">
        <v>43362.628151724588</v>
      </c>
      <c r="J359" s="2">
        <v>47304.685256426819</v>
      </c>
      <c r="K359" s="2">
        <v>51246.742361129058</v>
      </c>
      <c r="L359" s="2">
        <v>55188.799465831289</v>
      </c>
      <c r="M359" s="2">
        <v>59130.85657053352</v>
      </c>
      <c r="N359" s="10">
        <v>1.4630000000000001</v>
      </c>
    </row>
    <row r="360" spans="1:14" x14ac:dyDescent="0.25">
      <c r="A360" s="59" t="s">
        <v>1106</v>
      </c>
      <c r="B360" s="2">
        <v>10040.83540859088</v>
      </c>
      <c r="C360" s="2">
        <v>18777.939852246149</v>
      </c>
      <c r="D360" s="2">
        <v>22533.527822695381</v>
      </c>
      <c r="E360" s="2">
        <v>26289.115793144611</v>
      </c>
      <c r="F360" s="2">
        <v>30044.70376359384</v>
      </c>
      <c r="G360" s="2">
        <v>33800.291734043072</v>
      </c>
      <c r="H360" s="2">
        <v>37555.879704492298</v>
      </c>
      <c r="I360" s="2">
        <v>41311.46767494153</v>
      </c>
      <c r="J360" s="2">
        <v>45067.055645390763</v>
      </c>
      <c r="K360" s="2">
        <v>48822.643615839988</v>
      </c>
      <c r="L360" s="2">
        <v>52578.231586289206</v>
      </c>
      <c r="M360" s="2">
        <v>56333.819556738446</v>
      </c>
      <c r="N360" s="10">
        <v>1.4630000000000001</v>
      </c>
    </row>
    <row r="361" spans="1:14" x14ac:dyDescent="0.25">
      <c r="A361" s="59" t="s">
        <v>1113</v>
      </c>
      <c r="B361" s="2">
        <v>9973.3378139837769</v>
      </c>
      <c r="C361" s="2">
        <v>14185.49848229105</v>
      </c>
      <c r="D361" s="2">
        <v>17022.59817874926</v>
      </c>
      <c r="E361" s="2">
        <v>19859.697875207461</v>
      </c>
      <c r="F361" s="2">
        <v>22696.79757166568</v>
      </c>
      <c r="G361" s="2">
        <v>25533.897268123888</v>
      </c>
      <c r="H361" s="2">
        <v>28370.9969645821</v>
      </c>
      <c r="I361" s="2">
        <v>31208.096661040308</v>
      </c>
      <c r="J361" s="2">
        <v>34045.196357498513</v>
      </c>
      <c r="K361" s="2">
        <v>36882.296053956728</v>
      </c>
      <c r="L361" s="2">
        <v>39719.395750414929</v>
      </c>
      <c r="M361" s="2">
        <v>42556.495446873138</v>
      </c>
      <c r="N361" s="10">
        <v>1.4630000000000001</v>
      </c>
    </row>
    <row r="362" spans="1:14" x14ac:dyDescent="0.25">
      <c r="A362" s="59" t="s">
        <v>1256</v>
      </c>
      <c r="B362" s="2">
        <v>9921.1604531734956</v>
      </c>
      <c r="C362" s="2">
        <v>22618.601849246559</v>
      </c>
      <c r="D362" s="2">
        <v>27142.32221909587</v>
      </c>
      <c r="E362" s="2">
        <v>31666.04258894518</v>
      </c>
      <c r="F362" s="2">
        <v>36189.762958794498</v>
      </c>
      <c r="G362" s="2">
        <v>40713.483328643808</v>
      </c>
      <c r="H362" s="2">
        <v>45237.203698493118</v>
      </c>
      <c r="I362" s="2">
        <v>49760.924068342443</v>
      </c>
      <c r="J362" s="2">
        <v>54284.644438191739</v>
      </c>
      <c r="K362" s="2">
        <v>58808.364808041057</v>
      </c>
      <c r="L362" s="2">
        <v>63332.08517789036</v>
      </c>
      <c r="M362" s="2">
        <v>67855.80554773967</v>
      </c>
      <c r="N362" s="10">
        <v>1.4630000000000001</v>
      </c>
    </row>
    <row r="363" spans="1:14" x14ac:dyDescent="0.25">
      <c r="A363" s="59" t="s">
        <v>1099</v>
      </c>
      <c r="B363" s="2">
        <v>9908.8305868257394</v>
      </c>
      <c r="C363" s="2">
        <v>18759.940762441802</v>
      </c>
      <c r="D363" s="2">
        <v>22511.928914930158</v>
      </c>
      <c r="E363" s="2">
        <v>26263.917067418519</v>
      </c>
      <c r="F363" s="2">
        <v>30015.905219906879</v>
      </c>
      <c r="G363" s="2">
        <v>33767.893372395243</v>
      </c>
      <c r="H363" s="2">
        <v>37519.881524883604</v>
      </c>
      <c r="I363" s="2">
        <v>41271.869677371957</v>
      </c>
      <c r="J363" s="2">
        <v>45023.857829860317</v>
      </c>
      <c r="K363" s="2">
        <v>48775.845982348677</v>
      </c>
      <c r="L363" s="2">
        <v>52527.83413483703</v>
      </c>
      <c r="M363" s="2">
        <v>56279.822287325398</v>
      </c>
      <c r="N363" s="10">
        <v>1.4630000000000001</v>
      </c>
    </row>
    <row r="364" spans="1:14" x14ac:dyDescent="0.25">
      <c r="A364" s="59" t="s">
        <v>749</v>
      </c>
      <c r="B364" s="2">
        <v>9889.7798072227633</v>
      </c>
      <c r="C364" s="2">
        <v>18602.059942766999</v>
      </c>
      <c r="D364" s="2">
        <v>22322.4719313204</v>
      </c>
      <c r="E364" s="2">
        <v>26042.883919873799</v>
      </c>
      <c r="F364" s="2">
        <v>29763.295908427201</v>
      </c>
      <c r="G364" s="2">
        <v>33483.707896980603</v>
      </c>
      <c r="H364" s="2">
        <v>37204.119885533997</v>
      </c>
      <c r="I364" s="2">
        <v>40924.531874087414</v>
      </c>
      <c r="J364" s="2">
        <v>44644.943862640801</v>
      </c>
      <c r="K364" s="2">
        <v>48365.35585119421</v>
      </c>
      <c r="L364" s="2">
        <v>52085.767839747597</v>
      </c>
      <c r="M364" s="2">
        <v>55806.179828301007</v>
      </c>
      <c r="N364" s="10">
        <v>1.4630000000000001</v>
      </c>
    </row>
    <row r="365" spans="1:14" x14ac:dyDescent="0.25">
      <c r="A365" s="59" t="s">
        <v>1102</v>
      </c>
      <c r="B365" s="2">
        <v>9879.9548614756441</v>
      </c>
      <c r="C365" s="2">
        <v>18711.891471621719</v>
      </c>
      <c r="D365" s="2">
        <v>22454.269765946061</v>
      </c>
      <c r="E365" s="2">
        <v>26196.6480602704</v>
      </c>
      <c r="F365" s="2">
        <v>29939.026354594749</v>
      </c>
      <c r="G365" s="2">
        <v>33681.404648919102</v>
      </c>
      <c r="H365" s="2">
        <v>37423.782943243437</v>
      </c>
      <c r="I365" s="2">
        <v>41166.161237567787</v>
      </c>
      <c r="J365" s="2">
        <v>44908.539531892122</v>
      </c>
      <c r="K365" s="2">
        <v>48650.917826216471</v>
      </c>
      <c r="L365" s="2">
        <v>52393.296120540806</v>
      </c>
      <c r="M365" s="2">
        <v>56135.674414865163</v>
      </c>
      <c r="N365" s="10">
        <v>1.4630000000000001</v>
      </c>
    </row>
    <row r="366" spans="1:14" x14ac:dyDescent="0.25">
      <c r="A366" s="59" t="s">
        <v>1105</v>
      </c>
      <c r="B366" s="2">
        <v>9703.5069188661291</v>
      </c>
      <c r="C366" s="2">
        <v>18482.552213573708</v>
      </c>
      <c r="D366" s="2">
        <v>22179.06265628845</v>
      </c>
      <c r="E366" s="2">
        <v>25875.573099003192</v>
      </c>
      <c r="F366" s="2">
        <v>29572.08354171793</v>
      </c>
      <c r="G366" s="2">
        <v>33268.593984432679</v>
      </c>
      <c r="H366" s="2">
        <v>36965.104427147417</v>
      </c>
      <c r="I366" s="2">
        <v>40661.614869862162</v>
      </c>
      <c r="J366" s="2">
        <v>44358.1253125769</v>
      </c>
      <c r="K366" s="2">
        <v>48054.635755291652</v>
      </c>
      <c r="L366" s="2">
        <v>51751.146198006383</v>
      </c>
      <c r="M366" s="2">
        <v>55447.656640721121</v>
      </c>
      <c r="N366" s="10">
        <v>1.4630000000000001</v>
      </c>
    </row>
    <row r="367" spans="1:14" x14ac:dyDescent="0.25">
      <c r="A367" s="59" t="s">
        <v>1116</v>
      </c>
      <c r="B367" s="2">
        <v>9703.3777608018208</v>
      </c>
      <c r="C367" s="2">
        <v>16212.88698999243</v>
      </c>
      <c r="D367" s="2">
        <v>19455.46438799092</v>
      </c>
      <c r="E367" s="2">
        <v>22698.041785989401</v>
      </c>
      <c r="F367" s="2">
        <v>25940.619183987888</v>
      </c>
      <c r="G367" s="2">
        <v>29183.19658198638</v>
      </c>
      <c r="H367" s="2">
        <v>32425.77397998486</v>
      </c>
      <c r="I367" s="2">
        <v>35668.351377983352</v>
      </c>
      <c r="J367" s="2">
        <v>38910.928775981833</v>
      </c>
      <c r="K367" s="2">
        <v>42153.506173980328</v>
      </c>
      <c r="L367" s="2">
        <v>45396.083571978808</v>
      </c>
      <c r="M367" s="2">
        <v>48638.660969977303</v>
      </c>
      <c r="N367" s="10">
        <v>1.4630000000000001</v>
      </c>
    </row>
    <row r="368" spans="1:14" x14ac:dyDescent="0.25">
      <c r="A368" s="59" t="s">
        <v>1103</v>
      </c>
      <c r="B368" s="2">
        <v>9670.4111332533757</v>
      </c>
      <c r="C368" s="2">
        <v>20008.394140218741</v>
      </c>
      <c r="D368" s="2">
        <v>24010.072968262491</v>
      </c>
      <c r="E368" s="2">
        <v>28011.751796306238</v>
      </c>
      <c r="F368" s="2">
        <v>32013.430624349989</v>
      </c>
      <c r="G368" s="2">
        <v>36015.109452393743</v>
      </c>
      <c r="H368" s="2">
        <v>40016.788280437489</v>
      </c>
      <c r="I368" s="2">
        <v>44018.467108481243</v>
      </c>
      <c r="J368" s="2">
        <v>48020.145936524983</v>
      </c>
      <c r="K368" s="2">
        <v>52021.824764568737</v>
      </c>
      <c r="L368" s="2">
        <v>56023.503592612476</v>
      </c>
      <c r="M368" s="2">
        <v>60025.182420656231</v>
      </c>
      <c r="N368" s="10">
        <v>1.4630000000000001</v>
      </c>
    </row>
    <row r="369" spans="1:14" x14ac:dyDescent="0.25">
      <c r="A369" s="59" t="s">
        <v>1091</v>
      </c>
      <c r="B369" s="2">
        <v>9627.9731628744648</v>
      </c>
      <c r="C369" s="2">
        <v>19547.876916400779</v>
      </c>
      <c r="D369" s="2">
        <v>23457.452299680928</v>
      </c>
      <c r="E369" s="2">
        <v>27367.027682961081</v>
      </c>
      <c r="F369" s="2">
        <v>31276.603066241241</v>
      </c>
      <c r="G369" s="2">
        <v>35186.178449521387</v>
      </c>
      <c r="H369" s="2">
        <v>39095.753832801551</v>
      </c>
      <c r="I369" s="2">
        <v>43005.329216081707</v>
      </c>
      <c r="J369" s="2">
        <v>46914.904599361857</v>
      </c>
      <c r="K369" s="2">
        <v>50824.47998264202</v>
      </c>
      <c r="L369" s="2">
        <v>54734.05536592217</v>
      </c>
      <c r="M369" s="2">
        <v>58643.630749202333</v>
      </c>
      <c r="N369" s="10">
        <v>1.4630000000000001</v>
      </c>
    </row>
    <row r="370" spans="1:14" x14ac:dyDescent="0.25">
      <c r="A370" s="59" t="s">
        <v>759</v>
      </c>
      <c r="B370" s="2">
        <v>9539.4678926726065</v>
      </c>
      <c r="C370" s="2">
        <v>17609.400466944491</v>
      </c>
      <c r="D370" s="2">
        <v>21131.280560333391</v>
      </c>
      <c r="E370" s="2">
        <v>24653.160653722291</v>
      </c>
      <c r="F370" s="2">
        <v>28175.04074711119</v>
      </c>
      <c r="G370" s="2">
        <v>31696.92084050009</v>
      </c>
      <c r="H370" s="2">
        <v>35218.80093388899</v>
      </c>
      <c r="I370" s="2">
        <v>38740.681027277889</v>
      </c>
      <c r="J370" s="2">
        <v>42262.561120666789</v>
      </c>
      <c r="K370" s="2">
        <v>45784.441214055689</v>
      </c>
      <c r="L370" s="2">
        <v>49306.321307444581</v>
      </c>
      <c r="M370" s="2">
        <v>52828.201400833481</v>
      </c>
      <c r="N370" s="10">
        <v>1.4630000000000001</v>
      </c>
    </row>
    <row r="371" spans="1:14" x14ac:dyDescent="0.25">
      <c r="A371" s="59" t="s">
        <v>1112</v>
      </c>
      <c r="B371" s="2">
        <v>9539.4341197928916</v>
      </c>
      <c r="C371" s="2">
        <v>18155.02207063754</v>
      </c>
      <c r="D371" s="2">
        <v>21786.026484765051</v>
      </c>
      <c r="E371" s="2">
        <v>25417.03089889255</v>
      </c>
      <c r="F371" s="2">
        <v>29048.035313020071</v>
      </c>
      <c r="G371" s="2">
        <v>32679.03972714757</v>
      </c>
      <c r="H371" s="2">
        <v>36310.044141275081</v>
      </c>
      <c r="I371" s="2">
        <v>39941.048555402587</v>
      </c>
      <c r="J371" s="2">
        <v>43572.052969530087</v>
      </c>
      <c r="K371" s="2">
        <v>47203.057383657608</v>
      </c>
      <c r="L371" s="2">
        <v>50834.061797785107</v>
      </c>
      <c r="M371" s="2">
        <v>54465.066211912621</v>
      </c>
      <c r="N371" s="10">
        <v>1.4630000000000001</v>
      </c>
    </row>
    <row r="372" spans="1:14" x14ac:dyDescent="0.25">
      <c r="A372" s="59" t="s">
        <v>1129</v>
      </c>
      <c r="B372" s="2">
        <v>9480.4522265412252</v>
      </c>
      <c r="C372" s="2">
        <v>15401.56612449945</v>
      </c>
      <c r="D372" s="2">
        <v>18481.87934939934</v>
      </c>
      <c r="E372" s="2">
        <v>21562.192574299239</v>
      </c>
      <c r="F372" s="2">
        <v>24642.505799199131</v>
      </c>
      <c r="G372" s="2">
        <v>27722.819024099019</v>
      </c>
      <c r="H372" s="2">
        <v>30803.132248998911</v>
      </c>
      <c r="I372" s="2">
        <v>33883.445473898799</v>
      </c>
      <c r="J372" s="2">
        <v>36963.758698798687</v>
      </c>
      <c r="K372" s="2">
        <v>40044.071923698582</v>
      </c>
      <c r="L372" s="2">
        <v>43124.385148598471</v>
      </c>
      <c r="M372" s="2">
        <v>46204.698373498359</v>
      </c>
      <c r="N372" s="10">
        <v>1.4630000000000001</v>
      </c>
    </row>
    <row r="373" spans="1:14" x14ac:dyDescent="0.25">
      <c r="A373" s="59" t="s">
        <v>1257</v>
      </c>
      <c r="B373" s="2">
        <v>9474.188178768718</v>
      </c>
      <c r="C373" s="2">
        <v>30934.77108874769</v>
      </c>
      <c r="D373" s="2">
        <v>37121.725306497232</v>
      </c>
      <c r="E373" s="2">
        <v>43308.679524246771</v>
      </c>
      <c r="F373" s="2">
        <v>49495.633741996309</v>
      </c>
      <c r="G373" s="2">
        <v>55682.587959745848</v>
      </c>
      <c r="H373" s="2">
        <v>61869.542177495387</v>
      </c>
      <c r="I373" s="2">
        <v>68056.496395244933</v>
      </c>
      <c r="J373" s="2">
        <v>74243.450612994464</v>
      </c>
      <c r="K373" s="2">
        <v>80430.40483074401</v>
      </c>
      <c r="L373" s="2">
        <v>86617.359048493541</v>
      </c>
      <c r="M373" s="2">
        <v>92804.313266243087</v>
      </c>
      <c r="N373" s="10">
        <v>1.4630000000000001</v>
      </c>
    </row>
    <row r="374" spans="1:14" x14ac:dyDescent="0.25">
      <c r="A374" s="59" t="s">
        <v>752</v>
      </c>
      <c r="B374" s="2">
        <v>9372.9036631355593</v>
      </c>
      <c r="C374" s="2">
        <v>17558.533701171858</v>
      </c>
      <c r="D374" s="2">
        <v>21070.240441406229</v>
      </c>
      <c r="E374" s="2">
        <v>24581.9471816406</v>
      </c>
      <c r="F374" s="2">
        <v>28093.653921874971</v>
      </c>
      <c r="G374" s="2">
        <v>31605.36066210935</v>
      </c>
      <c r="H374" s="2">
        <v>35117.067402343717</v>
      </c>
      <c r="I374" s="2">
        <v>38628.774142578091</v>
      </c>
      <c r="J374" s="2">
        <v>42140.480882812459</v>
      </c>
      <c r="K374" s="2">
        <v>45652.187623046833</v>
      </c>
      <c r="L374" s="2">
        <v>49163.894363281201</v>
      </c>
      <c r="M374" s="2">
        <v>52675.601103515583</v>
      </c>
      <c r="N374" s="10">
        <v>1.4630000000000001</v>
      </c>
    </row>
    <row r="375" spans="1:14" x14ac:dyDescent="0.25">
      <c r="A375" s="59" t="s">
        <v>1114</v>
      </c>
      <c r="B375" s="2">
        <v>9324.8311423710074</v>
      </c>
      <c r="C375" s="2">
        <v>17614.180991242622</v>
      </c>
      <c r="D375" s="2">
        <v>21137.01718949114</v>
      </c>
      <c r="E375" s="2">
        <v>24659.853387739659</v>
      </c>
      <c r="F375" s="2">
        <v>28182.689585988192</v>
      </c>
      <c r="G375" s="2">
        <v>31705.52578423671</v>
      </c>
      <c r="H375" s="2">
        <v>35228.361982485243</v>
      </c>
      <c r="I375" s="2">
        <v>38751.198180733772</v>
      </c>
      <c r="J375" s="2">
        <v>42274.03437898228</v>
      </c>
      <c r="K375" s="2">
        <v>45796.870577230809</v>
      </c>
      <c r="L375" s="2">
        <v>49319.706775479317</v>
      </c>
      <c r="M375" s="2">
        <v>52842.542973727846</v>
      </c>
      <c r="N375" s="10">
        <v>1.4630000000000001</v>
      </c>
    </row>
    <row r="376" spans="1:14" x14ac:dyDescent="0.25">
      <c r="A376" s="59" t="s">
        <v>748</v>
      </c>
      <c r="B376" s="2">
        <v>9296.9745125254394</v>
      </c>
      <c r="C376" s="2">
        <v>18852.85894197266</v>
      </c>
      <c r="D376" s="2">
        <v>22623.430730367189</v>
      </c>
      <c r="E376" s="2">
        <v>26394.002518761721</v>
      </c>
      <c r="F376" s="2">
        <v>30164.574307156261</v>
      </c>
      <c r="G376" s="2">
        <v>33935.146095550786</v>
      </c>
      <c r="H376" s="2">
        <v>37705.717883945319</v>
      </c>
      <c r="I376" s="2">
        <v>41476.289672339852</v>
      </c>
      <c r="J376" s="2">
        <v>45246.861460734377</v>
      </c>
      <c r="K376" s="2">
        <v>49017.433249128917</v>
      </c>
      <c r="L376" s="2">
        <v>52788.005037523442</v>
      </c>
      <c r="M376" s="2">
        <v>56558.576825917968</v>
      </c>
      <c r="N376" s="10">
        <v>1.4630000000000001</v>
      </c>
    </row>
    <row r="377" spans="1:14" x14ac:dyDescent="0.25">
      <c r="A377" s="59" t="s">
        <v>598</v>
      </c>
      <c r="B377" s="2">
        <v>9293.6900450862486</v>
      </c>
      <c r="C377" s="2">
        <v>17562.324573690959</v>
      </c>
      <c r="D377" s="2">
        <v>21074.789488429149</v>
      </c>
      <c r="E377" s="2">
        <v>24587.254403167339</v>
      </c>
      <c r="F377" s="2">
        <v>28099.719317905539</v>
      </c>
      <c r="G377" s="2">
        <v>31612.184232643729</v>
      </c>
      <c r="H377" s="2">
        <v>35124.649147381919</v>
      </c>
      <c r="I377" s="2">
        <v>38637.114062120112</v>
      </c>
      <c r="J377" s="2">
        <v>42149.578976858298</v>
      </c>
      <c r="K377" s="2">
        <v>45662.043891596499</v>
      </c>
      <c r="L377" s="2">
        <v>49174.508806334678</v>
      </c>
      <c r="M377" s="2">
        <v>52686.973721072878</v>
      </c>
      <c r="N377" s="10">
        <v>1.4630000000000001</v>
      </c>
    </row>
    <row r="378" spans="1:14" x14ac:dyDescent="0.25">
      <c r="A378" s="59" t="s">
        <v>765</v>
      </c>
      <c r="B378" s="2">
        <v>9262.2603743760119</v>
      </c>
      <c r="C378" s="2">
        <v>17361.46581240969</v>
      </c>
      <c r="D378" s="2">
        <v>20833.758974891629</v>
      </c>
      <c r="E378" s="2">
        <v>24306.052137373568</v>
      </c>
      <c r="F378" s="2">
        <v>27778.345299855511</v>
      </c>
      <c r="G378" s="2">
        <v>31250.638462337451</v>
      </c>
      <c r="H378" s="2">
        <v>34722.931624819394</v>
      </c>
      <c r="I378" s="2">
        <v>38195.224787301333</v>
      </c>
      <c r="J378" s="2">
        <v>41667.517949783272</v>
      </c>
      <c r="K378" s="2">
        <v>45139.811112265197</v>
      </c>
      <c r="L378" s="2">
        <v>48612.104274747137</v>
      </c>
      <c r="M378" s="2">
        <v>52084.397437229083</v>
      </c>
      <c r="N378" s="10">
        <v>1.4630000000000001</v>
      </c>
    </row>
    <row r="379" spans="1:14" x14ac:dyDescent="0.25">
      <c r="A379" s="59" t="s">
        <v>1258</v>
      </c>
      <c r="B379" s="2">
        <v>9259.6610241040144</v>
      </c>
      <c r="C379" s="2">
        <v>17680.15572944174</v>
      </c>
      <c r="D379" s="2">
        <v>21216.186875330091</v>
      </c>
      <c r="E379" s="2">
        <v>24752.218021218439</v>
      </c>
      <c r="F379" s="2">
        <v>28288.249167106791</v>
      </c>
      <c r="G379" s="2">
        <v>31824.280312995139</v>
      </c>
      <c r="H379" s="2">
        <v>35360.311458883487</v>
      </c>
      <c r="I379" s="2">
        <v>38896.342604771839</v>
      </c>
      <c r="J379" s="2">
        <v>42432.373750660183</v>
      </c>
      <c r="K379" s="2">
        <v>45968.404896548527</v>
      </c>
      <c r="L379" s="2">
        <v>49504.436042436879</v>
      </c>
      <c r="M379" s="2">
        <v>53040.46718832523</v>
      </c>
      <c r="N379" s="10">
        <v>1.4630000000000001</v>
      </c>
    </row>
    <row r="380" spans="1:14" x14ac:dyDescent="0.25">
      <c r="A380" s="59" t="s">
        <v>1109</v>
      </c>
      <c r="B380" s="2">
        <v>9251.7336841636206</v>
      </c>
      <c r="C380" s="2">
        <v>18235.037758130009</v>
      </c>
      <c r="D380" s="2">
        <v>21882.045309756009</v>
      </c>
      <c r="E380" s="2">
        <v>25529.05286138201</v>
      </c>
      <c r="F380" s="2">
        <v>29176.06041300801</v>
      </c>
      <c r="G380" s="2">
        <v>32823.067964634007</v>
      </c>
      <c r="H380" s="2">
        <v>36470.075516260011</v>
      </c>
      <c r="I380" s="2">
        <v>40117.083067886007</v>
      </c>
      <c r="J380" s="2">
        <v>43764.090619512011</v>
      </c>
      <c r="K380" s="2">
        <v>47411.098171138023</v>
      </c>
      <c r="L380" s="2">
        <v>51058.105722764012</v>
      </c>
      <c r="M380" s="2">
        <v>54705.113274390023</v>
      </c>
      <c r="N380" s="10">
        <v>1.4630000000000001</v>
      </c>
    </row>
    <row r="381" spans="1:14" x14ac:dyDescent="0.25">
      <c r="A381" s="59" t="s">
        <v>753</v>
      </c>
      <c r="B381" s="2">
        <v>9222.7820176376008</v>
      </c>
      <c r="C381" s="2">
        <v>17368.417278880701</v>
      </c>
      <c r="D381" s="2">
        <v>20842.10073465684</v>
      </c>
      <c r="E381" s="2">
        <v>24315.78419043298</v>
      </c>
      <c r="F381" s="2">
        <v>27789.46764620913</v>
      </c>
      <c r="G381" s="2">
        <v>31263.15110198527</v>
      </c>
      <c r="H381" s="2">
        <v>34736.834557761409</v>
      </c>
      <c r="I381" s="2">
        <v>38210.518013537563</v>
      </c>
      <c r="J381" s="2">
        <v>41684.201469313688</v>
      </c>
      <c r="K381" s="2">
        <v>45157.884925089827</v>
      </c>
      <c r="L381" s="2">
        <v>48631.568380865967</v>
      </c>
      <c r="M381" s="2">
        <v>52105.251836642114</v>
      </c>
      <c r="N381" s="10">
        <v>1.4630000000000001</v>
      </c>
    </row>
    <row r="382" spans="1:14" x14ac:dyDescent="0.25">
      <c r="A382" s="59" t="s">
        <v>757</v>
      </c>
      <c r="B382" s="2">
        <v>9190.9069295615627</v>
      </c>
      <c r="C382" s="2">
        <v>17751.098679966832</v>
      </c>
      <c r="D382" s="2">
        <v>21301.318415960199</v>
      </c>
      <c r="E382" s="2">
        <v>24851.538151953559</v>
      </c>
      <c r="F382" s="2">
        <v>28401.757887946929</v>
      </c>
      <c r="G382" s="2">
        <v>31951.9776239403</v>
      </c>
      <c r="H382" s="2">
        <v>35502.197359933663</v>
      </c>
      <c r="I382" s="2">
        <v>39052.417095927027</v>
      </c>
      <c r="J382" s="2">
        <v>42602.636831920398</v>
      </c>
      <c r="K382" s="2">
        <v>46152.856567913761</v>
      </c>
      <c r="L382" s="2">
        <v>49703.076303907117</v>
      </c>
      <c r="M382" s="2">
        <v>53253.296039900502</v>
      </c>
      <c r="N382" s="10">
        <v>1.4630000000000001</v>
      </c>
    </row>
    <row r="383" spans="1:14" x14ac:dyDescent="0.25">
      <c r="A383" s="59" t="s">
        <v>666</v>
      </c>
      <c r="B383" s="2">
        <v>9148.9088468940572</v>
      </c>
      <c r="C383" s="2">
        <v>17206.692853717559</v>
      </c>
      <c r="D383" s="2">
        <v>20648.031424461071</v>
      </c>
      <c r="E383" s="2">
        <v>24089.369995204579</v>
      </c>
      <c r="F383" s="2">
        <v>27530.708565948091</v>
      </c>
      <c r="G383" s="2">
        <v>30972.04713669161</v>
      </c>
      <c r="H383" s="2">
        <v>34413.385707435118</v>
      </c>
      <c r="I383" s="2">
        <v>37854.724278178634</v>
      </c>
      <c r="J383" s="2">
        <v>41296.062848922142</v>
      </c>
      <c r="K383" s="2">
        <v>44737.401419665657</v>
      </c>
      <c r="L383" s="2">
        <v>48178.739990409173</v>
      </c>
      <c r="M383" s="2">
        <v>51620.078561152681</v>
      </c>
      <c r="N383" s="10">
        <v>1.4630000000000001</v>
      </c>
    </row>
    <row r="384" spans="1:14" x14ac:dyDescent="0.25">
      <c r="A384" s="59" t="s">
        <v>1115</v>
      </c>
      <c r="B384" s="2">
        <v>9053.075293620459</v>
      </c>
      <c r="C384" s="2">
        <v>17232.036836703279</v>
      </c>
      <c r="D384" s="2">
        <v>20678.444204043939</v>
      </c>
      <c r="E384" s="2">
        <v>24124.851571384599</v>
      </c>
      <c r="F384" s="2">
        <v>27571.258938725248</v>
      </c>
      <c r="G384" s="2">
        <v>31017.666306065908</v>
      </c>
      <c r="H384" s="2">
        <v>34464.073673406558</v>
      </c>
      <c r="I384" s="2">
        <v>37910.481040747232</v>
      </c>
      <c r="J384" s="2">
        <v>41356.888408087878</v>
      </c>
      <c r="K384" s="2">
        <v>44803.295775428538</v>
      </c>
      <c r="L384" s="2">
        <v>48249.703142769191</v>
      </c>
      <c r="M384" s="2">
        <v>51696.110510109851</v>
      </c>
      <c r="N384" s="10">
        <v>1.4630000000000001</v>
      </c>
    </row>
    <row r="385" spans="1:14" x14ac:dyDescent="0.25">
      <c r="A385" s="59" t="s">
        <v>768</v>
      </c>
      <c r="B385" s="2">
        <v>9041.8074924634784</v>
      </c>
      <c r="C385" s="2">
        <v>18803.95144789906</v>
      </c>
      <c r="D385" s="2">
        <v>22564.741737478871</v>
      </c>
      <c r="E385" s="2">
        <v>26325.532027058682</v>
      </c>
      <c r="F385" s="2">
        <v>30086.3223166385</v>
      </c>
      <c r="G385" s="2">
        <v>33847.11260621831</v>
      </c>
      <c r="H385" s="2">
        <v>37607.902895798121</v>
      </c>
      <c r="I385" s="2">
        <v>41368.693185377939</v>
      </c>
      <c r="J385" s="2">
        <v>45129.483474957742</v>
      </c>
      <c r="K385" s="2">
        <v>48890.27376453756</v>
      </c>
      <c r="L385" s="2">
        <v>52651.064054117363</v>
      </c>
      <c r="M385" s="2">
        <v>56411.854343697181</v>
      </c>
      <c r="N385" s="10">
        <v>1.4630000000000001</v>
      </c>
    </row>
    <row r="386" spans="1:14" x14ac:dyDescent="0.25">
      <c r="A386" s="59" t="s">
        <v>769</v>
      </c>
      <c r="B386" s="2">
        <v>8975.616802178678</v>
      </c>
      <c r="C386" s="2">
        <v>16753.087741025502</v>
      </c>
      <c r="D386" s="2">
        <v>20103.705289230598</v>
      </c>
      <c r="E386" s="2">
        <v>23454.322837435691</v>
      </c>
      <c r="F386" s="2">
        <v>26804.940385640799</v>
      </c>
      <c r="G386" s="2">
        <v>30155.557933845899</v>
      </c>
      <c r="H386" s="2">
        <v>33506.175482051003</v>
      </c>
      <c r="I386" s="2">
        <v>36856.7930302561</v>
      </c>
      <c r="J386" s="2">
        <v>40207.410578461197</v>
      </c>
      <c r="K386" s="2">
        <v>43558.028126666293</v>
      </c>
      <c r="L386" s="2">
        <v>46908.64567487139</v>
      </c>
      <c r="M386" s="2">
        <v>50259.263223076487</v>
      </c>
      <c r="N386" s="10">
        <v>1.4630000000000001</v>
      </c>
    </row>
    <row r="387" spans="1:14" x14ac:dyDescent="0.25">
      <c r="A387" s="59" t="s">
        <v>1259</v>
      </c>
      <c r="B387" s="2">
        <v>8947.9580943782148</v>
      </c>
      <c r="C387" s="2">
        <v>14283.242600058629</v>
      </c>
      <c r="D387" s="2">
        <v>17139.891120070359</v>
      </c>
      <c r="E387" s="2">
        <v>19996.539640082079</v>
      </c>
      <c r="F387" s="2">
        <v>22853.18816009381</v>
      </c>
      <c r="G387" s="2">
        <v>25709.836680105542</v>
      </c>
      <c r="H387" s="2">
        <v>28566.485200117259</v>
      </c>
      <c r="I387" s="2">
        <v>31423.13372012899</v>
      </c>
      <c r="J387" s="2">
        <v>34279.78224014071</v>
      </c>
      <c r="K387" s="2">
        <v>37136.430760152442</v>
      </c>
      <c r="L387" s="2">
        <v>39993.079280164173</v>
      </c>
      <c r="M387" s="2">
        <v>42849.727800175897</v>
      </c>
      <c r="N387" s="10">
        <v>1.4630000000000001</v>
      </c>
    </row>
    <row r="388" spans="1:14" x14ac:dyDescent="0.25">
      <c r="A388" s="59" t="s">
        <v>1117</v>
      </c>
      <c r="B388" s="2">
        <v>8825.1961575787373</v>
      </c>
      <c r="C388" s="2">
        <v>16627.12326067697</v>
      </c>
      <c r="D388" s="2">
        <v>19952.547912812359</v>
      </c>
      <c r="E388" s="2">
        <v>23277.972564947759</v>
      </c>
      <c r="F388" s="2">
        <v>26603.397217083151</v>
      </c>
      <c r="G388" s="2">
        <v>29928.821869218551</v>
      </c>
      <c r="H388" s="2">
        <v>33254.24652135394</v>
      </c>
      <c r="I388" s="2">
        <v>36579.67117348934</v>
      </c>
      <c r="J388" s="2">
        <v>39905.095825624718</v>
      </c>
      <c r="K388" s="2">
        <v>43230.520477760118</v>
      </c>
      <c r="L388" s="2">
        <v>46555.94512989551</v>
      </c>
      <c r="M388" s="2">
        <v>49881.36978203091</v>
      </c>
      <c r="N388" s="10">
        <v>1.4630000000000001</v>
      </c>
    </row>
    <row r="389" spans="1:14" x14ac:dyDescent="0.25">
      <c r="A389" s="59" t="s">
        <v>766</v>
      </c>
      <c r="B389" s="2">
        <v>8736.8889349836063</v>
      </c>
      <c r="C389" s="2">
        <v>16317.01625169364</v>
      </c>
      <c r="D389" s="2">
        <v>19580.41950203236</v>
      </c>
      <c r="E389" s="2">
        <v>22843.822752371088</v>
      </c>
      <c r="F389" s="2">
        <v>26107.22600270982</v>
      </c>
      <c r="G389" s="2">
        <v>29370.629253048552</v>
      </c>
      <c r="H389" s="2">
        <v>32634.03250338728</v>
      </c>
      <c r="I389" s="2">
        <v>35897.435753726008</v>
      </c>
      <c r="J389" s="2">
        <v>39160.839004064728</v>
      </c>
      <c r="K389" s="2">
        <v>42424.242254403463</v>
      </c>
      <c r="L389" s="2">
        <v>45687.645504742177</v>
      </c>
      <c r="M389" s="2">
        <v>48951.048755080912</v>
      </c>
      <c r="N389" s="10">
        <v>1.4630000000000001</v>
      </c>
    </row>
    <row r="390" spans="1:14" x14ac:dyDescent="0.25">
      <c r="A390" s="59" t="s">
        <v>1067</v>
      </c>
      <c r="B390" s="2">
        <v>8735.0174663108864</v>
      </c>
      <c r="C390" s="2">
        <v>16522.85072399821</v>
      </c>
      <c r="D390" s="2">
        <v>19827.42086879785</v>
      </c>
      <c r="E390" s="2">
        <v>23131.99101359749</v>
      </c>
      <c r="F390" s="2">
        <v>26436.56115839714</v>
      </c>
      <c r="G390" s="2">
        <v>29741.13130319678</v>
      </c>
      <c r="H390" s="2">
        <v>33045.70144799642</v>
      </c>
      <c r="I390" s="2">
        <v>36350.271592796067</v>
      </c>
      <c r="J390" s="2">
        <v>39654.8417375957</v>
      </c>
      <c r="K390" s="2">
        <v>42959.411882395347</v>
      </c>
      <c r="L390" s="2">
        <v>46263.982027194987</v>
      </c>
      <c r="M390" s="2">
        <v>49568.552171994626</v>
      </c>
      <c r="N390" s="10">
        <v>1.4630000000000001</v>
      </c>
    </row>
    <row r="391" spans="1:14" x14ac:dyDescent="0.25">
      <c r="A391" s="59" t="s">
        <v>999</v>
      </c>
      <c r="B391" s="2">
        <v>8721.037344498638</v>
      </c>
      <c r="C391" s="2">
        <v>16602.089807637789</v>
      </c>
      <c r="D391" s="2">
        <v>19922.50776916535</v>
      </c>
      <c r="E391" s="2">
        <v>23242.92573069291</v>
      </c>
      <c r="F391" s="2">
        <v>26563.343692220471</v>
      </c>
      <c r="G391" s="2">
        <v>29883.761653748032</v>
      </c>
      <c r="H391" s="2">
        <v>33204.179615275592</v>
      </c>
      <c r="I391" s="2">
        <v>36524.597576803149</v>
      </c>
      <c r="J391" s="2">
        <v>39845.015538330699</v>
      </c>
      <c r="K391" s="2">
        <v>43165.433499858264</v>
      </c>
      <c r="L391" s="2">
        <v>46485.851461385813</v>
      </c>
      <c r="M391" s="2">
        <v>49806.269422913378</v>
      </c>
      <c r="N391" s="10">
        <v>1.4630000000000001</v>
      </c>
    </row>
    <row r="392" spans="1:14" x14ac:dyDescent="0.25">
      <c r="A392" s="59" t="s">
        <v>773</v>
      </c>
      <c r="B392" s="2">
        <v>8611.488773981413</v>
      </c>
      <c r="C392" s="2">
        <v>56938.298502834157</v>
      </c>
      <c r="D392" s="2">
        <v>68325.958203400995</v>
      </c>
      <c r="E392" s="2">
        <v>79713.617903967825</v>
      </c>
      <c r="F392" s="2">
        <v>91101.277604534669</v>
      </c>
      <c r="G392" s="2">
        <v>102488.9373051015</v>
      </c>
      <c r="H392" s="2">
        <v>113876.5970056683</v>
      </c>
      <c r="I392" s="2">
        <v>125264.2567062352</v>
      </c>
      <c r="J392" s="2">
        <v>136651.91640680199</v>
      </c>
      <c r="K392" s="2">
        <v>148039.5761073688</v>
      </c>
      <c r="L392" s="2">
        <v>159427.23580793559</v>
      </c>
      <c r="M392" s="2">
        <v>170814.89550850249</v>
      </c>
      <c r="N392" s="10">
        <v>1.4630000000000001</v>
      </c>
    </row>
    <row r="393" spans="1:14" x14ac:dyDescent="0.25">
      <c r="A393" s="59" t="s">
        <v>1119</v>
      </c>
      <c r="B393" s="2">
        <v>8570.0094526090197</v>
      </c>
      <c r="C393" s="2">
        <v>16090.20814431319</v>
      </c>
      <c r="D393" s="2">
        <v>19308.249773175819</v>
      </c>
      <c r="E393" s="2">
        <v>22526.29140203846</v>
      </c>
      <c r="F393" s="2">
        <v>25744.3330309011</v>
      </c>
      <c r="G393" s="2">
        <v>28962.37465976374</v>
      </c>
      <c r="H393" s="2">
        <v>32180.416288626369</v>
      </c>
      <c r="I393" s="2">
        <v>35398.45791748901</v>
      </c>
      <c r="J393" s="2">
        <v>38616.499546351653</v>
      </c>
      <c r="K393" s="2">
        <v>41834.541175214283</v>
      </c>
      <c r="L393" s="2">
        <v>45052.582804076919</v>
      </c>
      <c r="M393" s="2">
        <v>48270.624432939563</v>
      </c>
      <c r="N393" s="10">
        <v>1.4630000000000001</v>
      </c>
    </row>
    <row r="394" spans="1:14" x14ac:dyDescent="0.25">
      <c r="A394" s="59" t="s">
        <v>1121</v>
      </c>
      <c r="B394" s="2">
        <v>8534.0101398072929</v>
      </c>
      <c r="C394" s="2">
        <v>16056.60385611112</v>
      </c>
      <c r="D394" s="2">
        <v>19267.924627333341</v>
      </c>
      <c r="E394" s="2">
        <v>22479.245398555558</v>
      </c>
      <c r="F394" s="2">
        <v>25690.56616977779</v>
      </c>
      <c r="G394" s="2">
        <v>28901.886941000012</v>
      </c>
      <c r="H394" s="2">
        <v>32113.207712222229</v>
      </c>
      <c r="I394" s="2">
        <v>35324.528483444461</v>
      </c>
      <c r="J394" s="2">
        <v>38535.849254666668</v>
      </c>
      <c r="K394" s="2">
        <v>41747.170025888903</v>
      </c>
      <c r="L394" s="2">
        <v>44958.490797111117</v>
      </c>
      <c r="M394" s="2">
        <v>48169.811568333353</v>
      </c>
      <c r="N394" s="10">
        <v>1.4630000000000001</v>
      </c>
    </row>
    <row r="395" spans="1:14" x14ac:dyDescent="0.25">
      <c r="A395" s="59" t="s">
        <v>640</v>
      </c>
      <c r="B395" s="2">
        <v>8481.3183873640792</v>
      </c>
      <c r="C395" s="2">
        <v>16256.831234994161</v>
      </c>
      <c r="D395" s="2">
        <v>19508.197481992989</v>
      </c>
      <c r="E395" s="2">
        <v>22759.56372899182</v>
      </c>
      <c r="F395" s="2">
        <v>26010.929975990661</v>
      </c>
      <c r="G395" s="2">
        <v>29262.296222989491</v>
      </c>
      <c r="H395" s="2">
        <v>32513.662469988321</v>
      </c>
      <c r="I395" s="2">
        <v>35765.028716987159</v>
      </c>
      <c r="J395" s="2">
        <v>39016.394963985993</v>
      </c>
      <c r="K395" s="2">
        <v>42267.76121098482</v>
      </c>
      <c r="L395" s="2">
        <v>45519.127457983654</v>
      </c>
      <c r="M395" s="2">
        <v>48770.49370498248</v>
      </c>
      <c r="N395" s="10">
        <v>1.4630000000000001</v>
      </c>
    </row>
    <row r="396" spans="1:14" x14ac:dyDescent="0.25">
      <c r="A396" s="59" t="s">
        <v>763</v>
      </c>
      <c r="B396" s="2">
        <v>8474.5080406784236</v>
      </c>
      <c r="C396" s="2">
        <v>15940.889142827071</v>
      </c>
      <c r="D396" s="2">
        <v>19129.066971392491</v>
      </c>
      <c r="E396" s="2">
        <v>22317.244799957902</v>
      </c>
      <c r="F396" s="2">
        <v>25505.42262852332</v>
      </c>
      <c r="G396" s="2">
        <v>28693.600457088731</v>
      </c>
      <c r="H396" s="2">
        <v>31881.778285654149</v>
      </c>
      <c r="I396" s="2">
        <v>35069.956114219567</v>
      </c>
      <c r="J396" s="2">
        <v>38258.133942784967</v>
      </c>
      <c r="K396" s="2">
        <v>41446.311771350403</v>
      </c>
      <c r="L396" s="2">
        <v>44634.489599915803</v>
      </c>
      <c r="M396" s="2">
        <v>47822.667428481232</v>
      </c>
      <c r="N396" s="10">
        <v>1.4630000000000001</v>
      </c>
    </row>
    <row r="397" spans="1:14" x14ac:dyDescent="0.25">
      <c r="A397" s="59" t="s">
        <v>1139</v>
      </c>
      <c r="B397" s="2">
        <v>8459.1827647788323</v>
      </c>
      <c r="C397" s="2">
        <v>13726.02396733259</v>
      </c>
      <c r="D397" s="2">
        <v>16471.228760799098</v>
      </c>
      <c r="E397" s="2">
        <v>19216.433554265619</v>
      </c>
      <c r="F397" s="2">
        <v>21961.63834773214</v>
      </c>
      <c r="G397" s="2">
        <v>24706.843141198649</v>
      </c>
      <c r="H397" s="2">
        <v>27452.04793466517</v>
      </c>
      <c r="I397" s="2">
        <v>30197.252728131691</v>
      </c>
      <c r="J397" s="2">
        <v>32942.457521598197</v>
      </c>
      <c r="K397" s="2">
        <v>35687.662315064721</v>
      </c>
      <c r="L397" s="2">
        <v>38432.867108531238</v>
      </c>
      <c r="M397" s="2">
        <v>41178.071901997762</v>
      </c>
      <c r="N397" s="10">
        <v>1.4630000000000001</v>
      </c>
    </row>
    <row r="398" spans="1:14" x14ac:dyDescent="0.25">
      <c r="A398" s="59" t="s">
        <v>1125</v>
      </c>
      <c r="B398" s="2">
        <v>8421.4100207057927</v>
      </c>
      <c r="C398" s="2">
        <v>15567.749576757669</v>
      </c>
      <c r="D398" s="2">
        <v>18681.29949210921</v>
      </c>
      <c r="E398" s="2">
        <v>21794.849407460741</v>
      </c>
      <c r="F398" s="2">
        <v>24908.399322812282</v>
      </c>
      <c r="G398" s="2">
        <v>28021.949238163808</v>
      </c>
      <c r="H398" s="2">
        <v>31135.499153515349</v>
      </c>
      <c r="I398" s="2">
        <v>34249.04906886688</v>
      </c>
      <c r="J398" s="2">
        <v>37362.598984218414</v>
      </c>
      <c r="K398" s="2">
        <v>40476.148899569947</v>
      </c>
      <c r="L398" s="2">
        <v>43589.698814921481</v>
      </c>
      <c r="M398" s="2">
        <v>46703.248730273022</v>
      </c>
      <c r="N398" s="10">
        <v>1.4630000000000001</v>
      </c>
    </row>
    <row r="399" spans="1:14" x14ac:dyDescent="0.25">
      <c r="A399" s="59" t="s">
        <v>1123</v>
      </c>
      <c r="B399" s="2">
        <v>8400.4401982205436</v>
      </c>
      <c r="C399" s="2">
        <v>15740.220319206441</v>
      </c>
      <c r="D399" s="2">
        <v>18888.264383047721</v>
      </c>
      <c r="E399" s="2">
        <v>22036.308446889008</v>
      </c>
      <c r="F399" s="2">
        <v>25184.352510730299</v>
      </c>
      <c r="G399" s="2">
        <v>28332.39657457158</v>
      </c>
      <c r="H399" s="2">
        <v>31480.440638412871</v>
      </c>
      <c r="I399" s="2">
        <v>34628.484702254158</v>
      </c>
      <c r="J399" s="2">
        <v>37776.528766095442</v>
      </c>
      <c r="K399" s="2">
        <v>40924.572829936733</v>
      </c>
      <c r="L399" s="2">
        <v>44072.616893778017</v>
      </c>
      <c r="M399" s="2">
        <v>47220.660957619308</v>
      </c>
      <c r="N399" s="10">
        <v>1.4630000000000001</v>
      </c>
    </row>
    <row r="400" spans="1:14" x14ac:dyDescent="0.25">
      <c r="A400" s="59" t="s">
        <v>764</v>
      </c>
      <c r="B400" s="2">
        <v>8396.4185295437946</v>
      </c>
      <c r="C400" s="2">
        <v>16084.820160249001</v>
      </c>
      <c r="D400" s="2">
        <v>19301.784192298801</v>
      </c>
      <c r="E400" s="2">
        <v>22518.748224348601</v>
      </c>
      <c r="F400" s="2">
        <v>25735.712256398401</v>
      </c>
      <c r="G400" s="2">
        <v>28952.676288448201</v>
      </c>
      <c r="H400" s="2">
        <v>32169.640320498002</v>
      </c>
      <c r="I400" s="2">
        <v>35386.604352547802</v>
      </c>
      <c r="J400" s="2">
        <v>38603.568384597602</v>
      </c>
      <c r="K400" s="2">
        <v>41820.532416647402</v>
      </c>
      <c r="L400" s="2">
        <v>45037.496448697202</v>
      </c>
      <c r="M400" s="2">
        <v>48254.460480747002</v>
      </c>
      <c r="N400" s="10">
        <v>1.4630000000000001</v>
      </c>
    </row>
    <row r="401" spans="1:14" x14ac:dyDescent="0.25">
      <c r="A401" s="59" t="s">
        <v>1132</v>
      </c>
      <c r="B401" s="2">
        <v>8365.0450420421421</v>
      </c>
      <c r="C401" s="2">
        <v>14924.649242710449</v>
      </c>
      <c r="D401" s="2">
        <v>17909.579091252541</v>
      </c>
      <c r="E401" s="2">
        <v>20894.508939794629</v>
      </c>
      <c r="F401" s="2">
        <v>23879.43878833672</v>
      </c>
      <c r="G401" s="2">
        <v>26864.368636878811</v>
      </c>
      <c r="H401" s="2">
        <v>29849.298485420899</v>
      </c>
      <c r="I401" s="2">
        <v>32834.228333962987</v>
      </c>
      <c r="J401" s="2">
        <v>35819.158182505082</v>
      </c>
      <c r="K401" s="2">
        <v>38804.088031047177</v>
      </c>
      <c r="L401" s="2">
        <v>41789.017879589257</v>
      </c>
      <c r="M401" s="2">
        <v>44773.947728131352</v>
      </c>
      <c r="N401" s="10">
        <v>1.4630000000000001</v>
      </c>
    </row>
    <row r="402" spans="1:14" x14ac:dyDescent="0.25">
      <c r="A402" s="59" t="s">
        <v>741</v>
      </c>
      <c r="B402" s="2">
        <v>8342.0228614701391</v>
      </c>
      <c r="C402" s="2">
        <v>15250.98712711523</v>
      </c>
      <c r="D402" s="2">
        <v>18301.184552538281</v>
      </c>
      <c r="E402" s="2">
        <v>21351.38197796133</v>
      </c>
      <c r="F402" s="2">
        <v>24401.57940338437</v>
      </c>
      <c r="G402" s="2">
        <v>27451.776828807418</v>
      </c>
      <c r="H402" s="2">
        <v>30501.97425423047</v>
      </c>
      <c r="I402" s="2">
        <v>33552.171679653518</v>
      </c>
      <c r="J402" s="2">
        <v>36602.369105076563</v>
      </c>
      <c r="K402" s="2">
        <v>39652.566530499607</v>
      </c>
      <c r="L402" s="2">
        <v>42702.763955922652</v>
      </c>
      <c r="M402" s="2">
        <v>45752.961381345704</v>
      </c>
      <c r="N402" s="10">
        <v>1.4630000000000001</v>
      </c>
    </row>
    <row r="403" spans="1:14" x14ac:dyDescent="0.25">
      <c r="A403" s="59" t="s">
        <v>1122</v>
      </c>
      <c r="B403" s="2">
        <v>8340.9308488879451</v>
      </c>
      <c r="C403" s="2">
        <v>16122.029109044661</v>
      </c>
      <c r="D403" s="2">
        <v>19346.434930853589</v>
      </c>
      <c r="E403" s="2">
        <v>22570.84075266252</v>
      </c>
      <c r="F403" s="2">
        <v>25795.246574471461</v>
      </c>
      <c r="G403" s="2">
        <v>29019.652396280391</v>
      </c>
      <c r="H403" s="2">
        <v>32244.058218089322</v>
      </c>
      <c r="I403" s="2">
        <v>35468.464039898252</v>
      </c>
      <c r="J403" s="2">
        <v>38692.869861707179</v>
      </c>
      <c r="K403" s="2">
        <v>41917.275683516113</v>
      </c>
      <c r="L403" s="2">
        <v>45141.681505325039</v>
      </c>
      <c r="M403" s="2">
        <v>48366.087327133981</v>
      </c>
      <c r="N403" s="10">
        <v>1.4630000000000001</v>
      </c>
    </row>
    <row r="404" spans="1:14" x14ac:dyDescent="0.25">
      <c r="A404" s="59" t="s">
        <v>1118</v>
      </c>
      <c r="B404" s="2">
        <v>8330.4215638584992</v>
      </c>
      <c r="C404" s="2">
        <v>16448.055733642079</v>
      </c>
      <c r="D404" s="2">
        <v>19737.666880370489</v>
      </c>
      <c r="E404" s="2">
        <v>23027.278027098899</v>
      </c>
      <c r="F404" s="2">
        <v>26316.88917382732</v>
      </c>
      <c r="G404" s="2">
        <v>29606.50032055574</v>
      </c>
      <c r="H404" s="2">
        <v>32896.11146728415</v>
      </c>
      <c r="I404" s="2">
        <v>36185.722614012571</v>
      </c>
      <c r="J404" s="2">
        <v>39475.333760740978</v>
      </c>
      <c r="K404" s="2">
        <v>42764.944907469398</v>
      </c>
      <c r="L404" s="2">
        <v>46054.556054197797</v>
      </c>
      <c r="M404" s="2">
        <v>49344.167200926233</v>
      </c>
      <c r="N404" s="10">
        <v>1.4630000000000001</v>
      </c>
    </row>
    <row r="405" spans="1:14" x14ac:dyDescent="0.25">
      <c r="A405" s="59" t="s">
        <v>1124</v>
      </c>
      <c r="B405" s="2">
        <v>8302.3470313412799</v>
      </c>
      <c r="C405" s="2">
        <v>15435.886454107969</v>
      </c>
      <c r="D405" s="2">
        <v>18523.063744929561</v>
      </c>
      <c r="E405" s="2">
        <v>21610.241035751151</v>
      </c>
      <c r="F405" s="2">
        <v>24697.418326572752</v>
      </c>
      <c r="G405" s="2">
        <v>27784.595617394341</v>
      </c>
      <c r="H405" s="2">
        <v>30871.772908215931</v>
      </c>
      <c r="I405" s="2">
        <v>33958.950199037528</v>
      </c>
      <c r="J405" s="2">
        <v>37046.127489859122</v>
      </c>
      <c r="K405" s="2">
        <v>40133.304780680723</v>
      </c>
      <c r="L405" s="2">
        <v>43220.482071502309</v>
      </c>
      <c r="M405" s="2">
        <v>46307.659362323902</v>
      </c>
      <c r="N405" s="10">
        <v>1.4630000000000001</v>
      </c>
    </row>
    <row r="406" spans="1:14" x14ac:dyDescent="0.25">
      <c r="A406" s="59" t="s">
        <v>1131</v>
      </c>
      <c r="B406" s="2">
        <v>8245.3179557449275</v>
      </c>
      <c r="C406" s="2">
        <v>15851.688115757561</v>
      </c>
      <c r="D406" s="2">
        <v>19022.025738909069</v>
      </c>
      <c r="E406" s="2">
        <v>22192.36336206058</v>
      </c>
      <c r="F406" s="2">
        <v>25362.700985212101</v>
      </c>
      <c r="G406" s="2">
        <v>28533.038608363611</v>
      </c>
      <c r="H406" s="2">
        <v>31703.376231515122</v>
      </c>
      <c r="I406" s="2">
        <v>34873.713854666639</v>
      </c>
      <c r="J406" s="2">
        <v>38044.051477818153</v>
      </c>
      <c r="K406" s="2">
        <v>41214.38910096966</v>
      </c>
      <c r="L406" s="2">
        <v>44384.726724121167</v>
      </c>
      <c r="M406" s="2">
        <v>47555.064347272681</v>
      </c>
      <c r="N406" s="10">
        <v>1.4630000000000001</v>
      </c>
    </row>
    <row r="407" spans="1:14" x14ac:dyDescent="0.25">
      <c r="A407" s="59" t="s">
        <v>770</v>
      </c>
      <c r="B407" s="2">
        <v>8244.2904625791543</v>
      </c>
      <c r="C407" s="2">
        <v>15421.163450494319</v>
      </c>
      <c r="D407" s="2">
        <v>18505.39614059318</v>
      </c>
      <c r="E407" s="2">
        <v>21589.62883069204</v>
      </c>
      <c r="F407" s="2">
        <v>24673.86152079091</v>
      </c>
      <c r="G407" s="2">
        <v>27758.094210889769</v>
      </c>
      <c r="H407" s="2">
        <v>30842.326900988639</v>
      </c>
      <c r="I407" s="2">
        <v>33926.559591087498</v>
      </c>
      <c r="J407" s="2">
        <v>37010.792281186361</v>
      </c>
      <c r="K407" s="2">
        <v>40095.024971285216</v>
      </c>
      <c r="L407" s="2">
        <v>43179.257661384087</v>
      </c>
      <c r="M407" s="2">
        <v>46263.490351482949</v>
      </c>
      <c r="N407" s="10">
        <v>1.4630000000000001</v>
      </c>
    </row>
    <row r="408" spans="1:14" x14ac:dyDescent="0.25">
      <c r="A408" s="59" t="s">
        <v>767</v>
      </c>
      <c r="B408" s="2">
        <v>8163.0000128759148</v>
      </c>
      <c r="C408" s="2">
        <v>15550.05369015269</v>
      </c>
      <c r="D408" s="2">
        <v>18660.064428183228</v>
      </c>
      <c r="E408" s="2">
        <v>21770.07516621377</v>
      </c>
      <c r="F408" s="2">
        <v>24880.085904244301</v>
      </c>
      <c r="G408" s="2">
        <v>27990.096642274839</v>
      </c>
      <c r="H408" s="2">
        <v>31100.107380305381</v>
      </c>
      <c r="I408" s="2">
        <v>34210.118118335922</v>
      </c>
      <c r="J408" s="2">
        <v>37320.128856366457</v>
      </c>
      <c r="K408" s="2">
        <v>40430.139594396998</v>
      </c>
      <c r="L408" s="2">
        <v>43540.150332427533</v>
      </c>
      <c r="M408" s="2">
        <v>46650.161070458067</v>
      </c>
      <c r="N408" s="10">
        <v>1.4630000000000001</v>
      </c>
    </row>
    <row r="409" spans="1:14" x14ac:dyDescent="0.25">
      <c r="A409" s="59" t="s">
        <v>762</v>
      </c>
      <c r="B409" s="2">
        <v>8157.2559474854997</v>
      </c>
      <c r="C409" s="2">
        <v>16507.647469969361</v>
      </c>
      <c r="D409" s="2">
        <v>19809.176963963229</v>
      </c>
      <c r="E409" s="2">
        <v>23110.706457957102</v>
      </c>
      <c r="F409" s="2">
        <v>26412.23595195097</v>
      </c>
      <c r="G409" s="2">
        <v>29713.765445944839</v>
      </c>
      <c r="H409" s="2">
        <v>33015.294939938707</v>
      </c>
      <c r="I409" s="2">
        <v>36316.82443393259</v>
      </c>
      <c r="J409" s="2">
        <v>39618.353927926459</v>
      </c>
      <c r="K409" s="2">
        <v>42919.883421920327</v>
      </c>
      <c r="L409" s="2">
        <v>46221.412915914203</v>
      </c>
      <c r="M409" s="2">
        <v>49522.942409908072</v>
      </c>
      <c r="N409" s="10">
        <v>1.4630000000000001</v>
      </c>
    </row>
    <row r="410" spans="1:14" x14ac:dyDescent="0.25">
      <c r="A410" s="59" t="s">
        <v>1260</v>
      </c>
      <c r="B410" s="2">
        <v>8147.4091564613054</v>
      </c>
      <c r="C410" s="2">
        <v>15235.621854148379</v>
      </c>
      <c r="D410" s="2">
        <v>18282.746224978058</v>
      </c>
      <c r="E410" s="2">
        <v>21329.87059580773</v>
      </c>
      <c r="F410" s="2">
        <v>24376.994966637409</v>
      </c>
      <c r="G410" s="2">
        <v>27424.119337467091</v>
      </c>
      <c r="H410" s="2">
        <v>30471.243708296759</v>
      </c>
      <c r="I410" s="2">
        <v>33518.368079126441</v>
      </c>
      <c r="J410" s="2">
        <v>36565.492449956117</v>
      </c>
      <c r="K410" s="2">
        <v>39612.616820785792</v>
      </c>
      <c r="L410" s="2">
        <v>42659.741191615467</v>
      </c>
      <c r="M410" s="2">
        <v>45706.865562445142</v>
      </c>
      <c r="N410" s="10">
        <v>1.4630000000000001</v>
      </c>
    </row>
    <row r="411" spans="1:14" x14ac:dyDescent="0.25">
      <c r="A411" s="59" t="s">
        <v>1261</v>
      </c>
      <c r="B411" s="2">
        <v>8064.5113808174601</v>
      </c>
      <c r="C411" s="2">
        <v>15448.85117190902</v>
      </c>
      <c r="D411" s="2">
        <v>18538.621406290818</v>
      </c>
      <c r="E411" s="2">
        <v>21628.391640672631</v>
      </c>
      <c r="F411" s="2">
        <v>24718.161875054429</v>
      </c>
      <c r="G411" s="2">
        <v>27807.932109436239</v>
      </c>
      <c r="H411" s="2">
        <v>30897.70234381804</v>
      </c>
      <c r="I411" s="2">
        <v>33987.47257819985</v>
      </c>
      <c r="J411" s="2">
        <v>37077.242812581637</v>
      </c>
      <c r="K411" s="2">
        <v>40167.013046963453</v>
      </c>
      <c r="L411" s="2">
        <v>43256.783281345262</v>
      </c>
      <c r="M411" s="2">
        <v>46346.553515727057</v>
      </c>
      <c r="N411" s="10">
        <v>1.4630000000000001</v>
      </c>
    </row>
    <row r="412" spans="1:14" x14ac:dyDescent="0.25">
      <c r="A412" s="59" t="s">
        <v>1120</v>
      </c>
      <c r="B412" s="2">
        <v>8055.7974246672165</v>
      </c>
      <c r="C412" s="2">
        <v>15306.617780248849</v>
      </c>
      <c r="D412" s="2">
        <v>18367.941336298609</v>
      </c>
      <c r="E412" s="2">
        <v>21429.264892348379</v>
      </c>
      <c r="F412" s="2">
        <v>24490.58844839815</v>
      </c>
      <c r="G412" s="2">
        <v>27551.91200444792</v>
      </c>
      <c r="H412" s="2">
        <v>30613.235560497691</v>
      </c>
      <c r="I412" s="2">
        <v>33674.559116547462</v>
      </c>
      <c r="J412" s="2">
        <v>36735.882672597218</v>
      </c>
      <c r="K412" s="2">
        <v>39797.206228647003</v>
      </c>
      <c r="L412" s="2">
        <v>42858.529784696773</v>
      </c>
      <c r="M412" s="2">
        <v>45919.853340746537</v>
      </c>
      <c r="N412" s="10">
        <v>1.4630000000000001</v>
      </c>
    </row>
    <row r="413" spans="1:14" x14ac:dyDescent="0.25">
      <c r="A413" s="59" t="s">
        <v>1126</v>
      </c>
      <c r="B413" s="2">
        <v>7914.1947967846536</v>
      </c>
      <c r="C413" s="2">
        <v>15446.81965317391</v>
      </c>
      <c r="D413" s="2">
        <v>18536.183583808699</v>
      </c>
      <c r="E413" s="2">
        <v>21625.547514443479</v>
      </c>
      <c r="F413" s="2">
        <v>24714.911445078269</v>
      </c>
      <c r="G413" s="2">
        <v>27804.275375713041</v>
      </c>
      <c r="H413" s="2">
        <v>30893.639306347832</v>
      </c>
      <c r="I413" s="2">
        <v>33983.003236982608</v>
      </c>
      <c r="J413" s="2">
        <v>37072.367167617391</v>
      </c>
      <c r="K413" s="2">
        <v>40161.731098252181</v>
      </c>
      <c r="L413" s="2">
        <v>43251.095028886957</v>
      </c>
      <c r="M413" s="2">
        <v>46340.45895952174</v>
      </c>
      <c r="N413" s="10">
        <v>1.4630000000000001</v>
      </c>
    </row>
    <row r="414" spans="1:14" x14ac:dyDescent="0.25">
      <c r="A414" s="59" t="s">
        <v>1130</v>
      </c>
      <c r="B414" s="2">
        <v>7900.3019409281433</v>
      </c>
      <c r="C414" s="2">
        <v>15131.07345956985</v>
      </c>
      <c r="D414" s="2">
        <v>18157.288151483819</v>
      </c>
      <c r="E414" s="2">
        <v>21183.50284339779</v>
      </c>
      <c r="F414" s="2">
        <v>24209.71753531176</v>
      </c>
      <c r="G414" s="2">
        <v>27235.93222722573</v>
      </c>
      <c r="H414" s="2">
        <v>30262.146919139701</v>
      </c>
      <c r="I414" s="2">
        <v>33288.361611053682</v>
      </c>
      <c r="J414" s="2">
        <v>36314.576302967638</v>
      </c>
      <c r="K414" s="2">
        <v>39340.790994881623</v>
      </c>
      <c r="L414" s="2">
        <v>42367.005686795579</v>
      </c>
      <c r="M414" s="2">
        <v>45393.22037870955</v>
      </c>
      <c r="N414" s="10">
        <v>1.4630000000000001</v>
      </c>
    </row>
    <row r="415" spans="1:14" x14ac:dyDescent="0.25">
      <c r="A415" s="59" t="s">
        <v>778</v>
      </c>
      <c r="B415" s="2">
        <v>7851.8094277543132</v>
      </c>
      <c r="C415" s="2">
        <v>14630.631437822791</v>
      </c>
      <c r="D415" s="2">
        <v>17556.757725387339</v>
      </c>
      <c r="E415" s="2">
        <v>20482.884012951901</v>
      </c>
      <c r="F415" s="2">
        <v>23409.01030051646</v>
      </c>
      <c r="G415" s="2">
        <v>26335.136588081019</v>
      </c>
      <c r="H415" s="2">
        <v>29261.262875645571</v>
      </c>
      <c r="I415" s="2">
        <v>32187.389163210129</v>
      </c>
      <c r="J415" s="2">
        <v>35113.515450774677</v>
      </c>
      <c r="K415" s="2">
        <v>38039.641738339247</v>
      </c>
      <c r="L415" s="2">
        <v>40965.768025903802</v>
      </c>
      <c r="M415" s="2">
        <v>43891.894313468358</v>
      </c>
      <c r="N415" s="10">
        <v>1.4630000000000001</v>
      </c>
    </row>
    <row r="416" spans="1:14" x14ac:dyDescent="0.25">
      <c r="A416" s="59" t="s">
        <v>1137</v>
      </c>
      <c r="B416" s="2">
        <v>7819.9373883557009</v>
      </c>
      <c r="C416" s="2">
        <v>15010.66407514968</v>
      </c>
      <c r="D416" s="2">
        <v>18012.796890179619</v>
      </c>
      <c r="E416" s="2">
        <v>21014.929705209561</v>
      </c>
      <c r="F416" s="2">
        <v>24017.062520239491</v>
      </c>
      <c r="G416" s="2">
        <v>27019.195335269429</v>
      </c>
      <c r="H416" s="2">
        <v>30021.32815029937</v>
      </c>
      <c r="I416" s="2">
        <v>33023.460965329308</v>
      </c>
      <c r="J416" s="2">
        <v>36025.593780359239</v>
      </c>
      <c r="K416" s="2">
        <v>39027.726595389177</v>
      </c>
      <c r="L416" s="2">
        <v>42029.859410419107</v>
      </c>
      <c r="M416" s="2">
        <v>45031.992225449052</v>
      </c>
      <c r="N416" s="10">
        <v>1.4630000000000001</v>
      </c>
    </row>
    <row r="417" spans="1:14" x14ac:dyDescent="0.25">
      <c r="A417" s="59" t="s">
        <v>1145</v>
      </c>
      <c r="B417" s="2">
        <v>7804.8945408736927</v>
      </c>
      <c r="C417" s="2">
        <v>14694.87897701548</v>
      </c>
      <c r="D417" s="2">
        <v>17633.854772418581</v>
      </c>
      <c r="E417" s="2">
        <v>20572.830567821671</v>
      </c>
      <c r="F417" s="2">
        <v>23511.806363224769</v>
      </c>
      <c r="G417" s="2">
        <v>26450.78215862787</v>
      </c>
      <c r="H417" s="2">
        <v>29389.75795403096</v>
      </c>
      <c r="I417" s="2">
        <v>32328.733749434061</v>
      </c>
      <c r="J417" s="2">
        <v>35267.709544837147</v>
      </c>
      <c r="K417" s="2">
        <v>38206.685340240263</v>
      </c>
      <c r="L417" s="2">
        <v>41145.66113564335</v>
      </c>
      <c r="M417" s="2">
        <v>44084.636931046443</v>
      </c>
      <c r="N417" s="10">
        <v>1.4630000000000001</v>
      </c>
    </row>
    <row r="418" spans="1:14" x14ac:dyDescent="0.25">
      <c r="A418" s="59" t="s">
        <v>1128</v>
      </c>
      <c r="B418" s="2">
        <v>7751.3621026123328</v>
      </c>
      <c r="C418" s="2">
        <v>15225.12303217244</v>
      </c>
      <c r="D418" s="2">
        <v>18270.14763860693</v>
      </c>
      <c r="E418" s="2">
        <v>21315.17224504142</v>
      </c>
      <c r="F418" s="2">
        <v>24360.19685147591</v>
      </c>
      <c r="G418" s="2">
        <v>27405.2214579104</v>
      </c>
      <c r="H418" s="2">
        <v>30450.24606434489</v>
      </c>
      <c r="I418" s="2">
        <v>33495.270670779377</v>
      </c>
      <c r="J418" s="2">
        <v>36540.29527721386</v>
      </c>
      <c r="K418" s="2">
        <v>39585.319883648357</v>
      </c>
      <c r="L418" s="2">
        <v>42630.34449008284</v>
      </c>
      <c r="M418" s="2">
        <v>45675.36909651733</v>
      </c>
      <c r="N418" s="10">
        <v>1.4630000000000001</v>
      </c>
    </row>
    <row r="419" spans="1:14" x14ac:dyDescent="0.25">
      <c r="A419" s="59" t="s">
        <v>622</v>
      </c>
      <c r="B419" s="2">
        <v>7733.774363278395</v>
      </c>
      <c r="C419" s="2">
        <v>13122.5654287671</v>
      </c>
      <c r="D419" s="2">
        <v>15747.078514520519</v>
      </c>
      <c r="E419" s="2">
        <v>18371.59160027394</v>
      </c>
      <c r="F419" s="2">
        <v>20996.10468602736</v>
      </c>
      <c r="G419" s="2">
        <v>23620.61777178077</v>
      </c>
      <c r="H419" s="2">
        <v>26245.13085753419</v>
      </c>
      <c r="I419" s="2">
        <v>28869.64394328761</v>
      </c>
      <c r="J419" s="2">
        <v>31494.157029041031</v>
      </c>
      <c r="K419" s="2">
        <v>34118.670114794462</v>
      </c>
      <c r="L419" s="2">
        <v>36743.183200547872</v>
      </c>
      <c r="M419" s="2">
        <v>39367.696286301289</v>
      </c>
      <c r="N419" s="10">
        <v>1.4630000000000001</v>
      </c>
    </row>
    <row r="420" spans="1:14" x14ac:dyDescent="0.25">
      <c r="A420" s="59" t="s">
        <v>1262</v>
      </c>
      <c r="B420" s="2">
        <v>7682.9909859313766</v>
      </c>
      <c r="C420" s="2">
        <v>15257.03927860659</v>
      </c>
      <c r="D420" s="2">
        <v>18308.447134327911</v>
      </c>
      <c r="E420" s="2">
        <v>21359.854990049229</v>
      </c>
      <c r="F420" s="2">
        <v>24411.26284577055</v>
      </c>
      <c r="G420" s="2">
        <v>27462.670701491861</v>
      </c>
      <c r="H420" s="2">
        <v>30514.078557213179</v>
      </c>
      <c r="I420" s="2">
        <v>33565.486412934501</v>
      </c>
      <c r="J420" s="2">
        <v>36616.894268655808</v>
      </c>
      <c r="K420" s="2">
        <v>39668.302124377144</v>
      </c>
      <c r="L420" s="2">
        <v>42719.709980098451</v>
      </c>
      <c r="M420" s="2">
        <v>45771.117835819772</v>
      </c>
      <c r="N420" s="10">
        <v>1.4630000000000001</v>
      </c>
    </row>
    <row r="421" spans="1:14" x14ac:dyDescent="0.25">
      <c r="A421" s="59" t="s">
        <v>791</v>
      </c>
      <c r="B421" s="2">
        <v>7649.8819164819779</v>
      </c>
      <c r="C421" s="2">
        <v>15308.71339371495</v>
      </c>
      <c r="D421" s="2">
        <v>18370.456072457939</v>
      </c>
      <c r="E421" s="2">
        <v>21432.198751200929</v>
      </c>
      <c r="F421" s="2">
        <v>24493.94142994392</v>
      </c>
      <c r="G421" s="2">
        <v>27555.684108686899</v>
      </c>
      <c r="H421" s="2">
        <v>30617.426787429889</v>
      </c>
      <c r="I421" s="2">
        <v>33679.169466172883</v>
      </c>
      <c r="J421" s="2">
        <v>36740.91214491587</v>
      </c>
      <c r="K421" s="2">
        <v>39802.654823658857</v>
      </c>
      <c r="L421" s="2">
        <v>42864.397502401851</v>
      </c>
      <c r="M421" s="2">
        <v>45926.140181144838</v>
      </c>
      <c r="N421" s="10">
        <v>1.4630000000000001</v>
      </c>
    </row>
    <row r="422" spans="1:14" x14ac:dyDescent="0.25">
      <c r="A422" s="59" t="s">
        <v>1263</v>
      </c>
      <c r="B422" s="2">
        <v>7592.3226635085266</v>
      </c>
      <c r="C422" s="2">
        <v>14597.29133226554</v>
      </c>
      <c r="D422" s="2">
        <v>17516.749598718641</v>
      </c>
      <c r="E422" s="2">
        <v>20436.207865171749</v>
      </c>
      <c r="F422" s="2">
        <v>23355.666131624861</v>
      </c>
      <c r="G422" s="2">
        <v>26275.124398077969</v>
      </c>
      <c r="H422" s="2">
        <v>29194.582664531081</v>
      </c>
      <c r="I422" s="2">
        <v>32114.040930984189</v>
      </c>
      <c r="J422" s="2">
        <v>35033.49919743729</v>
      </c>
      <c r="K422" s="2">
        <v>37952.957463890401</v>
      </c>
      <c r="L422" s="2">
        <v>40872.415730343513</v>
      </c>
      <c r="M422" s="2">
        <v>43791.873996796618</v>
      </c>
      <c r="N422" s="10">
        <v>1.4630000000000001</v>
      </c>
    </row>
    <row r="423" spans="1:14" x14ac:dyDescent="0.25">
      <c r="A423" s="59" t="s">
        <v>1134</v>
      </c>
      <c r="B423" s="2">
        <v>7586.0969663749147</v>
      </c>
      <c r="C423" s="2">
        <v>14383.423836967469</v>
      </c>
      <c r="D423" s="2">
        <v>17260.108604360961</v>
      </c>
      <c r="E423" s="2">
        <v>20136.793371754451</v>
      </c>
      <c r="F423" s="2">
        <v>23013.478139147948</v>
      </c>
      <c r="G423" s="2">
        <v>25890.162906541449</v>
      </c>
      <c r="H423" s="2">
        <v>28766.847673934939</v>
      </c>
      <c r="I423" s="2">
        <v>31643.53244132844</v>
      </c>
      <c r="J423" s="2">
        <v>34520.217208721922</v>
      </c>
      <c r="K423" s="2">
        <v>37396.90197611542</v>
      </c>
      <c r="L423" s="2">
        <v>40273.586743508909</v>
      </c>
      <c r="M423" s="2">
        <v>43150.271510902407</v>
      </c>
      <c r="N423" s="10">
        <v>1.4630000000000001</v>
      </c>
    </row>
    <row r="424" spans="1:14" x14ac:dyDescent="0.25">
      <c r="A424" s="59" t="s">
        <v>1264</v>
      </c>
      <c r="B424" s="2">
        <v>7524.5655574921411</v>
      </c>
      <c r="C424" s="2">
        <v>13385.435950529691</v>
      </c>
      <c r="D424" s="2">
        <v>16062.523140635631</v>
      </c>
      <c r="E424" s="2">
        <v>18739.610330741569</v>
      </c>
      <c r="F424" s="2">
        <v>21416.697520847509</v>
      </c>
      <c r="G424" s="2">
        <v>24093.784710953449</v>
      </c>
      <c r="H424" s="2">
        <v>26770.871901059381</v>
      </c>
      <c r="I424" s="2">
        <v>29447.959091165321</v>
      </c>
      <c r="J424" s="2">
        <v>32125.046281271261</v>
      </c>
      <c r="K424" s="2">
        <v>34802.133471377201</v>
      </c>
      <c r="L424" s="2">
        <v>37479.220661483138</v>
      </c>
      <c r="M424" s="2">
        <v>40156.307851589081</v>
      </c>
      <c r="N424" s="10">
        <v>1.4630000000000001</v>
      </c>
    </row>
    <row r="425" spans="1:14" x14ac:dyDescent="0.25">
      <c r="A425" s="59" t="s">
        <v>1138</v>
      </c>
      <c r="B425" s="2">
        <v>7484.3913029975374</v>
      </c>
      <c r="C425" s="2">
        <v>14102.90243563898</v>
      </c>
      <c r="D425" s="2">
        <v>16923.482922766769</v>
      </c>
      <c r="E425" s="2">
        <v>19744.06340989457</v>
      </c>
      <c r="F425" s="2">
        <v>22564.643897022361</v>
      </c>
      <c r="G425" s="2">
        <v>25385.224384150159</v>
      </c>
      <c r="H425" s="2">
        <v>28205.804871277949</v>
      </c>
      <c r="I425" s="2">
        <v>31026.385358405751</v>
      </c>
      <c r="J425" s="2">
        <v>33846.965845533538</v>
      </c>
      <c r="K425" s="2">
        <v>36667.546332661339</v>
      </c>
      <c r="L425" s="2">
        <v>39488.126819789133</v>
      </c>
      <c r="M425" s="2">
        <v>42308.707306916927</v>
      </c>
      <c r="N425" s="10">
        <v>1.4630000000000001</v>
      </c>
    </row>
    <row r="426" spans="1:14" x14ac:dyDescent="0.25">
      <c r="A426" s="59" t="s">
        <v>1033</v>
      </c>
      <c r="B426" s="2">
        <v>7450.6873743427786</v>
      </c>
      <c r="C426" s="2">
        <v>11926.543467439051</v>
      </c>
      <c r="D426" s="2">
        <v>14311.852160926859</v>
      </c>
      <c r="E426" s="2">
        <v>16697.16085441468</v>
      </c>
      <c r="F426" s="2">
        <v>19082.469547902489</v>
      </c>
      <c r="G426" s="2">
        <v>21467.778241390301</v>
      </c>
      <c r="H426" s="2">
        <v>23853.086934878109</v>
      </c>
      <c r="I426" s="2">
        <v>26238.395628365921</v>
      </c>
      <c r="J426" s="2">
        <v>28623.704321853729</v>
      </c>
      <c r="K426" s="2">
        <v>31009.013015341541</v>
      </c>
      <c r="L426" s="2">
        <v>33394.321708829353</v>
      </c>
      <c r="M426" s="2">
        <v>35779.630402317161</v>
      </c>
      <c r="N426" s="10">
        <v>1.4630000000000001</v>
      </c>
    </row>
    <row r="427" spans="1:14" x14ac:dyDescent="0.25">
      <c r="A427" s="59" t="s">
        <v>1135</v>
      </c>
      <c r="B427" s="2">
        <v>7429.5420327609609</v>
      </c>
      <c r="C427" s="2">
        <v>14204.449294274569</v>
      </c>
      <c r="D427" s="2">
        <v>17045.33915312948</v>
      </c>
      <c r="E427" s="2">
        <v>19886.2290119844</v>
      </c>
      <c r="F427" s="2">
        <v>22727.11887083932</v>
      </c>
      <c r="G427" s="2">
        <v>25568.008729694229</v>
      </c>
      <c r="H427" s="2">
        <v>28408.898588549138</v>
      </c>
      <c r="I427" s="2">
        <v>31249.788447404058</v>
      </c>
      <c r="J427" s="2">
        <v>34090.678306258967</v>
      </c>
      <c r="K427" s="2">
        <v>36931.568165113888</v>
      </c>
      <c r="L427" s="2">
        <v>39772.458023968793</v>
      </c>
      <c r="M427" s="2">
        <v>42613.347882823713</v>
      </c>
      <c r="N427" s="10">
        <v>1.4630000000000001</v>
      </c>
    </row>
    <row r="428" spans="1:14" x14ac:dyDescent="0.25">
      <c r="A428" s="59" t="s">
        <v>781</v>
      </c>
      <c r="B428" s="2">
        <v>7401.4002255032756</v>
      </c>
      <c r="C428" s="2">
        <v>13999.883265923499</v>
      </c>
      <c r="D428" s="2">
        <v>16799.859919108199</v>
      </c>
      <c r="E428" s="2">
        <v>19599.83657229289</v>
      </c>
      <c r="F428" s="2">
        <v>22399.813225477599</v>
      </c>
      <c r="G428" s="2">
        <v>25199.78987866229</v>
      </c>
      <c r="H428" s="2">
        <v>27999.766531846992</v>
      </c>
      <c r="I428" s="2">
        <v>30799.74318503169</v>
      </c>
      <c r="J428" s="2">
        <v>33599.719838216392</v>
      </c>
      <c r="K428" s="2">
        <v>36399.69649140109</v>
      </c>
      <c r="L428" s="2">
        <v>39199.673144585788</v>
      </c>
      <c r="M428" s="2">
        <v>41999.649797770493</v>
      </c>
      <c r="N428" s="10">
        <v>1.4630000000000001</v>
      </c>
    </row>
    <row r="429" spans="1:14" x14ac:dyDescent="0.25">
      <c r="A429" s="59" t="s">
        <v>1133</v>
      </c>
      <c r="B429" s="2">
        <v>7321.5493228097166</v>
      </c>
      <c r="C429" s="2">
        <v>14683.131074941421</v>
      </c>
      <c r="D429" s="2">
        <v>17619.757289929701</v>
      </c>
      <c r="E429" s="2">
        <v>20556.38350491798</v>
      </c>
      <c r="F429" s="2">
        <v>23493.009719906269</v>
      </c>
      <c r="G429" s="2">
        <v>26429.635934894559</v>
      </c>
      <c r="H429" s="2">
        <v>29366.262149882841</v>
      </c>
      <c r="I429" s="2">
        <v>32302.88836487112</v>
      </c>
      <c r="J429" s="2">
        <v>35239.514579859402</v>
      </c>
      <c r="K429" s="2">
        <v>38176.140794847692</v>
      </c>
      <c r="L429" s="2">
        <v>41112.767009835967</v>
      </c>
      <c r="M429" s="2">
        <v>44049.393224824264</v>
      </c>
      <c r="N429" s="10">
        <v>1.4630000000000001</v>
      </c>
    </row>
    <row r="430" spans="1:14" x14ac:dyDescent="0.25">
      <c r="A430" s="59" t="s">
        <v>1141</v>
      </c>
      <c r="B430" s="2">
        <v>7319.8258670508903</v>
      </c>
      <c r="C430" s="2">
        <v>14068.77883676163</v>
      </c>
      <c r="D430" s="2">
        <v>16882.53460411396</v>
      </c>
      <c r="E430" s="2">
        <v>19696.29037146629</v>
      </c>
      <c r="F430" s="2">
        <v>22510.04613881862</v>
      </c>
      <c r="G430" s="2">
        <v>25323.801906170938</v>
      </c>
      <c r="H430" s="2">
        <v>28137.557673523272</v>
      </c>
      <c r="I430" s="2">
        <v>30951.313440875601</v>
      </c>
      <c r="J430" s="2">
        <v>33765.06920822792</v>
      </c>
      <c r="K430" s="2">
        <v>36578.824975580254</v>
      </c>
      <c r="L430" s="2">
        <v>39392.580742932572</v>
      </c>
      <c r="M430" s="2">
        <v>42206.336510284913</v>
      </c>
      <c r="N430" s="10">
        <v>1.4630000000000001</v>
      </c>
    </row>
    <row r="431" spans="1:14" x14ac:dyDescent="0.25">
      <c r="A431" s="59" t="s">
        <v>1249</v>
      </c>
      <c r="B431" s="2">
        <v>7309.6689692582868</v>
      </c>
      <c r="C431" s="2">
        <v>14762.379689731741</v>
      </c>
      <c r="D431" s="2">
        <v>17714.85562767808</v>
      </c>
      <c r="E431" s="2">
        <v>20667.33156562443</v>
      </c>
      <c r="F431" s="2">
        <v>23619.807503570781</v>
      </c>
      <c r="G431" s="2">
        <v>26572.283441517131</v>
      </c>
      <c r="H431" s="2">
        <v>29524.75937946347</v>
      </c>
      <c r="I431" s="2">
        <v>32477.235317409821</v>
      </c>
      <c r="J431" s="2">
        <v>35429.711255356167</v>
      </c>
      <c r="K431" s="2">
        <v>38382.187193302518</v>
      </c>
      <c r="L431" s="2">
        <v>41334.663131248861</v>
      </c>
      <c r="M431" s="2">
        <v>44287.139069195211</v>
      </c>
      <c r="N431" s="10">
        <v>1.4630000000000001</v>
      </c>
    </row>
    <row r="432" spans="1:14" x14ac:dyDescent="0.25">
      <c r="A432" s="59" t="s">
        <v>1265</v>
      </c>
      <c r="B432" s="2">
        <v>7303.3890072925624</v>
      </c>
      <c r="C432" s="2">
        <v>13883.30684539838</v>
      </c>
      <c r="D432" s="2">
        <v>16659.96821447806</v>
      </c>
      <c r="E432" s="2">
        <v>19436.62958355774</v>
      </c>
      <c r="F432" s="2">
        <v>22213.29095263741</v>
      </c>
      <c r="G432" s="2">
        <v>24989.95232171709</v>
      </c>
      <c r="H432" s="2">
        <v>27766.61369079677</v>
      </c>
      <c r="I432" s="2">
        <v>30543.275059876451</v>
      </c>
      <c r="J432" s="2">
        <v>33319.93642895612</v>
      </c>
      <c r="K432" s="2">
        <v>36096.5977980358</v>
      </c>
      <c r="L432" s="2">
        <v>38873.259167115473</v>
      </c>
      <c r="M432" s="2">
        <v>41649.920536195154</v>
      </c>
      <c r="N432" s="10">
        <v>1.4630000000000001</v>
      </c>
    </row>
    <row r="433" spans="1:14" x14ac:dyDescent="0.25">
      <c r="A433" s="59" t="s">
        <v>774</v>
      </c>
      <c r="B433" s="2">
        <v>7281.8217132264299</v>
      </c>
      <c r="C433" s="2">
        <v>13756.81037477909</v>
      </c>
      <c r="D433" s="2">
        <v>16508.172449734899</v>
      </c>
      <c r="E433" s="2">
        <v>19259.53452469072</v>
      </c>
      <c r="F433" s="2">
        <v>22010.896599646541</v>
      </c>
      <c r="G433" s="2">
        <v>24762.258674602359</v>
      </c>
      <c r="H433" s="2">
        <v>27513.620749558169</v>
      </c>
      <c r="I433" s="2">
        <v>30264.982824513991</v>
      </c>
      <c r="J433" s="2">
        <v>33016.344899469797</v>
      </c>
      <c r="K433" s="2">
        <v>35767.70697442563</v>
      </c>
      <c r="L433" s="2">
        <v>38519.06904938144</v>
      </c>
      <c r="M433" s="2">
        <v>41270.431124337258</v>
      </c>
      <c r="N433" s="10">
        <v>1.4630000000000001</v>
      </c>
    </row>
    <row r="434" spans="1:14" x14ac:dyDescent="0.25">
      <c r="A434" s="59" t="s">
        <v>1140</v>
      </c>
      <c r="B434" s="2">
        <v>7258.0510991572946</v>
      </c>
      <c r="C434" s="2">
        <v>13604.40228384012</v>
      </c>
      <c r="D434" s="2">
        <v>16325.282740608151</v>
      </c>
      <c r="E434" s="2">
        <v>19046.163197376169</v>
      </c>
      <c r="F434" s="2">
        <v>21767.0436541442</v>
      </c>
      <c r="G434" s="2">
        <v>24487.924110912219</v>
      </c>
      <c r="H434" s="2">
        <v>27208.804567680239</v>
      </c>
      <c r="I434" s="2">
        <v>29929.68502444827</v>
      </c>
      <c r="J434" s="2">
        <v>32650.56548121629</v>
      </c>
      <c r="K434" s="2">
        <v>35371.445937984317</v>
      </c>
      <c r="L434" s="2">
        <v>38092.326394752337</v>
      </c>
      <c r="M434" s="2">
        <v>40813.206851520357</v>
      </c>
      <c r="N434" s="10">
        <v>1.4630000000000001</v>
      </c>
    </row>
    <row r="435" spans="1:14" x14ac:dyDescent="0.25">
      <c r="A435" s="59" t="s">
        <v>777</v>
      </c>
      <c r="B435" s="2">
        <v>7176.4062320840194</v>
      </c>
      <c r="C435" s="2">
        <v>13836.987743653919</v>
      </c>
      <c r="D435" s="2">
        <v>16604.385292384712</v>
      </c>
      <c r="E435" s="2">
        <v>19371.782841115491</v>
      </c>
      <c r="F435" s="2">
        <v>22139.180389846279</v>
      </c>
      <c r="G435" s="2">
        <v>24906.577938577058</v>
      </c>
      <c r="H435" s="2">
        <v>27673.975487307849</v>
      </c>
      <c r="I435" s="2">
        <v>30441.373036038629</v>
      </c>
      <c r="J435" s="2">
        <v>33208.770584769423</v>
      </c>
      <c r="K435" s="2">
        <v>35976.168133500199</v>
      </c>
      <c r="L435" s="2">
        <v>38743.565682230983</v>
      </c>
      <c r="M435" s="2">
        <v>41510.963230961766</v>
      </c>
      <c r="N435" s="10">
        <v>1.4630000000000001</v>
      </c>
    </row>
    <row r="436" spans="1:14" x14ac:dyDescent="0.25">
      <c r="A436" s="59" t="s">
        <v>775</v>
      </c>
      <c r="B436" s="2">
        <v>7167.07982951545</v>
      </c>
      <c r="C436" s="2">
        <v>13713.63530753492</v>
      </c>
      <c r="D436" s="2">
        <v>16456.362369041901</v>
      </c>
      <c r="E436" s="2">
        <v>19199.089430548891</v>
      </c>
      <c r="F436" s="2">
        <v>21941.816492055881</v>
      </c>
      <c r="G436" s="2">
        <v>24684.54355356286</v>
      </c>
      <c r="H436" s="2">
        <v>27427.27061506984</v>
      </c>
      <c r="I436" s="2">
        <v>30169.99767657683</v>
      </c>
      <c r="J436" s="2">
        <v>32912.724738083809</v>
      </c>
      <c r="K436" s="2">
        <v>35655.451799590803</v>
      </c>
      <c r="L436" s="2">
        <v>38398.178861097767</v>
      </c>
      <c r="M436" s="2">
        <v>41140.905922604768</v>
      </c>
      <c r="N436" s="10">
        <v>1.4630000000000001</v>
      </c>
    </row>
    <row r="437" spans="1:14" x14ac:dyDescent="0.25">
      <c r="A437" s="59" t="s">
        <v>1142</v>
      </c>
      <c r="B437" s="2">
        <v>7161.4506711627982</v>
      </c>
      <c r="C437" s="2">
        <v>14310.699248737839</v>
      </c>
      <c r="D437" s="2">
        <v>17172.839098485409</v>
      </c>
      <c r="E437" s="2">
        <v>20034.97894823298</v>
      </c>
      <c r="F437" s="2">
        <v>22897.118797980551</v>
      </c>
      <c r="G437" s="2">
        <v>25759.258647728118</v>
      </c>
      <c r="H437" s="2">
        <v>28621.39849747569</v>
      </c>
      <c r="I437" s="2">
        <v>31483.538347223261</v>
      </c>
      <c r="J437" s="2">
        <v>34345.678196970817</v>
      </c>
      <c r="K437" s="2">
        <v>37207.818046718399</v>
      </c>
      <c r="L437" s="2">
        <v>40069.957896465959</v>
      </c>
      <c r="M437" s="2">
        <v>42932.097746213527</v>
      </c>
      <c r="N437" s="10">
        <v>1.4630000000000001</v>
      </c>
    </row>
    <row r="438" spans="1:14" x14ac:dyDescent="0.25">
      <c r="A438" s="59" t="s">
        <v>1144</v>
      </c>
      <c r="B438" s="2">
        <v>7159.2852161392602</v>
      </c>
      <c r="C438" s="2">
        <v>13500.819137290389</v>
      </c>
      <c r="D438" s="2">
        <v>16200.98296474846</v>
      </c>
      <c r="E438" s="2">
        <v>18901.146792206539</v>
      </c>
      <c r="F438" s="2">
        <v>21601.310619664619</v>
      </c>
      <c r="G438" s="2">
        <v>24301.474447122699</v>
      </c>
      <c r="H438" s="2">
        <v>27001.638274580779</v>
      </c>
      <c r="I438" s="2">
        <v>29701.802102038859</v>
      </c>
      <c r="J438" s="2">
        <v>32401.965929496931</v>
      </c>
      <c r="K438" s="2">
        <v>35102.129756955008</v>
      </c>
      <c r="L438" s="2">
        <v>37802.293584413077</v>
      </c>
      <c r="M438" s="2">
        <v>40502.457411871161</v>
      </c>
      <c r="N438" s="10">
        <v>1.4630000000000001</v>
      </c>
    </row>
    <row r="439" spans="1:14" x14ac:dyDescent="0.25">
      <c r="A439" s="59" t="s">
        <v>776</v>
      </c>
      <c r="B439" s="2">
        <v>7153.069692935901</v>
      </c>
      <c r="C439" s="2">
        <v>14061.698866972059</v>
      </c>
      <c r="D439" s="2">
        <v>16874.038640366482</v>
      </c>
      <c r="E439" s="2">
        <v>19686.378413760889</v>
      </c>
      <c r="F439" s="2">
        <v>22498.7181871553</v>
      </c>
      <c r="G439" s="2">
        <v>25311.057960549719</v>
      </c>
      <c r="H439" s="2">
        <v>28123.39773394413</v>
      </c>
      <c r="I439" s="2">
        <v>30935.737507338541</v>
      </c>
      <c r="J439" s="2">
        <v>33748.077280732963</v>
      </c>
      <c r="K439" s="2">
        <v>36560.417054127371</v>
      </c>
      <c r="L439" s="2">
        <v>39372.756827521778</v>
      </c>
      <c r="M439" s="2">
        <v>42185.096600916193</v>
      </c>
      <c r="N439" s="10">
        <v>1.4630000000000001</v>
      </c>
    </row>
    <row r="440" spans="1:14" x14ac:dyDescent="0.25">
      <c r="A440" s="59" t="s">
        <v>1266</v>
      </c>
      <c r="B440" s="2">
        <v>7125.9296012285904</v>
      </c>
      <c r="C440" s="2">
        <v>13573.613877052439</v>
      </c>
      <c r="D440" s="2">
        <v>16288.336652462929</v>
      </c>
      <c r="E440" s="2">
        <v>19003.059427873421</v>
      </c>
      <c r="F440" s="2">
        <v>21717.78220328391</v>
      </c>
      <c r="G440" s="2">
        <v>24432.5049786944</v>
      </c>
      <c r="H440" s="2">
        <v>27147.22775410489</v>
      </c>
      <c r="I440" s="2">
        <v>29861.950529515379</v>
      </c>
      <c r="J440" s="2">
        <v>32576.673304925869</v>
      </c>
      <c r="K440" s="2">
        <v>35291.396080336359</v>
      </c>
      <c r="L440" s="2">
        <v>38006.118855746841</v>
      </c>
      <c r="M440" s="2">
        <v>40720.841631157338</v>
      </c>
      <c r="N440" s="10">
        <v>1.4630000000000001</v>
      </c>
    </row>
    <row r="441" spans="1:14" x14ac:dyDescent="0.25">
      <c r="A441" s="59" t="s">
        <v>599</v>
      </c>
      <c r="B441" s="2">
        <v>7093.7827055912603</v>
      </c>
      <c r="C441" s="2">
        <v>13307.9796442199</v>
      </c>
      <c r="D441" s="2">
        <v>15969.575573063879</v>
      </c>
      <c r="E441" s="2">
        <v>18631.171501907851</v>
      </c>
      <c r="F441" s="2">
        <v>21292.767430751839</v>
      </c>
      <c r="G441" s="2">
        <v>23954.36335959582</v>
      </c>
      <c r="H441" s="2">
        <v>26615.95928843979</v>
      </c>
      <c r="I441" s="2">
        <v>29277.555217283771</v>
      </c>
      <c r="J441" s="2">
        <v>31939.151146127751</v>
      </c>
      <c r="K441" s="2">
        <v>34600.747074971732</v>
      </c>
      <c r="L441" s="2">
        <v>37262.343003815709</v>
      </c>
      <c r="M441" s="2">
        <v>39923.938932659687</v>
      </c>
      <c r="N441" s="10">
        <v>1.4630000000000001</v>
      </c>
    </row>
    <row r="442" spans="1:14" x14ac:dyDescent="0.25">
      <c r="A442" s="59" t="s">
        <v>779</v>
      </c>
      <c r="B442" s="2">
        <v>7058.1186795879667</v>
      </c>
      <c r="C442" s="2">
        <v>13530.386987469699</v>
      </c>
      <c r="D442" s="2">
        <v>16236.46438496364</v>
      </c>
      <c r="E442" s="2">
        <v>18942.541782457582</v>
      </c>
      <c r="F442" s="2">
        <v>21648.619179951522</v>
      </c>
      <c r="G442" s="2">
        <v>24354.696577445458</v>
      </c>
      <c r="H442" s="2">
        <v>27060.773974939399</v>
      </c>
      <c r="I442" s="2">
        <v>29766.85137243335</v>
      </c>
      <c r="J442" s="2">
        <v>32472.928769927279</v>
      </c>
      <c r="K442" s="2">
        <v>35179.006167421227</v>
      </c>
      <c r="L442" s="2">
        <v>37885.083564915163</v>
      </c>
      <c r="M442" s="2">
        <v>40591.160962409107</v>
      </c>
      <c r="N442" s="10">
        <v>1.4630000000000001</v>
      </c>
    </row>
    <row r="443" spans="1:14" x14ac:dyDescent="0.25">
      <c r="A443" s="59" t="s">
        <v>780</v>
      </c>
      <c r="B443" s="2">
        <v>7021.0553927499132</v>
      </c>
      <c r="C443" s="2">
        <v>13076.63389046538</v>
      </c>
      <c r="D443" s="2">
        <v>15691.960668558449</v>
      </c>
      <c r="E443" s="2">
        <v>18307.287446651531</v>
      </c>
      <c r="F443" s="2">
        <v>20922.614224744611</v>
      </c>
      <c r="G443" s="2">
        <v>23537.941002837681</v>
      </c>
      <c r="H443" s="2">
        <v>26153.267780930761</v>
      </c>
      <c r="I443" s="2">
        <v>28768.594559023841</v>
      </c>
      <c r="J443" s="2">
        <v>31383.92133711691</v>
      </c>
      <c r="K443" s="2">
        <v>33999.248115209994</v>
      </c>
      <c r="L443" s="2">
        <v>36614.574893303063</v>
      </c>
      <c r="M443" s="2">
        <v>39229.901671396139</v>
      </c>
      <c r="N443" s="10">
        <v>1.4630000000000001</v>
      </c>
    </row>
    <row r="444" spans="1:14" x14ac:dyDescent="0.25">
      <c r="A444" s="59" t="s">
        <v>707</v>
      </c>
      <c r="B444" s="2">
        <v>7019.2728350771686</v>
      </c>
      <c r="C444" s="2">
        <v>13957.9633290989</v>
      </c>
      <c r="D444" s="2">
        <v>16749.555994918679</v>
      </c>
      <c r="E444" s="2">
        <v>19541.148660738461</v>
      </c>
      <c r="F444" s="2">
        <v>22332.74132655824</v>
      </c>
      <c r="G444" s="2">
        <v>25124.333992378019</v>
      </c>
      <c r="H444" s="2">
        <v>27915.926658197801</v>
      </c>
      <c r="I444" s="2">
        <v>30707.519324017579</v>
      </c>
      <c r="J444" s="2">
        <v>33499.111989837358</v>
      </c>
      <c r="K444" s="2">
        <v>36290.704655657137</v>
      </c>
      <c r="L444" s="2">
        <v>39082.297321476923</v>
      </c>
      <c r="M444" s="2">
        <v>41873.889987296701</v>
      </c>
      <c r="N444" s="10">
        <v>1.4630000000000001</v>
      </c>
    </row>
    <row r="445" spans="1:14" x14ac:dyDescent="0.25">
      <c r="A445" s="59" t="s">
        <v>1267</v>
      </c>
      <c r="B445" s="2">
        <v>6995.7467661759392</v>
      </c>
      <c r="C445" s="2">
        <v>14669.49766277486</v>
      </c>
      <c r="D445" s="2">
        <v>17603.397195329831</v>
      </c>
      <c r="E445" s="2">
        <v>20537.296727884801</v>
      </c>
      <c r="F445" s="2">
        <v>23471.196260439781</v>
      </c>
      <c r="G445" s="2">
        <v>26405.095792994751</v>
      </c>
      <c r="H445" s="2">
        <v>29338.99532554972</v>
      </c>
      <c r="I445" s="2">
        <v>32272.89485810469</v>
      </c>
      <c r="J445" s="2">
        <v>35206.794390659663</v>
      </c>
      <c r="K445" s="2">
        <v>38140.69392321464</v>
      </c>
      <c r="L445" s="2">
        <v>41074.593455769609</v>
      </c>
      <c r="M445" s="2">
        <v>44008.492988324579</v>
      </c>
      <c r="N445" s="10">
        <v>1.4630000000000001</v>
      </c>
    </row>
    <row r="446" spans="1:14" x14ac:dyDescent="0.25">
      <c r="A446" s="59" t="s">
        <v>1268</v>
      </c>
      <c r="B446" s="2">
        <v>6935.7155663973017</v>
      </c>
      <c r="C446" s="2">
        <v>15108.58008189437</v>
      </c>
      <c r="D446" s="2">
        <v>18130.29609827324</v>
      </c>
      <c r="E446" s="2">
        <v>21152.01211465212</v>
      </c>
      <c r="F446" s="2">
        <v>24173.728131030992</v>
      </c>
      <c r="G446" s="2">
        <v>27195.444147409871</v>
      </c>
      <c r="H446" s="2">
        <v>30217.16016378874</v>
      </c>
      <c r="I446" s="2">
        <v>33238.876180167623</v>
      </c>
      <c r="J446" s="2">
        <v>36260.592196546488</v>
      </c>
      <c r="K446" s="2">
        <v>39282.30821292536</v>
      </c>
      <c r="L446" s="2">
        <v>42304.024229304232</v>
      </c>
      <c r="M446" s="2">
        <v>45325.740245683111</v>
      </c>
      <c r="N446" s="10">
        <v>1.4630000000000001</v>
      </c>
    </row>
    <row r="447" spans="1:14" x14ac:dyDescent="0.25">
      <c r="A447" s="59" t="s">
        <v>783</v>
      </c>
      <c r="B447" s="2">
        <v>6844.5444784214169</v>
      </c>
      <c r="C447" s="2">
        <v>13327.430014550529</v>
      </c>
      <c r="D447" s="2">
        <v>15992.91601746063</v>
      </c>
      <c r="E447" s="2">
        <v>18658.40202037073</v>
      </c>
      <c r="F447" s="2">
        <v>21323.888023280841</v>
      </c>
      <c r="G447" s="2">
        <v>23989.374026190952</v>
      </c>
      <c r="H447" s="2">
        <v>26654.860029101052</v>
      </c>
      <c r="I447" s="2">
        <v>29320.346032011159</v>
      </c>
      <c r="J447" s="2">
        <v>31985.832034921259</v>
      </c>
      <c r="K447" s="2">
        <v>34651.31803783137</v>
      </c>
      <c r="L447" s="2">
        <v>37316.804040741466</v>
      </c>
      <c r="M447" s="2">
        <v>39982.290043651577</v>
      </c>
      <c r="N447" s="10">
        <v>1.4630000000000001</v>
      </c>
    </row>
    <row r="448" spans="1:14" x14ac:dyDescent="0.25">
      <c r="A448" s="59" t="s">
        <v>1148</v>
      </c>
      <c r="B448" s="2">
        <v>6819.8814639140573</v>
      </c>
      <c r="C448" s="2">
        <v>13809.60668682745</v>
      </c>
      <c r="D448" s="2">
        <v>16571.528024192939</v>
      </c>
      <c r="E448" s="2">
        <v>19333.449361558429</v>
      </c>
      <c r="F448" s="2">
        <v>22095.370698923929</v>
      </c>
      <c r="G448" s="2">
        <v>24857.292036289411</v>
      </c>
      <c r="H448" s="2">
        <v>27619.2133736549</v>
      </c>
      <c r="I448" s="2">
        <v>30381.134711020401</v>
      </c>
      <c r="J448" s="2">
        <v>33143.056048385894</v>
      </c>
      <c r="K448" s="2">
        <v>35904.977385751379</v>
      </c>
      <c r="L448" s="2">
        <v>38666.898723116858</v>
      </c>
      <c r="M448" s="2">
        <v>41428.820060482358</v>
      </c>
      <c r="N448" s="10">
        <v>1.4630000000000001</v>
      </c>
    </row>
    <row r="449" spans="1:14" x14ac:dyDescent="0.25">
      <c r="A449" s="59" t="s">
        <v>959</v>
      </c>
      <c r="B449" s="2">
        <v>6583.9096911845681</v>
      </c>
      <c r="C449" s="2">
        <v>13748.832561503419</v>
      </c>
      <c r="D449" s="2">
        <v>16498.5990738041</v>
      </c>
      <c r="E449" s="2">
        <v>19248.365586104788</v>
      </c>
      <c r="F449" s="2">
        <v>21998.13209840548</v>
      </c>
      <c r="G449" s="2">
        <v>24747.898610706161</v>
      </c>
      <c r="H449" s="2">
        <v>27497.665123006838</v>
      </c>
      <c r="I449" s="2">
        <v>30247.43163530753</v>
      </c>
      <c r="J449" s="2">
        <v>32997.198147608207</v>
      </c>
      <c r="K449" s="2">
        <v>35746.964659908903</v>
      </c>
      <c r="L449" s="2">
        <v>38496.731172209576</v>
      </c>
      <c r="M449" s="2">
        <v>41246.497684510257</v>
      </c>
      <c r="N449" s="10">
        <v>1.4630000000000001</v>
      </c>
    </row>
    <row r="450" spans="1:14" x14ac:dyDescent="0.25">
      <c r="A450" s="59" t="s">
        <v>152</v>
      </c>
      <c r="B450" s="2">
        <v>6483.1342789200426</v>
      </c>
      <c r="C450" s="2">
        <v>12384.57814599964</v>
      </c>
      <c r="D450" s="2">
        <v>14861.49377519956</v>
      </c>
      <c r="E450" s="2">
        <v>17338.409404399488</v>
      </c>
      <c r="F450" s="2">
        <v>19815.32503359942</v>
      </c>
      <c r="G450" s="2">
        <v>22292.240662799351</v>
      </c>
      <c r="H450" s="2">
        <v>24769.156291999279</v>
      </c>
      <c r="I450" s="2">
        <v>27246.071921199211</v>
      </c>
      <c r="J450" s="2">
        <v>29722.987550399132</v>
      </c>
      <c r="K450" s="2">
        <v>32199.90317959906</v>
      </c>
      <c r="L450" s="2">
        <v>34676.818808798977</v>
      </c>
      <c r="M450" s="2">
        <v>37153.734437998923</v>
      </c>
      <c r="N450" s="10">
        <v>1.4630000000000001</v>
      </c>
    </row>
    <row r="451" spans="1:14" x14ac:dyDescent="0.25">
      <c r="A451" s="59" t="s">
        <v>787</v>
      </c>
      <c r="B451" s="2">
        <v>6341.8881509044659</v>
      </c>
      <c r="C451" s="2">
        <v>13511.43993741801</v>
      </c>
      <c r="D451" s="2">
        <v>16213.72792490161</v>
      </c>
      <c r="E451" s="2">
        <v>18916.01591238521</v>
      </c>
      <c r="F451" s="2">
        <v>21618.303899868821</v>
      </c>
      <c r="G451" s="2">
        <v>24320.591887352421</v>
      </c>
      <c r="H451" s="2">
        <v>27022.87987483602</v>
      </c>
      <c r="I451" s="2">
        <v>29725.16786231962</v>
      </c>
      <c r="J451" s="2">
        <v>32427.45584980322</v>
      </c>
      <c r="K451" s="2">
        <v>35129.743837286827</v>
      </c>
      <c r="L451" s="2">
        <v>37832.031824770427</v>
      </c>
      <c r="M451" s="2">
        <v>40534.319812254027</v>
      </c>
      <c r="N451" s="10">
        <v>1.4630000000000001</v>
      </c>
    </row>
    <row r="452" spans="1:14" x14ac:dyDescent="0.25">
      <c r="A452" s="59" t="s">
        <v>1038</v>
      </c>
      <c r="B452" s="2">
        <v>5599.2178944886873</v>
      </c>
      <c r="C452" s="2">
        <v>6095.3326803174659</v>
      </c>
      <c r="D452" s="2">
        <v>7314.3992163809589</v>
      </c>
      <c r="E452" s="2">
        <v>8533.4657524444519</v>
      </c>
      <c r="F452" s="2">
        <v>9752.5322885079459</v>
      </c>
      <c r="G452" s="2">
        <v>10971.59882457144</v>
      </c>
      <c r="H452" s="2">
        <v>12190.66536063493</v>
      </c>
      <c r="I452" s="2">
        <v>13409.731896698429</v>
      </c>
      <c r="J452" s="2">
        <v>14628.79843276192</v>
      </c>
      <c r="K452" s="2">
        <v>15847.86496882541</v>
      </c>
      <c r="L452" s="2">
        <v>17066.9315048889</v>
      </c>
      <c r="M452" s="2">
        <v>18285.9980409524</v>
      </c>
      <c r="N452" s="10">
        <v>1.4630000000000001</v>
      </c>
    </row>
    <row r="453" spans="1:14" x14ac:dyDescent="0.25">
      <c r="A453" s="59" t="s">
        <v>654</v>
      </c>
      <c r="B453" s="2">
        <v>5482.2875560442326</v>
      </c>
      <c r="C453" s="2">
        <v>23433.004801675081</v>
      </c>
      <c r="D453" s="2">
        <v>28119.605762010091</v>
      </c>
      <c r="E453" s="2">
        <v>32806.206722345109</v>
      </c>
      <c r="F453" s="2">
        <v>37492.807682680133</v>
      </c>
      <c r="G453" s="2">
        <v>42179.408643015136</v>
      </c>
      <c r="H453" s="2">
        <v>46866.009603350147</v>
      </c>
      <c r="I453" s="2">
        <v>51552.610563685172</v>
      </c>
      <c r="J453" s="2">
        <v>56239.211524020182</v>
      </c>
      <c r="K453" s="2">
        <v>60925.8124843552</v>
      </c>
      <c r="L453" s="2">
        <v>65612.413444690217</v>
      </c>
      <c r="M453" s="2">
        <v>70299.014405025227</v>
      </c>
      <c r="N453" s="10">
        <v>1.4630000000000001</v>
      </c>
    </row>
    <row r="454" spans="1:14" x14ac:dyDescent="0.25">
      <c r="A454" s="59" t="s">
        <v>1058</v>
      </c>
      <c r="B454" s="2">
        <v>4295.0349217177099</v>
      </c>
      <c r="C454" s="2">
        <v>8143.4495084004702</v>
      </c>
      <c r="D454" s="2">
        <v>9772.1394100805646</v>
      </c>
      <c r="E454" s="2">
        <v>11400.829311760661</v>
      </c>
      <c r="F454" s="2">
        <v>13029.51921344075</v>
      </c>
      <c r="G454" s="2">
        <v>14658.20911512085</v>
      </c>
      <c r="H454" s="2">
        <v>16286.89901680094</v>
      </c>
      <c r="I454" s="2">
        <v>17915.58891848104</v>
      </c>
      <c r="J454" s="2">
        <v>19544.278820161129</v>
      </c>
      <c r="K454" s="2">
        <v>21172.968721841218</v>
      </c>
      <c r="L454" s="2">
        <v>22801.658623521311</v>
      </c>
      <c r="M454" s="2">
        <v>24430.348525201411</v>
      </c>
      <c r="N454" s="10">
        <v>1.4630000000000001</v>
      </c>
    </row>
    <row r="455" spans="1:14" x14ac:dyDescent="0.25">
      <c r="A455" s="59" t="s">
        <v>790</v>
      </c>
      <c r="B455" s="2">
        <v>3713.708201069931</v>
      </c>
      <c r="C455" s="2">
        <v>21156.113790604169</v>
      </c>
      <c r="D455" s="2">
        <v>25387.336548725001</v>
      </c>
      <c r="E455" s="2">
        <v>29618.559306845829</v>
      </c>
      <c r="F455" s="2">
        <v>33849.782064966668</v>
      </c>
      <c r="G455" s="2">
        <v>38081.004823087504</v>
      </c>
      <c r="H455" s="2">
        <v>42312.227581208332</v>
      </c>
      <c r="I455" s="2">
        <v>46543.450339329167</v>
      </c>
      <c r="J455" s="2">
        <v>50774.673097450002</v>
      </c>
      <c r="K455" s="2">
        <v>55005.89585557083</v>
      </c>
      <c r="L455" s="2">
        <v>59237.118613691659</v>
      </c>
      <c r="M455" s="2">
        <v>63468.341371812487</v>
      </c>
      <c r="N455" s="10">
        <v>1.4630000000000001</v>
      </c>
    </row>
    <row r="456" spans="1:14" x14ac:dyDescent="0.25">
      <c r="A456" s="59" t="s">
        <v>726</v>
      </c>
      <c r="B456" s="2">
        <v>3152.162878847535</v>
      </c>
      <c r="C456" s="2">
        <v>5174.3074883528498</v>
      </c>
      <c r="D456" s="2">
        <v>6209.1689860234192</v>
      </c>
      <c r="E456" s="2">
        <v>7244.0304836939886</v>
      </c>
      <c r="F456" s="2">
        <v>8278.8919813645607</v>
      </c>
      <c r="G456" s="2">
        <v>9313.7534790351292</v>
      </c>
      <c r="H456" s="2">
        <v>10348.6149767057</v>
      </c>
      <c r="I456" s="2">
        <v>11383.47647437627</v>
      </c>
      <c r="J456" s="2">
        <v>12418.33797204684</v>
      </c>
      <c r="K456" s="2">
        <v>13453.19946971741</v>
      </c>
      <c r="L456" s="2">
        <v>14488.060967387981</v>
      </c>
      <c r="M456" s="2">
        <v>15522.922465058549</v>
      </c>
      <c r="N456" s="10">
        <v>1.4630000000000001</v>
      </c>
    </row>
    <row r="457" spans="1:14" x14ac:dyDescent="0.25">
      <c r="A457" s="59" t="s">
        <v>615</v>
      </c>
      <c r="B457" s="2">
        <v>1130.8251262789579</v>
      </c>
      <c r="C457" s="2">
        <v>2129.179002978392</v>
      </c>
      <c r="D457" s="2">
        <v>2555.0148035740699</v>
      </c>
      <c r="E457" s="2">
        <v>2980.8506041697478</v>
      </c>
      <c r="F457" s="2">
        <v>3406.6864047654271</v>
      </c>
      <c r="G457" s="2">
        <v>3832.5222053611051</v>
      </c>
      <c r="H457" s="2">
        <v>4258.358005956783</v>
      </c>
      <c r="I457" s="2">
        <v>4684.1938065524619</v>
      </c>
      <c r="J457" s="2">
        <v>5110.0296071481398</v>
      </c>
      <c r="K457" s="2">
        <v>5535.8654077438177</v>
      </c>
      <c r="L457" s="2">
        <v>5961.7012083394957</v>
      </c>
      <c r="M457" s="2">
        <v>6387.5370089351754</v>
      </c>
      <c r="N457" s="10">
        <v>1.4630000000000001</v>
      </c>
    </row>
    <row r="458" spans="1:14" x14ac:dyDescent="0.25">
      <c r="A458" s="59" t="s">
        <v>792</v>
      </c>
      <c r="B458" s="2">
        <v>1016.2832617938381</v>
      </c>
      <c r="C458" s="2">
        <v>14113.188961454751</v>
      </c>
      <c r="D458" s="2">
        <v>16935.8267537457</v>
      </c>
      <c r="E458" s="2">
        <v>19758.464546036659</v>
      </c>
      <c r="F458" s="2">
        <v>22581.102338327612</v>
      </c>
      <c r="G458" s="2">
        <v>25403.74013061856</v>
      </c>
      <c r="H458" s="2">
        <v>28226.377922909509</v>
      </c>
      <c r="I458" s="2">
        <v>31049.015715200461</v>
      </c>
      <c r="J458" s="2">
        <v>33871.653507491414</v>
      </c>
      <c r="K458" s="2">
        <v>36694.291299782373</v>
      </c>
      <c r="L458" s="2">
        <v>39516.929092073311</v>
      </c>
      <c r="M458" s="2">
        <v>42339.566884364263</v>
      </c>
      <c r="N458" s="10">
        <v>1.4630000000000001</v>
      </c>
    </row>
    <row r="459" spans="1:14" x14ac:dyDescent="0.25">
      <c r="A459" s="59" t="s">
        <v>1062</v>
      </c>
      <c r="B459" s="2">
        <v>804.58131975988158</v>
      </c>
      <c r="C459" s="2">
        <v>1604.781269716055</v>
      </c>
      <c r="D459" s="2">
        <v>1925.7375236592659</v>
      </c>
      <c r="E459" s="2">
        <v>2246.693777602477</v>
      </c>
      <c r="F459" s="2">
        <v>2567.6500315456892</v>
      </c>
      <c r="G459" s="2">
        <v>2888.6062854889001</v>
      </c>
      <c r="H459" s="2">
        <v>3209.56253943211</v>
      </c>
      <c r="I459" s="2">
        <v>3530.5187933753218</v>
      </c>
      <c r="J459" s="2">
        <v>3851.4750473185318</v>
      </c>
      <c r="K459" s="2">
        <v>4172.431301261744</v>
      </c>
      <c r="L459" s="2">
        <v>4493.387555204954</v>
      </c>
      <c r="M459" s="2">
        <v>4814.3438091481657</v>
      </c>
      <c r="N459" s="10">
        <v>1.4630000000000001</v>
      </c>
    </row>
    <row r="460" spans="1:14" x14ac:dyDescent="0.25">
      <c r="A460" s="59" t="s">
        <v>1046</v>
      </c>
      <c r="B460" s="2">
        <v>287.52371114170921</v>
      </c>
      <c r="C460" s="2">
        <v>298.87680472499369</v>
      </c>
      <c r="D460" s="2">
        <v>358.65216566999248</v>
      </c>
      <c r="E460" s="2">
        <v>418.42752661499122</v>
      </c>
      <c r="F460" s="2">
        <v>478.20288755999002</v>
      </c>
      <c r="G460" s="2">
        <v>537.97824850498876</v>
      </c>
      <c r="H460" s="2">
        <v>597.75360944998749</v>
      </c>
      <c r="I460" s="2">
        <v>657.52897039498635</v>
      </c>
      <c r="J460" s="2">
        <v>717.30433133998497</v>
      </c>
      <c r="K460" s="2">
        <v>777.07969228498382</v>
      </c>
      <c r="L460" s="2">
        <v>836.85505322998245</v>
      </c>
      <c r="M460" s="2">
        <v>896.6304141749813</v>
      </c>
      <c r="N460" s="10">
        <v>1.4630000000000001</v>
      </c>
    </row>
    <row r="461" spans="1:14" x14ac:dyDescent="0.25">
      <c r="A461" s="59" t="s">
        <v>1143</v>
      </c>
      <c r="B461" s="2">
        <v>206.52047637470741</v>
      </c>
      <c r="C461" s="2">
        <v>387.52420328741982</v>
      </c>
      <c r="D461" s="2">
        <v>465.02904394490378</v>
      </c>
      <c r="E461" s="2">
        <v>542.53388460238773</v>
      </c>
      <c r="F461" s="2">
        <v>620.03872525987174</v>
      </c>
      <c r="G461" s="2">
        <v>697.54356591735575</v>
      </c>
      <c r="H461" s="2">
        <v>775.04840657483965</v>
      </c>
      <c r="I461" s="2">
        <v>852.55324723232366</v>
      </c>
      <c r="J461" s="2">
        <v>930.05808788980755</v>
      </c>
      <c r="K461" s="2">
        <v>1007.562928547292</v>
      </c>
      <c r="L461" s="2">
        <v>1085.067769204775</v>
      </c>
      <c r="M461" s="2">
        <v>1162.572609862259</v>
      </c>
      <c r="N461" s="10">
        <v>1.4630000000000001</v>
      </c>
    </row>
    <row r="462" spans="1:14" x14ac:dyDescent="0.25">
      <c r="A462" s="59" t="s">
        <v>660</v>
      </c>
      <c r="B462" s="2">
        <v>132.16042304315701</v>
      </c>
      <c r="C462" s="2">
        <v>34816.266342208903</v>
      </c>
      <c r="D462" s="2">
        <v>41779.51961065067</v>
      </c>
      <c r="E462" s="2">
        <v>48742.772879092452</v>
      </c>
      <c r="F462" s="2">
        <v>55706.026147534227</v>
      </c>
      <c r="G462" s="2">
        <v>62669.279415976023</v>
      </c>
      <c r="H462" s="2">
        <v>69632.532684417791</v>
      </c>
      <c r="I462" s="2">
        <v>76595.785952859573</v>
      </c>
      <c r="J462" s="2">
        <v>83559.03922130134</v>
      </c>
      <c r="K462" s="2">
        <v>90522.292489743137</v>
      </c>
      <c r="L462" s="2">
        <v>97485.545758184904</v>
      </c>
      <c r="M462" s="2">
        <v>104448.7990266267</v>
      </c>
      <c r="N462" s="10">
        <v>1.4630000000000001</v>
      </c>
    </row>
    <row r="463" spans="1:14" x14ac:dyDescent="0.25">
      <c r="A463" s="59" t="s">
        <v>1149</v>
      </c>
      <c r="B463" s="2">
        <v>129.22913524870481</v>
      </c>
      <c r="C463" s="2">
        <v>245.63504820930581</v>
      </c>
      <c r="D463" s="2">
        <v>294.76205785116701</v>
      </c>
      <c r="E463" s="2">
        <v>343.88906749302822</v>
      </c>
      <c r="F463" s="2">
        <v>393.01607713488937</v>
      </c>
      <c r="G463" s="2">
        <v>442.14308677675052</v>
      </c>
      <c r="H463" s="2">
        <v>491.27009641861167</v>
      </c>
      <c r="I463" s="2">
        <v>540.39710606047288</v>
      </c>
      <c r="J463" s="2">
        <v>589.52411570233403</v>
      </c>
      <c r="K463" s="2">
        <v>638.65112534419518</v>
      </c>
      <c r="L463" s="2">
        <v>687.77813498605633</v>
      </c>
      <c r="M463" s="2">
        <v>736.90514462791748</v>
      </c>
      <c r="N463" s="10">
        <v>1.4630000000000001</v>
      </c>
    </row>
    <row r="464" spans="1:14" x14ac:dyDescent="0.25">
      <c r="A464" s="59" t="s">
        <v>78</v>
      </c>
      <c r="B464" s="2">
        <v>127.2179495382338</v>
      </c>
      <c r="C464" s="2">
        <v>258.49777873616102</v>
      </c>
      <c r="D464" s="2">
        <v>310.19733448339321</v>
      </c>
      <c r="E464" s="2">
        <v>361.89689023062539</v>
      </c>
      <c r="F464" s="2">
        <v>413.59644597785768</v>
      </c>
      <c r="G464" s="2">
        <v>465.29600172508992</v>
      </c>
      <c r="H464" s="2">
        <v>516.99555747232205</v>
      </c>
      <c r="I464" s="2">
        <v>568.69511321955429</v>
      </c>
      <c r="J464" s="2">
        <v>620.39466896678641</v>
      </c>
      <c r="K464" s="2">
        <v>672.09422471401865</v>
      </c>
      <c r="L464" s="2">
        <v>723.79378046125078</v>
      </c>
      <c r="M464" s="2">
        <v>775.49333620848302</v>
      </c>
      <c r="N464" s="10">
        <v>1.4630000000000001</v>
      </c>
    </row>
    <row r="465" spans="1:14" x14ac:dyDescent="0.25">
      <c r="A465" s="59" t="s">
        <v>1044</v>
      </c>
      <c r="B465" s="2">
        <v>121.3139367230165</v>
      </c>
      <c r="C465" s="2">
        <v>231.80728367895969</v>
      </c>
      <c r="D465" s="2">
        <v>278.1687404147516</v>
      </c>
      <c r="E465" s="2">
        <v>324.53019715054347</v>
      </c>
      <c r="F465" s="2">
        <v>370.89165388633552</v>
      </c>
      <c r="G465" s="2">
        <v>417.25311062212751</v>
      </c>
      <c r="H465" s="2">
        <v>463.61456735791938</v>
      </c>
      <c r="I465" s="2">
        <v>509.97602409371137</v>
      </c>
      <c r="J465" s="2">
        <v>556.33748082950319</v>
      </c>
      <c r="K465" s="2">
        <v>602.69893756529518</v>
      </c>
      <c r="L465" s="2">
        <v>649.06039430108706</v>
      </c>
      <c r="M465" s="2">
        <v>695.42185103687905</v>
      </c>
      <c r="N465" s="10">
        <v>1.4630000000000001</v>
      </c>
    </row>
    <row r="466" spans="1:14" x14ac:dyDescent="0.25">
      <c r="A466" s="59" t="s">
        <v>970</v>
      </c>
      <c r="B466" s="2">
        <v>0.60751085483373823</v>
      </c>
      <c r="C466" s="2">
        <v>9.7343399031683209</v>
      </c>
      <c r="D466" s="2">
        <v>11.68120788380199</v>
      </c>
      <c r="E466" s="2">
        <v>13.628075864435649</v>
      </c>
      <c r="F466" s="2">
        <v>15.57494384506931</v>
      </c>
      <c r="G466" s="2">
        <v>17.521811825702979</v>
      </c>
      <c r="H466" s="2">
        <v>19.468679806336642</v>
      </c>
      <c r="I466" s="2">
        <v>21.415547786970311</v>
      </c>
      <c r="J466" s="2">
        <v>23.36241576760397</v>
      </c>
      <c r="K466" s="2">
        <v>25.30928374823764</v>
      </c>
      <c r="L466" s="2">
        <v>27.256151728871298</v>
      </c>
      <c r="M466" s="2">
        <v>29.203019709504961</v>
      </c>
      <c r="N466" s="10">
        <v>1.4630000000000001</v>
      </c>
    </row>
    <row r="467" spans="1:14" x14ac:dyDescent="0.25">
      <c r="A467" s="59" t="s">
        <v>33</v>
      </c>
      <c r="B467" s="2">
        <v>29088258.124644697</v>
      </c>
      <c r="C467" s="2">
        <v>51673624.672765568</v>
      </c>
      <c r="D467" s="2">
        <v>62008349.607318655</v>
      </c>
      <c r="E467" s="2">
        <v>72343074.541871831</v>
      </c>
      <c r="F467" s="2">
        <v>82677799.476424858</v>
      </c>
      <c r="G467" s="2">
        <v>93012524.41097793</v>
      </c>
      <c r="H467" s="2">
        <v>103347249.34553114</v>
      </c>
      <c r="I467" s="2">
        <v>113681974.28008422</v>
      </c>
      <c r="J467" s="2">
        <v>124016699.21463731</v>
      </c>
      <c r="K467" s="2">
        <v>134351424.14919052</v>
      </c>
      <c r="L467" s="2">
        <v>144686149.08374366</v>
      </c>
      <c r="M467" s="2">
        <v>155020874.01829684</v>
      </c>
      <c r="N467" s="10">
        <v>1.4629999999999983</v>
      </c>
    </row>
  </sheetData>
  <pageMargins left="0.7" right="0.7" top="0.75" bottom="0.75" header="0.3" footer="0.3"/>
  <pageSetup orientation="portrait"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960"/>
  <sheetViews>
    <sheetView workbookViewId="0">
      <selection activeCell="A8" sqref="A8"/>
    </sheetView>
  </sheetViews>
  <sheetFormatPr defaultRowHeight="15" x14ac:dyDescent="0.25"/>
  <cols>
    <col min="1" max="1" width="46.42578125" bestFit="1" customWidth="1"/>
    <col min="2" max="2" width="11.140625" bestFit="1" customWidth="1"/>
    <col min="3" max="3" width="10.140625" bestFit="1" customWidth="1"/>
    <col min="4" max="4" width="6" bestFit="1" customWidth="1"/>
    <col min="5" max="6" width="10.85546875" bestFit="1" customWidth="1"/>
    <col min="7" max="7" width="12.42578125" bestFit="1" customWidth="1"/>
    <col min="8" max="8" width="12.28515625" bestFit="1" customWidth="1"/>
    <col min="9" max="9" width="12.140625" bestFit="1" customWidth="1"/>
    <col min="10" max="10" width="12.42578125" bestFit="1" customWidth="1"/>
    <col min="11" max="11" width="11.42578125" bestFit="1" customWidth="1"/>
    <col min="12" max="12" width="12.42578125" bestFit="1" customWidth="1"/>
    <col min="13" max="13" width="12.28515625" bestFit="1" customWidth="1"/>
    <col min="14" max="14" width="12.140625" bestFit="1" customWidth="1"/>
  </cols>
  <sheetData>
    <row r="1" spans="1:14" s="5" customFormat="1" ht="75" x14ac:dyDescent="0.25">
      <c r="A1" s="4" t="s">
        <v>31</v>
      </c>
      <c r="B1" s="5" t="s">
        <v>40</v>
      </c>
      <c r="C1" s="5" t="s">
        <v>39</v>
      </c>
      <c r="D1" s="5" t="s">
        <v>417</v>
      </c>
      <c r="E1" s="5" t="s">
        <v>464</v>
      </c>
      <c r="F1" s="5" t="s">
        <v>465</v>
      </c>
      <c r="G1" s="5" t="s">
        <v>466</v>
      </c>
      <c r="H1" s="5" t="s">
        <v>467</v>
      </c>
      <c r="I1" s="5" t="s">
        <v>468</v>
      </c>
      <c r="J1" s="5" t="s">
        <v>459</v>
      </c>
      <c r="K1" s="5" t="s">
        <v>460</v>
      </c>
      <c r="L1" s="5" t="s">
        <v>461</v>
      </c>
      <c r="M1" s="5" t="s">
        <v>462</v>
      </c>
      <c r="N1" s="5" t="s">
        <v>463</v>
      </c>
    </row>
    <row r="2" spans="1:14" x14ac:dyDescent="0.25">
      <c r="A2" s="59" t="s">
        <v>209</v>
      </c>
      <c r="B2" s="2">
        <v>67277945.099503919</v>
      </c>
      <c r="C2" s="2">
        <v>30611840.00870163</v>
      </c>
      <c r="D2" s="10">
        <v>1.4630000000000001</v>
      </c>
      <c r="E2" s="2">
        <v>-8185858.3088669851</v>
      </c>
      <c r="F2" s="2">
        <v>-11389569.980271939</v>
      </c>
      <c r="G2" s="2">
        <v>-13792353.73382565</v>
      </c>
      <c r="H2" s="2">
        <v>-15661185.5421452</v>
      </c>
      <c r="I2" s="2">
        <v>-17156250.988800839</v>
      </c>
      <c r="J2" s="2">
        <v>-12671054.648833919</v>
      </c>
      <c r="K2" s="2">
        <v>-15234023.98595787</v>
      </c>
      <c r="L2" s="2">
        <v>-17156250.988800839</v>
      </c>
      <c r="M2" s="2">
        <v>-18651316.435456481</v>
      </c>
      <c r="N2" s="2">
        <v>-19847368.792780999</v>
      </c>
    </row>
    <row r="3" spans="1:14" x14ac:dyDescent="0.25">
      <c r="A3" s="59" t="s">
        <v>210</v>
      </c>
      <c r="B3" s="2">
        <v>41223078.336405464</v>
      </c>
      <c r="C3" s="2">
        <v>20254927.54004528</v>
      </c>
      <c r="D3" s="10">
        <v>1.4630000000000001</v>
      </c>
      <c r="E3" s="2">
        <v>-6513901.4279101323</v>
      </c>
      <c r="F3" s="2">
        <v>-8476905.158215154</v>
      </c>
      <c r="G3" s="2">
        <v>-9949157.9559439197</v>
      </c>
      <c r="H3" s="2">
        <v>-11094243.46528852</v>
      </c>
      <c r="I3" s="2">
        <v>-12010311.872764191</v>
      </c>
      <c r="J3" s="2">
        <v>-9262106.6503371615</v>
      </c>
      <c r="K3" s="2">
        <v>-10832509.63458118</v>
      </c>
      <c r="L3" s="2">
        <v>-12010311.872764191</v>
      </c>
      <c r="M3" s="2">
        <v>-12926380.280239871</v>
      </c>
      <c r="N3" s="2">
        <v>-13659235.00622041</v>
      </c>
    </row>
    <row r="4" spans="1:14" x14ac:dyDescent="0.25">
      <c r="A4" s="59" t="s">
        <v>66</v>
      </c>
      <c r="B4" s="2">
        <v>18192022.463201161</v>
      </c>
      <c r="C4" s="2">
        <v>4749532.4901782116</v>
      </c>
      <c r="D4" s="10">
        <v>1.4630000000000001</v>
      </c>
      <c r="E4" s="2">
        <v>1314474.9975555071</v>
      </c>
      <c r="F4" s="2">
        <v>448188.21359354822</v>
      </c>
      <c r="G4" s="2">
        <v>-201526.87437792221</v>
      </c>
      <c r="H4" s="2">
        <v>-706860.83168906532</v>
      </c>
      <c r="I4" s="2">
        <v>-1111127.9975379801</v>
      </c>
      <c r="J4" s="2">
        <v>101673.5000087637</v>
      </c>
      <c r="K4" s="2">
        <v>-591355.92716080369</v>
      </c>
      <c r="L4" s="2">
        <v>-1111127.9975379801</v>
      </c>
      <c r="M4" s="2">
        <v>-1515395.1633868939</v>
      </c>
      <c r="N4" s="2">
        <v>-1838808.8960660261</v>
      </c>
    </row>
    <row r="5" spans="1:14" x14ac:dyDescent="0.25">
      <c r="A5" s="59" t="s">
        <v>214</v>
      </c>
      <c r="B5" s="2">
        <v>7941754.5869508842</v>
      </c>
      <c r="C5" s="2">
        <v>3923950.3582769432</v>
      </c>
      <c r="D5" s="10">
        <v>1.4630000000000001</v>
      </c>
      <c r="E5" s="2">
        <v>-1276698.8292933151</v>
      </c>
      <c r="F5" s="2">
        <v>-1654877.6191481189</v>
      </c>
      <c r="G5" s="2">
        <v>-1938511.7115392219</v>
      </c>
      <c r="H5" s="2">
        <v>-2159116.0056211911</v>
      </c>
      <c r="I5" s="2">
        <v>-2335599.4408867662</v>
      </c>
      <c r="J5" s="2">
        <v>-1806149.13509004</v>
      </c>
      <c r="K5" s="2">
        <v>-2108692.1669738828</v>
      </c>
      <c r="L5" s="2">
        <v>-2335599.4408867662</v>
      </c>
      <c r="M5" s="2">
        <v>-2512082.8761523408</v>
      </c>
      <c r="N5" s="2">
        <v>-2653269.6243648012</v>
      </c>
    </row>
    <row r="6" spans="1:14" x14ac:dyDescent="0.25">
      <c r="A6" s="59" t="s">
        <v>1211</v>
      </c>
      <c r="B6" s="2">
        <v>9882180.8156473264</v>
      </c>
      <c r="C6" s="2">
        <v>2850625.014892444</v>
      </c>
      <c r="D6" s="10">
        <v>1.4630000000000001</v>
      </c>
      <c r="E6" s="2">
        <v>443435.25698999828</v>
      </c>
      <c r="F6" s="2">
        <v>-27144.781850350559</v>
      </c>
      <c r="G6" s="2">
        <v>-380079.81098061241</v>
      </c>
      <c r="H6" s="2">
        <v>-654584.83363748249</v>
      </c>
      <c r="I6" s="2">
        <v>-874188.85176297883</v>
      </c>
      <c r="J6" s="2">
        <v>-215376.7973864903</v>
      </c>
      <c r="K6" s="2">
        <v>-591840.82845876925</v>
      </c>
      <c r="L6" s="2">
        <v>-874188.85176297859</v>
      </c>
      <c r="M6" s="2">
        <v>-1093792.8698884749</v>
      </c>
      <c r="N6" s="2">
        <v>-1269476.0843888719</v>
      </c>
    </row>
    <row r="7" spans="1:14" x14ac:dyDescent="0.25">
      <c r="A7" s="59" t="s">
        <v>67</v>
      </c>
      <c r="B7" s="2">
        <v>8327366.1536098057</v>
      </c>
      <c r="C7" s="2">
        <v>2148895.0176809859</v>
      </c>
      <c r="D7" s="10">
        <v>1.4630000000000001</v>
      </c>
      <c r="E7" s="2">
        <v>626893.70018894877</v>
      </c>
      <c r="F7" s="2">
        <v>230352.45477895811</v>
      </c>
      <c r="G7" s="2">
        <v>-67053.479278534884</v>
      </c>
      <c r="H7" s="2">
        <v>-298369.20576769632</v>
      </c>
      <c r="I7" s="2">
        <v>-483421.78695902508</v>
      </c>
      <c r="J7" s="2">
        <v>71735.956614961848</v>
      </c>
      <c r="K7" s="2">
        <v>-245497.03971303071</v>
      </c>
      <c r="L7" s="2">
        <v>-483421.78695902508</v>
      </c>
      <c r="M7" s="2">
        <v>-668474.36815035413</v>
      </c>
      <c r="N7" s="2">
        <v>-816516.43310341728</v>
      </c>
    </row>
    <row r="8" spans="1:14" x14ac:dyDescent="0.25">
      <c r="A8" s="59" t="s">
        <v>75</v>
      </c>
      <c r="B8" s="2">
        <v>4560649.2804548685</v>
      </c>
      <c r="C8" s="2">
        <v>1305290.741234391</v>
      </c>
      <c r="D8" s="10">
        <v>1.4630000000000001</v>
      </c>
      <c r="E8" s="2">
        <v>214925.6855838976</v>
      </c>
      <c r="F8" s="2">
        <v>-2248.0896758579179</v>
      </c>
      <c r="G8" s="2">
        <v>-165128.42112067461</v>
      </c>
      <c r="H8" s="2">
        <v>-291813.12335553212</v>
      </c>
      <c r="I8" s="2">
        <v>-393160.88514341798</v>
      </c>
      <c r="J8" s="2">
        <v>-89117.599779759999</v>
      </c>
      <c r="K8" s="2">
        <v>-262856.61998756451</v>
      </c>
      <c r="L8" s="2">
        <v>-393160.88514341792</v>
      </c>
      <c r="M8" s="2">
        <v>-494508.64693130378</v>
      </c>
      <c r="N8" s="2">
        <v>-575586.85636161256</v>
      </c>
    </row>
    <row r="9" spans="1:14" x14ac:dyDescent="0.25">
      <c r="A9" s="59" t="s">
        <v>1236</v>
      </c>
      <c r="B9" s="2">
        <v>4353418.3188774874</v>
      </c>
      <c r="C9" s="2">
        <v>1297908.7597509371</v>
      </c>
      <c r="D9" s="10">
        <v>1.4630000000000001</v>
      </c>
      <c r="E9" s="2">
        <v>153230.67987489191</v>
      </c>
      <c r="F9" s="2">
        <v>-54074.95435736957</v>
      </c>
      <c r="G9" s="2">
        <v>-209554.18003156551</v>
      </c>
      <c r="H9" s="2">
        <v>-330482.46666705119</v>
      </c>
      <c r="I9" s="2">
        <v>-427225.09597543988</v>
      </c>
      <c r="J9" s="2">
        <v>-136997.2080502738</v>
      </c>
      <c r="K9" s="2">
        <v>-302841.71543608292</v>
      </c>
      <c r="L9" s="2">
        <v>-427225.09597543982</v>
      </c>
      <c r="M9" s="2">
        <v>-523967.72528382827</v>
      </c>
      <c r="N9" s="2">
        <v>-601361.8287305393</v>
      </c>
    </row>
    <row r="10" spans="1:14" x14ac:dyDescent="0.25">
      <c r="A10" s="59" t="s">
        <v>72</v>
      </c>
      <c r="B10" s="2">
        <v>4819977.7398772249</v>
      </c>
      <c r="C10" s="2">
        <v>1181329.2373384901</v>
      </c>
      <c r="D10" s="10">
        <v>1.4630000000000001</v>
      </c>
      <c r="E10" s="2">
        <v>425330.00928725139</v>
      </c>
      <c r="F10" s="2">
        <v>195807.2597692881</v>
      </c>
      <c r="G10" s="2">
        <v>23665.19763081591</v>
      </c>
      <c r="H10" s="2">
        <v>-110223.07292132921</v>
      </c>
      <c r="I10" s="2">
        <v>-217333.68936304541</v>
      </c>
      <c r="J10" s="2">
        <v>103998.159962103</v>
      </c>
      <c r="K10" s="2">
        <v>-79620.039652267471</v>
      </c>
      <c r="L10" s="2">
        <v>-217333.6893630453</v>
      </c>
      <c r="M10" s="2">
        <v>-324444.30580476142</v>
      </c>
      <c r="N10" s="2">
        <v>-410132.79895813431</v>
      </c>
    </row>
    <row r="11" spans="1:14" x14ac:dyDescent="0.25">
      <c r="A11" s="59" t="s">
        <v>73</v>
      </c>
      <c r="B11" s="2">
        <v>3709062.102392829</v>
      </c>
      <c r="C11" s="2">
        <v>998629.53898662655</v>
      </c>
      <c r="D11" s="10">
        <v>1.4630000000000001</v>
      </c>
      <c r="E11" s="2">
        <v>237724.49514431669</v>
      </c>
      <c r="F11" s="2">
        <v>61102.490268467693</v>
      </c>
      <c r="G11" s="2">
        <v>-71364.013388419175</v>
      </c>
      <c r="H11" s="2">
        <v>-174393.51623266449</v>
      </c>
      <c r="I11" s="2">
        <v>-256817.1185080607</v>
      </c>
      <c r="J11" s="2">
        <v>-9546.3116818718845</v>
      </c>
      <c r="K11" s="2">
        <v>-150843.91558255121</v>
      </c>
      <c r="L11" s="2">
        <v>-256817.11850806061</v>
      </c>
      <c r="M11" s="2">
        <v>-339240.72078345681</v>
      </c>
      <c r="N11" s="2">
        <v>-405179.60260377382</v>
      </c>
    </row>
    <row r="12" spans="1:14" x14ac:dyDescent="0.25">
      <c r="A12" s="59" t="s">
        <v>89</v>
      </c>
      <c r="B12" s="2">
        <v>1747156.691349312</v>
      </c>
      <c r="C12" s="2">
        <v>918491.89621817472</v>
      </c>
      <c r="D12" s="10">
        <v>1.4630000000000001</v>
      </c>
      <c r="E12" s="2">
        <v>-336106.33243507083</v>
      </c>
      <c r="F12" s="2">
        <v>-419304.27011837141</v>
      </c>
      <c r="G12" s="2">
        <v>-481702.72338084679</v>
      </c>
      <c r="H12" s="2">
        <v>-530234.85369610542</v>
      </c>
      <c r="I12" s="2">
        <v>-569060.55794831237</v>
      </c>
      <c r="J12" s="2">
        <v>-452583.44519169157</v>
      </c>
      <c r="K12" s="2">
        <v>-519141.79533833201</v>
      </c>
      <c r="L12" s="2">
        <v>-569060.55794831237</v>
      </c>
      <c r="M12" s="2">
        <v>-607886.26220051933</v>
      </c>
      <c r="N12" s="2">
        <v>-638946.82560228487</v>
      </c>
    </row>
    <row r="13" spans="1:14" x14ac:dyDescent="0.25">
      <c r="A13" s="59" t="s">
        <v>77</v>
      </c>
      <c r="B13" s="2">
        <v>2990699.1909860652</v>
      </c>
      <c r="C13" s="2">
        <v>861327.44132553996</v>
      </c>
      <c r="D13" s="10">
        <v>1.4630000000000001</v>
      </c>
      <c r="E13" s="2">
        <v>135572.28900314841</v>
      </c>
      <c r="F13" s="2">
        <v>-6841.9581866641529</v>
      </c>
      <c r="G13" s="2">
        <v>-113652.6435790237</v>
      </c>
      <c r="H13" s="2">
        <v>-196727.62110641439</v>
      </c>
      <c r="I13" s="2">
        <v>-263187.60312832688</v>
      </c>
      <c r="J13" s="2">
        <v>-63807.657062589307</v>
      </c>
      <c r="K13" s="2">
        <v>-177739.05481443941</v>
      </c>
      <c r="L13" s="2">
        <v>-263187.60312832688</v>
      </c>
      <c r="M13" s="2">
        <v>-329647.58515023952</v>
      </c>
      <c r="N13" s="2">
        <v>-382815.57076776947</v>
      </c>
    </row>
    <row r="14" spans="1:14" x14ac:dyDescent="0.25">
      <c r="A14" s="59" t="s">
        <v>78</v>
      </c>
      <c r="B14" s="2">
        <v>1704073.510647139</v>
      </c>
      <c r="C14" s="2">
        <v>799779.40654427919</v>
      </c>
      <c r="D14" s="10">
        <v>1.4630000000000001</v>
      </c>
      <c r="E14" s="2">
        <v>-231754.90299523299</v>
      </c>
      <c r="F14" s="2">
        <v>-312901.26064509671</v>
      </c>
      <c r="G14" s="2">
        <v>-373761.02888249449</v>
      </c>
      <c r="H14" s="2">
        <v>-421096.40417824843</v>
      </c>
      <c r="I14" s="2">
        <v>-458964.70441485138</v>
      </c>
      <c r="J14" s="2">
        <v>-345359.80370504211</v>
      </c>
      <c r="K14" s="2">
        <v>-410276.88982493308</v>
      </c>
      <c r="L14" s="2">
        <v>-458964.70441485138</v>
      </c>
      <c r="M14" s="2">
        <v>-496833.00465145451</v>
      </c>
      <c r="N14" s="2">
        <v>-527127.64484073687</v>
      </c>
    </row>
    <row r="15" spans="1:14" x14ac:dyDescent="0.25">
      <c r="A15" s="59" t="s">
        <v>81</v>
      </c>
      <c r="B15" s="2">
        <v>2326928.544879396</v>
      </c>
      <c r="C15" s="2">
        <v>721474.41225443932</v>
      </c>
      <c r="D15" s="10">
        <v>1.4630000000000001</v>
      </c>
      <c r="E15" s="2">
        <v>54168.436038692831</v>
      </c>
      <c r="F15" s="2">
        <v>-56637.685146040283</v>
      </c>
      <c r="G15" s="2">
        <v>-139742.27603459021</v>
      </c>
      <c r="H15" s="2">
        <v>-204379.1800590179</v>
      </c>
      <c r="I15" s="2">
        <v>-256088.70327855999</v>
      </c>
      <c r="J15" s="2">
        <v>-100960.13361993359</v>
      </c>
      <c r="K15" s="2">
        <v>-189605.0305677201</v>
      </c>
      <c r="L15" s="2">
        <v>-256088.70327855999</v>
      </c>
      <c r="M15" s="2">
        <v>-307798.22649810219</v>
      </c>
      <c r="N15" s="2">
        <v>-349165.84507373592</v>
      </c>
    </row>
    <row r="16" spans="1:14" x14ac:dyDescent="0.25">
      <c r="A16" s="59" t="s">
        <v>86</v>
      </c>
      <c r="B16" s="2">
        <v>1675938.2134517671</v>
      </c>
      <c r="C16" s="2">
        <v>474883.17743683129</v>
      </c>
      <c r="D16" s="10">
        <v>1.4630000000000001</v>
      </c>
      <c r="E16" s="2">
        <v>83762.89371375757</v>
      </c>
      <c r="F16" s="2">
        <v>3956.3121208162629</v>
      </c>
      <c r="G16" s="2">
        <v>-55898.624073889689</v>
      </c>
      <c r="H16" s="2">
        <v>-102452.4633364388</v>
      </c>
      <c r="I16" s="2">
        <v>-139695.53474647799</v>
      </c>
      <c r="J16" s="2">
        <v>-27966.320516360229</v>
      </c>
      <c r="K16" s="2">
        <v>-91811.585790713259</v>
      </c>
      <c r="L16" s="2">
        <v>-139695.53474647799</v>
      </c>
      <c r="M16" s="2">
        <v>-176938.60615651729</v>
      </c>
      <c r="N16" s="2">
        <v>-206733.0632845487</v>
      </c>
    </row>
    <row r="17" spans="1:14" x14ac:dyDescent="0.25">
      <c r="A17" s="59" t="s">
        <v>362</v>
      </c>
      <c r="B17" s="2">
        <v>1457737.5646699229</v>
      </c>
      <c r="C17" s="2">
        <v>424722.75134063029</v>
      </c>
      <c r="D17" s="10">
        <v>1.4630000000000001</v>
      </c>
      <c r="E17" s="2">
        <v>61189.770216010627</v>
      </c>
      <c r="F17" s="2">
        <v>-8226.3042920809239</v>
      </c>
      <c r="G17" s="2">
        <v>-60288.360173149616</v>
      </c>
      <c r="H17" s="2">
        <v>-100781.0703028697</v>
      </c>
      <c r="I17" s="2">
        <v>-133175.2384066458</v>
      </c>
      <c r="J17" s="2">
        <v>-35992.734095317537</v>
      </c>
      <c r="K17" s="2">
        <v>-91525.593701790785</v>
      </c>
      <c r="L17" s="2">
        <v>-133175.23840664569</v>
      </c>
      <c r="M17" s="2">
        <v>-165569.4065104218</v>
      </c>
      <c r="N17" s="2">
        <v>-191484.7409934426</v>
      </c>
    </row>
    <row r="18" spans="1:14" x14ac:dyDescent="0.25">
      <c r="A18" s="59" t="s">
        <v>69</v>
      </c>
      <c r="B18" s="2">
        <v>1364830.1725736631</v>
      </c>
      <c r="C18" s="2">
        <v>383989.33354430948</v>
      </c>
      <c r="D18" s="10">
        <v>1.4630000000000001</v>
      </c>
      <c r="E18" s="2">
        <v>70954.057313578145</v>
      </c>
      <c r="F18" s="2">
        <v>5962.1443338798708</v>
      </c>
      <c r="G18" s="2">
        <v>-42781.790400893777</v>
      </c>
      <c r="H18" s="2">
        <v>-80693.739639051084</v>
      </c>
      <c r="I18" s="2">
        <v>-111023.2990295769</v>
      </c>
      <c r="J18" s="2">
        <v>-20034.620857999369</v>
      </c>
      <c r="K18" s="2">
        <v>-72028.151241757965</v>
      </c>
      <c r="L18" s="2">
        <v>-111023.2990295769</v>
      </c>
      <c r="M18" s="2">
        <v>-141352.85842010271</v>
      </c>
      <c r="N18" s="2">
        <v>-165616.5059325234</v>
      </c>
    </row>
    <row r="19" spans="1:14" x14ac:dyDescent="0.25">
      <c r="A19" s="59" t="s">
        <v>217</v>
      </c>
      <c r="B19" s="2">
        <v>1380701.091225208</v>
      </c>
      <c r="C19" s="2">
        <v>365797.06356199068</v>
      </c>
      <c r="D19" s="10">
        <v>1.4630000000000001</v>
      </c>
      <c r="E19" s="2">
        <v>94436.633513078734</v>
      </c>
      <c r="F19" s="2">
        <v>28688.96250235452</v>
      </c>
      <c r="G19" s="2">
        <v>-20621.79075568862</v>
      </c>
      <c r="H19" s="2">
        <v>-58974.598845277738</v>
      </c>
      <c r="I19" s="2">
        <v>-89656.845316949068</v>
      </c>
      <c r="J19" s="2">
        <v>2389.8940980649199</v>
      </c>
      <c r="K19" s="2">
        <v>-50208.24271051446</v>
      </c>
      <c r="L19" s="2">
        <v>-89656.845316949009</v>
      </c>
      <c r="M19" s="2">
        <v>-120339.0917886203</v>
      </c>
      <c r="N19" s="2">
        <v>-144884.88896595739</v>
      </c>
    </row>
    <row r="20" spans="1:14" x14ac:dyDescent="0.25">
      <c r="A20" s="59" t="s">
        <v>96</v>
      </c>
      <c r="B20" s="2">
        <v>1174085.0461764541</v>
      </c>
      <c r="C20" s="2">
        <v>313500.60465471412</v>
      </c>
      <c r="D20" s="10">
        <v>1.4630000000000001</v>
      </c>
      <c r="E20" s="2">
        <v>77861.077404103882</v>
      </c>
      <c r="F20" s="2">
        <v>21952.265681415622</v>
      </c>
      <c r="G20" s="2">
        <v>-19979.343110600599</v>
      </c>
      <c r="H20" s="2">
        <v>-52592.816615502117</v>
      </c>
      <c r="I20" s="2">
        <v>-78683.595419423305</v>
      </c>
      <c r="J20" s="2">
        <v>-411.25900765968248</v>
      </c>
      <c r="K20" s="2">
        <v>-45138.308385810349</v>
      </c>
      <c r="L20" s="2">
        <v>-78683.595419423305</v>
      </c>
      <c r="M20" s="2">
        <v>-104774.37422334449</v>
      </c>
      <c r="N20" s="2">
        <v>-125646.9972664815</v>
      </c>
    </row>
    <row r="21" spans="1:14" x14ac:dyDescent="0.25">
      <c r="A21" s="59" t="s">
        <v>128</v>
      </c>
      <c r="B21" s="2">
        <v>1195392.7411334291</v>
      </c>
      <c r="C21" s="2">
        <v>313306.11293128959</v>
      </c>
      <c r="D21" s="10">
        <v>1.4630000000000001</v>
      </c>
      <c r="E21" s="2">
        <v>85158.134113186796</v>
      </c>
      <c r="F21" s="2">
        <v>28234.670249690131</v>
      </c>
      <c r="G21" s="2">
        <v>-14457.92764793232</v>
      </c>
      <c r="H21" s="2">
        <v>-47663.281568305327</v>
      </c>
      <c r="I21" s="2">
        <v>-74227.564704603777</v>
      </c>
      <c r="J21" s="2">
        <v>5465.2847042915528</v>
      </c>
      <c r="K21" s="2">
        <v>-40073.48638650577</v>
      </c>
      <c r="L21" s="2">
        <v>-74227.564704603748</v>
      </c>
      <c r="M21" s="2">
        <v>-100791.84784090221</v>
      </c>
      <c r="N21" s="2">
        <v>-122043.2743499409</v>
      </c>
    </row>
    <row r="22" spans="1:14" x14ac:dyDescent="0.25">
      <c r="A22" s="59" t="s">
        <v>213</v>
      </c>
      <c r="B22" s="2">
        <v>1167482.029631427</v>
      </c>
      <c r="C22" s="2">
        <v>312571.2780173287</v>
      </c>
      <c r="D22" s="10">
        <v>1.4630000000000001</v>
      </c>
      <c r="E22" s="2">
        <v>76589.398526480363</v>
      </c>
      <c r="F22" s="2">
        <v>20995.016163079072</v>
      </c>
      <c r="G22" s="2">
        <v>-20700.770609471889</v>
      </c>
      <c r="H22" s="2">
        <v>-53130.826988122659</v>
      </c>
      <c r="I22" s="2">
        <v>-79074.872091043246</v>
      </c>
      <c r="J22" s="2">
        <v>-1242.7367822814269</v>
      </c>
      <c r="K22" s="2">
        <v>-45718.242673002467</v>
      </c>
      <c r="L22" s="2">
        <v>-79074.872091043246</v>
      </c>
      <c r="M22" s="2">
        <v>-105018.91719396391</v>
      </c>
      <c r="N22" s="2">
        <v>-125774.15327630031</v>
      </c>
    </row>
    <row r="23" spans="1:14" x14ac:dyDescent="0.25">
      <c r="A23" s="59" t="s">
        <v>599</v>
      </c>
      <c r="B23" s="2">
        <v>1117116.3565669151</v>
      </c>
      <c r="C23" s="2">
        <v>302193.61074477679</v>
      </c>
      <c r="D23" s="10">
        <v>1.4630000000000001</v>
      </c>
      <c r="E23" s="2">
        <v>70178.508110861527</v>
      </c>
      <c r="F23" s="2">
        <v>16982.491131484621</v>
      </c>
      <c r="G23" s="2">
        <v>-22914.521603048081</v>
      </c>
      <c r="H23" s="2">
        <v>-53945.531507684616</v>
      </c>
      <c r="I23" s="2">
        <v>-78770.339431393833</v>
      </c>
      <c r="J23" s="2">
        <v>-4295.9156602661824</v>
      </c>
      <c r="K23" s="2">
        <v>-46852.729243767681</v>
      </c>
      <c r="L23" s="2">
        <v>-78770.339431393833</v>
      </c>
      <c r="M23" s="2">
        <v>-103595.14735510309</v>
      </c>
      <c r="N23" s="2">
        <v>-123454.99369407041</v>
      </c>
    </row>
    <row r="24" spans="1:14" x14ac:dyDescent="0.25">
      <c r="A24" s="59" t="s">
        <v>161</v>
      </c>
      <c r="B24" s="2">
        <v>722110.65841844433</v>
      </c>
      <c r="C24" s="2">
        <v>264922.06049774733</v>
      </c>
      <c r="D24" s="10">
        <v>1.4630000000000001</v>
      </c>
      <c r="E24" s="2">
        <v>-24218.50769159917</v>
      </c>
      <c r="F24" s="2">
        <v>-58604.729521048903</v>
      </c>
      <c r="G24" s="2">
        <v>-84394.395893136185</v>
      </c>
      <c r="H24" s="2">
        <v>-104453.0252936485</v>
      </c>
      <c r="I24" s="2">
        <v>-120499.9288140584</v>
      </c>
      <c r="J24" s="2">
        <v>-72359.218252828781</v>
      </c>
      <c r="K24" s="2">
        <v>-99868.195716388553</v>
      </c>
      <c r="L24" s="2">
        <v>-120499.9288140584</v>
      </c>
      <c r="M24" s="2">
        <v>-136546.83233446829</v>
      </c>
      <c r="N24" s="2">
        <v>-149384.35515079621</v>
      </c>
    </row>
    <row r="25" spans="1:14" x14ac:dyDescent="0.25">
      <c r="A25" s="59" t="s">
        <v>1237</v>
      </c>
      <c r="B25" s="2">
        <v>980080.95955754002</v>
      </c>
      <c r="C25" s="2">
        <v>262002.46451163749</v>
      </c>
      <c r="D25" s="10">
        <v>1.4630000000000001</v>
      </c>
      <c r="E25" s="2">
        <v>64691.188674209203</v>
      </c>
      <c r="F25" s="2">
        <v>18020.666790516789</v>
      </c>
      <c r="G25" s="2">
        <v>-16982.224622252481</v>
      </c>
      <c r="H25" s="2">
        <v>-44206.695721073047</v>
      </c>
      <c r="I25" s="2">
        <v>-65986.27260012948</v>
      </c>
      <c r="J25" s="2">
        <v>-647.54196296015289</v>
      </c>
      <c r="K25" s="2">
        <v>-37983.959469914058</v>
      </c>
      <c r="L25" s="2">
        <v>-65986.27260012948</v>
      </c>
      <c r="M25" s="2">
        <v>-87765.849479185912</v>
      </c>
      <c r="N25" s="2">
        <v>-105189.51098243109</v>
      </c>
    </row>
    <row r="26" spans="1:14" x14ac:dyDescent="0.25">
      <c r="A26" s="59" t="s">
        <v>155</v>
      </c>
      <c r="B26" s="2">
        <v>929660.8114322758</v>
      </c>
      <c r="C26" s="2">
        <v>250690.0118717743</v>
      </c>
      <c r="D26" s="10">
        <v>1.4630000000000001</v>
      </c>
      <c r="E26" s="2">
        <v>59196.925272317603</v>
      </c>
      <c r="F26" s="2">
        <v>14927.362823161589</v>
      </c>
      <c r="G26" s="2">
        <v>-18274.80901370538</v>
      </c>
      <c r="H26" s="2">
        <v>-44098.720442379708</v>
      </c>
      <c r="I26" s="2">
        <v>-64757.849585319171</v>
      </c>
      <c r="J26" s="2">
        <v>-2780.4621565007842</v>
      </c>
      <c r="K26" s="2">
        <v>-38196.112115825577</v>
      </c>
      <c r="L26" s="2">
        <v>-64757.849585319171</v>
      </c>
      <c r="M26" s="2">
        <v>-85416.978728258633</v>
      </c>
      <c r="N26" s="2">
        <v>-101944.2820426102</v>
      </c>
    </row>
    <row r="27" spans="1:14" x14ac:dyDescent="0.25">
      <c r="A27" s="59" t="s">
        <v>147</v>
      </c>
      <c r="B27" s="2">
        <v>959076.9806846698</v>
      </c>
      <c r="C27" s="2">
        <v>241838.40162925131</v>
      </c>
      <c r="D27" s="10">
        <v>1.4630000000000001</v>
      </c>
      <c r="E27" s="2">
        <v>77853.925265638623</v>
      </c>
      <c r="F27" s="2">
        <v>32183.592852082918</v>
      </c>
      <c r="G27" s="2">
        <v>-2069.1564580838599</v>
      </c>
      <c r="H27" s="2">
        <v>-28710.183699324702</v>
      </c>
      <c r="I27" s="2">
        <v>-50023.005492317337</v>
      </c>
      <c r="J27" s="2">
        <v>13915.45988666065</v>
      </c>
      <c r="K27" s="2">
        <v>-22620.80604418393</v>
      </c>
      <c r="L27" s="2">
        <v>-50023.005492317337</v>
      </c>
      <c r="M27" s="2">
        <v>-71335.827285310021</v>
      </c>
      <c r="N27" s="2">
        <v>-88386.084719704144</v>
      </c>
    </row>
    <row r="28" spans="1:14" x14ac:dyDescent="0.25">
      <c r="A28" s="59" t="s">
        <v>190</v>
      </c>
      <c r="B28" s="2">
        <v>525599.40103933355</v>
      </c>
      <c r="C28" s="2">
        <v>234983.18085334919</v>
      </c>
      <c r="D28" s="10">
        <v>1.4630000000000001</v>
      </c>
      <c r="E28" s="2">
        <v>-59783.380506904708</v>
      </c>
      <c r="F28" s="2">
        <v>-84811.923413539625</v>
      </c>
      <c r="G28" s="2">
        <v>-103583.3305935158</v>
      </c>
      <c r="H28" s="2">
        <v>-118183.3139557195</v>
      </c>
      <c r="I28" s="2">
        <v>-129863.30064548249</v>
      </c>
      <c r="J28" s="2">
        <v>-94823.340576193586</v>
      </c>
      <c r="K28" s="2">
        <v>-114846.17490150149</v>
      </c>
      <c r="L28" s="2">
        <v>-129863.30064548249</v>
      </c>
      <c r="M28" s="2">
        <v>-141543.28733524549</v>
      </c>
      <c r="N28" s="2">
        <v>-150887.2766870558</v>
      </c>
    </row>
    <row r="29" spans="1:14" x14ac:dyDescent="0.25">
      <c r="A29" s="59" t="s">
        <v>138</v>
      </c>
      <c r="B29" s="2">
        <v>694337.91200859484</v>
      </c>
      <c r="C29" s="2">
        <v>231537.31536395551</v>
      </c>
      <c r="D29" s="10">
        <v>1.4630000000000001</v>
      </c>
      <c r="E29" s="2">
        <v>-91.344694423867622</v>
      </c>
      <c r="F29" s="2">
        <v>-33155.054790071241</v>
      </c>
      <c r="G29" s="2">
        <v>-57952.837361806771</v>
      </c>
      <c r="H29" s="2">
        <v>-77240.001584267739</v>
      </c>
      <c r="I29" s="2">
        <v>-92669.732962236507</v>
      </c>
      <c r="J29" s="2">
        <v>-46380.538828330173</v>
      </c>
      <c r="K29" s="2">
        <v>-72831.506904848095</v>
      </c>
      <c r="L29" s="2">
        <v>-92669.732962236507</v>
      </c>
      <c r="M29" s="2">
        <v>-108099.4643402053</v>
      </c>
      <c r="N29" s="2">
        <v>-120443.2494425803</v>
      </c>
    </row>
    <row r="30" spans="1:14" x14ac:dyDescent="0.25">
      <c r="A30" s="59" t="s">
        <v>135</v>
      </c>
      <c r="B30" s="2">
        <v>768199.97961008549</v>
      </c>
      <c r="C30" s="2">
        <v>190602.20556896861</v>
      </c>
      <c r="D30" s="10">
        <v>1.4630000000000001</v>
      </c>
      <c r="E30" s="2">
        <v>65464.454301059857</v>
      </c>
      <c r="F30" s="2">
        <v>28883.50289105577</v>
      </c>
      <c r="G30" s="2">
        <v>1447.7893335527331</v>
      </c>
      <c r="H30" s="2">
        <v>-19891.098988949641</v>
      </c>
      <c r="I30" s="2">
        <v>-36962.209646951553</v>
      </c>
      <c r="J30" s="2">
        <v>14251.12232705418</v>
      </c>
      <c r="K30" s="2">
        <v>-15013.638800949089</v>
      </c>
      <c r="L30" s="2">
        <v>-36962.209646951524</v>
      </c>
      <c r="M30" s="2">
        <v>-54033.320304953428</v>
      </c>
      <c r="N30" s="2">
        <v>-67690.208831354947</v>
      </c>
    </row>
    <row r="31" spans="1:14" x14ac:dyDescent="0.25">
      <c r="A31" s="59" t="s">
        <v>143</v>
      </c>
      <c r="B31" s="2">
        <v>370647.21224211011</v>
      </c>
      <c r="C31" s="2">
        <v>190069.76397061761</v>
      </c>
      <c r="D31" s="10">
        <v>1.4630000000000001</v>
      </c>
      <c r="E31" s="2">
        <v>-66520.693223247523</v>
      </c>
      <c r="F31" s="2">
        <v>-84170.560472871803</v>
      </c>
      <c r="G31" s="2">
        <v>-97407.960910090027</v>
      </c>
      <c r="H31" s="2">
        <v>-107703.7168057042</v>
      </c>
      <c r="I31" s="2">
        <v>-115940.3215221955</v>
      </c>
      <c r="J31" s="2">
        <v>-91230.50737272152</v>
      </c>
      <c r="K31" s="2">
        <v>-105350.401172421</v>
      </c>
      <c r="L31" s="2">
        <v>-115940.3215221955</v>
      </c>
      <c r="M31" s="2">
        <v>-124176.92623868689</v>
      </c>
      <c r="N31" s="2">
        <v>-130766.2100118799</v>
      </c>
    </row>
    <row r="32" spans="1:14" x14ac:dyDescent="0.25">
      <c r="A32" s="59" t="s">
        <v>191</v>
      </c>
      <c r="B32" s="2">
        <v>415012.4412113789</v>
      </c>
      <c r="C32" s="2">
        <v>188108.81762434781</v>
      </c>
      <c r="D32" s="10">
        <v>1.4630000000000001</v>
      </c>
      <c r="E32" s="2">
        <v>-49771.337220554793</v>
      </c>
      <c r="F32" s="2">
        <v>-69533.834421096632</v>
      </c>
      <c r="G32" s="2">
        <v>-84355.707321503025</v>
      </c>
      <c r="H32" s="2">
        <v>-95883.830688485774</v>
      </c>
      <c r="I32" s="2">
        <v>-105106.329382072</v>
      </c>
      <c r="J32" s="2">
        <v>-77438.833301313382</v>
      </c>
      <c r="K32" s="2">
        <v>-93248.831061746852</v>
      </c>
      <c r="L32" s="2">
        <v>-105106.329382072</v>
      </c>
      <c r="M32" s="2">
        <v>-114328.8280756582</v>
      </c>
      <c r="N32" s="2">
        <v>-121706.8270305271</v>
      </c>
    </row>
    <row r="33" spans="1:14" x14ac:dyDescent="0.25">
      <c r="A33" s="59" t="s">
        <v>133</v>
      </c>
      <c r="B33" s="2">
        <v>427566.24362168863</v>
      </c>
      <c r="C33" s="2">
        <v>132588.58174322441</v>
      </c>
      <c r="D33" s="10">
        <v>1.4630000000000001</v>
      </c>
      <c r="E33" s="2">
        <v>9933.4994640051445</v>
      </c>
      <c r="F33" s="2">
        <v>-10426.797851313369</v>
      </c>
      <c r="G33" s="2">
        <v>-25697.020837802251</v>
      </c>
      <c r="H33" s="2">
        <v>-37573.860938404723</v>
      </c>
      <c r="I33" s="2">
        <v>-47075.333018886682</v>
      </c>
      <c r="J33" s="2">
        <v>-18570.916777440769</v>
      </c>
      <c r="K33" s="2">
        <v>-34859.154629695578</v>
      </c>
      <c r="L33" s="2">
        <v>-47075.333018886682</v>
      </c>
      <c r="M33" s="2">
        <v>-56576.805099368648</v>
      </c>
      <c r="N33" s="2">
        <v>-64177.982763754233</v>
      </c>
    </row>
    <row r="34" spans="1:14" x14ac:dyDescent="0.25">
      <c r="A34" s="59" t="s">
        <v>68</v>
      </c>
      <c r="B34" s="2">
        <v>483387.88047737209</v>
      </c>
      <c r="C34" s="2">
        <v>126661.59008673159</v>
      </c>
      <c r="D34" s="10">
        <v>1.4630000000000001</v>
      </c>
      <c r="E34" s="2">
        <v>34467.703405725799</v>
      </c>
      <c r="F34" s="2">
        <v>11449.23290680331</v>
      </c>
      <c r="G34" s="2">
        <v>-5814.6199673885567</v>
      </c>
      <c r="H34" s="2">
        <v>-19242.061091759999</v>
      </c>
      <c r="I34" s="2">
        <v>-29984.013991257161</v>
      </c>
      <c r="J34" s="2">
        <v>2241.844707234311</v>
      </c>
      <c r="K34" s="2">
        <v>-16172.931691903659</v>
      </c>
      <c r="L34" s="2">
        <v>-29984.013991257161</v>
      </c>
      <c r="M34" s="2">
        <v>-40725.966890754316</v>
      </c>
      <c r="N34" s="2">
        <v>-49319.529210352048</v>
      </c>
    </row>
    <row r="35" spans="1:14" x14ac:dyDescent="0.25">
      <c r="A35" s="59" t="s">
        <v>165</v>
      </c>
      <c r="B35" s="2">
        <v>512922.91238151758</v>
      </c>
      <c r="C35" s="2">
        <v>126071.2115676613</v>
      </c>
      <c r="D35" s="10">
        <v>1.4630000000000001</v>
      </c>
      <c r="E35" s="2">
        <v>44903.092559511213</v>
      </c>
      <c r="F35" s="2">
        <v>20478.191969915129</v>
      </c>
      <c r="G35" s="2">
        <v>2159.516527718064</v>
      </c>
      <c r="H35" s="2">
        <v>-12088.34214954631</v>
      </c>
      <c r="I35" s="2">
        <v>-23486.629091357809</v>
      </c>
      <c r="J35" s="2">
        <v>10708.2317340767</v>
      </c>
      <c r="K35" s="2">
        <v>-8831.6887376001687</v>
      </c>
      <c r="L35" s="2">
        <v>-23486.629091357809</v>
      </c>
      <c r="M35" s="2">
        <v>-34884.916033169313</v>
      </c>
      <c r="N35" s="2">
        <v>-44003.545586618522</v>
      </c>
    </row>
    <row r="36" spans="1:14" x14ac:dyDescent="0.25">
      <c r="A36" s="59" t="s">
        <v>29</v>
      </c>
      <c r="B36" s="2">
        <v>287687.47157465428</v>
      </c>
      <c r="C36" s="2">
        <v>124360.3955179959</v>
      </c>
      <c r="D36" s="10">
        <v>1.4630000000000001</v>
      </c>
      <c r="E36" s="2">
        <v>-28464.571659777841</v>
      </c>
      <c r="F36" s="2">
        <v>-42163.975068094704</v>
      </c>
      <c r="G36" s="2">
        <v>-52438.527624332361</v>
      </c>
      <c r="H36" s="2">
        <v>-60429.846279183868</v>
      </c>
      <c r="I36" s="2">
        <v>-66822.901203065077</v>
      </c>
      <c r="J36" s="2">
        <v>-47643.73643142145</v>
      </c>
      <c r="K36" s="2">
        <v>-58603.259158074943</v>
      </c>
      <c r="L36" s="2">
        <v>-66822.901203065063</v>
      </c>
      <c r="M36" s="2">
        <v>-73215.956126946287</v>
      </c>
      <c r="N36" s="2">
        <v>-78330.400066051239</v>
      </c>
    </row>
    <row r="37" spans="1:14" x14ac:dyDescent="0.25">
      <c r="A37" s="59" t="s">
        <v>173</v>
      </c>
      <c r="B37" s="2">
        <v>303231.53870198218</v>
      </c>
      <c r="C37" s="2">
        <v>122451.20942589411</v>
      </c>
      <c r="D37" s="10">
        <v>1.4630000000000001</v>
      </c>
      <c r="E37" s="2">
        <v>-21374.029858566679</v>
      </c>
      <c r="F37" s="2">
        <v>-35813.626939613438</v>
      </c>
      <c r="G37" s="2">
        <v>-46643.324750398519</v>
      </c>
      <c r="H37" s="2">
        <v>-55066.423047675788</v>
      </c>
      <c r="I37" s="2">
        <v>-61804.901685497629</v>
      </c>
      <c r="J37" s="2">
        <v>-41589.465772032141</v>
      </c>
      <c r="K37" s="2">
        <v>-53141.143436869563</v>
      </c>
      <c r="L37" s="2">
        <v>-61804.901685497622</v>
      </c>
      <c r="M37" s="2">
        <v>-68543.380323319449</v>
      </c>
      <c r="N37" s="2">
        <v>-73934.16323357691</v>
      </c>
    </row>
    <row r="38" spans="1:14" x14ac:dyDescent="0.25">
      <c r="A38" s="59" t="s">
        <v>219</v>
      </c>
      <c r="B38" s="2">
        <v>442835.82234667469</v>
      </c>
      <c r="C38" s="2">
        <v>118674.10381760199</v>
      </c>
      <c r="D38" s="10">
        <v>1.4630000000000001</v>
      </c>
      <c r="E38" s="2">
        <v>28937.83696462294</v>
      </c>
      <c r="F38" s="2">
        <v>7850.4168528765149</v>
      </c>
      <c r="G38" s="2">
        <v>-7965.1482309332932</v>
      </c>
      <c r="H38" s="2">
        <v>-20266.143296118691</v>
      </c>
      <c r="I38" s="2">
        <v>-30106.939348267031</v>
      </c>
      <c r="J38" s="2">
        <v>-584.55119182204362</v>
      </c>
      <c r="K38" s="2">
        <v>-17454.487281219179</v>
      </c>
      <c r="L38" s="2">
        <v>-30106.939348267031</v>
      </c>
      <c r="M38" s="2">
        <v>-39947.73540041536</v>
      </c>
      <c r="N38" s="2">
        <v>-47820.372242134021</v>
      </c>
    </row>
    <row r="39" spans="1:14" x14ac:dyDescent="0.25">
      <c r="A39" s="59" t="s">
        <v>150</v>
      </c>
      <c r="B39" s="2">
        <v>335090.79908048332</v>
      </c>
      <c r="C39" s="2">
        <v>103564.395600848</v>
      </c>
      <c r="D39" s="10">
        <v>1.4630000000000001</v>
      </c>
      <c r="E39" s="2">
        <v>8132.5374259797391</v>
      </c>
      <c r="F39" s="2">
        <v>-7824.167292138518</v>
      </c>
      <c r="G39" s="2">
        <v>-19791.6958307272</v>
      </c>
      <c r="H39" s="2">
        <v>-29099.773582962851</v>
      </c>
      <c r="I39" s="2">
        <v>-36546.235784751363</v>
      </c>
      <c r="J39" s="2">
        <v>-14206.84917938581</v>
      </c>
      <c r="K39" s="2">
        <v>-26972.212953880411</v>
      </c>
      <c r="L39" s="2">
        <v>-36546.235784751363</v>
      </c>
      <c r="M39" s="2">
        <v>-43992.697986539883</v>
      </c>
      <c r="N39" s="2">
        <v>-49949.867747970697</v>
      </c>
    </row>
    <row r="40" spans="1:14" x14ac:dyDescent="0.25">
      <c r="A40" s="59" t="s">
        <v>222</v>
      </c>
      <c r="B40" s="2">
        <v>390019.45805459807</v>
      </c>
      <c r="C40" s="2">
        <v>102312.64186379781</v>
      </c>
      <c r="D40" s="10">
        <v>1.4630000000000001</v>
      </c>
      <c r="E40" s="2">
        <v>27693.84415440154</v>
      </c>
      <c r="F40" s="2">
        <v>9121.4890089444816</v>
      </c>
      <c r="G40" s="2">
        <v>-4807.7773501483034</v>
      </c>
      <c r="H40" s="2">
        <v>-15641.651184998251</v>
      </c>
      <c r="I40" s="2">
        <v>-24308.75025287821</v>
      </c>
      <c r="J40" s="2">
        <v>1692.5469507616649</v>
      </c>
      <c r="K40" s="2">
        <v>-13165.337165603971</v>
      </c>
      <c r="L40" s="2">
        <v>-24308.75025287821</v>
      </c>
      <c r="M40" s="2">
        <v>-32975.849320758163</v>
      </c>
      <c r="N40" s="2">
        <v>-39909.528575062133</v>
      </c>
    </row>
    <row r="41" spans="1:14" x14ac:dyDescent="0.25">
      <c r="A41" s="59" t="s">
        <v>176</v>
      </c>
      <c r="B41" s="2">
        <v>707008.21404899086</v>
      </c>
      <c r="C41" s="2">
        <v>95070.412421268353</v>
      </c>
      <c r="D41" s="10">
        <v>1.4630000000000001</v>
      </c>
      <c r="E41" s="2">
        <v>140598.99226172859</v>
      </c>
      <c r="F41" s="2">
        <v>106931.9344498719</v>
      </c>
      <c r="G41" s="2">
        <v>81681.641090979363</v>
      </c>
      <c r="H41" s="2">
        <v>62042.524034062953</v>
      </c>
      <c r="I41" s="2">
        <v>46331.230388529832</v>
      </c>
      <c r="J41" s="2">
        <v>93465.111325129226</v>
      </c>
      <c r="K41" s="2">
        <v>66531.46507564385</v>
      </c>
      <c r="L41" s="2">
        <v>46331.230388529832</v>
      </c>
      <c r="M41" s="2">
        <v>30619.936742996699</v>
      </c>
      <c r="N41" s="2">
        <v>18050.901826570189</v>
      </c>
    </row>
    <row r="42" spans="1:14" x14ac:dyDescent="0.25">
      <c r="A42" s="59" t="s">
        <v>162</v>
      </c>
      <c r="B42" s="2">
        <v>208716.8671616631</v>
      </c>
      <c r="C42" s="2">
        <v>91970.858462155025</v>
      </c>
      <c r="D42" s="10">
        <v>1.4630000000000001</v>
      </c>
      <c r="E42" s="2">
        <v>-22398.569408267329</v>
      </c>
      <c r="F42" s="2">
        <v>-32337.467844537001</v>
      </c>
      <c r="G42" s="2">
        <v>-39791.641671739257</v>
      </c>
      <c r="H42" s="2">
        <v>-45589.332426229899</v>
      </c>
      <c r="I42" s="2">
        <v>-50227.485029822412</v>
      </c>
      <c r="J42" s="2">
        <v>-36313.027219044867</v>
      </c>
      <c r="K42" s="2">
        <v>-44264.145968060599</v>
      </c>
      <c r="L42" s="2">
        <v>-50227.485029822397</v>
      </c>
      <c r="M42" s="2">
        <v>-54865.637633414917</v>
      </c>
      <c r="N42" s="2">
        <v>-58576.15971628893</v>
      </c>
    </row>
    <row r="43" spans="1:14" x14ac:dyDescent="0.25">
      <c r="A43" s="59" t="s">
        <v>601</v>
      </c>
      <c r="B43" s="2">
        <v>171307.74326555399</v>
      </c>
      <c r="C43" s="2">
        <v>91240.007288547597</v>
      </c>
      <c r="D43" s="10">
        <v>1.4630000000000001</v>
      </c>
      <c r="E43" s="2">
        <v>-34137.426200029608</v>
      </c>
      <c r="F43" s="2">
        <v>-42294.937784103611</v>
      </c>
      <c r="G43" s="2">
        <v>-48413.071472159107</v>
      </c>
      <c r="H43" s="2">
        <v>-53171.619896202283</v>
      </c>
      <c r="I43" s="2">
        <v>-56978.458635436808</v>
      </c>
      <c r="J43" s="2">
        <v>-45557.942417733197</v>
      </c>
      <c r="K43" s="2">
        <v>-52083.951684992397</v>
      </c>
      <c r="L43" s="2">
        <v>-56978.4586354368</v>
      </c>
      <c r="M43" s="2">
        <v>-60785.297374671332</v>
      </c>
      <c r="N43" s="2">
        <v>-63830.768366058961</v>
      </c>
    </row>
    <row r="44" spans="1:14" x14ac:dyDescent="0.25">
      <c r="A44" s="59" t="s">
        <v>376</v>
      </c>
      <c r="B44" s="2">
        <v>201591.11565212451</v>
      </c>
      <c r="C44" s="2">
        <v>79759.99002055639</v>
      </c>
      <c r="D44" s="10">
        <v>1.4630000000000001</v>
      </c>
      <c r="E44" s="2">
        <v>-12562.95146984824</v>
      </c>
      <c r="F44" s="2">
        <v>-22162.528405663688</v>
      </c>
      <c r="G44" s="2">
        <v>-29362.21110752528</v>
      </c>
      <c r="H44" s="2">
        <v>-34961.964320084291</v>
      </c>
      <c r="I44" s="2">
        <v>-39441.766890131497</v>
      </c>
      <c r="J44" s="2">
        <v>-26002.35917998986</v>
      </c>
      <c r="K44" s="2">
        <v>-33682.02072864223</v>
      </c>
      <c r="L44" s="2">
        <v>-39441.766890131497</v>
      </c>
      <c r="M44" s="2">
        <v>-43921.569460178711</v>
      </c>
      <c r="N44" s="2">
        <v>-47505.411516216467</v>
      </c>
    </row>
    <row r="45" spans="1:14" x14ac:dyDescent="0.25">
      <c r="A45" s="59" t="s">
        <v>600</v>
      </c>
      <c r="B45" s="2">
        <v>255001.09328692601</v>
      </c>
      <c r="C45" s="2">
        <v>68390.666247493093</v>
      </c>
      <c r="D45" s="10">
        <v>1.4630000000000001</v>
      </c>
      <c r="E45" s="2">
        <v>16609.69818148225</v>
      </c>
      <c r="F45" s="2">
        <v>4466.7889773429051</v>
      </c>
      <c r="G45" s="2">
        <v>-4640.3929257615891</v>
      </c>
      <c r="H45" s="2">
        <v>-11723.756628176199</v>
      </c>
      <c r="I45" s="2">
        <v>-17390.447590107891</v>
      </c>
      <c r="J45" s="2">
        <v>-390.37470431280963</v>
      </c>
      <c r="K45" s="2">
        <v>-10104.702067624279</v>
      </c>
      <c r="L45" s="2">
        <v>-17390.44759010788</v>
      </c>
      <c r="M45" s="2">
        <v>-23057.138552039571</v>
      </c>
      <c r="N45" s="2">
        <v>-27590.491321584919</v>
      </c>
    </row>
    <row r="46" spans="1:14" x14ac:dyDescent="0.25">
      <c r="A46" s="59" t="s">
        <v>132</v>
      </c>
      <c r="B46" s="2">
        <v>259634.39906489689</v>
      </c>
      <c r="C46" s="2">
        <v>67320.285807045017</v>
      </c>
      <c r="D46" s="10">
        <v>1.4630000000000001</v>
      </c>
      <c r="E46" s="2">
        <v>19224.513881253952</v>
      </c>
      <c r="F46" s="2">
        <v>6860.9710686398184</v>
      </c>
      <c r="G46" s="2">
        <v>-2411.6860408207872</v>
      </c>
      <c r="H46" s="2">
        <v>-9623.7526815123711</v>
      </c>
      <c r="I46" s="2">
        <v>-15393.40599406563</v>
      </c>
      <c r="J46" s="2">
        <v>1915.553943594161</v>
      </c>
      <c r="K46" s="2">
        <v>-7975.2803064971449</v>
      </c>
      <c r="L46" s="2">
        <v>-15393.40599406563</v>
      </c>
      <c r="M46" s="2">
        <v>-21163.059306618899</v>
      </c>
      <c r="N46" s="2">
        <v>-25778.781956661511</v>
      </c>
    </row>
    <row r="47" spans="1:14" x14ac:dyDescent="0.25">
      <c r="A47" s="59" t="s">
        <v>971</v>
      </c>
      <c r="B47" s="2">
        <v>167114.7702045801</v>
      </c>
      <c r="C47" s="2">
        <v>66508.32838422936</v>
      </c>
      <c r="D47" s="10">
        <v>1.4630000000000001</v>
      </c>
      <c r="E47" s="2">
        <v>-10803.40498270265</v>
      </c>
      <c r="F47" s="2">
        <v>-18761.251182920751</v>
      </c>
      <c r="G47" s="2">
        <v>-24729.635833084329</v>
      </c>
      <c r="H47" s="2">
        <v>-29371.712783211551</v>
      </c>
      <c r="I47" s="2">
        <v>-33085.374343313328</v>
      </c>
      <c r="J47" s="2">
        <v>-21944.389663007991</v>
      </c>
      <c r="K47" s="2">
        <v>-28310.666623182471</v>
      </c>
      <c r="L47" s="2">
        <v>-33085.374343313328</v>
      </c>
      <c r="M47" s="2">
        <v>-36799.035903415119</v>
      </c>
      <c r="N47" s="2">
        <v>-39769.965151496537</v>
      </c>
    </row>
    <row r="48" spans="1:14" x14ac:dyDescent="0.25">
      <c r="A48" s="59" t="s">
        <v>130</v>
      </c>
      <c r="B48" s="2">
        <v>247502.98227799771</v>
      </c>
      <c r="C48" s="2">
        <v>65630.805873725534</v>
      </c>
      <c r="D48" s="10">
        <v>1.4630000000000001</v>
      </c>
      <c r="E48" s="2">
        <v>16870.18821894038</v>
      </c>
      <c r="F48" s="2">
        <v>5084.331919988108</v>
      </c>
      <c r="G48" s="2">
        <v>-3755.0603042260991</v>
      </c>
      <c r="H48" s="2">
        <v>-10630.14314528159</v>
      </c>
      <c r="I48" s="2">
        <v>-16130.209418125991</v>
      </c>
      <c r="J48" s="2">
        <v>369.98940040719748</v>
      </c>
      <c r="K48" s="2">
        <v>-9058.6956387546161</v>
      </c>
      <c r="L48" s="2">
        <v>-16130.20941812598</v>
      </c>
      <c r="M48" s="2">
        <v>-21630.275690970371</v>
      </c>
      <c r="N48" s="2">
        <v>-26030.328709245889</v>
      </c>
    </row>
    <row r="49" spans="1:14" x14ac:dyDescent="0.25">
      <c r="A49" s="59" t="s">
        <v>1213</v>
      </c>
      <c r="B49" s="2">
        <v>242069.72862030621</v>
      </c>
      <c r="C49" s="2">
        <v>65330.59341149604</v>
      </c>
      <c r="D49" s="10">
        <v>1.4630000000000001</v>
      </c>
      <c r="E49" s="2">
        <v>15359.316128606029</v>
      </c>
      <c r="F49" s="2">
        <v>3832.1861943057302</v>
      </c>
      <c r="G49" s="2">
        <v>-4813.1612564194866</v>
      </c>
      <c r="H49" s="2">
        <v>-11537.320384761329</v>
      </c>
      <c r="I49" s="2">
        <v>-16916.647687434801</v>
      </c>
      <c r="J49" s="2">
        <v>-778.66577941437572</v>
      </c>
      <c r="K49" s="2">
        <v>-10000.36972685462</v>
      </c>
      <c r="L49" s="2">
        <v>-16916.64768743479</v>
      </c>
      <c r="M49" s="2">
        <v>-22295.974990108269</v>
      </c>
      <c r="N49" s="2">
        <v>-26599.43683224704</v>
      </c>
    </row>
    <row r="50" spans="1:14" x14ac:dyDescent="0.25">
      <c r="A50" s="59" t="s">
        <v>615</v>
      </c>
      <c r="B50" s="2">
        <v>238322.5053707865</v>
      </c>
      <c r="C50" s="2">
        <v>63865.33105554006</v>
      </c>
      <c r="D50" s="10">
        <v>1.4630000000000001</v>
      </c>
      <c r="E50" s="2">
        <v>15575.504068055439</v>
      </c>
      <c r="F50" s="2">
        <v>4226.8133361132277</v>
      </c>
      <c r="G50" s="2">
        <v>-4284.7047128434278</v>
      </c>
      <c r="H50" s="2">
        <v>-10904.774306476391</v>
      </c>
      <c r="I50" s="2">
        <v>-16200.829981382751</v>
      </c>
      <c r="J50" s="2">
        <v>-312.66295666365482</v>
      </c>
      <c r="K50" s="2">
        <v>-9391.615542217427</v>
      </c>
      <c r="L50" s="2">
        <v>-16200.829981382751</v>
      </c>
      <c r="M50" s="2">
        <v>-21496.88565628912</v>
      </c>
      <c r="N50" s="2">
        <v>-25733.730196214219</v>
      </c>
    </row>
    <row r="51" spans="1:14" x14ac:dyDescent="0.25">
      <c r="A51" s="59" t="s">
        <v>1212</v>
      </c>
      <c r="B51" s="2">
        <v>226471.1640660339</v>
      </c>
      <c r="C51" s="2">
        <v>59371.223537835867</v>
      </c>
      <c r="D51" s="10">
        <v>1.4630000000000001</v>
      </c>
      <c r="E51" s="2">
        <v>16119.16448417543</v>
      </c>
      <c r="F51" s="2">
        <v>5334.8233381738173</v>
      </c>
      <c r="G51" s="2">
        <v>-2753.432521327391</v>
      </c>
      <c r="H51" s="2">
        <v>-9044.2981898283324</v>
      </c>
      <c r="I51" s="2">
        <v>-14076.99072462909</v>
      </c>
      <c r="J51" s="2">
        <v>1021.086879773182</v>
      </c>
      <c r="K51" s="2">
        <v>-7606.3860370281109</v>
      </c>
      <c r="L51" s="2">
        <v>-14076.99072462908</v>
      </c>
      <c r="M51" s="2">
        <v>-19109.683259429839</v>
      </c>
      <c r="N51" s="2">
        <v>-23135.837287270439</v>
      </c>
    </row>
    <row r="52" spans="1:14" x14ac:dyDescent="0.25">
      <c r="A52" s="59" t="s">
        <v>1239</v>
      </c>
      <c r="B52" s="2">
        <v>370730.31188199332</v>
      </c>
      <c r="C52" s="2">
        <v>59274.293556843848</v>
      </c>
      <c r="D52" s="10">
        <v>1.4630000000000001</v>
      </c>
      <c r="E52" s="2">
        <v>64302.477070487257</v>
      </c>
      <c r="F52" s="2">
        <v>46648.65269515424</v>
      </c>
      <c r="G52" s="2">
        <v>33408.284413654481</v>
      </c>
      <c r="H52" s="2">
        <v>23110.220194710218</v>
      </c>
      <c r="I52" s="2">
        <v>14871.76881955482</v>
      </c>
      <c r="J52" s="2">
        <v>39587.122945021038</v>
      </c>
      <c r="K52" s="2">
        <v>25464.063444754629</v>
      </c>
      <c r="L52" s="2">
        <v>14871.76881955482</v>
      </c>
      <c r="M52" s="2">
        <v>6633.3174443994139</v>
      </c>
      <c r="N52" s="2">
        <v>42.556344275086303</v>
      </c>
    </row>
    <row r="53" spans="1:14" x14ac:dyDescent="0.25">
      <c r="A53" s="59" t="s">
        <v>655</v>
      </c>
      <c r="B53" s="2">
        <v>238954.08035865839</v>
      </c>
      <c r="C53" s="2">
        <v>56012.914279380173</v>
      </c>
      <c r="D53" s="10">
        <v>1.4630000000000001</v>
      </c>
      <c r="E53" s="2">
        <v>23638.445840172641</v>
      </c>
      <c r="F53" s="2">
        <v>12259.680108807939</v>
      </c>
      <c r="G53" s="2">
        <v>3725.6058102844331</v>
      </c>
      <c r="H53" s="2">
        <v>-2912.007533011631</v>
      </c>
      <c r="I53" s="2">
        <v>-8222.098207648487</v>
      </c>
      <c r="J53" s="2">
        <v>7708.173816262075</v>
      </c>
      <c r="K53" s="2">
        <v>-1394.8387688296791</v>
      </c>
      <c r="L53" s="2">
        <v>-8222.098207648487</v>
      </c>
      <c r="M53" s="2">
        <v>-13532.18888228534</v>
      </c>
      <c r="N53" s="2">
        <v>-17780.261421994819</v>
      </c>
    </row>
    <row r="54" spans="1:14" x14ac:dyDescent="0.25">
      <c r="A54" s="59" t="s">
        <v>603</v>
      </c>
      <c r="B54" s="2">
        <v>131736.7361350806</v>
      </c>
      <c r="C54" s="2">
        <v>55941.318130609427</v>
      </c>
      <c r="D54" s="10">
        <v>1.4630000000000001</v>
      </c>
      <c r="E54" s="2">
        <v>-12029.07275224922</v>
      </c>
      <c r="F54" s="2">
        <v>-18302.250663443541</v>
      </c>
      <c r="G54" s="2">
        <v>-23007.13409683928</v>
      </c>
      <c r="H54" s="2">
        <v>-26666.487878369291</v>
      </c>
      <c r="I54" s="2">
        <v>-29593.970903593301</v>
      </c>
      <c r="J54" s="2">
        <v>-20811.52182792126</v>
      </c>
      <c r="K54" s="2">
        <v>-25830.064156876721</v>
      </c>
      <c r="L54" s="2">
        <v>-29593.970903593301</v>
      </c>
      <c r="M54" s="2">
        <v>-32521.453928817318</v>
      </c>
      <c r="N54" s="2">
        <v>-34863.440348996533</v>
      </c>
    </row>
    <row r="55" spans="1:14" x14ac:dyDescent="0.25">
      <c r="A55" s="59" t="s">
        <v>622</v>
      </c>
      <c r="B55" s="2">
        <v>214761.84122395539</v>
      </c>
      <c r="C55" s="2">
        <v>55276.260964009882</v>
      </c>
      <c r="D55" s="10">
        <v>1.4630000000000001</v>
      </c>
      <c r="E55" s="2">
        <v>16311.01944397527</v>
      </c>
      <c r="F55" s="2">
        <v>6084.2650999773896</v>
      </c>
      <c r="G55" s="2">
        <v>-1585.8006580210199</v>
      </c>
      <c r="H55" s="2">
        <v>-7551.407358686447</v>
      </c>
      <c r="I55" s="2">
        <v>-12323.892719218789</v>
      </c>
      <c r="J55" s="2">
        <v>1993.563362378241</v>
      </c>
      <c r="K55" s="2">
        <v>-6187.840112820064</v>
      </c>
      <c r="L55" s="2">
        <v>-12323.892719218789</v>
      </c>
      <c r="M55" s="2">
        <v>-17096.378079751139</v>
      </c>
      <c r="N55" s="2">
        <v>-20914.366368177009</v>
      </c>
    </row>
    <row r="56" spans="1:14" x14ac:dyDescent="0.25">
      <c r="A56" s="59" t="s">
        <v>606</v>
      </c>
      <c r="B56" s="2">
        <v>122469.55861290039</v>
      </c>
      <c r="C56" s="2">
        <v>54201.678809788929</v>
      </c>
      <c r="D56" s="10">
        <v>1.4630000000000001</v>
      </c>
      <c r="E56" s="2">
        <v>-13378.49260548878</v>
      </c>
      <c r="F56" s="2">
        <v>-19210.376348960239</v>
      </c>
      <c r="G56" s="2">
        <v>-23584.28915656382</v>
      </c>
      <c r="H56" s="2">
        <v>-26986.221340255499</v>
      </c>
      <c r="I56" s="2">
        <v>-29707.767087208838</v>
      </c>
      <c r="J56" s="2">
        <v>-21543.129846348809</v>
      </c>
      <c r="K56" s="2">
        <v>-26208.636841125968</v>
      </c>
      <c r="L56" s="2">
        <v>-29707.767087208838</v>
      </c>
      <c r="M56" s="2">
        <v>-32429.312834162189</v>
      </c>
      <c r="N56" s="2">
        <v>-34606.549431724859</v>
      </c>
    </row>
    <row r="57" spans="1:14" x14ac:dyDescent="0.25">
      <c r="A57" s="59" t="s">
        <v>366</v>
      </c>
      <c r="B57" s="2">
        <v>193976.95335630889</v>
      </c>
      <c r="C57" s="2">
        <v>51289.811669274939</v>
      </c>
      <c r="D57" s="10">
        <v>1.4630000000000001</v>
      </c>
      <c r="E57" s="2">
        <v>13369.172782828031</v>
      </c>
      <c r="F57" s="2">
        <v>4132.1750039561739</v>
      </c>
      <c r="G57" s="2">
        <v>-2795.5733301977161</v>
      </c>
      <c r="H57" s="2">
        <v>-8183.822034539633</v>
      </c>
      <c r="I57" s="2">
        <v>-12494.42099801316</v>
      </c>
      <c r="J57" s="2">
        <v>437.37589240743551</v>
      </c>
      <c r="K57" s="2">
        <v>-6952.2223306900414</v>
      </c>
      <c r="L57" s="2">
        <v>-12494.42099801316</v>
      </c>
      <c r="M57" s="2">
        <v>-16805.019961486691</v>
      </c>
      <c r="N57" s="2">
        <v>-20253.499132265511</v>
      </c>
    </row>
    <row r="58" spans="1:14" x14ac:dyDescent="0.25">
      <c r="A58" s="59" t="s">
        <v>300</v>
      </c>
      <c r="B58" s="2">
        <v>187438.90041660221</v>
      </c>
      <c r="C58" s="2">
        <v>50261.609432992067</v>
      </c>
      <c r="D58" s="10">
        <v>1.4630000000000001</v>
      </c>
      <c r="E58" s="2">
        <v>12218.024039208671</v>
      </c>
      <c r="F58" s="2">
        <v>3292.3621146085638</v>
      </c>
      <c r="G58" s="2">
        <v>-3401.884328841516</v>
      </c>
      <c r="H58" s="2">
        <v>-8608.5204515249134</v>
      </c>
      <c r="I58" s="2">
        <v>-12773.829349671631</v>
      </c>
      <c r="J58" s="2">
        <v>-277.90265523148258</v>
      </c>
      <c r="K58" s="2">
        <v>-7418.432194911562</v>
      </c>
      <c r="L58" s="2">
        <v>-12773.829349671631</v>
      </c>
      <c r="M58" s="2">
        <v>-16939.13824781834</v>
      </c>
      <c r="N58" s="2">
        <v>-20271.385366335719</v>
      </c>
    </row>
    <row r="59" spans="1:14" x14ac:dyDescent="0.25">
      <c r="A59" s="59" t="s">
        <v>168</v>
      </c>
      <c r="B59" s="2">
        <v>198273.39863222939</v>
      </c>
      <c r="C59" s="2">
        <v>49789.572567392148</v>
      </c>
      <c r="D59" s="10">
        <v>1.4630000000000001</v>
      </c>
      <c r="E59" s="2">
        <v>16301.560310017639</v>
      </c>
      <c r="F59" s="2">
        <v>6859.9698989590979</v>
      </c>
      <c r="G59" s="2">
        <v>-221.2229093348069</v>
      </c>
      <c r="H59" s="2">
        <v>-5728.8173157856218</v>
      </c>
      <c r="I59" s="2">
        <v>-10134.892840946281</v>
      </c>
      <c r="J59" s="2">
        <v>3083.3337345356849</v>
      </c>
      <c r="K59" s="2">
        <v>-4469.9385943111483</v>
      </c>
      <c r="L59" s="2">
        <v>-10134.892840946281</v>
      </c>
      <c r="M59" s="2">
        <v>-14540.96836610693</v>
      </c>
      <c r="N59" s="2">
        <v>-18065.828786235448</v>
      </c>
    </row>
    <row r="60" spans="1:14" x14ac:dyDescent="0.25">
      <c r="A60" s="59" t="s">
        <v>1240</v>
      </c>
      <c r="B60" s="2">
        <v>297828.16184057348</v>
      </c>
      <c r="C60" s="2">
        <v>49041.227690602253</v>
      </c>
      <c r="D60" s="10">
        <v>1.4630000000000001</v>
      </c>
      <c r="E60" s="2">
        <v>50234.826256255568</v>
      </c>
      <c r="F60" s="2">
        <v>36052.532835275888</v>
      </c>
      <c r="G60" s="2">
        <v>25415.81276954112</v>
      </c>
      <c r="H60" s="2">
        <v>17142.808273969629</v>
      </c>
      <c r="I60" s="2">
        <v>10524.404677512441</v>
      </c>
      <c r="J60" s="2">
        <v>30379.61546688401</v>
      </c>
      <c r="K60" s="2">
        <v>19033.78073010025</v>
      </c>
      <c r="L60" s="2">
        <v>10524.404677512441</v>
      </c>
      <c r="M60" s="2">
        <v>3906.0010810552558</v>
      </c>
      <c r="N60" s="2">
        <v>-1388.721796110498</v>
      </c>
    </row>
    <row r="61" spans="1:14" x14ac:dyDescent="0.25">
      <c r="A61" s="59" t="s">
        <v>367</v>
      </c>
      <c r="B61" s="2">
        <v>179095.51446776229</v>
      </c>
      <c r="C61" s="2">
        <v>47719.31086170076</v>
      </c>
      <c r="D61" s="10">
        <v>1.4630000000000001</v>
      </c>
      <c r="E61" s="2">
        <v>11979.193960886691</v>
      </c>
      <c r="F61" s="2">
        <v>3450.8361290884791</v>
      </c>
      <c r="G61" s="2">
        <v>-2945.432244760173</v>
      </c>
      <c r="H61" s="2">
        <v>-7920.3076466424609</v>
      </c>
      <c r="I61" s="2">
        <v>-11900.20796814829</v>
      </c>
      <c r="J61" s="2">
        <v>39.492996369204768</v>
      </c>
      <c r="K61" s="2">
        <v>-6783.1932690693648</v>
      </c>
      <c r="L61" s="2">
        <v>-11900.20796814829</v>
      </c>
      <c r="M61" s="2">
        <v>-15880.108289654119</v>
      </c>
      <c r="N61" s="2">
        <v>-19064.028546858779</v>
      </c>
    </row>
    <row r="62" spans="1:14" x14ac:dyDescent="0.25">
      <c r="A62" s="59" t="s">
        <v>607</v>
      </c>
      <c r="B62" s="2">
        <v>118040.8056862955</v>
      </c>
      <c r="C62" s="2">
        <v>46720.681153273406</v>
      </c>
      <c r="D62" s="10">
        <v>1.4630000000000001</v>
      </c>
      <c r="E62" s="2">
        <v>-7373.74592450825</v>
      </c>
      <c r="F62" s="2">
        <v>-12994.7366714747</v>
      </c>
      <c r="G62" s="2">
        <v>-17210.479731699539</v>
      </c>
      <c r="H62" s="2">
        <v>-20489.391000763299</v>
      </c>
      <c r="I62" s="2">
        <v>-23112.52001601431</v>
      </c>
      <c r="J62" s="2">
        <v>-15243.13297026128</v>
      </c>
      <c r="K62" s="2">
        <v>-19739.925567834442</v>
      </c>
      <c r="L62" s="2">
        <v>-23112.52001601431</v>
      </c>
      <c r="M62" s="2">
        <v>-25735.649031265319</v>
      </c>
      <c r="N62" s="2">
        <v>-27834.152243466131</v>
      </c>
    </row>
    <row r="63" spans="1:14" x14ac:dyDescent="0.25">
      <c r="A63" s="59" t="s">
        <v>605</v>
      </c>
      <c r="B63" s="2">
        <v>189167.72157496959</v>
      </c>
      <c r="C63" s="2">
        <v>46004.132326929182</v>
      </c>
      <c r="D63" s="10">
        <v>1.4630000000000001</v>
      </c>
      <c r="E63" s="2">
        <v>17051.774864727351</v>
      </c>
      <c r="F63" s="2">
        <v>8043.7881230621279</v>
      </c>
      <c r="G63" s="2">
        <v>1287.798066813215</v>
      </c>
      <c r="H63" s="2">
        <v>-3966.8608658248272</v>
      </c>
      <c r="I63" s="2">
        <v>-8170.588011935266</v>
      </c>
      <c r="J63" s="2">
        <v>4440.5934263960444</v>
      </c>
      <c r="K63" s="2">
        <v>-2765.7959669361298</v>
      </c>
      <c r="L63" s="2">
        <v>-8170.5880119352587</v>
      </c>
      <c r="M63" s="2">
        <v>-12374.315158045691</v>
      </c>
      <c r="N63" s="2">
        <v>-15737.29687493404</v>
      </c>
    </row>
    <row r="64" spans="1:14" x14ac:dyDescent="0.25">
      <c r="A64" s="59" t="s">
        <v>976</v>
      </c>
      <c r="B64" s="2">
        <v>107666.1886428587</v>
      </c>
      <c r="C64" s="2">
        <v>45581.801094088529</v>
      </c>
      <c r="D64" s="10">
        <v>1.4630000000000001</v>
      </c>
      <c r="E64" s="2">
        <v>-9693.0715464689638</v>
      </c>
      <c r="F64" s="2">
        <v>-14820.032910414609</v>
      </c>
      <c r="G64" s="2">
        <v>-18665.25393337385</v>
      </c>
      <c r="H64" s="2">
        <v>-21655.981395675481</v>
      </c>
      <c r="I64" s="2">
        <v>-24048.563365516791</v>
      </c>
      <c r="J64" s="2">
        <v>-16870.81745599287</v>
      </c>
      <c r="K64" s="2">
        <v>-20972.386547149399</v>
      </c>
      <c r="L64" s="2">
        <v>-24048.563365516791</v>
      </c>
      <c r="M64" s="2">
        <v>-26441.145335358091</v>
      </c>
      <c r="N64" s="2">
        <v>-28355.210911231141</v>
      </c>
    </row>
    <row r="65" spans="1:14" x14ac:dyDescent="0.25">
      <c r="A65" s="59" t="s">
        <v>973</v>
      </c>
      <c r="B65" s="2">
        <v>170011.75033157089</v>
      </c>
      <c r="C65" s="2">
        <v>44518.60426159393</v>
      </c>
      <c r="D65" s="10">
        <v>1.4630000000000001</v>
      </c>
      <c r="E65" s="2">
        <v>12151.97918226305</v>
      </c>
      <c r="F65" s="2">
        <v>4056.1815474263421</v>
      </c>
      <c r="G65" s="2">
        <v>-2015.666678701193</v>
      </c>
      <c r="H65" s="2">
        <v>-6738.2152990226105</v>
      </c>
      <c r="I65" s="2">
        <v>-10516.25419527974</v>
      </c>
      <c r="J65" s="2">
        <v>817.86249349165882</v>
      </c>
      <c r="K65" s="2">
        <v>-5658.7756143777151</v>
      </c>
      <c r="L65" s="2">
        <v>-10516.25419527974</v>
      </c>
      <c r="M65" s="2">
        <v>-14294.293091536871</v>
      </c>
      <c r="N65" s="2">
        <v>-17316.724208542579</v>
      </c>
    </row>
    <row r="66" spans="1:14" x14ac:dyDescent="0.25">
      <c r="A66" s="59" t="s">
        <v>1241</v>
      </c>
      <c r="B66" s="2">
        <v>259599.00821407</v>
      </c>
      <c r="C66" s="2">
        <v>43376.970028782816</v>
      </c>
      <c r="D66" s="10">
        <v>1.4630000000000001</v>
      </c>
      <c r="E66" s="2">
        <v>43156.03270924052</v>
      </c>
      <c r="F66" s="2">
        <v>30794.175175237189</v>
      </c>
      <c r="G66" s="2">
        <v>21522.78202473469</v>
      </c>
      <c r="H66" s="2">
        <v>14311.69846323274</v>
      </c>
      <c r="I66" s="2">
        <v>8542.8316140311872</v>
      </c>
      <c r="J66" s="2">
        <v>25849.432161635861</v>
      </c>
      <c r="K66" s="2">
        <v>15959.94613443319</v>
      </c>
      <c r="L66" s="2">
        <v>8542.8316140311945</v>
      </c>
      <c r="M66" s="2">
        <v>2773.9647648296382</v>
      </c>
      <c r="N66" s="2">
        <v>-1841.1287145316089</v>
      </c>
    </row>
    <row r="67" spans="1:14" x14ac:dyDescent="0.25">
      <c r="A67" s="59" t="s">
        <v>1242</v>
      </c>
      <c r="B67" s="2">
        <v>255724.9968009131</v>
      </c>
      <c r="C67" s="2">
        <v>42108.818679022137</v>
      </c>
      <c r="D67" s="10">
        <v>1.4630000000000001</v>
      </c>
      <c r="E67" s="2">
        <v>43132.846921282216</v>
      </c>
      <c r="F67" s="2">
        <v>30955.46612123874</v>
      </c>
      <c r="G67" s="2">
        <v>21822.43052120613</v>
      </c>
      <c r="H67" s="2">
        <v>14718.95838784744</v>
      </c>
      <c r="I67" s="2">
        <v>9036.1806811604765</v>
      </c>
      <c r="J67" s="2">
        <v>26084.513801221339</v>
      </c>
      <c r="K67" s="2">
        <v>16342.60916118656</v>
      </c>
      <c r="L67" s="2">
        <v>9036.1806811604765</v>
      </c>
      <c r="M67" s="2">
        <v>3353.4029744735162</v>
      </c>
      <c r="N67" s="2">
        <v>-1192.8191908760491</v>
      </c>
    </row>
    <row r="68" spans="1:14" x14ac:dyDescent="0.25">
      <c r="A68" s="59" t="s">
        <v>608</v>
      </c>
      <c r="B68" s="2">
        <v>151472.14137564311</v>
      </c>
      <c r="C68" s="2">
        <v>40580.329502041342</v>
      </c>
      <c r="D68" s="10">
        <v>1.4630000000000001</v>
      </c>
      <c r="E68" s="2">
        <v>9910.3842898397052</v>
      </c>
      <c r="F68" s="2">
        <v>2697.4251767138412</v>
      </c>
      <c r="G68" s="2">
        <v>-2712.2941581305572</v>
      </c>
      <c r="H68" s="2">
        <v>-6919.8536407873107</v>
      </c>
      <c r="I68" s="2">
        <v>-10285.901226912711</v>
      </c>
      <c r="J68" s="2">
        <v>-187.75846853650731</v>
      </c>
      <c r="K68" s="2">
        <v>-5958.125759037197</v>
      </c>
      <c r="L68" s="2">
        <v>-10285.901226912711</v>
      </c>
      <c r="M68" s="2">
        <v>-13651.948813038111</v>
      </c>
      <c r="N68" s="2">
        <v>-16344.78688193844</v>
      </c>
    </row>
    <row r="69" spans="1:14" x14ac:dyDescent="0.25">
      <c r="A69" s="59" t="s">
        <v>1243</v>
      </c>
      <c r="B69" s="2">
        <v>241674.24768209201</v>
      </c>
      <c r="C69" s="2">
        <v>39595.201543918149</v>
      </c>
      <c r="D69" s="10">
        <v>1.4630000000000001</v>
      </c>
      <c r="E69" s="2">
        <v>40962.881016779167</v>
      </c>
      <c r="F69" s="2">
        <v>29454.58350810812</v>
      </c>
      <c r="G69" s="2">
        <v>20823.36037660484</v>
      </c>
      <c r="H69" s="2">
        <v>14110.18682988006</v>
      </c>
      <c r="I69" s="2">
        <v>8739.6479925002423</v>
      </c>
      <c r="J69" s="2">
        <v>24851.264504639708</v>
      </c>
      <c r="K69" s="2">
        <v>15644.62649770287</v>
      </c>
      <c r="L69" s="2">
        <v>8739.6479925002423</v>
      </c>
      <c r="M69" s="2">
        <v>3369.1091551204231</v>
      </c>
      <c r="N69" s="2">
        <v>-927.32191478343884</v>
      </c>
    </row>
    <row r="70" spans="1:14" x14ac:dyDescent="0.25">
      <c r="A70" s="59" t="s">
        <v>990</v>
      </c>
      <c r="B70" s="2">
        <v>148875.75609793331</v>
      </c>
      <c r="C70" s="2">
        <v>39473.5113329866</v>
      </c>
      <c r="D70" s="10">
        <v>1.4630000000000001</v>
      </c>
      <c r="E70" s="2">
        <v>10151.74069965783</v>
      </c>
      <c r="F70" s="2">
        <v>3062.4189807086218</v>
      </c>
      <c r="G70" s="2">
        <v>-2254.572308503281</v>
      </c>
      <c r="H70" s="2">
        <v>-6390.0099778903168</v>
      </c>
      <c r="I70" s="2">
        <v>-9698.3601133999437</v>
      </c>
      <c r="J70" s="2">
        <v>226.69029312894421</v>
      </c>
      <c r="K70" s="2">
        <v>-5444.7670820304193</v>
      </c>
      <c r="L70" s="2">
        <v>-9698.3601133999437</v>
      </c>
      <c r="M70" s="2">
        <v>-13006.710248909571</v>
      </c>
      <c r="N70" s="2">
        <v>-15653.390357317279</v>
      </c>
    </row>
    <row r="71" spans="1:14" x14ac:dyDescent="0.25">
      <c r="A71" s="59" t="s">
        <v>144</v>
      </c>
      <c r="B71" s="2">
        <v>156288.9432685542</v>
      </c>
      <c r="C71" s="2">
        <v>38723.774794735713</v>
      </c>
      <c r="D71" s="10">
        <v>1.4630000000000001</v>
      </c>
      <c r="E71" s="2">
        <v>13372.53962811569</v>
      </c>
      <c r="F71" s="2">
        <v>5930.2089962797691</v>
      </c>
      <c r="G71" s="2">
        <v>348.46102240283648</v>
      </c>
      <c r="H71" s="2">
        <v>-3992.8985128347781</v>
      </c>
      <c r="I71" s="2">
        <v>-7465.9861410248741</v>
      </c>
      <c r="J71" s="2">
        <v>2953.276743545408</v>
      </c>
      <c r="K71" s="2">
        <v>-3000.587761923322</v>
      </c>
      <c r="L71" s="2">
        <v>-7465.9861410248704</v>
      </c>
      <c r="M71" s="2">
        <v>-10939.07376921496</v>
      </c>
      <c r="N71" s="2">
        <v>-13717.54387176704</v>
      </c>
    </row>
    <row r="72" spans="1:14" x14ac:dyDescent="0.25">
      <c r="A72" s="59" t="s">
        <v>614</v>
      </c>
      <c r="B72" s="2">
        <v>92583.732250276254</v>
      </c>
      <c r="C72" s="2">
        <v>38553.43557719636</v>
      </c>
      <c r="D72" s="10">
        <v>1.4630000000000001</v>
      </c>
      <c r="E72" s="2">
        <v>-7692.1914937709407</v>
      </c>
      <c r="F72" s="2">
        <v>-12100.940648546</v>
      </c>
      <c r="G72" s="2">
        <v>-15407.5025146273</v>
      </c>
      <c r="H72" s="2">
        <v>-17979.27285491275</v>
      </c>
      <c r="I72" s="2">
        <v>-20036.689127141111</v>
      </c>
      <c r="J72" s="2">
        <v>-13864.440310456021</v>
      </c>
      <c r="K72" s="2">
        <v>-17391.43963427607</v>
      </c>
      <c r="L72" s="2">
        <v>-20036.689127141111</v>
      </c>
      <c r="M72" s="2">
        <v>-22094.10539936947</v>
      </c>
      <c r="N72" s="2">
        <v>-23740.038417152158</v>
      </c>
    </row>
    <row r="73" spans="1:14" x14ac:dyDescent="0.25">
      <c r="A73" s="59" t="s">
        <v>610</v>
      </c>
      <c r="B73" s="2">
        <v>148754.22495362099</v>
      </c>
      <c r="C73" s="2">
        <v>38142.244731646853</v>
      </c>
      <c r="D73" s="10">
        <v>1.4630000000000001</v>
      </c>
      <c r="E73" s="2">
        <v>11442.496919560141</v>
      </c>
      <c r="F73" s="2">
        <v>4358.9623979591424</v>
      </c>
      <c r="G73" s="2">
        <v>-953.68849324160692</v>
      </c>
      <c r="H73" s="2">
        <v>-5085.7502975088573</v>
      </c>
      <c r="I73" s="2">
        <v>-8391.399740922654</v>
      </c>
      <c r="J73" s="2">
        <v>1525.5485893187431</v>
      </c>
      <c r="K73" s="2">
        <v>-4141.2790279620531</v>
      </c>
      <c r="L73" s="2">
        <v>-8391.399740922654</v>
      </c>
      <c r="M73" s="2">
        <v>-11697.049184336451</v>
      </c>
      <c r="N73" s="2">
        <v>-14341.56873906749</v>
      </c>
    </row>
    <row r="74" spans="1:14" x14ac:dyDescent="0.25">
      <c r="A74" s="59" t="s">
        <v>372</v>
      </c>
      <c r="B74" s="2">
        <v>165503.3601809208</v>
      </c>
      <c r="C74" s="2">
        <v>37323.385118940292</v>
      </c>
      <c r="D74" s="10">
        <v>1.4630000000000001</v>
      </c>
      <c r="E74" s="2">
        <v>17844.40160803332</v>
      </c>
      <c r="F74" s="2">
        <v>9963.2892184656594</v>
      </c>
      <c r="G74" s="2">
        <v>4052.4549262899159</v>
      </c>
      <c r="H74" s="2">
        <v>-544.86063429121714</v>
      </c>
      <c r="I74" s="2">
        <v>-4222.7130827561268</v>
      </c>
      <c r="J74" s="2">
        <v>6810.844262638595</v>
      </c>
      <c r="K74" s="2">
        <v>505.95435098446609</v>
      </c>
      <c r="L74" s="2">
        <v>-4222.7130827561268</v>
      </c>
      <c r="M74" s="2">
        <v>-7900.5655312210329</v>
      </c>
      <c r="N74" s="2">
        <v>-10842.847489992961</v>
      </c>
    </row>
    <row r="75" spans="1:14" x14ac:dyDescent="0.25">
      <c r="A75" s="59" t="s">
        <v>612</v>
      </c>
      <c r="B75" s="2">
        <v>76261.199552216625</v>
      </c>
      <c r="C75" s="2">
        <v>37258.797662701603</v>
      </c>
      <c r="D75" s="10">
        <v>1.4630000000000001</v>
      </c>
      <c r="E75" s="2">
        <v>-11838.397811962721</v>
      </c>
      <c r="F75" s="2">
        <v>-15469.883504925419</v>
      </c>
      <c r="G75" s="2">
        <v>-18193.49777464744</v>
      </c>
      <c r="H75" s="2">
        <v>-20311.86442887568</v>
      </c>
      <c r="I75" s="2">
        <v>-22006.557752258272</v>
      </c>
      <c r="J75" s="2">
        <v>-16922.477782110491</v>
      </c>
      <c r="K75" s="2">
        <v>-19827.666336480652</v>
      </c>
      <c r="L75" s="2">
        <v>-22006.557752258272</v>
      </c>
      <c r="M75" s="2">
        <v>-23701.251075640859</v>
      </c>
      <c r="N75" s="2">
        <v>-25057.005734346931</v>
      </c>
    </row>
    <row r="76" spans="1:14" x14ac:dyDescent="0.25">
      <c r="A76" s="59" t="s">
        <v>139</v>
      </c>
      <c r="B76" s="2">
        <v>159326.6851282694</v>
      </c>
      <c r="C76" s="2">
        <v>35908.618633170932</v>
      </c>
      <c r="D76" s="10">
        <v>1.4630000000000001</v>
      </c>
      <c r="E76" s="2">
        <v>17200.276409585531</v>
      </c>
      <c r="F76" s="2">
        <v>9613.2914034774658</v>
      </c>
      <c r="G76" s="2">
        <v>3923.0526488964169</v>
      </c>
      <c r="H76" s="2">
        <v>-502.68860466661857</v>
      </c>
      <c r="I76" s="2">
        <v>-4043.2816075170522</v>
      </c>
      <c r="J76" s="2">
        <v>6578.4974010342412</v>
      </c>
      <c r="K76" s="2">
        <v>508.90939614778472</v>
      </c>
      <c r="L76" s="2">
        <v>-4043.2816075170522</v>
      </c>
      <c r="M76" s="2">
        <v>-7583.8746103674821</v>
      </c>
      <c r="N76" s="2">
        <v>-10416.34901264783</v>
      </c>
    </row>
    <row r="77" spans="1:14" x14ac:dyDescent="0.25">
      <c r="A77" s="59" t="s">
        <v>618</v>
      </c>
      <c r="B77" s="2">
        <v>122751.9060671659</v>
      </c>
      <c r="C77" s="2">
        <v>35833.513620710837</v>
      </c>
      <c r="D77" s="10">
        <v>1.4630000000000001</v>
      </c>
      <c r="E77" s="2">
        <v>5083.7884016778116</v>
      </c>
      <c r="F77" s="2">
        <v>-761.54045866342494</v>
      </c>
      <c r="G77" s="2">
        <v>-5145.5371039193524</v>
      </c>
      <c r="H77" s="2">
        <v>-8555.312272451738</v>
      </c>
      <c r="I77" s="2">
        <v>-11283.13240727765</v>
      </c>
      <c r="J77" s="2">
        <v>-3099.6720027999181</v>
      </c>
      <c r="K77" s="2">
        <v>-7775.9350910729081</v>
      </c>
      <c r="L77" s="2">
        <v>-11283.13240727765</v>
      </c>
      <c r="M77" s="2">
        <v>-14010.95254210356</v>
      </c>
      <c r="N77" s="2">
        <v>-16193.20864996429</v>
      </c>
    </row>
    <row r="78" spans="1:14" x14ac:dyDescent="0.25">
      <c r="A78" s="59" t="s">
        <v>980</v>
      </c>
      <c r="B78" s="2">
        <v>143133.69505644229</v>
      </c>
      <c r="C78" s="2">
        <v>35181.316422390657</v>
      </c>
      <c r="D78" s="10">
        <v>1.4630000000000001</v>
      </c>
      <c r="E78" s="2">
        <v>12529.915263090121</v>
      </c>
      <c r="F78" s="2">
        <v>5714.0250223071489</v>
      </c>
      <c r="G78" s="2">
        <v>602.10734171992226</v>
      </c>
      <c r="H78" s="2">
        <v>-3373.828632070145</v>
      </c>
      <c r="I78" s="2">
        <v>-6554.5774111021956</v>
      </c>
      <c r="J78" s="2">
        <v>2987.6689259939672</v>
      </c>
      <c r="K78" s="2">
        <v>-2465.0432666324118</v>
      </c>
      <c r="L78" s="2">
        <v>-6554.5774111021929</v>
      </c>
      <c r="M78" s="2">
        <v>-9735.3261901342448</v>
      </c>
      <c r="N78" s="2">
        <v>-12279.925213359889</v>
      </c>
    </row>
    <row r="79" spans="1:14" x14ac:dyDescent="0.25">
      <c r="A79" s="59" t="s">
        <v>989</v>
      </c>
      <c r="B79" s="2">
        <v>126807.3330684903</v>
      </c>
      <c r="C79" s="2">
        <v>34368.746388449603</v>
      </c>
      <c r="D79" s="10">
        <v>1.4630000000000001</v>
      </c>
      <c r="E79" s="2">
        <v>7900.3646343804867</v>
      </c>
      <c r="F79" s="2">
        <v>1861.9202025476191</v>
      </c>
      <c r="G79" s="2">
        <v>-2666.9131213270339</v>
      </c>
      <c r="H79" s="2">
        <v>-6189.3390398962074</v>
      </c>
      <c r="I79" s="2">
        <v>-9007.2797747515469</v>
      </c>
      <c r="J79" s="2">
        <v>-553.45757018552831</v>
      </c>
      <c r="K79" s="2">
        <v>-5384.2131156518262</v>
      </c>
      <c r="L79" s="2">
        <v>-9007.2797747515469</v>
      </c>
      <c r="M79" s="2">
        <v>-11825.22050960689</v>
      </c>
      <c r="N79" s="2">
        <v>-14079.57309749116</v>
      </c>
    </row>
    <row r="80" spans="1:14" x14ac:dyDescent="0.25">
      <c r="A80" s="59" t="s">
        <v>604</v>
      </c>
      <c r="B80" s="2">
        <v>128757.6228770439</v>
      </c>
      <c r="C80" s="2">
        <v>34053.246890988798</v>
      </c>
      <c r="D80" s="10">
        <v>1.4630000000000001</v>
      </c>
      <c r="E80" s="2">
        <v>8865.9607346924895</v>
      </c>
      <c r="F80" s="2">
        <v>2734.6453595951612</v>
      </c>
      <c r="G80" s="2">
        <v>-1863.8411717278359</v>
      </c>
      <c r="H80" s="2">
        <v>-5440.4418072012777</v>
      </c>
      <c r="I80" s="2">
        <v>-8301.7223155800311</v>
      </c>
      <c r="J80" s="2">
        <v>282.11920955622918</v>
      </c>
      <c r="K80" s="2">
        <v>-4622.9330905216302</v>
      </c>
      <c r="L80" s="2">
        <v>-8301.7223155800275</v>
      </c>
      <c r="M80" s="2">
        <v>-11163.002823958779</v>
      </c>
      <c r="N80" s="2">
        <v>-13452.027230661781</v>
      </c>
    </row>
    <row r="81" spans="1:14" x14ac:dyDescent="0.25">
      <c r="A81" s="59" t="s">
        <v>623</v>
      </c>
      <c r="B81" s="2">
        <v>69438.190178180812</v>
      </c>
      <c r="C81" s="2">
        <v>34009.99794526054</v>
      </c>
      <c r="D81" s="10">
        <v>1.4630000000000001</v>
      </c>
      <c r="E81" s="2">
        <v>-10863.934552533599</v>
      </c>
      <c r="F81" s="2">
        <v>-14170.515037208879</v>
      </c>
      <c r="G81" s="2">
        <v>-16650.450400715341</v>
      </c>
      <c r="H81" s="2">
        <v>-18579.289016775921</v>
      </c>
      <c r="I81" s="2">
        <v>-20122.359909624382</v>
      </c>
      <c r="J81" s="2">
        <v>-15493.14723107899</v>
      </c>
      <c r="K81" s="2">
        <v>-18138.411618819209</v>
      </c>
      <c r="L81" s="2">
        <v>-20122.359909624382</v>
      </c>
      <c r="M81" s="2">
        <v>-21665.430802472842</v>
      </c>
      <c r="N81" s="2">
        <v>-22899.887516751609</v>
      </c>
    </row>
    <row r="82" spans="1:14" x14ac:dyDescent="0.25">
      <c r="A82" s="59" t="s">
        <v>1244</v>
      </c>
      <c r="B82" s="2">
        <v>195813.20921385891</v>
      </c>
      <c r="C82" s="2">
        <v>32653.131542751151</v>
      </c>
      <c r="D82" s="10">
        <v>1.4630000000000001</v>
      </c>
      <c r="E82" s="2">
        <v>32617.938195201808</v>
      </c>
      <c r="F82" s="2">
        <v>23293.499661208531</v>
      </c>
      <c r="G82" s="2">
        <v>16300.17076071357</v>
      </c>
      <c r="H82" s="2">
        <v>10860.914949217489</v>
      </c>
      <c r="I82" s="2">
        <v>6509.5103000206254</v>
      </c>
      <c r="J82" s="2">
        <v>19563.724247611219</v>
      </c>
      <c r="K82" s="2">
        <v>12104.1734204166</v>
      </c>
      <c r="L82" s="2">
        <v>6509.5103000206254</v>
      </c>
      <c r="M82" s="2">
        <v>2158.105650823763</v>
      </c>
      <c r="N82" s="2">
        <v>-1323.0180685337291</v>
      </c>
    </row>
    <row r="83" spans="1:14" x14ac:dyDescent="0.25">
      <c r="A83" s="59" t="s">
        <v>1245</v>
      </c>
      <c r="B83" s="2">
        <v>188408.3104685393</v>
      </c>
      <c r="C83" s="2">
        <v>31469.788148758769</v>
      </c>
      <c r="D83" s="10">
        <v>1.4630000000000001</v>
      </c>
      <c r="E83" s="2">
        <v>31332.982007420989</v>
      </c>
      <c r="F83" s="2">
        <v>22361.157699395309</v>
      </c>
      <c r="G83" s="2">
        <v>15632.28946837605</v>
      </c>
      <c r="H83" s="2">
        <v>10398.725288694401</v>
      </c>
      <c r="I83" s="2">
        <v>6211.8739449490886</v>
      </c>
      <c r="J83" s="2">
        <v>18772.427976185041</v>
      </c>
      <c r="K83" s="2">
        <v>11594.968529764499</v>
      </c>
      <c r="L83" s="2">
        <v>6211.8739449490886</v>
      </c>
      <c r="M83" s="2">
        <v>2025.0226012037749</v>
      </c>
      <c r="N83" s="2">
        <v>-1324.458473792482</v>
      </c>
    </row>
    <row r="84" spans="1:14" x14ac:dyDescent="0.25">
      <c r="A84" s="59" t="s">
        <v>152</v>
      </c>
      <c r="B84" s="2">
        <v>114304.0190647891</v>
      </c>
      <c r="C84" s="2">
        <v>29954.28321374517</v>
      </c>
      <c r="D84" s="10">
        <v>1.4630000000000001</v>
      </c>
      <c r="E84" s="2">
        <v>8147.0564745178672</v>
      </c>
      <c r="F84" s="2">
        <v>2704.0079476231481</v>
      </c>
      <c r="G84" s="2">
        <v>-1378.2784475478909</v>
      </c>
      <c r="H84" s="2">
        <v>-4553.3900882364796</v>
      </c>
      <c r="I84" s="2">
        <v>-7093.4794007873461</v>
      </c>
      <c r="J84" s="2">
        <v>526.78853686526418</v>
      </c>
      <c r="K84" s="2">
        <v>-3827.6502846505141</v>
      </c>
      <c r="L84" s="2">
        <v>-7093.4794007873461</v>
      </c>
      <c r="M84" s="2">
        <v>-9633.5687133382162</v>
      </c>
      <c r="N84" s="2">
        <v>-11665.64016337891</v>
      </c>
    </row>
    <row r="85" spans="1:14" x14ac:dyDescent="0.25">
      <c r="A85" s="59" t="s">
        <v>1004</v>
      </c>
      <c r="B85" s="2">
        <v>70736.955114819531</v>
      </c>
      <c r="C85" s="2">
        <v>28238.356485892291</v>
      </c>
      <c r="D85" s="10">
        <v>1.4630000000000001</v>
      </c>
      <c r="E85" s="2">
        <v>-4659.3714476191162</v>
      </c>
      <c r="F85" s="2">
        <v>-8027.7978816581417</v>
      </c>
      <c r="G85" s="2">
        <v>-10554.11770718741</v>
      </c>
      <c r="H85" s="2">
        <v>-12519.033127043511</v>
      </c>
      <c r="I85" s="2">
        <v>-14090.96546292839</v>
      </c>
      <c r="J85" s="2">
        <v>-9375.1684552737497</v>
      </c>
      <c r="K85" s="2">
        <v>-12069.909602504969</v>
      </c>
      <c r="L85" s="2">
        <v>-14090.96546292839</v>
      </c>
      <c r="M85" s="2">
        <v>-15662.897798813259</v>
      </c>
      <c r="N85" s="2">
        <v>-16920.443667521169</v>
      </c>
    </row>
    <row r="86" spans="1:14" x14ac:dyDescent="0.25">
      <c r="A86" s="59" t="s">
        <v>624</v>
      </c>
      <c r="B86" s="2">
        <v>86030.088414090656</v>
      </c>
      <c r="C86" s="2">
        <v>27152.348243668192</v>
      </c>
      <c r="D86" s="10">
        <v>1.4630000000000001</v>
      </c>
      <c r="E86" s="2">
        <v>1524.347894362028</v>
      </c>
      <c r="F86" s="2">
        <v>-2572.3229824994341</v>
      </c>
      <c r="G86" s="2">
        <v>-5644.8261401455266</v>
      </c>
      <c r="H86" s="2">
        <v>-8034.550818314714</v>
      </c>
      <c r="I86" s="2">
        <v>-9946.3305608500596</v>
      </c>
      <c r="J86" s="2">
        <v>-4210.9913332440156</v>
      </c>
      <c r="K86" s="2">
        <v>-7488.328034733182</v>
      </c>
      <c r="L86" s="2">
        <v>-9946.3305608500596</v>
      </c>
      <c r="M86" s="2">
        <v>-11858.110303385411</v>
      </c>
      <c r="N86" s="2">
        <v>-13387.534097413691</v>
      </c>
    </row>
    <row r="87" spans="1:14" x14ac:dyDescent="0.25">
      <c r="A87" s="59" t="s">
        <v>642</v>
      </c>
      <c r="B87" s="2">
        <v>98933.244928515574</v>
      </c>
      <c r="C87" s="2">
        <v>26725.794576869401</v>
      </c>
      <c r="D87" s="10">
        <v>1.4630000000000001</v>
      </c>
      <c r="E87" s="2">
        <v>6251.9537326357931</v>
      </c>
      <c r="F87" s="2">
        <v>1540.846831277908</v>
      </c>
      <c r="G87" s="2">
        <v>-1992.4833447405069</v>
      </c>
      <c r="H87" s="2">
        <v>-4740.6290371992727</v>
      </c>
      <c r="I87" s="2">
        <v>-6939.1455911662852</v>
      </c>
      <c r="J87" s="2">
        <v>-343.59592926524778</v>
      </c>
      <c r="K87" s="2">
        <v>-4112.4814503515554</v>
      </c>
      <c r="L87" s="2">
        <v>-6939.1455911662852</v>
      </c>
      <c r="M87" s="2">
        <v>-9137.6621451332976</v>
      </c>
      <c r="N87" s="2">
        <v>-10896.47538830691</v>
      </c>
    </row>
    <row r="88" spans="1:14" x14ac:dyDescent="0.25">
      <c r="A88" s="59" t="s">
        <v>1018</v>
      </c>
      <c r="B88" s="2">
        <v>83244.414011182846</v>
      </c>
      <c r="C88" s="2">
        <v>24727.118136960569</v>
      </c>
      <c r="D88" s="10">
        <v>1.4630000000000001</v>
      </c>
      <c r="E88" s="2">
        <v>3021.0198667670452</v>
      </c>
      <c r="F88" s="2">
        <v>-942.99984805118584</v>
      </c>
      <c r="G88" s="2">
        <v>-3916.0146341648579</v>
      </c>
      <c r="H88" s="2">
        <v>-6228.3594678088266</v>
      </c>
      <c r="I88" s="2">
        <v>-8078.2353347239987</v>
      </c>
      <c r="J88" s="2">
        <v>-2528.6077339784752</v>
      </c>
      <c r="K88" s="2">
        <v>-5699.8235058330611</v>
      </c>
      <c r="L88" s="2">
        <v>-8078.2353347239987</v>
      </c>
      <c r="M88" s="2">
        <v>-9928.1112016391726</v>
      </c>
      <c r="N88" s="2">
        <v>-11408.01189517131</v>
      </c>
    </row>
    <row r="89" spans="1:14" x14ac:dyDescent="0.25">
      <c r="A89" s="59" t="s">
        <v>1246</v>
      </c>
      <c r="B89" s="2">
        <v>148906.98429407229</v>
      </c>
      <c r="C89" s="2">
        <v>24544.911503025829</v>
      </c>
      <c r="D89" s="10">
        <v>1.4630000000000001</v>
      </c>
      <c r="E89" s="2">
        <v>25090.749928331581</v>
      </c>
      <c r="F89" s="2">
        <v>17999.941152423391</v>
      </c>
      <c r="G89" s="2">
        <v>12681.83457049223</v>
      </c>
      <c r="H89" s="2">
        <v>8545.5294512124456</v>
      </c>
      <c r="I89" s="2">
        <v>5236.4853557886199</v>
      </c>
      <c r="J89" s="2">
        <v>15163.6176420601</v>
      </c>
      <c r="K89" s="2">
        <v>9490.9706213335448</v>
      </c>
      <c r="L89" s="2">
        <v>5236.4853557886199</v>
      </c>
      <c r="M89" s="2">
        <v>1927.4412603647911</v>
      </c>
      <c r="N89" s="2">
        <v>-719.79401597427204</v>
      </c>
    </row>
    <row r="90" spans="1:14" x14ac:dyDescent="0.25">
      <c r="A90" s="59" t="s">
        <v>661</v>
      </c>
      <c r="B90" s="2">
        <v>86206.123839642867</v>
      </c>
      <c r="C90" s="2">
        <v>24061.569359121251</v>
      </c>
      <c r="D90" s="10">
        <v>1.4630000000000001</v>
      </c>
      <c r="E90" s="2">
        <v>4673.805254093033</v>
      </c>
      <c r="F90" s="2">
        <v>568.75173791956331</v>
      </c>
      <c r="G90" s="2">
        <v>-2510.038399210538</v>
      </c>
      <c r="H90" s="2">
        <v>-4904.6529503117272</v>
      </c>
      <c r="I90" s="2">
        <v>-6820.3445911926829</v>
      </c>
      <c r="J90" s="2">
        <v>-1073.269668549819</v>
      </c>
      <c r="K90" s="2">
        <v>-4357.3124814885959</v>
      </c>
      <c r="L90" s="2">
        <v>-6820.3445911926792</v>
      </c>
      <c r="M90" s="2">
        <v>-8736.0362320736313</v>
      </c>
      <c r="N90" s="2">
        <v>-10268.589544778401</v>
      </c>
    </row>
    <row r="91" spans="1:14" x14ac:dyDescent="0.25">
      <c r="A91" s="59" t="s">
        <v>1247</v>
      </c>
      <c r="B91" s="2">
        <v>148842.3829210799</v>
      </c>
      <c r="C91" s="2">
        <v>23889.749592524331</v>
      </c>
      <c r="D91" s="10">
        <v>1.4630000000000001</v>
      </c>
      <c r="E91" s="2">
        <v>25724.37804783562</v>
      </c>
      <c r="F91" s="2">
        <v>18636.645527784211</v>
      </c>
      <c r="G91" s="2">
        <v>13320.846137745641</v>
      </c>
      <c r="H91" s="2">
        <v>9186.3355010489722</v>
      </c>
      <c r="I91" s="2">
        <v>5878.7269916916448</v>
      </c>
      <c r="J91" s="2">
        <v>15801.552519763631</v>
      </c>
      <c r="K91" s="2">
        <v>10131.3665037225</v>
      </c>
      <c r="L91" s="2">
        <v>5878.7269916916448</v>
      </c>
      <c r="M91" s="2">
        <v>2571.1184823343142</v>
      </c>
      <c r="N91" s="2">
        <v>-74.968325151548925</v>
      </c>
    </row>
    <row r="92" spans="1:14" x14ac:dyDescent="0.25">
      <c r="A92" s="59" t="s">
        <v>663</v>
      </c>
      <c r="B92" s="2">
        <v>87076.531416419864</v>
      </c>
      <c r="C92" s="2">
        <v>23349.109181393811</v>
      </c>
      <c r="D92" s="10">
        <v>1.4630000000000001</v>
      </c>
      <c r="E92" s="2">
        <v>5676.4012907461438</v>
      </c>
      <c r="F92" s="2">
        <v>1529.8997947261489</v>
      </c>
      <c r="G92" s="2">
        <v>-1579.9763272888449</v>
      </c>
      <c r="H92" s="2">
        <v>-3998.7688666338399</v>
      </c>
      <c r="I92" s="2">
        <v>-5933.8028981098396</v>
      </c>
      <c r="J92" s="2">
        <v>-128.70080368184429</v>
      </c>
      <c r="K92" s="2">
        <v>-3445.9020004978411</v>
      </c>
      <c r="L92" s="2">
        <v>-5933.802898109836</v>
      </c>
      <c r="M92" s="2">
        <v>-7868.8369295858338</v>
      </c>
      <c r="N92" s="2">
        <v>-9416.8641547666302</v>
      </c>
    </row>
    <row r="93" spans="1:14" x14ac:dyDescent="0.25">
      <c r="A93" s="59" t="s">
        <v>638</v>
      </c>
      <c r="B93" s="2">
        <v>73098.216480628282</v>
      </c>
      <c r="C93" s="2">
        <v>23095.707082295019</v>
      </c>
      <c r="D93" s="10">
        <v>1.4630000000000001</v>
      </c>
      <c r="E93" s="2">
        <v>1270.365077914405</v>
      </c>
      <c r="F93" s="2">
        <v>-2210.502373544085</v>
      </c>
      <c r="G93" s="2">
        <v>-4821.1529621379523</v>
      </c>
      <c r="H93" s="2">
        <v>-6851.6589754887373</v>
      </c>
      <c r="I93" s="2">
        <v>-8476.0637861693667</v>
      </c>
      <c r="J93" s="2">
        <v>-3602.8493541274802</v>
      </c>
      <c r="K93" s="2">
        <v>-6387.5433152942715</v>
      </c>
      <c r="L93" s="2">
        <v>-8476.0637861693649</v>
      </c>
      <c r="M93" s="2">
        <v>-10100.468596849991</v>
      </c>
      <c r="N93" s="2">
        <v>-11399.9924453945</v>
      </c>
    </row>
    <row r="94" spans="1:14" x14ac:dyDescent="0.25">
      <c r="A94" s="59" t="s">
        <v>1248</v>
      </c>
      <c r="B94" s="2">
        <v>141398.84480174049</v>
      </c>
      <c r="C94" s="2">
        <v>22986.871555734659</v>
      </c>
      <c r="D94" s="10">
        <v>1.4630000000000001</v>
      </c>
      <c r="E94" s="2">
        <v>24146.076711512189</v>
      </c>
      <c r="F94" s="2">
        <v>17412.79838761978</v>
      </c>
      <c r="G94" s="2">
        <v>12362.839644700471</v>
      </c>
      <c r="H94" s="2">
        <v>8435.0939557632373</v>
      </c>
      <c r="I94" s="2">
        <v>5292.8974046134463</v>
      </c>
      <c r="J94" s="2">
        <v>14719.487058062819</v>
      </c>
      <c r="K94" s="2">
        <v>9332.8643989488955</v>
      </c>
      <c r="L94" s="2">
        <v>5292.8974046134499</v>
      </c>
      <c r="M94" s="2">
        <v>2150.7008534636589</v>
      </c>
      <c r="N94" s="2">
        <v>-363.05638745617398</v>
      </c>
    </row>
    <row r="95" spans="1:14" x14ac:dyDescent="0.25">
      <c r="A95" s="59" t="s">
        <v>974</v>
      </c>
      <c r="B95" s="2">
        <v>82201.710367143038</v>
      </c>
      <c r="C95" s="2">
        <v>21579.86055732036</v>
      </c>
      <c r="D95" s="10">
        <v>1.4630000000000001</v>
      </c>
      <c r="E95" s="2">
        <v>5820.7095650606498</v>
      </c>
      <c r="F95" s="2">
        <v>1906.342404720504</v>
      </c>
      <c r="G95" s="2">
        <v>-1029.432965534605</v>
      </c>
      <c r="H95" s="2">
        <v>-3312.813809066356</v>
      </c>
      <c r="I95" s="2">
        <v>-5139.5184838917557</v>
      </c>
      <c r="J95" s="2">
        <v>340.59554058444701</v>
      </c>
      <c r="K95" s="2">
        <v>-2790.8981876876678</v>
      </c>
      <c r="L95" s="2">
        <v>-5139.5184838917557</v>
      </c>
      <c r="M95" s="2">
        <v>-6966.2231587171573</v>
      </c>
      <c r="N95" s="2">
        <v>-8427.5868985774778</v>
      </c>
    </row>
    <row r="96" spans="1:14" x14ac:dyDescent="0.25">
      <c r="A96" s="59" t="s">
        <v>1016</v>
      </c>
      <c r="B96" s="2">
        <v>123329.9835987431</v>
      </c>
      <c r="C96" s="2">
        <v>20866.889508720938</v>
      </c>
      <c r="D96" s="10">
        <v>1.4630000000000001</v>
      </c>
      <c r="E96" s="2">
        <v>20243.105024193421</v>
      </c>
      <c r="F96" s="2">
        <v>14370.248662348509</v>
      </c>
      <c r="G96" s="2">
        <v>9965.6063909648292</v>
      </c>
      <c r="H96" s="2">
        <v>6539.7735132219677</v>
      </c>
      <c r="I96" s="2">
        <v>3799.1072110276759</v>
      </c>
      <c r="J96" s="2">
        <v>12021.10611761055</v>
      </c>
      <c r="K96" s="2">
        <v>7322.8210281346219</v>
      </c>
      <c r="L96" s="2">
        <v>3799.1072110276759</v>
      </c>
      <c r="M96" s="2">
        <v>1058.440908833385</v>
      </c>
      <c r="N96" s="2">
        <v>-1134.0921329220471</v>
      </c>
    </row>
    <row r="97" spans="1:14" x14ac:dyDescent="0.25">
      <c r="A97" s="59" t="s">
        <v>1035</v>
      </c>
      <c r="B97" s="2">
        <v>41795.62025503812</v>
      </c>
      <c r="C97" s="2">
        <v>20452.337415773731</v>
      </c>
      <c r="D97" s="10">
        <v>1.4630000000000001</v>
      </c>
      <c r="E97" s="2">
        <v>-6520.4639974276943</v>
      </c>
      <c r="F97" s="2">
        <v>-8510.7316286199857</v>
      </c>
      <c r="G97" s="2">
        <v>-10003.432352014201</v>
      </c>
      <c r="H97" s="2">
        <v>-11164.42180354304</v>
      </c>
      <c r="I97" s="2">
        <v>-12093.21336476611</v>
      </c>
      <c r="J97" s="2">
        <v>-9306.8386810969023</v>
      </c>
      <c r="K97" s="2">
        <v>-10899.052786050741</v>
      </c>
      <c r="L97" s="2">
        <v>-12093.21336476611</v>
      </c>
      <c r="M97" s="2">
        <v>-13022.00492598918</v>
      </c>
      <c r="N97" s="2">
        <v>-13765.038174967631</v>
      </c>
    </row>
    <row r="98" spans="1:14" x14ac:dyDescent="0.25">
      <c r="A98" s="59" t="s">
        <v>674</v>
      </c>
      <c r="B98" s="2">
        <v>74259.57854993346</v>
      </c>
      <c r="C98" s="2">
        <v>19488.376015889491</v>
      </c>
      <c r="D98" s="10">
        <v>1.4630000000000001</v>
      </c>
      <c r="E98" s="2">
        <v>5264.816834088324</v>
      </c>
      <c r="F98" s="2">
        <v>1728.6464269486351</v>
      </c>
      <c r="G98" s="2">
        <v>-923.48137840612981</v>
      </c>
      <c r="H98" s="2">
        <v>-2986.2474492376132</v>
      </c>
      <c r="I98" s="2">
        <v>-4636.4603059028032</v>
      </c>
      <c r="J98" s="2">
        <v>314.17826409276307</v>
      </c>
      <c r="K98" s="2">
        <v>-2514.758061618988</v>
      </c>
      <c r="L98" s="2">
        <v>-4636.4603059028013</v>
      </c>
      <c r="M98" s="2">
        <v>-6286.6731625679886</v>
      </c>
      <c r="N98" s="2">
        <v>-7606.8434479001407</v>
      </c>
    </row>
    <row r="99" spans="1:14" x14ac:dyDescent="0.25">
      <c r="A99" s="59" t="s">
        <v>999</v>
      </c>
      <c r="B99" s="2">
        <v>73037.876986789124</v>
      </c>
      <c r="C99" s="2">
        <v>19124.415538465149</v>
      </c>
      <c r="D99" s="10">
        <v>1.4630000000000001</v>
      </c>
      <c r="E99" s="2">
        <v>5221.5434571312217</v>
      </c>
      <c r="F99" s="2">
        <v>1743.5493149031679</v>
      </c>
      <c r="G99" s="2">
        <v>-864.94629176787203</v>
      </c>
      <c r="H99" s="2">
        <v>-2893.7762080675689</v>
      </c>
      <c r="I99" s="2">
        <v>-4516.8401411073282</v>
      </c>
      <c r="J99" s="2">
        <v>352.35165801194671</v>
      </c>
      <c r="K99" s="2">
        <v>-2430.0436557704961</v>
      </c>
      <c r="L99" s="2">
        <v>-4516.8401411073282</v>
      </c>
      <c r="M99" s="2">
        <v>-6139.9040741470872</v>
      </c>
      <c r="N99" s="2">
        <v>-7438.3552205788928</v>
      </c>
    </row>
    <row r="100" spans="1:14" x14ac:dyDescent="0.25">
      <c r="A100" s="59" t="s">
        <v>686</v>
      </c>
      <c r="B100" s="2">
        <v>35098.095805547171</v>
      </c>
      <c r="C100" s="2">
        <v>18842.576136895081</v>
      </c>
      <c r="D100" s="10">
        <v>1.4630000000000001</v>
      </c>
      <c r="E100" s="2">
        <v>-7143.2108683793613</v>
      </c>
      <c r="F100" s="2">
        <v>-8814.5487638816066</v>
      </c>
      <c r="G100" s="2">
        <v>-10068.05218550829</v>
      </c>
      <c r="H100" s="2">
        <v>-11042.99929121794</v>
      </c>
      <c r="I100" s="2">
        <v>-11822.95697578565</v>
      </c>
      <c r="J100" s="2">
        <v>-9483.0839220825055</v>
      </c>
      <c r="K100" s="2">
        <v>-10820.1542384843</v>
      </c>
      <c r="L100" s="2">
        <v>-11822.95697578565</v>
      </c>
      <c r="M100" s="2">
        <v>-12602.914660353361</v>
      </c>
      <c r="N100" s="2">
        <v>-13226.88080800754</v>
      </c>
    </row>
    <row r="101" spans="1:14" x14ac:dyDescent="0.25">
      <c r="A101" s="59" t="s">
        <v>970</v>
      </c>
      <c r="B101" s="2">
        <v>73892.755843763836</v>
      </c>
      <c r="C101" s="2">
        <v>18608.25709190479</v>
      </c>
      <c r="D101" s="10">
        <v>1.4630000000000001</v>
      </c>
      <c r="E101" s="2">
        <v>6022.6615226831527</v>
      </c>
      <c r="F101" s="2">
        <v>2503.9588634563011</v>
      </c>
      <c r="G101" s="2">
        <v>-135.06813096383479</v>
      </c>
      <c r="H101" s="2">
        <v>-2187.6446821794962</v>
      </c>
      <c r="I101" s="2">
        <v>-3829.705923152027</v>
      </c>
      <c r="J101" s="2">
        <v>1096.477799765566</v>
      </c>
      <c r="K101" s="2">
        <v>-1718.4843276159149</v>
      </c>
      <c r="L101" s="2">
        <v>-3829.7059231520252</v>
      </c>
      <c r="M101" s="2">
        <v>-5471.7671641245543</v>
      </c>
      <c r="N101" s="2">
        <v>-6785.4161569025782</v>
      </c>
    </row>
    <row r="102" spans="1:14" x14ac:dyDescent="0.25">
      <c r="A102" s="59" t="s">
        <v>640</v>
      </c>
      <c r="B102" s="2">
        <v>70775.216019305473</v>
      </c>
      <c r="C102" s="2">
        <v>18416.530571227569</v>
      </c>
      <c r="D102" s="10">
        <v>1.4630000000000001</v>
      </c>
      <c r="E102" s="2">
        <v>5175.2081018742501</v>
      </c>
      <c r="F102" s="2">
        <v>1804.9597200025639</v>
      </c>
      <c r="G102" s="2">
        <v>-722.72656640120476</v>
      </c>
      <c r="H102" s="2">
        <v>-2688.7047891596899</v>
      </c>
      <c r="I102" s="2">
        <v>-4261.4873673664788</v>
      </c>
      <c r="J102" s="2">
        <v>456.8603672538884</v>
      </c>
      <c r="K102" s="2">
        <v>-2239.338338243464</v>
      </c>
      <c r="L102" s="2">
        <v>-4261.487367366477</v>
      </c>
      <c r="M102" s="2">
        <v>-5834.2699455732654</v>
      </c>
      <c r="N102" s="2">
        <v>-7092.4960081386962</v>
      </c>
    </row>
    <row r="103" spans="1:14" x14ac:dyDescent="0.25">
      <c r="A103" s="59" t="s">
        <v>1046</v>
      </c>
      <c r="B103" s="2">
        <v>33415.411257077307</v>
      </c>
      <c r="C103" s="2">
        <v>17925.805242597889</v>
      </c>
      <c r="D103" s="10">
        <v>1.4630000000000001</v>
      </c>
      <c r="E103" s="2">
        <v>-6787.3348235721187</v>
      </c>
      <c r="F103" s="2">
        <v>-8378.5448834329418</v>
      </c>
      <c r="G103" s="2">
        <v>-9571.9524283285609</v>
      </c>
      <c r="H103" s="2">
        <v>-10500.15829658071</v>
      </c>
      <c r="I103" s="2">
        <v>-11242.722991182431</v>
      </c>
      <c r="J103" s="2">
        <v>-9015.028907377271</v>
      </c>
      <c r="K103" s="2">
        <v>-10287.99695526593</v>
      </c>
      <c r="L103" s="2">
        <v>-11242.722991182431</v>
      </c>
      <c r="M103" s="2">
        <v>-11985.28768578414</v>
      </c>
      <c r="N103" s="2">
        <v>-12579.339441465519</v>
      </c>
    </row>
    <row r="104" spans="1:14" x14ac:dyDescent="0.25">
      <c r="A104" s="59" t="s">
        <v>1033</v>
      </c>
      <c r="B104" s="2">
        <v>54194.764288804923</v>
      </c>
      <c r="C104" s="2">
        <v>17143.226321048242</v>
      </c>
      <c r="D104" s="10">
        <v>1.4630000000000001</v>
      </c>
      <c r="E104" s="2">
        <v>921.69510855339831</v>
      </c>
      <c r="F104" s="2">
        <v>-1659.007952818263</v>
      </c>
      <c r="G104" s="2">
        <v>-3594.5352488470112</v>
      </c>
      <c r="H104" s="2">
        <v>-5099.945367980481</v>
      </c>
      <c r="I104" s="2">
        <v>-6304.2734632872562</v>
      </c>
      <c r="J104" s="2">
        <v>-2691.2891773669271</v>
      </c>
      <c r="K104" s="2">
        <v>-4755.8516264642594</v>
      </c>
      <c r="L104" s="2">
        <v>-6304.2734632872562</v>
      </c>
      <c r="M104" s="2">
        <v>-7508.6015585940331</v>
      </c>
      <c r="N104" s="2">
        <v>-8472.0640348394536</v>
      </c>
    </row>
    <row r="105" spans="1:14" x14ac:dyDescent="0.25">
      <c r="A105" s="59" t="s">
        <v>1062</v>
      </c>
      <c r="B105" s="2">
        <v>65593.791324992941</v>
      </c>
      <c r="C105" s="2">
        <v>16647.05630824497</v>
      </c>
      <c r="D105" s="10">
        <v>1.4630000000000001</v>
      </c>
      <c r="E105" s="2">
        <v>5217.5408000860079</v>
      </c>
      <c r="F105" s="2">
        <v>2094.0269274672942</v>
      </c>
      <c r="G105" s="2">
        <v>-248.60847699673829</v>
      </c>
      <c r="H105" s="2">
        <v>-2070.6582360243192</v>
      </c>
      <c r="I105" s="2">
        <v>-3528.2980432463851</v>
      </c>
      <c r="J105" s="2">
        <v>844.62137841981166</v>
      </c>
      <c r="K105" s="2">
        <v>-1654.1897196751579</v>
      </c>
      <c r="L105" s="2">
        <v>-3528.2980432463851</v>
      </c>
      <c r="M105" s="2">
        <v>-4985.9378504684501</v>
      </c>
      <c r="N105" s="2">
        <v>-6152.049696246102</v>
      </c>
    </row>
    <row r="106" spans="1:14" x14ac:dyDescent="0.25">
      <c r="A106" s="59" t="s">
        <v>1044</v>
      </c>
      <c r="B106" s="2">
        <v>63120.391959884168</v>
      </c>
      <c r="C106" s="2">
        <v>16601.762491371581</v>
      </c>
      <c r="D106" s="10">
        <v>1.4630000000000001</v>
      </c>
      <c r="E106" s="2">
        <v>4438.3681619231393</v>
      </c>
      <c r="F106" s="2">
        <v>1432.635211452467</v>
      </c>
      <c r="G106" s="2">
        <v>-821.66450140054076</v>
      </c>
      <c r="H106" s="2">
        <v>-2575.0087225084349</v>
      </c>
      <c r="I106" s="2">
        <v>-3977.6840993947499</v>
      </c>
      <c r="J106" s="2">
        <v>230.3420312641974</v>
      </c>
      <c r="K106" s="2">
        <v>-2174.2443291123441</v>
      </c>
      <c r="L106" s="2">
        <v>-3977.684099394748</v>
      </c>
      <c r="M106" s="2">
        <v>-5380.3594762810626</v>
      </c>
      <c r="N106" s="2">
        <v>-6502.4997777901153</v>
      </c>
    </row>
    <row r="107" spans="1:14" x14ac:dyDescent="0.25">
      <c r="A107" s="59" t="s">
        <v>1037</v>
      </c>
      <c r="B107" s="2">
        <v>52260.669864796168</v>
      </c>
      <c r="C107" s="2">
        <v>14991.36130961729</v>
      </c>
      <c r="D107" s="10">
        <v>1.4630000000000001</v>
      </c>
      <c r="E107" s="2">
        <v>2428.861978648099</v>
      </c>
      <c r="F107" s="2">
        <v>-59.741348246954658</v>
      </c>
      <c r="G107" s="2">
        <v>-1926.1938434182471</v>
      </c>
      <c r="H107" s="2">
        <v>-3377.8791174403632</v>
      </c>
      <c r="I107" s="2">
        <v>-4539.2273366580557</v>
      </c>
      <c r="J107" s="2">
        <v>-1055.1826790049761</v>
      </c>
      <c r="K107" s="2">
        <v>-3046.0653405210201</v>
      </c>
      <c r="L107" s="2">
        <v>-4539.2273366580539</v>
      </c>
      <c r="M107" s="2">
        <v>-5700.5755558757464</v>
      </c>
      <c r="N107" s="2">
        <v>-6629.6541312499012</v>
      </c>
    </row>
    <row r="108" spans="1:14" x14ac:dyDescent="0.25">
      <c r="A108" s="59" t="s">
        <v>715</v>
      </c>
      <c r="B108" s="2">
        <v>29331.1773320129</v>
      </c>
      <c r="C108" s="2">
        <v>14546.220042404349</v>
      </c>
      <c r="D108" s="10">
        <v>1.4630000000000001</v>
      </c>
      <c r="E108" s="2">
        <v>-4769.1609317333796</v>
      </c>
      <c r="F108" s="2">
        <v>-6165.8836618292316</v>
      </c>
      <c r="G108" s="2">
        <v>-7213.4257094011218</v>
      </c>
      <c r="H108" s="2">
        <v>-8028.1806352903704</v>
      </c>
      <c r="I108" s="2">
        <v>-8679.984576001767</v>
      </c>
      <c r="J108" s="2">
        <v>-6724.5727538675737</v>
      </c>
      <c r="K108" s="2">
        <v>-7841.9509379442552</v>
      </c>
      <c r="L108" s="2">
        <v>-8679.984576001767</v>
      </c>
      <c r="M108" s="2">
        <v>-9331.7885167131644</v>
      </c>
      <c r="N108" s="2">
        <v>-9853.2316692822824</v>
      </c>
    </row>
    <row r="109" spans="1:14" x14ac:dyDescent="0.25">
      <c r="A109" s="59" t="s">
        <v>719</v>
      </c>
      <c r="B109" s="2">
        <v>27598.78349943319</v>
      </c>
      <c r="C109" s="2">
        <v>13861.95371042256</v>
      </c>
      <c r="D109" s="10">
        <v>1.4630000000000001</v>
      </c>
      <c r="E109" s="2">
        <v>-4662.3592106115011</v>
      </c>
      <c r="F109" s="2">
        <v>-5976.5869962987963</v>
      </c>
      <c r="G109" s="2">
        <v>-6962.2578355642672</v>
      </c>
      <c r="H109" s="2">
        <v>-7728.8907105485223</v>
      </c>
      <c r="I109" s="2">
        <v>-8342.1970105359269</v>
      </c>
      <c r="J109" s="2">
        <v>-6502.2781105737131</v>
      </c>
      <c r="K109" s="2">
        <v>-7553.6603391235494</v>
      </c>
      <c r="L109" s="2">
        <v>-8342.1970105359251</v>
      </c>
      <c r="M109" s="2">
        <v>-8955.5033105233306</v>
      </c>
      <c r="N109" s="2">
        <v>-9446.1483505132528</v>
      </c>
    </row>
    <row r="110" spans="1:14" x14ac:dyDescent="0.25">
      <c r="A110" s="59" t="s">
        <v>1065</v>
      </c>
      <c r="B110" s="2">
        <v>51468.367644748883</v>
      </c>
      <c r="C110" s="2">
        <v>13505.273102429121</v>
      </c>
      <c r="D110" s="10">
        <v>1.4630000000000001</v>
      </c>
      <c r="E110" s="2">
        <v>3650.8494458205109</v>
      </c>
      <c r="F110" s="2">
        <v>1199.9747960705661</v>
      </c>
      <c r="G110" s="2">
        <v>-638.18119124189434</v>
      </c>
      <c r="H110" s="2">
        <v>-2067.8580702626969</v>
      </c>
      <c r="I110" s="2">
        <v>-3211.5995734793378</v>
      </c>
      <c r="J110" s="2">
        <v>219.6249361705886</v>
      </c>
      <c r="K110" s="2">
        <v>-1741.0747836293699</v>
      </c>
      <c r="L110" s="2">
        <v>-3211.5995734793378</v>
      </c>
      <c r="M110" s="2">
        <v>-4355.3410766959814</v>
      </c>
      <c r="N110" s="2">
        <v>-5270.3342792692929</v>
      </c>
    </row>
    <row r="111" spans="1:14" x14ac:dyDescent="0.25">
      <c r="A111" s="59" t="s">
        <v>1254</v>
      </c>
      <c r="B111" s="2">
        <v>48224.889273347842</v>
      </c>
      <c r="C111" s="2">
        <v>13006.830582844679</v>
      </c>
      <c r="D111" s="10">
        <v>1.4630000000000001</v>
      </c>
      <c r="E111" s="2">
        <v>3068.1325082712651</v>
      </c>
      <c r="F111" s="2">
        <v>771.70920954041503</v>
      </c>
      <c r="G111" s="2">
        <v>-950.6082645077222</v>
      </c>
      <c r="H111" s="2">
        <v>-2290.1885221007178</v>
      </c>
      <c r="I111" s="2">
        <v>-3361.852728175114</v>
      </c>
      <c r="J111" s="2">
        <v>-146.8601099519237</v>
      </c>
      <c r="K111" s="2">
        <v>-1983.9987489366049</v>
      </c>
      <c r="L111" s="2">
        <v>-3361.852728175114</v>
      </c>
      <c r="M111" s="2">
        <v>-4433.5169342495101</v>
      </c>
      <c r="N111" s="2">
        <v>-5290.8482991090277</v>
      </c>
    </row>
    <row r="112" spans="1:14" x14ac:dyDescent="0.25">
      <c r="A112" s="59" t="s">
        <v>724</v>
      </c>
      <c r="B112" s="2">
        <v>33396.760884399017</v>
      </c>
      <c r="C112" s="2">
        <v>12975.36764686762</v>
      </c>
      <c r="D112" s="10">
        <v>1.4630000000000001</v>
      </c>
      <c r="E112" s="2">
        <v>-1843.114018734612</v>
      </c>
      <c r="F112" s="2">
        <v>-3433.4359656107549</v>
      </c>
      <c r="G112" s="2">
        <v>-4626.1774257678626</v>
      </c>
      <c r="H112" s="2">
        <v>-5553.8652281122804</v>
      </c>
      <c r="I112" s="2">
        <v>-6296.015469987813</v>
      </c>
      <c r="J112" s="2">
        <v>-4069.564744361212</v>
      </c>
      <c r="K112" s="2">
        <v>-5341.8223018621266</v>
      </c>
      <c r="L112" s="2">
        <v>-6296.015469987813</v>
      </c>
      <c r="M112" s="2">
        <v>-7038.1657118633466</v>
      </c>
      <c r="N112" s="2">
        <v>-7631.8859053637734</v>
      </c>
    </row>
    <row r="113" spans="1:14" x14ac:dyDescent="0.25">
      <c r="A113" s="59" t="s">
        <v>1255</v>
      </c>
      <c r="B113" s="2">
        <v>49030.653929227527</v>
      </c>
      <c r="C113" s="2">
        <v>12841.527016588991</v>
      </c>
      <c r="D113" s="10">
        <v>1.4630000000000001</v>
      </c>
      <c r="E113" s="2">
        <v>3502.024293153519</v>
      </c>
      <c r="F113" s="2">
        <v>1167.2312489045889</v>
      </c>
      <c r="G113" s="2">
        <v>-583.86353428210896</v>
      </c>
      <c r="H113" s="2">
        <v>-1945.826143427319</v>
      </c>
      <c r="I113" s="2">
        <v>-3035.3962307434849</v>
      </c>
      <c r="J113" s="2">
        <v>233.31403120501821</v>
      </c>
      <c r="K113" s="2">
        <v>-1634.520404194127</v>
      </c>
      <c r="L113" s="2">
        <v>-3035.3962307434849</v>
      </c>
      <c r="M113" s="2">
        <v>-4124.9663180596526</v>
      </c>
      <c r="N113" s="2">
        <v>-4996.6223879125864</v>
      </c>
    </row>
    <row r="114" spans="1:14" x14ac:dyDescent="0.25">
      <c r="A114" s="59" t="s">
        <v>1038</v>
      </c>
      <c r="B114" s="2">
        <v>47505.090548354667</v>
      </c>
      <c r="C114" s="2">
        <v>12459.115137343289</v>
      </c>
      <c r="D114" s="10">
        <v>1.4630000000000001</v>
      </c>
      <c r="E114" s="2">
        <v>3375.9150454416049</v>
      </c>
      <c r="F114" s="2">
        <v>1113.767876472335</v>
      </c>
      <c r="G114" s="2">
        <v>-582.84250025461733</v>
      </c>
      <c r="H114" s="2">
        <v>-1902.4283488200249</v>
      </c>
      <c r="I114" s="2">
        <v>-2958.097027672351</v>
      </c>
      <c r="J114" s="2">
        <v>208.90900888462781</v>
      </c>
      <c r="K114" s="2">
        <v>-1600.8087262907879</v>
      </c>
      <c r="L114" s="2">
        <v>-2958.097027672351</v>
      </c>
      <c r="M114" s="2">
        <v>-4013.7657065246772</v>
      </c>
      <c r="N114" s="2">
        <v>-4858.3006496065382</v>
      </c>
    </row>
    <row r="115" spans="1:14" x14ac:dyDescent="0.25">
      <c r="A115" s="59" t="s">
        <v>1146</v>
      </c>
      <c r="B115" s="2">
        <v>45907.866559615839</v>
      </c>
      <c r="C115" s="2">
        <v>12244.642494543299</v>
      </c>
      <c r="D115" s="10">
        <v>1.4630000000000001</v>
      </c>
      <c r="E115" s="2">
        <v>3057.9796919953151</v>
      </c>
      <c r="F115" s="2">
        <v>871.89080820408526</v>
      </c>
      <c r="G115" s="2">
        <v>-767.67585463933756</v>
      </c>
      <c r="H115" s="2">
        <v>-2042.894370184222</v>
      </c>
      <c r="I115" s="2">
        <v>-3063.0691826201291</v>
      </c>
      <c r="J115" s="2">
        <v>-2.5447453124070312</v>
      </c>
      <c r="K115" s="2">
        <v>-1751.4158523453921</v>
      </c>
      <c r="L115" s="2">
        <v>-3063.0691826201291</v>
      </c>
      <c r="M115" s="2">
        <v>-4083.243995056037</v>
      </c>
      <c r="N115" s="2">
        <v>-4899.3838450047624</v>
      </c>
    </row>
    <row r="116" spans="1:14" x14ac:dyDescent="0.25">
      <c r="A116" s="59" t="s">
        <v>625</v>
      </c>
      <c r="B116" s="2">
        <v>45169.527758749631</v>
      </c>
      <c r="C116" s="2">
        <v>12041.411543836641</v>
      </c>
      <c r="D116" s="10">
        <v>1.4630000000000001</v>
      </c>
      <c r="E116" s="2">
        <v>3015.097709079902</v>
      </c>
      <c r="F116" s="2">
        <v>864.16781580611132</v>
      </c>
      <c r="G116" s="2">
        <v>-749.02960414923291</v>
      </c>
      <c r="H116" s="2">
        <v>-2003.7387085589451</v>
      </c>
      <c r="I116" s="2">
        <v>-3007.5059920867152</v>
      </c>
      <c r="J116" s="2">
        <v>3.7958584965963378</v>
      </c>
      <c r="K116" s="2">
        <v>-1716.948056122437</v>
      </c>
      <c r="L116" s="2">
        <v>-3007.5059920867129</v>
      </c>
      <c r="M116" s="2">
        <v>-4011.2732756144828</v>
      </c>
      <c r="N116" s="2">
        <v>-4814.2871024366987</v>
      </c>
    </row>
    <row r="117" spans="1:14" x14ac:dyDescent="0.25">
      <c r="A117" s="59" t="s">
        <v>1086</v>
      </c>
      <c r="B117" s="2">
        <v>26922.762127473139</v>
      </c>
      <c r="C117" s="2">
        <v>12027.640643870611</v>
      </c>
      <c r="D117" s="10">
        <v>1.4630000000000001</v>
      </c>
      <c r="E117" s="2">
        <v>-3053.3866013795669</v>
      </c>
      <c r="F117" s="2">
        <v>-4335.4228931640018</v>
      </c>
      <c r="G117" s="2">
        <v>-5296.9501120023288</v>
      </c>
      <c r="H117" s="2">
        <v>-6044.8046155432494</v>
      </c>
      <c r="I117" s="2">
        <v>-6643.0882183759859</v>
      </c>
      <c r="J117" s="2">
        <v>-4848.2374098777764</v>
      </c>
      <c r="K117" s="2">
        <v>-5873.8664433053254</v>
      </c>
      <c r="L117" s="2">
        <v>-6643.0882183759859</v>
      </c>
      <c r="M117" s="2">
        <v>-7241.3718212087224</v>
      </c>
      <c r="N117" s="2">
        <v>-7719.998703474912</v>
      </c>
    </row>
    <row r="118" spans="1:14" x14ac:dyDescent="0.25">
      <c r="A118" s="59" t="s">
        <v>1081</v>
      </c>
      <c r="B118" s="2">
        <v>22907.549884911601</v>
      </c>
      <c r="C118" s="2">
        <v>11851.55545662998</v>
      </c>
      <c r="D118" s="10">
        <v>1.4630000000000001</v>
      </c>
      <c r="E118" s="2">
        <v>-4215.7054949927779</v>
      </c>
      <c r="F118" s="2">
        <v>-5306.5412037980923</v>
      </c>
      <c r="G118" s="2">
        <v>-6124.6679854020786</v>
      </c>
      <c r="H118" s="2">
        <v>-6760.9888155385124</v>
      </c>
      <c r="I118" s="2">
        <v>-7270.0454796476588</v>
      </c>
      <c r="J118" s="2">
        <v>-5742.8754873202188</v>
      </c>
      <c r="K118" s="2">
        <v>-6615.54405436447</v>
      </c>
      <c r="L118" s="2">
        <v>-7270.0454796476588</v>
      </c>
      <c r="M118" s="2">
        <v>-7779.1021437568052</v>
      </c>
      <c r="N118" s="2">
        <v>-8186.3474750441228</v>
      </c>
    </row>
    <row r="119" spans="1:14" x14ac:dyDescent="0.25">
      <c r="A119" s="59" t="s">
        <v>1077</v>
      </c>
      <c r="B119" s="2">
        <v>46456.45085099453</v>
      </c>
      <c r="C119" s="2">
        <v>11748.098668070679</v>
      </c>
      <c r="D119" s="10">
        <v>1.4630000000000001</v>
      </c>
      <c r="E119" s="2">
        <v>3737.384948927493</v>
      </c>
      <c r="F119" s="2">
        <v>1525.1730036420381</v>
      </c>
      <c r="G119" s="2">
        <v>-133.98595532205221</v>
      </c>
      <c r="H119" s="2">
        <v>-1424.4429234052329</v>
      </c>
      <c r="I119" s="2">
        <v>-2456.8084978717779</v>
      </c>
      <c r="J119" s="2">
        <v>640.28822552785823</v>
      </c>
      <c r="K119" s="2">
        <v>-1129.4813307005061</v>
      </c>
      <c r="L119" s="2">
        <v>-2456.8084978717779</v>
      </c>
      <c r="M119" s="2">
        <v>-3489.1740723383232</v>
      </c>
      <c r="N119" s="2">
        <v>-4315.0665319115597</v>
      </c>
    </row>
    <row r="120" spans="1:14" x14ac:dyDescent="0.25">
      <c r="A120" s="59" t="s">
        <v>700</v>
      </c>
      <c r="B120" s="2">
        <v>45382.492266305228</v>
      </c>
      <c r="C120" s="2">
        <v>11628.03297973346</v>
      </c>
      <c r="D120" s="10">
        <v>1.4630000000000001</v>
      </c>
      <c r="E120" s="2">
        <v>3499.4644423682798</v>
      </c>
      <c r="F120" s="2">
        <v>1338.393382068032</v>
      </c>
      <c r="G120" s="2">
        <v>-282.40991315715468</v>
      </c>
      <c r="H120" s="2">
        <v>-1543.0346983323</v>
      </c>
      <c r="I120" s="2">
        <v>-2551.534526472416</v>
      </c>
      <c r="J120" s="2">
        <v>473.96495794793191</v>
      </c>
      <c r="K120" s="2">
        <v>-1254.8918902922669</v>
      </c>
      <c r="L120" s="2">
        <v>-2551.534526472416</v>
      </c>
      <c r="M120" s="2">
        <v>-3560.0343546125318</v>
      </c>
      <c r="N120" s="2">
        <v>-4366.8342171246259</v>
      </c>
    </row>
    <row r="121" spans="1:14" x14ac:dyDescent="0.25">
      <c r="A121" s="59" t="s">
        <v>1249</v>
      </c>
      <c r="B121" s="2">
        <v>43953.697814593317</v>
      </c>
      <c r="C121" s="2">
        <v>11520.81649705193</v>
      </c>
      <c r="D121" s="10">
        <v>1.4630000000000001</v>
      </c>
      <c r="E121" s="2">
        <v>3130.4161078125089</v>
      </c>
      <c r="F121" s="2">
        <v>1037.382878546161</v>
      </c>
      <c r="G121" s="2">
        <v>-532.39204340360084</v>
      </c>
      <c r="H121" s="2">
        <v>-1753.3280938089699</v>
      </c>
      <c r="I121" s="2">
        <v>-2730.0769341332671</v>
      </c>
      <c r="J121" s="2">
        <v>200.16958683962</v>
      </c>
      <c r="K121" s="2">
        <v>-1474.2569965734581</v>
      </c>
      <c r="L121" s="2">
        <v>-2730.0769341332671</v>
      </c>
      <c r="M121" s="2">
        <v>-3706.8257744575631</v>
      </c>
      <c r="N121" s="2">
        <v>-4488.2248467169993</v>
      </c>
    </row>
    <row r="122" spans="1:14" x14ac:dyDescent="0.25">
      <c r="A122" s="59" t="s">
        <v>632</v>
      </c>
      <c r="B122" s="2">
        <v>45283.051309908929</v>
      </c>
      <c r="C122" s="2">
        <v>11406.57924472261</v>
      </c>
      <c r="D122" s="10">
        <v>1.4630000000000001</v>
      </c>
      <c r="E122" s="2">
        <v>3687.7711919137018</v>
      </c>
      <c r="F122" s="2">
        <v>1531.435415251372</v>
      </c>
      <c r="G122" s="2">
        <v>-85.816417245376215</v>
      </c>
      <c r="H122" s="2">
        <v>-1343.678953631736</v>
      </c>
      <c r="I122" s="2">
        <v>-2349.968982740822</v>
      </c>
      <c r="J122" s="2">
        <v>668.90110458644085</v>
      </c>
      <c r="K122" s="2">
        <v>-1056.1675167434239</v>
      </c>
      <c r="L122" s="2">
        <v>-2349.968982740822</v>
      </c>
      <c r="M122" s="2">
        <v>-3356.2590118499088</v>
      </c>
      <c r="N122" s="2">
        <v>-4161.2910351371793</v>
      </c>
    </row>
    <row r="123" spans="1:14" x14ac:dyDescent="0.25">
      <c r="A123" s="59" t="s">
        <v>336</v>
      </c>
      <c r="B123" s="2">
        <v>38149.686088648748</v>
      </c>
      <c r="C123" s="2">
        <v>11248.05294821938</v>
      </c>
      <c r="D123" s="10">
        <v>1.4630000000000001</v>
      </c>
      <c r="E123" s="2">
        <v>1468.5090813302049</v>
      </c>
      <c r="F123" s="2">
        <v>-348.14263717687749</v>
      </c>
      <c r="G123" s="2">
        <v>-1710.631426057191</v>
      </c>
      <c r="H123" s="2">
        <v>-2770.3449285196571</v>
      </c>
      <c r="I123" s="2">
        <v>-3618.1157304896278</v>
      </c>
      <c r="J123" s="2">
        <v>-1074.803324579711</v>
      </c>
      <c r="K123" s="2">
        <v>-2528.1246993853779</v>
      </c>
      <c r="L123" s="2">
        <v>-3618.1157304896278</v>
      </c>
      <c r="M123" s="2">
        <v>-4465.8865324595999</v>
      </c>
      <c r="N123" s="2">
        <v>-5144.1031740355766</v>
      </c>
    </row>
    <row r="124" spans="1:14" x14ac:dyDescent="0.25">
      <c r="A124" s="59" t="s">
        <v>744</v>
      </c>
      <c r="B124" s="2">
        <v>29291.45846320608</v>
      </c>
      <c r="C124" s="2">
        <v>11043.080816170779</v>
      </c>
      <c r="D124" s="10">
        <v>1.4630000000000001</v>
      </c>
      <c r="E124" s="2">
        <v>-1279.261328435419</v>
      </c>
      <c r="F124" s="2">
        <v>-2674.0926838261862</v>
      </c>
      <c r="G124" s="2">
        <v>-3720.2162003692602</v>
      </c>
      <c r="H124" s="2">
        <v>-4533.8678243472068</v>
      </c>
      <c r="I124" s="2">
        <v>-5184.7891235295647</v>
      </c>
      <c r="J124" s="2">
        <v>-3232.0252259824911</v>
      </c>
      <c r="K124" s="2">
        <v>-4347.8903102951044</v>
      </c>
      <c r="L124" s="2">
        <v>-5184.7891235295638</v>
      </c>
      <c r="M124" s="2">
        <v>-5835.7104227119216</v>
      </c>
      <c r="N124" s="2">
        <v>-6356.4474620578076</v>
      </c>
    </row>
    <row r="125" spans="1:14" x14ac:dyDescent="0.25">
      <c r="A125" s="59" t="s">
        <v>745</v>
      </c>
      <c r="B125" s="2">
        <v>22822.812659916959</v>
      </c>
      <c r="C125" s="2">
        <v>10931.953983628009</v>
      </c>
      <c r="D125" s="10">
        <v>1.4630000000000001</v>
      </c>
      <c r="E125" s="2">
        <v>-3324.3497636556858</v>
      </c>
      <c r="F125" s="2">
        <v>-4411.150366508874</v>
      </c>
      <c r="G125" s="2">
        <v>-5226.2508186487657</v>
      </c>
      <c r="H125" s="2">
        <v>-5860.2178369797921</v>
      </c>
      <c r="I125" s="2">
        <v>-6367.3914516446139</v>
      </c>
      <c r="J125" s="2">
        <v>-4845.8706076501503</v>
      </c>
      <c r="K125" s="2">
        <v>-5715.3110899327012</v>
      </c>
      <c r="L125" s="2">
        <v>-6367.3914516446139</v>
      </c>
      <c r="M125" s="2">
        <v>-6874.5650663094348</v>
      </c>
      <c r="N125" s="2">
        <v>-7280.3039580412924</v>
      </c>
    </row>
    <row r="126" spans="1:14" x14ac:dyDescent="0.25">
      <c r="A126" s="59" t="s">
        <v>746</v>
      </c>
      <c r="B126" s="2">
        <v>43413.020742483503</v>
      </c>
      <c r="C126" s="2">
        <v>10914.97299816506</v>
      </c>
      <c r="D126" s="10">
        <v>1.4630000000000001</v>
      </c>
      <c r="E126" s="2">
        <v>3556.0339159961059</v>
      </c>
      <c r="F126" s="2">
        <v>1488.7472139730819</v>
      </c>
      <c r="G126" s="2">
        <v>-61.717812544186017</v>
      </c>
      <c r="H126" s="2">
        <v>-1267.635055390951</v>
      </c>
      <c r="I126" s="2">
        <v>-2232.3688496683608</v>
      </c>
      <c r="J126" s="2">
        <v>661.83253316387345</v>
      </c>
      <c r="K126" s="2">
        <v>-991.99682845454663</v>
      </c>
      <c r="L126" s="2">
        <v>-2232.3688496683608</v>
      </c>
      <c r="M126" s="2">
        <v>-3197.1026439457719</v>
      </c>
      <c r="N126" s="2">
        <v>-3968.8896793677009</v>
      </c>
    </row>
    <row r="127" spans="1:14" x14ac:dyDescent="0.25">
      <c r="A127" s="59" t="s">
        <v>1096</v>
      </c>
      <c r="B127" s="2">
        <v>40518.415490211693</v>
      </c>
      <c r="C127" s="2">
        <v>10810.005607598619</v>
      </c>
      <c r="D127" s="10">
        <v>1.4630000000000001</v>
      </c>
      <c r="E127" s="2">
        <v>2696.1328891386111</v>
      </c>
      <c r="F127" s="2">
        <v>766.68453246186436</v>
      </c>
      <c r="G127" s="2">
        <v>-680.40173504569611</v>
      </c>
      <c r="H127" s="2">
        <v>-1805.913276440466</v>
      </c>
      <c r="I127" s="2">
        <v>-2706.3225095562811</v>
      </c>
      <c r="J127" s="2">
        <v>-5.0948102088332234</v>
      </c>
      <c r="K127" s="2">
        <v>-1548.653495550232</v>
      </c>
      <c r="L127" s="2">
        <v>-2706.3225095562798</v>
      </c>
      <c r="M127" s="2">
        <v>-3606.7317426720961</v>
      </c>
      <c r="N127" s="2">
        <v>-4327.0591291647479</v>
      </c>
    </row>
    <row r="128" spans="1:14" x14ac:dyDescent="0.25">
      <c r="A128" s="59" t="s">
        <v>1107</v>
      </c>
      <c r="B128" s="2">
        <v>48906.229030883929</v>
      </c>
      <c r="C128" s="2">
        <v>10563.098747141539</v>
      </c>
      <c r="D128" s="10">
        <v>1.4630000000000001</v>
      </c>
      <c r="E128" s="2">
        <v>5738.9775964864384</v>
      </c>
      <c r="F128" s="2">
        <v>3410.1095473967289</v>
      </c>
      <c r="G128" s="2">
        <v>1663.4585105794449</v>
      </c>
      <c r="H128" s="2">
        <v>304.95214861044769</v>
      </c>
      <c r="I128" s="2">
        <v>-781.85294096475081</v>
      </c>
      <c r="J128" s="2">
        <v>2478.5623277608452</v>
      </c>
      <c r="K128" s="2">
        <v>615.46788848907636</v>
      </c>
      <c r="L128" s="2">
        <v>-781.85294096475081</v>
      </c>
      <c r="M128" s="2">
        <v>-1868.6580305399491</v>
      </c>
      <c r="N128" s="2">
        <v>-2738.1021022001082</v>
      </c>
    </row>
    <row r="129" spans="1:14" x14ac:dyDescent="0.25">
      <c r="A129" s="59" t="s">
        <v>1110</v>
      </c>
      <c r="B129" s="2">
        <v>21772.80710876219</v>
      </c>
      <c r="C129" s="2">
        <v>10420.125870674319</v>
      </c>
      <c r="D129" s="10">
        <v>1.4630000000000001</v>
      </c>
      <c r="E129" s="2">
        <v>-3162.523501086921</v>
      </c>
      <c r="F129" s="2">
        <v>-4199.3238395994058</v>
      </c>
      <c r="G129" s="2">
        <v>-4976.9240934837699</v>
      </c>
      <c r="H129" s="2">
        <v>-5581.7242909493862</v>
      </c>
      <c r="I129" s="2">
        <v>-6065.5644489218794</v>
      </c>
      <c r="J129" s="2">
        <v>-4614.0439750043997</v>
      </c>
      <c r="K129" s="2">
        <v>-5443.4842458143876</v>
      </c>
      <c r="L129" s="2">
        <v>-6065.5644489218794</v>
      </c>
      <c r="M129" s="2">
        <v>-6549.4046068943726</v>
      </c>
      <c r="N129" s="2">
        <v>-6936.4767332723668</v>
      </c>
    </row>
    <row r="130" spans="1:14" x14ac:dyDescent="0.25">
      <c r="A130" s="59" t="s">
        <v>645</v>
      </c>
      <c r="B130" s="2">
        <v>37432.219177777239</v>
      </c>
      <c r="C130" s="2">
        <v>10136.064126636849</v>
      </c>
      <c r="D130" s="10">
        <v>1.4630000000000001</v>
      </c>
      <c r="E130" s="2">
        <v>2341.3422659555622</v>
      </c>
      <c r="F130" s="2">
        <v>558.85563844235912</v>
      </c>
      <c r="G130" s="2">
        <v>-778.00933219254148</v>
      </c>
      <c r="H130" s="2">
        <v>-1817.7931982419091</v>
      </c>
      <c r="I130" s="2">
        <v>-2649.620291081404</v>
      </c>
      <c r="J130" s="2">
        <v>-154.1390125629205</v>
      </c>
      <c r="K130" s="2">
        <v>-1580.128314573481</v>
      </c>
      <c r="L130" s="2">
        <v>-2649.6202910814031</v>
      </c>
      <c r="M130" s="2">
        <v>-3481.4473839208972</v>
      </c>
      <c r="N130" s="2">
        <v>-4146.909058192492</v>
      </c>
    </row>
    <row r="131" spans="1:14" x14ac:dyDescent="0.25">
      <c r="A131" s="59" t="s">
        <v>755</v>
      </c>
      <c r="B131" s="2">
        <v>26740.180020757482</v>
      </c>
      <c r="C131" s="2">
        <v>10120.096440681649</v>
      </c>
      <c r="D131" s="10">
        <v>1.4630000000000001</v>
      </c>
      <c r="E131" s="2">
        <v>-1206.703100429158</v>
      </c>
      <c r="F131" s="2">
        <v>-2480.045006179515</v>
      </c>
      <c r="G131" s="2">
        <v>-3435.0514354922821</v>
      </c>
      <c r="H131" s="2">
        <v>-4177.834213846656</v>
      </c>
      <c r="I131" s="2">
        <v>-4772.0604365301551</v>
      </c>
      <c r="J131" s="2">
        <v>-2989.3817684796568</v>
      </c>
      <c r="K131" s="2">
        <v>-4008.0552930799408</v>
      </c>
      <c r="L131" s="2">
        <v>-4772.0604365301551</v>
      </c>
      <c r="M131" s="2">
        <v>-5366.2866592136543</v>
      </c>
      <c r="N131" s="2">
        <v>-5841.6676373604541</v>
      </c>
    </row>
    <row r="132" spans="1:14" x14ac:dyDescent="0.25">
      <c r="A132" s="59" t="s">
        <v>726</v>
      </c>
      <c r="B132" s="2">
        <v>30820.109955942851</v>
      </c>
      <c r="C132" s="2">
        <v>9529.4856287719103</v>
      </c>
      <c r="D132" s="10">
        <v>1.4630000000000001</v>
      </c>
      <c r="E132" s="2">
        <v>743.88435654237401</v>
      </c>
      <c r="F132" s="2">
        <v>-723.73992707395337</v>
      </c>
      <c r="G132" s="2">
        <v>-1824.458139786198</v>
      </c>
      <c r="H132" s="2">
        <v>-2680.5723052290541</v>
      </c>
      <c r="I132" s="2">
        <v>-3365.4636375833402</v>
      </c>
      <c r="J132" s="2">
        <v>-1310.7896405204831</v>
      </c>
      <c r="K132" s="2">
        <v>-2484.8890674135441</v>
      </c>
      <c r="L132" s="2">
        <v>-3365.4636375833402</v>
      </c>
      <c r="M132" s="2">
        <v>-4050.3549699376249</v>
      </c>
      <c r="N132" s="2">
        <v>-4598.2680358210537</v>
      </c>
    </row>
    <row r="133" spans="1:14" x14ac:dyDescent="0.25">
      <c r="A133" s="59" t="s">
        <v>756</v>
      </c>
      <c r="B133" s="2">
        <v>34698.50835208378</v>
      </c>
      <c r="C133" s="2">
        <v>9436.3628572692505</v>
      </c>
      <c r="D133" s="10">
        <v>1.4630000000000001</v>
      </c>
      <c r="E133" s="2">
        <v>2129.8065934253432</v>
      </c>
      <c r="F133" s="2">
        <v>477.49667189754291</v>
      </c>
      <c r="G133" s="2">
        <v>-761.73576924830559</v>
      </c>
      <c r="H133" s="2">
        <v>-1725.583223472855</v>
      </c>
      <c r="I133" s="2">
        <v>-2496.6611868524942</v>
      </c>
      <c r="J133" s="2">
        <v>-183.4272967135748</v>
      </c>
      <c r="K133" s="2">
        <v>-1505.2752339358151</v>
      </c>
      <c r="L133" s="2">
        <v>-2496.6611868524942</v>
      </c>
      <c r="M133" s="2">
        <v>-3267.7391502321329</v>
      </c>
      <c r="N133" s="2">
        <v>-3884.6015209358461</v>
      </c>
    </row>
    <row r="134" spans="1:14" x14ac:dyDescent="0.25">
      <c r="A134" s="59" t="s">
        <v>1104</v>
      </c>
      <c r="B134" s="2">
        <v>38228.387094802143</v>
      </c>
      <c r="C134" s="2">
        <v>9275.5134013473544</v>
      </c>
      <c r="D134" s="10">
        <v>1.4630000000000001</v>
      </c>
      <c r="E134" s="2">
        <v>3467.2822969200261</v>
      </c>
      <c r="F134" s="2">
        <v>1646.882911453258</v>
      </c>
      <c r="G134" s="2">
        <v>281.5833723531814</v>
      </c>
      <c r="H134" s="2">
        <v>-780.31626916909954</v>
      </c>
      <c r="I134" s="2">
        <v>-1629.8359823869259</v>
      </c>
      <c r="J134" s="2">
        <v>918.72315726655142</v>
      </c>
      <c r="K134" s="2">
        <v>-537.59635110686395</v>
      </c>
      <c r="L134" s="2">
        <v>-1629.835982386925</v>
      </c>
      <c r="M134" s="2">
        <v>-2479.355695604751</v>
      </c>
      <c r="N134" s="2">
        <v>-3158.9714661790108</v>
      </c>
    </row>
    <row r="135" spans="1:14" x14ac:dyDescent="0.25">
      <c r="A135" s="59" t="s">
        <v>1111</v>
      </c>
      <c r="B135" s="2">
        <v>35621.282311095769</v>
      </c>
      <c r="C135" s="2">
        <v>8973.9240812525422</v>
      </c>
      <c r="D135" s="10">
        <v>1.4630000000000001</v>
      </c>
      <c r="E135" s="2">
        <v>2899.836689112713</v>
      </c>
      <c r="F135" s="2">
        <v>1203.585150489105</v>
      </c>
      <c r="G135" s="2">
        <v>-68.603503478600032</v>
      </c>
      <c r="H135" s="2">
        <v>-1058.0835676757049</v>
      </c>
      <c r="I135" s="2">
        <v>-1849.6676190333881</v>
      </c>
      <c r="J135" s="2">
        <v>525.08453503966302</v>
      </c>
      <c r="K135" s="2">
        <v>-831.91669585922318</v>
      </c>
      <c r="L135" s="2">
        <v>-1849.6676190333881</v>
      </c>
      <c r="M135" s="2">
        <v>-2641.2516703910719</v>
      </c>
      <c r="N135" s="2">
        <v>-3274.5189114772188</v>
      </c>
    </row>
    <row r="136" spans="1:14" x14ac:dyDescent="0.25">
      <c r="A136" s="59" t="s">
        <v>734</v>
      </c>
      <c r="B136" s="2">
        <v>31101.909763198961</v>
      </c>
      <c r="C136" s="2">
        <v>8392.707085324786</v>
      </c>
      <c r="D136" s="10">
        <v>1.4630000000000001</v>
      </c>
      <c r="E136" s="2">
        <v>1974.5961690748679</v>
      </c>
      <c r="F136" s="2">
        <v>493.552847017776</v>
      </c>
      <c r="G136" s="2">
        <v>-617.22964452504493</v>
      </c>
      <c r="H136" s="2">
        <v>-1481.1715823916829</v>
      </c>
      <c r="I136" s="2">
        <v>-2172.3251326849932</v>
      </c>
      <c r="J136" s="2">
        <v>-98.864481805061587</v>
      </c>
      <c r="K136" s="2">
        <v>-1283.699139450737</v>
      </c>
      <c r="L136" s="2">
        <v>-2172.3251326849932</v>
      </c>
      <c r="M136" s="2">
        <v>-2863.4786829783029</v>
      </c>
      <c r="N136" s="2">
        <v>-3416.4015232129509</v>
      </c>
    </row>
    <row r="137" spans="1:14" x14ac:dyDescent="0.25">
      <c r="A137" s="59" t="s">
        <v>1147</v>
      </c>
      <c r="B137" s="2">
        <v>26183.607036918649</v>
      </c>
      <c r="C137" s="2">
        <v>7534.3311522088798</v>
      </c>
      <c r="D137" s="10">
        <v>1.4630000000000001</v>
      </c>
      <c r="E137" s="2">
        <v>1193.5378600973349</v>
      </c>
      <c r="F137" s="2">
        <v>-53.300570232124301</v>
      </c>
      <c r="G137" s="2">
        <v>-988.42939297921839</v>
      </c>
      <c r="H137" s="2">
        <v>-1715.7518106714031</v>
      </c>
      <c r="I137" s="2">
        <v>-2297.6097448251498</v>
      </c>
      <c r="J137" s="2">
        <v>-552.03594236390745</v>
      </c>
      <c r="K137" s="2">
        <v>-1549.5066866274749</v>
      </c>
      <c r="L137" s="2">
        <v>-2297.6097448251498</v>
      </c>
      <c r="M137" s="2">
        <v>-2879.4676789788982</v>
      </c>
      <c r="N137" s="2">
        <v>-3344.9540263018962</v>
      </c>
    </row>
    <row r="138" spans="1:14" x14ac:dyDescent="0.25">
      <c r="A138" s="59" t="s">
        <v>1136</v>
      </c>
      <c r="B138" s="2">
        <v>30277.38756420989</v>
      </c>
      <c r="C138" s="2">
        <v>7433.9164560480413</v>
      </c>
      <c r="D138" s="10">
        <v>1.4630000000000001</v>
      </c>
      <c r="E138" s="2">
        <v>2658.5460653552568</v>
      </c>
      <c r="F138" s="2">
        <v>1216.765705154786</v>
      </c>
      <c r="G138" s="2">
        <v>135.43043500443221</v>
      </c>
      <c r="H138" s="2">
        <v>-705.60810844584284</v>
      </c>
      <c r="I138" s="2">
        <v>-1378.438943206063</v>
      </c>
      <c r="J138" s="2">
        <v>640.05356107459738</v>
      </c>
      <c r="K138" s="2">
        <v>-513.37072708577944</v>
      </c>
      <c r="L138" s="2">
        <v>-1378.438943206063</v>
      </c>
      <c r="M138" s="2">
        <v>-2051.2697779662822</v>
      </c>
      <c r="N138" s="2">
        <v>-2589.5344457744591</v>
      </c>
    </row>
    <row r="139" spans="1:14" x14ac:dyDescent="0.25">
      <c r="A139" s="59" t="s">
        <v>334</v>
      </c>
      <c r="B139" s="2">
        <v>27683.58308895685</v>
      </c>
      <c r="C139" s="2">
        <v>7238.7998304392186</v>
      </c>
      <c r="D139" s="10">
        <v>1.4630000000000001</v>
      </c>
      <c r="E139" s="2">
        <v>1989.061199213065</v>
      </c>
      <c r="F139" s="2">
        <v>670.79533783416809</v>
      </c>
      <c r="G139" s="2">
        <v>-317.90405820000518</v>
      </c>
      <c r="H139" s="2">
        <v>-1086.8924773376959</v>
      </c>
      <c r="I139" s="2">
        <v>-1702.0832126478481</v>
      </c>
      <c r="J139" s="2">
        <v>143.48899328261001</v>
      </c>
      <c r="K139" s="2">
        <v>-911.12369582050815</v>
      </c>
      <c r="L139" s="2">
        <v>-1702.0832126478469</v>
      </c>
      <c r="M139" s="2">
        <v>-2317.273947958</v>
      </c>
      <c r="N139" s="2">
        <v>-2809.426536206121</v>
      </c>
    </row>
    <row r="140" spans="1:14" x14ac:dyDescent="0.25">
      <c r="A140" s="59" t="s">
        <v>1143</v>
      </c>
      <c r="B140" s="2">
        <v>27099.480746680762</v>
      </c>
      <c r="C140" s="2">
        <v>7208.24707861555</v>
      </c>
      <c r="D140" s="10">
        <v>1.4630000000000001</v>
      </c>
      <c r="E140" s="2">
        <v>1824.913170278038</v>
      </c>
      <c r="F140" s="2">
        <v>534.46170615038227</v>
      </c>
      <c r="G140" s="2">
        <v>-433.3768919453596</v>
      </c>
      <c r="H140" s="2">
        <v>-1186.1402460198251</v>
      </c>
      <c r="I140" s="2">
        <v>-1788.3509292793981</v>
      </c>
      <c r="J140" s="2">
        <v>18.281120499320419</v>
      </c>
      <c r="K140" s="2">
        <v>-1014.080050802803</v>
      </c>
      <c r="L140" s="2">
        <v>-1788.350929279397</v>
      </c>
      <c r="M140" s="2">
        <v>-2390.5616125389702</v>
      </c>
      <c r="N140" s="2">
        <v>-2872.3301591466279</v>
      </c>
    </row>
    <row r="141" spans="1:14" x14ac:dyDescent="0.25">
      <c r="A141" s="59" t="s">
        <v>784</v>
      </c>
      <c r="B141" s="2">
        <v>38191.391907073419</v>
      </c>
      <c r="C141" s="2">
        <v>7164.2474185749761</v>
      </c>
      <c r="D141" s="10">
        <v>1.4630000000000001</v>
      </c>
      <c r="E141" s="2">
        <v>5566.2165504494969</v>
      </c>
      <c r="F141" s="2">
        <v>3747.5788405888579</v>
      </c>
      <c r="G141" s="2">
        <v>2383.6005581933791</v>
      </c>
      <c r="H141" s="2">
        <v>1322.728560774673</v>
      </c>
      <c r="I141" s="2">
        <v>474.03096283970808</v>
      </c>
      <c r="J141" s="2">
        <v>3020.123756644603</v>
      </c>
      <c r="K141" s="2">
        <v>1565.213588756091</v>
      </c>
      <c r="L141" s="2">
        <v>474.03096283970808</v>
      </c>
      <c r="M141" s="2">
        <v>-374.66663509525642</v>
      </c>
      <c r="N141" s="2">
        <v>-1053.624713443229</v>
      </c>
    </row>
    <row r="142" spans="1:14" x14ac:dyDescent="0.25">
      <c r="A142" s="59" t="s">
        <v>695</v>
      </c>
      <c r="B142" s="2">
        <v>26574.839749906951</v>
      </c>
      <c r="C142" s="2">
        <v>6940.7392531730584</v>
      </c>
      <c r="D142" s="10">
        <v>1.4630000000000001</v>
      </c>
      <c r="E142" s="2">
        <v>1917.5406634625911</v>
      </c>
      <c r="F142" s="2">
        <v>652.07210394321191</v>
      </c>
      <c r="G142" s="2">
        <v>-297.02931569632159</v>
      </c>
      <c r="H142" s="2">
        <v>-1035.2193087492919</v>
      </c>
      <c r="I142" s="2">
        <v>-1625.7713031916689</v>
      </c>
      <c r="J142" s="2">
        <v>145.8846801354621</v>
      </c>
      <c r="K142" s="2">
        <v>-866.49016748004124</v>
      </c>
      <c r="L142" s="2">
        <v>-1625.771303191668</v>
      </c>
      <c r="M142" s="2">
        <v>-2216.323297634045</v>
      </c>
      <c r="N142" s="2">
        <v>-2688.7648931879471</v>
      </c>
    </row>
    <row r="143" spans="1:14" x14ac:dyDescent="0.25">
      <c r="A143" s="59" t="s">
        <v>1269</v>
      </c>
      <c r="B143" s="2">
        <v>25652.01675750966</v>
      </c>
      <c r="C143" s="2">
        <v>6709.5256097464408</v>
      </c>
      <c r="D143" s="10">
        <v>1.4630000000000001</v>
      </c>
      <c r="E143" s="2">
        <v>1841.1466427567791</v>
      </c>
      <c r="F143" s="2">
        <v>619.62203525631958</v>
      </c>
      <c r="G143" s="2">
        <v>-296.52142036902569</v>
      </c>
      <c r="H143" s="2">
        <v>-1009.077441410961</v>
      </c>
      <c r="I143" s="2">
        <v>-1579.1222582445091</v>
      </c>
      <c r="J143" s="2">
        <v>131.01219225613659</v>
      </c>
      <c r="K143" s="2">
        <v>-846.20749374423212</v>
      </c>
      <c r="L143" s="2">
        <v>-1579.122258244508</v>
      </c>
      <c r="M143" s="2">
        <v>-2149.1670750780559</v>
      </c>
      <c r="N143" s="2">
        <v>-2605.2029285448939</v>
      </c>
    </row>
    <row r="144" spans="1:14" x14ac:dyDescent="0.25">
      <c r="A144" s="59" t="s">
        <v>1149</v>
      </c>
      <c r="B144" s="2">
        <v>24622.040072805969</v>
      </c>
      <c r="C144" s="2">
        <v>6466.3390143610022</v>
      </c>
      <c r="D144" s="10">
        <v>1.4630000000000001</v>
      </c>
      <c r="E144" s="2">
        <v>1741.007676574322</v>
      </c>
      <c r="F144" s="2">
        <v>568.52957786927527</v>
      </c>
      <c r="G144" s="2">
        <v>-310.82899615950919</v>
      </c>
      <c r="H144" s="2">
        <v>-994.77455373745306</v>
      </c>
      <c r="I144" s="2">
        <v>-1541.930999799808</v>
      </c>
      <c r="J144" s="2">
        <v>99.538338387257681</v>
      </c>
      <c r="K144" s="2">
        <v>-838.44414057677932</v>
      </c>
      <c r="L144" s="2">
        <v>-1541.9309997998071</v>
      </c>
      <c r="M144" s="2">
        <v>-2089.087445862162</v>
      </c>
      <c r="N144" s="2">
        <v>-2526.8126027120461</v>
      </c>
    </row>
    <row r="145" spans="1:14" x14ac:dyDescent="0.25">
      <c r="A145" s="59" t="s">
        <v>785</v>
      </c>
      <c r="B145" s="2">
        <v>23729.757068674571</v>
      </c>
      <c r="C145" s="2">
        <v>6430.1027133889511</v>
      </c>
      <c r="D145" s="10">
        <v>1.4630000000000001</v>
      </c>
      <c r="E145" s="2">
        <v>1479.8163095025709</v>
      </c>
      <c r="F145" s="2">
        <v>349.82787766092503</v>
      </c>
      <c r="G145" s="2">
        <v>-497.6634462203092</v>
      </c>
      <c r="H145" s="2">
        <v>-1156.8233647946031</v>
      </c>
      <c r="I145" s="2">
        <v>-1684.151299654038</v>
      </c>
      <c r="J145" s="2">
        <v>-102.1674950757333</v>
      </c>
      <c r="K145" s="2">
        <v>-1006.15824054905</v>
      </c>
      <c r="L145" s="2">
        <v>-1684.151299654038</v>
      </c>
      <c r="M145" s="2">
        <v>-2211.4792345134729</v>
      </c>
      <c r="N145" s="2">
        <v>-2633.3415824010199</v>
      </c>
    </row>
    <row r="146" spans="1:14" x14ac:dyDescent="0.25">
      <c r="A146" s="59" t="s">
        <v>977</v>
      </c>
      <c r="B146" s="2">
        <v>18651.426787363249</v>
      </c>
      <c r="C146" s="2">
        <v>6183.4431474570238</v>
      </c>
      <c r="D146" s="10">
        <v>1.4630000000000001</v>
      </c>
      <c r="E146" s="2">
        <v>33.699114997392833</v>
      </c>
      <c r="F146" s="2">
        <v>-854.46406535323877</v>
      </c>
      <c r="G146" s="2">
        <v>-1520.586450616212</v>
      </c>
      <c r="H146" s="2">
        <v>-2038.6816391540799</v>
      </c>
      <c r="I146" s="2">
        <v>-2453.1577899843742</v>
      </c>
      <c r="J146" s="2">
        <v>-1209.7293374934909</v>
      </c>
      <c r="K146" s="2">
        <v>-1920.2598817739949</v>
      </c>
      <c r="L146" s="2">
        <v>-2453.1577899843742</v>
      </c>
      <c r="M146" s="2">
        <v>-2867.6339408146682</v>
      </c>
      <c r="N146" s="2">
        <v>-3199.2148614789039</v>
      </c>
    </row>
    <row r="147" spans="1:14" x14ac:dyDescent="0.25">
      <c r="A147" s="59" t="s">
        <v>788</v>
      </c>
      <c r="B147" s="2">
        <v>28151.715157732131</v>
      </c>
      <c r="C147" s="2">
        <v>6129.2424732514728</v>
      </c>
      <c r="D147" s="10">
        <v>1.4630000000000001</v>
      </c>
      <c r="E147" s="2">
        <v>3254.662579325905</v>
      </c>
      <c r="F147" s="2">
        <v>1914.1047146719941</v>
      </c>
      <c r="G147" s="2">
        <v>908.68631618156087</v>
      </c>
      <c r="H147" s="2">
        <v>126.69422846677941</v>
      </c>
      <c r="I147" s="2">
        <v>-498.89944170504617</v>
      </c>
      <c r="J147" s="2">
        <v>1377.881568810431</v>
      </c>
      <c r="K147" s="2">
        <v>305.43527708730107</v>
      </c>
      <c r="L147" s="2">
        <v>-498.89944170504532</v>
      </c>
      <c r="M147" s="2">
        <v>-1124.4931118768709</v>
      </c>
      <c r="N147" s="2">
        <v>-1624.9680480143311</v>
      </c>
    </row>
    <row r="148" spans="1:14" x14ac:dyDescent="0.25">
      <c r="A148" s="59" t="s">
        <v>1215</v>
      </c>
      <c r="B148" s="2">
        <v>20815.926631133541</v>
      </c>
      <c r="C148" s="2">
        <v>5965.5303090833604</v>
      </c>
      <c r="D148" s="10">
        <v>1.4630000000000001</v>
      </c>
      <c r="E148" s="2">
        <v>973.11190129448551</v>
      </c>
      <c r="F148" s="2">
        <v>-18.1227001880643</v>
      </c>
      <c r="G148" s="2">
        <v>-761.54865129997597</v>
      </c>
      <c r="H148" s="2">
        <v>-1339.7688354981301</v>
      </c>
      <c r="I148" s="2">
        <v>-1802.3449828566529</v>
      </c>
      <c r="J148" s="2">
        <v>-414.61654078108307</v>
      </c>
      <c r="K148" s="2">
        <v>-1207.6042219671231</v>
      </c>
      <c r="L148" s="2">
        <v>-1802.3449828566529</v>
      </c>
      <c r="M148" s="2">
        <v>-2264.9211302151762</v>
      </c>
      <c r="N148" s="2">
        <v>-2634.9820481019942</v>
      </c>
    </row>
    <row r="149" spans="1:14" x14ac:dyDescent="0.25">
      <c r="A149" s="59" t="s">
        <v>1058</v>
      </c>
      <c r="B149" s="2">
        <v>22484.933812029249</v>
      </c>
      <c r="C149" s="2">
        <v>5947.1706568902046</v>
      </c>
      <c r="D149" s="10">
        <v>1.4630000000000001</v>
      </c>
      <c r="E149" s="2">
        <v>1547.807280452879</v>
      </c>
      <c r="F149" s="2">
        <v>477.09614654672441</v>
      </c>
      <c r="G149" s="2">
        <v>-325.93720388289148</v>
      </c>
      <c r="H149" s="2">
        <v>-950.51869866148172</v>
      </c>
      <c r="I149" s="2">
        <v>-1450.1838944843539</v>
      </c>
      <c r="J149" s="2">
        <v>48.811692984262663</v>
      </c>
      <c r="K149" s="2">
        <v>-807.75721414066084</v>
      </c>
      <c r="L149" s="2">
        <v>-1450.1838944843539</v>
      </c>
      <c r="M149" s="2">
        <v>-1949.8490903072261</v>
      </c>
      <c r="N149" s="2">
        <v>-2349.5812469655239</v>
      </c>
    </row>
    <row r="150" spans="1:14" x14ac:dyDescent="0.25">
      <c r="A150" s="59" t="s">
        <v>701</v>
      </c>
      <c r="B150" s="2">
        <v>24405.965704907121</v>
      </c>
      <c r="C150" s="2">
        <v>5873.0122851351543</v>
      </c>
      <c r="D150" s="10">
        <v>1.4630000000000001</v>
      </c>
      <c r="E150" s="2">
        <v>2262.3096165005518</v>
      </c>
      <c r="F150" s="2">
        <v>1100.1207734097361</v>
      </c>
      <c r="G150" s="2">
        <v>228.479141091625</v>
      </c>
      <c r="H150" s="2">
        <v>-449.46435071135062</v>
      </c>
      <c r="I150" s="2">
        <v>-991.81914415373103</v>
      </c>
      <c r="J150" s="2">
        <v>635.24523617341038</v>
      </c>
      <c r="K150" s="2">
        <v>-294.50583829924199</v>
      </c>
      <c r="L150" s="2">
        <v>-991.81914415373103</v>
      </c>
      <c r="M150" s="2">
        <v>-1534.173937596112</v>
      </c>
      <c r="N150" s="2">
        <v>-1968.057772350016</v>
      </c>
    </row>
    <row r="151" spans="1:14" x14ac:dyDescent="0.25">
      <c r="A151" s="59" t="s">
        <v>786</v>
      </c>
      <c r="B151" s="2">
        <v>21987.651953307199</v>
      </c>
      <c r="C151" s="2">
        <v>5407.1939705337727</v>
      </c>
      <c r="D151" s="10">
        <v>1.4630000000000001</v>
      </c>
      <c r="E151" s="2">
        <v>1922.0233472352941</v>
      </c>
      <c r="F151" s="2">
        <v>874.99230183971304</v>
      </c>
      <c r="G151" s="2">
        <v>89.719017793026978</v>
      </c>
      <c r="H151" s="2">
        <v>-521.04909202106228</v>
      </c>
      <c r="I151" s="2">
        <v>-1009.663579872333</v>
      </c>
      <c r="J151" s="2">
        <v>456.17988368148048</v>
      </c>
      <c r="K151" s="2">
        <v>-381.44495263498447</v>
      </c>
      <c r="L151" s="2">
        <v>-1009.663579872333</v>
      </c>
      <c r="M151" s="2">
        <v>-1498.278067723604</v>
      </c>
      <c r="N151" s="2">
        <v>-1889.1696580046209</v>
      </c>
    </row>
    <row r="152" spans="1:14" x14ac:dyDescent="0.25">
      <c r="A152" s="59" t="s">
        <v>789</v>
      </c>
      <c r="B152" s="2">
        <v>21854.152184980081</v>
      </c>
      <c r="C152" s="2">
        <v>5205.8264768232921</v>
      </c>
      <c r="D152" s="10">
        <v>1.4630000000000001</v>
      </c>
      <c r="E152" s="2">
        <v>2078.8909181700669</v>
      </c>
      <c r="F152" s="2">
        <v>1038.217004599587</v>
      </c>
      <c r="G152" s="2">
        <v>257.71156942172729</v>
      </c>
      <c r="H152" s="2">
        <v>-349.34821349438607</v>
      </c>
      <c r="I152" s="2">
        <v>-834.99603982727695</v>
      </c>
      <c r="J152" s="2">
        <v>621.94743917139567</v>
      </c>
      <c r="K152" s="2">
        <v>-210.59169168498829</v>
      </c>
      <c r="L152" s="2">
        <v>-834.99603982727604</v>
      </c>
      <c r="M152" s="2">
        <v>-1320.6438661601669</v>
      </c>
      <c r="N152" s="2">
        <v>-1709.162127226479</v>
      </c>
    </row>
    <row r="153" spans="1:14" x14ac:dyDescent="0.25">
      <c r="A153" s="59" t="s">
        <v>683</v>
      </c>
      <c r="B153" s="2">
        <v>14776.00794361549</v>
      </c>
      <c r="C153" s="2">
        <v>3926.0538201215759</v>
      </c>
      <c r="D153" s="10">
        <v>1.4630000000000001</v>
      </c>
      <c r="E153" s="2">
        <v>999.2821610835872</v>
      </c>
      <c r="F153" s="2">
        <v>295.66273519713559</v>
      </c>
      <c r="G153" s="2">
        <v>-232.05183421770329</v>
      </c>
      <c r="H153" s="2">
        <v>-642.49649931813383</v>
      </c>
      <c r="I153" s="2">
        <v>-970.85223139847767</v>
      </c>
      <c r="J153" s="2">
        <v>14.21496484255522</v>
      </c>
      <c r="K153" s="2">
        <v>-548.68057586660643</v>
      </c>
      <c r="L153" s="2">
        <v>-970.85223139847767</v>
      </c>
      <c r="M153" s="2">
        <v>-1299.207963478822</v>
      </c>
      <c r="N153" s="2">
        <v>-1561.8925491430971</v>
      </c>
    </row>
    <row r="154" spans="1:14" x14ac:dyDescent="0.25">
      <c r="A154" s="59" t="s">
        <v>668</v>
      </c>
      <c r="B154" s="2">
        <v>4087.9043029262539</v>
      </c>
      <c r="C154" s="2">
        <v>1157.16399720407</v>
      </c>
      <c r="D154" s="10">
        <v>1.4630000000000001</v>
      </c>
      <c r="E154" s="2">
        <v>205.47077043801531</v>
      </c>
      <c r="F154" s="2">
        <v>10.8086607748603</v>
      </c>
      <c r="G154" s="2">
        <v>-135.18792147250599</v>
      </c>
      <c r="H154" s="2">
        <v>-248.74081877601299</v>
      </c>
      <c r="I154" s="2">
        <v>-339.58313661881868</v>
      </c>
      <c r="J154" s="2">
        <v>-67.056183090401646</v>
      </c>
      <c r="K154" s="2">
        <v>-222.78587082092571</v>
      </c>
      <c r="L154" s="2">
        <v>-339.58313661881868</v>
      </c>
      <c r="M154" s="2">
        <v>-430.42545446162433</v>
      </c>
      <c r="N154" s="2">
        <v>-503.09930873586882</v>
      </c>
    </row>
    <row r="155" spans="1:14" x14ac:dyDescent="0.25">
      <c r="A155" s="59" t="s">
        <v>979</v>
      </c>
      <c r="B155" s="2">
        <v>2816.6415941985961</v>
      </c>
      <c r="C155" s="2">
        <v>941.56505224445277</v>
      </c>
      <c r="D155" s="10">
        <v>1.4630000000000001</v>
      </c>
      <c r="E155" s="2">
        <v>-2.6845208449207121</v>
      </c>
      <c r="F155" s="2">
        <v>-136.81031104485379</v>
      </c>
      <c r="G155" s="2">
        <v>-237.40465369480381</v>
      </c>
      <c r="H155" s="2">
        <v>-315.64469797809812</v>
      </c>
      <c r="I155" s="2">
        <v>-378.23673340473351</v>
      </c>
      <c r="J155" s="2">
        <v>-190.46062712482711</v>
      </c>
      <c r="K155" s="2">
        <v>-297.76125928477359</v>
      </c>
      <c r="L155" s="2">
        <v>-378.23673340473351</v>
      </c>
      <c r="M155" s="2">
        <v>-440.82876883136902</v>
      </c>
      <c r="N155" s="2">
        <v>-490.90239717267741</v>
      </c>
    </row>
    <row r="156" spans="1:14" x14ac:dyDescent="0.25">
      <c r="A156" s="59" t="s">
        <v>737</v>
      </c>
      <c r="B156" s="2">
        <v>41815.843498810893</v>
      </c>
      <c r="C156" s="2">
        <v>911.56484080720315</v>
      </c>
      <c r="D156" s="10">
        <v>1.4630000000000001</v>
      </c>
      <c r="E156" s="2">
        <v>13027.04965879643</v>
      </c>
      <c r="F156" s="2">
        <v>11035.81901599591</v>
      </c>
      <c r="G156" s="2">
        <v>9542.3960338955203</v>
      </c>
      <c r="H156" s="2">
        <v>8380.8448255952171</v>
      </c>
      <c r="I156" s="2">
        <v>7451.6038589549753</v>
      </c>
      <c r="J156" s="2">
        <v>10239.326758875701</v>
      </c>
      <c r="K156" s="2">
        <v>8646.342244635287</v>
      </c>
      <c r="L156" s="2">
        <v>7451.6038589549753</v>
      </c>
      <c r="M156" s="2">
        <v>6522.3628923147326</v>
      </c>
      <c r="N156" s="2">
        <v>5778.9701190025398</v>
      </c>
    </row>
    <row r="157" spans="1:14" x14ac:dyDescent="0.25">
      <c r="A157" s="59" t="s">
        <v>1020</v>
      </c>
      <c r="B157" s="2">
        <v>1282.982666766869</v>
      </c>
      <c r="C157" s="2">
        <v>530.01191290176439</v>
      </c>
      <c r="D157" s="10">
        <v>1.4630000000000001</v>
      </c>
      <c r="E157" s="2">
        <v>-102.3510239794748</v>
      </c>
      <c r="F157" s="2">
        <v>-163.44543668265899</v>
      </c>
      <c r="G157" s="2">
        <v>-209.2662462100472</v>
      </c>
      <c r="H157" s="2">
        <v>-244.90465362023801</v>
      </c>
      <c r="I157" s="2">
        <v>-273.41537954839072</v>
      </c>
      <c r="J157" s="2">
        <v>-187.8832017639327</v>
      </c>
      <c r="K157" s="2">
        <v>-236.75873192648001</v>
      </c>
      <c r="L157" s="2">
        <v>-273.4153795483906</v>
      </c>
      <c r="M157" s="2">
        <v>-301.92610547654328</v>
      </c>
      <c r="N157" s="2">
        <v>-324.73468621906528</v>
      </c>
    </row>
    <row r="158" spans="1:14" x14ac:dyDescent="0.25">
      <c r="A158" s="59" t="s">
        <v>1150</v>
      </c>
      <c r="B158" s="2">
        <v>25020.36345330215</v>
      </c>
      <c r="C158" s="2">
        <v>225.20573554669809</v>
      </c>
      <c r="D158" s="10">
        <v>1.4630000000000001</v>
      </c>
      <c r="E158" s="2">
        <v>8114.9154155540191</v>
      </c>
      <c r="F158" s="2">
        <v>6923.4695368253451</v>
      </c>
      <c r="G158" s="2">
        <v>6029.8851277788399</v>
      </c>
      <c r="H158" s="2">
        <v>5334.8750318537795</v>
      </c>
      <c r="I158" s="2">
        <v>4778.8669551137327</v>
      </c>
      <c r="J158" s="2">
        <v>6446.8911853338759</v>
      </c>
      <c r="K158" s="2">
        <v>5493.7344823509366</v>
      </c>
      <c r="L158" s="2">
        <v>4778.8669551137327</v>
      </c>
      <c r="M158" s="2">
        <v>4222.858878373685</v>
      </c>
      <c r="N158" s="2">
        <v>3778.0524169816458</v>
      </c>
    </row>
    <row r="159" spans="1:14" x14ac:dyDescent="0.25">
      <c r="A159" s="59" t="s">
        <v>1164</v>
      </c>
      <c r="B159" s="2">
        <v>0</v>
      </c>
      <c r="C159" s="2">
        <v>0</v>
      </c>
      <c r="D159" s="10">
        <v>1.4630000000000001</v>
      </c>
      <c r="E159" s="2">
        <v>0</v>
      </c>
      <c r="F159" s="2">
        <v>0</v>
      </c>
      <c r="G159" s="2">
        <v>0</v>
      </c>
      <c r="H159" s="2">
        <v>0</v>
      </c>
      <c r="I159" s="2">
        <v>0</v>
      </c>
      <c r="J159" s="2">
        <v>0</v>
      </c>
      <c r="K159" s="2">
        <v>0</v>
      </c>
      <c r="L159" s="2">
        <v>0</v>
      </c>
      <c r="M159" s="2">
        <v>0</v>
      </c>
      <c r="N159" s="2">
        <v>0</v>
      </c>
    </row>
    <row r="160" spans="1:14" x14ac:dyDescent="0.25">
      <c r="A160" s="59" t="s">
        <v>975</v>
      </c>
      <c r="B160" s="2">
        <v>0</v>
      </c>
      <c r="C160" s="2">
        <v>0</v>
      </c>
      <c r="D160" s="10">
        <v>1.4630000000000001</v>
      </c>
      <c r="E160" s="2">
        <v>0</v>
      </c>
      <c r="F160" s="2">
        <v>0</v>
      </c>
      <c r="G160" s="2">
        <v>0</v>
      </c>
      <c r="H160" s="2">
        <v>0</v>
      </c>
      <c r="I160" s="2">
        <v>0</v>
      </c>
      <c r="J160" s="2">
        <v>0</v>
      </c>
      <c r="K160" s="2">
        <v>0</v>
      </c>
      <c r="L160" s="2">
        <v>0</v>
      </c>
      <c r="M160" s="2">
        <v>0</v>
      </c>
      <c r="N160" s="2">
        <v>0</v>
      </c>
    </row>
    <row r="161" spans="1:14" x14ac:dyDescent="0.25">
      <c r="A161" s="59" t="s">
        <v>1194</v>
      </c>
      <c r="B161" s="2"/>
      <c r="C161" s="2"/>
      <c r="D161" s="10">
        <v>1.4630000000000001</v>
      </c>
      <c r="E161" s="2"/>
      <c r="F161" s="2"/>
      <c r="G161" s="2"/>
      <c r="H161" s="2"/>
      <c r="I161" s="2"/>
      <c r="J161" s="2"/>
      <c r="K161" s="2"/>
      <c r="L161" s="2"/>
      <c r="M161" s="2"/>
      <c r="N161" s="2"/>
    </row>
    <row r="162" spans="1:14" x14ac:dyDescent="0.25">
      <c r="A162" s="59" t="s">
        <v>1029</v>
      </c>
      <c r="B162" s="2">
        <v>0</v>
      </c>
      <c r="C162" s="2">
        <v>0</v>
      </c>
      <c r="D162" s="10">
        <v>1.4630000000000001</v>
      </c>
      <c r="E162" s="2">
        <v>0</v>
      </c>
      <c r="F162" s="2">
        <v>0</v>
      </c>
      <c r="G162" s="2">
        <v>0</v>
      </c>
      <c r="H162" s="2">
        <v>0</v>
      </c>
      <c r="I162" s="2">
        <v>0</v>
      </c>
      <c r="J162" s="2">
        <v>0</v>
      </c>
      <c r="K162" s="2">
        <v>0</v>
      </c>
      <c r="L162" s="2">
        <v>0</v>
      </c>
      <c r="M162" s="2">
        <v>0</v>
      </c>
      <c r="N162" s="2">
        <v>0</v>
      </c>
    </row>
    <row r="163" spans="1:14" x14ac:dyDescent="0.25">
      <c r="A163" s="59" t="s">
        <v>1285</v>
      </c>
      <c r="B163" s="2"/>
      <c r="C163" s="2"/>
      <c r="D163" s="10">
        <v>1.4630000000000001</v>
      </c>
      <c r="E163" s="2"/>
      <c r="F163" s="2"/>
      <c r="G163" s="2"/>
      <c r="H163" s="2"/>
      <c r="I163" s="2"/>
      <c r="J163" s="2"/>
      <c r="K163" s="2"/>
      <c r="L163" s="2"/>
      <c r="M163" s="2"/>
      <c r="N163" s="2"/>
    </row>
    <row r="164" spans="1:14" x14ac:dyDescent="0.25">
      <c r="A164" s="59" t="s">
        <v>1030</v>
      </c>
      <c r="B164" s="2">
        <v>0</v>
      </c>
      <c r="C164" s="2">
        <v>0</v>
      </c>
      <c r="D164" s="10">
        <v>1.4630000000000001</v>
      </c>
      <c r="E164" s="2">
        <v>0</v>
      </c>
      <c r="F164" s="2">
        <v>0</v>
      </c>
      <c r="G164" s="2">
        <v>0</v>
      </c>
      <c r="H164" s="2">
        <v>0</v>
      </c>
      <c r="I164" s="2">
        <v>0</v>
      </c>
      <c r="J164" s="2">
        <v>0</v>
      </c>
      <c r="K164" s="2">
        <v>0</v>
      </c>
      <c r="L164" s="2">
        <v>0</v>
      </c>
      <c r="M164" s="2">
        <v>0</v>
      </c>
      <c r="N164" s="2">
        <v>0</v>
      </c>
    </row>
    <row r="165" spans="1:14" x14ac:dyDescent="0.25">
      <c r="A165" s="59" t="s">
        <v>1180</v>
      </c>
      <c r="B165" s="2">
        <v>0</v>
      </c>
      <c r="C165" s="2">
        <v>0</v>
      </c>
      <c r="D165" s="10">
        <v>1.4630000000000001</v>
      </c>
      <c r="E165" s="2">
        <v>0</v>
      </c>
      <c r="F165" s="2">
        <v>0</v>
      </c>
      <c r="G165" s="2">
        <v>0</v>
      </c>
      <c r="H165" s="2">
        <v>0</v>
      </c>
      <c r="I165" s="2">
        <v>0</v>
      </c>
      <c r="J165" s="2">
        <v>0</v>
      </c>
      <c r="K165" s="2">
        <v>0</v>
      </c>
      <c r="L165" s="2">
        <v>0</v>
      </c>
      <c r="M165" s="2">
        <v>0</v>
      </c>
      <c r="N165" s="2">
        <v>0</v>
      </c>
    </row>
    <row r="166" spans="1:14" x14ac:dyDescent="0.25">
      <c r="A166" s="59" t="s">
        <v>1031</v>
      </c>
      <c r="B166" s="2">
        <v>0</v>
      </c>
      <c r="C166" s="2">
        <v>0</v>
      </c>
      <c r="D166" s="10">
        <v>1.4630000000000001</v>
      </c>
      <c r="E166" s="2">
        <v>0</v>
      </c>
      <c r="F166" s="2">
        <v>0</v>
      </c>
      <c r="G166" s="2">
        <v>0</v>
      </c>
      <c r="H166" s="2">
        <v>0</v>
      </c>
      <c r="I166" s="2">
        <v>0</v>
      </c>
      <c r="J166" s="2">
        <v>0</v>
      </c>
      <c r="K166" s="2">
        <v>0</v>
      </c>
      <c r="L166" s="2">
        <v>0</v>
      </c>
      <c r="M166" s="2">
        <v>0</v>
      </c>
      <c r="N166" s="2">
        <v>0</v>
      </c>
    </row>
    <row r="167" spans="1:14" x14ac:dyDescent="0.25">
      <c r="A167" s="59" t="s">
        <v>1220</v>
      </c>
      <c r="B167" s="2"/>
      <c r="C167" s="2"/>
      <c r="D167" s="10">
        <v>1.4630000000000001</v>
      </c>
      <c r="E167" s="2"/>
      <c r="F167" s="2"/>
      <c r="G167" s="2"/>
      <c r="H167" s="2"/>
      <c r="I167" s="2"/>
      <c r="J167" s="2"/>
      <c r="K167" s="2"/>
      <c r="L167" s="2"/>
      <c r="M167" s="2"/>
      <c r="N167" s="2"/>
    </row>
    <row r="168" spans="1:14" x14ac:dyDescent="0.25">
      <c r="A168" s="59" t="s">
        <v>1032</v>
      </c>
      <c r="B168" s="2">
        <v>0</v>
      </c>
      <c r="C168" s="2">
        <v>0</v>
      </c>
      <c r="D168" s="10">
        <v>1.4630000000000001</v>
      </c>
      <c r="E168" s="2">
        <v>0</v>
      </c>
      <c r="F168" s="2">
        <v>0</v>
      </c>
      <c r="G168" s="2">
        <v>0</v>
      </c>
      <c r="H168" s="2">
        <v>0</v>
      </c>
      <c r="I168" s="2">
        <v>0</v>
      </c>
      <c r="J168" s="2">
        <v>0</v>
      </c>
      <c r="K168" s="2">
        <v>0</v>
      </c>
      <c r="L168" s="2">
        <v>0</v>
      </c>
      <c r="M168" s="2">
        <v>0</v>
      </c>
      <c r="N168" s="2">
        <v>0</v>
      </c>
    </row>
    <row r="169" spans="1:14" x14ac:dyDescent="0.25">
      <c r="A169" s="59" t="s">
        <v>1265</v>
      </c>
      <c r="B169" s="2">
        <v>0</v>
      </c>
      <c r="C169" s="2">
        <v>0</v>
      </c>
      <c r="D169" s="10">
        <v>1.4630000000000001</v>
      </c>
      <c r="E169" s="2">
        <v>0</v>
      </c>
      <c r="F169" s="2">
        <v>0</v>
      </c>
      <c r="G169" s="2">
        <v>0</v>
      </c>
      <c r="H169" s="2">
        <v>0</v>
      </c>
      <c r="I169" s="2">
        <v>0</v>
      </c>
      <c r="J169" s="2">
        <v>0</v>
      </c>
      <c r="K169" s="2">
        <v>0</v>
      </c>
      <c r="L169" s="2">
        <v>0</v>
      </c>
      <c r="M169" s="2">
        <v>0</v>
      </c>
      <c r="N169" s="2">
        <v>0</v>
      </c>
    </row>
    <row r="170" spans="1:14" x14ac:dyDescent="0.25">
      <c r="A170" s="59" t="s">
        <v>978</v>
      </c>
      <c r="B170" s="2">
        <v>0</v>
      </c>
      <c r="C170" s="2">
        <v>0</v>
      </c>
      <c r="D170" s="10">
        <v>1.4630000000000001</v>
      </c>
      <c r="E170" s="2">
        <v>0</v>
      </c>
      <c r="F170" s="2">
        <v>0</v>
      </c>
      <c r="G170" s="2">
        <v>0</v>
      </c>
      <c r="H170" s="2">
        <v>0</v>
      </c>
      <c r="I170" s="2">
        <v>0</v>
      </c>
      <c r="J170" s="2">
        <v>0</v>
      </c>
      <c r="K170" s="2">
        <v>0</v>
      </c>
      <c r="L170" s="2">
        <v>0</v>
      </c>
      <c r="M170" s="2">
        <v>0</v>
      </c>
      <c r="N170" s="2">
        <v>0</v>
      </c>
    </row>
    <row r="171" spans="1:14" x14ac:dyDescent="0.25">
      <c r="A171" s="59" t="s">
        <v>1156</v>
      </c>
      <c r="B171" s="2">
        <v>0</v>
      </c>
      <c r="C171" s="2">
        <v>0</v>
      </c>
      <c r="D171" s="10">
        <v>1.4630000000000001</v>
      </c>
      <c r="E171" s="2">
        <v>0</v>
      </c>
      <c r="F171" s="2">
        <v>0</v>
      </c>
      <c r="G171" s="2">
        <v>0</v>
      </c>
      <c r="H171" s="2">
        <v>0</v>
      </c>
      <c r="I171" s="2">
        <v>0</v>
      </c>
      <c r="J171" s="2">
        <v>0</v>
      </c>
      <c r="K171" s="2">
        <v>0</v>
      </c>
      <c r="L171" s="2">
        <v>0</v>
      </c>
      <c r="M171" s="2">
        <v>0</v>
      </c>
      <c r="N171" s="2">
        <v>0</v>
      </c>
    </row>
    <row r="172" spans="1:14" x14ac:dyDescent="0.25">
      <c r="A172" s="59" t="s">
        <v>1034</v>
      </c>
      <c r="B172" s="2">
        <v>0</v>
      </c>
      <c r="C172" s="2">
        <v>0</v>
      </c>
      <c r="D172" s="10">
        <v>1.4630000000000001</v>
      </c>
      <c r="E172" s="2">
        <v>0</v>
      </c>
      <c r="F172" s="2">
        <v>0</v>
      </c>
      <c r="G172" s="2">
        <v>0</v>
      </c>
      <c r="H172" s="2">
        <v>0</v>
      </c>
      <c r="I172" s="2">
        <v>0</v>
      </c>
      <c r="J172" s="2">
        <v>0</v>
      </c>
      <c r="K172" s="2">
        <v>0</v>
      </c>
      <c r="L172" s="2">
        <v>0</v>
      </c>
      <c r="M172" s="2">
        <v>0</v>
      </c>
      <c r="N172" s="2">
        <v>0</v>
      </c>
    </row>
    <row r="173" spans="1:14" x14ac:dyDescent="0.25">
      <c r="A173" s="59" t="s">
        <v>1172</v>
      </c>
      <c r="B173" s="2">
        <v>0</v>
      </c>
      <c r="C173" s="2">
        <v>0</v>
      </c>
      <c r="D173" s="10">
        <v>1.4630000000000001</v>
      </c>
      <c r="E173" s="2">
        <v>0</v>
      </c>
      <c r="F173" s="2">
        <v>0</v>
      </c>
      <c r="G173" s="2">
        <v>0</v>
      </c>
      <c r="H173" s="2">
        <v>0</v>
      </c>
      <c r="I173" s="2">
        <v>0</v>
      </c>
      <c r="J173" s="2">
        <v>0</v>
      </c>
      <c r="K173" s="2">
        <v>0</v>
      </c>
      <c r="L173" s="2">
        <v>0</v>
      </c>
      <c r="M173" s="2">
        <v>0</v>
      </c>
      <c r="N173" s="2">
        <v>0</v>
      </c>
    </row>
    <row r="174" spans="1:14" x14ac:dyDescent="0.25">
      <c r="A174" s="59" t="s">
        <v>982</v>
      </c>
      <c r="B174" s="2">
        <v>0</v>
      </c>
      <c r="C174" s="2">
        <v>0</v>
      </c>
      <c r="D174" s="10">
        <v>1.4630000000000001</v>
      </c>
      <c r="E174" s="2">
        <v>0</v>
      </c>
      <c r="F174" s="2">
        <v>0</v>
      </c>
      <c r="G174" s="2">
        <v>0</v>
      </c>
      <c r="H174" s="2">
        <v>0</v>
      </c>
      <c r="I174" s="2">
        <v>0</v>
      </c>
      <c r="J174" s="2">
        <v>0</v>
      </c>
      <c r="K174" s="2">
        <v>0</v>
      </c>
      <c r="L174" s="2">
        <v>0</v>
      </c>
      <c r="M174" s="2">
        <v>0</v>
      </c>
      <c r="N174" s="2">
        <v>0</v>
      </c>
    </row>
    <row r="175" spans="1:14" x14ac:dyDescent="0.25">
      <c r="A175" s="59" t="s">
        <v>1280</v>
      </c>
      <c r="B175" s="2">
        <v>0</v>
      </c>
      <c r="C175" s="2">
        <v>0</v>
      </c>
      <c r="D175" s="10">
        <v>1.4630000000000001</v>
      </c>
      <c r="E175" s="2">
        <v>0</v>
      </c>
      <c r="F175" s="2">
        <v>0</v>
      </c>
      <c r="G175" s="2">
        <v>0</v>
      </c>
      <c r="H175" s="2">
        <v>0</v>
      </c>
      <c r="I175" s="2">
        <v>0</v>
      </c>
      <c r="J175" s="2">
        <v>0</v>
      </c>
      <c r="K175" s="2">
        <v>0</v>
      </c>
      <c r="L175" s="2">
        <v>0</v>
      </c>
      <c r="M175" s="2">
        <v>0</v>
      </c>
      <c r="N175" s="2">
        <v>0</v>
      </c>
    </row>
    <row r="176" spans="1:14" x14ac:dyDescent="0.25">
      <c r="A176" s="59" t="s">
        <v>1036</v>
      </c>
      <c r="B176" s="2">
        <v>0</v>
      </c>
      <c r="C176" s="2">
        <v>0</v>
      </c>
      <c r="D176" s="10">
        <v>1.4630000000000001</v>
      </c>
      <c r="E176" s="2">
        <v>0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  <c r="L176" s="2">
        <v>0</v>
      </c>
      <c r="M176" s="2">
        <v>0</v>
      </c>
      <c r="N176" s="2">
        <v>0</v>
      </c>
    </row>
    <row r="177" spans="1:14" x14ac:dyDescent="0.25">
      <c r="A177" s="59" t="s">
        <v>983</v>
      </c>
      <c r="B177" s="2">
        <v>0</v>
      </c>
      <c r="C177" s="2">
        <v>0</v>
      </c>
      <c r="D177" s="10">
        <v>1.4630000000000001</v>
      </c>
      <c r="E177" s="2">
        <v>0</v>
      </c>
      <c r="F177" s="2">
        <v>0</v>
      </c>
      <c r="G177" s="2">
        <v>0</v>
      </c>
      <c r="H177" s="2">
        <v>0</v>
      </c>
      <c r="I177" s="2">
        <v>0</v>
      </c>
      <c r="J177" s="2">
        <v>0</v>
      </c>
      <c r="K177" s="2">
        <v>0</v>
      </c>
      <c r="L177" s="2">
        <v>0</v>
      </c>
      <c r="M177" s="2">
        <v>0</v>
      </c>
      <c r="N177" s="2">
        <v>0</v>
      </c>
    </row>
    <row r="178" spans="1:14" x14ac:dyDescent="0.25">
      <c r="A178" s="59" t="s">
        <v>1000</v>
      </c>
      <c r="B178" s="2">
        <v>0</v>
      </c>
      <c r="C178" s="2">
        <v>0</v>
      </c>
      <c r="D178" s="10">
        <v>1.4630000000000001</v>
      </c>
      <c r="E178" s="2">
        <v>0</v>
      </c>
      <c r="F178" s="2">
        <v>0</v>
      </c>
      <c r="G178" s="2">
        <v>0</v>
      </c>
      <c r="H178" s="2">
        <v>0</v>
      </c>
      <c r="I178" s="2">
        <v>0</v>
      </c>
      <c r="J178" s="2">
        <v>0</v>
      </c>
      <c r="K178" s="2">
        <v>0</v>
      </c>
      <c r="L178" s="2">
        <v>0</v>
      </c>
      <c r="M178" s="2">
        <v>0</v>
      </c>
      <c r="N178" s="2">
        <v>0</v>
      </c>
    </row>
    <row r="179" spans="1:14" x14ac:dyDescent="0.25">
      <c r="A179" s="59" t="s">
        <v>1026</v>
      </c>
      <c r="B179" s="2">
        <v>0</v>
      </c>
      <c r="C179" s="2">
        <v>0</v>
      </c>
      <c r="D179" s="10">
        <v>1.4630000000000001</v>
      </c>
      <c r="E179" s="2">
        <v>0</v>
      </c>
      <c r="F179" s="2">
        <v>0</v>
      </c>
      <c r="G179" s="2">
        <v>0</v>
      </c>
      <c r="H179" s="2">
        <v>0</v>
      </c>
      <c r="I179" s="2">
        <v>0</v>
      </c>
      <c r="J179" s="2">
        <v>0</v>
      </c>
      <c r="K179" s="2">
        <v>0</v>
      </c>
      <c r="L179" s="2">
        <v>0</v>
      </c>
      <c r="M179" s="2">
        <v>0</v>
      </c>
      <c r="N179" s="2">
        <v>0</v>
      </c>
    </row>
    <row r="180" spans="1:14" x14ac:dyDescent="0.25">
      <c r="A180" s="59" t="s">
        <v>1001</v>
      </c>
      <c r="B180" s="2">
        <v>0</v>
      </c>
      <c r="C180" s="2">
        <v>0</v>
      </c>
      <c r="D180" s="10">
        <v>1.4630000000000001</v>
      </c>
      <c r="E180" s="2">
        <v>0</v>
      </c>
      <c r="F180" s="2">
        <v>0</v>
      </c>
      <c r="G180" s="2">
        <v>0</v>
      </c>
      <c r="H180" s="2">
        <v>0</v>
      </c>
      <c r="I180" s="2">
        <v>0</v>
      </c>
      <c r="J180" s="2">
        <v>0</v>
      </c>
      <c r="K180" s="2">
        <v>0</v>
      </c>
      <c r="L180" s="2">
        <v>0</v>
      </c>
      <c r="M180" s="2">
        <v>0</v>
      </c>
      <c r="N180" s="2">
        <v>0</v>
      </c>
    </row>
    <row r="181" spans="1:14" x14ac:dyDescent="0.25">
      <c r="A181" s="59" t="s">
        <v>1257</v>
      </c>
      <c r="B181" s="2">
        <v>0</v>
      </c>
      <c r="C181" s="2">
        <v>0</v>
      </c>
      <c r="D181" s="10">
        <v>1.4630000000000001</v>
      </c>
      <c r="E181" s="2">
        <v>0</v>
      </c>
      <c r="F181" s="2">
        <v>0</v>
      </c>
      <c r="G181" s="2">
        <v>0</v>
      </c>
      <c r="H181" s="2">
        <v>0</v>
      </c>
      <c r="I181" s="2">
        <v>0</v>
      </c>
      <c r="J181" s="2">
        <v>0</v>
      </c>
      <c r="K181" s="2">
        <v>0</v>
      </c>
      <c r="L181" s="2">
        <v>0</v>
      </c>
      <c r="M181" s="2">
        <v>0</v>
      </c>
      <c r="N181" s="2">
        <v>0</v>
      </c>
    </row>
    <row r="182" spans="1:14" x14ac:dyDescent="0.25">
      <c r="A182" s="59" t="s">
        <v>1039</v>
      </c>
      <c r="B182" s="2">
        <v>0</v>
      </c>
      <c r="C182" s="2">
        <v>0</v>
      </c>
      <c r="D182" s="10">
        <v>1.4630000000000001</v>
      </c>
      <c r="E182" s="2">
        <v>0</v>
      </c>
      <c r="F182" s="2">
        <v>0</v>
      </c>
      <c r="G182" s="2">
        <v>0</v>
      </c>
      <c r="H182" s="2">
        <v>0</v>
      </c>
      <c r="I182" s="2">
        <v>0</v>
      </c>
      <c r="J182" s="2">
        <v>0</v>
      </c>
      <c r="K182" s="2">
        <v>0</v>
      </c>
      <c r="L182" s="2">
        <v>0</v>
      </c>
      <c r="M182" s="2">
        <v>0</v>
      </c>
      <c r="N182" s="2">
        <v>0</v>
      </c>
    </row>
    <row r="183" spans="1:14" x14ac:dyDescent="0.25">
      <c r="A183" s="59" t="s">
        <v>1274</v>
      </c>
      <c r="B183" s="2">
        <v>0</v>
      </c>
      <c r="C183" s="2">
        <v>0</v>
      </c>
      <c r="D183" s="10">
        <v>1.4630000000000001</v>
      </c>
      <c r="E183" s="2">
        <v>0</v>
      </c>
      <c r="F183" s="2">
        <v>0</v>
      </c>
      <c r="G183" s="2">
        <v>0</v>
      </c>
      <c r="H183" s="2">
        <v>0</v>
      </c>
      <c r="I183" s="2">
        <v>0</v>
      </c>
      <c r="J183" s="2">
        <v>0</v>
      </c>
      <c r="K183" s="2">
        <v>0</v>
      </c>
      <c r="L183" s="2">
        <v>0</v>
      </c>
      <c r="M183" s="2">
        <v>0</v>
      </c>
      <c r="N183" s="2">
        <v>0</v>
      </c>
    </row>
    <row r="184" spans="1:14" x14ac:dyDescent="0.25">
      <c r="A184" s="59" t="s">
        <v>1040</v>
      </c>
      <c r="B184" s="2">
        <v>0</v>
      </c>
      <c r="C184" s="2">
        <v>0</v>
      </c>
      <c r="D184" s="10">
        <v>1.4630000000000001</v>
      </c>
      <c r="E184" s="2">
        <v>0</v>
      </c>
      <c r="F184" s="2">
        <v>0</v>
      </c>
      <c r="G184" s="2">
        <v>0</v>
      </c>
      <c r="H184" s="2">
        <v>0</v>
      </c>
      <c r="I184" s="2">
        <v>0</v>
      </c>
      <c r="J184" s="2">
        <v>0</v>
      </c>
      <c r="K184" s="2">
        <v>0</v>
      </c>
      <c r="L184" s="2">
        <v>0</v>
      </c>
      <c r="M184" s="2">
        <v>0</v>
      </c>
      <c r="N184" s="2">
        <v>0</v>
      </c>
    </row>
    <row r="185" spans="1:14" x14ac:dyDescent="0.25">
      <c r="A185" s="59" t="s">
        <v>1152</v>
      </c>
      <c r="B185" s="2">
        <v>0</v>
      </c>
      <c r="C185" s="2">
        <v>0</v>
      </c>
      <c r="D185" s="10">
        <v>1.4630000000000001</v>
      </c>
      <c r="E185" s="2">
        <v>0</v>
      </c>
      <c r="F185" s="2">
        <v>0</v>
      </c>
      <c r="G185" s="2">
        <v>0</v>
      </c>
      <c r="H185" s="2">
        <v>0</v>
      </c>
      <c r="I185" s="2">
        <v>0</v>
      </c>
      <c r="J185" s="2">
        <v>0</v>
      </c>
      <c r="K185" s="2">
        <v>0</v>
      </c>
      <c r="L185" s="2">
        <v>0</v>
      </c>
      <c r="M185" s="2">
        <v>0</v>
      </c>
      <c r="N185" s="2">
        <v>0</v>
      </c>
    </row>
    <row r="186" spans="1:14" x14ac:dyDescent="0.25">
      <c r="A186" s="59" t="s">
        <v>1041</v>
      </c>
      <c r="B186" s="2">
        <v>0</v>
      </c>
      <c r="C186" s="2">
        <v>0</v>
      </c>
      <c r="D186" s="10">
        <v>1.4630000000000001</v>
      </c>
      <c r="E186" s="2">
        <v>0</v>
      </c>
      <c r="F186" s="2">
        <v>0</v>
      </c>
      <c r="G186" s="2">
        <v>0</v>
      </c>
      <c r="H186" s="2">
        <v>0</v>
      </c>
      <c r="I186" s="2">
        <v>0</v>
      </c>
      <c r="J186" s="2">
        <v>0</v>
      </c>
      <c r="K186" s="2">
        <v>0</v>
      </c>
      <c r="L186" s="2">
        <v>0</v>
      </c>
      <c r="M186" s="2">
        <v>0</v>
      </c>
      <c r="N186" s="2">
        <v>0</v>
      </c>
    </row>
    <row r="187" spans="1:14" x14ac:dyDescent="0.25">
      <c r="A187" s="59" t="s">
        <v>1160</v>
      </c>
      <c r="B187" s="2"/>
      <c r="C187" s="2"/>
      <c r="D187" s="10">
        <v>1.4630000000000001</v>
      </c>
      <c r="E187" s="2"/>
      <c r="F187" s="2"/>
      <c r="G187" s="2"/>
      <c r="H187" s="2"/>
      <c r="I187" s="2"/>
      <c r="J187" s="2"/>
      <c r="K187" s="2"/>
      <c r="L187" s="2"/>
      <c r="M187" s="2"/>
      <c r="N187" s="2"/>
    </row>
    <row r="188" spans="1:14" x14ac:dyDescent="0.25">
      <c r="A188" s="59" t="s">
        <v>1042</v>
      </c>
      <c r="B188" s="2">
        <v>0</v>
      </c>
      <c r="C188" s="2">
        <v>0</v>
      </c>
      <c r="D188" s="10">
        <v>1.4630000000000001</v>
      </c>
      <c r="E188" s="2">
        <v>0</v>
      </c>
      <c r="F188" s="2">
        <v>0</v>
      </c>
      <c r="G188" s="2">
        <v>0</v>
      </c>
      <c r="H188" s="2">
        <v>0</v>
      </c>
      <c r="I188" s="2">
        <v>0</v>
      </c>
      <c r="J188" s="2">
        <v>0</v>
      </c>
      <c r="K188" s="2">
        <v>0</v>
      </c>
      <c r="L188" s="2">
        <v>0</v>
      </c>
      <c r="M188" s="2">
        <v>0</v>
      </c>
      <c r="N188" s="2">
        <v>0</v>
      </c>
    </row>
    <row r="189" spans="1:14" x14ac:dyDescent="0.25">
      <c r="A189" s="59" t="s">
        <v>1168</v>
      </c>
      <c r="B189" s="2">
        <v>0</v>
      </c>
      <c r="C189" s="2">
        <v>0</v>
      </c>
      <c r="D189" s="10">
        <v>1.4630000000000001</v>
      </c>
      <c r="E189" s="2">
        <v>0</v>
      </c>
      <c r="F189" s="2">
        <v>0</v>
      </c>
      <c r="G189" s="2">
        <v>0</v>
      </c>
      <c r="H189" s="2">
        <v>0</v>
      </c>
      <c r="I189" s="2">
        <v>0</v>
      </c>
      <c r="J189" s="2">
        <v>0</v>
      </c>
      <c r="K189" s="2">
        <v>0</v>
      </c>
      <c r="L189" s="2">
        <v>0</v>
      </c>
      <c r="M189" s="2">
        <v>0</v>
      </c>
      <c r="N189" s="2">
        <v>0</v>
      </c>
    </row>
    <row r="190" spans="1:14" x14ac:dyDescent="0.25">
      <c r="A190" s="59" t="s">
        <v>1043</v>
      </c>
      <c r="B190" s="2">
        <v>0</v>
      </c>
      <c r="C190" s="2">
        <v>0</v>
      </c>
      <c r="D190" s="10">
        <v>1.4630000000000001</v>
      </c>
      <c r="E190" s="2">
        <v>0</v>
      </c>
      <c r="F190" s="2">
        <v>0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  <c r="L190" s="2">
        <v>0</v>
      </c>
      <c r="M190" s="2">
        <v>0</v>
      </c>
      <c r="N190" s="2">
        <v>0</v>
      </c>
    </row>
    <row r="191" spans="1:14" x14ac:dyDescent="0.25">
      <c r="A191" s="59" t="s">
        <v>1176</v>
      </c>
      <c r="B191" s="2">
        <v>0</v>
      </c>
      <c r="C191" s="2">
        <v>0</v>
      </c>
      <c r="D191" s="10">
        <v>1.4630000000000001</v>
      </c>
      <c r="E191" s="2">
        <v>0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  <c r="L191" s="2">
        <v>0</v>
      </c>
      <c r="M191" s="2">
        <v>0</v>
      </c>
      <c r="N191" s="2">
        <v>0</v>
      </c>
    </row>
    <row r="192" spans="1:14" x14ac:dyDescent="0.25">
      <c r="A192" s="59" t="s">
        <v>1002</v>
      </c>
      <c r="B192" s="2">
        <v>0</v>
      </c>
      <c r="C192" s="2">
        <v>0</v>
      </c>
      <c r="D192" s="10">
        <v>1.4630000000000001</v>
      </c>
      <c r="E192" s="2">
        <v>0</v>
      </c>
      <c r="F192" s="2">
        <v>0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  <c r="L192" s="2">
        <v>0</v>
      </c>
      <c r="M192" s="2">
        <v>0</v>
      </c>
      <c r="N192" s="2">
        <v>0</v>
      </c>
    </row>
    <row r="193" spans="1:14" x14ac:dyDescent="0.25">
      <c r="A193" s="59" t="s">
        <v>1183</v>
      </c>
      <c r="B193" s="2"/>
      <c r="C193" s="2"/>
      <c r="D193" s="10">
        <v>1.4630000000000001</v>
      </c>
      <c r="E193" s="2"/>
      <c r="F193" s="2"/>
      <c r="G193" s="2"/>
      <c r="H193" s="2"/>
      <c r="I193" s="2"/>
      <c r="J193" s="2"/>
      <c r="K193" s="2"/>
      <c r="L193" s="2"/>
      <c r="M193" s="2"/>
      <c r="N193" s="2"/>
    </row>
    <row r="194" spans="1:14" x14ac:dyDescent="0.25">
      <c r="A194" s="59" t="s">
        <v>1045</v>
      </c>
      <c r="B194" s="2">
        <v>0</v>
      </c>
      <c r="C194" s="2">
        <v>0</v>
      </c>
      <c r="D194" s="10">
        <v>1.4630000000000001</v>
      </c>
      <c r="E194" s="2">
        <v>0</v>
      </c>
      <c r="F194" s="2">
        <v>0</v>
      </c>
      <c r="G194" s="2">
        <v>0</v>
      </c>
      <c r="H194" s="2">
        <v>0</v>
      </c>
      <c r="I194" s="2">
        <v>0</v>
      </c>
      <c r="J194" s="2">
        <v>0</v>
      </c>
      <c r="K194" s="2">
        <v>0</v>
      </c>
      <c r="L194" s="2">
        <v>0</v>
      </c>
      <c r="M194" s="2">
        <v>0</v>
      </c>
      <c r="N194" s="2">
        <v>0</v>
      </c>
    </row>
    <row r="195" spans="1:14" x14ac:dyDescent="0.25">
      <c r="A195" s="59" t="s">
        <v>1190</v>
      </c>
      <c r="B195" s="2"/>
      <c r="C195" s="2"/>
      <c r="D195" s="10">
        <v>1.4630000000000001</v>
      </c>
      <c r="E195" s="2"/>
      <c r="F195" s="2"/>
      <c r="G195" s="2"/>
      <c r="H195" s="2"/>
      <c r="I195" s="2"/>
      <c r="J195" s="2"/>
      <c r="K195" s="2"/>
      <c r="L195" s="2"/>
      <c r="M195" s="2"/>
      <c r="N195" s="2"/>
    </row>
    <row r="196" spans="1:14" x14ac:dyDescent="0.25">
      <c r="A196" s="59" t="s">
        <v>1003</v>
      </c>
      <c r="B196" s="2">
        <v>0</v>
      </c>
      <c r="C196" s="2">
        <v>0</v>
      </c>
      <c r="D196" s="10">
        <v>1.4630000000000001</v>
      </c>
      <c r="E196" s="2">
        <v>0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  <c r="L196" s="2">
        <v>0</v>
      </c>
      <c r="M196" s="2">
        <v>0</v>
      </c>
      <c r="N196" s="2">
        <v>0</v>
      </c>
    </row>
    <row r="197" spans="1:14" x14ac:dyDescent="0.25">
      <c r="A197" s="59" t="s">
        <v>1198</v>
      </c>
      <c r="B197" s="2"/>
      <c r="C197" s="2"/>
      <c r="D197" s="10">
        <v>1.4630000000000001</v>
      </c>
      <c r="E197" s="2"/>
      <c r="F197" s="2"/>
      <c r="G197" s="2"/>
      <c r="H197" s="2"/>
      <c r="I197" s="2"/>
      <c r="J197" s="2"/>
      <c r="K197" s="2"/>
      <c r="L197" s="2"/>
      <c r="M197" s="2"/>
      <c r="N197" s="2"/>
    </row>
    <row r="198" spans="1:14" x14ac:dyDescent="0.25">
      <c r="A198" s="59" t="s">
        <v>1047</v>
      </c>
      <c r="B198" s="2">
        <v>3290.6464117980108</v>
      </c>
      <c r="C198" s="2">
        <v>0</v>
      </c>
      <c r="D198" s="10">
        <v>1.4630000000000001</v>
      </c>
      <c r="E198" s="2">
        <v>1096.8821372660041</v>
      </c>
      <c r="F198" s="2">
        <v>940.18468908514592</v>
      </c>
      <c r="G198" s="2">
        <v>822.66160294950271</v>
      </c>
      <c r="H198" s="2">
        <v>731.2547581773357</v>
      </c>
      <c r="I198" s="2">
        <v>658.12928235960214</v>
      </c>
      <c r="J198" s="2">
        <v>877.50570981280305</v>
      </c>
      <c r="K198" s="2">
        <v>752.14775126811685</v>
      </c>
      <c r="L198" s="2">
        <v>658.12928235960226</v>
      </c>
      <c r="M198" s="2">
        <v>585.0038065418687</v>
      </c>
      <c r="N198" s="2">
        <v>526.50342588768183</v>
      </c>
    </row>
    <row r="199" spans="1:14" x14ac:dyDescent="0.25">
      <c r="A199" s="59" t="s">
        <v>1025</v>
      </c>
      <c r="B199" s="2">
        <v>0</v>
      </c>
      <c r="C199" s="2">
        <v>0</v>
      </c>
      <c r="D199" s="10">
        <v>1.4630000000000001</v>
      </c>
      <c r="E199" s="2">
        <v>0</v>
      </c>
      <c r="F199" s="2">
        <v>0</v>
      </c>
      <c r="G199" s="2">
        <v>0</v>
      </c>
      <c r="H199" s="2">
        <v>0</v>
      </c>
      <c r="I199" s="2">
        <v>0</v>
      </c>
      <c r="J199" s="2">
        <v>0</v>
      </c>
      <c r="K199" s="2">
        <v>0</v>
      </c>
      <c r="L199" s="2">
        <v>0</v>
      </c>
      <c r="M199" s="2">
        <v>0</v>
      </c>
      <c r="N199" s="2">
        <v>0</v>
      </c>
    </row>
    <row r="200" spans="1:14" x14ac:dyDescent="0.25">
      <c r="A200" s="59" t="s">
        <v>1048</v>
      </c>
      <c r="B200" s="2">
        <v>0</v>
      </c>
      <c r="C200" s="2">
        <v>0</v>
      </c>
      <c r="D200" s="10">
        <v>1.4630000000000001</v>
      </c>
      <c r="E200" s="2">
        <v>0</v>
      </c>
      <c r="F200" s="2">
        <v>0</v>
      </c>
      <c r="G200" s="2">
        <v>0</v>
      </c>
      <c r="H200" s="2">
        <v>0</v>
      </c>
      <c r="I200" s="2">
        <v>0</v>
      </c>
      <c r="J200" s="2">
        <v>0</v>
      </c>
      <c r="K200" s="2">
        <v>0</v>
      </c>
      <c r="L200" s="2">
        <v>0</v>
      </c>
      <c r="M200" s="2">
        <v>0</v>
      </c>
      <c r="N200" s="2">
        <v>0</v>
      </c>
    </row>
    <row r="201" spans="1:14" x14ac:dyDescent="0.25">
      <c r="A201" s="59" t="s">
        <v>987</v>
      </c>
      <c r="B201" s="2">
        <v>0</v>
      </c>
      <c r="C201" s="2">
        <v>0</v>
      </c>
      <c r="D201" s="10">
        <v>1.4630000000000001</v>
      </c>
      <c r="E201" s="2">
        <v>0</v>
      </c>
      <c r="F201" s="2">
        <v>0</v>
      </c>
      <c r="G201" s="2">
        <v>0</v>
      </c>
      <c r="H201" s="2">
        <v>0</v>
      </c>
      <c r="I201" s="2">
        <v>0</v>
      </c>
      <c r="J201" s="2">
        <v>0</v>
      </c>
      <c r="K201" s="2">
        <v>0</v>
      </c>
      <c r="L201" s="2">
        <v>0</v>
      </c>
      <c r="M201" s="2">
        <v>0</v>
      </c>
      <c r="N201" s="2">
        <v>0</v>
      </c>
    </row>
    <row r="202" spans="1:14" x14ac:dyDescent="0.25">
      <c r="A202" s="59" t="s">
        <v>1049</v>
      </c>
      <c r="B202" s="2">
        <v>0</v>
      </c>
      <c r="C202" s="2">
        <v>0</v>
      </c>
      <c r="D202" s="10">
        <v>1.4630000000000001</v>
      </c>
      <c r="E202" s="2">
        <v>0</v>
      </c>
      <c r="F202" s="2">
        <v>0</v>
      </c>
      <c r="G202" s="2">
        <v>0</v>
      </c>
      <c r="H202" s="2">
        <v>0</v>
      </c>
      <c r="I202" s="2">
        <v>0</v>
      </c>
      <c r="J202" s="2">
        <v>0</v>
      </c>
      <c r="K202" s="2">
        <v>0</v>
      </c>
      <c r="L202" s="2">
        <v>0</v>
      </c>
      <c r="M202" s="2">
        <v>0</v>
      </c>
      <c r="N202" s="2">
        <v>0</v>
      </c>
    </row>
    <row r="203" spans="1:14" x14ac:dyDescent="0.25">
      <c r="A203" s="59" t="s">
        <v>994</v>
      </c>
      <c r="B203" s="2">
        <v>0</v>
      </c>
      <c r="C203" s="2">
        <v>0</v>
      </c>
      <c r="D203" s="10">
        <v>1.4630000000000001</v>
      </c>
      <c r="E203" s="2">
        <v>0</v>
      </c>
      <c r="F203" s="2">
        <v>0</v>
      </c>
      <c r="G203" s="2">
        <v>0</v>
      </c>
      <c r="H203" s="2">
        <v>0</v>
      </c>
      <c r="I203" s="2">
        <v>0</v>
      </c>
      <c r="J203" s="2">
        <v>0</v>
      </c>
      <c r="K203" s="2">
        <v>0</v>
      </c>
      <c r="L203" s="2">
        <v>0</v>
      </c>
      <c r="M203" s="2">
        <v>0</v>
      </c>
      <c r="N203" s="2">
        <v>0</v>
      </c>
    </row>
    <row r="204" spans="1:14" x14ac:dyDescent="0.25">
      <c r="A204" s="59" t="s">
        <v>1050</v>
      </c>
      <c r="B204" s="2">
        <v>0</v>
      </c>
      <c r="C204" s="2">
        <v>0</v>
      </c>
      <c r="D204" s="10">
        <v>1.4630000000000001</v>
      </c>
      <c r="E204" s="2">
        <v>0</v>
      </c>
      <c r="F204" s="2">
        <v>0</v>
      </c>
      <c r="G204" s="2">
        <v>0</v>
      </c>
      <c r="H204" s="2">
        <v>0</v>
      </c>
      <c r="I204" s="2">
        <v>0</v>
      </c>
      <c r="J204" s="2">
        <v>0</v>
      </c>
      <c r="K204" s="2">
        <v>0</v>
      </c>
      <c r="L204" s="2">
        <v>0</v>
      </c>
      <c r="M204" s="2">
        <v>0</v>
      </c>
      <c r="N204" s="2">
        <v>0</v>
      </c>
    </row>
    <row r="205" spans="1:14" x14ac:dyDescent="0.25">
      <c r="A205" s="59" t="s">
        <v>1253</v>
      </c>
      <c r="B205" s="2">
        <v>0</v>
      </c>
      <c r="C205" s="2">
        <v>0</v>
      </c>
      <c r="D205" s="10">
        <v>1.4630000000000001</v>
      </c>
      <c r="E205" s="2">
        <v>0</v>
      </c>
      <c r="F205" s="2">
        <v>0</v>
      </c>
      <c r="G205" s="2">
        <v>0</v>
      </c>
      <c r="H205" s="2">
        <v>0</v>
      </c>
      <c r="I205" s="2">
        <v>0</v>
      </c>
      <c r="J205" s="2">
        <v>0</v>
      </c>
      <c r="K205" s="2">
        <v>0</v>
      </c>
      <c r="L205" s="2">
        <v>0</v>
      </c>
      <c r="M205" s="2">
        <v>0</v>
      </c>
      <c r="N205" s="2">
        <v>0</v>
      </c>
    </row>
    <row r="206" spans="1:14" x14ac:dyDescent="0.25">
      <c r="A206" s="59" t="s">
        <v>1051</v>
      </c>
      <c r="B206" s="2">
        <v>0.37557765618717809</v>
      </c>
      <c r="C206" s="2">
        <v>0</v>
      </c>
      <c r="D206" s="10">
        <v>1.4630000000000001</v>
      </c>
      <c r="E206" s="2">
        <v>0.12519255206239269</v>
      </c>
      <c r="F206" s="2">
        <v>0.1073079017677652</v>
      </c>
      <c r="G206" s="2">
        <v>9.3894414046794522E-2</v>
      </c>
      <c r="H206" s="2">
        <v>8.3461701374928463E-2</v>
      </c>
      <c r="I206" s="2">
        <v>7.5115531237435612E-2</v>
      </c>
      <c r="J206" s="2">
        <v>0.1001540416499142</v>
      </c>
      <c r="K206" s="2">
        <v>8.584632141421214E-2</v>
      </c>
      <c r="L206" s="2">
        <v>7.5115531237435626E-2</v>
      </c>
      <c r="M206" s="2">
        <v>6.6769361099942776E-2</v>
      </c>
      <c r="N206" s="2">
        <v>6.0092424989948497E-2</v>
      </c>
    </row>
    <row r="207" spans="1:14" x14ac:dyDescent="0.25">
      <c r="A207" s="59" t="s">
        <v>1261</v>
      </c>
      <c r="B207" s="2">
        <v>0</v>
      </c>
      <c r="C207" s="2">
        <v>0</v>
      </c>
      <c r="D207" s="10">
        <v>1.4630000000000001</v>
      </c>
      <c r="E207" s="2">
        <v>0</v>
      </c>
      <c r="F207" s="2">
        <v>0</v>
      </c>
      <c r="G207" s="2">
        <v>0</v>
      </c>
      <c r="H207" s="2">
        <v>0</v>
      </c>
      <c r="I207" s="2">
        <v>0</v>
      </c>
      <c r="J207" s="2">
        <v>0</v>
      </c>
      <c r="K207" s="2">
        <v>0</v>
      </c>
      <c r="L207" s="2">
        <v>0</v>
      </c>
      <c r="M207" s="2">
        <v>0</v>
      </c>
      <c r="N207" s="2">
        <v>0</v>
      </c>
    </row>
    <row r="208" spans="1:14" x14ac:dyDescent="0.25">
      <c r="A208" s="59" t="s">
        <v>1052</v>
      </c>
      <c r="B208" s="2">
        <v>0</v>
      </c>
      <c r="C208" s="2">
        <v>0</v>
      </c>
      <c r="D208" s="10">
        <v>1.4630000000000001</v>
      </c>
      <c r="E208" s="2">
        <v>0</v>
      </c>
      <c r="F208" s="2">
        <v>0</v>
      </c>
      <c r="G208" s="2">
        <v>0</v>
      </c>
      <c r="H208" s="2">
        <v>0</v>
      </c>
      <c r="I208" s="2">
        <v>0</v>
      </c>
      <c r="J208" s="2">
        <v>0</v>
      </c>
      <c r="K208" s="2">
        <v>0</v>
      </c>
      <c r="L208" s="2">
        <v>0</v>
      </c>
      <c r="M208" s="2">
        <v>0</v>
      </c>
      <c r="N208" s="2">
        <v>0</v>
      </c>
    </row>
    <row r="209" spans="1:14" x14ac:dyDescent="0.25">
      <c r="A209" s="59" t="s">
        <v>1270</v>
      </c>
      <c r="B209" s="2">
        <v>0</v>
      </c>
      <c r="C209" s="2">
        <v>0</v>
      </c>
      <c r="D209" s="10">
        <v>1.4630000000000001</v>
      </c>
      <c r="E209" s="2">
        <v>0</v>
      </c>
      <c r="F209" s="2">
        <v>0</v>
      </c>
      <c r="G209" s="2">
        <v>0</v>
      </c>
      <c r="H209" s="2">
        <v>0</v>
      </c>
      <c r="I209" s="2">
        <v>0</v>
      </c>
      <c r="J209" s="2">
        <v>0</v>
      </c>
      <c r="K209" s="2">
        <v>0</v>
      </c>
      <c r="L209" s="2">
        <v>0</v>
      </c>
      <c r="M209" s="2">
        <v>0</v>
      </c>
      <c r="N209" s="2">
        <v>0</v>
      </c>
    </row>
    <row r="210" spans="1:14" x14ac:dyDescent="0.25">
      <c r="A210" s="59" t="s">
        <v>1053</v>
      </c>
      <c r="B210" s="2">
        <v>0</v>
      </c>
      <c r="C210" s="2">
        <v>0</v>
      </c>
      <c r="D210" s="10">
        <v>1.4630000000000001</v>
      </c>
      <c r="E210" s="2">
        <v>0</v>
      </c>
      <c r="F210" s="2">
        <v>0</v>
      </c>
      <c r="G210" s="2">
        <v>0</v>
      </c>
      <c r="H210" s="2">
        <v>0</v>
      </c>
      <c r="I210" s="2">
        <v>0</v>
      </c>
      <c r="J210" s="2">
        <v>0</v>
      </c>
      <c r="K210" s="2">
        <v>0</v>
      </c>
      <c r="L210" s="2">
        <v>0</v>
      </c>
      <c r="M210" s="2">
        <v>0</v>
      </c>
      <c r="N210" s="2">
        <v>0</v>
      </c>
    </row>
    <row r="211" spans="1:14" x14ac:dyDescent="0.25">
      <c r="A211" s="59" t="s">
        <v>1279</v>
      </c>
      <c r="B211" s="2">
        <v>0</v>
      </c>
      <c r="C211" s="2">
        <v>0</v>
      </c>
      <c r="D211" s="10">
        <v>1.4630000000000001</v>
      </c>
      <c r="E211" s="2">
        <v>0</v>
      </c>
      <c r="F211" s="2">
        <v>0</v>
      </c>
      <c r="G211" s="2">
        <v>0</v>
      </c>
      <c r="H211" s="2">
        <v>0</v>
      </c>
      <c r="I211" s="2">
        <v>0</v>
      </c>
      <c r="J211" s="2">
        <v>0</v>
      </c>
      <c r="K211" s="2">
        <v>0</v>
      </c>
      <c r="L211" s="2">
        <v>0</v>
      </c>
      <c r="M211" s="2">
        <v>0</v>
      </c>
      <c r="N211" s="2">
        <v>0</v>
      </c>
    </row>
    <row r="212" spans="1:14" x14ac:dyDescent="0.25">
      <c r="A212" s="59" t="s">
        <v>1054</v>
      </c>
      <c r="B212" s="2">
        <v>0</v>
      </c>
      <c r="C212" s="2">
        <v>0</v>
      </c>
      <c r="D212" s="10">
        <v>1.4630000000000001</v>
      </c>
      <c r="E212" s="2">
        <v>0</v>
      </c>
      <c r="F212" s="2">
        <v>0</v>
      </c>
      <c r="G212" s="2">
        <v>0</v>
      </c>
      <c r="H212" s="2">
        <v>0</v>
      </c>
      <c r="I212" s="2">
        <v>0</v>
      </c>
      <c r="J212" s="2">
        <v>0</v>
      </c>
      <c r="K212" s="2">
        <v>0</v>
      </c>
      <c r="L212" s="2">
        <v>0</v>
      </c>
      <c r="M212" s="2">
        <v>0</v>
      </c>
      <c r="N212" s="2">
        <v>0</v>
      </c>
    </row>
    <row r="213" spans="1:14" x14ac:dyDescent="0.25">
      <c r="A213" s="59" t="s">
        <v>1028</v>
      </c>
      <c r="B213" s="2">
        <v>0</v>
      </c>
      <c r="C213" s="2">
        <v>0</v>
      </c>
      <c r="D213" s="10">
        <v>1.4630000000000001</v>
      </c>
      <c r="E213" s="2">
        <v>0</v>
      </c>
      <c r="F213" s="2">
        <v>0</v>
      </c>
      <c r="G213" s="2">
        <v>0</v>
      </c>
      <c r="H213" s="2">
        <v>0</v>
      </c>
      <c r="I213" s="2">
        <v>0</v>
      </c>
      <c r="J213" s="2">
        <v>0</v>
      </c>
      <c r="K213" s="2">
        <v>0</v>
      </c>
      <c r="L213" s="2">
        <v>0</v>
      </c>
      <c r="M213" s="2">
        <v>0</v>
      </c>
      <c r="N213" s="2">
        <v>0</v>
      </c>
    </row>
    <row r="214" spans="1:14" x14ac:dyDescent="0.25">
      <c r="A214" s="59" t="s">
        <v>1289</v>
      </c>
      <c r="B214" s="2"/>
      <c r="C214" s="2"/>
      <c r="D214" s="10">
        <v>1.4630000000000001</v>
      </c>
      <c r="E214" s="2"/>
      <c r="F214" s="2"/>
      <c r="G214" s="2"/>
      <c r="H214" s="2"/>
      <c r="I214" s="2"/>
      <c r="J214" s="2"/>
      <c r="K214" s="2"/>
      <c r="L214" s="2"/>
      <c r="M214" s="2"/>
      <c r="N214" s="2"/>
    </row>
    <row r="215" spans="1:14" x14ac:dyDescent="0.25">
      <c r="A215" s="59" t="s">
        <v>1055</v>
      </c>
      <c r="B215" s="2">
        <v>0</v>
      </c>
      <c r="C215" s="2">
        <v>0</v>
      </c>
      <c r="D215" s="10">
        <v>1.4630000000000001</v>
      </c>
      <c r="E215" s="2">
        <v>0</v>
      </c>
      <c r="F215" s="2">
        <v>0</v>
      </c>
      <c r="G215" s="2">
        <v>0</v>
      </c>
      <c r="H215" s="2">
        <v>0</v>
      </c>
      <c r="I215" s="2">
        <v>0</v>
      </c>
      <c r="J215" s="2">
        <v>0</v>
      </c>
      <c r="K215" s="2">
        <v>0</v>
      </c>
      <c r="L215" s="2">
        <v>0</v>
      </c>
      <c r="M215" s="2">
        <v>0</v>
      </c>
      <c r="N215" s="2">
        <v>0</v>
      </c>
    </row>
    <row r="216" spans="1:14" x14ac:dyDescent="0.25">
      <c r="A216" s="59" t="s">
        <v>1154</v>
      </c>
      <c r="B216" s="2">
        <v>0</v>
      </c>
      <c r="C216" s="2">
        <v>0</v>
      </c>
      <c r="D216" s="10">
        <v>1.4630000000000001</v>
      </c>
      <c r="E216" s="2">
        <v>0</v>
      </c>
      <c r="F216" s="2">
        <v>0</v>
      </c>
      <c r="G216" s="2">
        <v>0</v>
      </c>
      <c r="H216" s="2">
        <v>0</v>
      </c>
      <c r="I216" s="2">
        <v>0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</row>
    <row r="217" spans="1:14" x14ac:dyDescent="0.25">
      <c r="A217" s="59" t="s">
        <v>1056</v>
      </c>
      <c r="B217" s="2">
        <v>0</v>
      </c>
      <c r="C217" s="2">
        <v>0</v>
      </c>
      <c r="D217" s="10">
        <v>1.4630000000000001</v>
      </c>
      <c r="E217" s="2">
        <v>0</v>
      </c>
      <c r="F217" s="2">
        <v>0</v>
      </c>
      <c r="G217" s="2">
        <v>0</v>
      </c>
      <c r="H217" s="2">
        <v>0</v>
      </c>
      <c r="I217" s="2">
        <v>0</v>
      </c>
      <c r="J217" s="2">
        <v>0</v>
      </c>
      <c r="K217" s="2">
        <v>0</v>
      </c>
      <c r="L217" s="2">
        <v>0</v>
      </c>
      <c r="M217" s="2">
        <v>0</v>
      </c>
      <c r="N217" s="2">
        <v>0</v>
      </c>
    </row>
    <row r="218" spans="1:14" x14ac:dyDescent="0.25">
      <c r="A218" s="59" t="s">
        <v>1158</v>
      </c>
      <c r="B218" s="2">
        <v>0</v>
      </c>
      <c r="C218" s="2">
        <v>0</v>
      </c>
      <c r="D218" s="10">
        <v>1.4630000000000001</v>
      </c>
      <c r="E218" s="2">
        <v>0</v>
      </c>
      <c r="F218" s="2">
        <v>0</v>
      </c>
      <c r="G218" s="2">
        <v>0</v>
      </c>
      <c r="H218" s="2">
        <v>0</v>
      </c>
      <c r="I218" s="2">
        <v>0</v>
      </c>
      <c r="J218" s="2">
        <v>0</v>
      </c>
      <c r="K218" s="2">
        <v>0</v>
      </c>
      <c r="L218" s="2">
        <v>0</v>
      </c>
      <c r="M218" s="2">
        <v>0</v>
      </c>
      <c r="N218" s="2">
        <v>0</v>
      </c>
    </row>
    <row r="219" spans="1:14" x14ac:dyDescent="0.25">
      <c r="A219" s="59" t="s">
        <v>1057</v>
      </c>
      <c r="B219" s="2">
        <v>0</v>
      </c>
      <c r="C219" s="2">
        <v>0</v>
      </c>
      <c r="D219" s="10">
        <v>1.4630000000000001</v>
      </c>
      <c r="E219" s="2">
        <v>0</v>
      </c>
      <c r="F219" s="2">
        <v>0</v>
      </c>
      <c r="G219" s="2">
        <v>0</v>
      </c>
      <c r="H219" s="2">
        <v>0</v>
      </c>
      <c r="I219" s="2">
        <v>0</v>
      </c>
      <c r="J219" s="2">
        <v>0</v>
      </c>
      <c r="K219" s="2">
        <v>0</v>
      </c>
      <c r="L219" s="2">
        <v>0</v>
      </c>
      <c r="M219" s="2">
        <v>0</v>
      </c>
      <c r="N219" s="2">
        <v>0</v>
      </c>
    </row>
    <row r="220" spans="1:14" x14ac:dyDescent="0.25">
      <c r="A220" s="59" t="s">
        <v>1162</v>
      </c>
      <c r="B220" s="2">
        <v>0</v>
      </c>
      <c r="C220" s="2">
        <v>0</v>
      </c>
      <c r="D220" s="10">
        <v>1.4630000000000001</v>
      </c>
      <c r="E220" s="2">
        <v>0</v>
      </c>
      <c r="F220" s="2">
        <v>0</v>
      </c>
      <c r="G220" s="2">
        <v>0</v>
      </c>
      <c r="H220" s="2">
        <v>0</v>
      </c>
      <c r="I220" s="2">
        <v>0</v>
      </c>
      <c r="J220" s="2">
        <v>0</v>
      </c>
      <c r="K220" s="2">
        <v>0</v>
      </c>
      <c r="L220" s="2">
        <v>0</v>
      </c>
      <c r="M220" s="2">
        <v>0</v>
      </c>
      <c r="N220" s="2">
        <v>0</v>
      </c>
    </row>
    <row r="221" spans="1:14" x14ac:dyDescent="0.25">
      <c r="A221" s="59" t="s">
        <v>1023</v>
      </c>
      <c r="B221" s="2">
        <v>0</v>
      </c>
      <c r="C221" s="2">
        <v>0</v>
      </c>
      <c r="D221" s="10">
        <v>1.4630000000000001</v>
      </c>
      <c r="E221" s="2">
        <v>0</v>
      </c>
      <c r="F221" s="2">
        <v>0</v>
      </c>
      <c r="G221" s="2">
        <v>0</v>
      </c>
      <c r="H221" s="2">
        <v>0</v>
      </c>
      <c r="I221" s="2">
        <v>0</v>
      </c>
      <c r="J221" s="2">
        <v>0</v>
      </c>
      <c r="K221" s="2">
        <v>0</v>
      </c>
      <c r="L221" s="2">
        <v>0</v>
      </c>
      <c r="M221" s="2">
        <v>0</v>
      </c>
      <c r="N221" s="2">
        <v>0</v>
      </c>
    </row>
    <row r="222" spans="1:14" x14ac:dyDescent="0.25">
      <c r="A222" s="59" t="s">
        <v>1166</v>
      </c>
      <c r="B222" s="2">
        <v>0</v>
      </c>
      <c r="C222" s="2">
        <v>0</v>
      </c>
      <c r="D222" s="10">
        <v>1.4630000000000001</v>
      </c>
      <c r="E222" s="2">
        <v>0</v>
      </c>
      <c r="F222" s="2">
        <v>0</v>
      </c>
      <c r="G222" s="2">
        <v>0</v>
      </c>
      <c r="H222" s="2">
        <v>0</v>
      </c>
      <c r="I222" s="2">
        <v>0</v>
      </c>
      <c r="J222" s="2">
        <v>0</v>
      </c>
      <c r="K222" s="2">
        <v>0</v>
      </c>
      <c r="L222" s="2">
        <v>0</v>
      </c>
      <c r="M222" s="2">
        <v>0</v>
      </c>
      <c r="N222" s="2">
        <v>0</v>
      </c>
    </row>
    <row r="223" spans="1:14" x14ac:dyDescent="0.25">
      <c r="A223" s="59" t="s">
        <v>1059</v>
      </c>
      <c r="B223" s="2">
        <v>0</v>
      </c>
      <c r="C223" s="2">
        <v>0</v>
      </c>
      <c r="D223" s="10">
        <v>1.4630000000000001</v>
      </c>
      <c r="E223" s="2">
        <v>0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</row>
    <row r="224" spans="1:14" x14ac:dyDescent="0.25">
      <c r="A224" s="59" t="s">
        <v>1170</v>
      </c>
      <c r="B224" s="2">
        <v>0</v>
      </c>
      <c r="C224" s="2">
        <v>0</v>
      </c>
      <c r="D224" s="10">
        <v>1.4630000000000001</v>
      </c>
      <c r="E224" s="2">
        <v>0</v>
      </c>
      <c r="F224" s="2">
        <v>0</v>
      </c>
      <c r="G224" s="2">
        <v>0</v>
      </c>
      <c r="H224" s="2">
        <v>0</v>
      </c>
      <c r="I224" s="2">
        <v>0</v>
      </c>
      <c r="J224" s="2">
        <v>0</v>
      </c>
      <c r="K224" s="2">
        <v>0</v>
      </c>
      <c r="L224" s="2">
        <v>0</v>
      </c>
      <c r="M224" s="2">
        <v>0</v>
      </c>
      <c r="N224" s="2">
        <v>0</v>
      </c>
    </row>
    <row r="225" spans="1:14" x14ac:dyDescent="0.25">
      <c r="A225" s="59" t="s">
        <v>1060</v>
      </c>
      <c r="B225" s="2">
        <v>0</v>
      </c>
      <c r="C225" s="2">
        <v>0</v>
      </c>
      <c r="D225" s="10">
        <v>1.4630000000000001</v>
      </c>
      <c r="E225" s="2">
        <v>0</v>
      </c>
      <c r="F225" s="2">
        <v>0</v>
      </c>
      <c r="G225" s="2">
        <v>0</v>
      </c>
      <c r="H225" s="2">
        <v>0</v>
      </c>
      <c r="I225" s="2">
        <v>0</v>
      </c>
      <c r="J225" s="2">
        <v>0</v>
      </c>
      <c r="K225" s="2">
        <v>0</v>
      </c>
      <c r="L225" s="2">
        <v>0</v>
      </c>
      <c r="M225" s="2">
        <v>0</v>
      </c>
      <c r="N225" s="2">
        <v>0</v>
      </c>
    </row>
    <row r="226" spans="1:14" x14ac:dyDescent="0.25">
      <c r="A226" s="59" t="s">
        <v>1174</v>
      </c>
      <c r="B226" s="2">
        <v>20864.361565351999</v>
      </c>
      <c r="C226" s="2">
        <v>0</v>
      </c>
      <c r="D226" s="10">
        <v>1.4630000000000001</v>
      </c>
      <c r="E226" s="2">
        <v>6954.7871884506676</v>
      </c>
      <c r="F226" s="2">
        <v>5961.246161529144</v>
      </c>
      <c r="G226" s="2">
        <v>5216.0903913380007</v>
      </c>
      <c r="H226" s="2">
        <v>4636.5247923004454</v>
      </c>
      <c r="I226" s="2">
        <v>4172.8723130704002</v>
      </c>
      <c r="J226" s="2">
        <v>5563.8297507605348</v>
      </c>
      <c r="K226" s="2">
        <v>4768.9969292233154</v>
      </c>
      <c r="L226" s="2">
        <v>4172.8723130704011</v>
      </c>
      <c r="M226" s="2">
        <v>3709.2198338403559</v>
      </c>
      <c r="N226" s="2">
        <v>3338.2978504563212</v>
      </c>
    </row>
    <row r="227" spans="1:14" x14ac:dyDescent="0.25">
      <c r="A227" s="59" t="s">
        <v>1061</v>
      </c>
      <c r="B227" s="2">
        <v>0</v>
      </c>
      <c r="C227" s="2">
        <v>0</v>
      </c>
      <c r="D227" s="10">
        <v>1.4630000000000001</v>
      </c>
      <c r="E227" s="2">
        <v>0</v>
      </c>
      <c r="F227" s="2">
        <v>0</v>
      </c>
      <c r="G227" s="2">
        <v>0</v>
      </c>
      <c r="H227" s="2">
        <v>0</v>
      </c>
      <c r="I227" s="2">
        <v>0</v>
      </c>
      <c r="J227" s="2">
        <v>0</v>
      </c>
      <c r="K227" s="2">
        <v>0</v>
      </c>
      <c r="L227" s="2">
        <v>0</v>
      </c>
      <c r="M227" s="2">
        <v>0</v>
      </c>
      <c r="N227" s="2">
        <v>0</v>
      </c>
    </row>
    <row r="228" spans="1:14" x14ac:dyDescent="0.25">
      <c r="A228" s="59" t="s">
        <v>1178</v>
      </c>
      <c r="B228" s="2">
        <v>21725.439029091631</v>
      </c>
      <c r="C228" s="2">
        <v>0</v>
      </c>
      <c r="D228" s="10">
        <v>1.4630000000000001</v>
      </c>
      <c r="E228" s="2">
        <v>7241.8130096972091</v>
      </c>
      <c r="F228" s="2">
        <v>6207.2682940261793</v>
      </c>
      <c r="G228" s="2">
        <v>5431.3597572729068</v>
      </c>
      <c r="H228" s="2">
        <v>4827.8753397981391</v>
      </c>
      <c r="I228" s="2">
        <v>4345.0878058183253</v>
      </c>
      <c r="J228" s="2">
        <v>5793.4504077577667</v>
      </c>
      <c r="K228" s="2">
        <v>4965.8146352209433</v>
      </c>
      <c r="L228" s="2">
        <v>4345.0878058183253</v>
      </c>
      <c r="M228" s="2">
        <v>3862.300271838511</v>
      </c>
      <c r="N228" s="2">
        <v>3476.0702446546602</v>
      </c>
    </row>
    <row r="229" spans="1:14" x14ac:dyDescent="0.25">
      <c r="A229" s="59" t="s">
        <v>1024</v>
      </c>
      <c r="B229" s="2">
        <v>0</v>
      </c>
      <c r="C229" s="2">
        <v>0</v>
      </c>
      <c r="D229" s="10">
        <v>1.4630000000000001</v>
      </c>
      <c r="E229" s="2">
        <v>0</v>
      </c>
      <c r="F229" s="2">
        <v>0</v>
      </c>
      <c r="G229" s="2">
        <v>0</v>
      </c>
      <c r="H229" s="2">
        <v>0</v>
      </c>
      <c r="I229" s="2">
        <v>0</v>
      </c>
      <c r="J229" s="2">
        <v>0</v>
      </c>
      <c r="K229" s="2">
        <v>0</v>
      </c>
      <c r="L229" s="2">
        <v>0</v>
      </c>
      <c r="M229" s="2">
        <v>0</v>
      </c>
      <c r="N229" s="2">
        <v>0</v>
      </c>
    </row>
    <row r="230" spans="1:14" x14ac:dyDescent="0.25">
      <c r="A230" s="59" t="s">
        <v>1276</v>
      </c>
      <c r="B230" s="2">
        <v>0</v>
      </c>
      <c r="C230" s="2">
        <v>0</v>
      </c>
      <c r="D230" s="10">
        <v>1.4630000000000001</v>
      </c>
      <c r="E230" s="2">
        <v>0</v>
      </c>
      <c r="F230" s="2">
        <v>0</v>
      </c>
      <c r="G230" s="2">
        <v>0</v>
      </c>
      <c r="H230" s="2">
        <v>0</v>
      </c>
      <c r="I230" s="2">
        <v>0</v>
      </c>
      <c r="J230" s="2">
        <v>0</v>
      </c>
      <c r="K230" s="2">
        <v>0</v>
      </c>
      <c r="L230" s="2">
        <v>0</v>
      </c>
      <c r="M230" s="2">
        <v>0</v>
      </c>
      <c r="N230" s="2">
        <v>0</v>
      </c>
    </row>
    <row r="231" spans="1:14" x14ac:dyDescent="0.25">
      <c r="A231" s="59" t="s">
        <v>1063</v>
      </c>
      <c r="B231" s="2">
        <v>0</v>
      </c>
      <c r="C231" s="2">
        <v>0</v>
      </c>
      <c r="D231" s="10">
        <v>1.4630000000000001</v>
      </c>
      <c r="E231" s="2">
        <v>0</v>
      </c>
      <c r="F231" s="2">
        <v>0</v>
      </c>
      <c r="G231" s="2">
        <v>0</v>
      </c>
      <c r="H231" s="2">
        <v>0</v>
      </c>
      <c r="I231" s="2">
        <v>0</v>
      </c>
      <c r="J231" s="2">
        <v>0</v>
      </c>
      <c r="K231" s="2">
        <v>0</v>
      </c>
      <c r="L231" s="2">
        <v>0</v>
      </c>
      <c r="M231" s="2">
        <v>0</v>
      </c>
      <c r="N231" s="2">
        <v>0</v>
      </c>
    </row>
    <row r="232" spans="1:14" x14ac:dyDescent="0.25">
      <c r="A232" s="59" t="s">
        <v>1185</v>
      </c>
      <c r="B232" s="2">
        <v>26038.385941749089</v>
      </c>
      <c r="C232" s="2">
        <v>0</v>
      </c>
      <c r="D232" s="10">
        <v>1.4630000000000001</v>
      </c>
      <c r="E232" s="2">
        <v>8679.461980583028</v>
      </c>
      <c r="F232" s="2">
        <v>7439.5388404997384</v>
      </c>
      <c r="G232" s="2">
        <v>6509.5964854372714</v>
      </c>
      <c r="H232" s="2">
        <v>5786.307987055352</v>
      </c>
      <c r="I232" s="2">
        <v>5207.6771883498168</v>
      </c>
      <c r="J232" s="2">
        <v>6943.5695844664233</v>
      </c>
      <c r="K232" s="2">
        <v>5951.6310723997913</v>
      </c>
      <c r="L232" s="2">
        <v>5207.6771883498177</v>
      </c>
      <c r="M232" s="2">
        <v>4629.0463896442816</v>
      </c>
      <c r="N232" s="2">
        <v>4166.1417506798543</v>
      </c>
    </row>
    <row r="233" spans="1:14" x14ac:dyDescent="0.25">
      <c r="A233" s="59" t="s">
        <v>1064</v>
      </c>
      <c r="B233" s="2">
        <v>0</v>
      </c>
      <c r="C233" s="2">
        <v>0</v>
      </c>
      <c r="D233" s="10">
        <v>1.4630000000000001</v>
      </c>
      <c r="E233" s="2">
        <v>0</v>
      </c>
      <c r="F233" s="2">
        <v>0</v>
      </c>
      <c r="G233" s="2">
        <v>0</v>
      </c>
      <c r="H233" s="2">
        <v>0</v>
      </c>
      <c r="I233" s="2">
        <v>0</v>
      </c>
      <c r="J233" s="2">
        <v>0</v>
      </c>
      <c r="K233" s="2">
        <v>0</v>
      </c>
      <c r="L233" s="2">
        <v>0</v>
      </c>
      <c r="M233" s="2">
        <v>0</v>
      </c>
      <c r="N233" s="2">
        <v>0</v>
      </c>
    </row>
    <row r="234" spans="1:14" x14ac:dyDescent="0.25">
      <c r="A234" s="59" t="s">
        <v>1188</v>
      </c>
      <c r="B234" s="2"/>
      <c r="C234" s="2"/>
      <c r="D234" s="10">
        <v>1.4630000000000001</v>
      </c>
      <c r="E234" s="2"/>
      <c r="F234" s="2"/>
      <c r="G234" s="2"/>
      <c r="H234" s="2"/>
      <c r="I234" s="2"/>
      <c r="J234" s="2"/>
      <c r="K234" s="2"/>
      <c r="L234" s="2"/>
      <c r="M234" s="2"/>
      <c r="N234" s="2"/>
    </row>
    <row r="235" spans="1:14" x14ac:dyDescent="0.25">
      <c r="A235" s="59" t="s">
        <v>1005</v>
      </c>
      <c r="B235" s="2">
        <v>0</v>
      </c>
      <c r="C235" s="2">
        <v>0</v>
      </c>
      <c r="D235" s="10">
        <v>1.4630000000000001</v>
      </c>
      <c r="E235" s="2">
        <v>0</v>
      </c>
      <c r="F235" s="2">
        <v>0</v>
      </c>
      <c r="G235" s="2">
        <v>0</v>
      </c>
      <c r="H235" s="2">
        <v>0</v>
      </c>
      <c r="I235" s="2">
        <v>0</v>
      </c>
      <c r="J235" s="2">
        <v>0</v>
      </c>
      <c r="K235" s="2">
        <v>0</v>
      </c>
      <c r="L235" s="2">
        <v>0</v>
      </c>
      <c r="M235" s="2">
        <v>0</v>
      </c>
      <c r="N235" s="2">
        <v>0</v>
      </c>
    </row>
    <row r="236" spans="1:14" x14ac:dyDescent="0.25">
      <c r="A236" s="59" t="s">
        <v>1192</v>
      </c>
      <c r="B236" s="2"/>
      <c r="C236" s="2"/>
      <c r="D236" s="10">
        <v>1.4630000000000001</v>
      </c>
      <c r="E236" s="2"/>
      <c r="F236" s="2"/>
      <c r="G236" s="2"/>
      <c r="H236" s="2"/>
      <c r="I236" s="2"/>
      <c r="J236" s="2"/>
      <c r="K236" s="2"/>
      <c r="L236" s="2"/>
      <c r="M236" s="2"/>
      <c r="N236" s="2"/>
    </row>
    <row r="237" spans="1:14" x14ac:dyDescent="0.25">
      <c r="A237" s="59" t="s">
        <v>1066</v>
      </c>
      <c r="B237" s="2">
        <v>0</v>
      </c>
      <c r="C237" s="2">
        <v>0</v>
      </c>
      <c r="D237" s="10">
        <v>1.4630000000000001</v>
      </c>
      <c r="E237" s="2">
        <v>0</v>
      </c>
      <c r="F237" s="2">
        <v>0</v>
      </c>
      <c r="G237" s="2">
        <v>0</v>
      </c>
      <c r="H237" s="2">
        <v>0</v>
      </c>
      <c r="I237" s="2">
        <v>0</v>
      </c>
      <c r="J237" s="2">
        <v>0</v>
      </c>
      <c r="K237" s="2">
        <v>0</v>
      </c>
      <c r="L237" s="2">
        <v>0</v>
      </c>
      <c r="M237" s="2">
        <v>0</v>
      </c>
      <c r="N237" s="2">
        <v>0</v>
      </c>
    </row>
    <row r="238" spans="1:14" x14ac:dyDescent="0.25">
      <c r="A238" s="59" t="s">
        <v>1196</v>
      </c>
      <c r="B238" s="2"/>
      <c r="C238" s="2"/>
      <c r="D238" s="10">
        <v>1.4630000000000001</v>
      </c>
      <c r="E238" s="2"/>
      <c r="F238" s="2"/>
      <c r="G238" s="2"/>
      <c r="H238" s="2"/>
      <c r="I238" s="2"/>
      <c r="J238" s="2"/>
      <c r="K238" s="2"/>
      <c r="L238" s="2"/>
      <c r="M238" s="2"/>
      <c r="N238" s="2"/>
    </row>
    <row r="239" spans="1:14" x14ac:dyDescent="0.25">
      <c r="A239" s="59" t="s">
        <v>1067</v>
      </c>
      <c r="B239" s="2">
        <v>61.890828676320467</v>
      </c>
      <c r="C239" s="2">
        <v>0</v>
      </c>
      <c r="D239" s="10">
        <v>1.4630000000000001</v>
      </c>
      <c r="E239" s="2">
        <v>20.630276225440159</v>
      </c>
      <c r="F239" s="2">
        <v>17.683093907520131</v>
      </c>
      <c r="G239" s="2">
        <v>15.47270716908012</v>
      </c>
      <c r="H239" s="2">
        <v>13.753517483626769</v>
      </c>
      <c r="I239" s="2">
        <v>12.378165735264091</v>
      </c>
      <c r="J239" s="2">
        <v>16.50422098035213</v>
      </c>
      <c r="K239" s="2">
        <v>14.14647512601611</v>
      </c>
      <c r="L239" s="2">
        <v>12.378165735264099</v>
      </c>
      <c r="M239" s="2">
        <v>11.002813986901421</v>
      </c>
      <c r="N239" s="2">
        <v>9.902532588211276</v>
      </c>
    </row>
    <row r="240" spans="1:14" x14ac:dyDescent="0.25">
      <c r="A240" s="59" t="s">
        <v>1200</v>
      </c>
      <c r="B240" s="2">
        <v>0</v>
      </c>
      <c r="C240" s="2">
        <v>0</v>
      </c>
      <c r="D240" s="10">
        <v>1.4630000000000001</v>
      </c>
      <c r="E240" s="2">
        <v>0</v>
      </c>
      <c r="F240" s="2">
        <v>0</v>
      </c>
      <c r="G240" s="2">
        <v>0</v>
      </c>
      <c r="H240" s="2">
        <v>0</v>
      </c>
      <c r="I240" s="2">
        <v>0</v>
      </c>
      <c r="J240" s="2">
        <v>0</v>
      </c>
      <c r="K240" s="2">
        <v>0</v>
      </c>
      <c r="L240" s="2">
        <v>0</v>
      </c>
      <c r="M240" s="2">
        <v>0</v>
      </c>
      <c r="N240" s="2">
        <v>0</v>
      </c>
    </row>
    <row r="241" spans="1:14" x14ac:dyDescent="0.25">
      <c r="A241" s="59" t="s">
        <v>1068</v>
      </c>
      <c r="B241" s="2">
        <v>0</v>
      </c>
      <c r="C241" s="2">
        <v>0</v>
      </c>
      <c r="D241" s="10">
        <v>1.4630000000000001</v>
      </c>
      <c r="E241" s="2">
        <v>0</v>
      </c>
      <c r="F241" s="2">
        <v>0</v>
      </c>
      <c r="G241" s="2">
        <v>0</v>
      </c>
      <c r="H241" s="2">
        <v>0</v>
      </c>
      <c r="I241" s="2">
        <v>0</v>
      </c>
      <c r="J241" s="2">
        <v>0</v>
      </c>
      <c r="K241" s="2">
        <v>0</v>
      </c>
      <c r="L241" s="2">
        <v>0</v>
      </c>
      <c r="M241" s="2">
        <v>0</v>
      </c>
      <c r="N241" s="2">
        <v>0</v>
      </c>
    </row>
    <row r="242" spans="1:14" x14ac:dyDescent="0.25">
      <c r="A242" s="59" t="s">
        <v>985</v>
      </c>
      <c r="B242" s="2">
        <v>0</v>
      </c>
      <c r="C242" s="2">
        <v>0</v>
      </c>
      <c r="D242" s="10">
        <v>1.4630000000000001</v>
      </c>
      <c r="E242" s="2">
        <v>0</v>
      </c>
      <c r="F242" s="2">
        <v>0</v>
      </c>
      <c r="G242" s="2">
        <v>0</v>
      </c>
      <c r="H242" s="2">
        <v>0</v>
      </c>
      <c r="I242" s="2">
        <v>0</v>
      </c>
      <c r="J242" s="2">
        <v>0</v>
      </c>
      <c r="K242" s="2">
        <v>0</v>
      </c>
      <c r="L242" s="2">
        <v>0</v>
      </c>
      <c r="M242" s="2">
        <v>0</v>
      </c>
      <c r="N242" s="2">
        <v>0</v>
      </c>
    </row>
    <row r="243" spans="1:14" x14ac:dyDescent="0.25">
      <c r="A243" s="59" t="s">
        <v>1069</v>
      </c>
      <c r="B243" s="2">
        <v>0</v>
      </c>
      <c r="C243" s="2">
        <v>0</v>
      </c>
      <c r="D243" s="10">
        <v>1.4630000000000001</v>
      </c>
      <c r="E243" s="2">
        <v>0</v>
      </c>
      <c r="F243" s="2">
        <v>0</v>
      </c>
      <c r="G243" s="2">
        <v>0</v>
      </c>
      <c r="H243" s="2">
        <v>0</v>
      </c>
      <c r="I243" s="2">
        <v>0</v>
      </c>
      <c r="J243" s="2">
        <v>0</v>
      </c>
      <c r="K243" s="2">
        <v>0</v>
      </c>
      <c r="L243" s="2">
        <v>0</v>
      </c>
      <c r="M243" s="2">
        <v>0</v>
      </c>
      <c r="N243" s="2">
        <v>0</v>
      </c>
    </row>
    <row r="244" spans="1:14" x14ac:dyDescent="0.25">
      <c r="A244" s="59" t="s">
        <v>1217</v>
      </c>
      <c r="B244" s="2"/>
      <c r="C244" s="2"/>
      <c r="D244" s="10">
        <v>1.4630000000000001</v>
      </c>
      <c r="E244" s="2"/>
      <c r="F244" s="2"/>
      <c r="G244" s="2"/>
      <c r="H244" s="2"/>
      <c r="I244" s="2"/>
      <c r="J244" s="2"/>
      <c r="K244" s="2"/>
      <c r="L244" s="2"/>
      <c r="M244" s="2"/>
      <c r="N244" s="2"/>
    </row>
    <row r="245" spans="1:14" x14ac:dyDescent="0.25">
      <c r="A245" s="59" t="s">
        <v>1070</v>
      </c>
      <c r="B245" s="2">
        <v>0</v>
      </c>
      <c r="C245" s="2">
        <v>0</v>
      </c>
      <c r="D245" s="10">
        <v>1.4630000000000001</v>
      </c>
      <c r="E245" s="2">
        <v>0</v>
      </c>
      <c r="F245" s="2">
        <v>0</v>
      </c>
      <c r="G245" s="2">
        <v>0</v>
      </c>
      <c r="H245" s="2">
        <v>0</v>
      </c>
      <c r="I245" s="2">
        <v>0</v>
      </c>
      <c r="J245" s="2">
        <v>0</v>
      </c>
      <c r="K245" s="2">
        <v>0</v>
      </c>
      <c r="L245" s="2">
        <v>0</v>
      </c>
      <c r="M245" s="2">
        <v>0</v>
      </c>
      <c r="N245" s="2">
        <v>0</v>
      </c>
    </row>
    <row r="246" spans="1:14" x14ac:dyDescent="0.25">
      <c r="A246" s="59" t="s">
        <v>1222</v>
      </c>
      <c r="B246" s="2"/>
      <c r="C246" s="2"/>
      <c r="D246" s="10">
        <v>1.4630000000000001</v>
      </c>
      <c r="E246" s="2"/>
      <c r="F246" s="2"/>
      <c r="G246" s="2"/>
      <c r="H246" s="2"/>
      <c r="I246" s="2"/>
      <c r="J246" s="2"/>
      <c r="K246" s="2"/>
      <c r="L246" s="2"/>
      <c r="M246" s="2"/>
      <c r="N246" s="2"/>
    </row>
    <row r="247" spans="1:14" x14ac:dyDescent="0.25">
      <c r="A247" s="59" t="s">
        <v>1071</v>
      </c>
      <c r="B247" s="2">
        <v>0</v>
      </c>
      <c r="C247" s="2">
        <v>0</v>
      </c>
      <c r="D247" s="10">
        <v>1.4630000000000001</v>
      </c>
      <c r="E247" s="2">
        <v>0</v>
      </c>
      <c r="F247" s="2">
        <v>0</v>
      </c>
      <c r="G247" s="2">
        <v>0</v>
      </c>
      <c r="H247" s="2">
        <v>0</v>
      </c>
      <c r="I247" s="2">
        <v>0</v>
      </c>
      <c r="J247" s="2">
        <v>0</v>
      </c>
      <c r="K247" s="2">
        <v>0</v>
      </c>
      <c r="L247" s="2">
        <v>0</v>
      </c>
      <c r="M247" s="2">
        <v>0</v>
      </c>
      <c r="N247" s="2">
        <v>0</v>
      </c>
    </row>
    <row r="248" spans="1:14" x14ac:dyDescent="0.25">
      <c r="A248" s="59" t="s">
        <v>988</v>
      </c>
      <c r="B248" s="2">
        <v>0</v>
      </c>
      <c r="C248" s="2">
        <v>0</v>
      </c>
      <c r="D248" s="10">
        <v>1.4630000000000001</v>
      </c>
      <c r="E248" s="2">
        <v>0</v>
      </c>
      <c r="F248" s="2">
        <v>0</v>
      </c>
      <c r="G248" s="2">
        <v>0</v>
      </c>
      <c r="H248" s="2">
        <v>0</v>
      </c>
      <c r="I248" s="2">
        <v>0</v>
      </c>
      <c r="J248" s="2">
        <v>0</v>
      </c>
      <c r="K248" s="2">
        <v>0</v>
      </c>
      <c r="L248" s="2">
        <v>0</v>
      </c>
      <c r="M248" s="2">
        <v>0</v>
      </c>
      <c r="N248" s="2">
        <v>0</v>
      </c>
    </row>
    <row r="249" spans="1:14" x14ac:dyDescent="0.25">
      <c r="A249" s="59" t="s">
        <v>1072</v>
      </c>
      <c r="B249" s="2">
        <v>0</v>
      </c>
      <c r="C249" s="2">
        <v>0</v>
      </c>
      <c r="D249" s="10">
        <v>1.4630000000000001</v>
      </c>
      <c r="E249" s="2">
        <v>0</v>
      </c>
      <c r="F249" s="2">
        <v>0</v>
      </c>
      <c r="G249" s="2">
        <v>0</v>
      </c>
      <c r="H249" s="2">
        <v>0</v>
      </c>
      <c r="I249" s="2">
        <v>0</v>
      </c>
      <c r="J249" s="2">
        <v>0</v>
      </c>
      <c r="K249" s="2">
        <v>0</v>
      </c>
      <c r="L249" s="2">
        <v>0</v>
      </c>
      <c r="M249" s="2">
        <v>0</v>
      </c>
      <c r="N249" s="2">
        <v>0</v>
      </c>
    </row>
    <row r="250" spans="1:14" x14ac:dyDescent="0.25">
      <c r="A250" s="59" t="s">
        <v>992</v>
      </c>
      <c r="B250" s="2">
        <v>0</v>
      </c>
      <c r="C250" s="2">
        <v>0</v>
      </c>
      <c r="D250" s="10">
        <v>1.4630000000000001</v>
      </c>
      <c r="E250" s="2">
        <v>0</v>
      </c>
      <c r="F250" s="2">
        <v>0</v>
      </c>
      <c r="G250" s="2">
        <v>0</v>
      </c>
      <c r="H250" s="2">
        <v>0</v>
      </c>
      <c r="I250" s="2">
        <v>0</v>
      </c>
      <c r="J250" s="2">
        <v>0</v>
      </c>
      <c r="K250" s="2">
        <v>0</v>
      </c>
      <c r="L250" s="2">
        <v>0</v>
      </c>
      <c r="M250" s="2">
        <v>0</v>
      </c>
      <c r="N250" s="2">
        <v>0</v>
      </c>
    </row>
    <row r="251" spans="1:14" x14ac:dyDescent="0.25">
      <c r="A251" s="59" t="s">
        <v>1073</v>
      </c>
      <c r="B251" s="2">
        <v>0</v>
      </c>
      <c r="C251" s="2">
        <v>0</v>
      </c>
      <c r="D251" s="10">
        <v>1.4630000000000001</v>
      </c>
      <c r="E251" s="2">
        <v>0</v>
      </c>
      <c r="F251" s="2">
        <v>0</v>
      </c>
      <c r="G251" s="2">
        <v>0</v>
      </c>
      <c r="H251" s="2">
        <v>0</v>
      </c>
      <c r="I251" s="2">
        <v>0</v>
      </c>
      <c r="J251" s="2">
        <v>0</v>
      </c>
      <c r="K251" s="2">
        <v>0</v>
      </c>
      <c r="L251" s="2">
        <v>0</v>
      </c>
      <c r="M251" s="2">
        <v>0</v>
      </c>
      <c r="N251" s="2">
        <v>0</v>
      </c>
    </row>
    <row r="252" spans="1:14" x14ac:dyDescent="0.25">
      <c r="A252" s="59" t="s">
        <v>996</v>
      </c>
      <c r="B252" s="2">
        <v>0</v>
      </c>
      <c r="C252" s="2">
        <v>0</v>
      </c>
      <c r="D252" s="10">
        <v>1.4630000000000001</v>
      </c>
      <c r="E252" s="2">
        <v>0</v>
      </c>
      <c r="F252" s="2">
        <v>0</v>
      </c>
      <c r="G252" s="2">
        <v>0</v>
      </c>
      <c r="H252" s="2">
        <v>0</v>
      </c>
      <c r="I252" s="2">
        <v>0</v>
      </c>
      <c r="J252" s="2">
        <v>0</v>
      </c>
      <c r="K252" s="2">
        <v>0</v>
      </c>
      <c r="L252" s="2">
        <v>0</v>
      </c>
      <c r="M252" s="2">
        <v>0</v>
      </c>
      <c r="N252" s="2">
        <v>0</v>
      </c>
    </row>
    <row r="253" spans="1:14" x14ac:dyDescent="0.25">
      <c r="A253" s="59" t="s">
        <v>1074</v>
      </c>
      <c r="B253" s="2">
        <v>0</v>
      </c>
      <c r="C253" s="2">
        <v>0</v>
      </c>
      <c r="D253" s="10">
        <v>1.4630000000000001</v>
      </c>
      <c r="E253" s="2">
        <v>0</v>
      </c>
      <c r="F253" s="2">
        <v>0</v>
      </c>
      <c r="G253" s="2">
        <v>0</v>
      </c>
      <c r="H253" s="2">
        <v>0</v>
      </c>
      <c r="I253" s="2">
        <v>0</v>
      </c>
      <c r="J253" s="2">
        <v>0</v>
      </c>
      <c r="K253" s="2">
        <v>0</v>
      </c>
      <c r="L253" s="2">
        <v>0</v>
      </c>
      <c r="M253" s="2">
        <v>0</v>
      </c>
      <c r="N253" s="2">
        <v>0</v>
      </c>
    </row>
    <row r="254" spans="1:14" x14ac:dyDescent="0.25">
      <c r="A254" s="59" t="s">
        <v>1251</v>
      </c>
      <c r="B254" s="2">
        <v>0</v>
      </c>
      <c r="C254" s="2">
        <v>0</v>
      </c>
      <c r="D254" s="10">
        <v>1.4630000000000001</v>
      </c>
      <c r="E254" s="2">
        <v>0</v>
      </c>
      <c r="F254" s="2">
        <v>0</v>
      </c>
      <c r="G254" s="2">
        <v>0</v>
      </c>
      <c r="H254" s="2">
        <v>0</v>
      </c>
      <c r="I254" s="2">
        <v>0</v>
      </c>
      <c r="J254" s="2">
        <v>0</v>
      </c>
      <c r="K254" s="2">
        <v>0</v>
      </c>
      <c r="L254" s="2">
        <v>0</v>
      </c>
      <c r="M254" s="2">
        <v>0</v>
      </c>
      <c r="N254" s="2">
        <v>0</v>
      </c>
    </row>
    <row r="255" spans="1:14" x14ac:dyDescent="0.25">
      <c r="A255" s="59" t="s">
        <v>1075</v>
      </c>
      <c r="B255" s="2">
        <v>0</v>
      </c>
      <c r="C255" s="2">
        <v>0</v>
      </c>
      <c r="D255" s="10">
        <v>1.4630000000000001</v>
      </c>
      <c r="E255" s="2">
        <v>0</v>
      </c>
      <c r="F255" s="2">
        <v>0</v>
      </c>
      <c r="G255" s="2">
        <v>0</v>
      </c>
      <c r="H255" s="2">
        <v>0</v>
      </c>
      <c r="I255" s="2">
        <v>0</v>
      </c>
      <c r="J255" s="2">
        <v>0</v>
      </c>
      <c r="K255" s="2">
        <v>0</v>
      </c>
      <c r="L255" s="2">
        <v>0</v>
      </c>
      <c r="M255" s="2">
        <v>0</v>
      </c>
      <c r="N255" s="2">
        <v>0</v>
      </c>
    </row>
    <row r="256" spans="1:14" x14ac:dyDescent="0.25">
      <c r="A256" s="59" t="s">
        <v>981</v>
      </c>
      <c r="B256" s="2">
        <v>0</v>
      </c>
      <c r="C256" s="2">
        <v>0</v>
      </c>
      <c r="D256" s="10">
        <v>1.4630000000000001</v>
      </c>
      <c r="E256" s="2">
        <v>0</v>
      </c>
      <c r="F256" s="2">
        <v>0</v>
      </c>
      <c r="G256" s="2">
        <v>0</v>
      </c>
      <c r="H256" s="2">
        <v>0</v>
      </c>
      <c r="I256" s="2">
        <v>0</v>
      </c>
      <c r="J256" s="2">
        <v>0</v>
      </c>
      <c r="K256" s="2">
        <v>0</v>
      </c>
      <c r="L256" s="2">
        <v>0</v>
      </c>
      <c r="M256" s="2">
        <v>0</v>
      </c>
      <c r="N256" s="2">
        <v>0</v>
      </c>
    </row>
    <row r="257" spans="1:14" x14ac:dyDescent="0.25">
      <c r="A257" s="59" t="s">
        <v>1076</v>
      </c>
      <c r="B257" s="2">
        <v>0</v>
      </c>
      <c r="C257" s="2">
        <v>0</v>
      </c>
      <c r="D257" s="10">
        <v>1.4630000000000001</v>
      </c>
      <c r="E257" s="2">
        <v>0</v>
      </c>
      <c r="F257" s="2">
        <v>0</v>
      </c>
      <c r="G257" s="2">
        <v>0</v>
      </c>
      <c r="H257" s="2">
        <v>0</v>
      </c>
      <c r="I257" s="2">
        <v>0</v>
      </c>
      <c r="J257" s="2">
        <v>0</v>
      </c>
      <c r="K257" s="2">
        <v>0</v>
      </c>
      <c r="L257" s="2">
        <v>0</v>
      </c>
      <c r="M257" s="2">
        <v>0</v>
      </c>
      <c r="N257" s="2">
        <v>0</v>
      </c>
    </row>
    <row r="258" spans="1:14" x14ac:dyDescent="0.25">
      <c r="A258" s="59" t="s">
        <v>1259</v>
      </c>
      <c r="B258" s="2">
        <v>0</v>
      </c>
      <c r="C258" s="2">
        <v>0</v>
      </c>
      <c r="D258" s="10">
        <v>1.4630000000000001</v>
      </c>
      <c r="E258" s="2">
        <v>0</v>
      </c>
      <c r="F258" s="2">
        <v>0</v>
      </c>
      <c r="G258" s="2">
        <v>0</v>
      </c>
      <c r="H258" s="2">
        <v>0</v>
      </c>
      <c r="I258" s="2">
        <v>0</v>
      </c>
      <c r="J258" s="2">
        <v>0</v>
      </c>
      <c r="K258" s="2">
        <v>0</v>
      </c>
      <c r="L258" s="2">
        <v>0</v>
      </c>
      <c r="M258" s="2">
        <v>0</v>
      </c>
      <c r="N258" s="2">
        <v>0</v>
      </c>
    </row>
    <row r="259" spans="1:14" x14ac:dyDescent="0.25">
      <c r="A259" s="59" t="s">
        <v>1006</v>
      </c>
      <c r="B259" s="2">
        <v>0</v>
      </c>
      <c r="C259" s="2">
        <v>0</v>
      </c>
      <c r="D259" s="10">
        <v>1.4630000000000001</v>
      </c>
      <c r="E259" s="2">
        <v>0</v>
      </c>
      <c r="F259" s="2">
        <v>0</v>
      </c>
      <c r="G259" s="2">
        <v>0</v>
      </c>
      <c r="H259" s="2">
        <v>0</v>
      </c>
      <c r="I259" s="2">
        <v>0</v>
      </c>
      <c r="J259" s="2">
        <v>0</v>
      </c>
      <c r="K259" s="2">
        <v>0</v>
      </c>
      <c r="L259" s="2">
        <v>0</v>
      </c>
      <c r="M259" s="2">
        <v>0</v>
      </c>
      <c r="N259" s="2">
        <v>0</v>
      </c>
    </row>
    <row r="260" spans="1:14" x14ac:dyDescent="0.25">
      <c r="A260" s="59" t="s">
        <v>1263</v>
      </c>
      <c r="B260" s="2">
        <v>0</v>
      </c>
      <c r="C260" s="2">
        <v>0</v>
      </c>
      <c r="D260" s="10">
        <v>1.4630000000000001</v>
      </c>
      <c r="E260" s="2">
        <v>0</v>
      </c>
      <c r="F260" s="2">
        <v>0</v>
      </c>
      <c r="G260" s="2">
        <v>0</v>
      </c>
      <c r="H260" s="2">
        <v>0</v>
      </c>
      <c r="I260" s="2">
        <v>0</v>
      </c>
      <c r="J260" s="2">
        <v>0</v>
      </c>
      <c r="K260" s="2">
        <v>0</v>
      </c>
      <c r="L260" s="2">
        <v>0</v>
      </c>
      <c r="M260" s="2">
        <v>0</v>
      </c>
      <c r="N260" s="2">
        <v>0</v>
      </c>
    </row>
    <row r="261" spans="1:14" x14ac:dyDescent="0.25">
      <c r="A261" s="59" t="s">
        <v>1078</v>
      </c>
      <c r="B261" s="2">
        <v>0</v>
      </c>
      <c r="C261" s="2">
        <v>0</v>
      </c>
      <c r="D261" s="10">
        <v>1.4630000000000001</v>
      </c>
      <c r="E261" s="2">
        <v>0</v>
      </c>
      <c r="F261" s="2">
        <v>0</v>
      </c>
      <c r="G261" s="2">
        <v>0</v>
      </c>
      <c r="H261" s="2">
        <v>0</v>
      </c>
      <c r="I261" s="2">
        <v>0</v>
      </c>
      <c r="J261" s="2">
        <v>0</v>
      </c>
      <c r="K261" s="2">
        <v>0</v>
      </c>
      <c r="L261" s="2">
        <v>0</v>
      </c>
      <c r="M261" s="2">
        <v>0</v>
      </c>
      <c r="N261" s="2">
        <v>0</v>
      </c>
    </row>
    <row r="262" spans="1:14" x14ac:dyDescent="0.25">
      <c r="A262" s="59" t="s">
        <v>1267</v>
      </c>
      <c r="B262" s="2">
        <v>0</v>
      </c>
      <c r="C262" s="2">
        <v>0</v>
      </c>
      <c r="D262" s="10">
        <v>1.4630000000000001</v>
      </c>
      <c r="E262" s="2">
        <v>0</v>
      </c>
      <c r="F262" s="2">
        <v>0</v>
      </c>
      <c r="G262" s="2">
        <v>0</v>
      </c>
      <c r="H262" s="2">
        <v>0</v>
      </c>
      <c r="I262" s="2">
        <v>0</v>
      </c>
      <c r="J262" s="2">
        <v>0</v>
      </c>
      <c r="K262" s="2">
        <v>0</v>
      </c>
      <c r="L262" s="2">
        <v>0</v>
      </c>
      <c r="M262" s="2">
        <v>0</v>
      </c>
      <c r="N262" s="2">
        <v>0</v>
      </c>
    </row>
    <row r="263" spans="1:14" x14ac:dyDescent="0.25">
      <c r="A263" s="59" t="s">
        <v>1079</v>
      </c>
      <c r="B263" s="2">
        <v>0</v>
      </c>
      <c r="C263" s="2">
        <v>0</v>
      </c>
      <c r="D263" s="10">
        <v>1.4630000000000001</v>
      </c>
      <c r="E263" s="2">
        <v>0</v>
      </c>
      <c r="F263" s="2">
        <v>0</v>
      </c>
      <c r="G263" s="2">
        <v>0</v>
      </c>
      <c r="H263" s="2">
        <v>0</v>
      </c>
      <c r="I263" s="2">
        <v>0</v>
      </c>
      <c r="J263" s="2">
        <v>0</v>
      </c>
      <c r="K263" s="2">
        <v>0</v>
      </c>
      <c r="L263" s="2">
        <v>0</v>
      </c>
      <c r="M263" s="2">
        <v>0</v>
      </c>
      <c r="N263" s="2">
        <v>0</v>
      </c>
    </row>
    <row r="264" spans="1:14" x14ac:dyDescent="0.25">
      <c r="A264" s="59" t="s">
        <v>1272</v>
      </c>
      <c r="B264" s="2">
        <v>0</v>
      </c>
      <c r="C264" s="2">
        <v>0</v>
      </c>
      <c r="D264" s="10">
        <v>1.4630000000000001</v>
      </c>
      <c r="E264" s="2">
        <v>0</v>
      </c>
      <c r="F264" s="2">
        <v>0</v>
      </c>
      <c r="G264" s="2">
        <v>0</v>
      </c>
      <c r="H264" s="2">
        <v>0</v>
      </c>
      <c r="I264" s="2">
        <v>0</v>
      </c>
      <c r="J264" s="2">
        <v>0</v>
      </c>
      <c r="K264" s="2">
        <v>0</v>
      </c>
      <c r="L264" s="2">
        <v>0</v>
      </c>
      <c r="M264" s="2">
        <v>0</v>
      </c>
      <c r="N264" s="2">
        <v>0</v>
      </c>
    </row>
    <row r="265" spans="1:14" x14ac:dyDescent="0.25">
      <c r="A265" s="59" t="s">
        <v>1080</v>
      </c>
      <c r="B265" s="2">
        <v>0</v>
      </c>
      <c r="C265" s="2">
        <v>0</v>
      </c>
      <c r="D265" s="10">
        <v>1.4630000000000001</v>
      </c>
      <c r="E265" s="2">
        <v>0</v>
      </c>
      <c r="F265" s="2">
        <v>0</v>
      </c>
      <c r="G265" s="2">
        <v>0</v>
      </c>
      <c r="H265" s="2">
        <v>0</v>
      </c>
      <c r="I265" s="2">
        <v>0</v>
      </c>
      <c r="J265" s="2">
        <v>0</v>
      </c>
      <c r="K265" s="2">
        <v>0</v>
      </c>
      <c r="L265" s="2">
        <v>0</v>
      </c>
      <c r="M265" s="2">
        <v>0</v>
      </c>
      <c r="N265" s="2">
        <v>0</v>
      </c>
    </row>
    <row r="266" spans="1:14" x14ac:dyDescent="0.25">
      <c r="A266" s="59" t="s">
        <v>1277</v>
      </c>
      <c r="B266" s="2">
        <v>0</v>
      </c>
      <c r="C266" s="2">
        <v>0</v>
      </c>
      <c r="D266" s="10">
        <v>1.4630000000000001</v>
      </c>
      <c r="E266" s="2">
        <v>0</v>
      </c>
      <c r="F266" s="2">
        <v>0</v>
      </c>
      <c r="G266" s="2">
        <v>0</v>
      </c>
      <c r="H266" s="2">
        <v>0</v>
      </c>
      <c r="I266" s="2">
        <v>0</v>
      </c>
      <c r="J266" s="2">
        <v>0</v>
      </c>
      <c r="K266" s="2">
        <v>0</v>
      </c>
      <c r="L266" s="2">
        <v>0</v>
      </c>
      <c r="M266" s="2">
        <v>0</v>
      </c>
      <c r="N266" s="2">
        <v>0</v>
      </c>
    </row>
    <row r="267" spans="1:14" x14ac:dyDescent="0.25">
      <c r="A267" s="59" t="s">
        <v>1007</v>
      </c>
      <c r="B267" s="2">
        <v>411.29732441960891</v>
      </c>
      <c r="C267" s="2">
        <v>0</v>
      </c>
      <c r="D267" s="10">
        <v>1.4630000000000001</v>
      </c>
      <c r="E267" s="2">
        <v>137.0991081398696</v>
      </c>
      <c r="F267" s="2">
        <v>117.5135212627454</v>
      </c>
      <c r="G267" s="2">
        <v>102.8243311049022</v>
      </c>
      <c r="H267" s="2">
        <v>91.399405426579762</v>
      </c>
      <c r="I267" s="2">
        <v>82.25946488392178</v>
      </c>
      <c r="J267" s="2">
        <v>109.6792865118957</v>
      </c>
      <c r="K267" s="2">
        <v>94.010817010196334</v>
      </c>
      <c r="L267" s="2">
        <v>82.259464883921794</v>
      </c>
      <c r="M267" s="2">
        <v>73.119524341263812</v>
      </c>
      <c r="N267" s="2">
        <v>65.807571907137429</v>
      </c>
    </row>
    <row r="268" spans="1:14" x14ac:dyDescent="0.25">
      <c r="A268" s="59" t="s">
        <v>1282</v>
      </c>
      <c r="B268" s="2">
        <v>0</v>
      </c>
      <c r="C268" s="2">
        <v>0</v>
      </c>
      <c r="D268" s="10">
        <v>1.4630000000000001</v>
      </c>
      <c r="E268" s="2">
        <v>0</v>
      </c>
      <c r="F268" s="2">
        <v>0</v>
      </c>
      <c r="G268" s="2">
        <v>0</v>
      </c>
      <c r="H268" s="2">
        <v>0</v>
      </c>
      <c r="I268" s="2">
        <v>0</v>
      </c>
      <c r="J268" s="2">
        <v>0</v>
      </c>
      <c r="K268" s="2">
        <v>0</v>
      </c>
      <c r="L268" s="2">
        <v>0</v>
      </c>
      <c r="M268" s="2">
        <v>0</v>
      </c>
      <c r="N268" s="2">
        <v>0</v>
      </c>
    </row>
    <row r="269" spans="1:14" x14ac:dyDescent="0.25">
      <c r="A269" s="59" t="s">
        <v>1292</v>
      </c>
      <c r="B269" s="2"/>
      <c r="C269" s="2"/>
      <c r="D269" s="10">
        <v>1.4630000000000001</v>
      </c>
      <c r="E269" s="2"/>
      <c r="F269" s="2"/>
      <c r="G269" s="2"/>
      <c r="H269" s="2"/>
      <c r="I269" s="2"/>
      <c r="J269" s="2"/>
      <c r="K269" s="2"/>
      <c r="L269" s="2"/>
      <c r="M269" s="2"/>
      <c r="N269" s="2"/>
    </row>
    <row r="270" spans="1:14" x14ac:dyDescent="0.25">
      <c r="A270" s="59" t="s">
        <v>1287</v>
      </c>
      <c r="B270" s="2"/>
      <c r="C270" s="2"/>
      <c r="D270" s="10">
        <v>1.4630000000000001</v>
      </c>
      <c r="E270" s="2"/>
      <c r="F270" s="2"/>
      <c r="G270" s="2"/>
      <c r="H270" s="2"/>
      <c r="I270" s="2"/>
      <c r="J270" s="2"/>
      <c r="K270" s="2"/>
      <c r="L270" s="2"/>
      <c r="M270" s="2"/>
      <c r="N270" s="2"/>
    </row>
    <row r="271" spans="1:14" x14ac:dyDescent="0.25">
      <c r="A271" s="59" t="s">
        <v>1297</v>
      </c>
      <c r="B271" s="2"/>
      <c r="C271" s="2"/>
      <c r="D271" s="10">
        <v>1.4630000000000001</v>
      </c>
      <c r="E271" s="2"/>
      <c r="F271" s="2"/>
      <c r="G271" s="2"/>
      <c r="H271" s="2"/>
      <c r="I271" s="2"/>
      <c r="J271" s="2"/>
      <c r="K271" s="2"/>
      <c r="L271" s="2"/>
      <c r="M271" s="2"/>
      <c r="N271" s="2"/>
    </row>
    <row r="272" spans="1:14" x14ac:dyDescent="0.25">
      <c r="A272" s="59" t="s">
        <v>1027</v>
      </c>
      <c r="B272" s="2">
        <v>0</v>
      </c>
      <c r="C272" s="2">
        <v>0</v>
      </c>
      <c r="D272" s="10">
        <v>1.4630000000000001</v>
      </c>
      <c r="E272" s="2">
        <v>0</v>
      </c>
      <c r="F272" s="2">
        <v>0</v>
      </c>
      <c r="G272" s="2">
        <v>0</v>
      </c>
      <c r="H272" s="2">
        <v>0</v>
      </c>
      <c r="I272" s="2">
        <v>0</v>
      </c>
      <c r="J272" s="2">
        <v>0</v>
      </c>
      <c r="K272" s="2">
        <v>0</v>
      </c>
      <c r="L272" s="2">
        <v>0</v>
      </c>
      <c r="M272" s="2">
        <v>0</v>
      </c>
      <c r="N272" s="2">
        <v>0</v>
      </c>
    </row>
    <row r="273" spans="1:14" x14ac:dyDescent="0.25">
      <c r="A273" s="59" t="s">
        <v>1019</v>
      </c>
      <c r="B273" s="2">
        <v>0</v>
      </c>
      <c r="C273" s="2">
        <v>0</v>
      </c>
      <c r="D273" s="10">
        <v>1.4630000000000001</v>
      </c>
      <c r="E273" s="2">
        <v>0</v>
      </c>
      <c r="F273" s="2">
        <v>0</v>
      </c>
      <c r="G273" s="2">
        <v>0</v>
      </c>
      <c r="H273" s="2">
        <v>0</v>
      </c>
      <c r="I273" s="2">
        <v>0</v>
      </c>
      <c r="J273" s="2">
        <v>0</v>
      </c>
      <c r="K273" s="2">
        <v>0</v>
      </c>
      <c r="L273" s="2">
        <v>0</v>
      </c>
      <c r="M273" s="2">
        <v>0</v>
      </c>
      <c r="N273" s="2">
        <v>0</v>
      </c>
    </row>
    <row r="274" spans="1:14" x14ac:dyDescent="0.25">
      <c r="A274" s="59" t="s">
        <v>1082</v>
      </c>
      <c r="B274" s="2">
        <v>0</v>
      </c>
      <c r="C274" s="2">
        <v>0</v>
      </c>
      <c r="D274" s="10">
        <v>1.4630000000000001</v>
      </c>
      <c r="E274" s="2">
        <v>0</v>
      </c>
      <c r="F274" s="2">
        <v>0</v>
      </c>
      <c r="G274" s="2">
        <v>0</v>
      </c>
      <c r="H274" s="2">
        <v>0</v>
      </c>
      <c r="I274" s="2">
        <v>0</v>
      </c>
      <c r="J274" s="2">
        <v>0</v>
      </c>
      <c r="K274" s="2">
        <v>0</v>
      </c>
      <c r="L274" s="2">
        <v>0</v>
      </c>
      <c r="M274" s="2">
        <v>0</v>
      </c>
      <c r="N274" s="2">
        <v>0</v>
      </c>
    </row>
    <row r="275" spans="1:14" x14ac:dyDescent="0.25">
      <c r="A275" s="59" t="s">
        <v>1299</v>
      </c>
      <c r="B275" s="2"/>
      <c r="C275" s="2"/>
      <c r="D275" s="10">
        <v>1.4630000000000001</v>
      </c>
      <c r="E275" s="2"/>
      <c r="F275" s="2"/>
      <c r="G275" s="2"/>
      <c r="H275" s="2"/>
      <c r="I275" s="2"/>
      <c r="J275" s="2"/>
      <c r="K275" s="2"/>
      <c r="L275" s="2"/>
      <c r="M275" s="2"/>
      <c r="N275" s="2"/>
    </row>
    <row r="276" spans="1:14" x14ac:dyDescent="0.25">
      <c r="A276" s="59" t="s">
        <v>1083</v>
      </c>
      <c r="B276" s="2">
        <v>0</v>
      </c>
      <c r="C276" s="2">
        <v>0</v>
      </c>
      <c r="D276" s="10">
        <v>1.4630000000000001</v>
      </c>
      <c r="E276" s="2">
        <v>0</v>
      </c>
      <c r="F276" s="2">
        <v>0</v>
      </c>
      <c r="G276" s="2">
        <v>0</v>
      </c>
      <c r="H276" s="2">
        <v>0</v>
      </c>
      <c r="I276" s="2">
        <v>0</v>
      </c>
      <c r="J276" s="2">
        <v>0</v>
      </c>
      <c r="K276" s="2">
        <v>0</v>
      </c>
      <c r="L276" s="2">
        <v>0</v>
      </c>
      <c r="M276" s="2">
        <v>0</v>
      </c>
      <c r="N276" s="2">
        <v>0</v>
      </c>
    </row>
    <row r="277" spans="1:14" x14ac:dyDescent="0.25">
      <c r="A277" s="59" t="s">
        <v>1022</v>
      </c>
      <c r="B277" s="2">
        <v>0</v>
      </c>
      <c r="C277" s="2">
        <v>0</v>
      </c>
      <c r="D277" s="10">
        <v>1.4630000000000001</v>
      </c>
      <c r="E277" s="2">
        <v>0</v>
      </c>
      <c r="F277" s="2">
        <v>0</v>
      </c>
      <c r="G277" s="2">
        <v>0</v>
      </c>
      <c r="H277" s="2">
        <v>0</v>
      </c>
      <c r="I277" s="2">
        <v>0</v>
      </c>
      <c r="J277" s="2">
        <v>0</v>
      </c>
      <c r="K277" s="2">
        <v>0</v>
      </c>
      <c r="L277" s="2">
        <v>0</v>
      </c>
      <c r="M277" s="2">
        <v>0</v>
      </c>
      <c r="N277" s="2">
        <v>0</v>
      </c>
    </row>
    <row r="278" spans="1:14" x14ac:dyDescent="0.25">
      <c r="A278" s="59" t="s">
        <v>1148</v>
      </c>
      <c r="B278" s="2">
        <v>0</v>
      </c>
      <c r="C278" s="2">
        <v>0</v>
      </c>
      <c r="D278" s="10">
        <v>1.4630000000000001</v>
      </c>
      <c r="E278" s="2">
        <v>0</v>
      </c>
      <c r="F278" s="2">
        <v>0</v>
      </c>
      <c r="G278" s="2">
        <v>0</v>
      </c>
      <c r="H278" s="2">
        <v>0</v>
      </c>
      <c r="I278" s="2">
        <v>0</v>
      </c>
      <c r="J278" s="2">
        <v>0</v>
      </c>
      <c r="K278" s="2">
        <v>0</v>
      </c>
      <c r="L278" s="2">
        <v>0</v>
      </c>
      <c r="M278" s="2">
        <v>0</v>
      </c>
      <c r="N278" s="2">
        <v>0</v>
      </c>
    </row>
    <row r="279" spans="1:14" x14ac:dyDescent="0.25">
      <c r="A279" s="59" t="s">
        <v>1084</v>
      </c>
      <c r="B279" s="2">
        <v>0</v>
      </c>
      <c r="C279" s="2">
        <v>0</v>
      </c>
      <c r="D279" s="10">
        <v>1.4630000000000001</v>
      </c>
      <c r="E279" s="2">
        <v>0</v>
      </c>
      <c r="F279" s="2">
        <v>0</v>
      </c>
      <c r="G279" s="2">
        <v>0</v>
      </c>
      <c r="H279" s="2">
        <v>0</v>
      </c>
      <c r="I279" s="2">
        <v>0</v>
      </c>
      <c r="J279" s="2">
        <v>0</v>
      </c>
      <c r="K279" s="2">
        <v>0</v>
      </c>
      <c r="L279" s="2">
        <v>0</v>
      </c>
      <c r="M279" s="2">
        <v>0</v>
      </c>
      <c r="N279" s="2">
        <v>0</v>
      </c>
    </row>
    <row r="280" spans="1:14" x14ac:dyDescent="0.25">
      <c r="A280" s="59" t="s">
        <v>1151</v>
      </c>
      <c r="B280" s="2">
        <v>0</v>
      </c>
      <c r="C280" s="2">
        <v>0</v>
      </c>
      <c r="D280" s="10">
        <v>1.4630000000000001</v>
      </c>
      <c r="E280" s="2">
        <v>0</v>
      </c>
      <c r="F280" s="2">
        <v>0</v>
      </c>
      <c r="G280" s="2">
        <v>0</v>
      </c>
      <c r="H280" s="2">
        <v>0</v>
      </c>
      <c r="I280" s="2">
        <v>0</v>
      </c>
      <c r="J280" s="2">
        <v>0</v>
      </c>
      <c r="K280" s="2">
        <v>0</v>
      </c>
      <c r="L280" s="2">
        <v>0</v>
      </c>
      <c r="M280" s="2">
        <v>0</v>
      </c>
      <c r="N280" s="2">
        <v>0</v>
      </c>
    </row>
    <row r="281" spans="1:14" x14ac:dyDescent="0.25">
      <c r="A281" s="59" t="s">
        <v>1085</v>
      </c>
      <c r="B281" s="2">
        <v>0</v>
      </c>
      <c r="C281" s="2">
        <v>0</v>
      </c>
      <c r="D281" s="10">
        <v>1.4630000000000001</v>
      </c>
      <c r="E281" s="2">
        <v>0</v>
      </c>
      <c r="F281" s="2">
        <v>0</v>
      </c>
      <c r="G281" s="2">
        <v>0</v>
      </c>
      <c r="H281" s="2">
        <v>0</v>
      </c>
      <c r="I281" s="2">
        <v>0</v>
      </c>
      <c r="J281" s="2">
        <v>0</v>
      </c>
      <c r="K281" s="2">
        <v>0</v>
      </c>
      <c r="L281" s="2">
        <v>0</v>
      </c>
      <c r="M281" s="2">
        <v>0</v>
      </c>
      <c r="N281" s="2">
        <v>0</v>
      </c>
    </row>
    <row r="282" spans="1:14" x14ac:dyDescent="0.25">
      <c r="A282" s="59" t="s">
        <v>1153</v>
      </c>
      <c r="B282" s="2">
        <v>2.781281857571051</v>
      </c>
      <c r="C282" s="2">
        <v>0</v>
      </c>
      <c r="D282" s="10">
        <v>1.4630000000000001</v>
      </c>
      <c r="E282" s="2">
        <v>0.92709395252368376</v>
      </c>
      <c r="F282" s="2">
        <v>0.79465195930601473</v>
      </c>
      <c r="G282" s="2">
        <v>0.69532046439276285</v>
      </c>
      <c r="H282" s="2">
        <v>0.61806263501578917</v>
      </c>
      <c r="I282" s="2">
        <v>0.55625637151421026</v>
      </c>
      <c r="J282" s="2">
        <v>0.74167516201894701</v>
      </c>
      <c r="K282" s="2">
        <v>0.63572156744481167</v>
      </c>
      <c r="L282" s="2">
        <v>0.55625637151421026</v>
      </c>
      <c r="M282" s="2">
        <v>0.49445010801263128</v>
      </c>
      <c r="N282" s="2">
        <v>0.44500509721136822</v>
      </c>
    </row>
    <row r="283" spans="1:14" x14ac:dyDescent="0.25">
      <c r="A283" s="59" t="s">
        <v>1008</v>
      </c>
      <c r="B283" s="2">
        <v>0</v>
      </c>
      <c r="C283" s="2">
        <v>0</v>
      </c>
      <c r="D283" s="10">
        <v>1.4630000000000001</v>
      </c>
      <c r="E283" s="2">
        <v>0</v>
      </c>
      <c r="F283" s="2">
        <v>0</v>
      </c>
      <c r="G283" s="2">
        <v>0</v>
      </c>
      <c r="H283" s="2">
        <v>0</v>
      </c>
      <c r="I283" s="2">
        <v>0</v>
      </c>
      <c r="J283" s="2">
        <v>0</v>
      </c>
      <c r="K283" s="2">
        <v>0</v>
      </c>
      <c r="L283" s="2">
        <v>0</v>
      </c>
      <c r="M283" s="2">
        <v>0</v>
      </c>
      <c r="N283" s="2">
        <v>0</v>
      </c>
    </row>
    <row r="284" spans="1:14" x14ac:dyDescent="0.25">
      <c r="A284" s="59" t="s">
        <v>1155</v>
      </c>
      <c r="B284" s="2">
        <v>22988.71094296634</v>
      </c>
      <c r="C284" s="2">
        <v>0</v>
      </c>
      <c r="D284" s="10">
        <v>1.4630000000000001</v>
      </c>
      <c r="E284" s="2">
        <v>7662.9036476554456</v>
      </c>
      <c r="F284" s="2">
        <v>6568.2031265618107</v>
      </c>
      <c r="G284" s="2">
        <v>5747.177735741584</v>
      </c>
      <c r="H284" s="2">
        <v>5108.6024317702968</v>
      </c>
      <c r="I284" s="2">
        <v>4597.7421885932672</v>
      </c>
      <c r="J284" s="2">
        <v>6130.322918124356</v>
      </c>
      <c r="K284" s="2">
        <v>5254.5625012494484</v>
      </c>
      <c r="L284" s="2">
        <v>4597.7421885932672</v>
      </c>
      <c r="M284" s="2">
        <v>4086.8819454162381</v>
      </c>
      <c r="N284" s="2">
        <v>3678.1937508746141</v>
      </c>
    </row>
    <row r="285" spans="1:14" x14ac:dyDescent="0.25">
      <c r="A285" s="59" t="s">
        <v>1087</v>
      </c>
      <c r="B285" s="2">
        <v>0</v>
      </c>
      <c r="C285" s="2">
        <v>0</v>
      </c>
      <c r="D285" s="10">
        <v>1.4630000000000001</v>
      </c>
      <c r="E285" s="2">
        <v>0</v>
      </c>
      <c r="F285" s="2">
        <v>0</v>
      </c>
      <c r="G285" s="2">
        <v>0</v>
      </c>
      <c r="H285" s="2">
        <v>0</v>
      </c>
      <c r="I285" s="2">
        <v>0</v>
      </c>
      <c r="J285" s="2">
        <v>0</v>
      </c>
      <c r="K285" s="2">
        <v>0</v>
      </c>
      <c r="L285" s="2">
        <v>0</v>
      </c>
      <c r="M285" s="2">
        <v>0</v>
      </c>
      <c r="N285" s="2">
        <v>0</v>
      </c>
    </row>
    <row r="286" spans="1:14" x14ac:dyDescent="0.25">
      <c r="A286" s="59" t="s">
        <v>1157</v>
      </c>
      <c r="B286" s="2">
        <v>0</v>
      </c>
      <c r="C286" s="2">
        <v>0</v>
      </c>
      <c r="D286" s="10">
        <v>1.4630000000000001</v>
      </c>
      <c r="E286" s="2">
        <v>0</v>
      </c>
      <c r="F286" s="2">
        <v>0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  <c r="L286" s="2">
        <v>0</v>
      </c>
      <c r="M286" s="2">
        <v>0</v>
      </c>
      <c r="N286" s="2">
        <v>0</v>
      </c>
    </row>
    <row r="287" spans="1:14" x14ac:dyDescent="0.25">
      <c r="A287" s="59" t="s">
        <v>1088</v>
      </c>
      <c r="B287" s="2">
        <v>0</v>
      </c>
      <c r="C287" s="2">
        <v>0</v>
      </c>
      <c r="D287" s="10">
        <v>1.4630000000000001</v>
      </c>
      <c r="E287" s="2">
        <v>0</v>
      </c>
      <c r="F287" s="2">
        <v>0</v>
      </c>
      <c r="G287" s="2">
        <v>0</v>
      </c>
      <c r="H287" s="2">
        <v>0</v>
      </c>
      <c r="I287" s="2">
        <v>0</v>
      </c>
      <c r="J287" s="2">
        <v>0</v>
      </c>
      <c r="K287" s="2">
        <v>0</v>
      </c>
      <c r="L287" s="2">
        <v>0</v>
      </c>
      <c r="M287" s="2">
        <v>0</v>
      </c>
      <c r="N287" s="2">
        <v>0</v>
      </c>
    </row>
    <row r="288" spans="1:14" x14ac:dyDescent="0.25">
      <c r="A288" s="59" t="s">
        <v>1159</v>
      </c>
      <c r="B288" s="2">
        <v>0</v>
      </c>
      <c r="C288" s="2">
        <v>0</v>
      </c>
      <c r="D288" s="10">
        <v>1.4630000000000001</v>
      </c>
      <c r="E288" s="2">
        <v>0</v>
      </c>
      <c r="F288" s="2">
        <v>0</v>
      </c>
      <c r="G288" s="2">
        <v>0</v>
      </c>
      <c r="H288" s="2">
        <v>0</v>
      </c>
      <c r="I288" s="2">
        <v>0</v>
      </c>
      <c r="J288" s="2">
        <v>0</v>
      </c>
      <c r="K288" s="2">
        <v>0</v>
      </c>
      <c r="L288" s="2">
        <v>0</v>
      </c>
      <c r="M288" s="2">
        <v>0</v>
      </c>
      <c r="N288" s="2">
        <v>0</v>
      </c>
    </row>
    <row r="289" spans="1:14" x14ac:dyDescent="0.25">
      <c r="A289" s="59" t="s">
        <v>1089</v>
      </c>
      <c r="B289" s="2">
        <v>0</v>
      </c>
      <c r="C289" s="2">
        <v>0</v>
      </c>
      <c r="D289" s="10">
        <v>1.4630000000000001</v>
      </c>
      <c r="E289" s="2">
        <v>0</v>
      </c>
      <c r="F289" s="2">
        <v>0</v>
      </c>
      <c r="G289" s="2">
        <v>0</v>
      </c>
      <c r="H289" s="2">
        <v>0</v>
      </c>
      <c r="I289" s="2">
        <v>0</v>
      </c>
      <c r="J289" s="2">
        <v>0</v>
      </c>
      <c r="K289" s="2">
        <v>0</v>
      </c>
      <c r="L289" s="2">
        <v>0</v>
      </c>
      <c r="M289" s="2">
        <v>0</v>
      </c>
      <c r="N289" s="2">
        <v>0</v>
      </c>
    </row>
    <row r="290" spans="1:14" x14ac:dyDescent="0.25">
      <c r="A290" s="59" t="s">
        <v>1161</v>
      </c>
      <c r="B290" s="2">
        <v>105069.3595665545</v>
      </c>
      <c r="C290" s="2">
        <v>0</v>
      </c>
      <c r="D290" s="10">
        <v>1.4630000000000001</v>
      </c>
      <c r="E290" s="2">
        <v>35023.119855518147</v>
      </c>
      <c r="F290" s="2">
        <v>30019.817019015562</v>
      </c>
      <c r="G290" s="2">
        <v>26267.33989163861</v>
      </c>
      <c r="H290" s="2">
        <v>23348.74657034544</v>
      </c>
      <c r="I290" s="2">
        <v>21013.87191331089</v>
      </c>
      <c r="J290" s="2">
        <v>28018.495884414529</v>
      </c>
      <c r="K290" s="2">
        <v>24015.853615212451</v>
      </c>
      <c r="L290" s="2">
        <v>21013.87191331089</v>
      </c>
      <c r="M290" s="2">
        <v>18678.997256276351</v>
      </c>
      <c r="N290" s="2">
        <v>16811.09753064872</v>
      </c>
    </row>
    <row r="291" spans="1:14" x14ac:dyDescent="0.25">
      <c r="A291" s="59" t="s">
        <v>1090</v>
      </c>
      <c r="B291" s="2">
        <v>0</v>
      </c>
      <c r="C291" s="2">
        <v>0</v>
      </c>
      <c r="D291" s="10">
        <v>1.4630000000000001</v>
      </c>
      <c r="E291" s="2">
        <v>0</v>
      </c>
      <c r="F291" s="2">
        <v>0</v>
      </c>
      <c r="G291" s="2">
        <v>0</v>
      </c>
      <c r="H291" s="2">
        <v>0</v>
      </c>
      <c r="I291" s="2">
        <v>0</v>
      </c>
      <c r="J291" s="2">
        <v>0</v>
      </c>
      <c r="K291" s="2">
        <v>0</v>
      </c>
      <c r="L291" s="2">
        <v>0</v>
      </c>
      <c r="M291" s="2">
        <v>0</v>
      </c>
      <c r="N291" s="2">
        <v>0</v>
      </c>
    </row>
    <row r="292" spans="1:14" x14ac:dyDescent="0.25">
      <c r="A292" s="59" t="s">
        <v>1163</v>
      </c>
      <c r="B292" s="2">
        <v>0</v>
      </c>
      <c r="C292" s="2">
        <v>0</v>
      </c>
      <c r="D292" s="10">
        <v>1.4630000000000001</v>
      </c>
      <c r="E292" s="2">
        <v>0</v>
      </c>
      <c r="F292" s="2">
        <v>0</v>
      </c>
      <c r="G292" s="2">
        <v>0</v>
      </c>
      <c r="H292" s="2">
        <v>0</v>
      </c>
      <c r="I292" s="2">
        <v>0</v>
      </c>
      <c r="J292" s="2">
        <v>0</v>
      </c>
      <c r="K292" s="2">
        <v>0</v>
      </c>
      <c r="L292" s="2">
        <v>0</v>
      </c>
      <c r="M292" s="2">
        <v>0</v>
      </c>
      <c r="N292" s="2">
        <v>0</v>
      </c>
    </row>
    <row r="293" spans="1:14" x14ac:dyDescent="0.25">
      <c r="A293" s="59" t="s">
        <v>1091</v>
      </c>
      <c r="B293" s="2">
        <v>0</v>
      </c>
      <c r="C293" s="2">
        <v>0</v>
      </c>
      <c r="D293" s="10">
        <v>1.4630000000000001</v>
      </c>
      <c r="E293" s="2">
        <v>0</v>
      </c>
      <c r="F293" s="2">
        <v>0</v>
      </c>
      <c r="G293" s="2">
        <v>0</v>
      </c>
      <c r="H293" s="2">
        <v>0</v>
      </c>
      <c r="I293" s="2">
        <v>0</v>
      </c>
      <c r="J293" s="2">
        <v>0</v>
      </c>
      <c r="K293" s="2">
        <v>0</v>
      </c>
      <c r="L293" s="2">
        <v>0</v>
      </c>
      <c r="M293" s="2">
        <v>0</v>
      </c>
      <c r="N293" s="2">
        <v>0</v>
      </c>
    </row>
    <row r="294" spans="1:14" x14ac:dyDescent="0.25">
      <c r="A294" s="59" t="s">
        <v>1165</v>
      </c>
      <c r="B294" s="2">
        <v>0</v>
      </c>
      <c r="C294" s="2">
        <v>0</v>
      </c>
      <c r="D294" s="10">
        <v>1.4630000000000001</v>
      </c>
      <c r="E294" s="2">
        <v>0</v>
      </c>
      <c r="F294" s="2">
        <v>0</v>
      </c>
      <c r="G294" s="2">
        <v>0</v>
      </c>
      <c r="H294" s="2">
        <v>0</v>
      </c>
      <c r="I294" s="2">
        <v>0</v>
      </c>
      <c r="J294" s="2">
        <v>0</v>
      </c>
      <c r="K294" s="2">
        <v>0</v>
      </c>
      <c r="L294" s="2">
        <v>0</v>
      </c>
      <c r="M294" s="2">
        <v>0</v>
      </c>
      <c r="N294" s="2">
        <v>0</v>
      </c>
    </row>
    <row r="295" spans="1:14" x14ac:dyDescent="0.25">
      <c r="A295" s="59" t="s">
        <v>1092</v>
      </c>
      <c r="B295" s="2">
        <v>0</v>
      </c>
      <c r="C295" s="2">
        <v>0</v>
      </c>
      <c r="D295" s="10">
        <v>1.4630000000000001</v>
      </c>
      <c r="E295" s="2">
        <v>0</v>
      </c>
      <c r="F295" s="2">
        <v>0</v>
      </c>
      <c r="G295" s="2">
        <v>0</v>
      </c>
      <c r="H295" s="2">
        <v>0</v>
      </c>
      <c r="I295" s="2">
        <v>0</v>
      </c>
      <c r="J295" s="2">
        <v>0</v>
      </c>
      <c r="K295" s="2">
        <v>0</v>
      </c>
      <c r="L295" s="2">
        <v>0</v>
      </c>
      <c r="M295" s="2">
        <v>0</v>
      </c>
      <c r="N295" s="2">
        <v>0</v>
      </c>
    </row>
    <row r="296" spans="1:14" x14ac:dyDescent="0.25">
      <c r="A296" s="59" t="s">
        <v>1167</v>
      </c>
      <c r="B296" s="2">
        <v>0</v>
      </c>
      <c r="C296" s="2">
        <v>0</v>
      </c>
      <c r="D296" s="10">
        <v>1.4630000000000001</v>
      </c>
      <c r="E296" s="2">
        <v>0</v>
      </c>
      <c r="F296" s="2">
        <v>0</v>
      </c>
      <c r="G296" s="2">
        <v>0</v>
      </c>
      <c r="H296" s="2">
        <v>0</v>
      </c>
      <c r="I296" s="2">
        <v>0</v>
      </c>
      <c r="J296" s="2">
        <v>0</v>
      </c>
      <c r="K296" s="2">
        <v>0</v>
      </c>
      <c r="L296" s="2">
        <v>0</v>
      </c>
      <c r="M296" s="2">
        <v>0</v>
      </c>
      <c r="N296" s="2">
        <v>0</v>
      </c>
    </row>
    <row r="297" spans="1:14" x14ac:dyDescent="0.25">
      <c r="A297" s="59" t="s">
        <v>1093</v>
      </c>
      <c r="B297" s="2">
        <v>0</v>
      </c>
      <c r="C297" s="2">
        <v>0</v>
      </c>
      <c r="D297" s="10">
        <v>1.4630000000000001</v>
      </c>
      <c r="E297" s="2">
        <v>0</v>
      </c>
      <c r="F297" s="2">
        <v>0</v>
      </c>
      <c r="G297" s="2">
        <v>0</v>
      </c>
      <c r="H297" s="2">
        <v>0</v>
      </c>
      <c r="I297" s="2">
        <v>0</v>
      </c>
      <c r="J297" s="2">
        <v>0</v>
      </c>
      <c r="K297" s="2">
        <v>0</v>
      </c>
      <c r="L297" s="2">
        <v>0</v>
      </c>
      <c r="M297" s="2">
        <v>0</v>
      </c>
      <c r="N297" s="2">
        <v>0</v>
      </c>
    </row>
    <row r="298" spans="1:14" x14ac:dyDescent="0.25">
      <c r="A298" s="59" t="s">
        <v>1169</v>
      </c>
      <c r="B298" s="2">
        <v>0</v>
      </c>
      <c r="C298" s="2">
        <v>0</v>
      </c>
      <c r="D298" s="10">
        <v>1.4630000000000001</v>
      </c>
      <c r="E298" s="2">
        <v>0</v>
      </c>
      <c r="F298" s="2">
        <v>0</v>
      </c>
      <c r="G298" s="2">
        <v>0</v>
      </c>
      <c r="H298" s="2">
        <v>0</v>
      </c>
      <c r="I298" s="2">
        <v>0</v>
      </c>
      <c r="J298" s="2">
        <v>0</v>
      </c>
      <c r="K298" s="2">
        <v>0</v>
      </c>
      <c r="L298" s="2">
        <v>0</v>
      </c>
      <c r="M298" s="2">
        <v>0</v>
      </c>
      <c r="N298" s="2">
        <v>0</v>
      </c>
    </row>
    <row r="299" spans="1:14" x14ac:dyDescent="0.25">
      <c r="A299" s="59" t="s">
        <v>1094</v>
      </c>
      <c r="B299" s="2">
        <v>0</v>
      </c>
      <c r="C299" s="2">
        <v>0</v>
      </c>
      <c r="D299" s="10">
        <v>1.4630000000000001</v>
      </c>
      <c r="E299" s="2">
        <v>0</v>
      </c>
      <c r="F299" s="2">
        <v>0</v>
      </c>
      <c r="G299" s="2">
        <v>0</v>
      </c>
      <c r="H299" s="2">
        <v>0</v>
      </c>
      <c r="I299" s="2">
        <v>0</v>
      </c>
      <c r="J299" s="2">
        <v>0</v>
      </c>
      <c r="K299" s="2">
        <v>0</v>
      </c>
      <c r="L299" s="2">
        <v>0</v>
      </c>
      <c r="M299" s="2">
        <v>0</v>
      </c>
      <c r="N299" s="2">
        <v>0</v>
      </c>
    </row>
    <row r="300" spans="1:14" x14ac:dyDescent="0.25">
      <c r="A300" s="59" t="s">
        <v>1171</v>
      </c>
      <c r="B300" s="2">
        <v>0</v>
      </c>
      <c r="C300" s="2">
        <v>0</v>
      </c>
      <c r="D300" s="10">
        <v>1.4630000000000001</v>
      </c>
      <c r="E300" s="2">
        <v>0</v>
      </c>
      <c r="F300" s="2">
        <v>0</v>
      </c>
      <c r="G300" s="2">
        <v>0</v>
      </c>
      <c r="H300" s="2">
        <v>0</v>
      </c>
      <c r="I300" s="2">
        <v>0</v>
      </c>
      <c r="J300" s="2">
        <v>0</v>
      </c>
      <c r="K300" s="2">
        <v>0</v>
      </c>
      <c r="L300" s="2">
        <v>0</v>
      </c>
      <c r="M300" s="2">
        <v>0</v>
      </c>
      <c r="N300" s="2">
        <v>0</v>
      </c>
    </row>
    <row r="301" spans="1:14" x14ac:dyDescent="0.25">
      <c r="A301" s="59" t="s">
        <v>1095</v>
      </c>
      <c r="B301" s="2">
        <v>0</v>
      </c>
      <c r="C301" s="2">
        <v>0</v>
      </c>
      <c r="D301" s="10">
        <v>1.4630000000000001</v>
      </c>
      <c r="E301" s="2">
        <v>0</v>
      </c>
      <c r="F301" s="2">
        <v>0</v>
      </c>
      <c r="G301" s="2">
        <v>0</v>
      </c>
      <c r="H301" s="2">
        <v>0</v>
      </c>
      <c r="I301" s="2">
        <v>0</v>
      </c>
      <c r="J301" s="2">
        <v>0</v>
      </c>
      <c r="K301" s="2">
        <v>0</v>
      </c>
      <c r="L301" s="2">
        <v>0</v>
      </c>
      <c r="M301" s="2">
        <v>0</v>
      </c>
      <c r="N301" s="2">
        <v>0</v>
      </c>
    </row>
    <row r="302" spans="1:14" x14ac:dyDescent="0.25">
      <c r="A302" s="59" t="s">
        <v>1173</v>
      </c>
      <c r="B302" s="2">
        <v>0</v>
      </c>
      <c r="C302" s="2">
        <v>0</v>
      </c>
      <c r="D302" s="10">
        <v>1.4630000000000001</v>
      </c>
      <c r="E302" s="2">
        <v>0</v>
      </c>
      <c r="F302" s="2">
        <v>0</v>
      </c>
      <c r="G302" s="2">
        <v>0</v>
      </c>
      <c r="H302" s="2">
        <v>0</v>
      </c>
      <c r="I302" s="2">
        <v>0</v>
      </c>
      <c r="J302" s="2">
        <v>0</v>
      </c>
      <c r="K302" s="2">
        <v>0</v>
      </c>
      <c r="L302" s="2">
        <v>0</v>
      </c>
      <c r="M302" s="2">
        <v>0</v>
      </c>
      <c r="N302" s="2">
        <v>0</v>
      </c>
    </row>
    <row r="303" spans="1:14" x14ac:dyDescent="0.25">
      <c r="A303" s="59" t="s">
        <v>1009</v>
      </c>
      <c r="B303" s="2">
        <v>0</v>
      </c>
      <c r="C303" s="2">
        <v>0</v>
      </c>
      <c r="D303" s="10">
        <v>1.4630000000000001</v>
      </c>
      <c r="E303" s="2">
        <v>0</v>
      </c>
      <c r="F303" s="2">
        <v>0</v>
      </c>
      <c r="G303" s="2">
        <v>0</v>
      </c>
      <c r="H303" s="2">
        <v>0</v>
      </c>
      <c r="I303" s="2">
        <v>0</v>
      </c>
      <c r="J303" s="2">
        <v>0</v>
      </c>
      <c r="K303" s="2">
        <v>0</v>
      </c>
      <c r="L303" s="2">
        <v>0</v>
      </c>
      <c r="M303" s="2">
        <v>0</v>
      </c>
      <c r="N303" s="2">
        <v>0</v>
      </c>
    </row>
    <row r="304" spans="1:14" x14ac:dyDescent="0.25">
      <c r="A304" s="59" t="s">
        <v>1175</v>
      </c>
      <c r="B304" s="2">
        <v>7.3187513542962268</v>
      </c>
      <c r="C304" s="2">
        <v>0</v>
      </c>
      <c r="D304" s="10">
        <v>1.4630000000000001</v>
      </c>
      <c r="E304" s="2">
        <v>2.4395837847654089</v>
      </c>
      <c r="F304" s="2">
        <v>2.091071815513208</v>
      </c>
      <c r="G304" s="2">
        <v>1.8296878385740569</v>
      </c>
      <c r="H304" s="2">
        <v>1.626389189843606</v>
      </c>
      <c r="I304" s="2">
        <v>1.4637502708592449</v>
      </c>
      <c r="J304" s="2">
        <v>1.9516670278123269</v>
      </c>
      <c r="K304" s="2">
        <v>1.6728574524105659</v>
      </c>
      <c r="L304" s="2">
        <v>1.4637502708592449</v>
      </c>
      <c r="M304" s="2">
        <v>1.3011113518748849</v>
      </c>
      <c r="N304" s="2">
        <v>1.1710002166873961</v>
      </c>
    </row>
    <row r="305" spans="1:14" x14ac:dyDescent="0.25">
      <c r="A305" s="59" t="s">
        <v>1097</v>
      </c>
      <c r="B305" s="2">
        <v>0</v>
      </c>
      <c r="C305" s="2">
        <v>0</v>
      </c>
      <c r="D305" s="10">
        <v>1.4630000000000001</v>
      </c>
      <c r="E305" s="2">
        <v>0</v>
      </c>
      <c r="F305" s="2">
        <v>0</v>
      </c>
      <c r="G305" s="2">
        <v>0</v>
      </c>
      <c r="H305" s="2">
        <v>0</v>
      </c>
      <c r="I305" s="2">
        <v>0</v>
      </c>
      <c r="J305" s="2">
        <v>0</v>
      </c>
      <c r="K305" s="2">
        <v>0</v>
      </c>
      <c r="L305" s="2">
        <v>0</v>
      </c>
      <c r="M305" s="2">
        <v>0</v>
      </c>
      <c r="N305" s="2">
        <v>0</v>
      </c>
    </row>
    <row r="306" spans="1:14" x14ac:dyDescent="0.25">
      <c r="A306" s="59" t="s">
        <v>1177</v>
      </c>
      <c r="B306" s="2">
        <v>0</v>
      </c>
      <c r="C306" s="2">
        <v>0</v>
      </c>
      <c r="D306" s="10">
        <v>1.4630000000000001</v>
      </c>
      <c r="E306" s="2">
        <v>0</v>
      </c>
      <c r="F306" s="2">
        <v>0</v>
      </c>
      <c r="G306" s="2">
        <v>0</v>
      </c>
      <c r="H306" s="2">
        <v>0</v>
      </c>
      <c r="I306" s="2">
        <v>0</v>
      </c>
      <c r="J306" s="2">
        <v>0</v>
      </c>
      <c r="K306" s="2">
        <v>0</v>
      </c>
      <c r="L306" s="2">
        <v>0</v>
      </c>
      <c r="M306" s="2">
        <v>0</v>
      </c>
      <c r="N306" s="2">
        <v>0</v>
      </c>
    </row>
    <row r="307" spans="1:14" x14ac:dyDescent="0.25">
      <c r="A307" s="59" t="s">
        <v>1098</v>
      </c>
      <c r="B307" s="2">
        <v>0</v>
      </c>
      <c r="C307" s="2">
        <v>0</v>
      </c>
      <c r="D307" s="10">
        <v>1.4630000000000001</v>
      </c>
      <c r="E307" s="2">
        <v>0</v>
      </c>
      <c r="F307" s="2">
        <v>0</v>
      </c>
      <c r="G307" s="2">
        <v>0</v>
      </c>
      <c r="H307" s="2">
        <v>0</v>
      </c>
      <c r="I307" s="2">
        <v>0</v>
      </c>
      <c r="J307" s="2">
        <v>0</v>
      </c>
      <c r="K307" s="2">
        <v>0</v>
      </c>
      <c r="L307" s="2">
        <v>0</v>
      </c>
      <c r="M307" s="2">
        <v>0</v>
      </c>
      <c r="N307" s="2">
        <v>0</v>
      </c>
    </row>
    <row r="308" spans="1:14" x14ac:dyDescent="0.25">
      <c r="A308" s="59" t="s">
        <v>1179</v>
      </c>
      <c r="B308" s="2">
        <v>51276.444940911439</v>
      </c>
      <c r="C308" s="2">
        <v>0</v>
      </c>
      <c r="D308" s="10">
        <v>1.4630000000000001</v>
      </c>
      <c r="E308" s="2">
        <v>17092.14831363715</v>
      </c>
      <c r="F308" s="2">
        <v>14650.412840260409</v>
      </c>
      <c r="G308" s="2">
        <v>12819.11123522786</v>
      </c>
      <c r="H308" s="2">
        <v>11394.76554242476</v>
      </c>
      <c r="I308" s="2">
        <v>10255.28898818229</v>
      </c>
      <c r="J308" s="2">
        <v>13673.718650909719</v>
      </c>
      <c r="K308" s="2">
        <v>11720.33027220833</v>
      </c>
      <c r="L308" s="2">
        <v>10255.28898818229</v>
      </c>
      <c r="M308" s="2">
        <v>9115.8124339398128</v>
      </c>
      <c r="N308" s="2">
        <v>8204.23119054583</v>
      </c>
    </row>
    <row r="309" spans="1:14" x14ac:dyDescent="0.25">
      <c r="A309" s="59" t="s">
        <v>1099</v>
      </c>
      <c r="B309" s="2">
        <v>0</v>
      </c>
      <c r="C309" s="2">
        <v>0</v>
      </c>
      <c r="D309" s="10">
        <v>1.4630000000000001</v>
      </c>
      <c r="E309" s="2">
        <v>0</v>
      </c>
      <c r="F309" s="2">
        <v>0</v>
      </c>
      <c r="G309" s="2">
        <v>0</v>
      </c>
      <c r="H309" s="2">
        <v>0</v>
      </c>
      <c r="I309" s="2">
        <v>0</v>
      </c>
      <c r="J309" s="2">
        <v>0</v>
      </c>
      <c r="K309" s="2">
        <v>0</v>
      </c>
      <c r="L309" s="2">
        <v>0</v>
      </c>
      <c r="M309" s="2">
        <v>0</v>
      </c>
      <c r="N309" s="2">
        <v>0</v>
      </c>
    </row>
    <row r="310" spans="1:14" x14ac:dyDescent="0.25">
      <c r="A310" s="59" t="s">
        <v>1181</v>
      </c>
      <c r="B310" s="2">
        <v>0</v>
      </c>
      <c r="C310" s="2">
        <v>0</v>
      </c>
      <c r="D310" s="10">
        <v>1.4630000000000001</v>
      </c>
      <c r="E310" s="2">
        <v>0</v>
      </c>
      <c r="F310" s="2">
        <v>0</v>
      </c>
      <c r="G310" s="2">
        <v>0</v>
      </c>
      <c r="H310" s="2">
        <v>0</v>
      </c>
      <c r="I310" s="2">
        <v>0</v>
      </c>
      <c r="J310" s="2">
        <v>0</v>
      </c>
      <c r="K310" s="2">
        <v>0</v>
      </c>
      <c r="L310" s="2">
        <v>0</v>
      </c>
      <c r="M310" s="2">
        <v>0</v>
      </c>
      <c r="N310" s="2">
        <v>0</v>
      </c>
    </row>
    <row r="311" spans="1:14" x14ac:dyDescent="0.25">
      <c r="A311" s="59" t="s">
        <v>1100</v>
      </c>
      <c r="B311" s="2">
        <v>0</v>
      </c>
      <c r="C311" s="2">
        <v>0</v>
      </c>
      <c r="D311" s="10">
        <v>1.4630000000000001</v>
      </c>
      <c r="E311" s="2">
        <v>0</v>
      </c>
      <c r="F311" s="2">
        <v>0</v>
      </c>
      <c r="G311" s="2">
        <v>0</v>
      </c>
      <c r="H311" s="2">
        <v>0</v>
      </c>
      <c r="I311" s="2">
        <v>0</v>
      </c>
      <c r="J311" s="2">
        <v>0</v>
      </c>
      <c r="K311" s="2">
        <v>0</v>
      </c>
      <c r="L311" s="2">
        <v>0</v>
      </c>
      <c r="M311" s="2">
        <v>0</v>
      </c>
      <c r="N311" s="2">
        <v>0</v>
      </c>
    </row>
    <row r="312" spans="1:14" x14ac:dyDescent="0.25">
      <c r="A312" s="59" t="s">
        <v>1182</v>
      </c>
      <c r="B312" s="2">
        <v>0</v>
      </c>
      <c r="C312" s="2">
        <v>0</v>
      </c>
      <c r="D312" s="10">
        <v>1.4630000000000001</v>
      </c>
      <c r="E312" s="2">
        <v>0</v>
      </c>
      <c r="F312" s="2">
        <v>0</v>
      </c>
      <c r="G312" s="2">
        <v>0</v>
      </c>
      <c r="H312" s="2">
        <v>0</v>
      </c>
      <c r="I312" s="2">
        <v>0</v>
      </c>
      <c r="J312" s="2">
        <v>0</v>
      </c>
      <c r="K312" s="2">
        <v>0</v>
      </c>
      <c r="L312" s="2">
        <v>0</v>
      </c>
      <c r="M312" s="2">
        <v>0</v>
      </c>
      <c r="N312" s="2">
        <v>0</v>
      </c>
    </row>
    <row r="313" spans="1:14" x14ac:dyDescent="0.25">
      <c r="A313" s="59" t="s">
        <v>1101</v>
      </c>
      <c r="B313" s="2">
        <v>0</v>
      </c>
      <c r="C313" s="2">
        <v>0</v>
      </c>
      <c r="D313" s="10">
        <v>1.4630000000000001</v>
      </c>
      <c r="E313" s="2">
        <v>0</v>
      </c>
      <c r="F313" s="2">
        <v>0</v>
      </c>
      <c r="G313" s="2">
        <v>0</v>
      </c>
      <c r="H313" s="2">
        <v>0</v>
      </c>
      <c r="I313" s="2">
        <v>0</v>
      </c>
      <c r="J313" s="2">
        <v>0</v>
      </c>
      <c r="K313" s="2">
        <v>0</v>
      </c>
      <c r="L313" s="2">
        <v>0</v>
      </c>
      <c r="M313" s="2">
        <v>0</v>
      </c>
      <c r="N313" s="2">
        <v>0</v>
      </c>
    </row>
    <row r="314" spans="1:14" x14ac:dyDescent="0.25">
      <c r="A314" s="59" t="s">
        <v>1184</v>
      </c>
      <c r="B314" s="2">
        <v>0</v>
      </c>
      <c r="C314" s="2">
        <v>0</v>
      </c>
      <c r="D314" s="10">
        <v>1.4630000000000001</v>
      </c>
      <c r="E314" s="2">
        <v>0</v>
      </c>
      <c r="F314" s="2">
        <v>0</v>
      </c>
      <c r="G314" s="2">
        <v>0</v>
      </c>
      <c r="H314" s="2">
        <v>0</v>
      </c>
      <c r="I314" s="2">
        <v>0</v>
      </c>
      <c r="J314" s="2">
        <v>0</v>
      </c>
      <c r="K314" s="2">
        <v>0</v>
      </c>
      <c r="L314" s="2">
        <v>0</v>
      </c>
      <c r="M314" s="2">
        <v>0</v>
      </c>
      <c r="N314" s="2">
        <v>0</v>
      </c>
    </row>
    <row r="315" spans="1:14" x14ac:dyDescent="0.25">
      <c r="A315" s="59" t="s">
        <v>1102</v>
      </c>
      <c r="B315" s="2">
        <v>0</v>
      </c>
      <c r="C315" s="2">
        <v>0</v>
      </c>
      <c r="D315" s="10">
        <v>1.4630000000000001</v>
      </c>
      <c r="E315" s="2">
        <v>0</v>
      </c>
      <c r="F315" s="2">
        <v>0</v>
      </c>
      <c r="G315" s="2">
        <v>0</v>
      </c>
      <c r="H315" s="2">
        <v>0</v>
      </c>
      <c r="I315" s="2">
        <v>0</v>
      </c>
      <c r="J315" s="2">
        <v>0</v>
      </c>
      <c r="K315" s="2">
        <v>0</v>
      </c>
      <c r="L315" s="2">
        <v>0</v>
      </c>
      <c r="M315" s="2">
        <v>0</v>
      </c>
      <c r="N315" s="2">
        <v>0</v>
      </c>
    </row>
    <row r="316" spans="1:14" x14ac:dyDescent="0.25">
      <c r="A316" s="59" t="s">
        <v>1186</v>
      </c>
      <c r="B316" s="2">
        <v>0</v>
      </c>
      <c r="C316" s="2">
        <v>0</v>
      </c>
      <c r="D316" s="10">
        <v>1.4630000000000001</v>
      </c>
      <c r="E316" s="2">
        <v>0</v>
      </c>
      <c r="F316" s="2">
        <v>0</v>
      </c>
      <c r="G316" s="2">
        <v>0</v>
      </c>
      <c r="H316" s="2">
        <v>0</v>
      </c>
      <c r="I316" s="2">
        <v>0</v>
      </c>
      <c r="J316" s="2">
        <v>0</v>
      </c>
      <c r="K316" s="2">
        <v>0</v>
      </c>
      <c r="L316" s="2">
        <v>0</v>
      </c>
      <c r="M316" s="2">
        <v>0</v>
      </c>
      <c r="N316" s="2">
        <v>0</v>
      </c>
    </row>
    <row r="317" spans="1:14" x14ac:dyDescent="0.25">
      <c r="A317" s="59" t="s">
        <v>1103</v>
      </c>
      <c r="B317" s="2">
        <v>0</v>
      </c>
      <c r="C317" s="2">
        <v>0</v>
      </c>
      <c r="D317" s="10">
        <v>1.4630000000000001</v>
      </c>
      <c r="E317" s="2">
        <v>0</v>
      </c>
      <c r="F317" s="2">
        <v>0</v>
      </c>
      <c r="G317" s="2">
        <v>0</v>
      </c>
      <c r="H317" s="2">
        <v>0</v>
      </c>
      <c r="I317" s="2">
        <v>0</v>
      </c>
      <c r="J317" s="2">
        <v>0</v>
      </c>
      <c r="K317" s="2">
        <v>0</v>
      </c>
      <c r="L317" s="2">
        <v>0</v>
      </c>
      <c r="M317" s="2">
        <v>0</v>
      </c>
      <c r="N317" s="2">
        <v>0</v>
      </c>
    </row>
    <row r="318" spans="1:14" x14ac:dyDescent="0.25">
      <c r="A318" s="59" t="s">
        <v>1187</v>
      </c>
      <c r="B318" s="2">
        <v>44058.423018145681</v>
      </c>
      <c r="C318" s="2">
        <v>0</v>
      </c>
      <c r="D318" s="10">
        <v>1.4630000000000001</v>
      </c>
      <c r="E318" s="2">
        <v>14686.14100604856</v>
      </c>
      <c r="F318" s="2">
        <v>12588.12086232734</v>
      </c>
      <c r="G318" s="2">
        <v>11014.60575453642</v>
      </c>
      <c r="H318" s="2">
        <v>9790.7606706990409</v>
      </c>
      <c r="I318" s="2">
        <v>8811.6846036291354</v>
      </c>
      <c r="J318" s="2">
        <v>11748.91280483885</v>
      </c>
      <c r="K318" s="2">
        <v>10070.49668986187</v>
      </c>
      <c r="L318" s="2">
        <v>8811.6846036291372</v>
      </c>
      <c r="M318" s="2">
        <v>7832.6085365592326</v>
      </c>
      <c r="N318" s="2">
        <v>7049.3476829033098</v>
      </c>
    </row>
    <row r="319" spans="1:14" x14ac:dyDescent="0.25">
      <c r="A319" s="59" t="s">
        <v>1010</v>
      </c>
      <c r="B319" s="2">
        <v>0</v>
      </c>
      <c r="C319" s="2">
        <v>0</v>
      </c>
      <c r="D319" s="10">
        <v>1.4630000000000001</v>
      </c>
      <c r="E319" s="2">
        <v>0</v>
      </c>
      <c r="F319" s="2">
        <v>0</v>
      </c>
      <c r="G319" s="2">
        <v>0</v>
      </c>
      <c r="H319" s="2">
        <v>0</v>
      </c>
      <c r="I319" s="2">
        <v>0</v>
      </c>
      <c r="J319" s="2">
        <v>0</v>
      </c>
      <c r="K319" s="2">
        <v>0</v>
      </c>
      <c r="L319" s="2">
        <v>0</v>
      </c>
      <c r="M319" s="2">
        <v>0</v>
      </c>
      <c r="N319" s="2">
        <v>0</v>
      </c>
    </row>
    <row r="320" spans="1:14" x14ac:dyDescent="0.25">
      <c r="A320" s="59" t="s">
        <v>1189</v>
      </c>
      <c r="B320" s="2"/>
      <c r="C320" s="2"/>
      <c r="D320" s="10">
        <v>1.4630000000000001</v>
      </c>
      <c r="E320" s="2"/>
      <c r="F320" s="2"/>
      <c r="G320" s="2"/>
      <c r="H320" s="2"/>
      <c r="I320" s="2"/>
      <c r="J320" s="2"/>
      <c r="K320" s="2"/>
      <c r="L320" s="2"/>
      <c r="M320" s="2"/>
      <c r="N320" s="2"/>
    </row>
    <row r="321" spans="1:14" x14ac:dyDescent="0.25">
      <c r="A321" s="59" t="s">
        <v>1105</v>
      </c>
      <c r="B321" s="2">
        <v>0</v>
      </c>
      <c r="C321" s="2">
        <v>0</v>
      </c>
      <c r="D321" s="10">
        <v>1.4630000000000001</v>
      </c>
      <c r="E321" s="2">
        <v>0</v>
      </c>
      <c r="F321" s="2">
        <v>0</v>
      </c>
      <c r="G321" s="2">
        <v>0</v>
      </c>
      <c r="H321" s="2">
        <v>0</v>
      </c>
      <c r="I321" s="2">
        <v>0</v>
      </c>
      <c r="J321" s="2">
        <v>0</v>
      </c>
      <c r="K321" s="2">
        <v>0</v>
      </c>
      <c r="L321" s="2">
        <v>0</v>
      </c>
      <c r="M321" s="2">
        <v>0</v>
      </c>
      <c r="N321" s="2">
        <v>0</v>
      </c>
    </row>
    <row r="322" spans="1:14" x14ac:dyDescent="0.25">
      <c r="A322" s="59" t="s">
        <v>1191</v>
      </c>
      <c r="B322" s="2"/>
      <c r="C322" s="2"/>
      <c r="D322" s="10">
        <v>1.4630000000000001</v>
      </c>
      <c r="E322" s="2"/>
      <c r="F322" s="2"/>
      <c r="G322" s="2"/>
      <c r="H322" s="2"/>
      <c r="I322" s="2"/>
      <c r="J322" s="2"/>
      <c r="K322" s="2"/>
      <c r="L322" s="2"/>
      <c r="M322" s="2"/>
      <c r="N322" s="2"/>
    </row>
    <row r="323" spans="1:14" x14ac:dyDescent="0.25">
      <c r="A323" s="59" t="s">
        <v>1106</v>
      </c>
      <c r="B323" s="2">
        <v>0</v>
      </c>
      <c r="C323" s="2">
        <v>0</v>
      </c>
      <c r="D323" s="10">
        <v>1.4630000000000001</v>
      </c>
      <c r="E323" s="2">
        <v>0</v>
      </c>
      <c r="F323" s="2">
        <v>0</v>
      </c>
      <c r="G323" s="2">
        <v>0</v>
      </c>
      <c r="H323" s="2">
        <v>0</v>
      </c>
      <c r="I323" s="2">
        <v>0</v>
      </c>
      <c r="J323" s="2">
        <v>0</v>
      </c>
      <c r="K323" s="2">
        <v>0</v>
      </c>
      <c r="L323" s="2">
        <v>0</v>
      </c>
      <c r="M323" s="2">
        <v>0</v>
      </c>
      <c r="N323" s="2">
        <v>0</v>
      </c>
    </row>
    <row r="324" spans="1:14" x14ac:dyDescent="0.25">
      <c r="A324" s="59" t="s">
        <v>1193</v>
      </c>
      <c r="B324" s="2"/>
      <c r="C324" s="2"/>
      <c r="D324" s="10">
        <v>1.4630000000000001</v>
      </c>
      <c r="E324" s="2"/>
      <c r="F324" s="2"/>
      <c r="G324" s="2"/>
      <c r="H324" s="2"/>
      <c r="I324" s="2"/>
      <c r="J324" s="2"/>
      <c r="K324" s="2"/>
      <c r="L324" s="2"/>
      <c r="M324" s="2"/>
      <c r="N324" s="2"/>
    </row>
    <row r="325" spans="1:14" x14ac:dyDescent="0.25">
      <c r="A325" s="59" t="s">
        <v>1011</v>
      </c>
      <c r="B325" s="2">
        <v>0</v>
      </c>
      <c r="C325" s="2">
        <v>0</v>
      </c>
      <c r="D325" s="10">
        <v>1.4630000000000001</v>
      </c>
      <c r="E325" s="2">
        <v>0</v>
      </c>
      <c r="F325" s="2">
        <v>0</v>
      </c>
      <c r="G325" s="2">
        <v>0</v>
      </c>
      <c r="H325" s="2">
        <v>0</v>
      </c>
      <c r="I325" s="2">
        <v>0</v>
      </c>
      <c r="J325" s="2">
        <v>0</v>
      </c>
      <c r="K325" s="2">
        <v>0</v>
      </c>
      <c r="L325" s="2">
        <v>0</v>
      </c>
      <c r="M325" s="2">
        <v>0</v>
      </c>
      <c r="N325" s="2">
        <v>0</v>
      </c>
    </row>
    <row r="326" spans="1:14" x14ac:dyDescent="0.25">
      <c r="A326" s="59" t="s">
        <v>1195</v>
      </c>
      <c r="B326" s="2">
        <v>0</v>
      </c>
      <c r="C326" s="2">
        <v>0</v>
      </c>
      <c r="D326" s="10">
        <v>1.4630000000000001</v>
      </c>
      <c r="E326" s="2">
        <v>0</v>
      </c>
      <c r="F326" s="2">
        <v>0</v>
      </c>
      <c r="G326" s="2">
        <v>0</v>
      </c>
      <c r="H326" s="2">
        <v>0</v>
      </c>
      <c r="I326" s="2">
        <v>0</v>
      </c>
      <c r="J326" s="2">
        <v>0</v>
      </c>
      <c r="K326" s="2">
        <v>0</v>
      </c>
      <c r="L326" s="2">
        <v>0</v>
      </c>
      <c r="M326" s="2">
        <v>0</v>
      </c>
      <c r="N326" s="2">
        <v>0</v>
      </c>
    </row>
    <row r="327" spans="1:14" x14ac:dyDescent="0.25">
      <c r="A327" s="59" t="s">
        <v>1108</v>
      </c>
      <c r="B327" s="2">
        <v>0</v>
      </c>
      <c r="C327" s="2">
        <v>0</v>
      </c>
      <c r="D327" s="10">
        <v>1.4630000000000001</v>
      </c>
      <c r="E327" s="2">
        <v>0</v>
      </c>
      <c r="F327" s="2">
        <v>0</v>
      </c>
      <c r="G327" s="2">
        <v>0</v>
      </c>
      <c r="H327" s="2">
        <v>0</v>
      </c>
      <c r="I327" s="2">
        <v>0</v>
      </c>
      <c r="J327" s="2">
        <v>0</v>
      </c>
      <c r="K327" s="2">
        <v>0</v>
      </c>
      <c r="L327" s="2">
        <v>0</v>
      </c>
      <c r="M327" s="2">
        <v>0</v>
      </c>
      <c r="N327" s="2">
        <v>0</v>
      </c>
    </row>
    <row r="328" spans="1:14" x14ac:dyDescent="0.25">
      <c r="A328" s="59" t="s">
        <v>1197</v>
      </c>
      <c r="B328" s="2"/>
      <c r="C328" s="2"/>
      <c r="D328" s="10">
        <v>1.4630000000000001</v>
      </c>
      <c r="E328" s="2"/>
      <c r="F328" s="2"/>
      <c r="G328" s="2"/>
      <c r="H328" s="2"/>
      <c r="I328" s="2"/>
      <c r="J328" s="2"/>
      <c r="K328" s="2"/>
      <c r="L328" s="2"/>
      <c r="M328" s="2"/>
      <c r="N328" s="2"/>
    </row>
    <row r="329" spans="1:14" x14ac:dyDescent="0.25">
      <c r="A329" s="59" t="s">
        <v>1109</v>
      </c>
      <c r="B329" s="2">
        <v>0</v>
      </c>
      <c r="C329" s="2">
        <v>0</v>
      </c>
      <c r="D329" s="10">
        <v>1.4630000000000001</v>
      </c>
      <c r="E329" s="2">
        <v>0</v>
      </c>
      <c r="F329" s="2">
        <v>0</v>
      </c>
      <c r="G329" s="2">
        <v>0</v>
      </c>
      <c r="H329" s="2">
        <v>0</v>
      </c>
      <c r="I329" s="2">
        <v>0</v>
      </c>
      <c r="J329" s="2">
        <v>0</v>
      </c>
      <c r="K329" s="2">
        <v>0</v>
      </c>
      <c r="L329" s="2">
        <v>0</v>
      </c>
      <c r="M329" s="2">
        <v>0</v>
      </c>
      <c r="N329" s="2">
        <v>0</v>
      </c>
    </row>
    <row r="330" spans="1:14" x14ac:dyDescent="0.25">
      <c r="A330" s="59" t="s">
        <v>1199</v>
      </c>
      <c r="B330" s="2"/>
      <c r="C330" s="2"/>
      <c r="D330" s="10">
        <v>1.4630000000000001</v>
      </c>
      <c r="E330" s="2"/>
      <c r="F330" s="2"/>
      <c r="G330" s="2"/>
      <c r="H330" s="2"/>
      <c r="I330" s="2"/>
      <c r="J330" s="2"/>
      <c r="K330" s="2"/>
      <c r="L330" s="2"/>
      <c r="M330" s="2"/>
      <c r="N330" s="2"/>
    </row>
    <row r="331" spans="1:14" x14ac:dyDescent="0.25">
      <c r="A331" s="59" t="s">
        <v>1012</v>
      </c>
      <c r="B331" s="2">
        <v>0</v>
      </c>
      <c r="C331" s="2">
        <v>0</v>
      </c>
      <c r="D331" s="10">
        <v>1.4630000000000001</v>
      </c>
      <c r="E331" s="2">
        <v>0</v>
      </c>
      <c r="F331" s="2">
        <v>0</v>
      </c>
      <c r="G331" s="2">
        <v>0</v>
      </c>
      <c r="H331" s="2">
        <v>0</v>
      </c>
      <c r="I331" s="2">
        <v>0</v>
      </c>
      <c r="J331" s="2">
        <v>0</v>
      </c>
      <c r="K331" s="2">
        <v>0</v>
      </c>
      <c r="L331" s="2">
        <v>0</v>
      </c>
      <c r="M331" s="2">
        <v>0</v>
      </c>
      <c r="N331" s="2">
        <v>0</v>
      </c>
    </row>
    <row r="332" spans="1:14" x14ac:dyDescent="0.25">
      <c r="A332" s="59" t="s">
        <v>1201</v>
      </c>
      <c r="B332" s="2"/>
      <c r="C332" s="2"/>
      <c r="D332" s="10">
        <v>1.4630000000000001</v>
      </c>
      <c r="E332" s="2"/>
      <c r="F332" s="2"/>
      <c r="G332" s="2"/>
      <c r="H332" s="2"/>
      <c r="I332" s="2"/>
      <c r="J332" s="2"/>
      <c r="K332" s="2"/>
      <c r="L332" s="2"/>
      <c r="M332" s="2"/>
      <c r="N332" s="2"/>
    </row>
    <row r="333" spans="1:14" x14ac:dyDescent="0.25">
      <c r="A333" s="59" t="s">
        <v>1013</v>
      </c>
      <c r="B333" s="2">
        <v>0</v>
      </c>
      <c r="C333" s="2">
        <v>0</v>
      </c>
      <c r="D333" s="10">
        <v>1.4630000000000001</v>
      </c>
      <c r="E333" s="2">
        <v>0</v>
      </c>
      <c r="F333" s="2">
        <v>0</v>
      </c>
      <c r="G333" s="2">
        <v>0</v>
      </c>
      <c r="H333" s="2">
        <v>0</v>
      </c>
      <c r="I333" s="2">
        <v>0</v>
      </c>
      <c r="J333" s="2">
        <v>0</v>
      </c>
      <c r="K333" s="2">
        <v>0</v>
      </c>
      <c r="L333" s="2">
        <v>0</v>
      </c>
      <c r="M333" s="2">
        <v>0</v>
      </c>
      <c r="N333" s="2">
        <v>0</v>
      </c>
    </row>
    <row r="334" spans="1:14" x14ac:dyDescent="0.25">
      <c r="A334" s="59" t="s">
        <v>984</v>
      </c>
      <c r="B334" s="2">
        <v>0</v>
      </c>
      <c r="C334" s="2">
        <v>0</v>
      </c>
      <c r="D334" s="10">
        <v>1.4630000000000001</v>
      </c>
      <c r="E334" s="2">
        <v>0</v>
      </c>
      <c r="F334" s="2">
        <v>0</v>
      </c>
      <c r="G334" s="2">
        <v>0</v>
      </c>
      <c r="H334" s="2">
        <v>0</v>
      </c>
      <c r="I334" s="2">
        <v>0</v>
      </c>
      <c r="J334" s="2">
        <v>0</v>
      </c>
      <c r="K334" s="2">
        <v>0</v>
      </c>
      <c r="L334" s="2">
        <v>0</v>
      </c>
      <c r="M334" s="2">
        <v>0</v>
      </c>
      <c r="N334" s="2">
        <v>0</v>
      </c>
    </row>
    <row r="335" spans="1:14" x14ac:dyDescent="0.25">
      <c r="A335" s="59" t="s">
        <v>1112</v>
      </c>
      <c r="B335" s="2">
        <v>0</v>
      </c>
      <c r="C335" s="2">
        <v>0</v>
      </c>
      <c r="D335" s="10">
        <v>1.4630000000000001</v>
      </c>
      <c r="E335" s="2">
        <v>0</v>
      </c>
      <c r="F335" s="2">
        <v>0</v>
      </c>
      <c r="G335" s="2">
        <v>0</v>
      </c>
      <c r="H335" s="2">
        <v>0</v>
      </c>
      <c r="I335" s="2">
        <v>0</v>
      </c>
      <c r="J335" s="2">
        <v>0</v>
      </c>
      <c r="K335" s="2">
        <v>0</v>
      </c>
      <c r="L335" s="2">
        <v>0</v>
      </c>
      <c r="M335" s="2">
        <v>0</v>
      </c>
      <c r="N335" s="2">
        <v>0</v>
      </c>
    </row>
    <row r="336" spans="1:14" x14ac:dyDescent="0.25">
      <c r="A336" s="59" t="s">
        <v>1214</v>
      </c>
      <c r="B336" s="2">
        <v>0</v>
      </c>
      <c r="C336" s="2">
        <v>0</v>
      </c>
      <c r="D336" s="10">
        <v>1.4630000000000001</v>
      </c>
      <c r="E336" s="2">
        <v>0</v>
      </c>
      <c r="F336" s="2">
        <v>0</v>
      </c>
      <c r="G336" s="2">
        <v>0</v>
      </c>
      <c r="H336" s="2">
        <v>0</v>
      </c>
      <c r="I336" s="2">
        <v>0</v>
      </c>
      <c r="J336" s="2">
        <v>0</v>
      </c>
      <c r="K336" s="2">
        <v>0</v>
      </c>
      <c r="L336" s="2">
        <v>0</v>
      </c>
      <c r="M336" s="2">
        <v>0</v>
      </c>
      <c r="N336" s="2">
        <v>0</v>
      </c>
    </row>
    <row r="337" spans="1:14" x14ac:dyDescent="0.25">
      <c r="A337" s="59" t="s">
        <v>1113</v>
      </c>
      <c r="B337" s="2">
        <v>0</v>
      </c>
      <c r="C337" s="2">
        <v>0</v>
      </c>
      <c r="D337" s="10">
        <v>1.4630000000000001</v>
      </c>
      <c r="E337" s="2">
        <v>0</v>
      </c>
      <c r="F337" s="2">
        <v>0</v>
      </c>
      <c r="G337" s="2">
        <v>0</v>
      </c>
      <c r="H337" s="2">
        <v>0</v>
      </c>
      <c r="I337" s="2">
        <v>0</v>
      </c>
      <c r="J337" s="2">
        <v>0</v>
      </c>
      <c r="K337" s="2">
        <v>0</v>
      </c>
      <c r="L337" s="2">
        <v>0</v>
      </c>
      <c r="M337" s="2">
        <v>0</v>
      </c>
      <c r="N337" s="2">
        <v>0</v>
      </c>
    </row>
    <row r="338" spans="1:14" x14ac:dyDescent="0.25">
      <c r="A338" s="59" t="s">
        <v>1216</v>
      </c>
      <c r="B338" s="2">
        <v>0</v>
      </c>
      <c r="C338" s="2">
        <v>0</v>
      </c>
      <c r="D338" s="10">
        <v>1.4630000000000001</v>
      </c>
      <c r="E338" s="2">
        <v>0</v>
      </c>
      <c r="F338" s="2">
        <v>0</v>
      </c>
      <c r="G338" s="2">
        <v>0</v>
      </c>
      <c r="H338" s="2">
        <v>0</v>
      </c>
      <c r="I338" s="2">
        <v>0</v>
      </c>
      <c r="J338" s="2">
        <v>0</v>
      </c>
      <c r="K338" s="2">
        <v>0</v>
      </c>
      <c r="L338" s="2">
        <v>0</v>
      </c>
      <c r="M338" s="2">
        <v>0</v>
      </c>
      <c r="N338" s="2">
        <v>0</v>
      </c>
    </row>
    <row r="339" spans="1:14" x14ac:dyDescent="0.25">
      <c r="A339" s="59" t="s">
        <v>1114</v>
      </c>
      <c r="B339" s="2">
        <v>0</v>
      </c>
      <c r="C339" s="2">
        <v>0</v>
      </c>
      <c r="D339" s="10">
        <v>1.4630000000000001</v>
      </c>
      <c r="E339" s="2">
        <v>0</v>
      </c>
      <c r="F339" s="2">
        <v>0</v>
      </c>
      <c r="G339" s="2">
        <v>0</v>
      </c>
      <c r="H339" s="2">
        <v>0</v>
      </c>
      <c r="I339" s="2">
        <v>0</v>
      </c>
      <c r="J339" s="2">
        <v>0</v>
      </c>
      <c r="K339" s="2">
        <v>0</v>
      </c>
      <c r="L339" s="2">
        <v>0</v>
      </c>
      <c r="M339" s="2">
        <v>0</v>
      </c>
      <c r="N339" s="2">
        <v>0</v>
      </c>
    </row>
    <row r="340" spans="1:14" x14ac:dyDescent="0.25">
      <c r="A340" s="59" t="s">
        <v>1219</v>
      </c>
      <c r="B340" s="2"/>
      <c r="C340" s="2"/>
      <c r="D340" s="10">
        <v>1.4630000000000001</v>
      </c>
      <c r="E340" s="2"/>
      <c r="F340" s="2"/>
      <c r="G340" s="2"/>
      <c r="H340" s="2"/>
      <c r="I340" s="2"/>
      <c r="J340" s="2"/>
      <c r="K340" s="2"/>
      <c r="L340" s="2"/>
      <c r="M340" s="2"/>
      <c r="N340" s="2"/>
    </row>
    <row r="341" spans="1:14" x14ac:dyDescent="0.25">
      <c r="A341" s="59" t="s">
        <v>1115</v>
      </c>
      <c r="B341" s="2">
        <v>0</v>
      </c>
      <c r="C341" s="2">
        <v>0</v>
      </c>
      <c r="D341" s="10">
        <v>1.4630000000000001</v>
      </c>
      <c r="E341" s="2">
        <v>0</v>
      </c>
      <c r="F341" s="2">
        <v>0</v>
      </c>
      <c r="G341" s="2">
        <v>0</v>
      </c>
      <c r="H341" s="2">
        <v>0</v>
      </c>
      <c r="I341" s="2">
        <v>0</v>
      </c>
      <c r="J341" s="2">
        <v>0</v>
      </c>
      <c r="K341" s="2">
        <v>0</v>
      </c>
      <c r="L341" s="2">
        <v>0</v>
      </c>
      <c r="M341" s="2">
        <v>0</v>
      </c>
      <c r="N341" s="2">
        <v>0</v>
      </c>
    </row>
    <row r="342" spans="1:14" x14ac:dyDescent="0.25">
      <c r="A342" s="59" t="s">
        <v>1221</v>
      </c>
      <c r="B342" s="2"/>
      <c r="C342" s="2"/>
      <c r="D342" s="10">
        <v>1.4630000000000001</v>
      </c>
      <c r="E342" s="2"/>
      <c r="F342" s="2"/>
      <c r="G342" s="2"/>
      <c r="H342" s="2"/>
      <c r="I342" s="2"/>
      <c r="J342" s="2"/>
      <c r="K342" s="2"/>
      <c r="L342" s="2"/>
      <c r="M342" s="2"/>
      <c r="N342" s="2"/>
    </row>
    <row r="343" spans="1:14" x14ac:dyDescent="0.25">
      <c r="A343" s="59" t="s">
        <v>1116</v>
      </c>
      <c r="B343" s="2">
        <v>0</v>
      </c>
      <c r="C343" s="2">
        <v>0</v>
      </c>
      <c r="D343" s="10">
        <v>1.4630000000000001</v>
      </c>
      <c r="E343" s="2">
        <v>0</v>
      </c>
      <c r="F343" s="2">
        <v>0</v>
      </c>
      <c r="G343" s="2">
        <v>0</v>
      </c>
      <c r="H343" s="2">
        <v>0</v>
      </c>
      <c r="I343" s="2">
        <v>0</v>
      </c>
      <c r="J343" s="2">
        <v>0</v>
      </c>
      <c r="K343" s="2">
        <v>0</v>
      </c>
      <c r="L343" s="2">
        <v>0</v>
      </c>
      <c r="M343" s="2">
        <v>0</v>
      </c>
      <c r="N343" s="2">
        <v>0</v>
      </c>
    </row>
    <row r="344" spans="1:14" x14ac:dyDescent="0.25">
      <c r="A344" s="59" t="s">
        <v>986</v>
      </c>
      <c r="B344" s="2">
        <v>0</v>
      </c>
      <c r="C344" s="2">
        <v>0</v>
      </c>
      <c r="D344" s="10">
        <v>1.4630000000000001</v>
      </c>
      <c r="E344" s="2">
        <v>0</v>
      </c>
      <c r="F344" s="2">
        <v>0</v>
      </c>
      <c r="G344" s="2">
        <v>0</v>
      </c>
      <c r="H344" s="2">
        <v>0</v>
      </c>
      <c r="I344" s="2">
        <v>0</v>
      </c>
      <c r="J344" s="2">
        <v>0</v>
      </c>
      <c r="K344" s="2">
        <v>0</v>
      </c>
      <c r="L344" s="2">
        <v>0</v>
      </c>
      <c r="M344" s="2">
        <v>0</v>
      </c>
      <c r="N344" s="2">
        <v>0</v>
      </c>
    </row>
    <row r="345" spans="1:14" x14ac:dyDescent="0.25">
      <c r="A345" s="59" t="s">
        <v>1117</v>
      </c>
      <c r="B345" s="2">
        <v>0</v>
      </c>
      <c r="C345" s="2">
        <v>0</v>
      </c>
      <c r="D345" s="10">
        <v>1.4630000000000001</v>
      </c>
      <c r="E345" s="2">
        <v>0</v>
      </c>
      <c r="F345" s="2">
        <v>0</v>
      </c>
      <c r="G345" s="2">
        <v>0</v>
      </c>
      <c r="H345" s="2">
        <v>0</v>
      </c>
      <c r="I345" s="2">
        <v>0</v>
      </c>
      <c r="J345" s="2">
        <v>0</v>
      </c>
      <c r="K345" s="2">
        <v>0</v>
      </c>
      <c r="L345" s="2">
        <v>0</v>
      </c>
      <c r="M345" s="2">
        <v>0</v>
      </c>
      <c r="N345" s="2">
        <v>0</v>
      </c>
    </row>
    <row r="346" spans="1:14" x14ac:dyDescent="0.25">
      <c r="A346" s="59" t="s">
        <v>1238</v>
      </c>
      <c r="B346" s="2">
        <v>0</v>
      </c>
      <c r="C346" s="2">
        <v>0</v>
      </c>
      <c r="D346" s="10">
        <v>1.4630000000000001</v>
      </c>
      <c r="E346" s="2">
        <v>0</v>
      </c>
      <c r="F346" s="2">
        <v>0</v>
      </c>
      <c r="G346" s="2">
        <v>0</v>
      </c>
      <c r="H346" s="2">
        <v>0</v>
      </c>
      <c r="I346" s="2">
        <v>0</v>
      </c>
      <c r="J346" s="2">
        <v>0</v>
      </c>
      <c r="K346" s="2">
        <v>0</v>
      </c>
      <c r="L346" s="2">
        <v>0</v>
      </c>
      <c r="M346" s="2">
        <v>0</v>
      </c>
      <c r="N346" s="2">
        <v>0</v>
      </c>
    </row>
    <row r="347" spans="1:14" x14ac:dyDescent="0.25">
      <c r="A347" s="59" t="s">
        <v>1118</v>
      </c>
      <c r="B347" s="2">
        <v>0</v>
      </c>
      <c r="C347" s="2">
        <v>0</v>
      </c>
      <c r="D347" s="10">
        <v>1.4630000000000001</v>
      </c>
      <c r="E347" s="2">
        <v>0</v>
      </c>
      <c r="F347" s="2">
        <v>0</v>
      </c>
      <c r="G347" s="2">
        <v>0</v>
      </c>
      <c r="H347" s="2">
        <v>0</v>
      </c>
      <c r="I347" s="2">
        <v>0</v>
      </c>
      <c r="J347" s="2">
        <v>0</v>
      </c>
      <c r="K347" s="2">
        <v>0</v>
      </c>
      <c r="L347" s="2">
        <v>0</v>
      </c>
      <c r="M347" s="2">
        <v>0</v>
      </c>
      <c r="N347" s="2">
        <v>0</v>
      </c>
    </row>
    <row r="348" spans="1:14" x14ac:dyDescent="0.25">
      <c r="A348" s="59" t="s">
        <v>972</v>
      </c>
      <c r="B348" s="2">
        <v>0</v>
      </c>
      <c r="C348" s="2">
        <v>0</v>
      </c>
      <c r="D348" s="10">
        <v>1.4630000000000001</v>
      </c>
      <c r="E348" s="2">
        <v>0</v>
      </c>
      <c r="F348" s="2">
        <v>0</v>
      </c>
      <c r="G348" s="2">
        <v>0</v>
      </c>
      <c r="H348" s="2">
        <v>0</v>
      </c>
      <c r="I348" s="2">
        <v>0</v>
      </c>
      <c r="J348" s="2">
        <v>0</v>
      </c>
      <c r="K348" s="2">
        <v>0</v>
      </c>
      <c r="L348" s="2">
        <v>0</v>
      </c>
      <c r="M348" s="2">
        <v>0</v>
      </c>
      <c r="N348" s="2">
        <v>0</v>
      </c>
    </row>
    <row r="349" spans="1:14" x14ac:dyDescent="0.25">
      <c r="A349" s="59" t="s">
        <v>1119</v>
      </c>
      <c r="B349" s="2">
        <v>0</v>
      </c>
      <c r="C349" s="2">
        <v>0</v>
      </c>
      <c r="D349" s="10">
        <v>1.4630000000000001</v>
      </c>
      <c r="E349" s="2">
        <v>0</v>
      </c>
      <c r="F349" s="2">
        <v>0</v>
      </c>
      <c r="G349" s="2">
        <v>0</v>
      </c>
      <c r="H349" s="2">
        <v>0</v>
      </c>
      <c r="I349" s="2">
        <v>0</v>
      </c>
      <c r="J349" s="2">
        <v>0</v>
      </c>
      <c r="K349" s="2">
        <v>0</v>
      </c>
      <c r="L349" s="2">
        <v>0</v>
      </c>
      <c r="M349" s="2">
        <v>0</v>
      </c>
      <c r="N349" s="2">
        <v>0</v>
      </c>
    </row>
    <row r="350" spans="1:14" x14ac:dyDescent="0.25">
      <c r="A350" s="59" t="s">
        <v>991</v>
      </c>
      <c r="B350" s="2">
        <v>0</v>
      </c>
      <c r="C350" s="2">
        <v>0</v>
      </c>
      <c r="D350" s="10">
        <v>1.4630000000000001</v>
      </c>
      <c r="E350" s="2">
        <v>0</v>
      </c>
      <c r="F350" s="2">
        <v>0</v>
      </c>
      <c r="G350" s="2">
        <v>0</v>
      </c>
      <c r="H350" s="2">
        <v>0</v>
      </c>
      <c r="I350" s="2">
        <v>0</v>
      </c>
      <c r="J350" s="2">
        <v>0</v>
      </c>
      <c r="K350" s="2">
        <v>0</v>
      </c>
      <c r="L350" s="2">
        <v>0</v>
      </c>
      <c r="M350" s="2">
        <v>0</v>
      </c>
      <c r="N350" s="2">
        <v>0</v>
      </c>
    </row>
    <row r="351" spans="1:14" x14ac:dyDescent="0.25">
      <c r="A351" s="59" t="s">
        <v>1120</v>
      </c>
      <c r="B351" s="2">
        <v>0</v>
      </c>
      <c r="C351" s="2">
        <v>0</v>
      </c>
      <c r="D351" s="10">
        <v>1.4630000000000001</v>
      </c>
      <c r="E351" s="2">
        <v>0</v>
      </c>
      <c r="F351" s="2">
        <v>0</v>
      </c>
      <c r="G351" s="2">
        <v>0</v>
      </c>
      <c r="H351" s="2">
        <v>0</v>
      </c>
      <c r="I351" s="2">
        <v>0</v>
      </c>
      <c r="J351" s="2">
        <v>0</v>
      </c>
      <c r="K351" s="2">
        <v>0</v>
      </c>
      <c r="L351" s="2">
        <v>0</v>
      </c>
      <c r="M351" s="2">
        <v>0</v>
      </c>
      <c r="N351" s="2">
        <v>0</v>
      </c>
    </row>
    <row r="352" spans="1:14" x14ac:dyDescent="0.25">
      <c r="A352" s="59" t="s">
        <v>993</v>
      </c>
      <c r="B352" s="2">
        <v>0</v>
      </c>
      <c r="C352" s="2">
        <v>0</v>
      </c>
      <c r="D352" s="10">
        <v>1.4630000000000001</v>
      </c>
      <c r="E352" s="2">
        <v>0</v>
      </c>
      <c r="F352" s="2">
        <v>0</v>
      </c>
      <c r="G352" s="2">
        <v>0</v>
      </c>
      <c r="H352" s="2">
        <v>0</v>
      </c>
      <c r="I352" s="2">
        <v>0</v>
      </c>
      <c r="J352" s="2">
        <v>0</v>
      </c>
      <c r="K352" s="2">
        <v>0</v>
      </c>
      <c r="L352" s="2">
        <v>0</v>
      </c>
      <c r="M352" s="2">
        <v>0</v>
      </c>
      <c r="N352" s="2">
        <v>0</v>
      </c>
    </row>
    <row r="353" spans="1:14" x14ac:dyDescent="0.25">
      <c r="A353" s="59" t="s">
        <v>1121</v>
      </c>
      <c r="B353" s="2">
        <v>0</v>
      </c>
      <c r="C353" s="2">
        <v>0</v>
      </c>
      <c r="D353" s="10">
        <v>1.4630000000000001</v>
      </c>
      <c r="E353" s="2">
        <v>0</v>
      </c>
      <c r="F353" s="2">
        <v>0</v>
      </c>
      <c r="G353" s="2">
        <v>0</v>
      </c>
      <c r="H353" s="2">
        <v>0</v>
      </c>
      <c r="I353" s="2">
        <v>0</v>
      </c>
      <c r="J353" s="2">
        <v>0</v>
      </c>
      <c r="K353" s="2">
        <v>0</v>
      </c>
      <c r="L353" s="2">
        <v>0</v>
      </c>
      <c r="M353" s="2">
        <v>0</v>
      </c>
      <c r="N353" s="2">
        <v>0</v>
      </c>
    </row>
    <row r="354" spans="1:14" x14ac:dyDescent="0.25">
      <c r="A354" s="59" t="s">
        <v>995</v>
      </c>
      <c r="B354" s="2">
        <v>0</v>
      </c>
      <c r="C354" s="2">
        <v>0</v>
      </c>
      <c r="D354" s="10">
        <v>1.4630000000000001</v>
      </c>
      <c r="E354" s="2">
        <v>0</v>
      </c>
      <c r="F354" s="2">
        <v>0</v>
      </c>
      <c r="G354" s="2">
        <v>0</v>
      </c>
      <c r="H354" s="2">
        <v>0</v>
      </c>
      <c r="I354" s="2">
        <v>0</v>
      </c>
      <c r="J354" s="2">
        <v>0</v>
      </c>
      <c r="K354" s="2">
        <v>0</v>
      </c>
      <c r="L354" s="2">
        <v>0</v>
      </c>
      <c r="M354" s="2">
        <v>0</v>
      </c>
      <c r="N354" s="2">
        <v>0</v>
      </c>
    </row>
    <row r="355" spans="1:14" x14ac:dyDescent="0.25">
      <c r="A355" s="59" t="s">
        <v>1122</v>
      </c>
      <c r="B355" s="2">
        <v>2.805007437261589</v>
      </c>
      <c r="C355" s="2">
        <v>0</v>
      </c>
      <c r="D355" s="10">
        <v>1.4630000000000001</v>
      </c>
      <c r="E355" s="2">
        <v>0.93500247908719614</v>
      </c>
      <c r="F355" s="2">
        <v>0.80143069636045383</v>
      </c>
      <c r="G355" s="2">
        <v>0.70125185931539713</v>
      </c>
      <c r="H355" s="2">
        <v>0.62333498605813076</v>
      </c>
      <c r="I355" s="2">
        <v>0.5610014874523177</v>
      </c>
      <c r="J355" s="2">
        <v>0.74800198326975698</v>
      </c>
      <c r="K355" s="2">
        <v>0.64114455708836304</v>
      </c>
      <c r="L355" s="2">
        <v>0.5610014874523177</v>
      </c>
      <c r="M355" s="2">
        <v>0.49866798884650471</v>
      </c>
      <c r="N355" s="2">
        <v>0.44880118996185409</v>
      </c>
    </row>
    <row r="356" spans="1:14" x14ac:dyDescent="0.25">
      <c r="A356" s="59" t="s">
        <v>997</v>
      </c>
      <c r="B356" s="2">
        <v>0</v>
      </c>
      <c r="C356" s="2">
        <v>0</v>
      </c>
      <c r="D356" s="10">
        <v>1.4630000000000001</v>
      </c>
      <c r="E356" s="2">
        <v>0</v>
      </c>
      <c r="F356" s="2">
        <v>0</v>
      </c>
      <c r="G356" s="2">
        <v>0</v>
      </c>
      <c r="H356" s="2">
        <v>0</v>
      </c>
      <c r="I356" s="2">
        <v>0</v>
      </c>
      <c r="J356" s="2">
        <v>0</v>
      </c>
      <c r="K356" s="2">
        <v>0</v>
      </c>
      <c r="L356" s="2">
        <v>0</v>
      </c>
      <c r="M356" s="2">
        <v>0</v>
      </c>
      <c r="N356" s="2">
        <v>0</v>
      </c>
    </row>
    <row r="357" spans="1:14" x14ac:dyDescent="0.25">
      <c r="A357" s="59" t="s">
        <v>1123</v>
      </c>
      <c r="B357" s="2">
        <v>0</v>
      </c>
      <c r="C357" s="2">
        <v>0</v>
      </c>
      <c r="D357" s="10">
        <v>1.4630000000000001</v>
      </c>
      <c r="E357" s="2">
        <v>0</v>
      </c>
      <c r="F357" s="2">
        <v>0</v>
      </c>
      <c r="G357" s="2">
        <v>0</v>
      </c>
      <c r="H357" s="2">
        <v>0</v>
      </c>
      <c r="I357" s="2">
        <v>0</v>
      </c>
      <c r="J357" s="2">
        <v>0</v>
      </c>
      <c r="K357" s="2">
        <v>0</v>
      </c>
      <c r="L357" s="2">
        <v>0</v>
      </c>
      <c r="M357" s="2">
        <v>0</v>
      </c>
      <c r="N357" s="2">
        <v>0</v>
      </c>
    </row>
    <row r="358" spans="1:14" x14ac:dyDescent="0.25">
      <c r="A358" s="59" t="s">
        <v>1250</v>
      </c>
      <c r="B358" s="2">
        <v>0</v>
      </c>
      <c r="C358" s="2">
        <v>0</v>
      </c>
      <c r="D358" s="10">
        <v>1.4630000000000001</v>
      </c>
      <c r="E358" s="2">
        <v>0</v>
      </c>
      <c r="F358" s="2">
        <v>0</v>
      </c>
      <c r="G358" s="2">
        <v>0</v>
      </c>
      <c r="H358" s="2">
        <v>0</v>
      </c>
      <c r="I358" s="2">
        <v>0</v>
      </c>
      <c r="J358" s="2">
        <v>0</v>
      </c>
      <c r="K358" s="2">
        <v>0</v>
      </c>
      <c r="L358" s="2">
        <v>0</v>
      </c>
      <c r="M358" s="2">
        <v>0</v>
      </c>
      <c r="N358" s="2">
        <v>0</v>
      </c>
    </row>
    <row r="359" spans="1:14" x14ac:dyDescent="0.25">
      <c r="A359" s="59" t="s">
        <v>1124</v>
      </c>
      <c r="B359" s="2">
        <v>0</v>
      </c>
      <c r="C359" s="2">
        <v>0</v>
      </c>
      <c r="D359" s="10">
        <v>1.4630000000000001</v>
      </c>
      <c r="E359" s="2">
        <v>0</v>
      </c>
      <c r="F359" s="2">
        <v>0</v>
      </c>
      <c r="G359" s="2">
        <v>0</v>
      </c>
      <c r="H359" s="2">
        <v>0</v>
      </c>
      <c r="I359" s="2">
        <v>0</v>
      </c>
      <c r="J359" s="2">
        <v>0</v>
      </c>
      <c r="K359" s="2">
        <v>0</v>
      </c>
      <c r="L359" s="2">
        <v>0</v>
      </c>
      <c r="M359" s="2">
        <v>0</v>
      </c>
      <c r="N359" s="2">
        <v>0</v>
      </c>
    </row>
    <row r="360" spans="1:14" x14ac:dyDescent="0.25">
      <c r="A360" s="59" t="s">
        <v>1252</v>
      </c>
      <c r="B360" s="2">
        <v>0</v>
      </c>
      <c r="C360" s="2">
        <v>0</v>
      </c>
      <c r="D360" s="10">
        <v>1.4630000000000001</v>
      </c>
      <c r="E360" s="2">
        <v>0</v>
      </c>
      <c r="F360" s="2">
        <v>0</v>
      </c>
      <c r="G360" s="2">
        <v>0</v>
      </c>
      <c r="H360" s="2">
        <v>0</v>
      </c>
      <c r="I360" s="2">
        <v>0</v>
      </c>
      <c r="J360" s="2">
        <v>0</v>
      </c>
      <c r="K360" s="2">
        <v>0</v>
      </c>
      <c r="L360" s="2">
        <v>0</v>
      </c>
      <c r="M360" s="2">
        <v>0</v>
      </c>
      <c r="N360" s="2">
        <v>0</v>
      </c>
    </row>
    <row r="361" spans="1:14" x14ac:dyDescent="0.25">
      <c r="A361" s="59" t="s">
        <v>1125</v>
      </c>
      <c r="B361" s="2">
        <v>0</v>
      </c>
      <c r="C361" s="2">
        <v>0</v>
      </c>
      <c r="D361" s="10">
        <v>1.4630000000000001</v>
      </c>
      <c r="E361" s="2">
        <v>0</v>
      </c>
      <c r="F361" s="2">
        <v>0</v>
      </c>
      <c r="G361" s="2">
        <v>0</v>
      </c>
      <c r="H361" s="2">
        <v>0</v>
      </c>
      <c r="I361" s="2">
        <v>0</v>
      </c>
      <c r="J361" s="2">
        <v>0</v>
      </c>
      <c r="K361" s="2">
        <v>0</v>
      </c>
      <c r="L361" s="2">
        <v>0</v>
      </c>
      <c r="M361" s="2">
        <v>0</v>
      </c>
      <c r="N361" s="2">
        <v>0</v>
      </c>
    </row>
    <row r="362" spans="1:14" x14ac:dyDescent="0.25">
      <c r="A362" s="59" t="s">
        <v>1017</v>
      </c>
      <c r="B362" s="2">
        <v>0</v>
      </c>
      <c r="C362" s="2">
        <v>0</v>
      </c>
      <c r="D362" s="10">
        <v>1.4630000000000001</v>
      </c>
      <c r="E362" s="2">
        <v>0</v>
      </c>
      <c r="F362" s="2">
        <v>0</v>
      </c>
      <c r="G362" s="2">
        <v>0</v>
      </c>
      <c r="H362" s="2">
        <v>0</v>
      </c>
      <c r="I362" s="2">
        <v>0</v>
      </c>
      <c r="J362" s="2">
        <v>0</v>
      </c>
      <c r="K362" s="2">
        <v>0</v>
      </c>
      <c r="L362" s="2">
        <v>0</v>
      </c>
      <c r="M362" s="2">
        <v>0</v>
      </c>
      <c r="N362" s="2">
        <v>0</v>
      </c>
    </row>
    <row r="363" spans="1:14" x14ac:dyDescent="0.25">
      <c r="A363" s="59" t="s">
        <v>1126</v>
      </c>
      <c r="B363" s="2">
        <v>0</v>
      </c>
      <c r="C363" s="2">
        <v>0</v>
      </c>
      <c r="D363" s="10">
        <v>1.4630000000000001</v>
      </c>
      <c r="E363" s="2">
        <v>0</v>
      </c>
      <c r="F363" s="2">
        <v>0</v>
      </c>
      <c r="G363" s="2">
        <v>0</v>
      </c>
      <c r="H363" s="2">
        <v>0</v>
      </c>
      <c r="I363" s="2">
        <v>0</v>
      </c>
      <c r="J363" s="2">
        <v>0</v>
      </c>
      <c r="K363" s="2">
        <v>0</v>
      </c>
      <c r="L363" s="2">
        <v>0</v>
      </c>
      <c r="M363" s="2">
        <v>0</v>
      </c>
      <c r="N363" s="2">
        <v>0</v>
      </c>
    </row>
    <row r="364" spans="1:14" x14ac:dyDescent="0.25">
      <c r="A364" s="59" t="s">
        <v>1256</v>
      </c>
      <c r="B364" s="2">
        <v>0</v>
      </c>
      <c r="C364" s="2">
        <v>0</v>
      </c>
      <c r="D364" s="10">
        <v>1.4630000000000001</v>
      </c>
      <c r="E364" s="2">
        <v>0</v>
      </c>
      <c r="F364" s="2">
        <v>0</v>
      </c>
      <c r="G364" s="2">
        <v>0</v>
      </c>
      <c r="H364" s="2">
        <v>0</v>
      </c>
      <c r="I364" s="2">
        <v>0</v>
      </c>
      <c r="J364" s="2">
        <v>0</v>
      </c>
      <c r="K364" s="2">
        <v>0</v>
      </c>
      <c r="L364" s="2">
        <v>0</v>
      </c>
      <c r="M364" s="2">
        <v>0</v>
      </c>
      <c r="N364" s="2">
        <v>0</v>
      </c>
    </row>
    <row r="365" spans="1:14" x14ac:dyDescent="0.25">
      <c r="A365" s="59" t="s">
        <v>1127</v>
      </c>
      <c r="B365" s="2">
        <v>0</v>
      </c>
      <c r="C365" s="2">
        <v>0</v>
      </c>
      <c r="D365" s="10">
        <v>1.4630000000000001</v>
      </c>
      <c r="E365" s="2">
        <v>0</v>
      </c>
      <c r="F365" s="2">
        <v>0</v>
      </c>
      <c r="G365" s="2">
        <v>0</v>
      </c>
      <c r="H365" s="2">
        <v>0</v>
      </c>
      <c r="I365" s="2">
        <v>0</v>
      </c>
      <c r="J365" s="2">
        <v>0</v>
      </c>
      <c r="K365" s="2">
        <v>0</v>
      </c>
      <c r="L365" s="2">
        <v>0</v>
      </c>
      <c r="M365" s="2">
        <v>0</v>
      </c>
      <c r="N365" s="2">
        <v>0</v>
      </c>
    </row>
    <row r="366" spans="1:14" x14ac:dyDescent="0.25">
      <c r="A366" s="59" t="s">
        <v>1258</v>
      </c>
      <c r="B366" s="2">
        <v>0</v>
      </c>
      <c r="C366" s="2">
        <v>0</v>
      </c>
      <c r="D366" s="10">
        <v>1.4630000000000001</v>
      </c>
      <c r="E366" s="2">
        <v>0</v>
      </c>
      <c r="F366" s="2">
        <v>0</v>
      </c>
      <c r="G366" s="2">
        <v>0</v>
      </c>
      <c r="H366" s="2">
        <v>0</v>
      </c>
      <c r="I366" s="2">
        <v>0</v>
      </c>
      <c r="J366" s="2">
        <v>0</v>
      </c>
      <c r="K366" s="2">
        <v>0</v>
      </c>
      <c r="L366" s="2">
        <v>0</v>
      </c>
      <c r="M366" s="2">
        <v>0</v>
      </c>
      <c r="N366" s="2">
        <v>0</v>
      </c>
    </row>
    <row r="367" spans="1:14" x14ac:dyDescent="0.25">
      <c r="A367" s="59" t="s">
        <v>1313</v>
      </c>
      <c r="B367" s="2"/>
      <c r="C367" s="2"/>
      <c r="D367" s="10">
        <v>1.4630000000000001</v>
      </c>
      <c r="E367" s="2"/>
      <c r="F367" s="2"/>
      <c r="G367" s="2"/>
      <c r="H367" s="2"/>
      <c r="I367" s="2"/>
      <c r="J367" s="2"/>
      <c r="K367" s="2"/>
      <c r="L367" s="2"/>
      <c r="M367" s="2"/>
      <c r="N367" s="2"/>
    </row>
    <row r="368" spans="1:14" x14ac:dyDescent="0.25">
      <c r="A368" s="59" t="s">
        <v>1260</v>
      </c>
      <c r="B368" s="2">
        <v>0</v>
      </c>
      <c r="C368" s="2">
        <v>0</v>
      </c>
      <c r="D368" s="10">
        <v>1.4630000000000001</v>
      </c>
      <c r="E368" s="2">
        <v>0</v>
      </c>
      <c r="F368" s="2">
        <v>0</v>
      </c>
      <c r="G368" s="2">
        <v>0</v>
      </c>
      <c r="H368" s="2">
        <v>0</v>
      </c>
      <c r="I368" s="2">
        <v>0</v>
      </c>
      <c r="J368" s="2">
        <v>0</v>
      </c>
      <c r="K368" s="2">
        <v>0</v>
      </c>
      <c r="L368" s="2">
        <v>0</v>
      </c>
      <c r="M368" s="2">
        <v>0</v>
      </c>
      <c r="N368" s="2">
        <v>0</v>
      </c>
    </row>
    <row r="369" spans="1:14" x14ac:dyDescent="0.25">
      <c r="A369" s="59" t="s">
        <v>1129</v>
      </c>
      <c r="B369" s="2">
        <v>0</v>
      </c>
      <c r="C369" s="2">
        <v>0</v>
      </c>
      <c r="D369" s="10">
        <v>1.4630000000000001</v>
      </c>
      <c r="E369" s="2">
        <v>0</v>
      </c>
      <c r="F369" s="2">
        <v>0</v>
      </c>
      <c r="G369" s="2">
        <v>0</v>
      </c>
      <c r="H369" s="2">
        <v>0</v>
      </c>
      <c r="I369" s="2">
        <v>0</v>
      </c>
      <c r="J369" s="2">
        <v>0</v>
      </c>
      <c r="K369" s="2">
        <v>0</v>
      </c>
      <c r="L369" s="2">
        <v>0</v>
      </c>
      <c r="M369" s="2">
        <v>0</v>
      </c>
      <c r="N369" s="2">
        <v>0</v>
      </c>
    </row>
    <row r="370" spans="1:14" x14ac:dyDescent="0.25">
      <c r="A370" s="59" t="s">
        <v>1262</v>
      </c>
      <c r="B370" s="2">
        <v>0</v>
      </c>
      <c r="C370" s="2">
        <v>0</v>
      </c>
      <c r="D370" s="10">
        <v>1.4630000000000001</v>
      </c>
      <c r="E370" s="2">
        <v>0</v>
      </c>
      <c r="F370" s="2">
        <v>0</v>
      </c>
      <c r="G370" s="2">
        <v>0</v>
      </c>
      <c r="H370" s="2">
        <v>0</v>
      </c>
      <c r="I370" s="2">
        <v>0</v>
      </c>
      <c r="J370" s="2">
        <v>0</v>
      </c>
      <c r="K370" s="2">
        <v>0</v>
      </c>
      <c r="L370" s="2">
        <v>0</v>
      </c>
      <c r="M370" s="2">
        <v>0</v>
      </c>
      <c r="N370" s="2">
        <v>0</v>
      </c>
    </row>
    <row r="371" spans="1:14" x14ac:dyDescent="0.25">
      <c r="A371" s="59" t="s">
        <v>1130</v>
      </c>
      <c r="B371" s="2">
        <v>0</v>
      </c>
      <c r="C371" s="2">
        <v>0</v>
      </c>
      <c r="D371" s="10">
        <v>1.4630000000000001</v>
      </c>
      <c r="E371" s="2">
        <v>0</v>
      </c>
      <c r="F371" s="2">
        <v>0</v>
      </c>
      <c r="G371" s="2">
        <v>0</v>
      </c>
      <c r="H371" s="2">
        <v>0</v>
      </c>
      <c r="I371" s="2">
        <v>0</v>
      </c>
      <c r="J371" s="2">
        <v>0</v>
      </c>
      <c r="K371" s="2">
        <v>0</v>
      </c>
      <c r="L371" s="2">
        <v>0</v>
      </c>
      <c r="M371" s="2">
        <v>0</v>
      </c>
      <c r="N371" s="2">
        <v>0</v>
      </c>
    </row>
    <row r="372" spans="1:14" x14ac:dyDescent="0.25">
      <c r="A372" s="59" t="s">
        <v>1264</v>
      </c>
      <c r="B372" s="2">
        <v>0</v>
      </c>
      <c r="C372" s="2">
        <v>0</v>
      </c>
      <c r="D372" s="10">
        <v>1.4630000000000001</v>
      </c>
      <c r="E372" s="2">
        <v>0</v>
      </c>
      <c r="F372" s="2">
        <v>0</v>
      </c>
      <c r="G372" s="2">
        <v>0</v>
      </c>
      <c r="H372" s="2">
        <v>0</v>
      </c>
      <c r="I372" s="2">
        <v>0</v>
      </c>
      <c r="J372" s="2">
        <v>0</v>
      </c>
      <c r="K372" s="2">
        <v>0</v>
      </c>
      <c r="L372" s="2">
        <v>0</v>
      </c>
      <c r="M372" s="2">
        <v>0</v>
      </c>
      <c r="N372" s="2">
        <v>0</v>
      </c>
    </row>
    <row r="373" spans="1:14" x14ac:dyDescent="0.25">
      <c r="A373" s="59" t="s">
        <v>1131</v>
      </c>
      <c r="B373" s="2">
        <v>0</v>
      </c>
      <c r="C373" s="2">
        <v>0</v>
      </c>
      <c r="D373" s="10">
        <v>1.4630000000000001</v>
      </c>
      <c r="E373" s="2">
        <v>0</v>
      </c>
      <c r="F373" s="2">
        <v>0</v>
      </c>
      <c r="G373" s="2">
        <v>0</v>
      </c>
      <c r="H373" s="2">
        <v>0</v>
      </c>
      <c r="I373" s="2">
        <v>0</v>
      </c>
      <c r="J373" s="2">
        <v>0</v>
      </c>
      <c r="K373" s="2">
        <v>0</v>
      </c>
      <c r="L373" s="2">
        <v>0</v>
      </c>
      <c r="M373" s="2">
        <v>0</v>
      </c>
      <c r="N373" s="2">
        <v>0</v>
      </c>
    </row>
    <row r="374" spans="1:14" x14ac:dyDescent="0.25">
      <c r="A374" s="59" t="s">
        <v>1266</v>
      </c>
      <c r="B374" s="2">
        <v>0</v>
      </c>
      <c r="C374" s="2">
        <v>0</v>
      </c>
      <c r="D374" s="10">
        <v>1.4630000000000001</v>
      </c>
      <c r="E374" s="2">
        <v>0</v>
      </c>
      <c r="F374" s="2">
        <v>0</v>
      </c>
      <c r="G374" s="2">
        <v>0</v>
      </c>
      <c r="H374" s="2">
        <v>0</v>
      </c>
      <c r="I374" s="2">
        <v>0</v>
      </c>
      <c r="J374" s="2">
        <v>0</v>
      </c>
      <c r="K374" s="2">
        <v>0</v>
      </c>
      <c r="L374" s="2">
        <v>0</v>
      </c>
      <c r="M374" s="2">
        <v>0</v>
      </c>
      <c r="N374" s="2">
        <v>0</v>
      </c>
    </row>
    <row r="375" spans="1:14" x14ac:dyDescent="0.25">
      <c r="A375" s="59" t="s">
        <v>1132</v>
      </c>
      <c r="B375" s="2">
        <v>0</v>
      </c>
      <c r="C375" s="2">
        <v>0</v>
      </c>
      <c r="D375" s="10">
        <v>1.4630000000000001</v>
      </c>
      <c r="E375" s="2">
        <v>0</v>
      </c>
      <c r="F375" s="2">
        <v>0</v>
      </c>
      <c r="G375" s="2">
        <v>0</v>
      </c>
      <c r="H375" s="2">
        <v>0</v>
      </c>
      <c r="I375" s="2">
        <v>0</v>
      </c>
      <c r="J375" s="2">
        <v>0</v>
      </c>
      <c r="K375" s="2">
        <v>0</v>
      </c>
      <c r="L375" s="2">
        <v>0</v>
      </c>
      <c r="M375" s="2">
        <v>0</v>
      </c>
      <c r="N375" s="2">
        <v>0</v>
      </c>
    </row>
    <row r="376" spans="1:14" x14ac:dyDescent="0.25">
      <c r="A376" s="59" t="s">
        <v>1021</v>
      </c>
      <c r="B376" s="2">
        <v>0</v>
      </c>
      <c r="C376" s="2">
        <v>0</v>
      </c>
      <c r="D376" s="10">
        <v>1.4630000000000001</v>
      </c>
      <c r="E376" s="2">
        <v>0</v>
      </c>
      <c r="F376" s="2">
        <v>0</v>
      </c>
      <c r="G376" s="2">
        <v>0</v>
      </c>
      <c r="H376" s="2">
        <v>0</v>
      </c>
      <c r="I376" s="2">
        <v>0</v>
      </c>
      <c r="J376" s="2">
        <v>0</v>
      </c>
      <c r="K376" s="2">
        <v>0</v>
      </c>
      <c r="L376" s="2">
        <v>0</v>
      </c>
      <c r="M376" s="2">
        <v>0</v>
      </c>
      <c r="N376" s="2">
        <v>0</v>
      </c>
    </row>
    <row r="377" spans="1:14" x14ac:dyDescent="0.25">
      <c r="A377" s="59" t="s">
        <v>1268</v>
      </c>
      <c r="B377" s="2">
        <v>0</v>
      </c>
      <c r="C377" s="2">
        <v>0</v>
      </c>
      <c r="D377" s="10">
        <v>1.4630000000000001</v>
      </c>
      <c r="E377" s="2">
        <v>0</v>
      </c>
      <c r="F377" s="2">
        <v>0</v>
      </c>
      <c r="G377" s="2">
        <v>0</v>
      </c>
      <c r="H377" s="2">
        <v>0</v>
      </c>
      <c r="I377" s="2">
        <v>0</v>
      </c>
      <c r="J377" s="2">
        <v>0</v>
      </c>
      <c r="K377" s="2">
        <v>0</v>
      </c>
      <c r="L377" s="2">
        <v>0</v>
      </c>
      <c r="M377" s="2">
        <v>0</v>
      </c>
      <c r="N377" s="2">
        <v>0</v>
      </c>
    </row>
    <row r="378" spans="1:14" x14ac:dyDescent="0.25">
      <c r="A378" s="59" t="s">
        <v>1133</v>
      </c>
      <c r="B378" s="2">
        <v>0</v>
      </c>
      <c r="C378" s="2">
        <v>0</v>
      </c>
      <c r="D378" s="10">
        <v>1.4630000000000001</v>
      </c>
      <c r="E378" s="2">
        <v>0</v>
      </c>
      <c r="F378" s="2">
        <v>0</v>
      </c>
      <c r="G378" s="2">
        <v>0</v>
      </c>
      <c r="H378" s="2">
        <v>0</v>
      </c>
      <c r="I378" s="2">
        <v>0</v>
      </c>
      <c r="J378" s="2">
        <v>0</v>
      </c>
      <c r="K378" s="2">
        <v>0</v>
      </c>
      <c r="L378" s="2">
        <v>0</v>
      </c>
      <c r="M378" s="2">
        <v>0</v>
      </c>
      <c r="N378" s="2">
        <v>0</v>
      </c>
    </row>
    <row r="379" spans="1:14" x14ac:dyDescent="0.25">
      <c r="A379" s="59" t="s">
        <v>1271</v>
      </c>
      <c r="B379" s="2">
        <v>0</v>
      </c>
      <c r="C379" s="2">
        <v>0</v>
      </c>
      <c r="D379" s="10">
        <v>1.4630000000000001</v>
      </c>
      <c r="E379" s="2">
        <v>0</v>
      </c>
      <c r="F379" s="2">
        <v>0</v>
      </c>
      <c r="G379" s="2">
        <v>0</v>
      </c>
      <c r="H379" s="2">
        <v>0</v>
      </c>
      <c r="I379" s="2">
        <v>0</v>
      </c>
      <c r="J379" s="2">
        <v>0</v>
      </c>
      <c r="K379" s="2">
        <v>0</v>
      </c>
      <c r="L379" s="2">
        <v>0</v>
      </c>
      <c r="M379" s="2">
        <v>0</v>
      </c>
      <c r="N379" s="2">
        <v>0</v>
      </c>
    </row>
    <row r="380" spans="1:14" x14ac:dyDescent="0.25">
      <c r="A380" s="59" t="s">
        <v>1134</v>
      </c>
      <c r="B380" s="2">
        <v>0</v>
      </c>
      <c r="C380" s="2">
        <v>0</v>
      </c>
      <c r="D380" s="10">
        <v>1.4630000000000001</v>
      </c>
      <c r="E380" s="2">
        <v>0</v>
      </c>
      <c r="F380" s="2">
        <v>0</v>
      </c>
      <c r="G380" s="2">
        <v>0</v>
      </c>
      <c r="H380" s="2">
        <v>0</v>
      </c>
      <c r="I380" s="2">
        <v>0</v>
      </c>
      <c r="J380" s="2">
        <v>0</v>
      </c>
      <c r="K380" s="2">
        <v>0</v>
      </c>
      <c r="L380" s="2">
        <v>0</v>
      </c>
      <c r="M380" s="2">
        <v>0</v>
      </c>
      <c r="N380" s="2">
        <v>0</v>
      </c>
    </row>
    <row r="381" spans="1:14" x14ac:dyDescent="0.25">
      <c r="A381" s="59" t="s">
        <v>1273</v>
      </c>
      <c r="B381" s="2">
        <v>0</v>
      </c>
      <c r="C381" s="2">
        <v>0</v>
      </c>
      <c r="D381" s="10">
        <v>1.4630000000000001</v>
      </c>
      <c r="E381" s="2">
        <v>0</v>
      </c>
      <c r="F381" s="2">
        <v>0</v>
      </c>
      <c r="G381" s="2">
        <v>0</v>
      </c>
      <c r="H381" s="2">
        <v>0</v>
      </c>
      <c r="I381" s="2">
        <v>0</v>
      </c>
      <c r="J381" s="2">
        <v>0</v>
      </c>
      <c r="K381" s="2">
        <v>0</v>
      </c>
      <c r="L381" s="2">
        <v>0</v>
      </c>
      <c r="M381" s="2">
        <v>0</v>
      </c>
      <c r="N381" s="2">
        <v>0</v>
      </c>
    </row>
    <row r="382" spans="1:14" x14ac:dyDescent="0.25">
      <c r="A382" s="59" t="s">
        <v>1135</v>
      </c>
      <c r="B382" s="2">
        <v>0</v>
      </c>
      <c r="C382" s="2">
        <v>0</v>
      </c>
      <c r="D382" s="10">
        <v>1.4630000000000001</v>
      </c>
      <c r="E382" s="2">
        <v>0</v>
      </c>
      <c r="F382" s="2">
        <v>0</v>
      </c>
      <c r="G382" s="2">
        <v>0</v>
      </c>
      <c r="H382" s="2">
        <v>0</v>
      </c>
      <c r="I382" s="2">
        <v>0</v>
      </c>
      <c r="J382" s="2">
        <v>0</v>
      </c>
      <c r="K382" s="2">
        <v>0</v>
      </c>
      <c r="L382" s="2">
        <v>0</v>
      </c>
      <c r="M382" s="2">
        <v>0</v>
      </c>
      <c r="N382" s="2">
        <v>0</v>
      </c>
    </row>
    <row r="383" spans="1:14" x14ac:dyDescent="0.25">
      <c r="A383" s="59" t="s">
        <v>1275</v>
      </c>
      <c r="B383" s="2">
        <v>0</v>
      </c>
      <c r="C383" s="2">
        <v>0</v>
      </c>
      <c r="D383" s="10">
        <v>1.4630000000000001</v>
      </c>
      <c r="E383" s="2">
        <v>0</v>
      </c>
      <c r="F383" s="2">
        <v>0</v>
      </c>
      <c r="G383" s="2">
        <v>0</v>
      </c>
      <c r="H383" s="2">
        <v>0</v>
      </c>
      <c r="I383" s="2">
        <v>0</v>
      </c>
      <c r="J383" s="2">
        <v>0</v>
      </c>
      <c r="K383" s="2">
        <v>0</v>
      </c>
      <c r="L383" s="2">
        <v>0</v>
      </c>
      <c r="M383" s="2">
        <v>0</v>
      </c>
      <c r="N383" s="2">
        <v>0</v>
      </c>
    </row>
    <row r="384" spans="1:14" x14ac:dyDescent="0.25">
      <c r="A384" s="59" t="s">
        <v>1301</v>
      </c>
      <c r="B384" s="2"/>
      <c r="C384" s="2"/>
      <c r="D384" s="10">
        <v>1.4630000000000001</v>
      </c>
      <c r="E384" s="2"/>
      <c r="F384" s="2"/>
      <c r="G384" s="2"/>
      <c r="H384" s="2"/>
      <c r="I384" s="2"/>
      <c r="J384" s="2"/>
      <c r="K384" s="2"/>
      <c r="L384" s="2"/>
      <c r="M384" s="2"/>
      <c r="N384" s="2"/>
    </row>
    <row r="385" spans="1:14" x14ac:dyDescent="0.25">
      <c r="A385" s="59" t="s">
        <v>1278</v>
      </c>
      <c r="B385" s="2">
        <v>0</v>
      </c>
      <c r="C385" s="2">
        <v>0</v>
      </c>
      <c r="D385" s="10">
        <v>1.4630000000000001</v>
      </c>
      <c r="E385" s="2">
        <v>0</v>
      </c>
      <c r="F385" s="2">
        <v>0</v>
      </c>
      <c r="G385" s="2">
        <v>0</v>
      </c>
      <c r="H385" s="2">
        <v>0</v>
      </c>
      <c r="I385" s="2">
        <v>0</v>
      </c>
      <c r="J385" s="2">
        <v>0</v>
      </c>
      <c r="K385" s="2">
        <v>0</v>
      </c>
      <c r="L385" s="2">
        <v>0</v>
      </c>
      <c r="M385" s="2">
        <v>0</v>
      </c>
      <c r="N385" s="2">
        <v>0</v>
      </c>
    </row>
    <row r="386" spans="1:14" x14ac:dyDescent="0.25">
      <c r="A386" s="59" t="s">
        <v>1302</v>
      </c>
      <c r="B386" s="2"/>
      <c r="C386" s="2"/>
      <c r="D386" s="10">
        <v>1.4630000000000001</v>
      </c>
      <c r="E386" s="2"/>
      <c r="F386" s="2"/>
      <c r="G386" s="2"/>
      <c r="H386" s="2"/>
      <c r="I386" s="2"/>
      <c r="J386" s="2"/>
      <c r="K386" s="2"/>
      <c r="L386" s="2"/>
      <c r="M386" s="2"/>
      <c r="N386" s="2"/>
    </row>
    <row r="387" spans="1:14" x14ac:dyDescent="0.25">
      <c r="A387" s="59" t="s">
        <v>1281</v>
      </c>
      <c r="B387" s="2">
        <v>0</v>
      </c>
      <c r="C387" s="2">
        <v>0</v>
      </c>
      <c r="D387" s="10">
        <v>1.4630000000000001</v>
      </c>
      <c r="E387" s="2">
        <v>0</v>
      </c>
      <c r="F387" s="2">
        <v>0</v>
      </c>
      <c r="G387" s="2">
        <v>0</v>
      </c>
      <c r="H387" s="2">
        <v>0</v>
      </c>
      <c r="I387" s="2">
        <v>0</v>
      </c>
      <c r="J387" s="2">
        <v>0</v>
      </c>
      <c r="K387" s="2">
        <v>0</v>
      </c>
      <c r="L387" s="2">
        <v>0</v>
      </c>
      <c r="M387" s="2">
        <v>0</v>
      </c>
      <c r="N387" s="2">
        <v>0</v>
      </c>
    </row>
    <row r="388" spans="1:14" x14ac:dyDescent="0.25">
      <c r="A388" s="59" t="s">
        <v>1304</v>
      </c>
      <c r="B388" s="2"/>
      <c r="C388" s="2"/>
      <c r="D388" s="10">
        <v>1.4630000000000001</v>
      </c>
      <c r="E388" s="2"/>
      <c r="F388" s="2"/>
      <c r="G388" s="2"/>
      <c r="H388" s="2"/>
      <c r="I388" s="2"/>
      <c r="J388" s="2"/>
      <c r="K388" s="2"/>
      <c r="L388" s="2"/>
      <c r="M388" s="2"/>
      <c r="N388" s="2"/>
    </row>
    <row r="389" spans="1:14" x14ac:dyDescent="0.25">
      <c r="A389" s="59" t="s">
        <v>1284</v>
      </c>
      <c r="B389" s="2"/>
      <c r="C389" s="2"/>
      <c r="D389" s="10">
        <v>1.4630000000000001</v>
      </c>
      <c r="E389" s="2"/>
      <c r="F389" s="2"/>
      <c r="G389" s="2"/>
      <c r="H389" s="2"/>
      <c r="I389" s="2"/>
      <c r="J389" s="2"/>
      <c r="K389" s="2"/>
      <c r="L389" s="2"/>
      <c r="M389" s="2"/>
      <c r="N389" s="2"/>
    </row>
    <row r="390" spans="1:14" x14ac:dyDescent="0.25">
      <c r="A390" s="59" t="s">
        <v>1306</v>
      </c>
      <c r="B390" s="2"/>
      <c r="C390" s="2"/>
      <c r="D390" s="10">
        <v>1.4630000000000001</v>
      </c>
      <c r="E390" s="2"/>
      <c r="F390" s="2"/>
      <c r="G390" s="2"/>
      <c r="H390" s="2"/>
      <c r="I390" s="2"/>
      <c r="J390" s="2"/>
      <c r="K390" s="2"/>
      <c r="L390" s="2"/>
      <c r="M390" s="2"/>
      <c r="N390" s="2"/>
    </row>
    <row r="391" spans="1:14" x14ac:dyDescent="0.25">
      <c r="A391" s="59" t="s">
        <v>1286</v>
      </c>
      <c r="B391" s="2"/>
      <c r="C391" s="2"/>
      <c r="D391" s="10">
        <v>1.4630000000000001</v>
      </c>
      <c r="E391" s="2"/>
      <c r="F391" s="2"/>
      <c r="G391" s="2"/>
      <c r="H391" s="2"/>
      <c r="I391" s="2"/>
      <c r="J391" s="2"/>
      <c r="K391" s="2"/>
      <c r="L391" s="2"/>
      <c r="M391" s="2"/>
      <c r="N391" s="2"/>
    </row>
    <row r="392" spans="1:14" x14ac:dyDescent="0.25">
      <c r="A392" s="59" t="s">
        <v>1309</v>
      </c>
      <c r="B392" s="2"/>
      <c r="C392" s="2"/>
      <c r="D392" s="10">
        <v>1.4630000000000001</v>
      </c>
      <c r="E392" s="2"/>
      <c r="F392" s="2"/>
      <c r="G392" s="2"/>
      <c r="H392" s="2"/>
      <c r="I392" s="2"/>
      <c r="J392" s="2"/>
      <c r="K392" s="2"/>
      <c r="L392" s="2"/>
      <c r="M392" s="2"/>
      <c r="N392" s="2"/>
    </row>
    <row r="393" spans="1:14" x14ac:dyDescent="0.25">
      <c r="A393" s="59" t="s">
        <v>1288</v>
      </c>
      <c r="B393" s="2"/>
      <c r="C393" s="2"/>
      <c r="D393" s="10">
        <v>1.4630000000000001</v>
      </c>
      <c r="E393" s="2"/>
      <c r="F393" s="2"/>
      <c r="G393" s="2"/>
      <c r="H393" s="2"/>
      <c r="I393" s="2"/>
      <c r="J393" s="2"/>
      <c r="K393" s="2"/>
      <c r="L393" s="2"/>
      <c r="M393" s="2"/>
      <c r="N393" s="2"/>
    </row>
    <row r="394" spans="1:14" x14ac:dyDescent="0.25">
      <c r="A394" s="59" t="s">
        <v>1311</v>
      </c>
      <c r="B394" s="2"/>
      <c r="C394" s="2"/>
      <c r="D394" s="10">
        <v>1.4630000000000001</v>
      </c>
      <c r="E394" s="2"/>
      <c r="F394" s="2"/>
      <c r="G394" s="2"/>
      <c r="H394" s="2"/>
      <c r="I394" s="2"/>
      <c r="J394" s="2"/>
      <c r="K394" s="2"/>
      <c r="L394" s="2"/>
      <c r="M394" s="2"/>
      <c r="N394" s="2"/>
    </row>
    <row r="395" spans="1:14" x14ac:dyDescent="0.25">
      <c r="A395" s="59" t="s">
        <v>1290</v>
      </c>
      <c r="B395" s="2"/>
      <c r="C395" s="2"/>
      <c r="D395" s="10">
        <v>1.4630000000000001</v>
      </c>
      <c r="E395" s="2"/>
      <c r="F395" s="2"/>
      <c r="G395" s="2"/>
      <c r="H395" s="2"/>
      <c r="I395" s="2"/>
      <c r="J395" s="2"/>
      <c r="K395" s="2"/>
      <c r="L395" s="2"/>
      <c r="M395" s="2"/>
      <c r="N395" s="2"/>
    </row>
    <row r="396" spans="1:14" x14ac:dyDescent="0.25">
      <c r="A396" s="59" t="s">
        <v>998</v>
      </c>
      <c r="B396" s="2">
        <v>0</v>
      </c>
      <c r="C396" s="2">
        <v>0</v>
      </c>
      <c r="D396" s="10">
        <v>1.4630000000000001</v>
      </c>
      <c r="E396" s="2">
        <v>0</v>
      </c>
      <c r="F396" s="2">
        <v>0</v>
      </c>
      <c r="G396" s="2">
        <v>0</v>
      </c>
      <c r="H396" s="2">
        <v>0</v>
      </c>
      <c r="I396" s="2">
        <v>0</v>
      </c>
      <c r="J396" s="2">
        <v>0</v>
      </c>
      <c r="K396" s="2">
        <v>0</v>
      </c>
      <c r="L396" s="2">
        <v>0</v>
      </c>
      <c r="M396" s="2">
        <v>0</v>
      </c>
      <c r="N396" s="2">
        <v>0</v>
      </c>
    </row>
    <row r="397" spans="1:14" x14ac:dyDescent="0.25">
      <c r="A397" s="59" t="s">
        <v>1293</v>
      </c>
      <c r="B397" s="2"/>
      <c r="C397" s="2"/>
      <c r="D397" s="10">
        <v>1.4630000000000001</v>
      </c>
      <c r="E397" s="2"/>
      <c r="F397" s="2"/>
      <c r="G397" s="2"/>
      <c r="H397" s="2"/>
      <c r="I397" s="2"/>
      <c r="J397" s="2"/>
      <c r="K397" s="2"/>
      <c r="L397" s="2"/>
      <c r="M397" s="2"/>
      <c r="N397" s="2"/>
    </row>
    <row r="398" spans="1:14" x14ac:dyDescent="0.25">
      <c r="A398" s="59" t="s">
        <v>1294</v>
      </c>
      <c r="B398" s="2"/>
      <c r="C398" s="2"/>
      <c r="D398" s="10">
        <v>1.4630000000000001</v>
      </c>
      <c r="E398" s="2"/>
      <c r="F398" s="2"/>
      <c r="G398" s="2"/>
      <c r="H398" s="2"/>
      <c r="I398" s="2"/>
      <c r="J398" s="2"/>
      <c r="K398" s="2"/>
      <c r="L398" s="2"/>
      <c r="M398" s="2"/>
      <c r="N398" s="2"/>
    </row>
    <row r="399" spans="1:14" x14ac:dyDescent="0.25">
      <c r="A399" s="59" t="s">
        <v>1295</v>
      </c>
      <c r="B399" s="2"/>
      <c r="C399" s="2"/>
      <c r="D399" s="10">
        <v>1.4630000000000001</v>
      </c>
      <c r="E399" s="2"/>
      <c r="F399" s="2"/>
      <c r="G399" s="2"/>
      <c r="H399" s="2"/>
      <c r="I399" s="2"/>
      <c r="J399" s="2"/>
      <c r="K399" s="2"/>
      <c r="L399" s="2"/>
      <c r="M399" s="2"/>
      <c r="N399" s="2"/>
    </row>
    <row r="400" spans="1:14" x14ac:dyDescent="0.25">
      <c r="A400" s="59" t="s">
        <v>1296</v>
      </c>
      <c r="B400" s="2"/>
      <c r="C400" s="2"/>
      <c r="D400" s="10">
        <v>1.4630000000000001</v>
      </c>
      <c r="E400" s="2"/>
      <c r="F400" s="2"/>
      <c r="G400" s="2"/>
      <c r="H400" s="2"/>
      <c r="I400" s="2"/>
      <c r="J400" s="2"/>
      <c r="K400" s="2"/>
      <c r="L400" s="2"/>
      <c r="M400" s="2"/>
      <c r="N400" s="2"/>
    </row>
    <row r="401" spans="1:14" x14ac:dyDescent="0.25">
      <c r="A401" s="59" t="s">
        <v>1144</v>
      </c>
      <c r="B401" s="2">
        <v>0</v>
      </c>
      <c r="C401" s="2">
        <v>0</v>
      </c>
      <c r="D401" s="10">
        <v>1.4630000000000001</v>
      </c>
      <c r="E401" s="2">
        <v>0</v>
      </c>
      <c r="F401" s="2">
        <v>0</v>
      </c>
      <c r="G401" s="2">
        <v>0</v>
      </c>
      <c r="H401" s="2">
        <v>0</v>
      </c>
      <c r="I401" s="2">
        <v>0</v>
      </c>
      <c r="J401" s="2">
        <v>0</v>
      </c>
      <c r="K401" s="2">
        <v>0</v>
      </c>
      <c r="L401" s="2">
        <v>0</v>
      </c>
      <c r="M401" s="2">
        <v>0</v>
      </c>
      <c r="N401" s="2">
        <v>0</v>
      </c>
    </row>
    <row r="402" spans="1:14" x14ac:dyDescent="0.25">
      <c r="A402" s="59" t="s">
        <v>1298</v>
      </c>
      <c r="B402" s="2"/>
      <c r="C402" s="2"/>
      <c r="D402" s="10">
        <v>1.4630000000000001</v>
      </c>
      <c r="E402" s="2"/>
      <c r="F402" s="2"/>
      <c r="G402" s="2"/>
      <c r="H402" s="2"/>
      <c r="I402" s="2"/>
      <c r="J402" s="2"/>
      <c r="K402" s="2"/>
      <c r="L402" s="2"/>
      <c r="M402" s="2"/>
      <c r="N402" s="2"/>
    </row>
    <row r="403" spans="1:14" x14ac:dyDescent="0.25">
      <c r="A403" s="59" t="s">
        <v>1145</v>
      </c>
      <c r="B403" s="2">
        <v>0</v>
      </c>
      <c r="C403" s="2">
        <v>0</v>
      </c>
      <c r="D403" s="10">
        <v>1.4630000000000001</v>
      </c>
      <c r="E403" s="2">
        <v>0</v>
      </c>
      <c r="F403" s="2">
        <v>0</v>
      </c>
      <c r="G403" s="2">
        <v>0</v>
      </c>
      <c r="H403" s="2">
        <v>0</v>
      </c>
      <c r="I403" s="2">
        <v>0</v>
      </c>
      <c r="J403" s="2">
        <v>0</v>
      </c>
      <c r="K403" s="2">
        <v>0</v>
      </c>
      <c r="L403" s="2">
        <v>0</v>
      </c>
      <c r="M403" s="2">
        <v>0</v>
      </c>
      <c r="N403" s="2">
        <v>0</v>
      </c>
    </row>
    <row r="404" spans="1:14" x14ac:dyDescent="0.25">
      <c r="A404" s="59" t="s">
        <v>1300</v>
      </c>
      <c r="B404" s="2"/>
      <c r="C404" s="2"/>
      <c r="D404" s="10">
        <v>1.4630000000000001</v>
      </c>
      <c r="E404" s="2"/>
      <c r="F404" s="2"/>
      <c r="G404" s="2"/>
      <c r="H404" s="2"/>
      <c r="I404" s="2"/>
      <c r="J404" s="2"/>
      <c r="K404" s="2"/>
      <c r="L404" s="2"/>
      <c r="M404" s="2"/>
      <c r="N404" s="2"/>
    </row>
    <row r="405" spans="1:14" x14ac:dyDescent="0.25">
      <c r="A405" s="59" t="s">
        <v>1014</v>
      </c>
      <c r="B405" s="2">
        <v>0</v>
      </c>
      <c r="C405" s="2">
        <v>0</v>
      </c>
      <c r="D405" s="10">
        <v>1.4630000000000001</v>
      </c>
      <c r="E405" s="2">
        <v>0</v>
      </c>
      <c r="F405" s="2">
        <v>0</v>
      </c>
      <c r="G405" s="2">
        <v>0</v>
      </c>
      <c r="H405" s="2">
        <v>0</v>
      </c>
      <c r="I405" s="2">
        <v>0</v>
      </c>
      <c r="J405" s="2">
        <v>0</v>
      </c>
      <c r="K405" s="2">
        <v>0</v>
      </c>
      <c r="L405" s="2">
        <v>0</v>
      </c>
      <c r="M405" s="2">
        <v>0</v>
      </c>
      <c r="N405" s="2">
        <v>0</v>
      </c>
    </row>
    <row r="406" spans="1:14" x14ac:dyDescent="0.25">
      <c r="A406" s="59" t="s">
        <v>1015</v>
      </c>
      <c r="B406" s="2">
        <v>0</v>
      </c>
      <c r="C406" s="2">
        <v>0</v>
      </c>
      <c r="D406" s="10">
        <v>1.4630000000000001</v>
      </c>
      <c r="E406" s="2">
        <v>0</v>
      </c>
      <c r="F406" s="2">
        <v>0</v>
      </c>
      <c r="G406" s="2">
        <v>0</v>
      </c>
      <c r="H406" s="2">
        <v>0</v>
      </c>
      <c r="I406" s="2">
        <v>0</v>
      </c>
      <c r="J406" s="2">
        <v>0</v>
      </c>
      <c r="K406" s="2">
        <v>0</v>
      </c>
      <c r="L406" s="2">
        <v>0</v>
      </c>
      <c r="M406" s="2">
        <v>0</v>
      </c>
      <c r="N406" s="2">
        <v>0</v>
      </c>
    </row>
    <row r="407" spans="1:14" x14ac:dyDescent="0.25">
      <c r="A407" s="59" t="s">
        <v>1303</v>
      </c>
      <c r="B407" s="2"/>
      <c r="C407" s="2"/>
      <c r="D407" s="10">
        <v>1.4630000000000001</v>
      </c>
      <c r="E407" s="2"/>
      <c r="F407" s="2"/>
      <c r="G407" s="2"/>
      <c r="H407" s="2"/>
      <c r="I407" s="2"/>
      <c r="J407" s="2"/>
      <c r="K407" s="2"/>
      <c r="L407" s="2"/>
      <c r="M407" s="2"/>
      <c r="N407" s="2"/>
    </row>
    <row r="408" spans="1:14" x14ac:dyDescent="0.25">
      <c r="A408" s="59" t="s">
        <v>1137</v>
      </c>
      <c r="B408" s="2">
        <v>0</v>
      </c>
      <c r="C408" s="2">
        <v>0</v>
      </c>
      <c r="D408" s="10">
        <v>1.4630000000000001</v>
      </c>
      <c r="E408" s="2">
        <v>0</v>
      </c>
      <c r="F408" s="2">
        <v>0</v>
      </c>
      <c r="G408" s="2">
        <v>0</v>
      </c>
      <c r="H408" s="2">
        <v>0</v>
      </c>
      <c r="I408" s="2">
        <v>0</v>
      </c>
      <c r="J408" s="2">
        <v>0</v>
      </c>
      <c r="K408" s="2">
        <v>0</v>
      </c>
      <c r="L408" s="2">
        <v>0</v>
      </c>
      <c r="M408" s="2">
        <v>0</v>
      </c>
      <c r="N408" s="2">
        <v>0</v>
      </c>
    </row>
    <row r="409" spans="1:14" x14ac:dyDescent="0.25">
      <c r="A409" s="59" t="s">
        <v>1305</v>
      </c>
      <c r="B409" s="2"/>
      <c r="C409" s="2"/>
      <c r="D409" s="10">
        <v>1.4630000000000001</v>
      </c>
      <c r="E409" s="2"/>
      <c r="F409" s="2"/>
      <c r="G409" s="2"/>
      <c r="H409" s="2"/>
      <c r="I409" s="2"/>
      <c r="J409" s="2"/>
      <c r="K409" s="2"/>
      <c r="L409" s="2"/>
      <c r="M409" s="2"/>
      <c r="N409" s="2"/>
    </row>
    <row r="410" spans="1:14" x14ac:dyDescent="0.25">
      <c r="A410" s="59" t="s">
        <v>1138</v>
      </c>
      <c r="B410" s="2">
        <v>0</v>
      </c>
      <c r="C410" s="2">
        <v>0</v>
      </c>
      <c r="D410" s="10">
        <v>1.4630000000000001</v>
      </c>
      <c r="E410" s="2">
        <v>0</v>
      </c>
      <c r="F410" s="2">
        <v>0</v>
      </c>
      <c r="G410" s="2">
        <v>0</v>
      </c>
      <c r="H410" s="2">
        <v>0</v>
      </c>
      <c r="I410" s="2">
        <v>0</v>
      </c>
      <c r="J410" s="2">
        <v>0</v>
      </c>
      <c r="K410" s="2">
        <v>0</v>
      </c>
      <c r="L410" s="2">
        <v>0</v>
      </c>
      <c r="M410" s="2">
        <v>0</v>
      </c>
      <c r="N410" s="2">
        <v>0</v>
      </c>
    </row>
    <row r="411" spans="1:14" x14ac:dyDescent="0.25">
      <c r="A411" s="59" t="s">
        <v>1308</v>
      </c>
      <c r="B411" s="2"/>
      <c r="C411" s="2"/>
      <c r="D411" s="10">
        <v>1.4630000000000001</v>
      </c>
      <c r="E411" s="2"/>
      <c r="F411" s="2"/>
      <c r="G411" s="2"/>
      <c r="H411" s="2"/>
      <c r="I411" s="2"/>
      <c r="J411" s="2"/>
      <c r="K411" s="2"/>
      <c r="L411" s="2"/>
      <c r="M411" s="2"/>
      <c r="N411" s="2"/>
    </row>
    <row r="412" spans="1:14" x14ac:dyDescent="0.25">
      <c r="A412" s="59" t="s">
        <v>1139</v>
      </c>
      <c r="B412" s="2">
        <v>0</v>
      </c>
      <c r="C412" s="2">
        <v>0</v>
      </c>
      <c r="D412" s="10">
        <v>1.4630000000000001</v>
      </c>
      <c r="E412" s="2">
        <v>0</v>
      </c>
      <c r="F412" s="2">
        <v>0</v>
      </c>
      <c r="G412" s="2">
        <v>0</v>
      </c>
      <c r="H412" s="2">
        <v>0</v>
      </c>
      <c r="I412" s="2">
        <v>0</v>
      </c>
      <c r="J412" s="2">
        <v>0</v>
      </c>
      <c r="K412" s="2">
        <v>0</v>
      </c>
      <c r="L412" s="2">
        <v>0</v>
      </c>
      <c r="M412" s="2">
        <v>0</v>
      </c>
      <c r="N412" s="2">
        <v>0</v>
      </c>
    </row>
    <row r="413" spans="1:14" x14ac:dyDescent="0.25">
      <c r="A413" s="59" t="s">
        <v>1310</v>
      </c>
      <c r="B413" s="2"/>
      <c r="C413" s="2"/>
      <c r="D413" s="10">
        <v>1.4630000000000001</v>
      </c>
      <c r="E413" s="2"/>
      <c r="F413" s="2"/>
      <c r="G413" s="2"/>
      <c r="H413" s="2"/>
      <c r="I413" s="2"/>
      <c r="J413" s="2"/>
      <c r="K413" s="2"/>
      <c r="L413" s="2"/>
      <c r="M413" s="2"/>
      <c r="N413" s="2"/>
    </row>
    <row r="414" spans="1:14" x14ac:dyDescent="0.25">
      <c r="A414" s="59" t="s">
        <v>1140</v>
      </c>
      <c r="B414" s="2">
        <v>0</v>
      </c>
      <c r="C414" s="2">
        <v>0</v>
      </c>
      <c r="D414" s="10">
        <v>1.4630000000000001</v>
      </c>
      <c r="E414" s="2">
        <v>0</v>
      </c>
      <c r="F414" s="2">
        <v>0</v>
      </c>
      <c r="G414" s="2">
        <v>0</v>
      </c>
      <c r="H414" s="2">
        <v>0</v>
      </c>
      <c r="I414" s="2">
        <v>0</v>
      </c>
      <c r="J414" s="2">
        <v>0</v>
      </c>
      <c r="K414" s="2">
        <v>0</v>
      </c>
      <c r="L414" s="2">
        <v>0</v>
      </c>
      <c r="M414" s="2">
        <v>0</v>
      </c>
      <c r="N414" s="2">
        <v>0</v>
      </c>
    </row>
    <row r="415" spans="1:14" x14ac:dyDescent="0.25">
      <c r="A415" s="59" t="s">
        <v>1312</v>
      </c>
      <c r="B415" s="2"/>
      <c r="C415" s="2"/>
      <c r="D415" s="10">
        <v>1.4630000000000001</v>
      </c>
      <c r="E415" s="2"/>
      <c r="F415" s="2"/>
      <c r="G415" s="2"/>
      <c r="H415" s="2"/>
      <c r="I415" s="2"/>
      <c r="J415" s="2"/>
      <c r="K415" s="2"/>
      <c r="L415" s="2"/>
      <c r="M415" s="2"/>
      <c r="N415" s="2"/>
    </row>
    <row r="416" spans="1:14" x14ac:dyDescent="0.25">
      <c r="A416" s="59" t="s">
        <v>1141</v>
      </c>
      <c r="B416" s="2">
        <v>0</v>
      </c>
      <c r="C416" s="2">
        <v>0</v>
      </c>
      <c r="D416" s="10">
        <v>1.4630000000000001</v>
      </c>
      <c r="E416" s="2">
        <v>0</v>
      </c>
      <c r="F416" s="2">
        <v>0</v>
      </c>
      <c r="G416" s="2">
        <v>0</v>
      </c>
      <c r="H416" s="2">
        <v>0</v>
      </c>
      <c r="I416" s="2">
        <v>0</v>
      </c>
      <c r="J416" s="2">
        <v>0</v>
      </c>
      <c r="K416" s="2">
        <v>0</v>
      </c>
      <c r="L416" s="2">
        <v>0</v>
      </c>
      <c r="M416" s="2">
        <v>0</v>
      </c>
      <c r="N416" s="2">
        <v>0</v>
      </c>
    </row>
    <row r="417" spans="1:14" x14ac:dyDescent="0.25">
      <c r="A417" s="59" t="s">
        <v>1142</v>
      </c>
      <c r="B417" s="2">
        <v>0</v>
      </c>
      <c r="C417" s="2">
        <v>0</v>
      </c>
      <c r="D417" s="10">
        <v>1.4630000000000001</v>
      </c>
      <c r="E417" s="2">
        <v>0</v>
      </c>
      <c r="F417" s="2">
        <v>0</v>
      </c>
      <c r="G417" s="2">
        <v>0</v>
      </c>
      <c r="H417" s="2">
        <v>0</v>
      </c>
      <c r="I417" s="2">
        <v>0</v>
      </c>
      <c r="J417" s="2">
        <v>0</v>
      </c>
      <c r="K417" s="2">
        <v>0</v>
      </c>
      <c r="L417" s="2">
        <v>0</v>
      </c>
      <c r="M417" s="2">
        <v>0</v>
      </c>
      <c r="N417" s="2">
        <v>0</v>
      </c>
    </row>
    <row r="418" spans="1:14" x14ac:dyDescent="0.25">
      <c r="A418" s="59" t="s">
        <v>1128</v>
      </c>
      <c r="B418" s="2">
        <v>0</v>
      </c>
      <c r="C418" s="2">
        <v>0</v>
      </c>
      <c r="D418" s="10">
        <v>1.4630000000000001</v>
      </c>
      <c r="E418" s="2">
        <v>0</v>
      </c>
      <c r="F418" s="2">
        <v>0</v>
      </c>
      <c r="G418" s="2">
        <v>0</v>
      </c>
      <c r="H418" s="2">
        <v>0</v>
      </c>
      <c r="I418" s="2">
        <v>0</v>
      </c>
      <c r="J418" s="2">
        <v>0</v>
      </c>
      <c r="K418" s="2">
        <v>0</v>
      </c>
      <c r="L418" s="2">
        <v>0</v>
      </c>
      <c r="M418" s="2">
        <v>0</v>
      </c>
      <c r="N418" s="2">
        <v>0</v>
      </c>
    </row>
    <row r="419" spans="1:14" x14ac:dyDescent="0.25">
      <c r="A419" s="59" t="s">
        <v>924</v>
      </c>
      <c r="B419" s="2"/>
      <c r="C419" s="2"/>
      <c r="D419" s="10">
        <v>1.4630000000000001</v>
      </c>
      <c r="E419" s="2"/>
      <c r="F419" s="2"/>
      <c r="G419" s="2"/>
      <c r="H419" s="2"/>
      <c r="I419" s="2"/>
      <c r="J419" s="2"/>
      <c r="K419" s="2"/>
      <c r="L419" s="2"/>
      <c r="M419" s="2"/>
      <c r="N419" s="2"/>
    </row>
    <row r="420" spans="1:14" x14ac:dyDescent="0.25">
      <c r="A420" s="59" t="s">
        <v>862</v>
      </c>
      <c r="B420" s="2"/>
      <c r="C420" s="2"/>
      <c r="D420" s="10">
        <v>1.4630000000000001</v>
      </c>
      <c r="E420" s="2"/>
      <c r="F420" s="2"/>
      <c r="G420" s="2"/>
      <c r="H420" s="2"/>
      <c r="I420" s="2"/>
      <c r="J420" s="2"/>
      <c r="K420" s="2"/>
      <c r="L420" s="2"/>
      <c r="M420" s="2"/>
      <c r="N420" s="2"/>
    </row>
    <row r="421" spans="1:14" x14ac:dyDescent="0.25">
      <c r="A421" s="59" t="s">
        <v>831</v>
      </c>
      <c r="B421" s="2">
        <v>0</v>
      </c>
      <c r="C421" s="2">
        <v>0</v>
      </c>
      <c r="D421" s="10">
        <v>1.4630000000000001</v>
      </c>
      <c r="E421" s="2">
        <v>0</v>
      </c>
      <c r="F421" s="2">
        <v>0</v>
      </c>
      <c r="G421" s="2">
        <v>0</v>
      </c>
      <c r="H421" s="2">
        <v>0</v>
      </c>
      <c r="I421" s="2">
        <v>0</v>
      </c>
      <c r="J421" s="2">
        <v>0</v>
      </c>
      <c r="K421" s="2">
        <v>0</v>
      </c>
      <c r="L421" s="2">
        <v>0</v>
      </c>
      <c r="M421" s="2">
        <v>0</v>
      </c>
      <c r="N421" s="2">
        <v>0</v>
      </c>
    </row>
    <row r="422" spans="1:14" x14ac:dyDescent="0.25">
      <c r="A422" s="59" t="s">
        <v>672</v>
      </c>
      <c r="B422" s="2">
        <v>0</v>
      </c>
      <c r="C422" s="2">
        <v>0</v>
      </c>
      <c r="D422" s="10">
        <v>1.4630000000000001</v>
      </c>
      <c r="E422" s="2">
        <v>0</v>
      </c>
      <c r="F422" s="2">
        <v>0</v>
      </c>
      <c r="G422" s="2">
        <v>0</v>
      </c>
      <c r="H422" s="2">
        <v>0</v>
      </c>
      <c r="I422" s="2">
        <v>0</v>
      </c>
      <c r="J422" s="2">
        <v>0</v>
      </c>
      <c r="K422" s="2">
        <v>0</v>
      </c>
      <c r="L422" s="2">
        <v>0</v>
      </c>
      <c r="M422" s="2">
        <v>0</v>
      </c>
      <c r="N422" s="2">
        <v>0</v>
      </c>
    </row>
    <row r="423" spans="1:14" x14ac:dyDescent="0.25">
      <c r="A423" s="59" t="s">
        <v>893</v>
      </c>
      <c r="B423" s="2"/>
      <c r="C423" s="2"/>
      <c r="D423" s="10">
        <v>1.4630000000000001</v>
      </c>
      <c r="E423" s="2"/>
      <c r="F423" s="2"/>
      <c r="G423" s="2"/>
      <c r="H423" s="2"/>
      <c r="I423" s="2"/>
      <c r="J423" s="2"/>
      <c r="K423" s="2"/>
      <c r="L423" s="2"/>
      <c r="M423" s="2"/>
      <c r="N423" s="2"/>
    </row>
    <row r="424" spans="1:14" x14ac:dyDescent="0.25">
      <c r="A424" s="59" t="s">
        <v>673</v>
      </c>
      <c r="B424" s="2">
        <v>0</v>
      </c>
      <c r="C424" s="2">
        <v>0</v>
      </c>
      <c r="D424" s="10">
        <v>1.4630000000000001</v>
      </c>
      <c r="E424" s="2">
        <v>0</v>
      </c>
      <c r="F424" s="2">
        <v>0</v>
      </c>
      <c r="G424" s="2">
        <v>0</v>
      </c>
      <c r="H424" s="2">
        <v>0</v>
      </c>
      <c r="I424" s="2">
        <v>0</v>
      </c>
      <c r="J424" s="2">
        <v>0</v>
      </c>
      <c r="K424" s="2">
        <v>0</v>
      </c>
      <c r="L424" s="2">
        <v>0</v>
      </c>
      <c r="M424" s="2">
        <v>0</v>
      </c>
      <c r="N424" s="2">
        <v>0</v>
      </c>
    </row>
    <row r="425" spans="1:14" x14ac:dyDescent="0.25">
      <c r="A425" s="59" t="s">
        <v>815</v>
      </c>
      <c r="B425" s="2">
        <v>0</v>
      </c>
      <c r="C425" s="2">
        <v>0</v>
      </c>
      <c r="D425" s="10">
        <v>1.4630000000000001</v>
      </c>
      <c r="E425" s="2">
        <v>0</v>
      </c>
      <c r="F425" s="2">
        <v>0</v>
      </c>
      <c r="G425" s="2">
        <v>0</v>
      </c>
      <c r="H425" s="2">
        <v>0</v>
      </c>
      <c r="I425" s="2">
        <v>0</v>
      </c>
      <c r="J425" s="2">
        <v>0</v>
      </c>
      <c r="K425" s="2">
        <v>0</v>
      </c>
      <c r="L425" s="2">
        <v>0</v>
      </c>
      <c r="M425" s="2">
        <v>0</v>
      </c>
      <c r="N425" s="2">
        <v>0</v>
      </c>
    </row>
    <row r="426" spans="1:14" x14ac:dyDescent="0.25">
      <c r="A426" s="59" t="s">
        <v>649</v>
      </c>
      <c r="B426" s="2">
        <v>0</v>
      </c>
      <c r="C426" s="2">
        <v>0</v>
      </c>
      <c r="D426" s="10">
        <v>1.4630000000000001</v>
      </c>
      <c r="E426" s="2">
        <v>0</v>
      </c>
      <c r="F426" s="2">
        <v>0</v>
      </c>
      <c r="G426" s="2">
        <v>0</v>
      </c>
      <c r="H426" s="2">
        <v>0</v>
      </c>
      <c r="I426" s="2">
        <v>0</v>
      </c>
      <c r="J426" s="2">
        <v>0</v>
      </c>
      <c r="K426" s="2">
        <v>0</v>
      </c>
      <c r="L426" s="2">
        <v>0</v>
      </c>
      <c r="M426" s="2">
        <v>0</v>
      </c>
      <c r="N426" s="2">
        <v>0</v>
      </c>
    </row>
    <row r="427" spans="1:14" x14ac:dyDescent="0.25">
      <c r="A427" s="59" t="s">
        <v>1283</v>
      </c>
      <c r="B427" s="2">
        <v>0</v>
      </c>
      <c r="C427" s="2">
        <v>0</v>
      </c>
      <c r="D427" s="10">
        <v>1.4630000000000001</v>
      </c>
      <c r="E427" s="2">
        <v>0</v>
      </c>
      <c r="F427" s="2">
        <v>0</v>
      </c>
      <c r="G427" s="2">
        <v>0</v>
      </c>
      <c r="H427" s="2">
        <v>0</v>
      </c>
      <c r="I427" s="2">
        <v>0</v>
      </c>
      <c r="J427" s="2">
        <v>0</v>
      </c>
      <c r="K427" s="2">
        <v>0</v>
      </c>
      <c r="L427" s="2">
        <v>0</v>
      </c>
      <c r="M427" s="2">
        <v>0</v>
      </c>
      <c r="N427" s="2">
        <v>0</v>
      </c>
    </row>
    <row r="428" spans="1:14" x14ac:dyDescent="0.25">
      <c r="A428" s="59" t="s">
        <v>675</v>
      </c>
      <c r="B428" s="2">
        <v>0</v>
      </c>
      <c r="C428" s="2">
        <v>0</v>
      </c>
      <c r="D428" s="10">
        <v>1.4630000000000001</v>
      </c>
      <c r="E428" s="2">
        <v>0</v>
      </c>
      <c r="F428" s="2">
        <v>0</v>
      </c>
      <c r="G428" s="2">
        <v>0</v>
      </c>
      <c r="H428" s="2">
        <v>0</v>
      </c>
      <c r="I428" s="2">
        <v>0</v>
      </c>
      <c r="J428" s="2">
        <v>0</v>
      </c>
      <c r="K428" s="2">
        <v>0</v>
      </c>
      <c r="L428" s="2">
        <v>0</v>
      </c>
      <c r="M428" s="2">
        <v>0</v>
      </c>
      <c r="N428" s="2">
        <v>0</v>
      </c>
    </row>
    <row r="429" spans="1:14" x14ac:dyDescent="0.25">
      <c r="A429" s="59" t="s">
        <v>878</v>
      </c>
      <c r="B429" s="2"/>
      <c r="C429" s="2"/>
      <c r="D429" s="10">
        <v>1.4630000000000001</v>
      </c>
      <c r="E429" s="2"/>
      <c r="F429" s="2"/>
      <c r="G429" s="2"/>
      <c r="H429" s="2"/>
      <c r="I429" s="2"/>
      <c r="J429" s="2"/>
      <c r="K429" s="2"/>
      <c r="L429" s="2"/>
      <c r="M429" s="2"/>
      <c r="N429" s="2"/>
    </row>
    <row r="430" spans="1:14" x14ac:dyDescent="0.25">
      <c r="A430" s="59" t="s">
        <v>676</v>
      </c>
      <c r="B430" s="2">
        <v>0</v>
      </c>
      <c r="C430" s="2">
        <v>0</v>
      </c>
      <c r="D430" s="10">
        <v>1.4630000000000001</v>
      </c>
      <c r="E430" s="2">
        <v>0</v>
      </c>
      <c r="F430" s="2">
        <v>0</v>
      </c>
      <c r="G430" s="2">
        <v>0</v>
      </c>
      <c r="H430" s="2">
        <v>0</v>
      </c>
      <c r="I430" s="2">
        <v>0</v>
      </c>
      <c r="J430" s="2">
        <v>0</v>
      </c>
      <c r="K430" s="2">
        <v>0</v>
      </c>
      <c r="L430" s="2">
        <v>0</v>
      </c>
      <c r="M430" s="2">
        <v>0</v>
      </c>
      <c r="N430" s="2">
        <v>0</v>
      </c>
    </row>
    <row r="431" spans="1:14" x14ac:dyDescent="0.25">
      <c r="A431" s="59" t="s">
        <v>908</v>
      </c>
      <c r="B431" s="2"/>
      <c r="C431" s="2"/>
      <c r="D431" s="10">
        <v>1.4630000000000001</v>
      </c>
      <c r="E431" s="2"/>
      <c r="F431" s="2"/>
      <c r="G431" s="2"/>
      <c r="H431" s="2"/>
      <c r="I431" s="2"/>
      <c r="J431" s="2"/>
      <c r="K431" s="2"/>
      <c r="L431" s="2"/>
      <c r="M431" s="2"/>
      <c r="N431" s="2"/>
    </row>
    <row r="432" spans="1:14" x14ac:dyDescent="0.25">
      <c r="A432" s="59" t="s">
        <v>677</v>
      </c>
      <c r="B432" s="2">
        <v>0</v>
      </c>
      <c r="C432" s="2">
        <v>0</v>
      </c>
      <c r="D432" s="10">
        <v>1.4630000000000001</v>
      </c>
      <c r="E432" s="2">
        <v>0</v>
      </c>
      <c r="F432" s="2">
        <v>0</v>
      </c>
      <c r="G432" s="2">
        <v>0</v>
      </c>
      <c r="H432" s="2">
        <v>0</v>
      </c>
      <c r="I432" s="2">
        <v>0</v>
      </c>
      <c r="J432" s="2">
        <v>0</v>
      </c>
      <c r="K432" s="2">
        <v>0</v>
      </c>
      <c r="L432" s="2">
        <v>0</v>
      </c>
      <c r="M432" s="2">
        <v>0</v>
      </c>
      <c r="N432" s="2">
        <v>0</v>
      </c>
    </row>
    <row r="433" spans="1:14" x14ac:dyDescent="0.25">
      <c r="A433" s="59" t="s">
        <v>671</v>
      </c>
      <c r="B433" s="2">
        <v>0</v>
      </c>
      <c r="C433" s="2">
        <v>0</v>
      </c>
      <c r="D433" s="10">
        <v>1.4630000000000001</v>
      </c>
      <c r="E433" s="2">
        <v>0</v>
      </c>
      <c r="F433" s="2">
        <v>0</v>
      </c>
      <c r="G433" s="2">
        <v>0</v>
      </c>
      <c r="H433" s="2">
        <v>0</v>
      </c>
      <c r="I433" s="2">
        <v>0</v>
      </c>
      <c r="J433" s="2">
        <v>0</v>
      </c>
      <c r="K433" s="2">
        <v>0</v>
      </c>
      <c r="L433" s="2">
        <v>0</v>
      </c>
      <c r="M433" s="2">
        <v>0</v>
      </c>
      <c r="N433" s="2">
        <v>0</v>
      </c>
    </row>
    <row r="434" spans="1:14" x14ac:dyDescent="0.25">
      <c r="A434" s="59" t="s">
        <v>678</v>
      </c>
      <c r="B434" s="2">
        <v>0</v>
      </c>
      <c r="C434" s="2">
        <v>0</v>
      </c>
      <c r="D434" s="10">
        <v>1.4630000000000001</v>
      </c>
      <c r="E434" s="2">
        <v>0</v>
      </c>
      <c r="F434" s="2">
        <v>0</v>
      </c>
      <c r="G434" s="2">
        <v>0</v>
      </c>
      <c r="H434" s="2">
        <v>0</v>
      </c>
      <c r="I434" s="2">
        <v>0</v>
      </c>
      <c r="J434" s="2">
        <v>0</v>
      </c>
      <c r="K434" s="2">
        <v>0</v>
      </c>
      <c r="L434" s="2">
        <v>0</v>
      </c>
      <c r="M434" s="2">
        <v>0</v>
      </c>
      <c r="N434" s="2">
        <v>0</v>
      </c>
    </row>
    <row r="435" spans="1:14" x14ac:dyDescent="0.25">
      <c r="A435" s="59" t="s">
        <v>823</v>
      </c>
      <c r="B435" s="2">
        <v>0</v>
      </c>
      <c r="C435" s="2">
        <v>0</v>
      </c>
      <c r="D435" s="10">
        <v>1.4630000000000001</v>
      </c>
      <c r="E435" s="2">
        <v>0</v>
      </c>
      <c r="F435" s="2">
        <v>0</v>
      </c>
      <c r="G435" s="2">
        <v>0</v>
      </c>
      <c r="H435" s="2">
        <v>0</v>
      </c>
      <c r="I435" s="2">
        <v>0</v>
      </c>
      <c r="J435" s="2">
        <v>0</v>
      </c>
      <c r="K435" s="2">
        <v>0</v>
      </c>
      <c r="L435" s="2">
        <v>0</v>
      </c>
      <c r="M435" s="2">
        <v>0</v>
      </c>
      <c r="N435" s="2">
        <v>0</v>
      </c>
    </row>
    <row r="436" spans="1:14" x14ac:dyDescent="0.25">
      <c r="A436" s="59" t="s">
        <v>679</v>
      </c>
      <c r="B436" s="2">
        <v>0</v>
      </c>
      <c r="C436" s="2">
        <v>0</v>
      </c>
      <c r="D436" s="10">
        <v>1.4630000000000001</v>
      </c>
      <c r="E436" s="2">
        <v>0</v>
      </c>
      <c r="F436" s="2">
        <v>0</v>
      </c>
      <c r="G436" s="2">
        <v>0</v>
      </c>
      <c r="H436" s="2">
        <v>0</v>
      </c>
      <c r="I436" s="2">
        <v>0</v>
      </c>
      <c r="J436" s="2">
        <v>0</v>
      </c>
      <c r="K436" s="2">
        <v>0</v>
      </c>
      <c r="L436" s="2">
        <v>0</v>
      </c>
      <c r="M436" s="2">
        <v>0</v>
      </c>
      <c r="N436" s="2">
        <v>0</v>
      </c>
    </row>
    <row r="437" spans="1:14" x14ac:dyDescent="0.25">
      <c r="A437" s="59" t="s">
        <v>839</v>
      </c>
      <c r="B437" s="2">
        <v>0</v>
      </c>
      <c r="C437" s="2">
        <v>0</v>
      </c>
      <c r="D437" s="10">
        <v>1.4630000000000001</v>
      </c>
      <c r="E437" s="2">
        <v>0</v>
      </c>
      <c r="F437" s="2">
        <v>0</v>
      </c>
      <c r="G437" s="2">
        <v>0</v>
      </c>
      <c r="H437" s="2">
        <v>0</v>
      </c>
      <c r="I437" s="2">
        <v>0</v>
      </c>
      <c r="J437" s="2">
        <v>0</v>
      </c>
      <c r="K437" s="2">
        <v>0</v>
      </c>
      <c r="L437" s="2">
        <v>0</v>
      </c>
      <c r="M437" s="2">
        <v>0</v>
      </c>
      <c r="N437" s="2">
        <v>0</v>
      </c>
    </row>
    <row r="438" spans="1:14" x14ac:dyDescent="0.25">
      <c r="A438" s="59" t="s">
        <v>680</v>
      </c>
      <c r="B438" s="2">
        <v>0</v>
      </c>
      <c r="C438" s="2">
        <v>0</v>
      </c>
      <c r="D438" s="10">
        <v>1.4630000000000001</v>
      </c>
      <c r="E438" s="2">
        <v>0</v>
      </c>
      <c r="F438" s="2">
        <v>0</v>
      </c>
      <c r="G438" s="2">
        <v>0</v>
      </c>
      <c r="H438" s="2">
        <v>0</v>
      </c>
      <c r="I438" s="2">
        <v>0</v>
      </c>
      <c r="J438" s="2">
        <v>0</v>
      </c>
      <c r="K438" s="2">
        <v>0</v>
      </c>
      <c r="L438" s="2">
        <v>0</v>
      </c>
      <c r="M438" s="2">
        <v>0</v>
      </c>
      <c r="N438" s="2">
        <v>0</v>
      </c>
    </row>
    <row r="439" spans="1:14" x14ac:dyDescent="0.25">
      <c r="A439" s="59" t="s">
        <v>854</v>
      </c>
      <c r="B439" s="2"/>
      <c r="C439" s="2"/>
      <c r="D439" s="10">
        <v>1.4630000000000001</v>
      </c>
      <c r="E439" s="2"/>
      <c r="F439" s="2"/>
      <c r="G439" s="2"/>
      <c r="H439" s="2"/>
      <c r="I439" s="2"/>
      <c r="J439" s="2"/>
      <c r="K439" s="2"/>
      <c r="L439" s="2"/>
      <c r="M439" s="2"/>
      <c r="N439" s="2"/>
    </row>
    <row r="440" spans="1:14" x14ac:dyDescent="0.25">
      <c r="A440" s="59" t="s">
        <v>681</v>
      </c>
      <c r="B440" s="2">
        <v>0</v>
      </c>
      <c r="C440" s="2">
        <v>0</v>
      </c>
      <c r="D440" s="10">
        <v>1.4630000000000001</v>
      </c>
      <c r="E440" s="2">
        <v>0</v>
      </c>
      <c r="F440" s="2">
        <v>0</v>
      </c>
      <c r="G440" s="2">
        <v>0</v>
      </c>
      <c r="H440" s="2">
        <v>0</v>
      </c>
      <c r="I440" s="2">
        <v>0</v>
      </c>
      <c r="J440" s="2">
        <v>0</v>
      </c>
      <c r="K440" s="2">
        <v>0</v>
      </c>
      <c r="L440" s="2">
        <v>0</v>
      </c>
      <c r="M440" s="2">
        <v>0</v>
      </c>
      <c r="N440" s="2">
        <v>0</v>
      </c>
    </row>
    <row r="441" spans="1:14" x14ac:dyDescent="0.25">
      <c r="A441" s="59" t="s">
        <v>870</v>
      </c>
      <c r="B441" s="2"/>
      <c r="C441" s="2"/>
      <c r="D441" s="10">
        <v>1.4630000000000001</v>
      </c>
      <c r="E441" s="2"/>
      <c r="F441" s="2"/>
      <c r="G441" s="2"/>
      <c r="H441" s="2"/>
      <c r="I441" s="2"/>
      <c r="J441" s="2"/>
      <c r="K441" s="2"/>
      <c r="L441" s="2"/>
      <c r="M441" s="2"/>
      <c r="N441" s="2"/>
    </row>
    <row r="442" spans="1:14" x14ac:dyDescent="0.25">
      <c r="A442" s="59" t="s">
        <v>682</v>
      </c>
      <c r="B442" s="2">
        <v>0</v>
      </c>
      <c r="C442" s="2">
        <v>0</v>
      </c>
      <c r="D442" s="10">
        <v>1.4630000000000001</v>
      </c>
      <c r="E442" s="2">
        <v>0</v>
      </c>
      <c r="F442" s="2">
        <v>0</v>
      </c>
      <c r="G442" s="2">
        <v>0</v>
      </c>
      <c r="H442" s="2">
        <v>0</v>
      </c>
      <c r="I442" s="2">
        <v>0</v>
      </c>
      <c r="J442" s="2">
        <v>0</v>
      </c>
      <c r="K442" s="2">
        <v>0</v>
      </c>
      <c r="L442" s="2">
        <v>0</v>
      </c>
      <c r="M442" s="2">
        <v>0</v>
      </c>
      <c r="N442" s="2">
        <v>0</v>
      </c>
    </row>
    <row r="443" spans="1:14" x14ac:dyDescent="0.25">
      <c r="A443" s="59" t="s">
        <v>885</v>
      </c>
      <c r="B443" s="2"/>
      <c r="C443" s="2"/>
      <c r="D443" s="10">
        <v>1.4630000000000001</v>
      </c>
      <c r="E443" s="2"/>
      <c r="F443" s="2"/>
      <c r="G443" s="2"/>
      <c r="H443" s="2"/>
      <c r="I443" s="2"/>
      <c r="J443" s="2"/>
      <c r="K443" s="2"/>
      <c r="L443" s="2"/>
      <c r="M443" s="2"/>
      <c r="N443" s="2"/>
    </row>
    <row r="444" spans="1:14" x14ac:dyDescent="0.25">
      <c r="A444" s="59" t="s">
        <v>669</v>
      </c>
      <c r="B444" s="2">
        <v>0</v>
      </c>
      <c r="C444" s="2">
        <v>0</v>
      </c>
      <c r="D444" s="10">
        <v>1.4630000000000001</v>
      </c>
      <c r="E444" s="2">
        <v>0</v>
      </c>
      <c r="F444" s="2">
        <v>0</v>
      </c>
      <c r="G444" s="2">
        <v>0</v>
      </c>
      <c r="H444" s="2">
        <v>0</v>
      </c>
      <c r="I444" s="2">
        <v>0</v>
      </c>
      <c r="J444" s="2">
        <v>0</v>
      </c>
      <c r="K444" s="2">
        <v>0</v>
      </c>
      <c r="L444" s="2">
        <v>0</v>
      </c>
      <c r="M444" s="2">
        <v>0</v>
      </c>
      <c r="N444" s="2">
        <v>0</v>
      </c>
    </row>
    <row r="445" spans="1:14" x14ac:dyDescent="0.25">
      <c r="A445" s="59" t="s">
        <v>901</v>
      </c>
      <c r="B445" s="2"/>
      <c r="C445" s="2"/>
      <c r="D445" s="10">
        <v>1.4630000000000001</v>
      </c>
      <c r="E445" s="2"/>
      <c r="F445" s="2"/>
      <c r="G445" s="2"/>
      <c r="H445" s="2"/>
      <c r="I445" s="2"/>
      <c r="J445" s="2"/>
      <c r="K445" s="2"/>
      <c r="L445" s="2"/>
      <c r="M445" s="2"/>
      <c r="N445" s="2"/>
    </row>
    <row r="446" spans="1:14" x14ac:dyDescent="0.25">
      <c r="A446" s="59" t="s">
        <v>684</v>
      </c>
      <c r="B446" s="2">
        <v>0</v>
      </c>
      <c r="C446" s="2">
        <v>0</v>
      </c>
      <c r="D446" s="10">
        <v>1.4630000000000001</v>
      </c>
      <c r="E446" s="2">
        <v>0</v>
      </c>
      <c r="F446" s="2">
        <v>0</v>
      </c>
      <c r="G446" s="2">
        <v>0</v>
      </c>
      <c r="H446" s="2">
        <v>0</v>
      </c>
      <c r="I446" s="2">
        <v>0</v>
      </c>
      <c r="J446" s="2">
        <v>0</v>
      </c>
      <c r="K446" s="2">
        <v>0</v>
      </c>
      <c r="L446" s="2">
        <v>0</v>
      </c>
      <c r="M446" s="2">
        <v>0</v>
      </c>
      <c r="N446" s="2">
        <v>0</v>
      </c>
    </row>
    <row r="447" spans="1:14" x14ac:dyDescent="0.25">
      <c r="A447" s="59" t="s">
        <v>916</v>
      </c>
      <c r="B447" s="2"/>
      <c r="C447" s="2"/>
      <c r="D447" s="10">
        <v>1.4630000000000001</v>
      </c>
      <c r="E447" s="2"/>
      <c r="F447" s="2"/>
      <c r="G447" s="2"/>
      <c r="H447" s="2"/>
      <c r="I447" s="2"/>
      <c r="J447" s="2"/>
      <c r="K447" s="2"/>
      <c r="L447" s="2"/>
      <c r="M447" s="2"/>
      <c r="N447" s="2"/>
    </row>
    <row r="448" spans="1:14" x14ac:dyDescent="0.25">
      <c r="A448" s="59" t="s">
        <v>685</v>
      </c>
      <c r="B448" s="2">
        <v>0</v>
      </c>
      <c r="C448" s="2">
        <v>0</v>
      </c>
      <c r="D448" s="10">
        <v>1.4630000000000001</v>
      </c>
      <c r="E448" s="2">
        <v>0</v>
      </c>
      <c r="F448" s="2">
        <v>0</v>
      </c>
      <c r="G448" s="2">
        <v>0</v>
      </c>
      <c r="H448" s="2">
        <v>0</v>
      </c>
      <c r="I448" s="2">
        <v>0</v>
      </c>
      <c r="J448" s="2">
        <v>0</v>
      </c>
      <c r="K448" s="2">
        <v>0</v>
      </c>
      <c r="L448" s="2">
        <v>0</v>
      </c>
      <c r="M448" s="2">
        <v>0</v>
      </c>
      <c r="N448" s="2">
        <v>0</v>
      </c>
    </row>
    <row r="449" spans="1:14" x14ac:dyDescent="0.25">
      <c r="A449" s="59" t="s">
        <v>670</v>
      </c>
      <c r="B449" s="2">
        <v>0</v>
      </c>
      <c r="C449" s="2">
        <v>0</v>
      </c>
      <c r="D449" s="10">
        <v>1.4630000000000001</v>
      </c>
      <c r="E449" s="2">
        <v>0</v>
      </c>
      <c r="F449" s="2">
        <v>0</v>
      </c>
      <c r="G449" s="2">
        <v>0</v>
      </c>
      <c r="H449" s="2">
        <v>0</v>
      </c>
      <c r="I449" s="2">
        <v>0</v>
      </c>
      <c r="J449" s="2">
        <v>0</v>
      </c>
      <c r="K449" s="2">
        <v>0</v>
      </c>
      <c r="L449" s="2">
        <v>0</v>
      </c>
      <c r="M449" s="2">
        <v>0</v>
      </c>
      <c r="N449" s="2">
        <v>0</v>
      </c>
    </row>
    <row r="450" spans="1:14" x14ac:dyDescent="0.25">
      <c r="A450" s="59" t="s">
        <v>650</v>
      </c>
      <c r="B450" s="2">
        <v>0</v>
      </c>
      <c r="C450" s="2">
        <v>0</v>
      </c>
      <c r="D450" s="10">
        <v>1.4630000000000001</v>
      </c>
      <c r="E450" s="2">
        <v>0</v>
      </c>
      <c r="F450" s="2">
        <v>0</v>
      </c>
      <c r="G450" s="2">
        <v>0</v>
      </c>
      <c r="H450" s="2">
        <v>0</v>
      </c>
      <c r="I450" s="2">
        <v>0</v>
      </c>
      <c r="J450" s="2">
        <v>0</v>
      </c>
      <c r="K450" s="2">
        <v>0</v>
      </c>
      <c r="L450" s="2">
        <v>0</v>
      </c>
      <c r="M450" s="2">
        <v>0</v>
      </c>
      <c r="N450" s="2">
        <v>0</v>
      </c>
    </row>
    <row r="451" spans="1:14" x14ac:dyDescent="0.25">
      <c r="A451" s="59" t="s">
        <v>811</v>
      </c>
      <c r="B451" s="2">
        <v>1.6845233203257099</v>
      </c>
      <c r="C451" s="2">
        <v>0</v>
      </c>
      <c r="D451" s="10">
        <v>1.4630000000000001</v>
      </c>
      <c r="E451" s="2">
        <v>0.56150777344190328</v>
      </c>
      <c r="F451" s="2">
        <v>0.48129237723591711</v>
      </c>
      <c r="G451" s="2">
        <v>0.42113083008142738</v>
      </c>
      <c r="H451" s="2">
        <v>0.37433851562793552</v>
      </c>
      <c r="I451" s="2">
        <v>0.33690466406514202</v>
      </c>
      <c r="J451" s="2">
        <v>0.44920621875352262</v>
      </c>
      <c r="K451" s="2">
        <v>0.3850339017887337</v>
      </c>
      <c r="L451" s="2">
        <v>0.33690466406514202</v>
      </c>
      <c r="M451" s="2">
        <v>0.29947081250234842</v>
      </c>
      <c r="N451" s="2">
        <v>0.2695237312521136</v>
      </c>
    </row>
    <row r="452" spans="1:14" x14ac:dyDescent="0.25">
      <c r="A452" s="59" t="s">
        <v>687</v>
      </c>
      <c r="B452" s="2">
        <v>0</v>
      </c>
      <c r="C452" s="2">
        <v>0</v>
      </c>
      <c r="D452" s="10">
        <v>1.4630000000000001</v>
      </c>
      <c r="E452" s="2">
        <v>0</v>
      </c>
      <c r="F452" s="2">
        <v>0</v>
      </c>
      <c r="G452" s="2">
        <v>0</v>
      </c>
      <c r="H452" s="2">
        <v>0</v>
      </c>
      <c r="I452" s="2">
        <v>0</v>
      </c>
      <c r="J452" s="2">
        <v>0</v>
      </c>
      <c r="K452" s="2">
        <v>0</v>
      </c>
      <c r="L452" s="2">
        <v>0</v>
      </c>
      <c r="M452" s="2">
        <v>0</v>
      </c>
      <c r="N452" s="2">
        <v>0</v>
      </c>
    </row>
    <row r="453" spans="1:14" x14ac:dyDescent="0.25">
      <c r="A453" s="59" t="s">
        <v>819</v>
      </c>
      <c r="B453" s="2">
        <v>0</v>
      </c>
      <c r="C453" s="2">
        <v>0</v>
      </c>
      <c r="D453" s="10">
        <v>1.4630000000000001</v>
      </c>
      <c r="E453" s="2">
        <v>0</v>
      </c>
      <c r="F453" s="2">
        <v>0</v>
      </c>
      <c r="G453" s="2">
        <v>0</v>
      </c>
      <c r="H453" s="2">
        <v>0</v>
      </c>
      <c r="I453" s="2">
        <v>0</v>
      </c>
      <c r="J453" s="2">
        <v>0</v>
      </c>
      <c r="K453" s="2">
        <v>0</v>
      </c>
      <c r="L453" s="2">
        <v>0</v>
      </c>
      <c r="M453" s="2">
        <v>0</v>
      </c>
      <c r="N453" s="2">
        <v>0</v>
      </c>
    </row>
    <row r="454" spans="1:14" x14ac:dyDescent="0.25">
      <c r="A454" s="59" t="s">
        <v>688</v>
      </c>
      <c r="B454" s="2">
        <v>0</v>
      </c>
      <c r="C454" s="2">
        <v>0</v>
      </c>
      <c r="D454" s="10">
        <v>1.4630000000000001</v>
      </c>
      <c r="E454" s="2">
        <v>0</v>
      </c>
      <c r="F454" s="2">
        <v>0</v>
      </c>
      <c r="G454" s="2">
        <v>0</v>
      </c>
      <c r="H454" s="2">
        <v>0</v>
      </c>
      <c r="I454" s="2">
        <v>0</v>
      </c>
      <c r="J454" s="2">
        <v>0</v>
      </c>
      <c r="K454" s="2">
        <v>0</v>
      </c>
      <c r="L454" s="2">
        <v>0</v>
      </c>
      <c r="M454" s="2">
        <v>0</v>
      </c>
      <c r="N454" s="2">
        <v>0</v>
      </c>
    </row>
    <row r="455" spans="1:14" x14ac:dyDescent="0.25">
      <c r="A455" s="59" t="s">
        <v>827</v>
      </c>
      <c r="B455" s="2">
        <v>0</v>
      </c>
      <c r="C455" s="2">
        <v>0</v>
      </c>
      <c r="D455" s="10">
        <v>1.4630000000000001</v>
      </c>
      <c r="E455" s="2">
        <v>0</v>
      </c>
      <c r="F455" s="2">
        <v>0</v>
      </c>
      <c r="G455" s="2">
        <v>0</v>
      </c>
      <c r="H455" s="2">
        <v>0</v>
      </c>
      <c r="I455" s="2">
        <v>0</v>
      </c>
      <c r="J455" s="2">
        <v>0</v>
      </c>
      <c r="K455" s="2">
        <v>0</v>
      </c>
      <c r="L455" s="2">
        <v>0</v>
      </c>
      <c r="M455" s="2">
        <v>0</v>
      </c>
      <c r="N455" s="2">
        <v>0</v>
      </c>
    </row>
    <row r="456" spans="1:14" x14ac:dyDescent="0.25">
      <c r="A456" s="59" t="s">
        <v>689</v>
      </c>
      <c r="B456" s="2">
        <v>0</v>
      </c>
      <c r="C456" s="2">
        <v>0</v>
      </c>
      <c r="D456" s="10">
        <v>1.4630000000000001</v>
      </c>
      <c r="E456" s="2">
        <v>0</v>
      </c>
      <c r="F456" s="2">
        <v>0</v>
      </c>
      <c r="G456" s="2">
        <v>0</v>
      </c>
      <c r="H456" s="2">
        <v>0</v>
      </c>
      <c r="I456" s="2">
        <v>0</v>
      </c>
      <c r="J456" s="2">
        <v>0</v>
      </c>
      <c r="K456" s="2">
        <v>0</v>
      </c>
      <c r="L456" s="2">
        <v>0</v>
      </c>
      <c r="M456" s="2">
        <v>0</v>
      </c>
      <c r="N456" s="2">
        <v>0</v>
      </c>
    </row>
    <row r="457" spans="1:14" x14ac:dyDescent="0.25">
      <c r="A457" s="59" t="s">
        <v>835</v>
      </c>
      <c r="B457" s="2">
        <v>0</v>
      </c>
      <c r="C457" s="2">
        <v>0</v>
      </c>
      <c r="D457" s="10">
        <v>1.4630000000000001</v>
      </c>
      <c r="E457" s="2">
        <v>0</v>
      </c>
      <c r="F457" s="2">
        <v>0</v>
      </c>
      <c r="G457" s="2">
        <v>0</v>
      </c>
      <c r="H457" s="2">
        <v>0</v>
      </c>
      <c r="I457" s="2">
        <v>0</v>
      </c>
      <c r="J457" s="2">
        <v>0</v>
      </c>
      <c r="K457" s="2">
        <v>0</v>
      </c>
      <c r="L457" s="2">
        <v>0</v>
      </c>
      <c r="M457" s="2">
        <v>0</v>
      </c>
      <c r="N457" s="2">
        <v>0</v>
      </c>
    </row>
    <row r="458" spans="1:14" x14ac:dyDescent="0.25">
      <c r="A458" s="59" t="s">
        <v>690</v>
      </c>
      <c r="B458" s="2">
        <v>0</v>
      </c>
      <c r="C458" s="2">
        <v>0</v>
      </c>
      <c r="D458" s="10">
        <v>1.4630000000000001</v>
      </c>
      <c r="E458" s="2">
        <v>0</v>
      </c>
      <c r="F458" s="2">
        <v>0</v>
      </c>
      <c r="G458" s="2">
        <v>0</v>
      </c>
      <c r="H458" s="2">
        <v>0</v>
      </c>
      <c r="I458" s="2">
        <v>0</v>
      </c>
      <c r="J458" s="2">
        <v>0</v>
      </c>
      <c r="K458" s="2">
        <v>0</v>
      </c>
      <c r="L458" s="2">
        <v>0</v>
      </c>
      <c r="M458" s="2">
        <v>0</v>
      </c>
      <c r="N458" s="2">
        <v>0</v>
      </c>
    </row>
    <row r="459" spans="1:14" x14ac:dyDescent="0.25">
      <c r="A459" s="59" t="s">
        <v>843</v>
      </c>
      <c r="B459" s="2">
        <v>0</v>
      </c>
      <c r="C459" s="2">
        <v>0</v>
      </c>
      <c r="D459" s="10">
        <v>1.4630000000000001</v>
      </c>
      <c r="E459" s="2">
        <v>0</v>
      </c>
      <c r="F459" s="2">
        <v>0</v>
      </c>
      <c r="G459" s="2">
        <v>0</v>
      </c>
      <c r="H459" s="2">
        <v>0</v>
      </c>
      <c r="I459" s="2">
        <v>0</v>
      </c>
      <c r="J459" s="2">
        <v>0</v>
      </c>
      <c r="K459" s="2">
        <v>0</v>
      </c>
      <c r="L459" s="2">
        <v>0</v>
      </c>
      <c r="M459" s="2">
        <v>0</v>
      </c>
      <c r="N459" s="2">
        <v>0</v>
      </c>
    </row>
    <row r="460" spans="1:14" x14ac:dyDescent="0.25">
      <c r="A460" s="59" t="s">
        <v>691</v>
      </c>
      <c r="B460" s="2">
        <v>0</v>
      </c>
      <c r="C460" s="2">
        <v>0</v>
      </c>
      <c r="D460" s="10">
        <v>1.4630000000000001</v>
      </c>
      <c r="E460" s="2">
        <v>0</v>
      </c>
      <c r="F460" s="2">
        <v>0</v>
      </c>
      <c r="G460" s="2">
        <v>0</v>
      </c>
      <c r="H460" s="2">
        <v>0</v>
      </c>
      <c r="I460" s="2">
        <v>0</v>
      </c>
      <c r="J460" s="2">
        <v>0</v>
      </c>
      <c r="K460" s="2">
        <v>0</v>
      </c>
      <c r="L460" s="2">
        <v>0</v>
      </c>
      <c r="M460" s="2">
        <v>0</v>
      </c>
      <c r="N460" s="2">
        <v>0</v>
      </c>
    </row>
    <row r="461" spans="1:14" x14ac:dyDescent="0.25">
      <c r="A461" s="59" t="s">
        <v>850</v>
      </c>
      <c r="B461" s="2"/>
      <c r="C461" s="2"/>
      <c r="D461" s="10">
        <v>1.4630000000000001</v>
      </c>
      <c r="E461" s="2"/>
      <c r="F461" s="2"/>
      <c r="G461" s="2"/>
      <c r="H461" s="2"/>
      <c r="I461" s="2"/>
      <c r="J461" s="2"/>
      <c r="K461" s="2"/>
      <c r="L461" s="2"/>
      <c r="M461" s="2"/>
      <c r="N461" s="2"/>
    </row>
    <row r="462" spans="1:14" x14ac:dyDescent="0.25">
      <c r="A462" s="59" t="s">
        <v>692</v>
      </c>
      <c r="B462" s="2">
        <v>0</v>
      </c>
      <c r="C462" s="2">
        <v>0</v>
      </c>
      <c r="D462" s="10">
        <v>1.4630000000000001</v>
      </c>
      <c r="E462" s="2">
        <v>0</v>
      </c>
      <c r="F462" s="2">
        <v>0</v>
      </c>
      <c r="G462" s="2">
        <v>0</v>
      </c>
      <c r="H462" s="2">
        <v>0</v>
      </c>
      <c r="I462" s="2">
        <v>0</v>
      </c>
      <c r="J462" s="2">
        <v>0</v>
      </c>
      <c r="K462" s="2">
        <v>0</v>
      </c>
      <c r="L462" s="2">
        <v>0</v>
      </c>
      <c r="M462" s="2">
        <v>0</v>
      </c>
      <c r="N462" s="2">
        <v>0</v>
      </c>
    </row>
    <row r="463" spans="1:14" x14ac:dyDescent="0.25">
      <c r="A463" s="59" t="s">
        <v>858</v>
      </c>
      <c r="B463" s="2"/>
      <c r="C463" s="2"/>
      <c r="D463" s="10">
        <v>1.4630000000000001</v>
      </c>
      <c r="E463" s="2"/>
      <c r="F463" s="2"/>
      <c r="G463" s="2"/>
      <c r="H463" s="2"/>
      <c r="I463" s="2"/>
      <c r="J463" s="2"/>
      <c r="K463" s="2"/>
      <c r="L463" s="2"/>
      <c r="M463" s="2"/>
      <c r="N463" s="2"/>
    </row>
    <row r="464" spans="1:14" x14ac:dyDescent="0.25">
      <c r="A464" s="59" t="s">
        <v>693</v>
      </c>
      <c r="B464" s="2">
        <v>0</v>
      </c>
      <c r="C464" s="2">
        <v>0</v>
      </c>
      <c r="D464" s="10">
        <v>1.4630000000000001</v>
      </c>
      <c r="E464" s="2">
        <v>0</v>
      </c>
      <c r="F464" s="2">
        <v>0</v>
      </c>
      <c r="G464" s="2">
        <v>0</v>
      </c>
      <c r="H464" s="2">
        <v>0</v>
      </c>
      <c r="I464" s="2">
        <v>0</v>
      </c>
      <c r="J464" s="2">
        <v>0</v>
      </c>
      <c r="K464" s="2">
        <v>0</v>
      </c>
      <c r="L464" s="2">
        <v>0</v>
      </c>
      <c r="M464" s="2">
        <v>0</v>
      </c>
      <c r="N464" s="2">
        <v>0</v>
      </c>
    </row>
    <row r="465" spans="1:14" x14ac:dyDescent="0.25">
      <c r="A465" s="59" t="s">
        <v>866</v>
      </c>
      <c r="B465" s="2"/>
      <c r="C465" s="2"/>
      <c r="D465" s="10">
        <v>1.4630000000000001</v>
      </c>
      <c r="E465" s="2"/>
      <c r="F465" s="2"/>
      <c r="G465" s="2"/>
      <c r="H465" s="2"/>
      <c r="I465" s="2"/>
      <c r="J465" s="2"/>
      <c r="K465" s="2"/>
      <c r="L465" s="2"/>
      <c r="M465" s="2"/>
      <c r="N465" s="2"/>
    </row>
    <row r="466" spans="1:14" x14ac:dyDescent="0.25">
      <c r="A466" s="59" t="s">
        <v>694</v>
      </c>
      <c r="B466" s="2">
        <v>0</v>
      </c>
      <c r="C466" s="2">
        <v>0</v>
      </c>
      <c r="D466" s="10">
        <v>1.4630000000000001</v>
      </c>
      <c r="E466" s="2">
        <v>0</v>
      </c>
      <c r="F466" s="2">
        <v>0</v>
      </c>
      <c r="G466" s="2">
        <v>0</v>
      </c>
      <c r="H466" s="2">
        <v>0</v>
      </c>
      <c r="I466" s="2">
        <v>0</v>
      </c>
      <c r="J466" s="2">
        <v>0</v>
      </c>
      <c r="K466" s="2">
        <v>0</v>
      </c>
      <c r="L466" s="2">
        <v>0</v>
      </c>
      <c r="M466" s="2">
        <v>0</v>
      </c>
      <c r="N466" s="2">
        <v>0</v>
      </c>
    </row>
    <row r="467" spans="1:14" x14ac:dyDescent="0.25">
      <c r="A467" s="59" t="s">
        <v>874</v>
      </c>
      <c r="B467" s="2"/>
      <c r="C467" s="2"/>
      <c r="D467" s="10">
        <v>1.4630000000000001</v>
      </c>
      <c r="E467" s="2"/>
      <c r="F467" s="2"/>
      <c r="G467" s="2"/>
      <c r="H467" s="2"/>
      <c r="I467" s="2"/>
      <c r="J467" s="2"/>
      <c r="K467" s="2"/>
      <c r="L467" s="2"/>
      <c r="M467" s="2"/>
      <c r="N467" s="2"/>
    </row>
    <row r="468" spans="1:14" x14ac:dyDescent="0.25">
      <c r="A468" s="59" t="s">
        <v>651</v>
      </c>
      <c r="B468" s="2">
        <v>0</v>
      </c>
      <c r="C468" s="2">
        <v>0</v>
      </c>
      <c r="D468" s="10">
        <v>1.4630000000000001</v>
      </c>
      <c r="E468" s="2">
        <v>0</v>
      </c>
      <c r="F468" s="2">
        <v>0</v>
      </c>
      <c r="G468" s="2">
        <v>0</v>
      </c>
      <c r="H468" s="2">
        <v>0</v>
      </c>
      <c r="I468" s="2">
        <v>0</v>
      </c>
      <c r="J468" s="2">
        <v>0</v>
      </c>
      <c r="K468" s="2">
        <v>0</v>
      </c>
      <c r="L468" s="2">
        <v>0</v>
      </c>
      <c r="M468" s="2">
        <v>0</v>
      </c>
      <c r="N468" s="2">
        <v>0</v>
      </c>
    </row>
    <row r="469" spans="1:14" x14ac:dyDescent="0.25">
      <c r="A469" s="59" t="s">
        <v>882</v>
      </c>
      <c r="B469" s="2"/>
      <c r="C469" s="2"/>
      <c r="D469" s="10">
        <v>1.4630000000000001</v>
      </c>
      <c r="E469" s="2"/>
      <c r="F469" s="2"/>
      <c r="G469" s="2"/>
      <c r="H469" s="2"/>
      <c r="I469" s="2"/>
      <c r="J469" s="2"/>
      <c r="K469" s="2"/>
      <c r="L469" s="2"/>
      <c r="M469" s="2"/>
      <c r="N469" s="2"/>
    </row>
    <row r="470" spans="1:14" x14ac:dyDescent="0.25">
      <c r="A470" s="59" t="s">
        <v>696</v>
      </c>
      <c r="B470" s="2">
        <v>0</v>
      </c>
      <c r="C470" s="2">
        <v>0</v>
      </c>
      <c r="D470" s="10">
        <v>1.4630000000000001</v>
      </c>
      <c r="E470" s="2">
        <v>0</v>
      </c>
      <c r="F470" s="2">
        <v>0</v>
      </c>
      <c r="G470" s="2">
        <v>0</v>
      </c>
      <c r="H470" s="2">
        <v>0</v>
      </c>
      <c r="I470" s="2">
        <v>0</v>
      </c>
      <c r="J470" s="2">
        <v>0</v>
      </c>
      <c r="K470" s="2">
        <v>0</v>
      </c>
      <c r="L470" s="2">
        <v>0</v>
      </c>
      <c r="M470" s="2">
        <v>0</v>
      </c>
      <c r="N470" s="2">
        <v>0</v>
      </c>
    </row>
    <row r="471" spans="1:14" x14ac:dyDescent="0.25">
      <c r="A471" s="59" t="s">
        <v>889</v>
      </c>
      <c r="B471" s="2"/>
      <c r="C471" s="2"/>
      <c r="D471" s="10">
        <v>1.4630000000000001</v>
      </c>
      <c r="E471" s="2"/>
      <c r="F471" s="2"/>
      <c r="G471" s="2"/>
      <c r="H471" s="2"/>
      <c r="I471" s="2"/>
      <c r="J471" s="2"/>
      <c r="K471" s="2"/>
      <c r="L471" s="2"/>
      <c r="M471" s="2"/>
      <c r="N471" s="2"/>
    </row>
    <row r="472" spans="1:14" x14ac:dyDescent="0.25">
      <c r="A472" s="59" t="s">
        <v>697</v>
      </c>
      <c r="B472" s="2">
        <v>0</v>
      </c>
      <c r="C472" s="2">
        <v>0</v>
      </c>
      <c r="D472" s="10">
        <v>1.4630000000000001</v>
      </c>
      <c r="E472" s="2">
        <v>0</v>
      </c>
      <c r="F472" s="2">
        <v>0</v>
      </c>
      <c r="G472" s="2">
        <v>0</v>
      </c>
      <c r="H472" s="2">
        <v>0</v>
      </c>
      <c r="I472" s="2">
        <v>0</v>
      </c>
      <c r="J472" s="2">
        <v>0</v>
      </c>
      <c r="K472" s="2">
        <v>0</v>
      </c>
      <c r="L472" s="2">
        <v>0</v>
      </c>
      <c r="M472" s="2">
        <v>0</v>
      </c>
      <c r="N472" s="2">
        <v>0</v>
      </c>
    </row>
    <row r="473" spans="1:14" x14ac:dyDescent="0.25">
      <c r="A473" s="59" t="s">
        <v>897</v>
      </c>
      <c r="B473" s="2"/>
      <c r="C473" s="2"/>
      <c r="D473" s="10">
        <v>1.4630000000000001</v>
      </c>
      <c r="E473" s="2"/>
      <c r="F473" s="2"/>
      <c r="G473" s="2"/>
      <c r="H473" s="2"/>
      <c r="I473" s="2"/>
      <c r="J473" s="2"/>
      <c r="K473" s="2"/>
      <c r="L473" s="2"/>
      <c r="M473" s="2"/>
      <c r="N473" s="2"/>
    </row>
    <row r="474" spans="1:14" x14ac:dyDescent="0.25">
      <c r="A474" s="59" t="s">
        <v>698</v>
      </c>
      <c r="B474" s="2">
        <v>0</v>
      </c>
      <c r="C474" s="2">
        <v>0</v>
      </c>
      <c r="D474" s="10">
        <v>1.4630000000000001</v>
      </c>
      <c r="E474" s="2">
        <v>0</v>
      </c>
      <c r="F474" s="2">
        <v>0</v>
      </c>
      <c r="G474" s="2">
        <v>0</v>
      </c>
      <c r="H474" s="2">
        <v>0</v>
      </c>
      <c r="I474" s="2">
        <v>0</v>
      </c>
      <c r="J474" s="2">
        <v>0</v>
      </c>
      <c r="K474" s="2">
        <v>0</v>
      </c>
      <c r="L474" s="2">
        <v>0</v>
      </c>
      <c r="M474" s="2">
        <v>0</v>
      </c>
      <c r="N474" s="2">
        <v>0</v>
      </c>
    </row>
    <row r="475" spans="1:14" x14ac:dyDescent="0.25">
      <c r="A475" s="59" t="s">
        <v>1218</v>
      </c>
      <c r="B475" s="2"/>
      <c r="C475" s="2"/>
      <c r="D475" s="10">
        <v>1.4630000000000001</v>
      </c>
      <c r="E475" s="2"/>
      <c r="F475" s="2"/>
      <c r="G475" s="2"/>
      <c r="H475" s="2"/>
      <c r="I475" s="2"/>
      <c r="J475" s="2"/>
      <c r="K475" s="2"/>
      <c r="L475" s="2"/>
      <c r="M475" s="2"/>
      <c r="N475" s="2"/>
    </row>
    <row r="476" spans="1:14" x14ac:dyDescent="0.25">
      <c r="A476" s="59" t="s">
        <v>699</v>
      </c>
      <c r="B476" s="2">
        <v>0</v>
      </c>
      <c r="C476" s="2">
        <v>0</v>
      </c>
      <c r="D476" s="10">
        <v>1.4630000000000001</v>
      </c>
      <c r="E476" s="2">
        <v>0</v>
      </c>
      <c r="F476" s="2">
        <v>0</v>
      </c>
      <c r="G476" s="2">
        <v>0</v>
      </c>
      <c r="H476" s="2">
        <v>0</v>
      </c>
      <c r="I476" s="2">
        <v>0</v>
      </c>
      <c r="J476" s="2">
        <v>0</v>
      </c>
      <c r="K476" s="2">
        <v>0</v>
      </c>
      <c r="L476" s="2">
        <v>0</v>
      </c>
      <c r="M476" s="2">
        <v>0</v>
      </c>
      <c r="N476" s="2">
        <v>0</v>
      </c>
    </row>
    <row r="477" spans="1:14" x14ac:dyDescent="0.25">
      <c r="A477" s="59" t="s">
        <v>912</v>
      </c>
      <c r="B477" s="2"/>
      <c r="C477" s="2"/>
      <c r="D477" s="10">
        <v>1.4630000000000001</v>
      </c>
      <c r="E477" s="2"/>
      <c r="F477" s="2"/>
      <c r="G477" s="2"/>
      <c r="H477" s="2"/>
      <c r="I477" s="2"/>
      <c r="J477" s="2"/>
      <c r="K477" s="2"/>
      <c r="L477" s="2"/>
      <c r="M477" s="2"/>
      <c r="N477" s="2"/>
    </row>
    <row r="478" spans="1:14" x14ac:dyDescent="0.25">
      <c r="A478" s="59" t="s">
        <v>652</v>
      </c>
      <c r="B478" s="2">
        <v>0</v>
      </c>
      <c r="C478" s="2">
        <v>0</v>
      </c>
      <c r="D478" s="10">
        <v>1.4630000000000001</v>
      </c>
      <c r="E478" s="2">
        <v>0</v>
      </c>
      <c r="F478" s="2">
        <v>0</v>
      </c>
      <c r="G478" s="2">
        <v>0</v>
      </c>
      <c r="H478" s="2">
        <v>0</v>
      </c>
      <c r="I478" s="2">
        <v>0</v>
      </c>
      <c r="J478" s="2">
        <v>0</v>
      </c>
      <c r="K478" s="2">
        <v>0</v>
      </c>
      <c r="L478" s="2">
        <v>0</v>
      </c>
      <c r="M478" s="2">
        <v>0</v>
      </c>
      <c r="N478" s="2">
        <v>0</v>
      </c>
    </row>
    <row r="479" spans="1:14" x14ac:dyDescent="0.25">
      <c r="A479" s="59" t="s">
        <v>920</v>
      </c>
      <c r="B479" s="2"/>
      <c r="C479" s="2"/>
      <c r="D479" s="10">
        <v>1.4630000000000001</v>
      </c>
      <c r="E479" s="2"/>
      <c r="F479" s="2"/>
      <c r="G479" s="2"/>
      <c r="H479" s="2"/>
      <c r="I479" s="2"/>
      <c r="J479" s="2"/>
      <c r="K479" s="2"/>
      <c r="L479" s="2"/>
      <c r="M479" s="2"/>
      <c r="N479" s="2"/>
    </row>
    <row r="480" spans="1:14" x14ac:dyDescent="0.25">
      <c r="A480" s="59" t="s">
        <v>653</v>
      </c>
      <c r="B480" s="2">
        <v>0</v>
      </c>
      <c r="C480" s="2">
        <v>0</v>
      </c>
      <c r="D480" s="10">
        <v>1.4630000000000001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0</v>
      </c>
      <c r="M480" s="2">
        <v>0</v>
      </c>
      <c r="N480" s="2">
        <v>0</v>
      </c>
    </row>
    <row r="481" spans="1:14" x14ac:dyDescent="0.25">
      <c r="A481" s="59" t="s">
        <v>928</v>
      </c>
      <c r="B481" s="2"/>
      <c r="C481" s="2"/>
      <c r="D481" s="10">
        <v>1.4630000000000001</v>
      </c>
      <c r="E481" s="2"/>
      <c r="F481" s="2"/>
      <c r="G481" s="2"/>
      <c r="H481" s="2"/>
      <c r="I481" s="2"/>
      <c r="J481" s="2"/>
      <c r="K481" s="2"/>
      <c r="L481" s="2"/>
      <c r="M481" s="2"/>
      <c r="N481" s="2"/>
    </row>
    <row r="482" spans="1:14" x14ac:dyDescent="0.25">
      <c r="A482" s="59" t="s">
        <v>702</v>
      </c>
      <c r="B482" s="2">
        <v>0</v>
      </c>
      <c r="C482" s="2">
        <v>0</v>
      </c>
      <c r="D482" s="10">
        <v>1.4630000000000001</v>
      </c>
      <c r="E482" s="2">
        <v>0</v>
      </c>
      <c r="F482" s="2">
        <v>0</v>
      </c>
      <c r="G482" s="2">
        <v>0</v>
      </c>
      <c r="H482" s="2">
        <v>0</v>
      </c>
      <c r="I482" s="2">
        <v>0</v>
      </c>
      <c r="J482" s="2">
        <v>0</v>
      </c>
      <c r="K482" s="2">
        <v>0</v>
      </c>
      <c r="L482" s="2">
        <v>0</v>
      </c>
      <c r="M482" s="2">
        <v>0</v>
      </c>
      <c r="N482" s="2">
        <v>0</v>
      </c>
    </row>
    <row r="483" spans="1:14" x14ac:dyDescent="0.25">
      <c r="A483" s="59" t="s">
        <v>804</v>
      </c>
      <c r="B483" s="2">
        <v>0</v>
      </c>
      <c r="C483" s="2">
        <v>0</v>
      </c>
      <c r="D483" s="10">
        <v>1.4630000000000001</v>
      </c>
      <c r="E483" s="2">
        <v>0</v>
      </c>
      <c r="F483" s="2">
        <v>0</v>
      </c>
      <c r="G483" s="2">
        <v>0</v>
      </c>
      <c r="H483" s="2">
        <v>0</v>
      </c>
      <c r="I483" s="2">
        <v>0</v>
      </c>
      <c r="J483" s="2">
        <v>0</v>
      </c>
      <c r="K483" s="2">
        <v>0</v>
      </c>
      <c r="L483" s="2">
        <v>0</v>
      </c>
      <c r="M483" s="2">
        <v>0</v>
      </c>
      <c r="N483" s="2">
        <v>0</v>
      </c>
    </row>
    <row r="484" spans="1:14" x14ac:dyDescent="0.25">
      <c r="A484" s="59" t="s">
        <v>703</v>
      </c>
      <c r="B484" s="2">
        <v>0</v>
      </c>
      <c r="C484" s="2">
        <v>0</v>
      </c>
      <c r="D484" s="10">
        <v>1.4630000000000001</v>
      </c>
      <c r="E484" s="2">
        <v>0</v>
      </c>
      <c r="F484" s="2">
        <v>0</v>
      </c>
      <c r="G484" s="2">
        <v>0</v>
      </c>
      <c r="H484" s="2">
        <v>0</v>
      </c>
      <c r="I484" s="2">
        <v>0</v>
      </c>
      <c r="J484" s="2">
        <v>0</v>
      </c>
      <c r="K484" s="2">
        <v>0</v>
      </c>
      <c r="L484" s="2">
        <v>0</v>
      </c>
      <c r="M484" s="2">
        <v>0</v>
      </c>
      <c r="N484" s="2">
        <v>0</v>
      </c>
    </row>
    <row r="485" spans="1:14" x14ac:dyDescent="0.25">
      <c r="A485" s="59" t="s">
        <v>809</v>
      </c>
      <c r="B485" s="2">
        <v>0</v>
      </c>
      <c r="C485" s="2">
        <v>0</v>
      </c>
      <c r="D485" s="10">
        <v>1.4630000000000001</v>
      </c>
      <c r="E485" s="2">
        <v>0</v>
      </c>
      <c r="F485" s="2">
        <v>0</v>
      </c>
      <c r="G485" s="2">
        <v>0</v>
      </c>
      <c r="H485" s="2">
        <v>0</v>
      </c>
      <c r="I485" s="2">
        <v>0</v>
      </c>
      <c r="J485" s="2">
        <v>0</v>
      </c>
      <c r="K485" s="2">
        <v>0</v>
      </c>
      <c r="L485" s="2">
        <v>0</v>
      </c>
      <c r="M485" s="2">
        <v>0</v>
      </c>
      <c r="N485" s="2">
        <v>0</v>
      </c>
    </row>
    <row r="486" spans="1:14" x14ac:dyDescent="0.25">
      <c r="A486" s="59" t="s">
        <v>704</v>
      </c>
      <c r="B486" s="2">
        <v>0</v>
      </c>
      <c r="C486" s="2">
        <v>0</v>
      </c>
      <c r="D486" s="10">
        <v>1.4630000000000001</v>
      </c>
      <c r="E486" s="2">
        <v>0</v>
      </c>
      <c r="F486" s="2">
        <v>0</v>
      </c>
      <c r="G486" s="2">
        <v>0</v>
      </c>
      <c r="H486" s="2">
        <v>0</v>
      </c>
      <c r="I486" s="2">
        <v>0</v>
      </c>
      <c r="J486" s="2">
        <v>0</v>
      </c>
      <c r="K486" s="2">
        <v>0</v>
      </c>
      <c r="L486" s="2">
        <v>0</v>
      </c>
      <c r="M486" s="2">
        <v>0</v>
      </c>
      <c r="N486" s="2">
        <v>0</v>
      </c>
    </row>
    <row r="487" spans="1:14" x14ac:dyDescent="0.25">
      <c r="A487" s="59" t="s">
        <v>813</v>
      </c>
      <c r="B487" s="2">
        <v>3211.090850801022</v>
      </c>
      <c r="C487" s="2">
        <v>0</v>
      </c>
      <c r="D487" s="10">
        <v>1.4630000000000001</v>
      </c>
      <c r="E487" s="2">
        <v>1070.3636169336739</v>
      </c>
      <c r="F487" s="2">
        <v>917.454528800292</v>
      </c>
      <c r="G487" s="2">
        <v>802.77271270025551</v>
      </c>
      <c r="H487" s="2">
        <v>713.57574462244929</v>
      </c>
      <c r="I487" s="2">
        <v>642.21817016020441</v>
      </c>
      <c r="J487" s="2">
        <v>856.29089354693917</v>
      </c>
      <c r="K487" s="2">
        <v>733.96362304023364</v>
      </c>
      <c r="L487" s="2">
        <v>642.21817016020441</v>
      </c>
      <c r="M487" s="2">
        <v>570.86059569795952</v>
      </c>
      <c r="N487" s="2">
        <v>513.7745361281635</v>
      </c>
    </row>
    <row r="488" spans="1:14" x14ac:dyDescent="0.25">
      <c r="A488" s="59" t="s">
        <v>705</v>
      </c>
      <c r="B488" s="2">
        <v>0</v>
      </c>
      <c r="C488" s="2">
        <v>0</v>
      </c>
      <c r="D488" s="10">
        <v>1.4630000000000001</v>
      </c>
      <c r="E488" s="2">
        <v>0</v>
      </c>
      <c r="F488" s="2">
        <v>0</v>
      </c>
      <c r="G488" s="2">
        <v>0</v>
      </c>
      <c r="H488" s="2">
        <v>0</v>
      </c>
      <c r="I488" s="2">
        <v>0</v>
      </c>
      <c r="J488" s="2">
        <v>0</v>
      </c>
      <c r="K488" s="2">
        <v>0</v>
      </c>
      <c r="L488" s="2">
        <v>0</v>
      </c>
      <c r="M488" s="2">
        <v>0</v>
      </c>
      <c r="N488" s="2">
        <v>0</v>
      </c>
    </row>
    <row r="489" spans="1:14" x14ac:dyDescent="0.25">
      <c r="A489" s="59" t="s">
        <v>817</v>
      </c>
      <c r="B489" s="2">
        <v>0</v>
      </c>
      <c r="C489" s="2">
        <v>0</v>
      </c>
      <c r="D489" s="10">
        <v>1.4630000000000001</v>
      </c>
      <c r="E489" s="2">
        <v>0</v>
      </c>
      <c r="F489" s="2">
        <v>0</v>
      </c>
      <c r="G489" s="2">
        <v>0</v>
      </c>
      <c r="H489" s="2">
        <v>0</v>
      </c>
      <c r="I489" s="2">
        <v>0</v>
      </c>
      <c r="J489" s="2">
        <v>0</v>
      </c>
      <c r="K489" s="2">
        <v>0</v>
      </c>
      <c r="L489" s="2">
        <v>0</v>
      </c>
      <c r="M489" s="2">
        <v>0</v>
      </c>
      <c r="N489" s="2">
        <v>0</v>
      </c>
    </row>
    <row r="490" spans="1:14" x14ac:dyDescent="0.25">
      <c r="A490" s="59" t="s">
        <v>706</v>
      </c>
      <c r="B490" s="2">
        <v>0</v>
      </c>
      <c r="C490" s="2">
        <v>0</v>
      </c>
      <c r="D490" s="10">
        <v>1.4630000000000001</v>
      </c>
      <c r="E490" s="2">
        <v>0</v>
      </c>
      <c r="F490" s="2">
        <v>0</v>
      </c>
      <c r="G490" s="2">
        <v>0</v>
      </c>
      <c r="H490" s="2">
        <v>0</v>
      </c>
      <c r="I490" s="2">
        <v>0</v>
      </c>
      <c r="J490" s="2">
        <v>0</v>
      </c>
      <c r="K490" s="2">
        <v>0</v>
      </c>
      <c r="L490" s="2">
        <v>0</v>
      </c>
      <c r="M490" s="2">
        <v>0</v>
      </c>
      <c r="N490" s="2">
        <v>0</v>
      </c>
    </row>
    <row r="491" spans="1:14" x14ac:dyDescent="0.25">
      <c r="A491" s="59" t="s">
        <v>821</v>
      </c>
      <c r="B491" s="2">
        <v>0</v>
      </c>
      <c r="C491" s="2">
        <v>0</v>
      </c>
      <c r="D491" s="10">
        <v>1.4630000000000001</v>
      </c>
      <c r="E491" s="2">
        <v>0</v>
      </c>
      <c r="F491" s="2">
        <v>0</v>
      </c>
      <c r="G491" s="2">
        <v>0</v>
      </c>
      <c r="H491" s="2">
        <v>0</v>
      </c>
      <c r="I491" s="2">
        <v>0</v>
      </c>
      <c r="J491" s="2">
        <v>0</v>
      </c>
      <c r="K491" s="2">
        <v>0</v>
      </c>
      <c r="L491" s="2">
        <v>0</v>
      </c>
      <c r="M491" s="2">
        <v>0</v>
      </c>
      <c r="N491" s="2">
        <v>0</v>
      </c>
    </row>
    <row r="492" spans="1:14" x14ac:dyDescent="0.25">
      <c r="A492" s="59" t="s">
        <v>707</v>
      </c>
      <c r="B492" s="2">
        <v>0</v>
      </c>
      <c r="C492" s="2">
        <v>0</v>
      </c>
      <c r="D492" s="10">
        <v>1.4630000000000001</v>
      </c>
      <c r="E492" s="2">
        <v>0</v>
      </c>
      <c r="F492" s="2">
        <v>0</v>
      </c>
      <c r="G492" s="2">
        <v>0</v>
      </c>
      <c r="H492" s="2">
        <v>0</v>
      </c>
      <c r="I492" s="2">
        <v>0</v>
      </c>
      <c r="J492" s="2">
        <v>0</v>
      </c>
      <c r="K492" s="2">
        <v>0</v>
      </c>
      <c r="L492" s="2">
        <v>0</v>
      </c>
      <c r="M492" s="2">
        <v>0</v>
      </c>
      <c r="N492" s="2">
        <v>0</v>
      </c>
    </row>
    <row r="493" spans="1:14" x14ac:dyDescent="0.25">
      <c r="A493" s="59" t="s">
        <v>825</v>
      </c>
      <c r="B493" s="2">
        <v>0</v>
      </c>
      <c r="C493" s="2">
        <v>0</v>
      </c>
      <c r="D493" s="10">
        <v>1.4630000000000001</v>
      </c>
      <c r="E493" s="2">
        <v>0</v>
      </c>
      <c r="F493" s="2">
        <v>0</v>
      </c>
      <c r="G493" s="2">
        <v>0</v>
      </c>
      <c r="H493" s="2">
        <v>0</v>
      </c>
      <c r="I493" s="2">
        <v>0</v>
      </c>
      <c r="J493" s="2">
        <v>0</v>
      </c>
      <c r="K493" s="2">
        <v>0</v>
      </c>
      <c r="L493" s="2">
        <v>0</v>
      </c>
      <c r="M493" s="2">
        <v>0</v>
      </c>
      <c r="N493" s="2">
        <v>0</v>
      </c>
    </row>
    <row r="494" spans="1:14" x14ac:dyDescent="0.25">
      <c r="A494" s="59" t="s">
        <v>708</v>
      </c>
      <c r="B494" s="2">
        <v>0</v>
      </c>
      <c r="C494" s="2">
        <v>0</v>
      </c>
      <c r="D494" s="10">
        <v>1.4630000000000001</v>
      </c>
      <c r="E494" s="2">
        <v>0</v>
      </c>
      <c r="F494" s="2">
        <v>0</v>
      </c>
      <c r="G494" s="2">
        <v>0</v>
      </c>
      <c r="H494" s="2">
        <v>0</v>
      </c>
      <c r="I494" s="2">
        <v>0</v>
      </c>
      <c r="J494" s="2">
        <v>0</v>
      </c>
      <c r="K494" s="2">
        <v>0</v>
      </c>
      <c r="L494" s="2">
        <v>0</v>
      </c>
      <c r="M494" s="2">
        <v>0</v>
      </c>
      <c r="N494" s="2">
        <v>0</v>
      </c>
    </row>
    <row r="495" spans="1:14" x14ac:dyDescent="0.25">
      <c r="A495" s="59" t="s">
        <v>829</v>
      </c>
      <c r="B495" s="2"/>
      <c r="C495" s="2"/>
      <c r="D495" s="10">
        <v>1.4630000000000001</v>
      </c>
      <c r="E495" s="2"/>
      <c r="F495" s="2"/>
      <c r="G495" s="2"/>
      <c r="H495" s="2"/>
      <c r="I495" s="2"/>
      <c r="J495" s="2"/>
      <c r="K495" s="2"/>
      <c r="L495" s="2"/>
      <c r="M495" s="2"/>
      <c r="N495" s="2"/>
    </row>
    <row r="496" spans="1:14" x14ac:dyDescent="0.25">
      <c r="A496" s="59" t="s">
        <v>709</v>
      </c>
      <c r="B496" s="2">
        <v>0</v>
      </c>
      <c r="C496" s="2">
        <v>0</v>
      </c>
      <c r="D496" s="10">
        <v>1.4630000000000001</v>
      </c>
      <c r="E496" s="2">
        <v>0</v>
      </c>
      <c r="F496" s="2">
        <v>0</v>
      </c>
      <c r="G496" s="2">
        <v>0</v>
      </c>
      <c r="H496" s="2">
        <v>0</v>
      </c>
      <c r="I496" s="2">
        <v>0</v>
      </c>
      <c r="J496" s="2">
        <v>0</v>
      </c>
      <c r="K496" s="2">
        <v>0</v>
      </c>
      <c r="L496" s="2">
        <v>0</v>
      </c>
      <c r="M496" s="2">
        <v>0</v>
      </c>
      <c r="N496" s="2">
        <v>0</v>
      </c>
    </row>
    <row r="497" spans="1:14" x14ac:dyDescent="0.25">
      <c r="A497" s="59" t="s">
        <v>833</v>
      </c>
      <c r="B497" s="2">
        <v>0</v>
      </c>
      <c r="C497" s="2">
        <v>0</v>
      </c>
      <c r="D497" s="10">
        <v>1.4630000000000001</v>
      </c>
      <c r="E497" s="2">
        <v>0</v>
      </c>
      <c r="F497" s="2">
        <v>0</v>
      </c>
      <c r="G497" s="2">
        <v>0</v>
      </c>
      <c r="H497" s="2">
        <v>0</v>
      </c>
      <c r="I497" s="2">
        <v>0</v>
      </c>
      <c r="J497" s="2">
        <v>0</v>
      </c>
      <c r="K497" s="2">
        <v>0</v>
      </c>
      <c r="L497" s="2">
        <v>0</v>
      </c>
      <c r="M497" s="2">
        <v>0</v>
      </c>
      <c r="N497" s="2">
        <v>0</v>
      </c>
    </row>
    <row r="498" spans="1:14" x14ac:dyDescent="0.25">
      <c r="A498" s="59" t="s">
        <v>710</v>
      </c>
      <c r="B498" s="2">
        <v>0</v>
      </c>
      <c r="C498" s="2">
        <v>0</v>
      </c>
      <c r="D498" s="10">
        <v>1.4630000000000001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</row>
    <row r="499" spans="1:14" x14ac:dyDescent="0.25">
      <c r="A499" s="59" t="s">
        <v>837</v>
      </c>
      <c r="B499" s="2">
        <v>0</v>
      </c>
      <c r="C499" s="2">
        <v>0</v>
      </c>
      <c r="D499" s="10">
        <v>1.4630000000000001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0</v>
      </c>
      <c r="N499" s="2">
        <v>0</v>
      </c>
    </row>
    <row r="500" spans="1:14" x14ac:dyDescent="0.25">
      <c r="A500" s="59" t="s">
        <v>711</v>
      </c>
      <c r="B500" s="2">
        <v>0</v>
      </c>
      <c r="C500" s="2">
        <v>0</v>
      </c>
      <c r="D500" s="10">
        <v>1.4630000000000001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0</v>
      </c>
      <c r="M500" s="2">
        <v>0</v>
      </c>
      <c r="N500" s="2">
        <v>0</v>
      </c>
    </row>
    <row r="501" spans="1:14" x14ac:dyDescent="0.25">
      <c r="A501" s="59" t="s">
        <v>841</v>
      </c>
      <c r="B501" s="2">
        <v>5177.8000460844087</v>
      </c>
      <c r="C501" s="2">
        <v>0</v>
      </c>
      <c r="D501" s="10">
        <v>1.4630000000000001</v>
      </c>
      <c r="E501" s="2">
        <v>1725.933348694803</v>
      </c>
      <c r="F501" s="2">
        <v>1479.3714417384019</v>
      </c>
      <c r="G501" s="2">
        <v>1294.4500115211019</v>
      </c>
      <c r="H501" s="2">
        <v>1150.622232463202</v>
      </c>
      <c r="I501" s="2">
        <v>1035.560009216882</v>
      </c>
      <c r="J501" s="2">
        <v>1380.7466789558421</v>
      </c>
      <c r="K501" s="2">
        <v>1183.4971533907219</v>
      </c>
      <c r="L501" s="2">
        <v>1035.560009216882</v>
      </c>
      <c r="M501" s="2">
        <v>920.49778597056161</v>
      </c>
      <c r="N501" s="2">
        <v>828.44800737350545</v>
      </c>
    </row>
    <row r="502" spans="1:14" x14ac:dyDescent="0.25">
      <c r="A502" s="59" t="s">
        <v>712</v>
      </c>
      <c r="B502" s="2">
        <v>0</v>
      </c>
      <c r="C502" s="2">
        <v>0</v>
      </c>
      <c r="D502" s="10">
        <v>1.4630000000000001</v>
      </c>
      <c r="E502" s="2">
        <v>0</v>
      </c>
      <c r="F502" s="2">
        <v>0</v>
      </c>
      <c r="G502" s="2">
        <v>0</v>
      </c>
      <c r="H502" s="2">
        <v>0</v>
      </c>
      <c r="I502" s="2">
        <v>0</v>
      </c>
      <c r="J502" s="2">
        <v>0</v>
      </c>
      <c r="K502" s="2">
        <v>0</v>
      </c>
      <c r="L502" s="2">
        <v>0</v>
      </c>
      <c r="M502" s="2">
        <v>0</v>
      </c>
      <c r="N502" s="2">
        <v>0</v>
      </c>
    </row>
    <row r="503" spans="1:14" x14ac:dyDescent="0.25">
      <c r="A503" s="59" t="s">
        <v>845</v>
      </c>
      <c r="B503" s="2">
        <v>0</v>
      </c>
      <c r="C503" s="2">
        <v>0</v>
      </c>
      <c r="D503" s="10">
        <v>1.4630000000000001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0</v>
      </c>
      <c r="M503" s="2">
        <v>0</v>
      </c>
      <c r="N503" s="2">
        <v>0</v>
      </c>
    </row>
    <row r="504" spans="1:14" x14ac:dyDescent="0.25">
      <c r="A504" s="59" t="s">
        <v>713</v>
      </c>
      <c r="B504" s="2">
        <v>0</v>
      </c>
      <c r="C504" s="2">
        <v>0</v>
      </c>
      <c r="D504" s="10">
        <v>1.4630000000000001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0</v>
      </c>
      <c r="M504" s="2">
        <v>0</v>
      </c>
      <c r="N504" s="2">
        <v>0</v>
      </c>
    </row>
    <row r="505" spans="1:14" x14ac:dyDescent="0.25">
      <c r="A505" s="59" t="s">
        <v>848</v>
      </c>
      <c r="B505" s="2"/>
      <c r="C505" s="2"/>
      <c r="D505" s="10">
        <v>1.4630000000000001</v>
      </c>
      <c r="E505" s="2"/>
      <c r="F505" s="2"/>
      <c r="G505" s="2"/>
      <c r="H505" s="2"/>
      <c r="I505" s="2"/>
      <c r="J505" s="2"/>
      <c r="K505" s="2"/>
      <c r="L505" s="2"/>
      <c r="M505" s="2"/>
      <c r="N505" s="2"/>
    </row>
    <row r="506" spans="1:14" x14ac:dyDescent="0.25">
      <c r="A506" s="59" t="s">
        <v>714</v>
      </c>
      <c r="B506" s="2">
        <v>0</v>
      </c>
      <c r="C506" s="2">
        <v>0</v>
      </c>
      <c r="D506" s="10">
        <v>1.4630000000000001</v>
      </c>
      <c r="E506" s="2">
        <v>0</v>
      </c>
      <c r="F506" s="2">
        <v>0</v>
      </c>
      <c r="G506" s="2">
        <v>0</v>
      </c>
      <c r="H506" s="2">
        <v>0</v>
      </c>
      <c r="I506" s="2">
        <v>0</v>
      </c>
      <c r="J506" s="2">
        <v>0</v>
      </c>
      <c r="K506" s="2">
        <v>0</v>
      </c>
      <c r="L506" s="2">
        <v>0</v>
      </c>
      <c r="M506" s="2">
        <v>0</v>
      </c>
      <c r="N506" s="2">
        <v>0</v>
      </c>
    </row>
    <row r="507" spans="1:14" x14ac:dyDescent="0.25">
      <c r="A507" s="59" t="s">
        <v>852</v>
      </c>
      <c r="B507" s="2"/>
      <c r="C507" s="2"/>
      <c r="D507" s="10">
        <v>1.4630000000000001</v>
      </c>
      <c r="E507" s="2"/>
      <c r="F507" s="2"/>
      <c r="G507" s="2"/>
      <c r="H507" s="2"/>
      <c r="I507" s="2"/>
      <c r="J507" s="2"/>
      <c r="K507" s="2"/>
      <c r="L507" s="2"/>
      <c r="M507" s="2"/>
      <c r="N507" s="2"/>
    </row>
    <row r="508" spans="1:14" x14ac:dyDescent="0.25">
      <c r="A508" s="59" t="s">
        <v>654</v>
      </c>
      <c r="B508" s="2">
        <v>0</v>
      </c>
      <c r="C508" s="2">
        <v>0</v>
      </c>
      <c r="D508" s="10">
        <v>1.4630000000000001</v>
      </c>
      <c r="E508" s="2">
        <v>0</v>
      </c>
      <c r="F508" s="2">
        <v>0</v>
      </c>
      <c r="G508" s="2">
        <v>0</v>
      </c>
      <c r="H508" s="2">
        <v>0</v>
      </c>
      <c r="I508" s="2">
        <v>0</v>
      </c>
      <c r="J508" s="2">
        <v>0</v>
      </c>
      <c r="K508" s="2">
        <v>0</v>
      </c>
      <c r="L508" s="2">
        <v>0</v>
      </c>
      <c r="M508" s="2">
        <v>0</v>
      </c>
      <c r="N508" s="2">
        <v>0</v>
      </c>
    </row>
    <row r="509" spans="1:14" x14ac:dyDescent="0.25">
      <c r="A509" s="59" t="s">
        <v>856</v>
      </c>
      <c r="B509" s="2"/>
      <c r="C509" s="2"/>
      <c r="D509" s="10">
        <v>1.4630000000000001</v>
      </c>
      <c r="E509" s="2"/>
      <c r="F509" s="2"/>
      <c r="G509" s="2"/>
      <c r="H509" s="2"/>
      <c r="I509" s="2"/>
      <c r="J509" s="2"/>
      <c r="K509" s="2"/>
      <c r="L509" s="2"/>
      <c r="M509" s="2"/>
      <c r="N509" s="2"/>
    </row>
    <row r="510" spans="1:14" x14ac:dyDescent="0.25">
      <c r="A510" s="59" t="s">
        <v>716</v>
      </c>
      <c r="B510" s="2">
        <v>0</v>
      </c>
      <c r="C510" s="2">
        <v>0</v>
      </c>
      <c r="D510" s="10">
        <v>1.4630000000000001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0</v>
      </c>
      <c r="M510" s="2">
        <v>0</v>
      </c>
      <c r="N510" s="2">
        <v>0</v>
      </c>
    </row>
    <row r="511" spans="1:14" x14ac:dyDescent="0.25">
      <c r="A511" s="59" t="s">
        <v>860</v>
      </c>
      <c r="B511" s="2"/>
      <c r="C511" s="2"/>
      <c r="D511" s="10">
        <v>1.4630000000000001</v>
      </c>
      <c r="E511" s="2"/>
      <c r="F511" s="2"/>
      <c r="G511" s="2"/>
      <c r="H511" s="2"/>
      <c r="I511" s="2"/>
      <c r="J511" s="2"/>
      <c r="K511" s="2"/>
      <c r="L511" s="2"/>
      <c r="M511" s="2"/>
      <c r="N511" s="2"/>
    </row>
    <row r="512" spans="1:14" x14ac:dyDescent="0.25">
      <c r="A512" s="59" t="s">
        <v>717</v>
      </c>
      <c r="B512" s="2">
        <v>0</v>
      </c>
      <c r="C512" s="2">
        <v>0</v>
      </c>
      <c r="D512" s="10">
        <v>1.4630000000000001</v>
      </c>
      <c r="E512" s="2">
        <v>0</v>
      </c>
      <c r="F512" s="2">
        <v>0</v>
      </c>
      <c r="G512" s="2">
        <v>0</v>
      </c>
      <c r="H512" s="2">
        <v>0</v>
      </c>
      <c r="I512" s="2">
        <v>0</v>
      </c>
      <c r="J512" s="2">
        <v>0</v>
      </c>
      <c r="K512" s="2">
        <v>0</v>
      </c>
      <c r="L512" s="2">
        <v>0</v>
      </c>
      <c r="M512" s="2">
        <v>0</v>
      </c>
      <c r="N512" s="2">
        <v>0</v>
      </c>
    </row>
    <row r="513" spans="1:14" x14ac:dyDescent="0.25">
      <c r="A513" s="59" t="s">
        <v>864</v>
      </c>
      <c r="B513" s="2"/>
      <c r="C513" s="2"/>
      <c r="D513" s="10">
        <v>1.4630000000000001</v>
      </c>
      <c r="E513" s="2"/>
      <c r="F513" s="2"/>
      <c r="G513" s="2"/>
      <c r="H513" s="2"/>
      <c r="I513" s="2"/>
      <c r="J513" s="2"/>
      <c r="K513" s="2"/>
      <c r="L513" s="2"/>
      <c r="M513" s="2"/>
      <c r="N513" s="2"/>
    </row>
    <row r="514" spans="1:14" x14ac:dyDescent="0.25">
      <c r="A514" s="59" t="s">
        <v>718</v>
      </c>
      <c r="B514" s="2">
        <v>0</v>
      </c>
      <c r="C514" s="2">
        <v>0</v>
      </c>
      <c r="D514" s="10">
        <v>1.4630000000000001</v>
      </c>
      <c r="E514" s="2">
        <v>0</v>
      </c>
      <c r="F514" s="2">
        <v>0</v>
      </c>
      <c r="G514" s="2">
        <v>0</v>
      </c>
      <c r="H514" s="2">
        <v>0</v>
      </c>
      <c r="I514" s="2">
        <v>0</v>
      </c>
      <c r="J514" s="2">
        <v>0</v>
      </c>
      <c r="K514" s="2">
        <v>0</v>
      </c>
      <c r="L514" s="2">
        <v>0</v>
      </c>
      <c r="M514" s="2">
        <v>0</v>
      </c>
      <c r="N514" s="2">
        <v>0</v>
      </c>
    </row>
    <row r="515" spans="1:14" x14ac:dyDescent="0.25">
      <c r="A515" s="59" t="s">
        <v>868</v>
      </c>
      <c r="B515" s="2"/>
      <c r="C515" s="2"/>
      <c r="D515" s="10">
        <v>1.4630000000000001</v>
      </c>
      <c r="E515" s="2"/>
      <c r="F515" s="2"/>
      <c r="G515" s="2"/>
      <c r="H515" s="2"/>
      <c r="I515" s="2"/>
      <c r="J515" s="2"/>
      <c r="K515" s="2"/>
      <c r="L515" s="2"/>
      <c r="M515" s="2"/>
      <c r="N515" s="2"/>
    </row>
    <row r="516" spans="1:14" x14ac:dyDescent="0.25">
      <c r="A516" s="59" t="s">
        <v>646</v>
      </c>
      <c r="B516" s="2">
        <v>0</v>
      </c>
      <c r="C516" s="2">
        <v>0</v>
      </c>
      <c r="D516" s="10">
        <v>1.4630000000000001</v>
      </c>
      <c r="E516" s="2">
        <v>0</v>
      </c>
      <c r="F516" s="2">
        <v>0</v>
      </c>
      <c r="G516" s="2">
        <v>0</v>
      </c>
      <c r="H516" s="2">
        <v>0</v>
      </c>
      <c r="I516" s="2">
        <v>0</v>
      </c>
      <c r="J516" s="2">
        <v>0</v>
      </c>
      <c r="K516" s="2">
        <v>0</v>
      </c>
      <c r="L516" s="2">
        <v>0</v>
      </c>
      <c r="M516" s="2">
        <v>0</v>
      </c>
      <c r="N516" s="2">
        <v>0</v>
      </c>
    </row>
    <row r="517" spans="1:14" x14ac:dyDescent="0.25">
      <c r="A517" s="59" t="s">
        <v>872</v>
      </c>
      <c r="B517" s="2"/>
      <c r="C517" s="2"/>
      <c r="D517" s="10">
        <v>1.4630000000000001</v>
      </c>
      <c r="E517" s="2"/>
      <c r="F517" s="2"/>
      <c r="G517" s="2"/>
      <c r="H517" s="2"/>
      <c r="I517" s="2"/>
      <c r="J517" s="2"/>
      <c r="K517" s="2"/>
      <c r="L517" s="2"/>
      <c r="M517" s="2"/>
      <c r="N517" s="2"/>
    </row>
    <row r="518" spans="1:14" x14ac:dyDescent="0.25">
      <c r="A518" s="59" t="s">
        <v>720</v>
      </c>
      <c r="B518" s="2">
        <v>0</v>
      </c>
      <c r="C518" s="2">
        <v>0</v>
      </c>
      <c r="D518" s="10">
        <v>1.4630000000000001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0</v>
      </c>
      <c r="M518" s="2">
        <v>0</v>
      </c>
      <c r="N518" s="2">
        <v>0</v>
      </c>
    </row>
    <row r="519" spans="1:14" x14ac:dyDescent="0.25">
      <c r="A519" s="59" t="s">
        <v>876</v>
      </c>
      <c r="B519" s="2"/>
      <c r="C519" s="2"/>
      <c r="D519" s="10">
        <v>1.4630000000000001</v>
      </c>
      <c r="E519" s="2"/>
      <c r="F519" s="2"/>
      <c r="G519" s="2"/>
      <c r="H519" s="2"/>
      <c r="I519" s="2"/>
      <c r="J519" s="2"/>
      <c r="K519" s="2"/>
      <c r="L519" s="2"/>
      <c r="M519" s="2"/>
      <c r="N519" s="2"/>
    </row>
    <row r="520" spans="1:14" x14ac:dyDescent="0.25">
      <c r="A520" s="59" t="s">
        <v>721</v>
      </c>
      <c r="B520" s="2">
        <v>0</v>
      </c>
      <c r="C520" s="2">
        <v>0</v>
      </c>
      <c r="D520" s="10">
        <v>1.4630000000000001</v>
      </c>
      <c r="E520" s="2">
        <v>0</v>
      </c>
      <c r="F520" s="2">
        <v>0</v>
      </c>
      <c r="G520" s="2">
        <v>0</v>
      </c>
      <c r="H520" s="2">
        <v>0</v>
      </c>
      <c r="I520" s="2">
        <v>0</v>
      </c>
      <c r="J520" s="2">
        <v>0</v>
      </c>
      <c r="K520" s="2">
        <v>0</v>
      </c>
      <c r="L520" s="2">
        <v>0</v>
      </c>
      <c r="M520" s="2">
        <v>0</v>
      </c>
      <c r="N520" s="2">
        <v>0</v>
      </c>
    </row>
    <row r="521" spans="1:14" x14ac:dyDescent="0.25">
      <c r="A521" s="59" t="s">
        <v>880</v>
      </c>
      <c r="B521" s="2"/>
      <c r="C521" s="2"/>
      <c r="D521" s="10">
        <v>1.4630000000000001</v>
      </c>
      <c r="E521" s="2"/>
      <c r="F521" s="2"/>
      <c r="G521" s="2"/>
      <c r="H521" s="2"/>
      <c r="I521" s="2"/>
      <c r="J521" s="2"/>
      <c r="K521" s="2"/>
      <c r="L521" s="2"/>
      <c r="M521" s="2"/>
      <c r="N521" s="2"/>
    </row>
    <row r="522" spans="1:14" x14ac:dyDescent="0.25">
      <c r="A522" s="59" t="s">
        <v>722</v>
      </c>
      <c r="B522" s="2">
        <v>0</v>
      </c>
      <c r="C522" s="2">
        <v>0</v>
      </c>
      <c r="D522" s="10">
        <v>1.4630000000000001</v>
      </c>
      <c r="E522" s="2">
        <v>0</v>
      </c>
      <c r="F522" s="2">
        <v>0</v>
      </c>
      <c r="G522" s="2">
        <v>0</v>
      </c>
      <c r="H522" s="2">
        <v>0</v>
      </c>
      <c r="I522" s="2">
        <v>0</v>
      </c>
      <c r="J522" s="2">
        <v>0</v>
      </c>
      <c r="K522" s="2">
        <v>0</v>
      </c>
      <c r="L522" s="2">
        <v>0</v>
      </c>
      <c r="M522" s="2">
        <v>0</v>
      </c>
      <c r="N522" s="2">
        <v>0</v>
      </c>
    </row>
    <row r="523" spans="1:14" x14ac:dyDescent="0.25">
      <c r="A523" s="59" t="s">
        <v>883</v>
      </c>
      <c r="B523" s="2"/>
      <c r="C523" s="2"/>
      <c r="D523" s="10">
        <v>1.4630000000000001</v>
      </c>
      <c r="E523" s="2"/>
      <c r="F523" s="2"/>
      <c r="G523" s="2"/>
      <c r="H523" s="2"/>
      <c r="I523" s="2"/>
      <c r="J523" s="2"/>
      <c r="K523" s="2"/>
      <c r="L523" s="2"/>
      <c r="M523" s="2"/>
      <c r="N523" s="2"/>
    </row>
    <row r="524" spans="1:14" x14ac:dyDescent="0.25">
      <c r="A524" s="59" t="s">
        <v>723</v>
      </c>
      <c r="B524" s="2">
        <v>0</v>
      </c>
      <c r="C524" s="2">
        <v>0</v>
      </c>
      <c r="D524" s="10">
        <v>1.4630000000000001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0</v>
      </c>
      <c r="M524" s="2">
        <v>0</v>
      </c>
      <c r="N524" s="2">
        <v>0</v>
      </c>
    </row>
    <row r="525" spans="1:14" x14ac:dyDescent="0.25">
      <c r="A525" s="59" t="s">
        <v>887</v>
      </c>
      <c r="B525" s="2"/>
      <c r="C525" s="2"/>
      <c r="D525" s="10">
        <v>1.4630000000000001</v>
      </c>
      <c r="E525" s="2"/>
      <c r="F525" s="2"/>
      <c r="G525" s="2"/>
      <c r="H525" s="2"/>
      <c r="I525" s="2"/>
      <c r="J525" s="2"/>
      <c r="K525" s="2"/>
      <c r="L525" s="2"/>
      <c r="M525" s="2"/>
      <c r="N525" s="2"/>
    </row>
    <row r="526" spans="1:14" x14ac:dyDescent="0.25">
      <c r="A526" s="59" t="s">
        <v>656</v>
      </c>
      <c r="B526" s="2">
        <v>0</v>
      </c>
      <c r="C526" s="2">
        <v>0</v>
      </c>
      <c r="D526" s="10">
        <v>1.4630000000000001</v>
      </c>
      <c r="E526" s="2">
        <v>0</v>
      </c>
      <c r="F526" s="2">
        <v>0</v>
      </c>
      <c r="G526" s="2">
        <v>0</v>
      </c>
      <c r="H526" s="2">
        <v>0</v>
      </c>
      <c r="I526" s="2">
        <v>0</v>
      </c>
      <c r="J526" s="2">
        <v>0</v>
      </c>
      <c r="K526" s="2">
        <v>0</v>
      </c>
      <c r="L526" s="2">
        <v>0</v>
      </c>
      <c r="M526" s="2">
        <v>0</v>
      </c>
      <c r="N526" s="2">
        <v>0</v>
      </c>
    </row>
    <row r="527" spans="1:14" x14ac:dyDescent="0.25">
      <c r="A527" s="59" t="s">
        <v>891</v>
      </c>
      <c r="B527" s="2"/>
      <c r="C527" s="2"/>
      <c r="D527" s="10">
        <v>1.4630000000000001</v>
      </c>
      <c r="E527" s="2"/>
      <c r="F527" s="2"/>
      <c r="G527" s="2"/>
      <c r="H527" s="2"/>
      <c r="I527" s="2"/>
      <c r="J527" s="2"/>
      <c r="K527" s="2"/>
      <c r="L527" s="2"/>
      <c r="M527" s="2"/>
      <c r="N527" s="2"/>
    </row>
    <row r="528" spans="1:14" x14ac:dyDescent="0.25">
      <c r="A528" s="59" t="s">
        <v>725</v>
      </c>
      <c r="B528" s="2">
        <v>0</v>
      </c>
      <c r="C528" s="2">
        <v>0</v>
      </c>
      <c r="D528" s="10">
        <v>1.4630000000000001</v>
      </c>
      <c r="E528" s="2">
        <v>0</v>
      </c>
      <c r="F528" s="2">
        <v>0</v>
      </c>
      <c r="G528" s="2">
        <v>0</v>
      </c>
      <c r="H528" s="2">
        <v>0</v>
      </c>
      <c r="I528" s="2">
        <v>0</v>
      </c>
      <c r="J528" s="2">
        <v>0</v>
      </c>
      <c r="K528" s="2">
        <v>0</v>
      </c>
      <c r="L528" s="2">
        <v>0</v>
      </c>
      <c r="M528" s="2">
        <v>0</v>
      </c>
      <c r="N528" s="2">
        <v>0</v>
      </c>
    </row>
    <row r="529" spans="1:14" x14ac:dyDescent="0.25">
      <c r="A529" s="59" t="s">
        <v>895</v>
      </c>
      <c r="B529" s="2"/>
      <c r="C529" s="2"/>
      <c r="D529" s="10">
        <v>1.4630000000000001</v>
      </c>
      <c r="E529" s="2"/>
      <c r="F529" s="2"/>
      <c r="G529" s="2"/>
      <c r="H529" s="2"/>
      <c r="I529" s="2"/>
      <c r="J529" s="2"/>
      <c r="K529" s="2"/>
      <c r="L529" s="2"/>
      <c r="M529" s="2"/>
      <c r="N529" s="2"/>
    </row>
    <row r="530" spans="1:14" x14ac:dyDescent="0.25">
      <c r="A530" s="59" t="s">
        <v>657</v>
      </c>
      <c r="B530" s="2">
        <v>0</v>
      </c>
      <c r="C530" s="2">
        <v>0</v>
      </c>
      <c r="D530" s="10">
        <v>1.4630000000000001</v>
      </c>
      <c r="E530" s="2">
        <v>0</v>
      </c>
      <c r="F530" s="2">
        <v>0</v>
      </c>
      <c r="G530" s="2">
        <v>0</v>
      </c>
      <c r="H530" s="2">
        <v>0</v>
      </c>
      <c r="I530" s="2">
        <v>0</v>
      </c>
      <c r="J530" s="2">
        <v>0</v>
      </c>
      <c r="K530" s="2">
        <v>0</v>
      </c>
      <c r="L530" s="2">
        <v>0</v>
      </c>
      <c r="M530" s="2">
        <v>0</v>
      </c>
      <c r="N530" s="2">
        <v>0</v>
      </c>
    </row>
    <row r="531" spans="1:14" x14ac:dyDescent="0.25">
      <c r="A531" s="59" t="s">
        <v>899</v>
      </c>
      <c r="B531" s="2"/>
      <c r="C531" s="2"/>
      <c r="D531" s="10">
        <v>1.4630000000000001</v>
      </c>
      <c r="E531" s="2"/>
      <c r="F531" s="2"/>
      <c r="G531" s="2"/>
      <c r="H531" s="2"/>
      <c r="I531" s="2"/>
      <c r="J531" s="2"/>
      <c r="K531" s="2"/>
      <c r="L531" s="2"/>
      <c r="M531" s="2"/>
      <c r="N531" s="2"/>
    </row>
    <row r="532" spans="1:14" x14ac:dyDescent="0.25">
      <c r="A532" s="59" t="s">
        <v>727</v>
      </c>
      <c r="B532" s="2">
        <v>0</v>
      </c>
      <c r="C532" s="2">
        <v>0</v>
      </c>
      <c r="D532" s="10">
        <v>1.4630000000000001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0</v>
      </c>
      <c r="M532" s="2">
        <v>0</v>
      </c>
      <c r="N532" s="2">
        <v>0</v>
      </c>
    </row>
    <row r="533" spans="1:14" x14ac:dyDescent="0.25">
      <c r="A533" s="59" t="s">
        <v>903</v>
      </c>
      <c r="B533" s="2"/>
      <c r="C533" s="2"/>
      <c r="D533" s="10">
        <v>1.4630000000000001</v>
      </c>
      <c r="E533" s="2"/>
      <c r="F533" s="2"/>
      <c r="G533" s="2"/>
      <c r="H533" s="2"/>
      <c r="I533" s="2"/>
      <c r="J533" s="2"/>
      <c r="K533" s="2"/>
      <c r="L533" s="2"/>
      <c r="M533" s="2"/>
      <c r="N533" s="2"/>
    </row>
    <row r="534" spans="1:14" x14ac:dyDescent="0.25">
      <c r="A534" s="59" t="s">
        <v>728</v>
      </c>
      <c r="B534" s="2">
        <v>306.54382232130507</v>
      </c>
      <c r="C534" s="2">
        <v>0</v>
      </c>
      <c r="D534" s="10">
        <v>1.4630000000000001</v>
      </c>
      <c r="E534" s="2">
        <v>102.1812741071017</v>
      </c>
      <c r="F534" s="2">
        <v>87.583949234658604</v>
      </c>
      <c r="G534" s="2">
        <v>76.635955580326282</v>
      </c>
      <c r="H534" s="2">
        <v>68.120849404734471</v>
      </c>
      <c r="I534" s="2">
        <v>61.308764464261017</v>
      </c>
      <c r="J534" s="2">
        <v>81.74501928568138</v>
      </c>
      <c r="K534" s="2">
        <v>70.067159387726889</v>
      </c>
      <c r="L534" s="2">
        <v>61.308764464261031</v>
      </c>
      <c r="M534" s="2">
        <v>54.496679523787577</v>
      </c>
      <c r="N534" s="2">
        <v>49.047011571408817</v>
      </c>
    </row>
    <row r="535" spans="1:14" x14ac:dyDescent="0.25">
      <c r="A535" s="59" t="s">
        <v>906</v>
      </c>
      <c r="B535" s="2"/>
      <c r="C535" s="2"/>
      <c r="D535" s="10">
        <v>1.4630000000000001</v>
      </c>
      <c r="E535" s="2"/>
      <c r="F535" s="2"/>
      <c r="G535" s="2"/>
      <c r="H535" s="2"/>
      <c r="I535" s="2"/>
      <c r="J535" s="2"/>
      <c r="K535" s="2"/>
      <c r="L535" s="2"/>
      <c r="M535" s="2"/>
      <c r="N535" s="2"/>
    </row>
    <row r="536" spans="1:14" x14ac:dyDescent="0.25">
      <c r="A536" s="59" t="s">
        <v>729</v>
      </c>
      <c r="B536" s="2">
        <v>0</v>
      </c>
      <c r="C536" s="2">
        <v>0</v>
      </c>
      <c r="D536" s="10">
        <v>1.4630000000000001</v>
      </c>
      <c r="E536" s="2">
        <v>0</v>
      </c>
      <c r="F536" s="2">
        <v>0</v>
      </c>
      <c r="G536" s="2">
        <v>0</v>
      </c>
      <c r="H536" s="2">
        <v>0</v>
      </c>
      <c r="I536" s="2">
        <v>0</v>
      </c>
      <c r="J536" s="2">
        <v>0</v>
      </c>
      <c r="K536" s="2">
        <v>0</v>
      </c>
      <c r="L536" s="2">
        <v>0</v>
      </c>
      <c r="M536" s="2">
        <v>0</v>
      </c>
      <c r="N536" s="2">
        <v>0</v>
      </c>
    </row>
    <row r="537" spans="1:14" x14ac:dyDescent="0.25">
      <c r="A537" s="59" t="s">
        <v>910</v>
      </c>
      <c r="B537" s="2"/>
      <c r="C537" s="2"/>
      <c r="D537" s="10">
        <v>1.4630000000000001</v>
      </c>
      <c r="E537" s="2"/>
      <c r="F537" s="2"/>
      <c r="G537" s="2"/>
      <c r="H537" s="2"/>
      <c r="I537" s="2"/>
      <c r="J537" s="2"/>
      <c r="K537" s="2"/>
      <c r="L537" s="2"/>
      <c r="M537" s="2"/>
      <c r="N537" s="2"/>
    </row>
    <row r="538" spans="1:14" x14ac:dyDescent="0.25">
      <c r="A538" s="59" t="s">
        <v>730</v>
      </c>
      <c r="B538" s="2">
        <v>0</v>
      </c>
      <c r="C538" s="2">
        <v>0</v>
      </c>
      <c r="D538" s="10">
        <v>1.4630000000000001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0</v>
      </c>
      <c r="M538" s="2">
        <v>0</v>
      </c>
      <c r="N538" s="2">
        <v>0</v>
      </c>
    </row>
    <row r="539" spans="1:14" x14ac:dyDescent="0.25">
      <c r="A539" s="59" t="s">
        <v>914</v>
      </c>
      <c r="B539" s="2"/>
      <c r="C539" s="2"/>
      <c r="D539" s="10">
        <v>1.4630000000000001</v>
      </c>
      <c r="E539" s="2"/>
      <c r="F539" s="2"/>
      <c r="G539" s="2"/>
      <c r="H539" s="2"/>
      <c r="I539" s="2"/>
      <c r="J539" s="2"/>
      <c r="K539" s="2"/>
      <c r="L539" s="2"/>
      <c r="M539" s="2"/>
      <c r="N539" s="2"/>
    </row>
    <row r="540" spans="1:14" x14ac:dyDescent="0.25">
      <c r="A540" s="59" t="s">
        <v>731</v>
      </c>
      <c r="B540" s="2">
        <v>0</v>
      </c>
      <c r="C540" s="2">
        <v>0</v>
      </c>
      <c r="D540" s="10">
        <v>1.4630000000000001</v>
      </c>
      <c r="E540" s="2">
        <v>0</v>
      </c>
      <c r="F540" s="2">
        <v>0</v>
      </c>
      <c r="G540" s="2">
        <v>0</v>
      </c>
      <c r="H540" s="2">
        <v>0</v>
      </c>
      <c r="I540" s="2">
        <v>0</v>
      </c>
      <c r="J540" s="2">
        <v>0</v>
      </c>
      <c r="K540" s="2">
        <v>0</v>
      </c>
      <c r="L540" s="2">
        <v>0</v>
      </c>
      <c r="M540" s="2">
        <v>0</v>
      </c>
      <c r="N540" s="2">
        <v>0</v>
      </c>
    </row>
    <row r="541" spans="1:14" x14ac:dyDescent="0.25">
      <c r="A541" s="59" t="s">
        <v>918</v>
      </c>
      <c r="B541" s="2"/>
      <c r="C541" s="2"/>
      <c r="D541" s="10">
        <v>1.4630000000000001</v>
      </c>
      <c r="E541" s="2"/>
      <c r="F541" s="2"/>
      <c r="G541" s="2"/>
      <c r="H541" s="2"/>
      <c r="I541" s="2"/>
      <c r="J541" s="2"/>
      <c r="K541" s="2"/>
      <c r="L541" s="2"/>
      <c r="M541" s="2"/>
      <c r="N541" s="2"/>
    </row>
    <row r="542" spans="1:14" x14ac:dyDescent="0.25">
      <c r="A542" s="59" t="s">
        <v>732</v>
      </c>
      <c r="B542" s="2">
        <v>0</v>
      </c>
      <c r="C542" s="2">
        <v>0</v>
      </c>
      <c r="D542" s="10">
        <v>1.4630000000000001</v>
      </c>
      <c r="E542" s="2">
        <v>0</v>
      </c>
      <c r="F542" s="2">
        <v>0</v>
      </c>
      <c r="G542" s="2">
        <v>0</v>
      </c>
      <c r="H542" s="2">
        <v>0</v>
      </c>
      <c r="I542" s="2">
        <v>0</v>
      </c>
      <c r="J542" s="2">
        <v>0</v>
      </c>
      <c r="K542" s="2">
        <v>0</v>
      </c>
      <c r="L542" s="2">
        <v>0</v>
      </c>
      <c r="M542" s="2">
        <v>0</v>
      </c>
      <c r="N542" s="2">
        <v>0</v>
      </c>
    </row>
    <row r="543" spans="1:14" x14ac:dyDescent="0.25">
      <c r="A543" s="59" t="s">
        <v>922</v>
      </c>
      <c r="B543" s="2"/>
      <c r="C543" s="2"/>
      <c r="D543" s="10">
        <v>1.4630000000000001</v>
      </c>
      <c r="E543" s="2"/>
      <c r="F543" s="2"/>
      <c r="G543" s="2"/>
      <c r="H543" s="2"/>
      <c r="I543" s="2"/>
      <c r="J543" s="2"/>
      <c r="K543" s="2"/>
      <c r="L543" s="2"/>
      <c r="M543" s="2"/>
      <c r="N543" s="2"/>
    </row>
    <row r="544" spans="1:14" x14ac:dyDescent="0.25">
      <c r="A544" s="59" t="s">
        <v>733</v>
      </c>
      <c r="B544" s="2">
        <v>0</v>
      </c>
      <c r="C544" s="2">
        <v>0</v>
      </c>
      <c r="D544" s="10">
        <v>1.4630000000000001</v>
      </c>
      <c r="E544" s="2">
        <v>0</v>
      </c>
      <c r="F544" s="2">
        <v>0</v>
      </c>
      <c r="G544" s="2">
        <v>0</v>
      </c>
      <c r="H544" s="2">
        <v>0</v>
      </c>
      <c r="I544" s="2">
        <v>0</v>
      </c>
      <c r="J544" s="2">
        <v>0</v>
      </c>
      <c r="K544" s="2">
        <v>0</v>
      </c>
      <c r="L544" s="2">
        <v>0</v>
      </c>
      <c r="M544" s="2">
        <v>0</v>
      </c>
      <c r="N544" s="2">
        <v>0</v>
      </c>
    </row>
    <row r="545" spans="1:14" x14ac:dyDescent="0.25">
      <c r="A545" s="59" t="s">
        <v>926</v>
      </c>
      <c r="B545" s="2"/>
      <c r="C545" s="2"/>
      <c r="D545" s="10">
        <v>1.4630000000000001</v>
      </c>
      <c r="E545" s="2"/>
      <c r="F545" s="2"/>
      <c r="G545" s="2"/>
      <c r="H545" s="2"/>
      <c r="I545" s="2"/>
      <c r="J545" s="2"/>
      <c r="K545" s="2"/>
      <c r="L545" s="2"/>
      <c r="M545" s="2"/>
      <c r="N545" s="2"/>
    </row>
    <row r="546" spans="1:14" x14ac:dyDescent="0.25">
      <c r="A546" s="59" t="s">
        <v>658</v>
      </c>
      <c r="B546" s="2">
        <v>0</v>
      </c>
      <c r="C546" s="2">
        <v>0</v>
      </c>
      <c r="D546" s="10">
        <v>1.4630000000000001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0</v>
      </c>
      <c r="M546" s="2">
        <v>0</v>
      </c>
      <c r="N546" s="2">
        <v>0</v>
      </c>
    </row>
    <row r="547" spans="1:14" x14ac:dyDescent="0.25">
      <c r="A547" s="59" t="s">
        <v>930</v>
      </c>
      <c r="B547" s="2"/>
      <c r="C547" s="2"/>
      <c r="D547" s="10">
        <v>1.4630000000000001</v>
      </c>
      <c r="E547" s="2"/>
      <c r="F547" s="2"/>
      <c r="G547" s="2"/>
      <c r="H547" s="2"/>
      <c r="I547" s="2"/>
      <c r="J547" s="2"/>
      <c r="K547" s="2"/>
      <c r="L547" s="2"/>
      <c r="M547" s="2"/>
      <c r="N547" s="2"/>
    </row>
    <row r="548" spans="1:14" x14ac:dyDescent="0.25">
      <c r="A548" s="59" t="s">
        <v>735</v>
      </c>
      <c r="B548" s="2">
        <v>0</v>
      </c>
      <c r="C548" s="2">
        <v>0</v>
      </c>
      <c r="D548" s="10">
        <v>1.4630000000000001</v>
      </c>
      <c r="E548" s="2">
        <v>0</v>
      </c>
      <c r="F548" s="2">
        <v>0</v>
      </c>
      <c r="G548" s="2">
        <v>0</v>
      </c>
      <c r="H548" s="2">
        <v>0</v>
      </c>
      <c r="I548" s="2">
        <v>0</v>
      </c>
      <c r="J548" s="2">
        <v>0</v>
      </c>
      <c r="K548" s="2">
        <v>0</v>
      </c>
      <c r="L548" s="2">
        <v>0</v>
      </c>
      <c r="M548" s="2">
        <v>0</v>
      </c>
      <c r="N548" s="2">
        <v>0</v>
      </c>
    </row>
    <row r="549" spans="1:14" x14ac:dyDescent="0.25">
      <c r="A549" s="59" t="s">
        <v>959</v>
      </c>
      <c r="B549" s="2">
        <v>0</v>
      </c>
      <c r="C549" s="2">
        <v>0</v>
      </c>
      <c r="D549" s="10">
        <v>1.4630000000000001</v>
      </c>
      <c r="E549" s="2">
        <v>0</v>
      </c>
      <c r="F549" s="2">
        <v>0</v>
      </c>
      <c r="G549" s="2">
        <v>0</v>
      </c>
      <c r="H549" s="2">
        <v>0</v>
      </c>
      <c r="I549" s="2">
        <v>0</v>
      </c>
      <c r="J549" s="2">
        <v>0</v>
      </c>
      <c r="K549" s="2">
        <v>0</v>
      </c>
      <c r="L549" s="2">
        <v>0</v>
      </c>
      <c r="M549" s="2">
        <v>0</v>
      </c>
      <c r="N549" s="2">
        <v>0</v>
      </c>
    </row>
    <row r="550" spans="1:14" x14ac:dyDescent="0.25">
      <c r="A550" s="59" t="s">
        <v>736</v>
      </c>
      <c r="B550" s="2">
        <v>0</v>
      </c>
      <c r="C550" s="2">
        <v>0</v>
      </c>
      <c r="D550" s="10">
        <v>1.4630000000000001</v>
      </c>
      <c r="E550" s="2">
        <v>0</v>
      </c>
      <c r="F550" s="2">
        <v>0</v>
      </c>
      <c r="G550" s="2">
        <v>0</v>
      </c>
      <c r="H550" s="2">
        <v>0</v>
      </c>
      <c r="I550" s="2">
        <v>0</v>
      </c>
      <c r="J550" s="2">
        <v>0</v>
      </c>
      <c r="K550" s="2">
        <v>0</v>
      </c>
      <c r="L550" s="2">
        <v>0</v>
      </c>
      <c r="M550" s="2">
        <v>0</v>
      </c>
      <c r="N550" s="2">
        <v>0</v>
      </c>
    </row>
    <row r="551" spans="1:14" x14ac:dyDescent="0.25">
      <c r="A551" s="59" t="s">
        <v>805</v>
      </c>
      <c r="B551" s="2">
        <v>0</v>
      </c>
      <c r="C551" s="2">
        <v>0</v>
      </c>
      <c r="D551" s="10">
        <v>1.4630000000000001</v>
      </c>
      <c r="E551" s="2">
        <v>0</v>
      </c>
      <c r="F551" s="2">
        <v>0</v>
      </c>
      <c r="G551" s="2">
        <v>0</v>
      </c>
      <c r="H551" s="2">
        <v>0</v>
      </c>
      <c r="I551" s="2">
        <v>0</v>
      </c>
      <c r="J551" s="2">
        <v>0</v>
      </c>
      <c r="K551" s="2">
        <v>0</v>
      </c>
      <c r="L551" s="2">
        <v>0</v>
      </c>
      <c r="M551" s="2">
        <v>0</v>
      </c>
      <c r="N551" s="2">
        <v>0</v>
      </c>
    </row>
    <row r="552" spans="1:14" x14ac:dyDescent="0.25">
      <c r="A552" s="59" t="s">
        <v>806</v>
      </c>
      <c r="B552" s="2">
        <v>0</v>
      </c>
      <c r="C552" s="2">
        <v>0</v>
      </c>
      <c r="D552" s="10">
        <v>1.4630000000000001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0</v>
      </c>
      <c r="M552" s="2">
        <v>0</v>
      </c>
      <c r="N552" s="2">
        <v>0</v>
      </c>
    </row>
    <row r="553" spans="1:14" x14ac:dyDescent="0.25">
      <c r="A553" s="59" t="s">
        <v>807</v>
      </c>
      <c r="B553" s="2">
        <v>0</v>
      </c>
      <c r="C553" s="2">
        <v>0</v>
      </c>
      <c r="D553" s="10">
        <v>1.4630000000000001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0</v>
      </c>
      <c r="M553" s="2">
        <v>0</v>
      </c>
      <c r="N553" s="2">
        <v>0</v>
      </c>
    </row>
    <row r="554" spans="1:14" x14ac:dyDescent="0.25">
      <c r="A554" s="59" t="s">
        <v>808</v>
      </c>
      <c r="B554" s="2">
        <v>0</v>
      </c>
      <c r="C554" s="2">
        <v>0</v>
      </c>
      <c r="D554" s="10">
        <v>1.4630000000000001</v>
      </c>
      <c r="E554" s="2">
        <v>0</v>
      </c>
      <c r="F554" s="2">
        <v>0</v>
      </c>
      <c r="G554" s="2">
        <v>0</v>
      </c>
      <c r="H554" s="2">
        <v>0</v>
      </c>
      <c r="I554" s="2">
        <v>0</v>
      </c>
      <c r="J554" s="2">
        <v>0</v>
      </c>
      <c r="K554" s="2">
        <v>0</v>
      </c>
      <c r="L554" s="2">
        <v>0</v>
      </c>
      <c r="M554" s="2">
        <v>0</v>
      </c>
      <c r="N554" s="2">
        <v>0</v>
      </c>
    </row>
    <row r="555" spans="1:14" x14ac:dyDescent="0.25">
      <c r="A555" s="59" t="s">
        <v>738</v>
      </c>
      <c r="B555" s="2">
        <v>0</v>
      </c>
      <c r="C555" s="2">
        <v>0</v>
      </c>
      <c r="D555" s="10">
        <v>1.4630000000000001</v>
      </c>
      <c r="E555" s="2">
        <v>0</v>
      </c>
      <c r="F555" s="2">
        <v>0</v>
      </c>
      <c r="G555" s="2">
        <v>0</v>
      </c>
      <c r="H555" s="2">
        <v>0</v>
      </c>
      <c r="I555" s="2">
        <v>0</v>
      </c>
      <c r="J555" s="2">
        <v>0</v>
      </c>
      <c r="K555" s="2">
        <v>0</v>
      </c>
      <c r="L555" s="2">
        <v>0</v>
      </c>
      <c r="M555" s="2">
        <v>0</v>
      </c>
      <c r="N555" s="2">
        <v>0</v>
      </c>
    </row>
    <row r="556" spans="1:14" x14ac:dyDescent="0.25">
      <c r="A556" s="59" t="s">
        <v>810</v>
      </c>
      <c r="B556" s="2">
        <v>0</v>
      </c>
      <c r="C556" s="2">
        <v>0</v>
      </c>
      <c r="D556" s="10">
        <v>1.4630000000000001</v>
      </c>
      <c r="E556" s="2">
        <v>0</v>
      </c>
      <c r="F556" s="2">
        <v>0</v>
      </c>
      <c r="G556" s="2">
        <v>0</v>
      </c>
      <c r="H556" s="2">
        <v>0</v>
      </c>
      <c r="I556" s="2">
        <v>0</v>
      </c>
      <c r="J556" s="2">
        <v>0</v>
      </c>
      <c r="K556" s="2">
        <v>0</v>
      </c>
      <c r="L556" s="2">
        <v>0</v>
      </c>
      <c r="M556" s="2">
        <v>0</v>
      </c>
      <c r="N556" s="2">
        <v>0</v>
      </c>
    </row>
    <row r="557" spans="1:14" x14ac:dyDescent="0.25">
      <c r="A557" s="59" t="s">
        <v>739</v>
      </c>
      <c r="B557" s="2">
        <v>0</v>
      </c>
      <c r="C557" s="2">
        <v>0</v>
      </c>
      <c r="D557" s="10">
        <v>1.4630000000000001</v>
      </c>
      <c r="E557" s="2">
        <v>0</v>
      </c>
      <c r="F557" s="2">
        <v>0</v>
      </c>
      <c r="G557" s="2">
        <v>0</v>
      </c>
      <c r="H557" s="2">
        <v>0</v>
      </c>
      <c r="I557" s="2">
        <v>0</v>
      </c>
      <c r="J557" s="2">
        <v>0</v>
      </c>
      <c r="K557" s="2">
        <v>0</v>
      </c>
      <c r="L557" s="2">
        <v>0</v>
      </c>
      <c r="M557" s="2">
        <v>0</v>
      </c>
      <c r="N557" s="2">
        <v>0</v>
      </c>
    </row>
    <row r="558" spans="1:14" x14ac:dyDescent="0.25">
      <c r="A558" s="59" t="s">
        <v>812</v>
      </c>
      <c r="B558" s="2">
        <v>0</v>
      </c>
      <c r="C558" s="2">
        <v>0</v>
      </c>
      <c r="D558" s="10">
        <v>1.4630000000000001</v>
      </c>
      <c r="E558" s="2">
        <v>0</v>
      </c>
      <c r="F558" s="2">
        <v>0</v>
      </c>
      <c r="G558" s="2">
        <v>0</v>
      </c>
      <c r="H558" s="2">
        <v>0</v>
      </c>
      <c r="I558" s="2">
        <v>0</v>
      </c>
      <c r="J558" s="2">
        <v>0</v>
      </c>
      <c r="K558" s="2">
        <v>0</v>
      </c>
      <c r="L558" s="2">
        <v>0</v>
      </c>
      <c r="M558" s="2">
        <v>0</v>
      </c>
      <c r="N558" s="2">
        <v>0</v>
      </c>
    </row>
    <row r="559" spans="1:14" x14ac:dyDescent="0.25">
      <c r="A559" s="59" t="s">
        <v>740</v>
      </c>
      <c r="B559" s="2">
        <v>0</v>
      </c>
      <c r="C559" s="2">
        <v>0</v>
      </c>
      <c r="D559" s="10">
        <v>1.4630000000000001</v>
      </c>
      <c r="E559" s="2">
        <v>0</v>
      </c>
      <c r="F559" s="2">
        <v>0</v>
      </c>
      <c r="G559" s="2">
        <v>0</v>
      </c>
      <c r="H559" s="2">
        <v>0</v>
      </c>
      <c r="I559" s="2">
        <v>0</v>
      </c>
      <c r="J559" s="2">
        <v>0</v>
      </c>
      <c r="K559" s="2">
        <v>0</v>
      </c>
      <c r="L559" s="2">
        <v>0</v>
      </c>
      <c r="M559" s="2">
        <v>0</v>
      </c>
      <c r="N559" s="2">
        <v>0</v>
      </c>
    </row>
    <row r="560" spans="1:14" x14ac:dyDescent="0.25">
      <c r="A560" s="59" t="s">
        <v>814</v>
      </c>
      <c r="B560" s="2">
        <v>0</v>
      </c>
      <c r="C560" s="2">
        <v>0</v>
      </c>
      <c r="D560" s="10">
        <v>1.4630000000000001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0</v>
      </c>
      <c r="M560" s="2">
        <v>0</v>
      </c>
      <c r="N560" s="2">
        <v>0</v>
      </c>
    </row>
    <row r="561" spans="1:14" x14ac:dyDescent="0.25">
      <c r="A561" s="59" t="s">
        <v>741</v>
      </c>
      <c r="B561" s="2">
        <v>0</v>
      </c>
      <c r="C561" s="2">
        <v>0</v>
      </c>
      <c r="D561" s="10">
        <v>1.4630000000000001</v>
      </c>
      <c r="E561" s="2">
        <v>0</v>
      </c>
      <c r="F561" s="2">
        <v>0</v>
      </c>
      <c r="G561" s="2">
        <v>0</v>
      </c>
      <c r="H561" s="2">
        <v>0</v>
      </c>
      <c r="I561" s="2">
        <v>0</v>
      </c>
      <c r="J561" s="2">
        <v>0</v>
      </c>
      <c r="K561" s="2">
        <v>0</v>
      </c>
      <c r="L561" s="2">
        <v>0</v>
      </c>
      <c r="M561" s="2">
        <v>0</v>
      </c>
      <c r="N561" s="2">
        <v>0</v>
      </c>
    </row>
    <row r="562" spans="1:14" x14ac:dyDescent="0.25">
      <c r="A562" s="59" t="s">
        <v>816</v>
      </c>
      <c r="B562" s="2">
        <v>0</v>
      </c>
      <c r="C562" s="2">
        <v>0</v>
      </c>
      <c r="D562" s="10">
        <v>1.4630000000000001</v>
      </c>
      <c r="E562" s="2">
        <v>0</v>
      </c>
      <c r="F562" s="2">
        <v>0</v>
      </c>
      <c r="G562" s="2">
        <v>0</v>
      </c>
      <c r="H562" s="2">
        <v>0</v>
      </c>
      <c r="I562" s="2">
        <v>0</v>
      </c>
      <c r="J562" s="2">
        <v>0</v>
      </c>
      <c r="K562" s="2">
        <v>0</v>
      </c>
      <c r="L562" s="2">
        <v>0</v>
      </c>
      <c r="M562" s="2">
        <v>0</v>
      </c>
      <c r="N562" s="2">
        <v>0</v>
      </c>
    </row>
    <row r="563" spans="1:14" x14ac:dyDescent="0.25">
      <c r="A563" s="59" t="s">
        <v>742</v>
      </c>
      <c r="B563" s="2">
        <v>0</v>
      </c>
      <c r="C563" s="2">
        <v>0</v>
      </c>
      <c r="D563" s="10">
        <v>1.4630000000000001</v>
      </c>
      <c r="E563" s="2">
        <v>0</v>
      </c>
      <c r="F563" s="2">
        <v>0</v>
      </c>
      <c r="G563" s="2">
        <v>0</v>
      </c>
      <c r="H563" s="2">
        <v>0</v>
      </c>
      <c r="I563" s="2">
        <v>0</v>
      </c>
      <c r="J563" s="2">
        <v>0</v>
      </c>
      <c r="K563" s="2">
        <v>0</v>
      </c>
      <c r="L563" s="2">
        <v>0</v>
      </c>
      <c r="M563" s="2">
        <v>0</v>
      </c>
      <c r="N563" s="2">
        <v>0</v>
      </c>
    </row>
    <row r="564" spans="1:14" x14ac:dyDescent="0.25">
      <c r="A564" s="59" t="s">
        <v>818</v>
      </c>
      <c r="B564" s="2">
        <v>0</v>
      </c>
      <c r="C564" s="2">
        <v>0</v>
      </c>
      <c r="D564" s="10">
        <v>1.4630000000000001</v>
      </c>
      <c r="E564" s="2">
        <v>0</v>
      </c>
      <c r="F564" s="2">
        <v>0</v>
      </c>
      <c r="G564" s="2">
        <v>0</v>
      </c>
      <c r="H564" s="2">
        <v>0</v>
      </c>
      <c r="I564" s="2">
        <v>0</v>
      </c>
      <c r="J564" s="2">
        <v>0</v>
      </c>
      <c r="K564" s="2">
        <v>0</v>
      </c>
      <c r="L564" s="2">
        <v>0</v>
      </c>
      <c r="M564" s="2">
        <v>0</v>
      </c>
      <c r="N564" s="2">
        <v>0</v>
      </c>
    </row>
    <row r="565" spans="1:14" x14ac:dyDescent="0.25">
      <c r="A565" s="59" t="s">
        <v>743</v>
      </c>
      <c r="B565" s="2">
        <v>0</v>
      </c>
      <c r="C565" s="2">
        <v>0</v>
      </c>
      <c r="D565" s="10">
        <v>1.4630000000000001</v>
      </c>
      <c r="E565" s="2">
        <v>0</v>
      </c>
      <c r="F565" s="2">
        <v>0</v>
      </c>
      <c r="G565" s="2">
        <v>0</v>
      </c>
      <c r="H565" s="2">
        <v>0</v>
      </c>
      <c r="I565" s="2">
        <v>0</v>
      </c>
      <c r="J565" s="2">
        <v>0</v>
      </c>
      <c r="K565" s="2">
        <v>0</v>
      </c>
      <c r="L565" s="2">
        <v>0</v>
      </c>
      <c r="M565" s="2">
        <v>0</v>
      </c>
      <c r="N565" s="2">
        <v>0</v>
      </c>
    </row>
    <row r="566" spans="1:14" x14ac:dyDescent="0.25">
      <c r="A566" s="59" t="s">
        <v>820</v>
      </c>
      <c r="B566" s="2">
        <v>0</v>
      </c>
      <c r="C566" s="2">
        <v>0</v>
      </c>
      <c r="D566" s="10">
        <v>1.4630000000000001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0</v>
      </c>
      <c r="M566" s="2">
        <v>0</v>
      </c>
      <c r="N566" s="2">
        <v>0</v>
      </c>
    </row>
    <row r="567" spans="1:14" x14ac:dyDescent="0.25">
      <c r="A567" s="59" t="s">
        <v>659</v>
      </c>
      <c r="B567" s="2">
        <v>0</v>
      </c>
      <c r="C567" s="2">
        <v>0</v>
      </c>
      <c r="D567" s="10">
        <v>1.4630000000000001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0</v>
      </c>
      <c r="M567" s="2">
        <v>0</v>
      </c>
      <c r="N567" s="2">
        <v>0</v>
      </c>
    </row>
    <row r="568" spans="1:14" x14ac:dyDescent="0.25">
      <c r="A568" s="59" t="s">
        <v>822</v>
      </c>
      <c r="B568" s="2">
        <v>0</v>
      </c>
      <c r="C568" s="2">
        <v>0</v>
      </c>
      <c r="D568" s="10">
        <v>1.4630000000000001</v>
      </c>
      <c r="E568" s="2">
        <v>0</v>
      </c>
      <c r="F568" s="2">
        <v>0</v>
      </c>
      <c r="G568" s="2">
        <v>0</v>
      </c>
      <c r="H568" s="2">
        <v>0</v>
      </c>
      <c r="I568" s="2">
        <v>0</v>
      </c>
      <c r="J568" s="2">
        <v>0</v>
      </c>
      <c r="K568" s="2">
        <v>0</v>
      </c>
      <c r="L568" s="2">
        <v>0</v>
      </c>
      <c r="M568" s="2">
        <v>0</v>
      </c>
      <c r="N568" s="2">
        <v>0</v>
      </c>
    </row>
    <row r="569" spans="1:14" x14ac:dyDescent="0.25">
      <c r="A569" s="59" t="s">
        <v>660</v>
      </c>
      <c r="B569" s="2">
        <v>0</v>
      </c>
      <c r="C569" s="2">
        <v>0</v>
      </c>
      <c r="D569" s="10">
        <v>1.4630000000000001</v>
      </c>
      <c r="E569" s="2">
        <v>0</v>
      </c>
      <c r="F569" s="2">
        <v>0</v>
      </c>
      <c r="G569" s="2">
        <v>0</v>
      </c>
      <c r="H569" s="2">
        <v>0</v>
      </c>
      <c r="I569" s="2">
        <v>0</v>
      </c>
      <c r="J569" s="2">
        <v>0</v>
      </c>
      <c r="K569" s="2">
        <v>0</v>
      </c>
      <c r="L569" s="2">
        <v>0</v>
      </c>
      <c r="M569" s="2">
        <v>0</v>
      </c>
      <c r="N569" s="2">
        <v>0</v>
      </c>
    </row>
    <row r="570" spans="1:14" x14ac:dyDescent="0.25">
      <c r="A570" s="59" t="s">
        <v>824</v>
      </c>
      <c r="B570" s="2">
        <v>0</v>
      </c>
      <c r="C570" s="2">
        <v>0</v>
      </c>
      <c r="D570" s="10">
        <v>1.4630000000000001</v>
      </c>
      <c r="E570" s="2">
        <v>0</v>
      </c>
      <c r="F570" s="2">
        <v>0</v>
      </c>
      <c r="G570" s="2">
        <v>0</v>
      </c>
      <c r="H570" s="2">
        <v>0</v>
      </c>
      <c r="I570" s="2">
        <v>0</v>
      </c>
      <c r="J570" s="2">
        <v>0</v>
      </c>
      <c r="K570" s="2">
        <v>0</v>
      </c>
      <c r="L570" s="2">
        <v>0</v>
      </c>
      <c r="M570" s="2">
        <v>0</v>
      </c>
      <c r="N570" s="2">
        <v>0</v>
      </c>
    </row>
    <row r="571" spans="1:14" x14ac:dyDescent="0.25">
      <c r="A571" s="59" t="s">
        <v>647</v>
      </c>
      <c r="B571" s="2">
        <v>0</v>
      </c>
      <c r="C571" s="2">
        <v>0</v>
      </c>
      <c r="D571" s="10">
        <v>1.4630000000000001</v>
      </c>
      <c r="E571" s="2">
        <v>0</v>
      </c>
      <c r="F571" s="2">
        <v>0</v>
      </c>
      <c r="G571" s="2">
        <v>0</v>
      </c>
      <c r="H571" s="2">
        <v>0</v>
      </c>
      <c r="I571" s="2">
        <v>0</v>
      </c>
      <c r="J571" s="2">
        <v>0</v>
      </c>
      <c r="K571" s="2">
        <v>0</v>
      </c>
      <c r="L571" s="2">
        <v>0</v>
      </c>
      <c r="M571" s="2">
        <v>0</v>
      </c>
      <c r="N571" s="2">
        <v>0</v>
      </c>
    </row>
    <row r="572" spans="1:14" x14ac:dyDescent="0.25">
      <c r="A572" s="59" t="s">
        <v>826</v>
      </c>
      <c r="B572" s="2">
        <v>34029.858514875777</v>
      </c>
      <c r="C572" s="2">
        <v>0</v>
      </c>
      <c r="D572" s="10">
        <v>1.4630000000000001</v>
      </c>
      <c r="E572" s="2">
        <v>11343.286171625259</v>
      </c>
      <c r="F572" s="2">
        <v>9722.816718535938</v>
      </c>
      <c r="G572" s="2">
        <v>8507.4646287189462</v>
      </c>
      <c r="H572" s="2">
        <v>7562.1907810835073</v>
      </c>
      <c r="I572" s="2">
        <v>6805.9717029751573</v>
      </c>
      <c r="J572" s="2">
        <v>9074.6289373002091</v>
      </c>
      <c r="K572" s="2">
        <v>7778.2533748287506</v>
      </c>
      <c r="L572" s="2">
        <v>6805.9717029751573</v>
      </c>
      <c r="M572" s="2">
        <v>6049.7526248668064</v>
      </c>
      <c r="N572" s="2">
        <v>5444.7773623801259</v>
      </c>
    </row>
    <row r="573" spans="1:14" x14ac:dyDescent="0.25">
      <c r="A573" s="59" t="s">
        <v>747</v>
      </c>
      <c r="B573" s="2">
        <v>0</v>
      </c>
      <c r="C573" s="2">
        <v>0</v>
      </c>
      <c r="D573" s="10">
        <v>1.4630000000000001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2">
        <v>0</v>
      </c>
      <c r="N573" s="2">
        <v>0</v>
      </c>
    </row>
    <row r="574" spans="1:14" x14ac:dyDescent="0.25">
      <c r="A574" s="59" t="s">
        <v>828</v>
      </c>
      <c r="B574" s="2">
        <v>0</v>
      </c>
      <c r="C574" s="2">
        <v>0</v>
      </c>
      <c r="D574" s="10">
        <v>1.4630000000000001</v>
      </c>
      <c r="E574" s="2">
        <v>0</v>
      </c>
      <c r="F574" s="2">
        <v>0</v>
      </c>
      <c r="G574" s="2">
        <v>0</v>
      </c>
      <c r="H574" s="2">
        <v>0</v>
      </c>
      <c r="I574" s="2">
        <v>0</v>
      </c>
      <c r="J574" s="2">
        <v>0</v>
      </c>
      <c r="K574" s="2">
        <v>0</v>
      </c>
      <c r="L574" s="2">
        <v>0</v>
      </c>
      <c r="M574" s="2">
        <v>0</v>
      </c>
      <c r="N574" s="2">
        <v>0</v>
      </c>
    </row>
    <row r="575" spans="1:14" x14ac:dyDescent="0.25">
      <c r="A575" s="59" t="s">
        <v>748</v>
      </c>
      <c r="B575" s="2">
        <v>0</v>
      </c>
      <c r="C575" s="2">
        <v>0</v>
      </c>
      <c r="D575" s="10">
        <v>1.4630000000000001</v>
      </c>
      <c r="E575" s="2">
        <v>0</v>
      </c>
      <c r="F575" s="2">
        <v>0</v>
      </c>
      <c r="G575" s="2">
        <v>0</v>
      </c>
      <c r="H575" s="2">
        <v>0</v>
      </c>
      <c r="I575" s="2">
        <v>0</v>
      </c>
      <c r="J575" s="2">
        <v>0</v>
      </c>
      <c r="K575" s="2">
        <v>0</v>
      </c>
      <c r="L575" s="2">
        <v>0</v>
      </c>
      <c r="M575" s="2">
        <v>0</v>
      </c>
      <c r="N575" s="2">
        <v>0</v>
      </c>
    </row>
    <row r="576" spans="1:14" x14ac:dyDescent="0.25">
      <c r="A576" s="59" t="s">
        <v>830</v>
      </c>
      <c r="B576" s="2">
        <v>0</v>
      </c>
      <c r="C576" s="2">
        <v>0</v>
      </c>
      <c r="D576" s="10">
        <v>1.4630000000000001</v>
      </c>
      <c r="E576" s="2">
        <v>0</v>
      </c>
      <c r="F576" s="2">
        <v>0</v>
      </c>
      <c r="G576" s="2">
        <v>0</v>
      </c>
      <c r="H576" s="2">
        <v>0</v>
      </c>
      <c r="I576" s="2">
        <v>0</v>
      </c>
      <c r="J576" s="2">
        <v>0</v>
      </c>
      <c r="K576" s="2">
        <v>0</v>
      </c>
      <c r="L576" s="2">
        <v>0</v>
      </c>
      <c r="M576" s="2">
        <v>0</v>
      </c>
      <c r="N576" s="2">
        <v>0</v>
      </c>
    </row>
    <row r="577" spans="1:14" x14ac:dyDescent="0.25">
      <c r="A577" s="59" t="s">
        <v>749</v>
      </c>
      <c r="B577" s="2">
        <v>0</v>
      </c>
      <c r="C577" s="2">
        <v>0</v>
      </c>
      <c r="D577" s="10">
        <v>1.4630000000000001</v>
      </c>
      <c r="E577" s="2">
        <v>0</v>
      </c>
      <c r="F577" s="2">
        <v>0</v>
      </c>
      <c r="G577" s="2">
        <v>0</v>
      </c>
      <c r="H577" s="2">
        <v>0</v>
      </c>
      <c r="I577" s="2">
        <v>0</v>
      </c>
      <c r="J577" s="2">
        <v>0</v>
      </c>
      <c r="K577" s="2">
        <v>0</v>
      </c>
      <c r="L577" s="2">
        <v>0</v>
      </c>
      <c r="M577" s="2">
        <v>0</v>
      </c>
      <c r="N577" s="2">
        <v>0</v>
      </c>
    </row>
    <row r="578" spans="1:14" x14ac:dyDescent="0.25">
      <c r="A578" s="59" t="s">
        <v>832</v>
      </c>
      <c r="B578" s="2">
        <v>0</v>
      </c>
      <c r="C578" s="2">
        <v>0</v>
      </c>
      <c r="D578" s="10">
        <v>1.4630000000000001</v>
      </c>
      <c r="E578" s="2">
        <v>0</v>
      </c>
      <c r="F578" s="2">
        <v>0</v>
      </c>
      <c r="G578" s="2">
        <v>0</v>
      </c>
      <c r="H578" s="2">
        <v>0</v>
      </c>
      <c r="I578" s="2">
        <v>0</v>
      </c>
      <c r="J578" s="2">
        <v>0</v>
      </c>
      <c r="K578" s="2">
        <v>0</v>
      </c>
      <c r="L578" s="2">
        <v>0</v>
      </c>
      <c r="M578" s="2">
        <v>0</v>
      </c>
      <c r="N578" s="2">
        <v>0</v>
      </c>
    </row>
    <row r="579" spans="1:14" x14ac:dyDescent="0.25">
      <c r="A579" s="59" t="s">
        <v>750</v>
      </c>
      <c r="B579" s="2">
        <v>0</v>
      </c>
      <c r="C579" s="2">
        <v>0</v>
      </c>
      <c r="D579" s="10">
        <v>1.4630000000000001</v>
      </c>
      <c r="E579" s="2">
        <v>0</v>
      </c>
      <c r="F579" s="2">
        <v>0</v>
      </c>
      <c r="G579" s="2">
        <v>0</v>
      </c>
      <c r="H579" s="2">
        <v>0</v>
      </c>
      <c r="I579" s="2">
        <v>0</v>
      </c>
      <c r="J579" s="2">
        <v>0</v>
      </c>
      <c r="K579" s="2">
        <v>0</v>
      </c>
      <c r="L579" s="2">
        <v>0</v>
      </c>
      <c r="M579" s="2">
        <v>0</v>
      </c>
      <c r="N579" s="2">
        <v>0</v>
      </c>
    </row>
    <row r="580" spans="1:14" x14ac:dyDescent="0.25">
      <c r="A580" s="59" t="s">
        <v>834</v>
      </c>
      <c r="B580" s="2">
        <v>0</v>
      </c>
      <c r="C580" s="2">
        <v>0</v>
      </c>
      <c r="D580" s="10">
        <v>1.4630000000000001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0</v>
      </c>
      <c r="N580" s="2">
        <v>0</v>
      </c>
    </row>
    <row r="581" spans="1:14" x14ac:dyDescent="0.25">
      <c r="A581" s="59" t="s">
        <v>751</v>
      </c>
      <c r="B581" s="2">
        <v>0</v>
      </c>
      <c r="C581" s="2">
        <v>0</v>
      </c>
      <c r="D581" s="10">
        <v>1.4630000000000001</v>
      </c>
      <c r="E581" s="2">
        <v>0</v>
      </c>
      <c r="F581" s="2">
        <v>0</v>
      </c>
      <c r="G581" s="2">
        <v>0</v>
      </c>
      <c r="H581" s="2">
        <v>0</v>
      </c>
      <c r="I581" s="2">
        <v>0</v>
      </c>
      <c r="J581" s="2">
        <v>0</v>
      </c>
      <c r="K581" s="2">
        <v>0</v>
      </c>
      <c r="L581" s="2">
        <v>0</v>
      </c>
      <c r="M581" s="2">
        <v>0</v>
      </c>
      <c r="N581" s="2">
        <v>0</v>
      </c>
    </row>
    <row r="582" spans="1:14" x14ac:dyDescent="0.25">
      <c r="A582" s="59" t="s">
        <v>836</v>
      </c>
      <c r="B582" s="2">
        <v>0</v>
      </c>
      <c r="C582" s="2">
        <v>0</v>
      </c>
      <c r="D582" s="10">
        <v>1.4630000000000001</v>
      </c>
      <c r="E582" s="2">
        <v>0</v>
      </c>
      <c r="F582" s="2">
        <v>0</v>
      </c>
      <c r="G582" s="2">
        <v>0</v>
      </c>
      <c r="H582" s="2">
        <v>0</v>
      </c>
      <c r="I582" s="2">
        <v>0</v>
      </c>
      <c r="J582" s="2">
        <v>0</v>
      </c>
      <c r="K582" s="2">
        <v>0</v>
      </c>
      <c r="L582" s="2">
        <v>0</v>
      </c>
      <c r="M582" s="2">
        <v>0</v>
      </c>
      <c r="N582" s="2">
        <v>0</v>
      </c>
    </row>
    <row r="583" spans="1:14" x14ac:dyDescent="0.25">
      <c r="A583" s="59" t="s">
        <v>752</v>
      </c>
      <c r="B583" s="2">
        <v>0</v>
      </c>
      <c r="C583" s="2">
        <v>0</v>
      </c>
      <c r="D583" s="10">
        <v>1.4630000000000001</v>
      </c>
      <c r="E583" s="2">
        <v>0</v>
      </c>
      <c r="F583" s="2">
        <v>0</v>
      </c>
      <c r="G583" s="2">
        <v>0</v>
      </c>
      <c r="H583" s="2">
        <v>0</v>
      </c>
      <c r="I583" s="2">
        <v>0</v>
      </c>
      <c r="J583" s="2">
        <v>0</v>
      </c>
      <c r="K583" s="2">
        <v>0</v>
      </c>
      <c r="L583" s="2">
        <v>0</v>
      </c>
      <c r="M583" s="2">
        <v>0</v>
      </c>
      <c r="N583" s="2">
        <v>0</v>
      </c>
    </row>
    <row r="584" spans="1:14" x14ac:dyDescent="0.25">
      <c r="A584" s="59" t="s">
        <v>838</v>
      </c>
      <c r="B584" s="2">
        <v>14768.764348055151</v>
      </c>
      <c r="C584" s="2">
        <v>0</v>
      </c>
      <c r="D584" s="10">
        <v>1.4630000000000001</v>
      </c>
      <c r="E584" s="2">
        <v>4922.9214493517165</v>
      </c>
      <c r="F584" s="2">
        <v>4219.6469565871857</v>
      </c>
      <c r="G584" s="2">
        <v>3692.1910870137881</v>
      </c>
      <c r="H584" s="2">
        <v>3281.947632901145</v>
      </c>
      <c r="I584" s="2">
        <v>2953.7528696110298</v>
      </c>
      <c r="J584" s="2">
        <v>3938.3371594813739</v>
      </c>
      <c r="K584" s="2">
        <v>3375.7175652697488</v>
      </c>
      <c r="L584" s="2">
        <v>2953.7528696110298</v>
      </c>
      <c r="M584" s="2">
        <v>2625.5581063209161</v>
      </c>
      <c r="N584" s="2">
        <v>2363.0022956888238</v>
      </c>
    </row>
    <row r="585" spans="1:14" x14ac:dyDescent="0.25">
      <c r="A585" s="59" t="s">
        <v>753</v>
      </c>
      <c r="B585" s="2">
        <v>0</v>
      </c>
      <c r="C585" s="2">
        <v>0</v>
      </c>
      <c r="D585" s="10">
        <v>1.4630000000000001</v>
      </c>
      <c r="E585" s="2">
        <v>0</v>
      </c>
      <c r="F585" s="2">
        <v>0</v>
      </c>
      <c r="G585" s="2">
        <v>0</v>
      </c>
      <c r="H585" s="2">
        <v>0</v>
      </c>
      <c r="I585" s="2">
        <v>0</v>
      </c>
      <c r="J585" s="2">
        <v>0</v>
      </c>
      <c r="K585" s="2">
        <v>0</v>
      </c>
      <c r="L585" s="2">
        <v>0</v>
      </c>
      <c r="M585" s="2">
        <v>0</v>
      </c>
      <c r="N585" s="2">
        <v>0</v>
      </c>
    </row>
    <row r="586" spans="1:14" x14ac:dyDescent="0.25">
      <c r="A586" s="59" t="s">
        <v>840</v>
      </c>
      <c r="B586" s="2">
        <v>0</v>
      </c>
      <c r="C586" s="2">
        <v>0</v>
      </c>
      <c r="D586" s="10">
        <v>1.4630000000000001</v>
      </c>
      <c r="E586" s="2">
        <v>0</v>
      </c>
      <c r="F586" s="2">
        <v>0</v>
      </c>
      <c r="G586" s="2">
        <v>0</v>
      </c>
      <c r="H586" s="2">
        <v>0</v>
      </c>
      <c r="I586" s="2">
        <v>0</v>
      </c>
      <c r="J586" s="2">
        <v>0</v>
      </c>
      <c r="K586" s="2">
        <v>0</v>
      </c>
      <c r="L586" s="2">
        <v>0</v>
      </c>
      <c r="M586" s="2">
        <v>0</v>
      </c>
      <c r="N586" s="2">
        <v>0</v>
      </c>
    </row>
    <row r="587" spans="1:14" x14ac:dyDescent="0.25">
      <c r="A587" s="59" t="s">
        <v>754</v>
      </c>
      <c r="B587" s="2">
        <v>0</v>
      </c>
      <c r="C587" s="2">
        <v>0</v>
      </c>
      <c r="D587" s="10">
        <v>1.4630000000000001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  <c r="L587" s="2">
        <v>0</v>
      </c>
      <c r="M587" s="2">
        <v>0</v>
      </c>
      <c r="N587" s="2">
        <v>0</v>
      </c>
    </row>
    <row r="588" spans="1:14" x14ac:dyDescent="0.25">
      <c r="A588" s="59" t="s">
        <v>842</v>
      </c>
      <c r="B588" s="2">
        <v>0</v>
      </c>
      <c r="C588" s="2">
        <v>0</v>
      </c>
      <c r="D588" s="10">
        <v>1.4630000000000001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</row>
    <row r="589" spans="1:14" x14ac:dyDescent="0.25">
      <c r="A589" s="59" t="s">
        <v>662</v>
      </c>
      <c r="B589" s="2">
        <v>0</v>
      </c>
      <c r="C589" s="2">
        <v>0</v>
      </c>
      <c r="D589" s="10">
        <v>1.4630000000000001</v>
      </c>
      <c r="E589" s="2">
        <v>0</v>
      </c>
      <c r="F589" s="2">
        <v>0</v>
      </c>
      <c r="G589" s="2">
        <v>0</v>
      </c>
      <c r="H589" s="2">
        <v>0</v>
      </c>
      <c r="I589" s="2">
        <v>0</v>
      </c>
      <c r="J589" s="2">
        <v>0</v>
      </c>
      <c r="K589" s="2">
        <v>0</v>
      </c>
      <c r="L589" s="2">
        <v>0</v>
      </c>
      <c r="M589" s="2">
        <v>0</v>
      </c>
      <c r="N589" s="2">
        <v>0</v>
      </c>
    </row>
    <row r="590" spans="1:14" x14ac:dyDescent="0.25">
      <c r="A590" s="59" t="s">
        <v>844</v>
      </c>
      <c r="B590" s="2">
        <v>0</v>
      </c>
      <c r="C590" s="2">
        <v>0</v>
      </c>
      <c r="D590" s="10">
        <v>1.4630000000000001</v>
      </c>
      <c r="E590" s="2">
        <v>0</v>
      </c>
      <c r="F590" s="2">
        <v>0</v>
      </c>
      <c r="G590" s="2">
        <v>0</v>
      </c>
      <c r="H590" s="2">
        <v>0</v>
      </c>
      <c r="I590" s="2">
        <v>0</v>
      </c>
      <c r="J590" s="2">
        <v>0</v>
      </c>
      <c r="K590" s="2">
        <v>0</v>
      </c>
      <c r="L590" s="2">
        <v>0</v>
      </c>
      <c r="M590" s="2">
        <v>0</v>
      </c>
      <c r="N590" s="2">
        <v>0</v>
      </c>
    </row>
    <row r="591" spans="1:14" x14ac:dyDescent="0.25">
      <c r="A591" s="59" t="s">
        <v>648</v>
      </c>
      <c r="B591" s="2">
        <v>0</v>
      </c>
      <c r="C591" s="2">
        <v>0</v>
      </c>
      <c r="D591" s="10">
        <v>1.4630000000000001</v>
      </c>
      <c r="E591" s="2">
        <v>0</v>
      </c>
      <c r="F591" s="2">
        <v>0</v>
      </c>
      <c r="G591" s="2">
        <v>0</v>
      </c>
      <c r="H591" s="2">
        <v>0</v>
      </c>
      <c r="I591" s="2">
        <v>0</v>
      </c>
      <c r="J591" s="2">
        <v>0</v>
      </c>
      <c r="K591" s="2">
        <v>0</v>
      </c>
      <c r="L591" s="2">
        <v>0</v>
      </c>
      <c r="M591" s="2">
        <v>0</v>
      </c>
      <c r="N591" s="2">
        <v>0</v>
      </c>
    </row>
    <row r="592" spans="1:14" x14ac:dyDescent="0.25">
      <c r="A592" s="59" t="s">
        <v>846</v>
      </c>
      <c r="B592" s="2"/>
      <c r="C592" s="2"/>
      <c r="D592" s="10">
        <v>1.4630000000000001</v>
      </c>
      <c r="E592" s="2"/>
      <c r="F592" s="2"/>
      <c r="G592" s="2"/>
      <c r="H592" s="2"/>
      <c r="I592" s="2"/>
      <c r="J592" s="2"/>
      <c r="K592" s="2"/>
      <c r="L592" s="2"/>
      <c r="M592" s="2"/>
      <c r="N592" s="2"/>
    </row>
    <row r="593" spans="1:14" x14ac:dyDescent="0.25">
      <c r="A593" s="59" t="s">
        <v>757</v>
      </c>
      <c r="B593" s="2">
        <v>0</v>
      </c>
      <c r="C593" s="2">
        <v>0</v>
      </c>
      <c r="D593" s="10">
        <v>1.4630000000000001</v>
      </c>
      <c r="E593" s="2">
        <v>0</v>
      </c>
      <c r="F593" s="2">
        <v>0</v>
      </c>
      <c r="G593" s="2">
        <v>0</v>
      </c>
      <c r="H593" s="2">
        <v>0</v>
      </c>
      <c r="I593" s="2">
        <v>0</v>
      </c>
      <c r="J593" s="2">
        <v>0</v>
      </c>
      <c r="K593" s="2">
        <v>0</v>
      </c>
      <c r="L593" s="2">
        <v>0</v>
      </c>
      <c r="M593" s="2">
        <v>0</v>
      </c>
      <c r="N593" s="2">
        <v>0</v>
      </c>
    </row>
    <row r="594" spans="1:14" x14ac:dyDescent="0.25">
      <c r="A594" s="59" t="s">
        <v>847</v>
      </c>
      <c r="B594" s="2"/>
      <c r="C594" s="2"/>
      <c r="D594" s="10">
        <v>1.4630000000000001</v>
      </c>
      <c r="E594" s="2"/>
      <c r="F594" s="2"/>
      <c r="G594" s="2"/>
      <c r="H594" s="2"/>
      <c r="I594" s="2"/>
      <c r="J594" s="2"/>
      <c r="K594" s="2"/>
      <c r="L594" s="2"/>
      <c r="M594" s="2"/>
      <c r="N594" s="2"/>
    </row>
    <row r="595" spans="1:14" x14ac:dyDescent="0.25">
      <c r="A595" s="59" t="s">
        <v>758</v>
      </c>
      <c r="B595" s="2">
        <v>0</v>
      </c>
      <c r="C595" s="2">
        <v>0</v>
      </c>
      <c r="D595" s="10">
        <v>1.4630000000000001</v>
      </c>
      <c r="E595" s="2">
        <v>0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</row>
    <row r="596" spans="1:14" x14ac:dyDescent="0.25">
      <c r="A596" s="59" t="s">
        <v>849</v>
      </c>
      <c r="B596" s="2"/>
      <c r="C596" s="2"/>
      <c r="D596" s="10">
        <v>1.4630000000000001</v>
      </c>
      <c r="E596" s="2"/>
      <c r="F596" s="2"/>
      <c r="G596" s="2"/>
      <c r="H596" s="2"/>
      <c r="I596" s="2"/>
      <c r="J596" s="2"/>
      <c r="K596" s="2"/>
      <c r="L596" s="2"/>
      <c r="M596" s="2"/>
      <c r="N596" s="2"/>
    </row>
    <row r="597" spans="1:14" x14ac:dyDescent="0.25">
      <c r="A597" s="59" t="s">
        <v>759</v>
      </c>
      <c r="B597" s="2">
        <v>0</v>
      </c>
      <c r="C597" s="2">
        <v>0</v>
      </c>
      <c r="D597" s="10">
        <v>1.4630000000000001</v>
      </c>
      <c r="E597" s="2">
        <v>0</v>
      </c>
      <c r="F597" s="2">
        <v>0</v>
      </c>
      <c r="G597" s="2">
        <v>0</v>
      </c>
      <c r="H597" s="2">
        <v>0</v>
      </c>
      <c r="I597" s="2">
        <v>0</v>
      </c>
      <c r="J597" s="2">
        <v>0</v>
      </c>
      <c r="K597" s="2">
        <v>0</v>
      </c>
      <c r="L597" s="2">
        <v>0</v>
      </c>
      <c r="M597" s="2">
        <v>0</v>
      </c>
      <c r="N597" s="2">
        <v>0</v>
      </c>
    </row>
    <row r="598" spans="1:14" x14ac:dyDescent="0.25">
      <c r="A598" s="59" t="s">
        <v>851</v>
      </c>
      <c r="B598" s="2"/>
      <c r="C598" s="2"/>
      <c r="D598" s="10">
        <v>1.4630000000000001</v>
      </c>
      <c r="E598" s="2"/>
      <c r="F598" s="2"/>
      <c r="G598" s="2"/>
      <c r="H598" s="2"/>
      <c r="I598" s="2"/>
      <c r="J598" s="2"/>
      <c r="K598" s="2"/>
      <c r="L598" s="2"/>
      <c r="M598" s="2"/>
      <c r="N598" s="2"/>
    </row>
    <row r="599" spans="1:14" x14ac:dyDescent="0.25">
      <c r="A599" s="59" t="s">
        <v>760</v>
      </c>
      <c r="B599" s="2">
        <v>0</v>
      </c>
      <c r="C599" s="2">
        <v>0</v>
      </c>
      <c r="D599" s="10">
        <v>1.4630000000000001</v>
      </c>
      <c r="E599" s="2">
        <v>0</v>
      </c>
      <c r="F599" s="2">
        <v>0</v>
      </c>
      <c r="G599" s="2">
        <v>0</v>
      </c>
      <c r="H599" s="2">
        <v>0</v>
      </c>
      <c r="I599" s="2">
        <v>0</v>
      </c>
      <c r="J599" s="2">
        <v>0</v>
      </c>
      <c r="K599" s="2">
        <v>0</v>
      </c>
      <c r="L599" s="2">
        <v>0</v>
      </c>
      <c r="M599" s="2">
        <v>0</v>
      </c>
      <c r="N599" s="2">
        <v>0</v>
      </c>
    </row>
    <row r="600" spans="1:14" x14ac:dyDescent="0.25">
      <c r="A600" s="59" t="s">
        <v>853</v>
      </c>
      <c r="B600" s="2"/>
      <c r="C600" s="2"/>
      <c r="D600" s="10">
        <v>1.4630000000000001</v>
      </c>
      <c r="E600" s="2"/>
      <c r="F600" s="2"/>
      <c r="G600" s="2"/>
      <c r="H600" s="2"/>
      <c r="I600" s="2"/>
      <c r="J600" s="2"/>
      <c r="K600" s="2"/>
      <c r="L600" s="2"/>
      <c r="M600" s="2"/>
      <c r="N600" s="2"/>
    </row>
    <row r="601" spans="1:14" x14ac:dyDescent="0.25">
      <c r="A601" s="59" t="s">
        <v>761</v>
      </c>
      <c r="B601" s="2">
        <v>0</v>
      </c>
      <c r="C601" s="2">
        <v>0</v>
      </c>
      <c r="D601" s="10">
        <v>1.4630000000000001</v>
      </c>
      <c r="E601" s="2">
        <v>0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0</v>
      </c>
      <c r="M601" s="2">
        <v>0</v>
      </c>
      <c r="N601" s="2">
        <v>0</v>
      </c>
    </row>
    <row r="602" spans="1:14" x14ac:dyDescent="0.25">
      <c r="A602" s="59" t="s">
        <v>855</v>
      </c>
      <c r="B602" s="2"/>
      <c r="C602" s="2"/>
      <c r="D602" s="10">
        <v>1.4630000000000001</v>
      </c>
      <c r="E602" s="2"/>
      <c r="F602" s="2"/>
      <c r="G602" s="2"/>
      <c r="H602" s="2"/>
      <c r="I602" s="2"/>
      <c r="J602" s="2"/>
      <c r="K602" s="2"/>
      <c r="L602" s="2"/>
      <c r="M602" s="2"/>
      <c r="N602" s="2"/>
    </row>
    <row r="603" spans="1:14" x14ac:dyDescent="0.25">
      <c r="A603" s="59" t="s">
        <v>762</v>
      </c>
      <c r="B603" s="2">
        <v>4.2147894172322078E-2</v>
      </c>
      <c r="C603" s="2">
        <v>0</v>
      </c>
      <c r="D603" s="10">
        <v>1.4630000000000001</v>
      </c>
      <c r="E603" s="2">
        <v>1.4049298057440689E-2</v>
      </c>
      <c r="F603" s="2">
        <v>1.204225547780631E-2</v>
      </c>
      <c r="G603" s="2">
        <v>1.053697354308052E-2</v>
      </c>
      <c r="H603" s="2">
        <v>9.3661987049604625E-3</v>
      </c>
      <c r="I603" s="2">
        <v>8.429578834464416E-3</v>
      </c>
      <c r="J603" s="2">
        <v>1.1239438445952561E-2</v>
      </c>
      <c r="K603" s="2">
        <v>9.6338043822450474E-3</v>
      </c>
      <c r="L603" s="2">
        <v>8.429578834464416E-3</v>
      </c>
      <c r="M603" s="2">
        <v>7.4929589639683696E-3</v>
      </c>
      <c r="N603" s="2">
        <v>6.743663067571533E-3</v>
      </c>
    </row>
    <row r="604" spans="1:14" x14ac:dyDescent="0.25">
      <c r="A604" s="59" t="s">
        <v>857</v>
      </c>
      <c r="B604" s="2"/>
      <c r="C604" s="2"/>
      <c r="D604" s="10">
        <v>1.4630000000000001</v>
      </c>
      <c r="E604" s="2"/>
      <c r="F604" s="2"/>
      <c r="G604" s="2"/>
      <c r="H604" s="2"/>
      <c r="I604" s="2"/>
      <c r="J604" s="2"/>
      <c r="K604" s="2"/>
      <c r="L604" s="2"/>
      <c r="M604" s="2"/>
      <c r="N604" s="2"/>
    </row>
    <row r="605" spans="1:14" x14ac:dyDescent="0.25">
      <c r="A605" s="59" t="s">
        <v>763</v>
      </c>
      <c r="B605" s="2">
        <v>0</v>
      </c>
      <c r="C605" s="2">
        <v>0</v>
      </c>
      <c r="D605" s="10">
        <v>1.4630000000000001</v>
      </c>
      <c r="E605" s="2">
        <v>0</v>
      </c>
      <c r="F605" s="2">
        <v>0</v>
      </c>
      <c r="G605" s="2">
        <v>0</v>
      </c>
      <c r="H605" s="2">
        <v>0</v>
      </c>
      <c r="I605" s="2">
        <v>0</v>
      </c>
      <c r="J605" s="2">
        <v>0</v>
      </c>
      <c r="K605" s="2">
        <v>0</v>
      </c>
      <c r="L605" s="2">
        <v>0</v>
      </c>
      <c r="M605" s="2">
        <v>0</v>
      </c>
      <c r="N605" s="2">
        <v>0</v>
      </c>
    </row>
    <row r="606" spans="1:14" x14ac:dyDescent="0.25">
      <c r="A606" s="59" t="s">
        <v>859</v>
      </c>
      <c r="B606" s="2"/>
      <c r="C606" s="2"/>
      <c r="D606" s="10">
        <v>1.4630000000000001</v>
      </c>
      <c r="E606" s="2"/>
      <c r="F606" s="2"/>
      <c r="G606" s="2"/>
      <c r="H606" s="2"/>
      <c r="I606" s="2"/>
      <c r="J606" s="2"/>
      <c r="K606" s="2"/>
      <c r="L606" s="2"/>
      <c r="M606" s="2"/>
      <c r="N606" s="2"/>
    </row>
    <row r="607" spans="1:14" x14ac:dyDescent="0.25">
      <c r="A607" s="59" t="s">
        <v>764</v>
      </c>
      <c r="B607" s="2">
        <v>0</v>
      </c>
      <c r="C607" s="2">
        <v>0</v>
      </c>
      <c r="D607" s="10">
        <v>1.4630000000000001</v>
      </c>
      <c r="E607" s="2">
        <v>0</v>
      </c>
      <c r="F607" s="2">
        <v>0</v>
      </c>
      <c r="G607" s="2">
        <v>0</v>
      </c>
      <c r="H607" s="2">
        <v>0</v>
      </c>
      <c r="I607" s="2">
        <v>0</v>
      </c>
      <c r="J607" s="2">
        <v>0</v>
      </c>
      <c r="K607" s="2">
        <v>0</v>
      </c>
      <c r="L607" s="2">
        <v>0</v>
      </c>
      <c r="M607" s="2">
        <v>0</v>
      </c>
      <c r="N607" s="2">
        <v>0</v>
      </c>
    </row>
    <row r="608" spans="1:14" x14ac:dyDescent="0.25">
      <c r="A608" s="59" t="s">
        <v>861</v>
      </c>
      <c r="B608" s="2"/>
      <c r="C608" s="2"/>
      <c r="D608" s="10">
        <v>1.4630000000000001</v>
      </c>
      <c r="E608" s="2"/>
      <c r="F608" s="2"/>
      <c r="G608" s="2"/>
      <c r="H608" s="2"/>
      <c r="I608" s="2"/>
      <c r="J608" s="2"/>
      <c r="K608" s="2"/>
      <c r="L608" s="2"/>
      <c r="M608" s="2"/>
      <c r="N608" s="2"/>
    </row>
    <row r="609" spans="1:14" x14ac:dyDescent="0.25">
      <c r="A609" s="59" t="s">
        <v>765</v>
      </c>
      <c r="B609" s="2">
        <v>0</v>
      </c>
      <c r="C609" s="2">
        <v>0</v>
      </c>
      <c r="D609" s="10">
        <v>1.4630000000000001</v>
      </c>
      <c r="E609" s="2">
        <v>0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</row>
    <row r="610" spans="1:14" x14ac:dyDescent="0.25">
      <c r="A610" s="59" t="s">
        <v>863</v>
      </c>
      <c r="B610" s="2"/>
      <c r="C610" s="2"/>
      <c r="D610" s="10">
        <v>1.4630000000000001</v>
      </c>
      <c r="E610" s="2"/>
      <c r="F610" s="2"/>
      <c r="G610" s="2"/>
      <c r="H610" s="2"/>
      <c r="I610" s="2"/>
      <c r="J610" s="2"/>
      <c r="K610" s="2"/>
      <c r="L610" s="2"/>
      <c r="M610" s="2"/>
      <c r="N610" s="2"/>
    </row>
    <row r="611" spans="1:14" x14ac:dyDescent="0.25">
      <c r="A611" s="59" t="s">
        <v>766</v>
      </c>
      <c r="B611" s="2">
        <v>0</v>
      </c>
      <c r="C611" s="2">
        <v>0</v>
      </c>
      <c r="D611" s="10">
        <v>1.4630000000000001</v>
      </c>
      <c r="E611" s="2">
        <v>0</v>
      </c>
      <c r="F611" s="2">
        <v>0</v>
      </c>
      <c r="G611" s="2">
        <v>0</v>
      </c>
      <c r="H611" s="2">
        <v>0</v>
      </c>
      <c r="I611" s="2">
        <v>0</v>
      </c>
      <c r="J611" s="2">
        <v>0</v>
      </c>
      <c r="K611" s="2">
        <v>0</v>
      </c>
      <c r="L611" s="2">
        <v>0</v>
      </c>
      <c r="M611" s="2">
        <v>0</v>
      </c>
      <c r="N611" s="2">
        <v>0</v>
      </c>
    </row>
    <row r="612" spans="1:14" x14ac:dyDescent="0.25">
      <c r="A612" s="59" t="s">
        <v>865</v>
      </c>
      <c r="B612" s="2"/>
      <c r="C612" s="2"/>
      <c r="D612" s="10">
        <v>1.4630000000000001</v>
      </c>
      <c r="E612" s="2"/>
      <c r="F612" s="2"/>
      <c r="G612" s="2"/>
      <c r="H612" s="2"/>
      <c r="I612" s="2"/>
      <c r="J612" s="2"/>
      <c r="K612" s="2"/>
      <c r="L612" s="2"/>
      <c r="M612" s="2"/>
      <c r="N612" s="2"/>
    </row>
    <row r="613" spans="1:14" x14ac:dyDescent="0.25">
      <c r="A613" s="59" t="s">
        <v>767</v>
      </c>
      <c r="B613" s="2">
        <v>0</v>
      </c>
      <c r="C613" s="2">
        <v>0</v>
      </c>
      <c r="D613" s="10">
        <v>1.4630000000000001</v>
      </c>
      <c r="E613" s="2">
        <v>0</v>
      </c>
      <c r="F613" s="2">
        <v>0</v>
      </c>
      <c r="G613" s="2">
        <v>0</v>
      </c>
      <c r="H613" s="2">
        <v>0</v>
      </c>
      <c r="I613" s="2">
        <v>0</v>
      </c>
      <c r="J613" s="2">
        <v>0</v>
      </c>
      <c r="K613" s="2">
        <v>0</v>
      </c>
      <c r="L613" s="2">
        <v>0</v>
      </c>
      <c r="M613" s="2">
        <v>0</v>
      </c>
      <c r="N613" s="2">
        <v>0</v>
      </c>
    </row>
    <row r="614" spans="1:14" x14ac:dyDescent="0.25">
      <c r="A614" s="59" t="s">
        <v>867</v>
      </c>
      <c r="B614" s="2"/>
      <c r="C614" s="2"/>
      <c r="D614" s="10">
        <v>1.4630000000000001</v>
      </c>
      <c r="E614" s="2"/>
      <c r="F614" s="2"/>
      <c r="G614" s="2"/>
      <c r="H614" s="2"/>
      <c r="I614" s="2"/>
      <c r="J614" s="2"/>
      <c r="K614" s="2"/>
      <c r="L614" s="2"/>
      <c r="M614" s="2"/>
      <c r="N614" s="2"/>
    </row>
    <row r="615" spans="1:14" x14ac:dyDescent="0.25">
      <c r="A615" s="59" t="s">
        <v>768</v>
      </c>
      <c r="B615" s="2">
        <v>0</v>
      </c>
      <c r="C615" s="2">
        <v>0</v>
      </c>
      <c r="D615" s="10">
        <v>1.4630000000000001</v>
      </c>
      <c r="E615" s="2">
        <v>0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  <c r="L615" s="2">
        <v>0</v>
      </c>
      <c r="M615" s="2">
        <v>0</v>
      </c>
      <c r="N615" s="2">
        <v>0</v>
      </c>
    </row>
    <row r="616" spans="1:14" x14ac:dyDescent="0.25">
      <c r="A616" s="59" t="s">
        <v>869</v>
      </c>
      <c r="B616" s="2"/>
      <c r="C616" s="2"/>
      <c r="D616" s="10">
        <v>1.4630000000000001</v>
      </c>
      <c r="E616" s="2"/>
      <c r="F616" s="2"/>
      <c r="G616" s="2"/>
      <c r="H616" s="2"/>
      <c r="I616" s="2"/>
      <c r="J616" s="2"/>
      <c r="K616" s="2"/>
      <c r="L616" s="2"/>
      <c r="M616" s="2"/>
      <c r="N616" s="2"/>
    </row>
    <row r="617" spans="1:14" x14ac:dyDescent="0.25">
      <c r="A617" s="59" t="s">
        <v>769</v>
      </c>
      <c r="B617" s="2">
        <v>0</v>
      </c>
      <c r="C617" s="2">
        <v>0</v>
      </c>
      <c r="D617" s="10">
        <v>1.4630000000000001</v>
      </c>
      <c r="E617" s="2">
        <v>0</v>
      </c>
      <c r="F617" s="2">
        <v>0</v>
      </c>
      <c r="G617" s="2">
        <v>0</v>
      </c>
      <c r="H617" s="2">
        <v>0</v>
      </c>
      <c r="I617" s="2">
        <v>0</v>
      </c>
      <c r="J617" s="2">
        <v>0</v>
      </c>
      <c r="K617" s="2">
        <v>0</v>
      </c>
      <c r="L617" s="2">
        <v>0</v>
      </c>
      <c r="M617" s="2">
        <v>0</v>
      </c>
      <c r="N617" s="2">
        <v>0</v>
      </c>
    </row>
    <row r="618" spans="1:14" x14ac:dyDescent="0.25">
      <c r="A618" s="59" t="s">
        <v>871</v>
      </c>
      <c r="B618" s="2"/>
      <c r="C618" s="2"/>
      <c r="D618" s="10">
        <v>1.4630000000000001</v>
      </c>
      <c r="E618" s="2"/>
      <c r="F618" s="2"/>
      <c r="G618" s="2"/>
      <c r="H618" s="2"/>
      <c r="I618" s="2"/>
      <c r="J618" s="2"/>
      <c r="K618" s="2"/>
      <c r="L618" s="2"/>
      <c r="M618" s="2"/>
      <c r="N618" s="2"/>
    </row>
    <row r="619" spans="1:14" x14ac:dyDescent="0.25">
      <c r="A619" s="59" t="s">
        <v>770</v>
      </c>
      <c r="B619" s="2">
        <v>0</v>
      </c>
      <c r="C619" s="2">
        <v>0</v>
      </c>
      <c r="D619" s="10">
        <v>1.4630000000000001</v>
      </c>
      <c r="E619" s="2">
        <v>0</v>
      </c>
      <c r="F619" s="2">
        <v>0</v>
      </c>
      <c r="G619" s="2">
        <v>0</v>
      </c>
      <c r="H619" s="2">
        <v>0</v>
      </c>
      <c r="I619" s="2">
        <v>0</v>
      </c>
      <c r="J619" s="2">
        <v>0</v>
      </c>
      <c r="K619" s="2">
        <v>0</v>
      </c>
      <c r="L619" s="2">
        <v>0</v>
      </c>
      <c r="M619" s="2">
        <v>0</v>
      </c>
      <c r="N619" s="2">
        <v>0</v>
      </c>
    </row>
    <row r="620" spans="1:14" x14ac:dyDescent="0.25">
      <c r="A620" s="59" t="s">
        <v>873</v>
      </c>
      <c r="B620" s="2"/>
      <c r="C620" s="2"/>
      <c r="D620" s="10">
        <v>1.4630000000000001</v>
      </c>
      <c r="E620" s="2"/>
      <c r="F620" s="2"/>
      <c r="G620" s="2"/>
      <c r="H620" s="2"/>
      <c r="I620" s="2"/>
      <c r="J620" s="2"/>
      <c r="K620" s="2"/>
      <c r="L620" s="2"/>
      <c r="M620" s="2"/>
      <c r="N620" s="2"/>
    </row>
    <row r="621" spans="1:14" x14ac:dyDescent="0.25">
      <c r="A621" s="59" t="s">
        <v>771</v>
      </c>
      <c r="B621" s="2">
        <v>0</v>
      </c>
      <c r="C621" s="2">
        <v>0</v>
      </c>
      <c r="D621" s="10">
        <v>1.4630000000000001</v>
      </c>
      <c r="E621" s="2">
        <v>0</v>
      </c>
      <c r="F621" s="2">
        <v>0</v>
      </c>
      <c r="G621" s="2">
        <v>0</v>
      </c>
      <c r="H621" s="2">
        <v>0</v>
      </c>
      <c r="I621" s="2">
        <v>0</v>
      </c>
      <c r="J621" s="2">
        <v>0</v>
      </c>
      <c r="K621" s="2">
        <v>0</v>
      </c>
      <c r="L621" s="2">
        <v>0</v>
      </c>
      <c r="M621" s="2">
        <v>0</v>
      </c>
      <c r="N621" s="2">
        <v>0</v>
      </c>
    </row>
    <row r="622" spans="1:14" x14ac:dyDescent="0.25">
      <c r="A622" s="59" t="s">
        <v>875</v>
      </c>
      <c r="B622" s="2"/>
      <c r="C622" s="2"/>
      <c r="D622" s="10">
        <v>1.4630000000000001</v>
      </c>
      <c r="E622" s="2"/>
      <c r="F622" s="2"/>
      <c r="G622" s="2"/>
      <c r="H622" s="2"/>
      <c r="I622" s="2"/>
      <c r="J622" s="2"/>
      <c r="K622" s="2"/>
      <c r="L622" s="2"/>
      <c r="M622" s="2"/>
      <c r="N622" s="2"/>
    </row>
    <row r="623" spans="1:14" x14ac:dyDescent="0.25">
      <c r="A623" s="59" t="s">
        <v>772</v>
      </c>
      <c r="B623" s="2">
        <v>0</v>
      </c>
      <c r="C623" s="2">
        <v>0</v>
      </c>
      <c r="D623" s="10">
        <v>1.4630000000000001</v>
      </c>
      <c r="E623" s="2">
        <v>0</v>
      </c>
      <c r="F623" s="2">
        <v>0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  <c r="L623" s="2">
        <v>0</v>
      </c>
      <c r="M623" s="2">
        <v>0</v>
      </c>
      <c r="N623" s="2">
        <v>0</v>
      </c>
    </row>
    <row r="624" spans="1:14" x14ac:dyDescent="0.25">
      <c r="A624" s="59" t="s">
        <v>877</v>
      </c>
      <c r="B624" s="2"/>
      <c r="C624" s="2"/>
      <c r="D624" s="10">
        <v>1.4630000000000001</v>
      </c>
      <c r="E624" s="2"/>
      <c r="F624" s="2"/>
      <c r="G624" s="2"/>
      <c r="H624" s="2"/>
      <c r="I624" s="2"/>
      <c r="J624" s="2"/>
      <c r="K624" s="2"/>
      <c r="L624" s="2"/>
      <c r="M624" s="2"/>
      <c r="N624" s="2"/>
    </row>
    <row r="625" spans="1:14" x14ac:dyDescent="0.25">
      <c r="A625" s="59" t="s">
        <v>773</v>
      </c>
      <c r="B625" s="2">
        <v>0</v>
      </c>
      <c r="C625" s="2">
        <v>0</v>
      </c>
      <c r="D625" s="10">
        <v>1.4630000000000001</v>
      </c>
      <c r="E625" s="2">
        <v>0</v>
      </c>
      <c r="F625" s="2">
        <v>0</v>
      </c>
      <c r="G625" s="2">
        <v>0</v>
      </c>
      <c r="H625" s="2">
        <v>0</v>
      </c>
      <c r="I625" s="2">
        <v>0</v>
      </c>
      <c r="J625" s="2">
        <v>0</v>
      </c>
      <c r="K625" s="2">
        <v>0</v>
      </c>
      <c r="L625" s="2">
        <v>0</v>
      </c>
      <c r="M625" s="2">
        <v>0</v>
      </c>
      <c r="N625" s="2">
        <v>0</v>
      </c>
    </row>
    <row r="626" spans="1:14" x14ac:dyDescent="0.25">
      <c r="A626" s="59" t="s">
        <v>879</v>
      </c>
      <c r="B626" s="2"/>
      <c r="C626" s="2"/>
      <c r="D626" s="10">
        <v>1.4630000000000001</v>
      </c>
      <c r="E626" s="2"/>
      <c r="F626" s="2"/>
      <c r="G626" s="2"/>
      <c r="H626" s="2"/>
      <c r="I626" s="2"/>
      <c r="J626" s="2"/>
      <c r="K626" s="2"/>
      <c r="L626" s="2"/>
      <c r="M626" s="2"/>
      <c r="N626" s="2"/>
    </row>
    <row r="627" spans="1:14" x14ac:dyDescent="0.25">
      <c r="A627" s="59" t="s">
        <v>774</v>
      </c>
      <c r="B627" s="2">
        <v>0</v>
      </c>
      <c r="C627" s="2">
        <v>0</v>
      </c>
      <c r="D627" s="10">
        <v>1.4630000000000001</v>
      </c>
      <c r="E627" s="2">
        <v>0</v>
      </c>
      <c r="F627" s="2">
        <v>0</v>
      </c>
      <c r="G627" s="2">
        <v>0</v>
      </c>
      <c r="H627" s="2">
        <v>0</v>
      </c>
      <c r="I627" s="2">
        <v>0</v>
      </c>
      <c r="J627" s="2">
        <v>0</v>
      </c>
      <c r="K627" s="2">
        <v>0</v>
      </c>
      <c r="L627" s="2">
        <v>0</v>
      </c>
      <c r="M627" s="2">
        <v>0</v>
      </c>
      <c r="N627" s="2">
        <v>0</v>
      </c>
    </row>
    <row r="628" spans="1:14" x14ac:dyDescent="0.25">
      <c r="A628" s="59" t="s">
        <v>881</v>
      </c>
      <c r="B628" s="2"/>
      <c r="C628" s="2"/>
      <c r="D628" s="10">
        <v>1.4630000000000001</v>
      </c>
      <c r="E628" s="2"/>
      <c r="F628" s="2"/>
      <c r="G628" s="2"/>
      <c r="H628" s="2"/>
      <c r="I628" s="2"/>
      <c r="J628" s="2"/>
      <c r="K628" s="2"/>
      <c r="L628" s="2"/>
      <c r="M628" s="2"/>
      <c r="N628" s="2"/>
    </row>
    <row r="629" spans="1:14" x14ac:dyDescent="0.25">
      <c r="A629" s="59" t="s">
        <v>775</v>
      </c>
      <c r="B629" s="2">
        <v>0</v>
      </c>
      <c r="C629" s="2">
        <v>0</v>
      </c>
      <c r="D629" s="10">
        <v>1.4630000000000001</v>
      </c>
      <c r="E629" s="2">
        <v>0</v>
      </c>
      <c r="F629" s="2">
        <v>0</v>
      </c>
      <c r="G629" s="2">
        <v>0</v>
      </c>
      <c r="H629" s="2">
        <v>0</v>
      </c>
      <c r="I629" s="2">
        <v>0</v>
      </c>
      <c r="J629" s="2">
        <v>0</v>
      </c>
      <c r="K629" s="2">
        <v>0</v>
      </c>
      <c r="L629" s="2">
        <v>0</v>
      </c>
      <c r="M629" s="2">
        <v>0</v>
      </c>
      <c r="N629" s="2">
        <v>0</v>
      </c>
    </row>
    <row r="630" spans="1:14" x14ac:dyDescent="0.25">
      <c r="A630" s="59" t="s">
        <v>1291</v>
      </c>
      <c r="B630" s="2"/>
      <c r="C630" s="2"/>
      <c r="D630" s="10">
        <v>1.4630000000000001</v>
      </c>
      <c r="E630" s="2"/>
      <c r="F630" s="2"/>
      <c r="G630" s="2"/>
      <c r="H630" s="2"/>
      <c r="I630" s="2"/>
      <c r="J630" s="2"/>
      <c r="K630" s="2"/>
      <c r="L630" s="2"/>
      <c r="M630" s="2"/>
      <c r="N630" s="2"/>
    </row>
    <row r="631" spans="1:14" x14ac:dyDescent="0.25">
      <c r="A631" s="59" t="s">
        <v>776</v>
      </c>
      <c r="B631" s="2">
        <v>0</v>
      </c>
      <c r="C631" s="2">
        <v>0</v>
      </c>
      <c r="D631" s="10">
        <v>1.4630000000000001</v>
      </c>
      <c r="E631" s="2">
        <v>0</v>
      </c>
      <c r="F631" s="2">
        <v>0</v>
      </c>
      <c r="G631" s="2">
        <v>0</v>
      </c>
      <c r="H631" s="2">
        <v>0</v>
      </c>
      <c r="I631" s="2">
        <v>0</v>
      </c>
      <c r="J631" s="2">
        <v>0</v>
      </c>
      <c r="K631" s="2">
        <v>0</v>
      </c>
      <c r="L631" s="2">
        <v>0</v>
      </c>
      <c r="M631" s="2">
        <v>0</v>
      </c>
      <c r="N631" s="2">
        <v>0</v>
      </c>
    </row>
    <row r="632" spans="1:14" x14ac:dyDescent="0.25">
      <c r="A632" s="59" t="s">
        <v>884</v>
      </c>
      <c r="B632" s="2">
        <v>0</v>
      </c>
      <c r="C632" s="2">
        <v>0</v>
      </c>
      <c r="D632" s="10">
        <v>1.4630000000000001</v>
      </c>
      <c r="E632" s="2">
        <v>0</v>
      </c>
      <c r="F632" s="2">
        <v>0</v>
      </c>
      <c r="G632" s="2">
        <v>0</v>
      </c>
      <c r="H632" s="2">
        <v>0</v>
      </c>
      <c r="I632" s="2">
        <v>0</v>
      </c>
      <c r="J632" s="2">
        <v>0</v>
      </c>
      <c r="K632" s="2">
        <v>0</v>
      </c>
      <c r="L632" s="2">
        <v>0</v>
      </c>
      <c r="M632" s="2">
        <v>0</v>
      </c>
      <c r="N632" s="2">
        <v>0</v>
      </c>
    </row>
    <row r="633" spans="1:14" x14ac:dyDescent="0.25">
      <c r="A633" s="59" t="s">
        <v>777</v>
      </c>
      <c r="B633" s="2">
        <v>0</v>
      </c>
      <c r="C633" s="2">
        <v>0</v>
      </c>
      <c r="D633" s="10">
        <v>1.4630000000000001</v>
      </c>
      <c r="E633" s="2">
        <v>0</v>
      </c>
      <c r="F633" s="2">
        <v>0</v>
      </c>
      <c r="G633" s="2">
        <v>0</v>
      </c>
      <c r="H633" s="2">
        <v>0</v>
      </c>
      <c r="I633" s="2">
        <v>0</v>
      </c>
      <c r="J633" s="2">
        <v>0</v>
      </c>
      <c r="K633" s="2">
        <v>0</v>
      </c>
      <c r="L633" s="2">
        <v>0</v>
      </c>
      <c r="M633" s="2">
        <v>0</v>
      </c>
      <c r="N633" s="2">
        <v>0</v>
      </c>
    </row>
    <row r="634" spans="1:14" x14ac:dyDescent="0.25">
      <c r="A634" s="59" t="s">
        <v>886</v>
      </c>
      <c r="B634" s="2"/>
      <c r="C634" s="2"/>
      <c r="D634" s="10">
        <v>1.4630000000000001</v>
      </c>
      <c r="E634" s="2"/>
      <c r="F634" s="2"/>
      <c r="G634" s="2"/>
      <c r="H634" s="2"/>
      <c r="I634" s="2"/>
      <c r="J634" s="2"/>
      <c r="K634" s="2"/>
      <c r="L634" s="2"/>
      <c r="M634" s="2"/>
      <c r="N634" s="2"/>
    </row>
    <row r="635" spans="1:14" x14ac:dyDescent="0.25">
      <c r="A635" s="59" t="s">
        <v>778</v>
      </c>
      <c r="B635" s="2">
        <v>0</v>
      </c>
      <c r="C635" s="2">
        <v>0</v>
      </c>
      <c r="D635" s="10">
        <v>1.4630000000000001</v>
      </c>
      <c r="E635" s="2">
        <v>0</v>
      </c>
      <c r="F635" s="2">
        <v>0</v>
      </c>
      <c r="G635" s="2">
        <v>0</v>
      </c>
      <c r="H635" s="2">
        <v>0</v>
      </c>
      <c r="I635" s="2">
        <v>0</v>
      </c>
      <c r="J635" s="2">
        <v>0</v>
      </c>
      <c r="K635" s="2">
        <v>0</v>
      </c>
      <c r="L635" s="2">
        <v>0</v>
      </c>
      <c r="M635" s="2">
        <v>0</v>
      </c>
      <c r="N635" s="2">
        <v>0</v>
      </c>
    </row>
    <row r="636" spans="1:14" x14ac:dyDescent="0.25">
      <c r="A636" s="59" t="s">
        <v>888</v>
      </c>
      <c r="B636" s="2"/>
      <c r="C636" s="2"/>
      <c r="D636" s="10">
        <v>1.4630000000000001</v>
      </c>
      <c r="E636" s="2"/>
      <c r="F636" s="2"/>
      <c r="G636" s="2"/>
      <c r="H636" s="2"/>
      <c r="I636" s="2"/>
      <c r="J636" s="2"/>
      <c r="K636" s="2"/>
      <c r="L636" s="2"/>
      <c r="M636" s="2"/>
      <c r="N636" s="2"/>
    </row>
    <row r="637" spans="1:14" x14ac:dyDescent="0.25">
      <c r="A637" s="59" t="s">
        <v>779</v>
      </c>
      <c r="B637" s="2">
        <v>0</v>
      </c>
      <c r="C637" s="2">
        <v>0</v>
      </c>
      <c r="D637" s="10">
        <v>1.4630000000000001</v>
      </c>
      <c r="E637" s="2">
        <v>0</v>
      </c>
      <c r="F637" s="2">
        <v>0</v>
      </c>
      <c r="G637" s="2">
        <v>0</v>
      </c>
      <c r="H637" s="2">
        <v>0</v>
      </c>
      <c r="I637" s="2">
        <v>0</v>
      </c>
      <c r="J637" s="2">
        <v>0</v>
      </c>
      <c r="K637" s="2">
        <v>0</v>
      </c>
      <c r="L637" s="2">
        <v>0</v>
      </c>
      <c r="M637" s="2">
        <v>0</v>
      </c>
      <c r="N637" s="2">
        <v>0</v>
      </c>
    </row>
    <row r="638" spans="1:14" x14ac:dyDescent="0.25">
      <c r="A638" s="59" t="s">
        <v>890</v>
      </c>
      <c r="B638" s="2"/>
      <c r="C638" s="2"/>
      <c r="D638" s="10">
        <v>1.4630000000000001</v>
      </c>
      <c r="E638" s="2"/>
      <c r="F638" s="2"/>
      <c r="G638" s="2"/>
      <c r="H638" s="2"/>
      <c r="I638" s="2"/>
      <c r="J638" s="2"/>
      <c r="K638" s="2"/>
      <c r="L638" s="2"/>
      <c r="M638" s="2"/>
      <c r="N638" s="2"/>
    </row>
    <row r="639" spans="1:14" x14ac:dyDescent="0.25">
      <c r="A639" s="59" t="s">
        <v>780</v>
      </c>
      <c r="B639" s="2">
        <v>0</v>
      </c>
      <c r="C639" s="2">
        <v>0</v>
      </c>
      <c r="D639" s="10">
        <v>1.4630000000000001</v>
      </c>
      <c r="E639" s="2">
        <v>0</v>
      </c>
      <c r="F639" s="2">
        <v>0</v>
      </c>
      <c r="G639" s="2">
        <v>0</v>
      </c>
      <c r="H639" s="2">
        <v>0</v>
      </c>
      <c r="I639" s="2">
        <v>0</v>
      </c>
      <c r="J639" s="2">
        <v>0</v>
      </c>
      <c r="K639" s="2">
        <v>0</v>
      </c>
      <c r="L639" s="2">
        <v>0</v>
      </c>
      <c r="M639" s="2">
        <v>0</v>
      </c>
      <c r="N639" s="2">
        <v>0</v>
      </c>
    </row>
    <row r="640" spans="1:14" x14ac:dyDescent="0.25">
      <c r="A640" s="59" t="s">
        <v>892</v>
      </c>
      <c r="B640" s="2"/>
      <c r="C640" s="2"/>
      <c r="D640" s="10">
        <v>1.4630000000000001</v>
      </c>
      <c r="E640" s="2"/>
      <c r="F640" s="2"/>
      <c r="G640" s="2"/>
      <c r="H640" s="2"/>
      <c r="I640" s="2"/>
      <c r="J640" s="2"/>
      <c r="K640" s="2"/>
      <c r="L640" s="2"/>
      <c r="M640" s="2"/>
      <c r="N640" s="2"/>
    </row>
    <row r="641" spans="1:14" x14ac:dyDescent="0.25">
      <c r="A641" s="59" t="s">
        <v>781</v>
      </c>
      <c r="B641" s="2">
        <v>0</v>
      </c>
      <c r="C641" s="2">
        <v>0</v>
      </c>
      <c r="D641" s="10">
        <v>1.4630000000000001</v>
      </c>
      <c r="E641" s="2">
        <v>0</v>
      </c>
      <c r="F641" s="2">
        <v>0</v>
      </c>
      <c r="G641" s="2">
        <v>0</v>
      </c>
      <c r="H641" s="2">
        <v>0</v>
      </c>
      <c r="I641" s="2">
        <v>0</v>
      </c>
      <c r="J641" s="2">
        <v>0</v>
      </c>
      <c r="K641" s="2">
        <v>0</v>
      </c>
      <c r="L641" s="2">
        <v>0</v>
      </c>
      <c r="M641" s="2">
        <v>0</v>
      </c>
      <c r="N641" s="2">
        <v>0</v>
      </c>
    </row>
    <row r="642" spans="1:14" x14ac:dyDescent="0.25">
      <c r="A642" s="59" t="s">
        <v>894</v>
      </c>
      <c r="B642" s="2"/>
      <c r="C642" s="2"/>
      <c r="D642" s="10">
        <v>1.4630000000000001</v>
      </c>
      <c r="E642" s="2"/>
      <c r="F642" s="2"/>
      <c r="G642" s="2"/>
      <c r="H642" s="2"/>
      <c r="I642" s="2"/>
      <c r="J642" s="2"/>
      <c r="K642" s="2"/>
      <c r="L642" s="2"/>
      <c r="M642" s="2"/>
      <c r="N642" s="2"/>
    </row>
    <row r="643" spans="1:14" x14ac:dyDescent="0.25">
      <c r="A643" s="59" t="s">
        <v>782</v>
      </c>
      <c r="B643" s="2">
        <v>0</v>
      </c>
      <c r="C643" s="2">
        <v>0</v>
      </c>
      <c r="D643" s="10">
        <v>1.4630000000000001</v>
      </c>
      <c r="E643" s="2">
        <v>0</v>
      </c>
      <c r="F643" s="2">
        <v>0</v>
      </c>
      <c r="G643" s="2">
        <v>0</v>
      </c>
      <c r="H643" s="2">
        <v>0</v>
      </c>
      <c r="I643" s="2">
        <v>0</v>
      </c>
      <c r="J643" s="2">
        <v>0</v>
      </c>
      <c r="K643" s="2">
        <v>0</v>
      </c>
      <c r="L643" s="2">
        <v>0</v>
      </c>
      <c r="M643" s="2">
        <v>0</v>
      </c>
      <c r="N643" s="2">
        <v>0</v>
      </c>
    </row>
    <row r="644" spans="1:14" x14ac:dyDescent="0.25">
      <c r="A644" s="59" t="s">
        <v>896</v>
      </c>
      <c r="B644" s="2"/>
      <c r="C644" s="2"/>
      <c r="D644" s="10">
        <v>1.4630000000000001</v>
      </c>
      <c r="E644" s="2"/>
      <c r="F644" s="2"/>
      <c r="G644" s="2"/>
      <c r="H644" s="2"/>
      <c r="I644" s="2"/>
      <c r="J644" s="2"/>
      <c r="K644" s="2"/>
      <c r="L644" s="2"/>
      <c r="M644" s="2"/>
      <c r="N644" s="2"/>
    </row>
    <row r="645" spans="1:14" x14ac:dyDescent="0.25">
      <c r="A645" s="59" t="s">
        <v>783</v>
      </c>
      <c r="B645" s="2">
        <v>0</v>
      </c>
      <c r="C645" s="2">
        <v>0</v>
      </c>
      <c r="D645" s="10">
        <v>1.4630000000000001</v>
      </c>
      <c r="E645" s="2">
        <v>0</v>
      </c>
      <c r="F645" s="2">
        <v>0</v>
      </c>
      <c r="G645" s="2">
        <v>0</v>
      </c>
      <c r="H645" s="2">
        <v>0</v>
      </c>
      <c r="I645" s="2">
        <v>0</v>
      </c>
      <c r="J645" s="2">
        <v>0</v>
      </c>
      <c r="K645" s="2">
        <v>0</v>
      </c>
      <c r="L645" s="2">
        <v>0</v>
      </c>
      <c r="M645" s="2">
        <v>0</v>
      </c>
      <c r="N645" s="2">
        <v>0</v>
      </c>
    </row>
    <row r="646" spans="1:14" x14ac:dyDescent="0.25">
      <c r="A646" s="59" t="s">
        <v>898</v>
      </c>
      <c r="B646" s="2"/>
      <c r="C646" s="2"/>
      <c r="D646" s="10">
        <v>1.4630000000000001</v>
      </c>
      <c r="E646" s="2"/>
      <c r="F646" s="2"/>
      <c r="G646" s="2"/>
      <c r="H646" s="2"/>
      <c r="I646" s="2"/>
      <c r="J646" s="2"/>
      <c r="K646" s="2"/>
      <c r="L646" s="2"/>
      <c r="M646" s="2"/>
      <c r="N646" s="2"/>
    </row>
    <row r="647" spans="1:14" x14ac:dyDescent="0.25">
      <c r="A647" s="59" t="s">
        <v>664</v>
      </c>
      <c r="B647" s="2">
        <v>0</v>
      </c>
      <c r="C647" s="2">
        <v>0</v>
      </c>
      <c r="D647" s="10">
        <v>1.4630000000000001</v>
      </c>
      <c r="E647" s="2">
        <v>0</v>
      </c>
      <c r="F647" s="2">
        <v>0</v>
      </c>
      <c r="G647" s="2">
        <v>0</v>
      </c>
      <c r="H647" s="2">
        <v>0</v>
      </c>
      <c r="I647" s="2">
        <v>0</v>
      </c>
      <c r="J647" s="2">
        <v>0</v>
      </c>
      <c r="K647" s="2">
        <v>0</v>
      </c>
      <c r="L647" s="2">
        <v>0</v>
      </c>
      <c r="M647" s="2">
        <v>0</v>
      </c>
      <c r="N647" s="2">
        <v>0</v>
      </c>
    </row>
    <row r="648" spans="1:14" x14ac:dyDescent="0.25">
      <c r="A648" s="59" t="s">
        <v>900</v>
      </c>
      <c r="B648" s="2"/>
      <c r="C648" s="2"/>
      <c r="D648" s="10">
        <v>1.4630000000000001</v>
      </c>
      <c r="E648" s="2"/>
      <c r="F648" s="2"/>
      <c r="G648" s="2"/>
      <c r="H648" s="2"/>
      <c r="I648" s="2"/>
      <c r="J648" s="2"/>
      <c r="K648" s="2"/>
      <c r="L648" s="2"/>
      <c r="M648" s="2"/>
      <c r="N648" s="2"/>
    </row>
    <row r="649" spans="1:14" x14ac:dyDescent="0.25">
      <c r="A649" s="59" t="s">
        <v>665</v>
      </c>
      <c r="B649" s="2">
        <v>0</v>
      </c>
      <c r="C649" s="2">
        <v>0</v>
      </c>
      <c r="D649" s="10">
        <v>1.4630000000000001</v>
      </c>
      <c r="E649" s="2">
        <v>0</v>
      </c>
      <c r="F649" s="2">
        <v>0</v>
      </c>
      <c r="G649" s="2">
        <v>0</v>
      </c>
      <c r="H649" s="2">
        <v>0</v>
      </c>
      <c r="I649" s="2">
        <v>0</v>
      </c>
      <c r="J649" s="2">
        <v>0</v>
      </c>
      <c r="K649" s="2">
        <v>0</v>
      </c>
      <c r="L649" s="2">
        <v>0</v>
      </c>
      <c r="M649" s="2">
        <v>0</v>
      </c>
      <c r="N649" s="2">
        <v>0</v>
      </c>
    </row>
    <row r="650" spans="1:14" x14ac:dyDescent="0.25">
      <c r="A650" s="59" t="s">
        <v>902</v>
      </c>
      <c r="B650" s="2"/>
      <c r="C650" s="2"/>
      <c r="D650" s="10">
        <v>1.4630000000000001</v>
      </c>
      <c r="E650" s="2"/>
      <c r="F650" s="2"/>
      <c r="G650" s="2"/>
      <c r="H650" s="2"/>
      <c r="I650" s="2"/>
      <c r="J650" s="2"/>
      <c r="K650" s="2"/>
      <c r="L650" s="2"/>
      <c r="M650" s="2"/>
      <c r="N650" s="2"/>
    </row>
    <row r="651" spans="1:14" x14ac:dyDescent="0.25">
      <c r="A651" s="59" t="s">
        <v>666</v>
      </c>
      <c r="B651" s="2">
        <v>0</v>
      </c>
      <c r="C651" s="2">
        <v>0</v>
      </c>
      <c r="D651" s="10">
        <v>1.4630000000000001</v>
      </c>
      <c r="E651" s="2">
        <v>0</v>
      </c>
      <c r="F651" s="2">
        <v>0</v>
      </c>
      <c r="G651" s="2">
        <v>0</v>
      </c>
      <c r="H651" s="2">
        <v>0</v>
      </c>
      <c r="I651" s="2">
        <v>0</v>
      </c>
      <c r="J651" s="2">
        <v>0</v>
      </c>
      <c r="K651" s="2">
        <v>0</v>
      </c>
      <c r="L651" s="2">
        <v>0</v>
      </c>
      <c r="M651" s="2">
        <v>0</v>
      </c>
      <c r="N651" s="2">
        <v>0</v>
      </c>
    </row>
    <row r="652" spans="1:14" x14ac:dyDescent="0.25">
      <c r="A652" s="59" t="s">
        <v>904</v>
      </c>
      <c r="B652" s="2"/>
      <c r="C652" s="2"/>
      <c r="D652" s="10">
        <v>1.4630000000000001</v>
      </c>
      <c r="E652" s="2"/>
      <c r="F652" s="2"/>
      <c r="G652" s="2"/>
      <c r="H652" s="2"/>
      <c r="I652" s="2"/>
      <c r="J652" s="2"/>
      <c r="K652" s="2"/>
      <c r="L652" s="2"/>
      <c r="M652" s="2"/>
      <c r="N652" s="2"/>
    </row>
    <row r="653" spans="1:14" x14ac:dyDescent="0.25">
      <c r="A653" s="59" t="s">
        <v>787</v>
      </c>
      <c r="B653" s="2">
        <v>0</v>
      </c>
      <c r="C653" s="2">
        <v>0</v>
      </c>
      <c r="D653" s="10">
        <v>1.4630000000000001</v>
      </c>
      <c r="E653" s="2">
        <v>0</v>
      </c>
      <c r="F653" s="2">
        <v>0</v>
      </c>
      <c r="G653" s="2">
        <v>0</v>
      </c>
      <c r="H653" s="2">
        <v>0</v>
      </c>
      <c r="I653" s="2">
        <v>0</v>
      </c>
      <c r="J653" s="2">
        <v>0</v>
      </c>
      <c r="K653" s="2">
        <v>0</v>
      </c>
      <c r="L653" s="2">
        <v>0</v>
      </c>
      <c r="M653" s="2">
        <v>0</v>
      </c>
      <c r="N653" s="2">
        <v>0</v>
      </c>
    </row>
    <row r="654" spans="1:14" x14ac:dyDescent="0.25">
      <c r="A654" s="59" t="s">
        <v>905</v>
      </c>
      <c r="B654" s="2">
        <v>0</v>
      </c>
      <c r="C654" s="2">
        <v>0</v>
      </c>
      <c r="D654" s="10">
        <v>1.4630000000000001</v>
      </c>
      <c r="E654" s="2">
        <v>0</v>
      </c>
      <c r="F654" s="2">
        <v>0</v>
      </c>
      <c r="G654" s="2">
        <v>0</v>
      </c>
      <c r="H654" s="2">
        <v>0</v>
      </c>
      <c r="I654" s="2">
        <v>0</v>
      </c>
      <c r="J654" s="2">
        <v>0</v>
      </c>
      <c r="K654" s="2">
        <v>0</v>
      </c>
      <c r="L654" s="2">
        <v>0</v>
      </c>
      <c r="M654" s="2">
        <v>0</v>
      </c>
      <c r="N654" s="2">
        <v>0</v>
      </c>
    </row>
    <row r="655" spans="1:14" x14ac:dyDescent="0.25">
      <c r="A655" s="59" t="s">
        <v>667</v>
      </c>
      <c r="B655" s="2">
        <v>0</v>
      </c>
      <c r="C655" s="2">
        <v>0</v>
      </c>
      <c r="D655" s="10">
        <v>1.4630000000000001</v>
      </c>
      <c r="E655" s="2">
        <v>0</v>
      </c>
      <c r="F655" s="2">
        <v>0</v>
      </c>
      <c r="G655" s="2">
        <v>0</v>
      </c>
      <c r="H655" s="2">
        <v>0</v>
      </c>
      <c r="I655" s="2">
        <v>0</v>
      </c>
      <c r="J655" s="2">
        <v>0</v>
      </c>
      <c r="K655" s="2">
        <v>0</v>
      </c>
      <c r="L655" s="2">
        <v>0</v>
      </c>
      <c r="M655" s="2">
        <v>0</v>
      </c>
      <c r="N655" s="2">
        <v>0</v>
      </c>
    </row>
    <row r="656" spans="1:14" x14ac:dyDescent="0.25">
      <c r="A656" s="59" t="s">
        <v>907</v>
      </c>
      <c r="B656" s="2"/>
      <c r="C656" s="2"/>
      <c r="D656" s="10">
        <v>1.4630000000000001</v>
      </c>
      <c r="E656" s="2"/>
      <c r="F656" s="2"/>
      <c r="G656" s="2"/>
      <c r="H656" s="2"/>
      <c r="I656" s="2"/>
      <c r="J656" s="2"/>
      <c r="K656" s="2"/>
      <c r="L656" s="2"/>
      <c r="M656" s="2"/>
      <c r="N656" s="2"/>
    </row>
    <row r="657" spans="1:14" x14ac:dyDescent="0.25">
      <c r="A657" s="59" t="s">
        <v>933</v>
      </c>
      <c r="B657" s="2"/>
      <c r="C657" s="2"/>
      <c r="D657" s="10">
        <v>1.4630000000000001</v>
      </c>
      <c r="E657" s="2"/>
      <c r="F657" s="2"/>
      <c r="G657" s="2"/>
      <c r="H657" s="2"/>
      <c r="I657" s="2"/>
      <c r="J657" s="2"/>
      <c r="K657" s="2"/>
      <c r="L657" s="2"/>
      <c r="M657" s="2"/>
      <c r="N657" s="2"/>
    </row>
    <row r="658" spans="1:14" x14ac:dyDescent="0.25">
      <c r="A658" s="59" t="s">
        <v>909</v>
      </c>
      <c r="B658" s="2"/>
      <c r="C658" s="2"/>
      <c r="D658" s="10">
        <v>1.4630000000000001</v>
      </c>
      <c r="E658" s="2"/>
      <c r="F658" s="2"/>
      <c r="G658" s="2"/>
      <c r="H658" s="2"/>
      <c r="I658" s="2"/>
      <c r="J658" s="2"/>
      <c r="K658" s="2"/>
      <c r="L658" s="2"/>
      <c r="M658" s="2"/>
      <c r="N658" s="2"/>
    </row>
    <row r="659" spans="1:14" x14ac:dyDescent="0.25">
      <c r="A659" s="59" t="s">
        <v>934</v>
      </c>
      <c r="B659" s="2"/>
      <c r="C659" s="2"/>
      <c r="D659" s="10">
        <v>1.4630000000000001</v>
      </c>
      <c r="E659" s="2"/>
      <c r="F659" s="2"/>
      <c r="G659" s="2"/>
      <c r="H659" s="2"/>
      <c r="I659" s="2"/>
      <c r="J659" s="2"/>
      <c r="K659" s="2"/>
      <c r="L659" s="2"/>
      <c r="M659" s="2"/>
      <c r="N659" s="2"/>
    </row>
    <row r="660" spans="1:14" x14ac:dyDescent="0.25">
      <c r="A660" s="59" t="s">
        <v>911</v>
      </c>
      <c r="B660" s="2"/>
      <c r="C660" s="2"/>
      <c r="D660" s="10">
        <v>1.4630000000000001</v>
      </c>
      <c r="E660" s="2"/>
      <c r="F660" s="2"/>
      <c r="G660" s="2"/>
      <c r="H660" s="2"/>
      <c r="I660" s="2"/>
      <c r="J660" s="2"/>
      <c r="K660" s="2"/>
      <c r="L660" s="2"/>
      <c r="M660" s="2"/>
      <c r="N660" s="2"/>
    </row>
    <row r="661" spans="1:14" x14ac:dyDescent="0.25">
      <c r="A661" s="59" t="s">
        <v>936</v>
      </c>
      <c r="B661" s="2"/>
      <c r="C661" s="2"/>
      <c r="D661" s="10">
        <v>1.4630000000000001</v>
      </c>
      <c r="E661" s="2"/>
      <c r="F661" s="2"/>
      <c r="G661" s="2"/>
      <c r="H661" s="2"/>
      <c r="I661" s="2"/>
      <c r="J661" s="2"/>
      <c r="K661" s="2"/>
      <c r="L661" s="2"/>
      <c r="M661" s="2"/>
      <c r="N661" s="2"/>
    </row>
    <row r="662" spans="1:14" x14ac:dyDescent="0.25">
      <c r="A662" s="59" t="s">
        <v>913</v>
      </c>
      <c r="B662" s="2"/>
      <c r="C662" s="2"/>
      <c r="D662" s="10">
        <v>1.4630000000000001</v>
      </c>
      <c r="E662" s="2"/>
      <c r="F662" s="2"/>
      <c r="G662" s="2"/>
      <c r="H662" s="2"/>
      <c r="I662" s="2"/>
      <c r="J662" s="2"/>
      <c r="K662" s="2"/>
      <c r="L662" s="2"/>
      <c r="M662" s="2"/>
      <c r="N662" s="2"/>
    </row>
    <row r="663" spans="1:14" x14ac:dyDescent="0.25">
      <c r="A663" s="59" t="s">
        <v>938</v>
      </c>
      <c r="B663" s="2"/>
      <c r="C663" s="2"/>
      <c r="D663" s="10">
        <v>1.4630000000000001</v>
      </c>
      <c r="E663" s="2"/>
      <c r="F663" s="2"/>
      <c r="G663" s="2"/>
      <c r="H663" s="2"/>
      <c r="I663" s="2"/>
      <c r="J663" s="2"/>
      <c r="K663" s="2"/>
      <c r="L663" s="2"/>
      <c r="M663" s="2"/>
      <c r="N663" s="2"/>
    </row>
    <row r="664" spans="1:14" x14ac:dyDescent="0.25">
      <c r="A664" s="59" t="s">
        <v>915</v>
      </c>
      <c r="B664" s="2"/>
      <c r="C664" s="2"/>
      <c r="D664" s="10">
        <v>1.4630000000000001</v>
      </c>
      <c r="E664" s="2"/>
      <c r="F664" s="2"/>
      <c r="G664" s="2"/>
      <c r="H664" s="2"/>
      <c r="I664" s="2"/>
      <c r="J664" s="2"/>
      <c r="K664" s="2"/>
      <c r="L664" s="2"/>
      <c r="M664" s="2"/>
      <c r="N664" s="2"/>
    </row>
    <row r="665" spans="1:14" x14ac:dyDescent="0.25">
      <c r="A665" s="59" t="s">
        <v>940</v>
      </c>
      <c r="B665" s="2"/>
      <c r="C665" s="2"/>
      <c r="D665" s="10">
        <v>1.4630000000000001</v>
      </c>
      <c r="E665" s="2"/>
      <c r="F665" s="2"/>
      <c r="G665" s="2"/>
      <c r="H665" s="2"/>
      <c r="I665" s="2"/>
      <c r="J665" s="2"/>
      <c r="K665" s="2"/>
      <c r="L665" s="2"/>
      <c r="M665" s="2"/>
      <c r="N665" s="2"/>
    </row>
    <row r="666" spans="1:14" x14ac:dyDescent="0.25">
      <c r="A666" s="59" t="s">
        <v>917</v>
      </c>
      <c r="B666" s="2"/>
      <c r="C666" s="2"/>
      <c r="D666" s="10">
        <v>1.4630000000000001</v>
      </c>
      <c r="E666" s="2"/>
      <c r="F666" s="2"/>
      <c r="G666" s="2"/>
      <c r="H666" s="2"/>
      <c r="I666" s="2"/>
      <c r="J666" s="2"/>
      <c r="K666" s="2"/>
      <c r="L666" s="2"/>
      <c r="M666" s="2"/>
      <c r="N666" s="2"/>
    </row>
    <row r="667" spans="1:14" x14ac:dyDescent="0.25">
      <c r="A667" s="59" t="s">
        <v>942</v>
      </c>
      <c r="B667" s="2"/>
      <c r="C667" s="2"/>
      <c r="D667" s="10">
        <v>1.4630000000000001</v>
      </c>
      <c r="E667" s="2"/>
      <c r="F667" s="2"/>
      <c r="G667" s="2"/>
      <c r="H667" s="2"/>
      <c r="I667" s="2"/>
      <c r="J667" s="2"/>
      <c r="K667" s="2"/>
      <c r="L667" s="2"/>
      <c r="M667" s="2"/>
      <c r="N667" s="2"/>
    </row>
    <row r="668" spans="1:14" x14ac:dyDescent="0.25">
      <c r="A668" s="59" t="s">
        <v>919</v>
      </c>
      <c r="B668" s="2"/>
      <c r="C668" s="2"/>
      <c r="D668" s="10">
        <v>1.4630000000000001</v>
      </c>
      <c r="E668" s="2"/>
      <c r="F668" s="2"/>
      <c r="G668" s="2"/>
      <c r="H668" s="2"/>
      <c r="I668" s="2"/>
      <c r="J668" s="2"/>
      <c r="K668" s="2"/>
      <c r="L668" s="2"/>
      <c r="M668" s="2"/>
      <c r="N668" s="2"/>
    </row>
    <row r="669" spans="1:14" x14ac:dyDescent="0.25">
      <c r="A669" s="59" t="s">
        <v>944</v>
      </c>
      <c r="B669" s="2"/>
      <c r="C669" s="2"/>
      <c r="D669" s="10">
        <v>1.4630000000000001</v>
      </c>
      <c r="E669" s="2"/>
      <c r="F669" s="2"/>
      <c r="G669" s="2"/>
      <c r="H669" s="2"/>
      <c r="I669" s="2"/>
      <c r="J669" s="2"/>
      <c r="K669" s="2"/>
      <c r="L669" s="2"/>
      <c r="M669" s="2"/>
      <c r="N669" s="2"/>
    </row>
    <row r="670" spans="1:14" x14ac:dyDescent="0.25">
      <c r="A670" s="59" t="s">
        <v>921</v>
      </c>
      <c r="B670" s="2"/>
      <c r="C670" s="2"/>
      <c r="D670" s="10">
        <v>1.4630000000000001</v>
      </c>
      <c r="E670" s="2"/>
      <c r="F670" s="2"/>
      <c r="G670" s="2"/>
      <c r="H670" s="2"/>
      <c r="I670" s="2"/>
      <c r="J670" s="2"/>
      <c r="K670" s="2"/>
      <c r="L670" s="2"/>
      <c r="M670" s="2"/>
      <c r="N670" s="2"/>
    </row>
    <row r="671" spans="1:14" x14ac:dyDescent="0.25">
      <c r="A671" s="59" t="s">
        <v>946</v>
      </c>
      <c r="B671" s="2"/>
      <c r="C671" s="2"/>
      <c r="D671" s="10">
        <v>1.4630000000000001</v>
      </c>
      <c r="E671" s="2"/>
      <c r="F671" s="2"/>
      <c r="G671" s="2"/>
      <c r="H671" s="2"/>
      <c r="I671" s="2"/>
      <c r="J671" s="2"/>
      <c r="K671" s="2"/>
      <c r="L671" s="2"/>
      <c r="M671" s="2"/>
      <c r="N671" s="2"/>
    </row>
    <row r="672" spans="1:14" x14ac:dyDescent="0.25">
      <c r="A672" s="59" t="s">
        <v>923</v>
      </c>
      <c r="B672" s="2"/>
      <c r="C672" s="2"/>
      <c r="D672" s="10">
        <v>1.4630000000000001</v>
      </c>
      <c r="E672" s="2"/>
      <c r="F672" s="2"/>
      <c r="G672" s="2"/>
      <c r="H672" s="2"/>
      <c r="I672" s="2"/>
      <c r="J672" s="2"/>
      <c r="K672" s="2"/>
      <c r="L672" s="2"/>
      <c r="M672" s="2"/>
      <c r="N672" s="2"/>
    </row>
    <row r="673" spans="1:14" x14ac:dyDescent="0.25">
      <c r="A673" s="59" t="s">
        <v>948</v>
      </c>
      <c r="B673" s="2"/>
      <c r="C673" s="2"/>
      <c r="D673" s="10">
        <v>1.4630000000000001</v>
      </c>
      <c r="E673" s="2"/>
      <c r="F673" s="2"/>
      <c r="G673" s="2"/>
      <c r="H673" s="2"/>
      <c r="I673" s="2"/>
      <c r="J673" s="2"/>
      <c r="K673" s="2"/>
      <c r="L673" s="2"/>
      <c r="M673" s="2"/>
      <c r="N673" s="2"/>
    </row>
    <row r="674" spans="1:14" x14ac:dyDescent="0.25">
      <c r="A674" s="59" t="s">
        <v>925</v>
      </c>
      <c r="B674" s="2"/>
      <c r="C674" s="2"/>
      <c r="D674" s="10">
        <v>1.4630000000000001</v>
      </c>
      <c r="E674" s="2"/>
      <c r="F674" s="2"/>
      <c r="G674" s="2"/>
      <c r="H674" s="2"/>
      <c r="I674" s="2"/>
      <c r="J674" s="2"/>
      <c r="K674" s="2"/>
      <c r="L674" s="2"/>
      <c r="M674" s="2"/>
      <c r="N674" s="2"/>
    </row>
    <row r="675" spans="1:14" x14ac:dyDescent="0.25">
      <c r="A675" s="59" t="s">
        <v>1307</v>
      </c>
      <c r="B675" s="2"/>
      <c r="C675" s="2"/>
      <c r="D675" s="10">
        <v>1.4630000000000001</v>
      </c>
      <c r="E675" s="2"/>
      <c r="F675" s="2"/>
      <c r="G675" s="2"/>
      <c r="H675" s="2"/>
      <c r="I675" s="2"/>
      <c r="J675" s="2"/>
      <c r="K675" s="2"/>
      <c r="L675" s="2"/>
      <c r="M675" s="2"/>
      <c r="N675" s="2"/>
    </row>
    <row r="676" spans="1:14" x14ac:dyDescent="0.25">
      <c r="A676" s="59" t="s">
        <v>927</v>
      </c>
      <c r="B676" s="2"/>
      <c r="C676" s="2"/>
      <c r="D676" s="10">
        <v>1.4630000000000001</v>
      </c>
      <c r="E676" s="2"/>
      <c r="F676" s="2"/>
      <c r="G676" s="2"/>
      <c r="H676" s="2"/>
      <c r="I676" s="2"/>
      <c r="J676" s="2"/>
      <c r="K676" s="2"/>
      <c r="L676" s="2"/>
      <c r="M676" s="2"/>
      <c r="N676" s="2"/>
    </row>
    <row r="677" spans="1:14" x14ac:dyDescent="0.25">
      <c r="A677" s="59" t="s">
        <v>951</v>
      </c>
      <c r="B677" s="2"/>
      <c r="C677" s="2"/>
      <c r="D677" s="10">
        <v>1.4630000000000001</v>
      </c>
      <c r="E677" s="2"/>
      <c r="F677" s="2"/>
      <c r="G677" s="2"/>
      <c r="H677" s="2"/>
      <c r="I677" s="2"/>
      <c r="J677" s="2"/>
      <c r="K677" s="2"/>
      <c r="L677" s="2"/>
      <c r="M677" s="2"/>
      <c r="N677" s="2"/>
    </row>
    <row r="678" spans="1:14" x14ac:dyDescent="0.25">
      <c r="A678" s="59" t="s">
        <v>929</v>
      </c>
      <c r="B678" s="2"/>
      <c r="C678" s="2"/>
      <c r="D678" s="10">
        <v>1.4630000000000001</v>
      </c>
      <c r="E678" s="2"/>
      <c r="F678" s="2"/>
      <c r="G678" s="2"/>
      <c r="H678" s="2"/>
      <c r="I678" s="2"/>
      <c r="J678" s="2"/>
      <c r="K678" s="2"/>
      <c r="L678" s="2"/>
      <c r="M678" s="2"/>
      <c r="N678" s="2"/>
    </row>
    <row r="679" spans="1:14" x14ac:dyDescent="0.25">
      <c r="A679" s="59" t="s">
        <v>953</v>
      </c>
      <c r="B679" s="2"/>
      <c r="C679" s="2"/>
      <c r="D679" s="10">
        <v>1.4630000000000001</v>
      </c>
      <c r="E679" s="2"/>
      <c r="F679" s="2"/>
      <c r="G679" s="2"/>
      <c r="H679" s="2"/>
      <c r="I679" s="2"/>
      <c r="J679" s="2"/>
      <c r="K679" s="2"/>
      <c r="L679" s="2"/>
      <c r="M679" s="2"/>
      <c r="N679" s="2"/>
    </row>
    <row r="680" spans="1:14" x14ac:dyDescent="0.25">
      <c r="A680" s="59" t="s">
        <v>931</v>
      </c>
      <c r="B680" s="2"/>
      <c r="C680" s="2"/>
      <c r="D680" s="10">
        <v>1.4630000000000001</v>
      </c>
      <c r="E680" s="2"/>
      <c r="F680" s="2"/>
      <c r="G680" s="2"/>
      <c r="H680" s="2"/>
      <c r="I680" s="2"/>
      <c r="J680" s="2"/>
      <c r="K680" s="2"/>
      <c r="L680" s="2"/>
      <c r="M680" s="2"/>
      <c r="N680" s="2"/>
    </row>
    <row r="681" spans="1:14" x14ac:dyDescent="0.25">
      <c r="A681" s="59" t="s">
        <v>932</v>
      </c>
      <c r="B681" s="2"/>
      <c r="C681" s="2"/>
      <c r="D681" s="10">
        <v>1.4630000000000001</v>
      </c>
      <c r="E681" s="2"/>
      <c r="F681" s="2"/>
      <c r="G681" s="2"/>
      <c r="H681" s="2"/>
      <c r="I681" s="2"/>
      <c r="J681" s="2"/>
      <c r="K681" s="2"/>
      <c r="L681" s="2"/>
      <c r="M681" s="2"/>
      <c r="N681" s="2"/>
    </row>
    <row r="682" spans="1:14" x14ac:dyDescent="0.25">
      <c r="A682" s="59" t="s">
        <v>957</v>
      </c>
      <c r="B682" s="2"/>
      <c r="C682" s="2"/>
      <c r="D682" s="10">
        <v>1.4630000000000001</v>
      </c>
      <c r="E682" s="2"/>
      <c r="F682" s="2"/>
      <c r="G682" s="2"/>
      <c r="H682" s="2"/>
      <c r="I682" s="2"/>
      <c r="J682" s="2"/>
      <c r="K682" s="2"/>
      <c r="L682" s="2"/>
      <c r="M682" s="2"/>
      <c r="N682" s="2"/>
    </row>
    <row r="683" spans="1:14" x14ac:dyDescent="0.25">
      <c r="A683" s="59" t="s">
        <v>955</v>
      </c>
      <c r="B683" s="2"/>
      <c r="C683" s="2"/>
      <c r="D683" s="10">
        <v>1.4630000000000001</v>
      </c>
      <c r="E683" s="2"/>
      <c r="F683" s="2"/>
      <c r="G683" s="2"/>
      <c r="H683" s="2"/>
      <c r="I683" s="2"/>
      <c r="J683" s="2"/>
      <c r="K683" s="2"/>
      <c r="L683" s="2"/>
      <c r="M683" s="2"/>
      <c r="N683" s="2"/>
    </row>
    <row r="684" spans="1:14" x14ac:dyDescent="0.25">
      <c r="A684" s="59" t="s">
        <v>935</v>
      </c>
      <c r="B684" s="2"/>
      <c r="C684" s="2"/>
      <c r="D684" s="10">
        <v>1.4630000000000001</v>
      </c>
      <c r="E684" s="2"/>
      <c r="F684" s="2"/>
      <c r="G684" s="2"/>
      <c r="H684" s="2"/>
      <c r="I684" s="2"/>
      <c r="J684" s="2"/>
      <c r="K684" s="2"/>
      <c r="L684" s="2"/>
      <c r="M684" s="2"/>
      <c r="N684" s="2"/>
    </row>
    <row r="685" spans="1:14" x14ac:dyDescent="0.25">
      <c r="A685" s="59" t="s">
        <v>790</v>
      </c>
      <c r="B685" s="2">
        <v>0</v>
      </c>
      <c r="C685" s="2">
        <v>0</v>
      </c>
      <c r="D685" s="10">
        <v>1.4630000000000001</v>
      </c>
      <c r="E685" s="2">
        <v>0</v>
      </c>
      <c r="F685" s="2">
        <v>0</v>
      </c>
      <c r="G685" s="2">
        <v>0</v>
      </c>
      <c r="H685" s="2">
        <v>0</v>
      </c>
      <c r="I685" s="2">
        <v>0</v>
      </c>
      <c r="J685" s="2">
        <v>0</v>
      </c>
      <c r="K685" s="2">
        <v>0</v>
      </c>
      <c r="L685" s="2">
        <v>0</v>
      </c>
      <c r="M685" s="2">
        <v>0</v>
      </c>
      <c r="N685" s="2">
        <v>0</v>
      </c>
    </row>
    <row r="686" spans="1:14" x14ac:dyDescent="0.25">
      <c r="A686" s="59" t="s">
        <v>937</v>
      </c>
      <c r="B686" s="2"/>
      <c r="C686" s="2"/>
      <c r="D686" s="10">
        <v>1.4630000000000001</v>
      </c>
      <c r="E686" s="2"/>
      <c r="F686" s="2"/>
      <c r="G686" s="2"/>
      <c r="H686" s="2"/>
      <c r="I686" s="2"/>
      <c r="J686" s="2"/>
      <c r="K686" s="2"/>
      <c r="L686" s="2"/>
      <c r="M686" s="2"/>
      <c r="N686" s="2"/>
    </row>
    <row r="687" spans="1:14" x14ac:dyDescent="0.25">
      <c r="A687" s="59" t="s">
        <v>791</v>
      </c>
      <c r="B687" s="2">
        <v>0</v>
      </c>
      <c r="C687" s="2">
        <v>0</v>
      </c>
      <c r="D687" s="10">
        <v>1.4630000000000001</v>
      </c>
      <c r="E687" s="2">
        <v>0</v>
      </c>
      <c r="F687" s="2">
        <v>0</v>
      </c>
      <c r="G687" s="2">
        <v>0</v>
      </c>
      <c r="H687" s="2">
        <v>0</v>
      </c>
      <c r="I687" s="2">
        <v>0</v>
      </c>
      <c r="J687" s="2">
        <v>0</v>
      </c>
      <c r="K687" s="2">
        <v>0</v>
      </c>
      <c r="L687" s="2">
        <v>0</v>
      </c>
      <c r="M687" s="2">
        <v>0</v>
      </c>
      <c r="N687" s="2">
        <v>0</v>
      </c>
    </row>
    <row r="688" spans="1:14" x14ac:dyDescent="0.25">
      <c r="A688" s="59" t="s">
        <v>939</v>
      </c>
      <c r="B688" s="2"/>
      <c r="C688" s="2"/>
      <c r="D688" s="10">
        <v>1.4630000000000001</v>
      </c>
      <c r="E688" s="2"/>
      <c r="F688" s="2"/>
      <c r="G688" s="2"/>
      <c r="H688" s="2"/>
      <c r="I688" s="2"/>
      <c r="J688" s="2"/>
      <c r="K688" s="2"/>
      <c r="L688" s="2"/>
      <c r="M688" s="2"/>
      <c r="N688" s="2"/>
    </row>
    <row r="689" spans="1:14" x14ac:dyDescent="0.25">
      <c r="A689" s="59" t="s">
        <v>792</v>
      </c>
      <c r="B689" s="2">
        <v>0</v>
      </c>
      <c r="C689" s="2">
        <v>0</v>
      </c>
      <c r="D689" s="10">
        <v>1.4630000000000001</v>
      </c>
      <c r="E689" s="2">
        <v>0</v>
      </c>
      <c r="F689" s="2">
        <v>0</v>
      </c>
      <c r="G689" s="2">
        <v>0</v>
      </c>
      <c r="H689" s="2">
        <v>0</v>
      </c>
      <c r="I689" s="2">
        <v>0</v>
      </c>
      <c r="J689" s="2">
        <v>0</v>
      </c>
      <c r="K689" s="2">
        <v>0</v>
      </c>
      <c r="L689" s="2">
        <v>0</v>
      </c>
      <c r="M689" s="2">
        <v>0</v>
      </c>
      <c r="N689" s="2">
        <v>0</v>
      </c>
    </row>
    <row r="690" spans="1:14" x14ac:dyDescent="0.25">
      <c r="A690" s="59" t="s">
        <v>941</v>
      </c>
      <c r="B690" s="2"/>
      <c r="C690" s="2"/>
      <c r="D690" s="10">
        <v>1.4630000000000001</v>
      </c>
      <c r="E690" s="2"/>
      <c r="F690" s="2"/>
      <c r="G690" s="2"/>
      <c r="H690" s="2"/>
      <c r="I690" s="2"/>
      <c r="J690" s="2"/>
      <c r="K690" s="2"/>
      <c r="L690" s="2"/>
      <c r="M690" s="2"/>
      <c r="N690" s="2"/>
    </row>
    <row r="691" spans="1:14" x14ac:dyDescent="0.25">
      <c r="A691" s="59" t="s">
        <v>793</v>
      </c>
      <c r="B691" s="2">
        <v>0</v>
      </c>
      <c r="C691" s="2">
        <v>0</v>
      </c>
      <c r="D691" s="10">
        <v>1.4630000000000001</v>
      </c>
      <c r="E691" s="2">
        <v>0</v>
      </c>
      <c r="F691" s="2">
        <v>0</v>
      </c>
      <c r="G691" s="2">
        <v>0</v>
      </c>
      <c r="H691" s="2">
        <v>0</v>
      </c>
      <c r="I691" s="2">
        <v>0</v>
      </c>
      <c r="J691" s="2">
        <v>0</v>
      </c>
      <c r="K691" s="2">
        <v>0</v>
      </c>
      <c r="L691" s="2">
        <v>0</v>
      </c>
      <c r="M691" s="2">
        <v>0</v>
      </c>
      <c r="N691" s="2">
        <v>0</v>
      </c>
    </row>
    <row r="692" spans="1:14" x14ac:dyDescent="0.25">
      <c r="A692" s="59" t="s">
        <v>943</v>
      </c>
      <c r="B692" s="2"/>
      <c r="C692" s="2"/>
      <c r="D692" s="10">
        <v>1.4630000000000001</v>
      </c>
      <c r="E692" s="2"/>
      <c r="F692" s="2"/>
      <c r="G692" s="2"/>
      <c r="H692" s="2"/>
      <c r="I692" s="2"/>
      <c r="J692" s="2"/>
      <c r="K692" s="2"/>
      <c r="L692" s="2"/>
      <c r="M692" s="2"/>
      <c r="N692" s="2"/>
    </row>
    <row r="693" spans="1:14" x14ac:dyDescent="0.25">
      <c r="A693" s="59" t="s">
        <v>794</v>
      </c>
      <c r="B693" s="2">
        <v>0</v>
      </c>
      <c r="C693" s="2">
        <v>0</v>
      </c>
      <c r="D693" s="10">
        <v>1.4630000000000001</v>
      </c>
      <c r="E693" s="2">
        <v>0</v>
      </c>
      <c r="F693" s="2">
        <v>0</v>
      </c>
      <c r="G693" s="2">
        <v>0</v>
      </c>
      <c r="H693" s="2">
        <v>0</v>
      </c>
      <c r="I693" s="2">
        <v>0</v>
      </c>
      <c r="J693" s="2">
        <v>0</v>
      </c>
      <c r="K693" s="2">
        <v>0</v>
      </c>
      <c r="L693" s="2">
        <v>0</v>
      </c>
      <c r="M693" s="2">
        <v>0</v>
      </c>
      <c r="N693" s="2">
        <v>0</v>
      </c>
    </row>
    <row r="694" spans="1:14" x14ac:dyDescent="0.25">
      <c r="A694" s="59" t="s">
        <v>945</v>
      </c>
      <c r="B694" s="2"/>
      <c r="C694" s="2"/>
      <c r="D694" s="10">
        <v>1.4630000000000001</v>
      </c>
      <c r="E694" s="2"/>
      <c r="F694" s="2"/>
      <c r="G694" s="2"/>
      <c r="H694" s="2"/>
      <c r="I694" s="2"/>
      <c r="J694" s="2"/>
      <c r="K694" s="2"/>
      <c r="L694" s="2"/>
      <c r="M694" s="2"/>
      <c r="N694" s="2"/>
    </row>
    <row r="695" spans="1:14" x14ac:dyDescent="0.25">
      <c r="A695" s="59" t="s">
        <v>795</v>
      </c>
      <c r="B695" s="2">
        <v>0</v>
      </c>
      <c r="C695" s="2">
        <v>0</v>
      </c>
      <c r="D695" s="10">
        <v>1.4630000000000001</v>
      </c>
      <c r="E695" s="2">
        <v>0</v>
      </c>
      <c r="F695" s="2">
        <v>0</v>
      </c>
      <c r="G695" s="2">
        <v>0</v>
      </c>
      <c r="H695" s="2">
        <v>0</v>
      </c>
      <c r="I695" s="2">
        <v>0</v>
      </c>
      <c r="J695" s="2">
        <v>0</v>
      </c>
      <c r="K695" s="2">
        <v>0</v>
      </c>
      <c r="L695" s="2">
        <v>0</v>
      </c>
      <c r="M695" s="2">
        <v>0</v>
      </c>
      <c r="N695" s="2">
        <v>0</v>
      </c>
    </row>
    <row r="696" spans="1:14" x14ac:dyDescent="0.25">
      <c r="A696" s="59" t="s">
        <v>947</v>
      </c>
      <c r="B696" s="2"/>
      <c r="C696" s="2"/>
      <c r="D696" s="10">
        <v>1.4630000000000001</v>
      </c>
      <c r="E696" s="2"/>
      <c r="F696" s="2"/>
      <c r="G696" s="2"/>
      <c r="H696" s="2"/>
      <c r="I696" s="2"/>
      <c r="J696" s="2"/>
      <c r="K696" s="2"/>
      <c r="L696" s="2"/>
      <c r="M696" s="2"/>
      <c r="N696" s="2"/>
    </row>
    <row r="697" spans="1:14" x14ac:dyDescent="0.25">
      <c r="A697" s="59" t="s">
        <v>796</v>
      </c>
      <c r="B697" s="2">
        <v>0</v>
      </c>
      <c r="C697" s="2">
        <v>0</v>
      </c>
      <c r="D697" s="10">
        <v>1.4630000000000001</v>
      </c>
      <c r="E697" s="2">
        <v>0</v>
      </c>
      <c r="F697" s="2">
        <v>0</v>
      </c>
      <c r="G697" s="2">
        <v>0</v>
      </c>
      <c r="H697" s="2">
        <v>0</v>
      </c>
      <c r="I697" s="2">
        <v>0</v>
      </c>
      <c r="J697" s="2">
        <v>0</v>
      </c>
      <c r="K697" s="2">
        <v>0</v>
      </c>
      <c r="L697" s="2">
        <v>0</v>
      </c>
      <c r="M697" s="2">
        <v>0</v>
      </c>
      <c r="N697" s="2">
        <v>0</v>
      </c>
    </row>
    <row r="698" spans="1:14" x14ac:dyDescent="0.25">
      <c r="A698" s="59" t="s">
        <v>949</v>
      </c>
      <c r="B698" s="2"/>
      <c r="C698" s="2"/>
      <c r="D698" s="10">
        <v>1.4630000000000001</v>
      </c>
      <c r="E698" s="2"/>
      <c r="F698" s="2"/>
      <c r="G698" s="2"/>
      <c r="H698" s="2"/>
      <c r="I698" s="2"/>
      <c r="J698" s="2"/>
      <c r="K698" s="2"/>
      <c r="L698" s="2"/>
      <c r="M698" s="2"/>
      <c r="N698" s="2"/>
    </row>
    <row r="699" spans="1:14" x14ac:dyDescent="0.25">
      <c r="A699" s="59" t="s">
        <v>797</v>
      </c>
      <c r="B699" s="2">
        <v>0</v>
      </c>
      <c r="C699" s="2">
        <v>0</v>
      </c>
      <c r="D699" s="10">
        <v>1.4630000000000001</v>
      </c>
      <c r="E699" s="2">
        <v>0</v>
      </c>
      <c r="F699" s="2">
        <v>0</v>
      </c>
      <c r="G699" s="2">
        <v>0</v>
      </c>
      <c r="H699" s="2">
        <v>0</v>
      </c>
      <c r="I699" s="2">
        <v>0</v>
      </c>
      <c r="J699" s="2">
        <v>0</v>
      </c>
      <c r="K699" s="2">
        <v>0</v>
      </c>
      <c r="L699" s="2">
        <v>0</v>
      </c>
      <c r="M699" s="2">
        <v>0</v>
      </c>
      <c r="N699" s="2">
        <v>0</v>
      </c>
    </row>
    <row r="700" spans="1:14" x14ac:dyDescent="0.25">
      <c r="A700" s="59" t="s">
        <v>950</v>
      </c>
      <c r="B700" s="2"/>
      <c r="C700" s="2"/>
      <c r="D700" s="10">
        <v>1.4630000000000001</v>
      </c>
      <c r="E700" s="2"/>
      <c r="F700" s="2"/>
      <c r="G700" s="2"/>
      <c r="H700" s="2"/>
      <c r="I700" s="2"/>
      <c r="J700" s="2"/>
      <c r="K700" s="2"/>
      <c r="L700" s="2"/>
      <c r="M700" s="2"/>
      <c r="N700" s="2"/>
    </row>
    <row r="701" spans="1:14" x14ac:dyDescent="0.25">
      <c r="A701" s="59" t="s">
        <v>798</v>
      </c>
      <c r="B701" s="2">
        <v>0</v>
      </c>
      <c r="C701" s="2">
        <v>0</v>
      </c>
      <c r="D701" s="10">
        <v>1.4630000000000001</v>
      </c>
      <c r="E701" s="2">
        <v>0</v>
      </c>
      <c r="F701" s="2">
        <v>0</v>
      </c>
      <c r="G701" s="2">
        <v>0</v>
      </c>
      <c r="H701" s="2">
        <v>0</v>
      </c>
      <c r="I701" s="2">
        <v>0</v>
      </c>
      <c r="J701" s="2">
        <v>0</v>
      </c>
      <c r="K701" s="2">
        <v>0</v>
      </c>
      <c r="L701" s="2">
        <v>0</v>
      </c>
      <c r="M701" s="2">
        <v>0</v>
      </c>
      <c r="N701" s="2">
        <v>0</v>
      </c>
    </row>
    <row r="702" spans="1:14" x14ac:dyDescent="0.25">
      <c r="A702" s="59" t="s">
        <v>952</v>
      </c>
      <c r="B702" s="2"/>
      <c r="C702" s="2"/>
      <c r="D702" s="10">
        <v>1.4630000000000001</v>
      </c>
      <c r="E702" s="2"/>
      <c r="F702" s="2"/>
      <c r="G702" s="2"/>
      <c r="H702" s="2"/>
      <c r="I702" s="2"/>
      <c r="J702" s="2"/>
      <c r="K702" s="2"/>
      <c r="L702" s="2"/>
      <c r="M702" s="2"/>
      <c r="N702" s="2"/>
    </row>
    <row r="703" spans="1:14" x14ac:dyDescent="0.25">
      <c r="A703" s="59" t="s">
        <v>799</v>
      </c>
      <c r="B703" s="2">
        <v>0</v>
      </c>
      <c r="C703" s="2">
        <v>0</v>
      </c>
      <c r="D703" s="10">
        <v>1.4630000000000001</v>
      </c>
      <c r="E703" s="2">
        <v>0</v>
      </c>
      <c r="F703" s="2">
        <v>0</v>
      </c>
      <c r="G703" s="2">
        <v>0</v>
      </c>
      <c r="H703" s="2">
        <v>0</v>
      </c>
      <c r="I703" s="2">
        <v>0</v>
      </c>
      <c r="J703" s="2">
        <v>0</v>
      </c>
      <c r="K703" s="2">
        <v>0</v>
      </c>
      <c r="L703" s="2">
        <v>0</v>
      </c>
      <c r="M703" s="2">
        <v>0</v>
      </c>
      <c r="N703" s="2">
        <v>0</v>
      </c>
    </row>
    <row r="704" spans="1:14" x14ac:dyDescent="0.25">
      <c r="A704" s="59" t="s">
        <v>954</v>
      </c>
      <c r="B704" s="2"/>
      <c r="C704" s="2"/>
      <c r="D704" s="10">
        <v>1.4630000000000001</v>
      </c>
      <c r="E704" s="2"/>
      <c r="F704" s="2"/>
      <c r="G704" s="2"/>
      <c r="H704" s="2"/>
      <c r="I704" s="2"/>
      <c r="J704" s="2"/>
      <c r="K704" s="2"/>
      <c r="L704" s="2"/>
      <c r="M704" s="2"/>
      <c r="N704" s="2"/>
    </row>
    <row r="705" spans="1:14" x14ac:dyDescent="0.25">
      <c r="A705" s="59" t="s">
        <v>800</v>
      </c>
      <c r="B705" s="2">
        <v>0</v>
      </c>
      <c r="C705" s="2">
        <v>0</v>
      </c>
      <c r="D705" s="10">
        <v>1.4630000000000001</v>
      </c>
      <c r="E705" s="2">
        <v>0</v>
      </c>
      <c r="F705" s="2">
        <v>0</v>
      </c>
      <c r="G705" s="2">
        <v>0</v>
      </c>
      <c r="H705" s="2">
        <v>0</v>
      </c>
      <c r="I705" s="2">
        <v>0</v>
      </c>
      <c r="J705" s="2">
        <v>0</v>
      </c>
      <c r="K705" s="2">
        <v>0</v>
      </c>
      <c r="L705" s="2">
        <v>0</v>
      </c>
      <c r="M705" s="2">
        <v>0</v>
      </c>
      <c r="N705" s="2">
        <v>0</v>
      </c>
    </row>
    <row r="706" spans="1:14" x14ac:dyDescent="0.25">
      <c r="A706" s="59" t="s">
        <v>956</v>
      </c>
      <c r="B706" s="2"/>
      <c r="C706" s="2"/>
      <c r="D706" s="10">
        <v>1.4630000000000001</v>
      </c>
      <c r="E706" s="2"/>
      <c r="F706" s="2"/>
      <c r="G706" s="2"/>
      <c r="H706" s="2"/>
      <c r="I706" s="2"/>
      <c r="J706" s="2"/>
      <c r="K706" s="2"/>
      <c r="L706" s="2"/>
      <c r="M706" s="2"/>
      <c r="N706" s="2"/>
    </row>
    <row r="707" spans="1:14" x14ac:dyDescent="0.25">
      <c r="A707" s="59" t="s">
        <v>801</v>
      </c>
      <c r="B707" s="2">
        <v>0</v>
      </c>
      <c r="C707" s="2">
        <v>0</v>
      </c>
      <c r="D707" s="10">
        <v>1.4630000000000001</v>
      </c>
      <c r="E707" s="2">
        <v>0</v>
      </c>
      <c r="F707" s="2">
        <v>0</v>
      </c>
      <c r="G707" s="2">
        <v>0</v>
      </c>
      <c r="H707" s="2">
        <v>0</v>
      </c>
      <c r="I707" s="2">
        <v>0</v>
      </c>
      <c r="J707" s="2">
        <v>0</v>
      </c>
      <c r="K707" s="2">
        <v>0</v>
      </c>
      <c r="L707" s="2">
        <v>0</v>
      </c>
      <c r="M707" s="2">
        <v>0</v>
      </c>
      <c r="N707" s="2">
        <v>0</v>
      </c>
    </row>
    <row r="708" spans="1:14" x14ac:dyDescent="0.25">
      <c r="A708" s="59" t="s">
        <v>958</v>
      </c>
      <c r="B708" s="2"/>
      <c r="C708" s="2"/>
      <c r="D708" s="10">
        <v>1.4630000000000001</v>
      </c>
      <c r="E708" s="2"/>
      <c r="F708" s="2"/>
      <c r="G708" s="2"/>
      <c r="H708" s="2"/>
      <c r="I708" s="2"/>
      <c r="J708" s="2"/>
      <c r="K708" s="2"/>
      <c r="L708" s="2"/>
      <c r="M708" s="2"/>
      <c r="N708" s="2"/>
    </row>
    <row r="709" spans="1:14" x14ac:dyDescent="0.25">
      <c r="A709" s="59" t="s">
        <v>802</v>
      </c>
      <c r="B709" s="2">
        <v>0</v>
      </c>
      <c r="C709" s="2">
        <v>0</v>
      </c>
      <c r="D709" s="10">
        <v>1.4630000000000001</v>
      </c>
      <c r="E709" s="2">
        <v>0</v>
      </c>
      <c r="F709" s="2">
        <v>0</v>
      </c>
      <c r="G709" s="2">
        <v>0</v>
      </c>
      <c r="H709" s="2">
        <v>0</v>
      </c>
      <c r="I709" s="2">
        <v>0</v>
      </c>
      <c r="J709" s="2">
        <v>0</v>
      </c>
      <c r="K709" s="2">
        <v>0</v>
      </c>
      <c r="L709" s="2">
        <v>0</v>
      </c>
      <c r="M709" s="2">
        <v>0</v>
      </c>
      <c r="N709" s="2">
        <v>0</v>
      </c>
    </row>
    <row r="710" spans="1:14" x14ac:dyDescent="0.25">
      <c r="A710" s="59" t="s">
        <v>644</v>
      </c>
      <c r="B710" s="2">
        <v>0</v>
      </c>
      <c r="C710" s="2">
        <v>0</v>
      </c>
      <c r="D710" s="10">
        <v>1.4630000000000001</v>
      </c>
      <c r="E710" s="2">
        <v>0</v>
      </c>
      <c r="F710" s="2">
        <v>0</v>
      </c>
      <c r="G710" s="2">
        <v>0</v>
      </c>
      <c r="H710" s="2">
        <v>0</v>
      </c>
      <c r="I710" s="2">
        <v>0</v>
      </c>
      <c r="J710" s="2">
        <v>0</v>
      </c>
      <c r="K710" s="2">
        <v>0</v>
      </c>
      <c r="L710" s="2">
        <v>0</v>
      </c>
      <c r="M710" s="2">
        <v>0</v>
      </c>
      <c r="N710" s="2">
        <v>0</v>
      </c>
    </row>
    <row r="711" spans="1:14" x14ac:dyDescent="0.25">
      <c r="A711" s="59" t="s">
        <v>803</v>
      </c>
      <c r="B711" s="2">
        <v>0</v>
      </c>
      <c r="C711" s="2">
        <v>0</v>
      </c>
      <c r="D711" s="10">
        <v>1.4630000000000001</v>
      </c>
      <c r="E711" s="2">
        <v>0</v>
      </c>
      <c r="F711" s="2">
        <v>0</v>
      </c>
      <c r="G711" s="2">
        <v>0</v>
      </c>
      <c r="H711" s="2">
        <v>0</v>
      </c>
      <c r="I711" s="2">
        <v>0</v>
      </c>
      <c r="J711" s="2">
        <v>0</v>
      </c>
      <c r="K711" s="2">
        <v>0</v>
      </c>
      <c r="L711" s="2">
        <v>0</v>
      </c>
      <c r="M711" s="2">
        <v>0</v>
      </c>
      <c r="N711" s="2">
        <v>0</v>
      </c>
    </row>
    <row r="712" spans="1:14" x14ac:dyDescent="0.25">
      <c r="A712" s="59" t="s">
        <v>313</v>
      </c>
      <c r="B712" s="2"/>
      <c r="C712" s="2"/>
      <c r="D712" s="10">
        <v>1.4630000000000001</v>
      </c>
      <c r="E712" s="2"/>
      <c r="F712" s="2"/>
      <c r="G712" s="2"/>
      <c r="H712" s="2"/>
      <c r="I712" s="2"/>
      <c r="J712" s="2"/>
      <c r="K712" s="2"/>
      <c r="L712" s="2"/>
      <c r="M712" s="2"/>
      <c r="N712" s="2"/>
    </row>
    <row r="713" spans="1:14" x14ac:dyDescent="0.25">
      <c r="A713" s="59" t="s">
        <v>384</v>
      </c>
      <c r="B713" s="2">
        <v>0</v>
      </c>
      <c r="C713" s="2">
        <v>0</v>
      </c>
      <c r="D713" s="10">
        <v>1.4630000000000001</v>
      </c>
      <c r="E713" s="2">
        <v>0</v>
      </c>
      <c r="F713" s="2">
        <v>0</v>
      </c>
      <c r="G713" s="2">
        <v>0</v>
      </c>
      <c r="H713" s="2">
        <v>0</v>
      </c>
      <c r="I713" s="2">
        <v>0</v>
      </c>
      <c r="J713" s="2">
        <v>0</v>
      </c>
      <c r="K713" s="2">
        <v>0</v>
      </c>
      <c r="L713" s="2">
        <v>0</v>
      </c>
      <c r="M713" s="2">
        <v>0</v>
      </c>
      <c r="N713" s="2">
        <v>0</v>
      </c>
    </row>
    <row r="714" spans="1:14" x14ac:dyDescent="0.25">
      <c r="A714" s="59" t="s">
        <v>148</v>
      </c>
      <c r="B714" s="2">
        <v>0</v>
      </c>
      <c r="C714" s="2">
        <v>0</v>
      </c>
      <c r="D714" s="10">
        <v>1.4630000000000001</v>
      </c>
      <c r="E714" s="2">
        <v>0</v>
      </c>
      <c r="F714" s="2">
        <v>0</v>
      </c>
      <c r="G714" s="2">
        <v>0</v>
      </c>
      <c r="H714" s="2">
        <v>0</v>
      </c>
      <c r="I714" s="2">
        <v>0</v>
      </c>
      <c r="J714" s="2">
        <v>0</v>
      </c>
      <c r="K714" s="2">
        <v>0</v>
      </c>
      <c r="L714" s="2">
        <v>0</v>
      </c>
      <c r="M714" s="2">
        <v>0</v>
      </c>
      <c r="N714" s="2">
        <v>0</v>
      </c>
    </row>
    <row r="715" spans="1:14" x14ac:dyDescent="0.25">
      <c r="A715" s="59" t="s">
        <v>83</v>
      </c>
      <c r="B715" s="2">
        <v>0</v>
      </c>
      <c r="C715" s="2">
        <v>0</v>
      </c>
      <c r="D715" s="10">
        <v>1.4630000000000001</v>
      </c>
      <c r="E715" s="2">
        <v>0</v>
      </c>
      <c r="F715" s="2">
        <v>0</v>
      </c>
      <c r="G715" s="2">
        <v>0</v>
      </c>
      <c r="H715" s="2">
        <v>0</v>
      </c>
      <c r="I715" s="2">
        <v>0</v>
      </c>
      <c r="J715" s="2">
        <v>0</v>
      </c>
      <c r="K715" s="2">
        <v>0</v>
      </c>
      <c r="L715" s="2">
        <v>0</v>
      </c>
      <c r="M715" s="2">
        <v>0</v>
      </c>
      <c r="N715" s="2">
        <v>0</v>
      </c>
    </row>
    <row r="716" spans="1:14" x14ac:dyDescent="0.25">
      <c r="A716" s="59" t="s">
        <v>621</v>
      </c>
      <c r="B716" s="2">
        <v>0</v>
      </c>
      <c r="C716" s="2">
        <v>0</v>
      </c>
      <c r="D716" s="10">
        <v>1.4630000000000001</v>
      </c>
      <c r="E716" s="2">
        <v>0</v>
      </c>
      <c r="F716" s="2">
        <v>0</v>
      </c>
      <c r="G716" s="2">
        <v>0</v>
      </c>
      <c r="H716" s="2">
        <v>0</v>
      </c>
      <c r="I716" s="2">
        <v>0</v>
      </c>
      <c r="J716" s="2">
        <v>0</v>
      </c>
      <c r="K716" s="2">
        <v>0</v>
      </c>
      <c r="L716" s="2">
        <v>0</v>
      </c>
      <c r="M716" s="2">
        <v>0</v>
      </c>
      <c r="N716" s="2">
        <v>0</v>
      </c>
    </row>
    <row r="717" spans="1:14" x14ac:dyDescent="0.25">
      <c r="A717" s="59" t="s">
        <v>84</v>
      </c>
      <c r="B717" s="2">
        <v>0</v>
      </c>
      <c r="C717" s="2">
        <v>0</v>
      </c>
      <c r="D717" s="10">
        <v>1.4630000000000001</v>
      </c>
      <c r="E717" s="2">
        <v>0</v>
      </c>
      <c r="F717" s="2">
        <v>0</v>
      </c>
      <c r="G717" s="2">
        <v>0</v>
      </c>
      <c r="H717" s="2">
        <v>0</v>
      </c>
      <c r="I717" s="2">
        <v>0</v>
      </c>
      <c r="J717" s="2">
        <v>0</v>
      </c>
      <c r="K717" s="2">
        <v>0</v>
      </c>
      <c r="L717" s="2">
        <v>0</v>
      </c>
      <c r="M717" s="2">
        <v>0</v>
      </c>
      <c r="N717" s="2">
        <v>0</v>
      </c>
    </row>
    <row r="718" spans="1:14" x14ac:dyDescent="0.25">
      <c r="A718" s="59" t="s">
        <v>154</v>
      </c>
      <c r="B718" s="2">
        <v>0</v>
      </c>
      <c r="C718" s="2">
        <v>0</v>
      </c>
      <c r="D718" s="10">
        <v>1.4630000000000001</v>
      </c>
      <c r="E718" s="2">
        <v>0</v>
      </c>
      <c r="F718" s="2">
        <v>0</v>
      </c>
      <c r="G718" s="2">
        <v>0</v>
      </c>
      <c r="H718" s="2">
        <v>0</v>
      </c>
      <c r="I718" s="2">
        <v>0</v>
      </c>
      <c r="J718" s="2">
        <v>0</v>
      </c>
      <c r="K718" s="2">
        <v>0</v>
      </c>
      <c r="L718" s="2">
        <v>0</v>
      </c>
      <c r="M718" s="2">
        <v>0</v>
      </c>
      <c r="N718" s="2">
        <v>0</v>
      </c>
    </row>
    <row r="719" spans="1:14" x14ac:dyDescent="0.25">
      <c r="A719" s="59" t="s">
        <v>156</v>
      </c>
      <c r="B719" s="2">
        <v>0</v>
      </c>
      <c r="C719" s="2">
        <v>0</v>
      </c>
      <c r="D719" s="10">
        <v>1.4630000000000001</v>
      </c>
      <c r="E719" s="2">
        <v>0</v>
      </c>
      <c r="F719" s="2">
        <v>0</v>
      </c>
      <c r="G719" s="2">
        <v>0</v>
      </c>
      <c r="H719" s="2">
        <v>0</v>
      </c>
      <c r="I719" s="2">
        <v>0</v>
      </c>
      <c r="J719" s="2">
        <v>0</v>
      </c>
      <c r="K719" s="2">
        <v>0</v>
      </c>
      <c r="L719" s="2">
        <v>0</v>
      </c>
      <c r="M719" s="2">
        <v>0</v>
      </c>
      <c r="N719" s="2">
        <v>0</v>
      </c>
    </row>
    <row r="720" spans="1:14" x14ac:dyDescent="0.25">
      <c r="A720" s="59" t="s">
        <v>109</v>
      </c>
      <c r="B720" s="2">
        <v>0</v>
      </c>
      <c r="C720" s="2">
        <v>0</v>
      </c>
      <c r="D720" s="10">
        <v>1.4630000000000001</v>
      </c>
      <c r="E720" s="2">
        <v>0</v>
      </c>
      <c r="F720" s="2">
        <v>0</v>
      </c>
      <c r="G720" s="2">
        <v>0</v>
      </c>
      <c r="H720" s="2">
        <v>0</v>
      </c>
      <c r="I720" s="2">
        <v>0</v>
      </c>
      <c r="J720" s="2">
        <v>0</v>
      </c>
      <c r="K720" s="2">
        <v>0</v>
      </c>
      <c r="L720" s="2">
        <v>0</v>
      </c>
      <c r="M720" s="2">
        <v>0</v>
      </c>
      <c r="N720" s="2">
        <v>0</v>
      </c>
    </row>
    <row r="721" spans="1:14" x14ac:dyDescent="0.25">
      <c r="A721" s="59" t="s">
        <v>158</v>
      </c>
      <c r="B721" s="2">
        <v>0</v>
      </c>
      <c r="C721" s="2">
        <v>0</v>
      </c>
      <c r="D721" s="10">
        <v>1.4630000000000001</v>
      </c>
      <c r="E721" s="2">
        <v>0</v>
      </c>
      <c r="F721" s="2">
        <v>0</v>
      </c>
      <c r="G721" s="2">
        <v>0</v>
      </c>
      <c r="H721" s="2">
        <v>0</v>
      </c>
      <c r="I721" s="2">
        <v>0</v>
      </c>
      <c r="J721" s="2">
        <v>0</v>
      </c>
      <c r="K721" s="2">
        <v>0</v>
      </c>
      <c r="L721" s="2">
        <v>0</v>
      </c>
      <c r="M721" s="2">
        <v>0</v>
      </c>
      <c r="N721" s="2">
        <v>0</v>
      </c>
    </row>
    <row r="722" spans="1:14" x14ac:dyDescent="0.25">
      <c r="A722" s="59" t="s">
        <v>62</v>
      </c>
      <c r="B722" s="2">
        <v>0</v>
      </c>
      <c r="C722" s="2">
        <v>0</v>
      </c>
      <c r="D722" s="10">
        <v>1.4630000000000001</v>
      </c>
      <c r="E722" s="2">
        <v>0</v>
      </c>
      <c r="F722" s="2">
        <v>0</v>
      </c>
      <c r="G722" s="2">
        <v>0</v>
      </c>
      <c r="H722" s="2">
        <v>0</v>
      </c>
      <c r="I722" s="2">
        <v>0</v>
      </c>
      <c r="J722" s="2">
        <v>0</v>
      </c>
      <c r="K722" s="2">
        <v>0</v>
      </c>
      <c r="L722" s="2">
        <v>0</v>
      </c>
      <c r="M722" s="2">
        <v>0</v>
      </c>
      <c r="N722" s="2">
        <v>0</v>
      </c>
    </row>
    <row r="723" spans="1:14" x14ac:dyDescent="0.25">
      <c r="A723" s="59" t="s">
        <v>159</v>
      </c>
      <c r="B723" s="2">
        <v>0</v>
      </c>
      <c r="C723" s="2">
        <v>0</v>
      </c>
      <c r="D723" s="10">
        <v>1.4630000000000001</v>
      </c>
      <c r="E723" s="2">
        <v>0</v>
      </c>
      <c r="F723" s="2">
        <v>0</v>
      </c>
      <c r="G723" s="2">
        <v>0</v>
      </c>
      <c r="H723" s="2">
        <v>0</v>
      </c>
      <c r="I723" s="2">
        <v>0</v>
      </c>
      <c r="J723" s="2">
        <v>0</v>
      </c>
      <c r="K723" s="2">
        <v>0</v>
      </c>
      <c r="L723" s="2">
        <v>0</v>
      </c>
      <c r="M723" s="2">
        <v>0</v>
      </c>
      <c r="N723" s="2">
        <v>0</v>
      </c>
    </row>
    <row r="724" spans="1:14" x14ac:dyDescent="0.25">
      <c r="A724" s="59" t="s">
        <v>145</v>
      </c>
      <c r="B724" s="2">
        <v>0</v>
      </c>
      <c r="C724" s="2">
        <v>0</v>
      </c>
      <c r="D724" s="10">
        <v>1.4630000000000001</v>
      </c>
      <c r="E724" s="2">
        <v>0</v>
      </c>
      <c r="F724" s="2">
        <v>0</v>
      </c>
      <c r="G724" s="2">
        <v>0</v>
      </c>
      <c r="H724" s="2">
        <v>0</v>
      </c>
      <c r="I724" s="2">
        <v>0</v>
      </c>
      <c r="J724" s="2">
        <v>0</v>
      </c>
      <c r="K724" s="2">
        <v>0</v>
      </c>
      <c r="L724" s="2">
        <v>0</v>
      </c>
      <c r="M724" s="2">
        <v>0</v>
      </c>
      <c r="N724" s="2">
        <v>0</v>
      </c>
    </row>
    <row r="725" spans="1:14" x14ac:dyDescent="0.25">
      <c r="A725" s="59" t="s">
        <v>160</v>
      </c>
      <c r="B725" s="2">
        <v>0</v>
      </c>
      <c r="C725" s="2">
        <v>0</v>
      </c>
      <c r="D725" s="10">
        <v>1.4630000000000001</v>
      </c>
      <c r="E725" s="2">
        <v>0</v>
      </c>
      <c r="F725" s="2">
        <v>0</v>
      </c>
      <c r="G725" s="2">
        <v>0</v>
      </c>
      <c r="H725" s="2">
        <v>0</v>
      </c>
      <c r="I725" s="2">
        <v>0</v>
      </c>
      <c r="J725" s="2">
        <v>0</v>
      </c>
      <c r="K725" s="2">
        <v>0</v>
      </c>
      <c r="L725" s="2">
        <v>0</v>
      </c>
      <c r="M725" s="2">
        <v>0</v>
      </c>
      <c r="N725" s="2">
        <v>0</v>
      </c>
    </row>
    <row r="726" spans="1:14" x14ac:dyDescent="0.25">
      <c r="A726" s="59" t="s">
        <v>101</v>
      </c>
      <c r="B726" s="2">
        <v>0</v>
      </c>
      <c r="C726" s="2">
        <v>0</v>
      </c>
      <c r="D726" s="10">
        <v>1.4630000000000001</v>
      </c>
      <c r="E726" s="2">
        <v>0</v>
      </c>
      <c r="F726" s="2">
        <v>0</v>
      </c>
      <c r="G726" s="2">
        <v>0</v>
      </c>
      <c r="H726" s="2">
        <v>0</v>
      </c>
      <c r="I726" s="2">
        <v>0</v>
      </c>
      <c r="J726" s="2">
        <v>0</v>
      </c>
      <c r="K726" s="2">
        <v>0</v>
      </c>
      <c r="L726" s="2">
        <v>0</v>
      </c>
      <c r="M726" s="2">
        <v>0</v>
      </c>
      <c r="N726" s="2">
        <v>0</v>
      </c>
    </row>
    <row r="727" spans="1:14" x14ac:dyDescent="0.25">
      <c r="A727" s="59" t="s">
        <v>85</v>
      </c>
      <c r="B727" s="2">
        <v>0</v>
      </c>
      <c r="C727" s="2">
        <v>0</v>
      </c>
      <c r="D727" s="10">
        <v>1.4630000000000001</v>
      </c>
      <c r="E727" s="2">
        <v>0</v>
      </c>
      <c r="F727" s="2">
        <v>0</v>
      </c>
      <c r="G727" s="2">
        <v>0</v>
      </c>
      <c r="H727" s="2">
        <v>0</v>
      </c>
      <c r="I727" s="2">
        <v>0</v>
      </c>
      <c r="J727" s="2">
        <v>0</v>
      </c>
      <c r="K727" s="2">
        <v>0</v>
      </c>
      <c r="L727" s="2">
        <v>0</v>
      </c>
      <c r="M727" s="2">
        <v>0</v>
      </c>
      <c r="N727" s="2">
        <v>0</v>
      </c>
    </row>
    <row r="728" spans="1:14" x14ac:dyDescent="0.25">
      <c r="A728" s="59" t="s">
        <v>182</v>
      </c>
      <c r="B728" s="2">
        <v>0</v>
      </c>
      <c r="C728" s="2">
        <v>0</v>
      </c>
      <c r="D728" s="10">
        <v>1.4630000000000001</v>
      </c>
      <c r="E728" s="2">
        <v>0</v>
      </c>
      <c r="F728" s="2">
        <v>0</v>
      </c>
      <c r="G728" s="2">
        <v>0</v>
      </c>
      <c r="H728" s="2">
        <v>0</v>
      </c>
      <c r="I728" s="2">
        <v>0</v>
      </c>
      <c r="J728" s="2">
        <v>0</v>
      </c>
      <c r="K728" s="2">
        <v>0</v>
      </c>
      <c r="L728" s="2">
        <v>0</v>
      </c>
      <c r="M728" s="2">
        <v>0</v>
      </c>
      <c r="N728" s="2">
        <v>0</v>
      </c>
    </row>
    <row r="729" spans="1:14" x14ac:dyDescent="0.25">
      <c r="A729" s="59" t="s">
        <v>164</v>
      </c>
      <c r="B729" s="2">
        <v>0</v>
      </c>
      <c r="C729" s="2">
        <v>0</v>
      </c>
      <c r="D729" s="10">
        <v>1.4630000000000001</v>
      </c>
      <c r="E729" s="2">
        <v>0</v>
      </c>
      <c r="F729" s="2">
        <v>0</v>
      </c>
      <c r="G729" s="2">
        <v>0</v>
      </c>
      <c r="H729" s="2">
        <v>0</v>
      </c>
      <c r="I729" s="2">
        <v>0</v>
      </c>
      <c r="J729" s="2">
        <v>0</v>
      </c>
      <c r="K729" s="2">
        <v>0</v>
      </c>
      <c r="L729" s="2">
        <v>0</v>
      </c>
      <c r="M729" s="2">
        <v>0</v>
      </c>
      <c r="N729" s="2">
        <v>0</v>
      </c>
    </row>
    <row r="730" spans="1:14" x14ac:dyDescent="0.25">
      <c r="A730" s="59" t="s">
        <v>343</v>
      </c>
      <c r="B730" s="2">
        <v>0</v>
      </c>
      <c r="C730" s="2">
        <v>0</v>
      </c>
      <c r="D730" s="10">
        <v>1.4630000000000001</v>
      </c>
      <c r="E730" s="2">
        <v>0</v>
      </c>
      <c r="F730" s="2">
        <v>0</v>
      </c>
      <c r="G730" s="2">
        <v>0</v>
      </c>
      <c r="H730" s="2">
        <v>0</v>
      </c>
      <c r="I730" s="2">
        <v>0</v>
      </c>
      <c r="J730" s="2">
        <v>0</v>
      </c>
      <c r="K730" s="2">
        <v>0</v>
      </c>
      <c r="L730" s="2">
        <v>0</v>
      </c>
      <c r="M730" s="2">
        <v>0</v>
      </c>
      <c r="N730" s="2">
        <v>0</v>
      </c>
    </row>
    <row r="731" spans="1:14" x14ac:dyDescent="0.25">
      <c r="A731" s="59" t="s">
        <v>167</v>
      </c>
      <c r="B731" s="2">
        <v>0</v>
      </c>
      <c r="C731" s="2">
        <v>0</v>
      </c>
      <c r="D731" s="10">
        <v>1.4630000000000001</v>
      </c>
      <c r="E731" s="2">
        <v>0</v>
      </c>
      <c r="F731" s="2">
        <v>0</v>
      </c>
      <c r="G731" s="2">
        <v>0</v>
      </c>
      <c r="H731" s="2">
        <v>0</v>
      </c>
      <c r="I731" s="2">
        <v>0</v>
      </c>
      <c r="J731" s="2">
        <v>0</v>
      </c>
      <c r="K731" s="2">
        <v>0</v>
      </c>
      <c r="L731" s="2">
        <v>0</v>
      </c>
      <c r="M731" s="2">
        <v>0</v>
      </c>
      <c r="N731" s="2">
        <v>0</v>
      </c>
    </row>
    <row r="732" spans="1:14" x14ac:dyDescent="0.25">
      <c r="A732" s="59" t="s">
        <v>111</v>
      </c>
      <c r="B732" s="2">
        <v>0</v>
      </c>
      <c r="C732" s="2">
        <v>0</v>
      </c>
      <c r="D732" s="10">
        <v>1.4630000000000001</v>
      </c>
      <c r="E732" s="2">
        <v>0</v>
      </c>
      <c r="F732" s="2">
        <v>0</v>
      </c>
      <c r="G732" s="2">
        <v>0</v>
      </c>
      <c r="H732" s="2">
        <v>0</v>
      </c>
      <c r="I732" s="2">
        <v>0</v>
      </c>
      <c r="J732" s="2">
        <v>0</v>
      </c>
      <c r="K732" s="2">
        <v>0</v>
      </c>
      <c r="L732" s="2">
        <v>0</v>
      </c>
      <c r="M732" s="2">
        <v>0</v>
      </c>
      <c r="N732" s="2">
        <v>0</v>
      </c>
    </row>
    <row r="733" spans="1:14" x14ac:dyDescent="0.25">
      <c r="A733" s="59" t="s">
        <v>169</v>
      </c>
      <c r="B733" s="2">
        <v>0</v>
      </c>
      <c r="C733" s="2">
        <v>0</v>
      </c>
      <c r="D733" s="10">
        <v>1.4630000000000001</v>
      </c>
      <c r="E733" s="2">
        <v>0</v>
      </c>
      <c r="F733" s="2">
        <v>0</v>
      </c>
      <c r="G733" s="2">
        <v>0</v>
      </c>
      <c r="H733" s="2">
        <v>0</v>
      </c>
      <c r="I733" s="2">
        <v>0</v>
      </c>
      <c r="J733" s="2">
        <v>0</v>
      </c>
      <c r="K733" s="2">
        <v>0</v>
      </c>
      <c r="L733" s="2">
        <v>0</v>
      </c>
      <c r="M733" s="2">
        <v>0</v>
      </c>
      <c r="N733" s="2">
        <v>0</v>
      </c>
    </row>
    <row r="734" spans="1:14" x14ac:dyDescent="0.25">
      <c r="A734" s="59" t="s">
        <v>392</v>
      </c>
      <c r="B734" s="2">
        <v>0</v>
      </c>
      <c r="C734" s="2">
        <v>0</v>
      </c>
      <c r="D734" s="10">
        <v>1.4630000000000001</v>
      </c>
      <c r="E734" s="2">
        <v>0</v>
      </c>
      <c r="F734" s="2">
        <v>0</v>
      </c>
      <c r="G734" s="2">
        <v>0</v>
      </c>
      <c r="H734" s="2">
        <v>0</v>
      </c>
      <c r="I734" s="2">
        <v>0</v>
      </c>
      <c r="J734" s="2">
        <v>0</v>
      </c>
      <c r="K734" s="2">
        <v>0</v>
      </c>
      <c r="L734" s="2">
        <v>0</v>
      </c>
      <c r="M734" s="2">
        <v>0</v>
      </c>
      <c r="N734" s="2">
        <v>0</v>
      </c>
    </row>
    <row r="735" spans="1:14" x14ac:dyDescent="0.25">
      <c r="A735" s="59" t="s">
        <v>170</v>
      </c>
      <c r="B735" s="2">
        <v>0</v>
      </c>
      <c r="C735" s="2">
        <v>0</v>
      </c>
      <c r="D735" s="10">
        <v>1.4630000000000001</v>
      </c>
      <c r="E735" s="2">
        <v>0</v>
      </c>
      <c r="F735" s="2">
        <v>0</v>
      </c>
      <c r="G735" s="2">
        <v>0</v>
      </c>
      <c r="H735" s="2">
        <v>0</v>
      </c>
      <c r="I735" s="2">
        <v>0</v>
      </c>
      <c r="J735" s="2">
        <v>0</v>
      </c>
      <c r="K735" s="2">
        <v>0</v>
      </c>
      <c r="L735" s="2">
        <v>0</v>
      </c>
      <c r="M735" s="2">
        <v>0</v>
      </c>
      <c r="N735" s="2">
        <v>0</v>
      </c>
    </row>
    <row r="736" spans="1:14" x14ac:dyDescent="0.25">
      <c r="A736" s="59" t="s">
        <v>613</v>
      </c>
      <c r="B736" s="2">
        <v>0</v>
      </c>
      <c r="C736" s="2">
        <v>0</v>
      </c>
      <c r="D736" s="10">
        <v>1.4630000000000001</v>
      </c>
      <c r="E736" s="2">
        <v>0</v>
      </c>
      <c r="F736" s="2">
        <v>0</v>
      </c>
      <c r="G736" s="2">
        <v>0</v>
      </c>
      <c r="H736" s="2">
        <v>0</v>
      </c>
      <c r="I736" s="2">
        <v>0</v>
      </c>
      <c r="J736" s="2">
        <v>0</v>
      </c>
      <c r="K736" s="2">
        <v>0</v>
      </c>
      <c r="L736" s="2">
        <v>0</v>
      </c>
      <c r="M736" s="2">
        <v>0</v>
      </c>
      <c r="N736" s="2">
        <v>0</v>
      </c>
    </row>
    <row r="737" spans="1:14" x14ac:dyDescent="0.25">
      <c r="A737" s="59" t="s">
        <v>172</v>
      </c>
      <c r="B737" s="2">
        <v>0</v>
      </c>
      <c r="C737" s="2">
        <v>0</v>
      </c>
      <c r="D737" s="10">
        <v>1.4630000000000001</v>
      </c>
      <c r="E737" s="2">
        <v>0</v>
      </c>
      <c r="F737" s="2">
        <v>0</v>
      </c>
      <c r="G737" s="2">
        <v>0</v>
      </c>
      <c r="H737" s="2">
        <v>0</v>
      </c>
      <c r="I737" s="2">
        <v>0</v>
      </c>
      <c r="J737" s="2">
        <v>0</v>
      </c>
      <c r="K737" s="2">
        <v>0</v>
      </c>
      <c r="L737" s="2">
        <v>0</v>
      </c>
      <c r="M737" s="2">
        <v>0</v>
      </c>
      <c r="N737" s="2">
        <v>0</v>
      </c>
    </row>
    <row r="738" spans="1:14" x14ac:dyDescent="0.25">
      <c r="A738" s="59" t="s">
        <v>629</v>
      </c>
      <c r="B738" s="2">
        <v>0</v>
      </c>
      <c r="C738" s="2">
        <v>0</v>
      </c>
      <c r="D738" s="10">
        <v>1.4630000000000001</v>
      </c>
      <c r="E738" s="2">
        <v>0</v>
      </c>
      <c r="F738" s="2">
        <v>0</v>
      </c>
      <c r="G738" s="2">
        <v>0</v>
      </c>
      <c r="H738" s="2">
        <v>0</v>
      </c>
      <c r="I738" s="2">
        <v>0</v>
      </c>
      <c r="J738" s="2">
        <v>0</v>
      </c>
      <c r="K738" s="2">
        <v>0</v>
      </c>
      <c r="L738" s="2">
        <v>0</v>
      </c>
      <c r="M738" s="2">
        <v>0</v>
      </c>
      <c r="N738" s="2">
        <v>0</v>
      </c>
    </row>
    <row r="739" spans="1:14" x14ac:dyDescent="0.25">
      <c r="A739" s="59" t="s">
        <v>64</v>
      </c>
      <c r="B739" s="2">
        <v>0</v>
      </c>
      <c r="C739" s="2">
        <v>0</v>
      </c>
      <c r="D739" s="10">
        <v>1.4630000000000001</v>
      </c>
      <c r="E739" s="2">
        <v>0</v>
      </c>
      <c r="F739" s="2">
        <v>0</v>
      </c>
      <c r="G739" s="2">
        <v>0</v>
      </c>
      <c r="H739" s="2">
        <v>0</v>
      </c>
      <c r="I739" s="2">
        <v>0</v>
      </c>
      <c r="J739" s="2">
        <v>0</v>
      </c>
      <c r="K739" s="2">
        <v>0</v>
      </c>
      <c r="L739" s="2">
        <v>0</v>
      </c>
      <c r="M739" s="2">
        <v>0</v>
      </c>
      <c r="N739" s="2">
        <v>0</v>
      </c>
    </row>
    <row r="740" spans="1:14" x14ac:dyDescent="0.25">
      <c r="A740" s="59" t="s">
        <v>309</v>
      </c>
      <c r="B740" s="2"/>
      <c r="C740" s="2"/>
      <c r="D740" s="10">
        <v>1.4630000000000001</v>
      </c>
      <c r="E740" s="2"/>
      <c r="F740" s="2"/>
      <c r="G740" s="2"/>
      <c r="H740" s="2"/>
      <c r="I740" s="2"/>
      <c r="J740" s="2"/>
      <c r="K740" s="2"/>
      <c r="L740" s="2"/>
      <c r="M740" s="2"/>
      <c r="N740" s="2"/>
    </row>
    <row r="741" spans="1:14" x14ac:dyDescent="0.25">
      <c r="A741" s="59" t="s">
        <v>175</v>
      </c>
      <c r="B741" s="2">
        <v>0</v>
      </c>
      <c r="C741" s="2">
        <v>0</v>
      </c>
      <c r="D741" s="10">
        <v>1.4630000000000001</v>
      </c>
      <c r="E741" s="2">
        <v>0</v>
      </c>
      <c r="F741" s="2">
        <v>0</v>
      </c>
      <c r="G741" s="2">
        <v>0</v>
      </c>
      <c r="H741" s="2">
        <v>0</v>
      </c>
      <c r="I741" s="2">
        <v>0</v>
      </c>
      <c r="J741" s="2">
        <v>0</v>
      </c>
      <c r="K741" s="2">
        <v>0</v>
      </c>
      <c r="L741" s="2">
        <v>0</v>
      </c>
      <c r="M741" s="2">
        <v>0</v>
      </c>
      <c r="N741" s="2">
        <v>0</v>
      </c>
    </row>
    <row r="742" spans="1:14" x14ac:dyDescent="0.25">
      <c r="A742" s="59" t="s">
        <v>316</v>
      </c>
      <c r="B742" s="2"/>
      <c r="C742" s="2"/>
      <c r="D742" s="10">
        <v>1.4630000000000001</v>
      </c>
      <c r="E742" s="2"/>
      <c r="F742" s="2"/>
      <c r="G742" s="2"/>
      <c r="H742" s="2"/>
      <c r="I742" s="2"/>
      <c r="J742" s="2"/>
      <c r="K742" s="2"/>
      <c r="L742" s="2"/>
      <c r="M742" s="2"/>
      <c r="N742" s="2"/>
    </row>
    <row r="743" spans="1:14" x14ac:dyDescent="0.25">
      <c r="A743" s="59" t="s">
        <v>87</v>
      </c>
      <c r="B743" s="2">
        <v>0</v>
      </c>
      <c r="C743" s="2">
        <v>0</v>
      </c>
      <c r="D743" s="10">
        <v>1.4630000000000001</v>
      </c>
      <c r="E743" s="2">
        <v>0</v>
      </c>
      <c r="F743" s="2">
        <v>0</v>
      </c>
      <c r="G743" s="2">
        <v>0</v>
      </c>
      <c r="H743" s="2">
        <v>0</v>
      </c>
      <c r="I743" s="2">
        <v>0</v>
      </c>
      <c r="J743" s="2">
        <v>0</v>
      </c>
      <c r="K743" s="2">
        <v>0</v>
      </c>
      <c r="L743" s="2">
        <v>0</v>
      </c>
      <c r="M743" s="2">
        <v>0</v>
      </c>
      <c r="N743" s="2">
        <v>0</v>
      </c>
    </row>
    <row r="744" spans="1:14" x14ac:dyDescent="0.25">
      <c r="A744" s="59" t="s">
        <v>323</v>
      </c>
      <c r="B744" s="2"/>
      <c r="C744" s="2"/>
      <c r="D744" s="10">
        <v>1.4630000000000001</v>
      </c>
      <c r="E744" s="2"/>
      <c r="F744" s="2"/>
      <c r="G744" s="2"/>
      <c r="H744" s="2"/>
      <c r="I744" s="2"/>
      <c r="J744" s="2"/>
      <c r="K744" s="2"/>
      <c r="L744" s="2"/>
      <c r="M744" s="2"/>
      <c r="N744" s="2"/>
    </row>
    <row r="745" spans="1:14" x14ac:dyDescent="0.25">
      <c r="A745" s="59" t="s">
        <v>177</v>
      </c>
      <c r="B745" s="2">
        <v>0</v>
      </c>
      <c r="C745" s="2">
        <v>0</v>
      </c>
      <c r="D745" s="10">
        <v>1.4630000000000001</v>
      </c>
      <c r="E745" s="2">
        <v>0</v>
      </c>
      <c r="F745" s="2">
        <v>0</v>
      </c>
      <c r="G745" s="2">
        <v>0</v>
      </c>
      <c r="H745" s="2">
        <v>0</v>
      </c>
      <c r="I745" s="2">
        <v>0</v>
      </c>
      <c r="J745" s="2">
        <v>0</v>
      </c>
      <c r="K745" s="2">
        <v>0</v>
      </c>
      <c r="L745" s="2">
        <v>0</v>
      </c>
      <c r="M745" s="2">
        <v>0</v>
      </c>
      <c r="N745" s="2">
        <v>0</v>
      </c>
    </row>
    <row r="746" spans="1:14" x14ac:dyDescent="0.25">
      <c r="A746" s="59" t="s">
        <v>328</v>
      </c>
      <c r="B746" s="2">
        <v>0</v>
      </c>
      <c r="C746" s="2">
        <v>0</v>
      </c>
      <c r="D746" s="10">
        <v>1.4630000000000001</v>
      </c>
      <c r="E746" s="2">
        <v>0</v>
      </c>
      <c r="F746" s="2">
        <v>0</v>
      </c>
      <c r="G746" s="2">
        <v>0</v>
      </c>
      <c r="H746" s="2">
        <v>0</v>
      </c>
      <c r="I746" s="2">
        <v>0</v>
      </c>
      <c r="J746" s="2">
        <v>0</v>
      </c>
      <c r="K746" s="2">
        <v>0</v>
      </c>
      <c r="L746" s="2">
        <v>0</v>
      </c>
      <c r="M746" s="2">
        <v>0</v>
      </c>
      <c r="N746" s="2">
        <v>0</v>
      </c>
    </row>
    <row r="747" spans="1:14" x14ac:dyDescent="0.25">
      <c r="A747" s="59" t="s">
        <v>178</v>
      </c>
      <c r="B747" s="2">
        <v>0</v>
      </c>
      <c r="C747" s="2">
        <v>0</v>
      </c>
      <c r="D747" s="10">
        <v>1.4630000000000001</v>
      </c>
      <c r="E747" s="2">
        <v>0</v>
      </c>
      <c r="F747" s="2">
        <v>0</v>
      </c>
      <c r="G747" s="2">
        <v>0</v>
      </c>
      <c r="H747" s="2">
        <v>0</v>
      </c>
      <c r="I747" s="2">
        <v>0</v>
      </c>
      <c r="J747" s="2">
        <v>0</v>
      </c>
      <c r="K747" s="2">
        <v>0</v>
      </c>
      <c r="L747" s="2">
        <v>0</v>
      </c>
      <c r="M747" s="2">
        <v>0</v>
      </c>
      <c r="N747" s="2">
        <v>0</v>
      </c>
    </row>
    <row r="748" spans="1:14" x14ac:dyDescent="0.25">
      <c r="A748" s="59" t="s">
        <v>163</v>
      </c>
      <c r="B748" s="2">
        <v>0</v>
      </c>
      <c r="C748" s="2">
        <v>0</v>
      </c>
      <c r="D748" s="10">
        <v>1.4630000000000001</v>
      </c>
      <c r="E748" s="2">
        <v>0</v>
      </c>
      <c r="F748" s="2">
        <v>0</v>
      </c>
      <c r="G748" s="2">
        <v>0</v>
      </c>
      <c r="H748" s="2">
        <v>0</v>
      </c>
      <c r="I748" s="2">
        <v>0</v>
      </c>
      <c r="J748" s="2">
        <v>0</v>
      </c>
      <c r="K748" s="2">
        <v>0</v>
      </c>
      <c r="L748" s="2">
        <v>0</v>
      </c>
      <c r="M748" s="2">
        <v>0</v>
      </c>
      <c r="N748" s="2">
        <v>0</v>
      </c>
    </row>
    <row r="749" spans="1:14" x14ac:dyDescent="0.25">
      <c r="A749" s="59" t="s">
        <v>179</v>
      </c>
      <c r="B749" s="2">
        <v>0</v>
      </c>
      <c r="C749" s="2">
        <v>0</v>
      </c>
      <c r="D749" s="10">
        <v>1.4630000000000001</v>
      </c>
      <c r="E749" s="2">
        <v>0</v>
      </c>
      <c r="F749" s="2">
        <v>0</v>
      </c>
      <c r="G749" s="2">
        <v>0</v>
      </c>
      <c r="H749" s="2">
        <v>0</v>
      </c>
      <c r="I749" s="2">
        <v>0</v>
      </c>
      <c r="J749" s="2">
        <v>0</v>
      </c>
      <c r="K749" s="2">
        <v>0</v>
      </c>
      <c r="L749" s="2">
        <v>0</v>
      </c>
      <c r="M749" s="2">
        <v>0</v>
      </c>
      <c r="N749" s="2">
        <v>0</v>
      </c>
    </row>
    <row r="750" spans="1:14" x14ac:dyDescent="0.25">
      <c r="A750" s="59" t="s">
        <v>339</v>
      </c>
      <c r="B750" s="2">
        <v>0</v>
      </c>
      <c r="C750" s="2">
        <v>0</v>
      </c>
      <c r="D750" s="10">
        <v>1.4630000000000001</v>
      </c>
      <c r="E750" s="2">
        <v>0</v>
      </c>
      <c r="F750" s="2">
        <v>0</v>
      </c>
      <c r="G750" s="2">
        <v>0</v>
      </c>
      <c r="H750" s="2">
        <v>0</v>
      </c>
      <c r="I750" s="2">
        <v>0</v>
      </c>
      <c r="J750" s="2">
        <v>0</v>
      </c>
      <c r="K750" s="2">
        <v>0</v>
      </c>
      <c r="L750" s="2">
        <v>0</v>
      </c>
      <c r="M750" s="2">
        <v>0</v>
      </c>
      <c r="N750" s="2">
        <v>0</v>
      </c>
    </row>
    <row r="751" spans="1:14" x14ac:dyDescent="0.25">
      <c r="A751" s="59" t="s">
        <v>88</v>
      </c>
      <c r="B751" s="2">
        <v>0</v>
      </c>
      <c r="C751" s="2">
        <v>0</v>
      </c>
      <c r="D751" s="10">
        <v>1.4630000000000001</v>
      </c>
      <c r="E751" s="2">
        <v>0</v>
      </c>
      <c r="F751" s="2">
        <v>0</v>
      </c>
      <c r="G751" s="2">
        <v>0</v>
      </c>
      <c r="H751" s="2">
        <v>0</v>
      </c>
      <c r="I751" s="2">
        <v>0</v>
      </c>
      <c r="J751" s="2">
        <v>0</v>
      </c>
      <c r="K751" s="2">
        <v>0</v>
      </c>
      <c r="L751" s="2">
        <v>0</v>
      </c>
      <c r="M751" s="2">
        <v>0</v>
      </c>
      <c r="N751" s="2">
        <v>0</v>
      </c>
    </row>
    <row r="752" spans="1:14" x14ac:dyDescent="0.25">
      <c r="A752" s="59" t="s">
        <v>363</v>
      </c>
      <c r="B752" s="2">
        <v>1674.4773637710839</v>
      </c>
      <c r="C752" s="2">
        <v>0</v>
      </c>
      <c r="D752" s="10">
        <v>1.4630000000000001</v>
      </c>
      <c r="E752" s="2">
        <v>558.159121257028</v>
      </c>
      <c r="F752" s="2">
        <v>478.42210393459538</v>
      </c>
      <c r="G752" s="2">
        <v>418.61934094277098</v>
      </c>
      <c r="H752" s="2">
        <v>372.10608083801873</v>
      </c>
      <c r="I752" s="2">
        <v>334.89547275421683</v>
      </c>
      <c r="J752" s="2">
        <v>446.52729700562242</v>
      </c>
      <c r="K752" s="2">
        <v>382.73768314767642</v>
      </c>
      <c r="L752" s="2">
        <v>334.89547275421683</v>
      </c>
      <c r="M752" s="2">
        <v>297.68486467041498</v>
      </c>
      <c r="N752" s="2">
        <v>267.91637820337348</v>
      </c>
    </row>
    <row r="753" spans="1:14" x14ac:dyDescent="0.25">
      <c r="A753" s="59" t="s">
        <v>180</v>
      </c>
      <c r="B753" s="2">
        <v>0</v>
      </c>
      <c r="C753" s="2">
        <v>0</v>
      </c>
      <c r="D753" s="10">
        <v>1.4630000000000001</v>
      </c>
      <c r="E753" s="2">
        <v>0</v>
      </c>
      <c r="F753" s="2">
        <v>0</v>
      </c>
      <c r="G753" s="2">
        <v>0</v>
      </c>
      <c r="H753" s="2">
        <v>0</v>
      </c>
      <c r="I753" s="2">
        <v>0</v>
      </c>
      <c r="J753" s="2">
        <v>0</v>
      </c>
      <c r="K753" s="2">
        <v>0</v>
      </c>
      <c r="L753" s="2">
        <v>0</v>
      </c>
      <c r="M753" s="2">
        <v>0</v>
      </c>
      <c r="N753" s="2">
        <v>0</v>
      </c>
    </row>
    <row r="754" spans="1:14" x14ac:dyDescent="0.25">
      <c r="A754" s="59" t="s">
        <v>371</v>
      </c>
      <c r="B754" s="2">
        <v>0</v>
      </c>
      <c r="C754" s="2">
        <v>0</v>
      </c>
      <c r="D754" s="10">
        <v>1.4630000000000001</v>
      </c>
      <c r="E754" s="2">
        <v>0</v>
      </c>
      <c r="F754" s="2">
        <v>0</v>
      </c>
      <c r="G754" s="2">
        <v>0</v>
      </c>
      <c r="H754" s="2">
        <v>0</v>
      </c>
      <c r="I754" s="2">
        <v>0</v>
      </c>
      <c r="J754" s="2">
        <v>0</v>
      </c>
      <c r="K754" s="2">
        <v>0</v>
      </c>
      <c r="L754" s="2">
        <v>0</v>
      </c>
      <c r="M754" s="2">
        <v>0</v>
      </c>
      <c r="N754" s="2">
        <v>0</v>
      </c>
    </row>
    <row r="755" spans="1:14" x14ac:dyDescent="0.25">
      <c r="A755" s="59" t="s">
        <v>181</v>
      </c>
      <c r="B755" s="2">
        <v>0</v>
      </c>
      <c r="C755" s="2">
        <v>0</v>
      </c>
      <c r="D755" s="10">
        <v>1.4630000000000001</v>
      </c>
      <c r="E755" s="2">
        <v>0</v>
      </c>
      <c r="F755" s="2">
        <v>0</v>
      </c>
      <c r="G755" s="2">
        <v>0</v>
      </c>
      <c r="H755" s="2">
        <v>0</v>
      </c>
      <c r="I755" s="2">
        <v>0</v>
      </c>
      <c r="J755" s="2">
        <v>0</v>
      </c>
      <c r="K755" s="2">
        <v>0</v>
      </c>
      <c r="L755" s="2">
        <v>0</v>
      </c>
      <c r="M755" s="2">
        <v>0</v>
      </c>
      <c r="N755" s="2">
        <v>0</v>
      </c>
    </row>
    <row r="756" spans="1:14" x14ac:dyDescent="0.25">
      <c r="A756" s="59" t="s">
        <v>380</v>
      </c>
      <c r="B756" s="2"/>
      <c r="C756" s="2"/>
      <c r="D756" s="10">
        <v>1.4630000000000001</v>
      </c>
      <c r="E756" s="2"/>
      <c r="F756" s="2"/>
      <c r="G756" s="2"/>
      <c r="H756" s="2"/>
      <c r="I756" s="2"/>
      <c r="J756" s="2"/>
      <c r="K756" s="2"/>
      <c r="L756" s="2"/>
      <c r="M756" s="2"/>
      <c r="N756" s="2"/>
    </row>
    <row r="757" spans="1:14" x14ac:dyDescent="0.25">
      <c r="A757" s="59" t="s">
        <v>183</v>
      </c>
      <c r="B757" s="2">
        <v>0</v>
      </c>
      <c r="C757" s="2">
        <v>0</v>
      </c>
      <c r="D757" s="10">
        <v>1.4630000000000001</v>
      </c>
      <c r="E757" s="2">
        <v>0</v>
      </c>
      <c r="F757" s="2">
        <v>0</v>
      </c>
      <c r="G757" s="2">
        <v>0</v>
      </c>
      <c r="H757" s="2">
        <v>0</v>
      </c>
      <c r="I757" s="2">
        <v>0</v>
      </c>
      <c r="J757" s="2">
        <v>0</v>
      </c>
      <c r="K757" s="2">
        <v>0</v>
      </c>
      <c r="L757" s="2">
        <v>0</v>
      </c>
      <c r="M757" s="2">
        <v>0</v>
      </c>
      <c r="N757" s="2">
        <v>0</v>
      </c>
    </row>
    <row r="758" spans="1:14" x14ac:dyDescent="0.25">
      <c r="A758" s="59" t="s">
        <v>388</v>
      </c>
      <c r="B758" s="2">
        <v>0</v>
      </c>
      <c r="C758" s="2">
        <v>0</v>
      </c>
      <c r="D758" s="10">
        <v>1.4630000000000001</v>
      </c>
      <c r="E758" s="2">
        <v>0</v>
      </c>
      <c r="F758" s="2">
        <v>0</v>
      </c>
      <c r="G758" s="2">
        <v>0</v>
      </c>
      <c r="H758" s="2">
        <v>0</v>
      </c>
      <c r="I758" s="2">
        <v>0</v>
      </c>
      <c r="J758" s="2">
        <v>0</v>
      </c>
      <c r="K758" s="2">
        <v>0</v>
      </c>
      <c r="L758" s="2">
        <v>0</v>
      </c>
      <c r="M758" s="2">
        <v>0</v>
      </c>
      <c r="N758" s="2">
        <v>0</v>
      </c>
    </row>
    <row r="759" spans="1:14" x14ac:dyDescent="0.25">
      <c r="A759" s="59" t="s">
        <v>184</v>
      </c>
      <c r="B759" s="2">
        <v>0</v>
      </c>
      <c r="C759" s="2">
        <v>0</v>
      </c>
      <c r="D759" s="10">
        <v>1.4630000000000001</v>
      </c>
      <c r="E759" s="2">
        <v>0</v>
      </c>
      <c r="F759" s="2">
        <v>0</v>
      </c>
      <c r="G759" s="2">
        <v>0</v>
      </c>
      <c r="H759" s="2">
        <v>0</v>
      </c>
      <c r="I759" s="2">
        <v>0</v>
      </c>
      <c r="J759" s="2">
        <v>0</v>
      </c>
      <c r="K759" s="2">
        <v>0</v>
      </c>
      <c r="L759" s="2">
        <v>0</v>
      </c>
      <c r="M759" s="2">
        <v>0</v>
      </c>
      <c r="N759" s="2">
        <v>0</v>
      </c>
    </row>
    <row r="760" spans="1:14" x14ac:dyDescent="0.25">
      <c r="A760" s="59" t="s">
        <v>117</v>
      </c>
      <c r="B760" s="2">
        <v>0</v>
      </c>
      <c r="C760" s="2">
        <v>0</v>
      </c>
      <c r="D760" s="10">
        <v>1.4630000000000001</v>
      </c>
      <c r="E760" s="2">
        <v>0</v>
      </c>
      <c r="F760" s="2">
        <v>0</v>
      </c>
      <c r="G760" s="2">
        <v>0</v>
      </c>
      <c r="H760" s="2">
        <v>0</v>
      </c>
      <c r="I760" s="2">
        <v>0</v>
      </c>
      <c r="J760" s="2">
        <v>0</v>
      </c>
      <c r="K760" s="2">
        <v>0</v>
      </c>
      <c r="L760" s="2">
        <v>0</v>
      </c>
      <c r="M760" s="2">
        <v>0</v>
      </c>
      <c r="N760" s="2">
        <v>0</v>
      </c>
    </row>
    <row r="761" spans="1:14" x14ac:dyDescent="0.25">
      <c r="A761" s="59" t="s">
        <v>185</v>
      </c>
      <c r="B761" s="2">
        <v>0</v>
      </c>
      <c r="C761" s="2">
        <v>0</v>
      </c>
      <c r="D761" s="10">
        <v>1.4630000000000001</v>
      </c>
      <c r="E761" s="2">
        <v>0</v>
      </c>
      <c r="F761" s="2">
        <v>0</v>
      </c>
      <c r="G761" s="2">
        <v>0</v>
      </c>
      <c r="H761" s="2">
        <v>0</v>
      </c>
      <c r="I761" s="2">
        <v>0</v>
      </c>
      <c r="J761" s="2">
        <v>0</v>
      </c>
      <c r="K761" s="2">
        <v>0</v>
      </c>
      <c r="L761" s="2">
        <v>0</v>
      </c>
      <c r="M761" s="2">
        <v>0</v>
      </c>
      <c r="N761" s="2">
        <v>0</v>
      </c>
    </row>
    <row r="762" spans="1:14" x14ac:dyDescent="0.25">
      <c r="A762" s="59" t="s">
        <v>609</v>
      </c>
      <c r="B762" s="2">
        <v>0</v>
      </c>
      <c r="C762" s="2">
        <v>0</v>
      </c>
      <c r="D762" s="10">
        <v>1.4630000000000001</v>
      </c>
      <c r="E762" s="2">
        <v>0</v>
      </c>
      <c r="F762" s="2">
        <v>0</v>
      </c>
      <c r="G762" s="2">
        <v>0</v>
      </c>
      <c r="H762" s="2">
        <v>0</v>
      </c>
      <c r="I762" s="2">
        <v>0</v>
      </c>
      <c r="J762" s="2">
        <v>0</v>
      </c>
      <c r="K762" s="2">
        <v>0</v>
      </c>
      <c r="L762" s="2">
        <v>0</v>
      </c>
      <c r="M762" s="2">
        <v>0</v>
      </c>
      <c r="N762" s="2">
        <v>0</v>
      </c>
    </row>
    <row r="763" spans="1:14" x14ac:dyDescent="0.25">
      <c r="A763" s="59" t="s">
        <v>186</v>
      </c>
      <c r="B763" s="2">
        <v>0</v>
      </c>
      <c r="C763" s="2">
        <v>0</v>
      </c>
      <c r="D763" s="10">
        <v>1.4630000000000001</v>
      </c>
      <c r="E763" s="2">
        <v>0</v>
      </c>
      <c r="F763" s="2">
        <v>0</v>
      </c>
      <c r="G763" s="2">
        <v>0</v>
      </c>
      <c r="H763" s="2">
        <v>0</v>
      </c>
      <c r="I763" s="2">
        <v>0</v>
      </c>
      <c r="J763" s="2">
        <v>0</v>
      </c>
      <c r="K763" s="2">
        <v>0</v>
      </c>
      <c r="L763" s="2">
        <v>0</v>
      </c>
      <c r="M763" s="2">
        <v>0</v>
      </c>
      <c r="N763" s="2">
        <v>0</v>
      </c>
    </row>
    <row r="764" spans="1:14" x14ac:dyDescent="0.25">
      <c r="A764" s="59" t="s">
        <v>617</v>
      </c>
      <c r="B764" s="2">
        <v>0</v>
      </c>
      <c r="C764" s="2">
        <v>0</v>
      </c>
      <c r="D764" s="10">
        <v>1.4630000000000001</v>
      </c>
      <c r="E764" s="2">
        <v>0</v>
      </c>
      <c r="F764" s="2">
        <v>0</v>
      </c>
      <c r="G764" s="2">
        <v>0</v>
      </c>
      <c r="H764" s="2">
        <v>0</v>
      </c>
      <c r="I764" s="2">
        <v>0</v>
      </c>
      <c r="J764" s="2">
        <v>0</v>
      </c>
      <c r="K764" s="2">
        <v>0</v>
      </c>
      <c r="L764" s="2">
        <v>0</v>
      </c>
      <c r="M764" s="2">
        <v>0</v>
      </c>
      <c r="N764" s="2">
        <v>0</v>
      </c>
    </row>
    <row r="765" spans="1:14" x14ac:dyDescent="0.25">
      <c r="A765" s="59" t="s">
        <v>188</v>
      </c>
      <c r="B765" s="2">
        <v>0</v>
      </c>
      <c r="C765" s="2">
        <v>0</v>
      </c>
      <c r="D765" s="10">
        <v>1.4630000000000001</v>
      </c>
      <c r="E765" s="2">
        <v>0</v>
      </c>
      <c r="F765" s="2">
        <v>0</v>
      </c>
      <c r="G765" s="2">
        <v>0</v>
      </c>
      <c r="H765" s="2">
        <v>0</v>
      </c>
      <c r="I765" s="2">
        <v>0</v>
      </c>
      <c r="J765" s="2">
        <v>0</v>
      </c>
      <c r="K765" s="2">
        <v>0</v>
      </c>
      <c r="L765" s="2">
        <v>0</v>
      </c>
      <c r="M765" s="2">
        <v>0</v>
      </c>
      <c r="N765" s="2">
        <v>0</v>
      </c>
    </row>
    <row r="766" spans="1:14" x14ac:dyDescent="0.25">
      <c r="A766" s="59" t="s">
        <v>146</v>
      </c>
      <c r="B766" s="2">
        <v>0</v>
      </c>
      <c r="C766" s="2">
        <v>0</v>
      </c>
      <c r="D766" s="10">
        <v>1.4630000000000001</v>
      </c>
      <c r="E766" s="2">
        <v>0</v>
      </c>
      <c r="F766" s="2">
        <v>0</v>
      </c>
      <c r="G766" s="2">
        <v>0</v>
      </c>
      <c r="H766" s="2">
        <v>0</v>
      </c>
      <c r="I766" s="2">
        <v>0</v>
      </c>
      <c r="J766" s="2">
        <v>0</v>
      </c>
      <c r="K766" s="2">
        <v>0</v>
      </c>
      <c r="L766" s="2">
        <v>0</v>
      </c>
      <c r="M766" s="2">
        <v>0</v>
      </c>
      <c r="N766" s="2">
        <v>0</v>
      </c>
    </row>
    <row r="767" spans="1:14" x14ac:dyDescent="0.25">
      <c r="A767" s="59" t="s">
        <v>74</v>
      </c>
      <c r="B767" s="2">
        <v>0</v>
      </c>
      <c r="C767" s="2">
        <v>0</v>
      </c>
      <c r="D767" s="10">
        <v>1.4630000000000001</v>
      </c>
      <c r="E767" s="2">
        <v>0</v>
      </c>
      <c r="F767" s="2">
        <v>0</v>
      </c>
      <c r="G767" s="2">
        <v>0</v>
      </c>
      <c r="H767" s="2">
        <v>0</v>
      </c>
      <c r="I767" s="2">
        <v>0</v>
      </c>
      <c r="J767" s="2">
        <v>0</v>
      </c>
      <c r="K767" s="2">
        <v>0</v>
      </c>
      <c r="L767" s="2">
        <v>0</v>
      </c>
      <c r="M767" s="2">
        <v>0</v>
      </c>
      <c r="N767" s="2">
        <v>0</v>
      </c>
    </row>
    <row r="768" spans="1:14" x14ac:dyDescent="0.25">
      <c r="A768" s="59" t="s">
        <v>635</v>
      </c>
      <c r="B768" s="2">
        <v>0</v>
      </c>
      <c r="C768" s="2">
        <v>0</v>
      </c>
      <c r="D768" s="10">
        <v>1.4630000000000001</v>
      </c>
      <c r="E768" s="2">
        <v>0</v>
      </c>
      <c r="F768" s="2">
        <v>0</v>
      </c>
      <c r="G768" s="2">
        <v>0</v>
      </c>
      <c r="H768" s="2">
        <v>0</v>
      </c>
      <c r="I768" s="2">
        <v>0</v>
      </c>
      <c r="J768" s="2">
        <v>0</v>
      </c>
      <c r="K768" s="2">
        <v>0</v>
      </c>
      <c r="L768" s="2">
        <v>0</v>
      </c>
      <c r="M768" s="2">
        <v>0</v>
      </c>
      <c r="N768" s="2">
        <v>0</v>
      </c>
    </row>
    <row r="769" spans="1:14" x14ac:dyDescent="0.25">
      <c r="A769" s="59" t="s">
        <v>192</v>
      </c>
      <c r="B769" s="2">
        <v>0</v>
      </c>
      <c r="C769" s="2">
        <v>0</v>
      </c>
      <c r="D769" s="10">
        <v>1.4630000000000001</v>
      </c>
      <c r="E769" s="2">
        <v>0</v>
      </c>
      <c r="F769" s="2">
        <v>0</v>
      </c>
      <c r="G769" s="2">
        <v>0</v>
      </c>
      <c r="H769" s="2">
        <v>0</v>
      </c>
      <c r="I769" s="2">
        <v>0</v>
      </c>
      <c r="J769" s="2">
        <v>0</v>
      </c>
      <c r="K769" s="2">
        <v>0</v>
      </c>
      <c r="L769" s="2">
        <v>0</v>
      </c>
      <c r="M769" s="2">
        <v>0</v>
      </c>
      <c r="N769" s="2">
        <v>0</v>
      </c>
    </row>
    <row r="770" spans="1:14" x14ac:dyDescent="0.25">
      <c r="A770" s="59" t="s">
        <v>306</v>
      </c>
      <c r="B770" s="2"/>
      <c r="C770" s="2"/>
      <c r="D770" s="10">
        <v>1.4630000000000001</v>
      </c>
      <c r="E770" s="2"/>
      <c r="F770" s="2"/>
      <c r="G770" s="2"/>
      <c r="H770" s="2"/>
      <c r="I770" s="2"/>
      <c r="J770" s="2"/>
      <c r="K770" s="2"/>
      <c r="L770" s="2"/>
      <c r="M770" s="2"/>
      <c r="N770" s="2"/>
    </row>
    <row r="771" spans="1:14" x14ac:dyDescent="0.25">
      <c r="A771" s="59" t="s">
        <v>193</v>
      </c>
      <c r="B771" s="2">
        <v>0</v>
      </c>
      <c r="C771" s="2">
        <v>0</v>
      </c>
      <c r="D771" s="10">
        <v>1.4630000000000001</v>
      </c>
      <c r="E771" s="2">
        <v>0</v>
      </c>
      <c r="F771" s="2">
        <v>0</v>
      </c>
      <c r="G771" s="2">
        <v>0</v>
      </c>
      <c r="H771" s="2">
        <v>0</v>
      </c>
      <c r="I771" s="2">
        <v>0</v>
      </c>
      <c r="J771" s="2">
        <v>0</v>
      </c>
      <c r="K771" s="2">
        <v>0</v>
      </c>
      <c r="L771" s="2">
        <v>0</v>
      </c>
      <c r="M771" s="2">
        <v>0</v>
      </c>
      <c r="N771" s="2">
        <v>0</v>
      </c>
    </row>
    <row r="772" spans="1:14" x14ac:dyDescent="0.25">
      <c r="A772" s="59" t="s">
        <v>311</v>
      </c>
      <c r="B772" s="2"/>
      <c r="C772" s="2"/>
      <c r="D772" s="10">
        <v>1.4630000000000001</v>
      </c>
      <c r="E772" s="2"/>
      <c r="F772" s="2"/>
      <c r="G772" s="2"/>
      <c r="H772" s="2"/>
      <c r="I772" s="2"/>
      <c r="J772" s="2"/>
      <c r="K772" s="2"/>
      <c r="L772" s="2"/>
      <c r="M772" s="2"/>
      <c r="N772" s="2"/>
    </row>
    <row r="773" spans="1:14" x14ac:dyDescent="0.25">
      <c r="A773" s="59" t="s">
        <v>206</v>
      </c>
      <c r="B773" s="2">
        <v>0</v>
      </c>
      <c r="C773" s="2">
        <v>0</v>
      </c>
      <c r="D773" s="10">
        <v>1.4630000000000001</v>
      </c>
      <c r="E773" s="2">
        <v>0</v>
      </c>
      <c r="F773" s="2">
        <v>0</v>
      </c>
      <c r="G773" s="2">
        <v>0</v>
      </c>
      <c r="H773" s="2">
        <v>0</v>
      </c>
      <c r="I773" s="2">
        <v>0</v>
      </c>
      <c r="J773" s="2">
        <v>0</v>
      </c>
      <c r="K773" s="2">
        <v>0</v>
      </c>
      <c r="L773" s="2">
        <v>0</v>
      </c>
      <c r="M773" s="2">
        <v>0</v>
      </c>
      <c r="N773" s="2">
        <v>0</v>
      </c>
    </row>
    <row r="774" spans="1:14" x14ac:dyDescent="0.25">
      <c r="A774" s="59" t="s">
        <v>315</v>
      </c>
      <c r="B774" s="2"/>
      <c r="C774" s="2"/>
      <c r="D774" s="10">
        <v>1.4630000000000001</v>
      </c>
      <c r="E774" s="2"/>
      <c r="F774" s="2"/>
      <c r="G774" s="2"/>
      <c r="H774" s="2"/>
      <c r="I774" s="2"/>
      <c r="J774" s="2"/>
      <c r="K774" s="2"/>
      <c r="L774" s="2"/>
      <c r="M774" s="2"/>
      <c r="N774" s="2"/>
    </row>
    <row r="775" spans="1:14" x14ac:dyDescent="0.25">
      <c r="A775" s="59" t="s">
        <v>207</v>
      </c>
      <c r="B775" s="2">
        <v>0</v>
      </c>
      <c r="C775" s="2">
        <v>0</v>
      </c>
      <c r="D775" s="10">
        <v>1.4630000000000001</v>
      </c>
      <c r="E775" s="2">
        <v>0</v>
      </c>
      <c r="F775" s="2">
        <v>0</v>
      </c>
      <c r="G775" s="2">
        <v>0</v>
      </c>
      <c r="H775" s="2">
        <v>0</v>
      </c>
      <c r="I775" s="2">
        <v>0</v>
      </c>
      <c r="J775" s="2">
        <v>0</v>
      </c>
      <c r="K775" s="2">
        <v>0</v>
      </c>
      <c r="L775" s="2">
        <v>0</v>
      </c>
      <c r="M775" s="2">
        <v>0</v>
      </c>
      <c r="N775" s="2">
        <v>0</v>
      </c>
    </row>
    <row r="776" spans="1:14" x14ac:dyDescent="0.25">
      <c r="A776" s="59" t="s">
        <v>320</v>
      </c>
      <c r="B776" s="2"/>
      <c r="C776" s="2"/>
      <c r="D776" s="10">
        <v>1.4630000000000001</v>
      </c>
      <c r="E776" s="2"/>
      <c r="F776" s="2"/>
      <c r="G776" s="2"/>
      <c r="H776" s="2"/>
      <c r="I776" s="2"/>
      <c r="J776" s="2"/>
      <c r="K776" s="2"/>
      <c r="L776" s="2"/>
      <c r="M776" s="2"/>
      <c r="N776" s="2"/>
    </row>
    <row r="777" spans="1:14" x14ac:dyDescent="0.25">
      <c r="A777" s="59" t="s">
        <v>208</v>
      </c>
      <c r="B777" s="2">
        <v>0</v>
      </c>
      <c r="C777" s="2">
        <v>0</v>
      </c>
      <c r="D777" s="10">
        <v>1.4630000000000001</v>
      </c>
      <c r="E777" s="2">
        <v>0</v>
      </c>
      <c r="F777" s="2">
        <v>0</v>
      </c>
      <c r="G777" s="2">
        <v>0</v>
      </c>
      <c r="H777" s="2">
        <v>0</v>
      </c>
      <c r="I777" s="2">
        <v>0</v>
      </c>
      <c r="J777" s="2">
        <v>0</v>
      </c>
      <c r="K777" s="2">
        <v>0</v>
      </c>
      <c r="L777" s="2">
        <v>0</v>
      </c>
      <c r="M777" s="2">
        <v>0</v>
      </c>
      <c r="N777" s="2">
        <v>0</v>
      </c>
    </row>
    <row r="778" spans="1:14" x14ac:dyDescent="0.25">
      <c r="A778" s="59" t="s">
        <v>103</v>
      </c>
      <c r="B778" s="2">
        <v>0</v>
      </c>
      <c r="C778" s="2">
        <v>0</v>
      </c>
      <c r="D778" s="10">
        <v>1.4630000000000001</v>
      </c>
      <c r="E778" s="2">
        <v>0</v>
      </c>
      <c r="F778" s="2">
        <v>0</v>
      </c>
      <c r="G778" s="2">
        <v>0</v>
      </c>
      <c r="H778" s="2">
        <v>0</v>
      </c>
      <c r="I778" s="2">
        <v>0</v>
      </c>
      <c r="J778" s="2">
        <v>0</v>
      </c>
      <c r="K778" s="2">
        <v>0</v>
      </c>
      <c r="L778" s="2">
        <v>0</v>
      </c>
      <c r="M778" s="2">
        <v>0</v>
      </c>
      <c r="N778" s="2">
        <v>0</v>
      </c>
    </row>
    <row r="779" spans="1:14" x14ac:dyDescent="0.25">
      <c r="A779" s="59" t="s">
        <v>90</v>
      </c>
      <c r="B779" s="2">
        <v>0</v>
      </c>
      <c r="C779" s="2">
        <v>0</v>
      </c>
      <c r="D779" s="10">
        <v>1.4630000000000001</v>
      </c>
      <c r="E779" s="2">
        <v>0</v>
      </c>
      <c r="F779" s="2">
        <v>0</v>
      </c>
      <c r="G779" s="2">
        <v>0</v>
      </c>
      <c r="H779" s="2">
        <v>0</v>
      </c>
      <c r="I779" s="2">
        <v>0</v>
      </c>
      <c r="J779" s="2">
        <v>0</v>
      </c>
      <c r="K779" s="2">
        <v>0</v>
      </c>
      <c r="L779" s="2">
        <v>0</v>
      </c>
      <c r="M779" s="2">
        <v>0</v>
      </c>
      <c r="N779" s="2">
        <v>0</v>
      </c>
    </row>
    <row r="780" spans="1:14" x14ac:dyDescent="0.25">
      <c r="A780" s="59" t="s">
        <v>324</v>
      </c>
      <c r="B780" s="2"/>
      <c r="C780" s="2"/>
      <c r="D780" s="10">
        <v>1.4630000000000001</v>
      </c>
      <c r="E780" s="2"/>
      <c r="F780" s="2"/>
      <c r="G780" s="2"/>
      <c r="H780" s="2"/>
      <c r="I780" s="2"/>
      <c r="J780" s="2"/>
      <c r="K780" s="2"/>
      <c r="L780" s="2"/>
      <c r="M780" s="2"/>
      <c r="N780" s="2"/>
    </row>
    <row r="781" spans="1:14" x14ac:dyDescent="0.25">
      <c r="A781" s="59" t="s">
        <v>91</v>
      </c>
      <c r="B781" s="2">
        <v>0</v>
      </c>
      <c r="C781" s="2">
        <v>0</v>
      </c>
      <c r="D781" s="10">
        <v>1.4630000000000001</v>
      </c>
      <c r="E781" s="2">
        <v>0</v>
      </c>
      <c r="F781" s="2">
        <v>0</v>
      </c>
      <c r="G781" s="2">
        <v>0</v>
      </c>
      <c r="H781" s="2">
        <v>0</v>
      </c>
      <c r="I781" s="2">
        <v>0</v>
      </c>
      <c r="J781" s="2">
        <v>0</v>
      </c>
      <c r="K781" s="2">
        <v>0</v>
      </c>
      <c r="L781" s="2">
        <v>0</v>
      </c>
      <c r="M781" s="2">
        <v>0</v>
      </c>
      <c r="N781" s="2">
        <v>0</v>
      </c>
    </row>
    <row r="782" spans="1:14" x14ac:dyDescent="0.25">
      <c r="A782" s="59" t="s">
        <v>134</v>
      </c>
      <c r="B782" s="2">
        <v>0</v>
      </c>
      <c r="C782" s="2">
        <v>0</v>
      </c>
      <c r="D782" s="10">
        <v>1.4630000000000001</v>
      </c>
      <c r="E782" s="2">
        <v>0</v>
      </c>
      <c r="F782" s="2">
        <v>0</v>
      </c>
      <c r="G782" s="2">
        <v>0</v>
      </c>
      <c r="H782" s="2">
        <v>0</v>
      </c>
      <c r="I782" s="2">
        <v>0</v>
      </c>
      <c r="J782" s="2">
        <v>0</v>
      </c>
      <c r="K782" s="2">
        <v>0</v>
      </c>
      <c r="L782" s="2">
        <v>0</v>
      </c>
      <c r="M782" s="2">
        <v>0</v>
      </c>
      <c r="N782" s="2">
        <v>0</v>
      </c>
    </row>
    <row r="783" spans="1:14" x14ac:dyDescent="0.25">
      <c r="A783" s="59" t="s">
        <v>211</v>
      </c>
      <c r="B783" s="2">
        <v>0</v>
      </c>
      <c r="C783" s="2">
        <v>0</v>
      </c>
      <c r="D783" s="10">
        <v>1.4630000000000001</v>
      </c>
      <c r="E783" s="2">
        <v>0</v>
      </c>
      <c r="F783" s="2">
        <v>0</v>
      </c>
      <c r="G783" s="2">
        <v>0</v>
      </c>
      <c r="H783" s="2">
        <v>0</v>
      </c>
      <c r="I783" s="2">
        <v>0</v>
      </c>
      <c r="J783" s="2">
        <v>0</v>
      </c>
      <c r="K783" s="2">
        <v>0</v>
      </c>
      <c r="L783" s="2">
        <v>0</v>
      </c>
      <c r="M783" s="2">
        <v>0</v>
      </c>
      <c r="N783" s="2">
        <v>0</v>
      </c>
    </row>
    <row r="784" spans="1:14" x14ac:dyDescent="0.25">
      <c r="A784" s="59" t="s">
        <v>329</v>
      </c>
      <c r="B784" s="2">
        <v>0</v>
      </c>
      <c r="C784" s="2">
        <v>0</v>
      </c>
      <c r="D784" s="10">
        <v>1.4630000000000001</v>
      </c>
      <c r="E784" s="2">
        <v>0</v>
      </c>
      <c r="F784" s="2">
        <v>0</v>
      </c>
      <c r="G784" s="2">
        <v>0</v>
      </c>
      <c r="H784" s="2">
        <v>0</v>
      </c>
      <c r="I784" s="2">
        <v>0</v>
      </c>
      <c r="J784" s="2">
        <v>0</v>
      </c>
      <c r="K784" s="2">
        <v>0</v>
      </c>
      <c r="L784" s="2">
        <v>0</v>
      </c>
      <c r="M784" s="2">
        <v>0</v>
      </c>
      <c r="N784" s="2">
        <v>0</v>
      </c>
    </row>
    <row r="785" spans="1:14" x14ac:dyDescent="0.25">
      <c r="A785" s="59" t="s">
        <v>212</v>
      </c>
      <c r="B785" s="2">
        <v>0</v>
      </c>
      <c r="C785" s="2">
        <v>0</v>
      </c>
      <c r="D785" s="10">
        <v>1.4630000000000001</v>
      </c>
      <c r="E785" s="2">
        <v>0</v>
      </c>
      <c r="F785" s="2">
        <v>0</v>
      </c>
      <c r="G785" s="2">
        <v>0</v>
      </c>
      <c r="H785" s="2">
        <v>0</v>
      </c>
      <c r="I785" s="2">
        <v>0</v>
      </c>
      <c r="J785" s="2">
        <v>0</v>
      </c>
      <c r="K785" s="2">
        <v>0</v>
      </c>
      <c r="L785" s="2">
        <v>0</v>
      </c>
      <c r="M785" s="2">
        <v>0</v>
      </c>
      <c r="N785" s="2">
        <v>0</v>
      </c>
    </row>
    <row r="786" spans="1:14" x14ac:dyDescent="0.25">
      <c r="A786" s="59" t="s">
        <v>331</v>
      </c>
      <c r="B786" s="2">
        <v>0</v>
      </c>
      <c r="C786" s="2">
        <v>0</v>
      </c>
      <c r="D786" s="10">
        <v>1.4630000000000001</v>
      </c>
      <c r="E786" s="2">
        <v>0</v>
      </c>
      <c r="F786" s="2">
        <v>0</v>
      </c>
      <c r="G786" s="2">
        <v>0</v>
      </c>
      <c r="H786" s="2">
        <v>0</v>
      </c>
      <c r="I786" s="2">
        <v>0</v>
      </c>
      <c r="J786" s="2">
        <v>0</v>
      </c>
      <c r="K786" s="2">
        <v>0</v>
      </c>
      <c r="L786" s="2">
        <v>0</v>
      </c>
      <c r="M786" s="2">
        <v>0</v>
      </c>
      <c r="N786" s="2">
        <v>0</v>
      </c>
    </row>
    <row r="787" spans="1:14" x14ac:dyDescent="0.25">
      <c r="A787" s="59" t="s">
        <v>92</v>
      </c>
      <c r="B787" s="2">
        <v>0</v>
      </c>
      <c r="C787" s="2">
        <v>0</v>
      </c>
      <c r="D787" s="10">
        <v>1.4630000000000001</v>
      </c>
      <c r="E787" s="2">
        <v>0</v>
      </c>
      <c r="F787" s="2">
        <v>0</v>
      </c>
      <c r="G787" s="2">
        <v>0</v>
      </c>
      <c r="H787" s="2">
        <v>0</v>
      </c>
      <c r="I787" s="2">
        <v>0</v>
      </c>
      <c r="J787" s="2">
        <v>0</v>
      </c>
      <c r="K787" s="2">
        <v>0</v>
      </c>
      <c r="L787" s="2">
        <v>0</v>
      </c>
      <c r="M787" s="2">
        <v>0</v>
      </c>
      <c r="N787" s="2">
        <v>0</v>
      </c>
    </row>
    <row r="788" spans="1:14" x14ac:dyDescent="0.25">
      <c r="A788" s="59" t="s">
        <v>149</v>
      </c>
      <c r="B788" s="2">
        <v>0</v>
      </c>
      <c r="C788" s="2">
        <v>0</v>
      </c>
      <c r="D788" s="10">
        <v>1.4630000000000001</v>
      </c>
      <c r="E788" s="2">
        <v>0</v>
      </c>
      <c r="F788" s="2">
        <v>0</v>
      </c>
      <c r="G788" s="2">
        <v>0</v>
      </c>
      <c r="H788" s="2">
        <v>0</v>
      </c>
      <c r="I788" s="2">
        <v>0</v>
      </c>
      <c r="J788" s="2">
        <v>0</v>
      </c>
      <c r="K788" s="2">
        <v>0</v>
      </c>
      <c r="L788" s="2">
        <v>0</v>
      </c>
      <c r="M788" s="2">
        <v>0</v>
      </c>
      <c r="N788" s="2">
        <v>0</v>
      </c>
    </row>
    <row r="789" spans="1:14" x14ac:dyDescent="0.25">
      <c r="A789" s="59" t="s">
        <v>93</v>
      </c>
      <c r="B789" s="2">
        <v>0</v>
      </c>
      <c r="C789" s="2">
        <v>0</v>
      </c>
      <c r="D789" s="10">
        <v>1.4630000000000001</v>
      </c>
      <c r="E789" s="2">
        <v>0</v>
      </c>
      <c r="F789" s="2">
        <v>0</v>
      </c>
      <c r="G789" s="2">
        <v>0</v>
      </c>
      <c r="H789" s="2">
        <v>0</v>
      </c>
      <c r="I789" s="2">
        <v>0</v>
      </c>
      <c r="J789" s="2">
        <v>0</v>
      </c>
      <c r="K789" s="2">
        <v>0</v>
      </c>
      <c r="L789" s="2">
        <v>0</v>
      </c>
      <c r="M789" s="2">
        <v>0</v>
      </c>
      <c r="N789" s="2">
        <v>0</v>
      </c>
    </row>
    <row r="790" spans="1:14" x14ac:dyDescent="0.25">
      <c r="A790" s="59" t="s">
        <v>174</v>
      </c>
      <c r="B790" s="2">
        <v>0</v>
      </c>
      <c r="C790" s="2">
        <v>0</v>
      </c>
      <c r="D790" s="10">
        <v>1.4630000000000001</v>
      </c>
      <c r="E790" s="2">
        <v>0</v>
      </c>
      <c r="F790" s="2">
        <v>0</v>
      </c>
      <c r="G790" s="2">
        <v>0</v>
      </c>
      <c r="H790" s="2">
        <v>0</v>
      </c>
      <c r="I790" s="2">
        <v>0</v>
      </c>
      <c r="J790" s="2">
        <v>0</v>
      </c>
      <c r="K790" s="2">
        <v>0</v>
      </c>
      <c r="L790" s="2">
        <v>0</v>
      </c>
      <c r="M790" s="2">
        <v>0</v>
      </c>
      <c r="N790" s="2">
        <v>0</v>
      </c>
    </row>
    <row r="791" spans="1:14" x14ac:dyDescent="0.25">
      <c r="A791" s="59" t="s">
        <v>215</v>
      </c>
      <c r="B791" s="2">
        <v>0</v>
      </c>
      <c r="C791" s="2">
        <v>0</v>
      </c>
      <c r="D791" s="10">
        <v>1.4630000000000001</v>
      </c>
      <c r="E791" s="2">
        <v>0</v>
      </c>
      <c r="F791" s="2">
        <v>0</v>
      </c>
      <c r="G791" s="2">
        <v>0</v>
      </c>
      <c r="H791" s="2">
        <v>0</v>
      </c>
      <c r="I791" s="2">
        <v>0</v>
      </c>
      <c r="J791" s="2">
        <v>0</v>
      </c>
      <c r="K791" s="2">
        <v>0</v>
      </c>
      <c r="L791" s="2">
        <v>0</v>
      </c>
      <c r="M791" s="2">
        <v>0</v>
      </c>
      <c r="N791" s="2">
        <v>0</v>
      </c>
    </row>
    <row r="792" spans="1:14" x14ac:dyDescent="0.25">
      <c r="A792" s="59" t="s">
        <v>341</v>
      </c>
      <c r="B792" s="2"/>
      <c r="C792" s="2"/>
      <c r="D792" s="10">
        <v>1.4630000000000001</v>
      </c>
      <c r="E792" s="2"/>
      <c r="F792" s="2"/>
      <c r="G792" s="2"/>
      <c r="H792" s="2"/>
      <c r="I792" s="2"/>
      <c r="J792" s="2"/>
      <c r="K792" s="2"/>
      <c r="L792" s="2"/>
      <c r="M792" s="2"/>
      <c r="N792" s="2"/>
    </row>
    <row r="793" spans="1:14" x14ac:dyDescent="0.25">
      <c r="A793" s="59" t="s">
        <v>216</v>
      </c>
      <c r="B793" s="2">
        <v>0</v>
      </c>
      <c r="C793" s="2">
        <v>0</v>
      </c>
      <c r="D793" s="10">
        <v>1.4630000000000001</v>
      </c>
      <c r="E793" s="2">
        <v>0</v>
      </c>
      <c r="F793" s="2">
        <v>0</v>
      </c>
      <c r="G793" s="2">
        <v>0</v>
      </c>
      <c r="H793" s="2">
        <v>0</v>
      </c>
      <c r="I793" s="2">
        <v>0</v>
      </c>
      <c r="J793" s="2">
        <v>0</v>
      </c>
      <c r="K793" s="2">
        <v>0</v>
      </c>
      <c r="L793" s="2">
        <v>0</v>
      </c>
      <c r="M793" s="2">
        <v>0</v>
      </c>
      <c r="N793" s="2">
        <v>0</v>
      </c>
    </row>
    <row r="794" spans="1:14" x14ac:dyDescent="0.25">
      <c r="A794" s="59" t="s">
        <v>361</v>
      </c>
      <c r="B794" s="2">
        <v>0</v>
      </c>
      <c r="C794" s="2">
        <v>0</v>
      </c>
      <c r="D794" s="10">
        <v>1.4630000000000001</v>
      </c>
      <c r="E794" s="2">
        <v>0</v>
      </c>
      <c r="F794" s="2">
        <v>0</v>
      </c>
      <c r="G794" s="2">
        <v>0</v>
      </c>
      <c r="H794" s="2">
        <v>0</v>
      </c>
      <c r="I794" s="2">
        <v>0</v>
      </c>
      <c r="J794" s="2">
        <v>0</v>
      </c>
      <c r="K794" s="2">
        <v>0</v>
      </c>
      <c r="L794" s="2">
        <v>0</v>
      </c>
      <c r="M794" s="2">
        <v>0</v>
      </c>
      <c r="N794" s="2">
        <v>0</v>
      </c>
    </row>
    <row r="795" spans="1:14" x14ac:dyDescent="0.25">
      <c r="A795" s="59" t="s">
        <v>94</v>
      </c>
      <c r="B795" s="2">
        <v>0</v>
      </c>
      <c r="C795" s="2">
        <v>0</v>
      </c>
      <c r="D795" s="10">
        <v>1.4630000000000001</v>
      </c>
      <c r="E795" s="2">
        <v>0</v>
      </c>
      <c r="F795" s="2">
        <v>0</v>
      </c>
      <c r="G795" s="2">
        <v>0</v>
      </c>
      <c r="H795" s="2">
        <v>0</v>
      </c>
      <c r="I795" s="2">
        <v>0</v>
      </c>
      <c r="J795" s="2">
        <v>0</v>
      </c>
      <c r="K795" s="2">
        <v>0</v>
      </c>
      <c r="L795" s="2">
        <v>0</v>
      </c>
      <c r="M795" s="2">
        <v>0</v>
      </c>
      <c r="N795" s="2">
        <v>0</v>
      </c>
    </row>
    <row r="796" spans="1:14" x14ac:dyDescent="0.25">
      <c r="A796" s="59" t="s">
        <v>365</v>
      </c>
      <c r="B796" s="2">
        <v>0.60773208128949063</v>
      </c>
      <c r="C796" s="2">
        <v>0</v>
      </c>
      <c r="D796" s="10">
        <v>1.4630000000000001</v>
      </c>
      <c r="E796" s="2">
        <v>0.20257736042983021</v>
      </c>
      <c r="F796" s="2">
        <v>0.173637737511283</v>
      </c>
      <c r="G796" s="2">
        <v>0.15193302032237271</v>
      </c>
      <c r="H796" s="2">
        <v>0.13505157361988679</v>
      </c>
      <c r="I796" s="2">
        <v>0.1215464162578981</v>
      </c>
      <c r="J796" s="2">
        <v>0.1620618883438642</v>
      </c>
      <c r="K796" s="2">
        <v>0.13891019000902641</v>
      </c>
      <c r="L796" s="2">
        <v>0.1215464162578981</v>
      </c>
      <c r="M796" s="2">
        <v>0.1080412588959095</v>
      </c>
      <c r="N796" s="2">
        <v>9.7237133006318505E-2</v>
      </c>
    </row>
    <row r="797" spans="1:14" x14ac:dyDescent="0.25">
      <c r="A797" s="59" t="s">
        <v>218</v>
      </c>
      <c r="B797" s="2">
        <v>0</v>
      </c>
      <c r="C797" s="2">
        <v>0</v>
      </c>
      <c r="D797" s="10">
        <v>1.4630000000000001</v>
      </c>
      <c r="E797" s="2">
        <v>0</v>
      </c>
      <c r="F797" s="2">
        <v>0</v>
      </c>
      <c r="G797" s="2">
        <v>0</v>
      </c>
      <c r="H797" s="2">
        <v>0</v>
      </c>
      <c r="I797" s="2">
        <v>0</v>
      </c>
      <c r="J797" s="2">
        <v>0</v>
      </c>
      <c r="K797" s="2">
        <v>0</v>
      </c>
      <c r="L797" s="2">
        <v>0</v>
      </c>
      <c r="M797" s="2">
        <v>0</v>
      </c>
      <c r="N797" s="2">
        <v>0</v>
      </c>
    </row>
    <row r="798" spans="1:14" x14ac:dyDescent="0.25">
      <c r="A798" s="59" t="s">
        <v>369</v>
      </c>
      <c r="B798" s="2">
        <v>0</v>
      </c>
      <c r="C798" s="2">
        <v>0</v>
      </c>
      <c r="D798" s="10">
        <v>1.4630000000000001</v>
      </c>
      <c r="E798" s="2">
        <v>0</v>
      </c>
      <c r="F798" s="2">
        <v>0</v>
      </c>
      <c r="G798" s="2">
        <v>0</v>
      </c>
      <c r="H798" s="2">
        <v>0</v>
      </c>
      <c r="I798" s="2">
        <v>0</v>
      </c>
      <c r="J798" s="2">
        <v>0</v>
      </c>
      <c r="K798" s="2">
        <v>0</v>
      </c>
      <c r="L798" s="2">
        <v>0</v>
      </c>
      <c r="M798" s="2">
        <v>0</v>
      </c>
      <c r="N798" s="2">
        <v>0</v>
      </c>
    </row>
    <row r="799" spans="1:14" x14ac:dyDescent="0.25">
      <c r="A799" s="59" t="s">
        <v>95</v>
      </c>
      <c r="B799" s="2">
        <v>0</v>
      </c>
      <c r="C799" s="2">
        <v>0</v>
      </c>
      <c r="D799" s="10">
        <v>1.4630000000000001</v>
      </c>
      <c r="E799" s="2">
        <v>0</v>
      </c>
      <c r="F799" s="2">
        <v>0</v>
      </c>
      <c r="G799" s="2">
        <v>0</v>
      </c>
      <c r="H799" s="2">
        <v>0</v>
      </c>
      <c r="I799" s="2">
        <v>0</v>
      </c>
      <c r="J799" s="2">
        <v>0</v>
      </c>
      <c r="K799" s="2">
        <v>0</v>
      </c>
      <c r="L799" s="2">
        <v>0</v>
      </c>
      <c r="M799" s="2">
        <v>0</v>
      </c>
      <c r="N799" s="2">
        <v>0</v>
      </c>
    </row>
    <row r="800" spans="1:14" x14ac:dyDescent="0.25">
      <c r="A800" s="59" t="s">
        <v>373</v>
      </c>
      <c r="B800" s="2">
        <v>0</v>
      </c>
      <c r="C800" s="2">
        <v>0</v>
      </c>
      <c r="D800" s="10">
        <v>1.4630000000000001</v>
      </c>
      <c r="E800" s="2">
        <v>0</v>
      </c>
      <c r="F800" s="2">
        <v>0</v>
      </c>
      <c r="G800" s="2">
        <v>0</v>
      </c>
      <c r="H800" s="2">
        <v>0</v>
      </c>
      <c r="I800" s="2">
        <v>0</v>
      </c>
      <c r="J800" s="2">
        <v>0</v>
      </c>
      <c r="K800" s="2">
        <v>0</v>
      </c>
      <c r="L800" s="2">
        <v>0</v>
      </c>
      <c r="M800" s="2">
        <v>0</v>
      </c>
      <c r="N800" s="2">
        <v>0</v>
      </c>
    </row>
    <row r="801" spans="1:14" x14ac:dyDescent="0.25">
      <c r="A801" s="59" t="s">
        <v>220</v>
      </c>
      <c r="B801" s="2">
        <v>136190.91819892189</v>
      </c>
      <c r="C801" s="2">
        <v>0</v>
      </c>
      <c r="D801" s="10">
        <v>1.4630000000000001</v>
      </c>
      <c r="E801" s="2">
        <v>45396.972732973947</v>
      </c>
      <c r="F801" s="2">
        <v>38911.690913977684</v>
      </c>
      <c r="G801" s="2">
        <v>34047.729549730473</v>
      </c>
      <c r="H801" s="2">
        <v>30264.648488649302</v>
      </c>
      <c r="I801" s="2">
        <v>27238.183639784369</v>
      </c>
      <c r="J801" s="2">
        <v>36317.578186379164</v>
      </c>
      <c r="K801" s="2">
        <v>31129.352731182142</v>
      </c>
      <c r="L801" s="2">
        <v>27238.183639784369</v>
      </c>
      <c r="M801" s="2">
        <v>24211.71879091944</v>
      </c>
      <c r="N801" s="2">
        <v>21790.5469118275</v>
      </c>
    </row>
    <row r="802" spans="1:14" x14ac:dyDescent="0.25">
      <c r="A802" s="59" t="s">
        <v>378</v>
      </c>
      <c r="B802" s="2">
        <v>0</v>
      </c>
      <c r="C802" s="2">
        <v>0</v>
      </c>
      <c r="D802" s="10">
        <v>1.4630000000000001</v>
      </c>
      <c r="E802" s="2">
        <v>0</v>
      </c>
      <c r="F802" s="2">
        <v>0</v>
      </c>
      <c r="G802" s="2">
        <v>0</v>
      </c>
      <c r="H802" s="2">
        <v>0</v>
      </c>
      <c r="I802" s="2">
        <v>0</v>
      </c>
      <c r="J802" s="2">
        <v>0</v>
      </c>
      <c r="K802" s="2">
        <v>0</v>
      </c>
      <c r="L802" s="2">
        <v>0</v>
      </c>
      <c r="M802" s="2">
        <v>0</v>
      </c>
      <c r="N802" s="2">
        <v>0</v>
      </c>
    </row>
    <row r="803" spans="1:14" x14ac:dyDescent="0.25">
      <c r="A803" s="59" t="s">
        <v>221</v>
      </c>
      <c r="B803" s="2">
        <v>0</v>
      </c>
      <c r="C803" s="2">
        <v>0</v>
      </c>
      <c r="D803" s="10">
        <v>1.4630000000000001</v>
      </c>
      <c r="E803" s="2">
        <v>0</v>
      </c>
      <c r="F803" s="2">
        <v>0</v>
      </c>
      <c r="G803" s="2">
        <v>0</v>
      </c>
      <c r="H803" s="2">
        <v>0</v>
      </c>
      <c r="I803" s="2">
        <v>0</v>
      </c>
      <c r="J803" s="2">
        <v>0</v>
      </c>
      <c r="K803" s="2">
        <v>0</v>
      </c>
      <c r="L803" s="2">
        <v>0</v>
      </c>
      <c r="M803" s="2">
        <v>0</v>
      </c>
      <c r="N803" s="2">
        <v>0</v>
      </c>
    </row>
    <row r="804" spans="1:14" x14ac:dyDescent="0.25">
      <c r="A804" s="59" t="s">
        <v>382</v>
      </c>
      <c r="B804" s="2"/>
      <c r="C804" s="2"/>
      <c r="D804" s="10">
        <v>1.4630000000000001</v>
      </c>
      <c r="E804" s="2"/>
      <c r="F804" s="2"/>
      <c r="G804" s="2"/>
      <c r="H804" s="2"/>
      <c r="I804" s="2"/>
      <c r="J804" s="2"/>
      <c r="K804" s="2"/>
      <c r="L804" s="2"/>
      <c r="M804" s="2"/>
      <c r="N804" s="2"/>
    </row>
    <row r="805" spans="1:14" x14ac:dyDescent="0.25">
      <c r="A805" s="59" t="s">
        <v>97</v>
      </c>
      <c r="B805" s="2">
        <v>0</v>
      </c>
      <c r="C805" s="2">
        <v>0</v>
      </c>
      <c r="D805" s="10">
        <v>1.4630000000000001</v>
      </c>
      <c r="E805" s="2">
        <v>0</v>
      </c>
      <c r="F805" s="2">
        <v>0</v>
      </c>
      <c r="G805" s="2">
        <v>0</v>
      </c>
      <c r="H805" s="2">
        <v>0</v>
      </c>
      <c r="I805" s="2">
        <v>0</v>
      </c>
      <c r="J805" s="2">
        <v>0</v>
      </c>
      <c r="K805" s="2">
        <v>0</v>
      </c>
      <c r="L805" s="2">
        <v>0</v>
      </c>
      <c r="M805" s="2">
        <v>0</v>
      </c>
      <c r="N805" s="2">
        <v>0</v>
      </c>
    </row>
    <row r="806" spans="1:14" x14ac:dyDescent="0.25">
      <c r="A806" s="59" t="s">
        <v>386</v>
      </c>
      <c r="B806" s="2">
        <v>0</v>
      </c>
      <c r="C806" s="2">
        <v>0</v>
      </c>
      <c r="D806" s="10">
        <v>1.4630000000000001</v>
      </c>
      <c r="E806" s="2">
        <v>0</v>
      </c>
      <c r="F806" s="2">
        <v>0</v>
      </c>
      <c r="G806" s="2">
        <v>0</v>
      </c>
      <c r="H806" s="2">
        <v>0</v>
      </c>
      <c r="I806" s="2">
        <v>0</v>
      </c>
      <c r="J806" s="2">
        <v>0</v>
      </c>
      <c r="K806" s="2">
        <v>0</v>
      </c>
      <c r="L806" s="2">
        <v>0</v>
      </c>
      <c r="M806" s="2">
        <v>0</v>
      </c>
      <c r="N806" s="2">
        <v>0</v>
      </c>
    </row>
    <row r="807" spans="1:14" x14ac:dyDescent="0.25">
      <c r="A807" s="59" t="s">
        <v>223</v>
      </c>
      <c r="B807" s="2">
        <v>0</v>
      </c>
      <c r="C807" s="2">
        <v>0</v>
      </c>
      <c r="D807" s="10">
        <v>1.4630000000000001</v>
      </c>
      <c r="E807" s="2">
        <v>0</v>
      </c>
      <c r="F807" s="2">
        <v>0</v>
      </c>
      <c r="G807" s="2">
        <v>0</v>
      </c>
      <c r="H807" s="2">
        <v>0</v>
      </c>
      <c r="I807" s="2">
        <v>0</v>
      </c>
      <c r="J807" s="2">
        <v>0</v>
      </c>
      <c r="K807" s="2">
        <v>0</v>
      </c>
      <c r="L807" s="2">
        <v>0</v>
      </c>
      <c r="M807" s="2">
        <v>0</v>
      </c>
      <c r="N807" s="2">
        <v>0</v>
      </c>
    </row>
    <row r="808" spans="1:14" x14ac:dyDescent="0.25">
      <c r="A808" s="59" t="s">
        <v>390</v>
      </c>
      <c r="B808" s="2">
        <v>0</v>
      </c>
      <c r="C808" s="2">
        <v>0</v>
      </c>
      <c r="D808" s="10">
        <v>1.4630000000000001</v>
      </c>
      <c r="E808" s="2">
        <v>0</v>
      </c>
      <c r="F808" s="2">
        <v>0</v>
      </c>
      <c r="G808" s="2">
        <v>0</v>
      </c>
      <c r="H808" s="2">
        <v>0</v>
      </c>
      <c r="I808" s="2">
        <v>0</v>
      </c>
      <c r="J808" s="2">
        <v>0</v>
      </c>
      <c r="K808" s="2">
        <v>0</v>
      </c>
      <c r="L808" s="2">
        <v>0</v>
      </c>
      <c r="M808" s="2">
        <v>0</v>
      </c>
      <c r="N808" s="2">
        <v>0</v>
      </c>
    </row>
    <row r="809" spans="1:14" x14ac:dyDescent="0.25">
      <c r="A809" s="59" t="s">
        <v>224</v>
      </c>
      <c r="B809" s="2">
        <v>0</v>
      </c>
      <c r="C809" s="2">
        <v>0</v>
      </c>
      <c r="D809" s="10">
        <v>1.4630000000000001</v>
      </c>
      <c r="E809" s="2">
        <v>0</v>
      </c>
      <c r="F809" s="2">
        <v>0</v>
      </c>
      <c r="G809" s="2">
        <v>0</v>
      </c>
      <c r="H809" s="2">
        <v>0</v>
      </c>
      <c r="I809" s="2">
        <v>0</v>
      </c>
      <c r="J809" s="2">
        <v>0</v>
      </c>
      <c r="K809" s="2">
        <v>0</v>
      </c>
      <c r="L809" s="2">
        <v>0</v>
      </c>
      <c r="M809" s="2">
        <v>0</v>
      </c>
      <c r="N809" s="2">
        <v>0</v>
      </c>
    </row>
    <row r="810" spans="1:14" x14ac:dyDescent="0.25">
      <c r="A810" s="59" t="s">
        <v>112</v>
      </c>
      <c r="B810" s="2">
        <v>38894.570489474747</v>
      </c>
      <c r="C810" s="2">
        <v>0</v>
      </c>
      <c r="D810" s="10">
        <v>1.4630000000000001</v>
      </c>
      <c r="E810" s="2">
        <v>12964.856829824919</v>
      </c>
      <c r="F810" s="2">
        <v>11112.734425564209</v>
      </c>
      <c r="G810" s="2">
        <v>9723.6426223686885</v>
      </c>
      <c r="H810" s="2">
        <v>8643.237886549945</v>
      </c>
      <c r="I810" s="2">
        <v>7778.9140978949508</v>
      </c>
      <c r="J810" s="2">
        <v>10371.885463859941</v>
      </c>
      <c r="K810" s="2">
        <v>8890.1875404513721</v>
      </c>
      <c r="L810" s="2">
        <v>7778.9140978949508</v>
      </c>
      <c r="M810" s="2">
        <v>6914.5903092399567</v>
      </c>
      <c r="N810" s="2">
        <v>6223.131278315961</v>
      </c>
    </row>
    <row r="811" spans="1:14" x14ac:dyDescent="0.25">
      <c r="A811" s="59" t="s">
        <v>225</v>
      </c>
      <c r="B811" s="2">
        <v>0</v>
      </c>
      <c r="C811" s="2">
        <v>0</v>
      </c>
      <c r="D811" s="10">
        <v>1.4630000000000001</v>
      </c>
      <c r="E811" s="2">
        <v>0</v>
      </c>
      <c r="F811" s="2">
        <v>0</v>
      </c>
      <c r="G811" s="2">
        <v>0</v>
      </c>
      <c r="H811" s="2">
        <v>0</v>
      </c>
      <c r="I811" s="2">
        <v>0</v>
      </c>
      <c r="J811" s="2">
        <v>0</v>
      </c>
      <c r="K811" s="2">
        <v>0</v>
      </c>
      <c r="L811" s="2">
        <v>0</v>
      </c>
      <c r="M811" s="2">
        <v>0</v>
      </c>
      <c r="N811" s="2">
        <v>0</v>
      </c>
    </row>
    <row r="812" spans="1:14" x14ac:dyDescent="0.25">
      <c r="A812" s="59" t="s">
        <v>118</v>
      </c>
      <c r="B812" s="2">
        <v>0</v>
      </c>
      <c r="C812" s="2">
        <v>0</v>
      </c>
      <c r="D812" s="10">
        <v>1.4630000000000001</v>
      </c>
      <c r="E812" s="2">
        <v>0</v>
      </c>
      <c r="F812" s="2">
        <v>0</v>
      </c>
      <c r="G812" s="2">
        <v>0</v>
      </c>
      <c r="H812" s="2">
        <v>0</v>
      </c>
      <c r="I812" s="2">
        <v>0</v>
      </c>
      <c r="J812" s="2">
        <v>0</v>
      </c>
      <c r="K812" s="2">
        <v>0</v>
      </c>
      <c r="L812" s="2">
        <v>0</v>
      </c>
      <c r="M812" s="2">
        <v>0</v>
      </c>
      <c r="N812" s="2">
        <v>0</v>
      </c>
    </row>
    <row r="813" spans="1:14" x14ac:dyDescent="0.25">
      <c r="A813" s="59" t="s">
        <v>226</v>
      </c>
      <c r="B813" s="2">
        <v>0</v>
      </c>
      <c r="C813" s="2">
        <v>0</v>
      </c>
      <c r="D813" s="10">
        <v>1.4630000000000001</v>
      </c>
      <c r="E813" s="2">
        <v>0</v>
      </c>
      <c r="F813" s="2">
        <v>0</v>
      </c>
      <c r="G813" s="2">
        <v>0</v>
      </c>
      <c r="H813" s="2">
        <v>0</v>
      </c>
      <c r="I813" s="2">
        <v>0</v>
      </c>
      <c r="J813" s="2">
        <v>0</v>
      </c>
      <c r="K813" s="2">
        <v>0</v>
      </c>
      <c r="L813" s="2">
        <v>0</v>
      </c>
      <c r="M813" s="2">
        <v>0</v>
      </c>
      <c r="N813" s="2">
        <v>0</v>
      </c>
    </row>
    <row r="814" spans="1:14" x14ac:dyDescent="0.25">
      <c r="A814" s="59" t="s">
        <v>131</v>
      </c>
      <c r="B814" s="2">
        <v>0</v>
      </c>
      <c r="C814" s="2">
        <v>0</v>
      </c>
      <c r="D814" s="10">
        <v>1.4630000000000001</v>
      </c>
      <c r="E814" s="2">
        <v>0</v>
      </c>
      <c r="F814" s="2">
        <v>0</v>
      </c>
      <c r="G814" s="2">
        <v>0</v>
      </c>
      <c r="H814" s="2">
        <v>0</v>
      </c>
      <c r="I814" s="2">
        <v>0</v>
      </c>
      <c r="J814" s="2">
        <v>0</v>
      </c>
      <c r="K814" s="2">
        <v>0</v>
      </c>
      <c r="L814" s="2">
        <v>0</v>
      </c>
      <c r="M814" s="2">
        <v>0</v>
      </c>
      <c r="N814" s="2">
        <v>0</v>
      </c>
    </row>
    <row r="815" spans="1:14" x14ac:dyDescent="0.25">
      <c r="A815" s="59" t="s">
        <v>227</v>
      </c>
      <c r="B815" s="2">
        <v>1.3241071977414569</v>
      </c>
      <c r="C815" s="2">
        <v>0</v>
      </c>
      <c r="D815" s="10">
        <v>1.4630000000000001</v>
      </c>
      <c r="E815" s="2">
        <v>0.44136906591381903</v>
      </c>
      <c r="F815" s="2">
        <v>0.3783163422118449</v>
      </c>
      <c r="G815" s="2">
        <v>0.33102679943536428</v>
      </c>
      <c r="H815" s="2">
        <v>0.29424604394254611</v>
      </c>
      <c r="I815" s="2">
        <v>0.2648214395482914</v>
      </c>
      <c r="J815" s="2">
        <v>0.3530952527310553</v>
      </c>
      <c r="K815" s="2">
        <v>0.30265307376947598</v>
      </c>
      <c r="L815" s="2">
        <v>0.26482143954829152</v>
      </c>
      <c r="M815" s="2">
        <v>0.23539683515403689</v>
      </c>
      <c r="N815" s="2">
        <v>0.2118571516386332</v>
      </c>
    </row>
    <row r="816" spans="1:14" x14ac:dyDescent="0.25">
      <c r="A816" s="59" t="s">
        <v>611</v>
      </c>
      <c r="B816" s="2">
        <v>0</v>
      </c>
      <c r="C816" s="2">
        <v>0</v>
      </c>
      <c r="D816" s="10">
        <v>1.4630000000000001</v>
      </c>
      <c r="E816" s="2">
        <v>0</v>
      </c>
      <c r="F816" s="2">
        <v>0</v>
      </c>
      <c r="G816" s="2">
        <v>0</v>
      </c>
      <c r="H816" s="2">
        <v>0</v>
      </c>
      <c r="I816" s="2">
        <v>0</v>
      </c>
      <c r="J816" s="2">
        <v>0</v>
      </c>
      <c r="K816" s="2">
        <v>0</v>
      </c>
      <c r="L816" s="2">
        <v>0</v>
      </c>
      <c r="M816" s="2">
        <v>0</v>
      </c>
      <c r="N816" s="2">
        <v>0</v>
      </c>
    </row>
    <row r="817" spans="1:14" x14ac:dyDescent="0.25">
      <c r="A817" s="59" t="s">
        <v>228</v>
      </c>
      <c r="B817" s="2">
        <v>0</v>
      </c>
      <c r="C817" s="2">
        <v>0</v>
      </c>
      <c r="D817" s="10">
        <v>1.4630000000000001</v>
      </c>
      <c r="E817" s="2">
        <v>0</v>
      </c>
      <c r="F817" s="2">
        <v>0</v>
      </c>
      <c r="G817" s="2">
        <v>0</v>
      </c>
      <c r="H817" s="2">
        <v>0</v>
      </c>
      <c r="I817" s="2">
        <v>0</v>
      </c>
      <c r="J817" s="2">
        <v>0</v>
      </c>
      <c r="K817" s="2">
        <v>0</v>
      </c>
      <c r="L817" s="2">
        <v>0</v>
      </c>
      <c r="M817" s="2">
        <v>0</v>
      </c>
      <c r="N817" s="2">
        <v>0</v>
      </c>
    </row>
    <row r="818" spans="1:14" x14ac:dyDescent="0.25">
      <c r="A818" s="59" t="s">
        <v>71</v>
      </c>
      <c r="B818" s="2">
        <v>0</v>
      </c>
      <c r="C818" s="2">
        <v>0</v>
      </c>
      <c r="D818" s="10">
        <v>1.4630000000000001</v>
      </c>
      <c r="E818" s="2">
        <v>0</v>
      </c>
      <c r="F818" s="2">
        <v>0</v>
      </c>
      <c r="G818" s="2">
        <v>0</v>
      </c>
      <c r="H818" s="2">
        <v>0</v>
      </c>
      <c r="I818" s="2">
        <v>0</v>
      </c>
      <c r="J818" s="2">
        <v>0</v>
      </c>
      <c r="K818" s="2">
        <v>0</v>
      </c>
      <c r="L818" s="2">
        <v>0</v>
      </c>
      <c r="M818" s="2">
        <v>0</v>
      </c>
      <c r="N818" s="2">
        <v>0</v>
      </c>
    </row>
    <row r="819" spans="1:14" x14ac:dyDescent="0.25">
      <c r="A819" s="59" t="s">
        <v>229</v>
      </c>
      <c r="B819" s="2">
        <v>0</v>
      </c>
      <c r="C819" s="2">
        <v>0</v>
      </c>
      <c r="D819" s="10">
        <v>1.4630000000000001</v>
      </c>
      <c r="E819" s="2">
        <v>0</v>
      </c>
      <c r="F819" s="2">
        <v>0</v>
      </c>
      <c r="G819" s="2">
        <v>0</v>
      </c>
      <c r="H819" s="2">
        <v>0</v>
      </c>
      <c r="I819" s="2">
        <v>0</v>
      </c>
      <c r="J819" s="2">
        <v>0</v>
      </c>
      <c r="K819" s="2">
        <v>0</v>
      </c>
      <c r="L819" s="2">
        <v>0</v>
      </c>
      <c r="M819" s="2">
        <v>0</v>
      </c>
      <c r="N819" s="2">
        <v>0</v>
      </c>
    </row>
    <row r="820" spans="1:14" x14ac:dyDescent="0.25">
      <c r="A820" s="59" t="s">
        <v>619</v>
      </c>
      <c r="B820" s="2">
        <v>0</v>
      </c>
      <c r="C820" s="2">
        <v>0</v>
      </c>
      <c r="D820" s="10">
        <v>1.4630000000000001</v>
      </c>
      <c r="E820" s="2">
        <v>0</v>
      </c>
      <c r="F820" s="2">
        <v>0</v>
      </c>
      <c r="G820" s="2">
        <v>0</v>
      </c>
      <c r="H820" s="2">
        <v>0</v>
      </c>
      <c r="I820" s="2">
        <v>0</v>
      </c>
      <c r="J820" s="2">
        <v>0</v>
      </c>
      <c r="K820" s="2">
        <v>0</v>
      </c>
      <c r="L820" s="2">
        <v>0</v>
      </c>
      <c r="M820" s="2">
        <v>0</v>
      </c>
      <c r="N820" s="2">
        <v>0</v>
      </c>
    </row>
    <row r="821" spans="1:14" x14ac:dyDescent="0.25">
      <c r="A821" s="59" t="s">
        <v>230</v>
      </c>
      <c r="B821" s="2">
        <v>0</v>
      </c>
      <c r="C821" s="2">
        <v>0</v>
      </c>
      <c r="D821" s="10">
        <v>1.4630000000000001</v>
      </c>
      <c r="E821" s="2">
        <v>0</v>
      </c>
      <c r="F821" s="2">
        <v>0</v>
      </c>
      <c r="G821" s="2">
        <v>0</v>
      </c>
      <c r="H821" s="2">
        <v>0</v>
      </c>
      <c r="I821" s="2">
        <v>0</v>
      </c>
      <c r="J821" s="2">
        <v>0</v>
      </c>
      <c r="K821" s="2">
        <v>0</v>
      </c>
      <c r="L821" s="2">
        <v>0</v>
      </c>
      <c r="M821" s="2">
        <v>0</v>
      </c>
      <c r="N821" s="2">
        <v>0</v>
      </c>
    </row>
    <row r="822" spans="1:14" x14ac:dyDescent="0.25">
      <c r="A822" s="59" t="s">
        <v>140</v>
      </c>
      <c r="B822" s="2">
        <v>0</v>
      </c>
      <c r="C822" s="2">
        <v>0</v>
      </c>
      <c r="D822" s="10">
        <v>1.4630000000000001</v>
      </c>
      <c r="E822" s="2">
        <v>0</v>
      </c>
      <c r="F822" s="2">
        <v>0</v>
      </c>
      <c r="G822" s="2">
        <v>0</v>
      </c>
      <c r="H822" s="2">
        <v>0</v>
      </c>
      <c r="I822" s="2">
        <v>0</v>
      </c>
      <c r="J822" s="2">
        <v>0</v>
      </c>
      <c r="K822" s="2">
        <v>0</v>
      </c>
      <c r="L822" s="2">
        <v>0</v>
      </c>
      <c r="M822" s="2">
        <v>0</v>
      </c>
      <c r="N822" s="2">
        <v>0</v>
      </c>
    </row>
    <row r="823" spans="1:14" x14ac:dyDescent="0.25">
      <c r="A823" s="59" t="s">
        <v>231</v>
      </c>
      <c r="B823" s="2">
        <v>0</v>
      </c>
      <c r="C823" s="2">
        <v>0</v>
      </c>
      <c r="D823" s="10">
        <v>1.4630000000000001</v>
      </c>
      <c r="E823" s="2">
        <v>0</v>
      </c>
      <c r="F823" s="2">
        <v>0</v>
      </c>
      <c r="G823" s="2">
        <v>0</v>
      </c>
      <c r="H823" s="2">
        <v>0</v>
      </c>
      <c r="I823" s="2">
        <v>0</v>
      </c>
      <c r="J823" s="2">
        <v>0</v>
      </c>
      <c r="K823" s="2">
        <v>0</v>
      </c>
      <c r="L823" s="2">
        <v>0</v>
      </c>
      <c r="M823" s="2">
        <v>0</v>
      </c>
      <c r="N823" s="2">
        <v>0</v>
      </c>
    </row>
    <row r="824" spans="1:14" x14ac:dyDescent="0.25">
      <c r="A824" s="59" t="s">
        <v>627</v>
      </c>
      <c r="B824" s="2">
        <v>0</v>
      </c>
      <c r="C824" s="2">
        <v>0</v>
      </c>
      <c r="D824" s="10">
        <v>1.4630000000000001</v>
      </c>
      <c r="E824" s="2">
        <v>0</v>
      </c>
      <c r="F824" s="2">
        <v>0</v>
      </c>
      <c r="G824" s="2">
        <v>0</v>
      </c>
      <c r="H824" s="2">
        <v>0</v>
      </c>
      <c r="I824" s="2">
        <v>0</v>
      </c>
      <c r="J824" s="2">
        <v>0</v>
      </c>
      <c r="K824" s="2">
        <v>0</v>
      </c>
      <c r="L824" s="2">
        <v>0</v>
      </c>
      <c r="M824" s="2">
        <v>0</v>
      </c>
      <c r="N824" s="2">
        <v>0</v>
      </c>
    </row>
    <row r="825" spans="1:14" x14ac:dyDescent="0.25">
      <c r="A825" s="59" t="s">
        <v>232</v>
      </c>
      <c r="B825" s="2">
        <v>0</v>
      </c>
      <c r="C825" s="2">
        <v>0</v>
      </c>
      <c r="D825" s="10">
        <v>1.4630000000000001</v>
      </c>
      <c r="E825" s="2">
        <v>0</v>
      </c>
      <c r="F825" s="2">
        <v>0</v>
      </c>
      <c r="G825" s="2">
        <v>0</v>
      </c>
      <c r="H825" s="2">
        <v>0</v>
      </c>
      <c r="I825" s="2">
        <v>0</v>
      </c>
      <c r="J825" s="2">
        <v>0</v>
      </c>
      <c r="K825" s="2">
        <v>0</v>
      </c>
      <c r="L825" s="2">
        <v>0</v>
      </c>
      <c r="M825" s="2">
        <v>0</v>
      </c>
      <c r="N825" s="2">
        <v>0</v>
      </c>
    </row>
    <row r="826" spans="1:14" x14ac:dyDescent="0.25">
      <c r="A826" s="59" t="s">
        <v>82</v>
      </c>
      <c r="B826" s="2">
        <v>0</v>
      </c>
      <c r="C826" s="2">
        <v>0</v>
      </c>
      <c r="D826" s="10">
        <v>1.4630000000000001</v>
      </c>
      <c r="E826" s="2">
        <v>0</v>
      </c>
      <c r="F826" s="2">
        <v>0</v>
      </c>
      <c r="G826" s="2">
        <v>0</v>
      </c>
      <c r="H826" s="2">
        <v>0</v>
      </c>
      <c r="I826" s="2">
        <v>0</v>
      </c>
      <c r="J826" s="2">
        <v>0</v>
      </c>
      <c r="K826" s="2">
        <v>0</v>
      </c>
      <c r="L826" s="2">
        <v>0</v>
      </c>
      <c r="M826" s="2">
        <v>0</v>
      </c>
      <c r="N826" s="2">
        <v>0</v>
      </c>
    </row>
    <row r="827" spans="1:14" x14ac:dyDescent="0.25">
      <c r="A827" s="59" t="s">
        <v>233</v>
      </c>
      <c r="B827" s="2">
        <v>0</v>
      </c>
      <c r="C827" s="2">
        <v>0</v>
      </c>
      <c r="D827" s="10">
        <v>1.4630000000000001</v>
      </c>
      <c r="E827" s="2">
        <v>0</v>
      </c>
      <c r="F827" s="2">
        <v>0</v>
      </c>
      <c r="G827" s="2">
        <v>0</v>
      </c>
      <c r="H827" s="2">
        <v>0</v>
      </c>
      <c r="I827" s="2">
        <v>0</v>
      </c>
      <c r="J827" s="2">
        <v>0</v>
      </c>
      <c r="K827" s="2">
        <v>0</v>
      </c>
      <c r="L827" s="2">
        <v>0</v>
      </c>
      <c r="M827" s="2">
        <v>0</v>
      </c>
      <c r="N827" s="2">
        <v>0</v>
      </c>
    </row>
    <row r="828" spans="1:14" x14ac:dyDescent="0.25">
      <c r="A828" s="59" t="s">
        <v>637</v>
      </c>
      <c r="B828" s="2">
        <v>0</v>
      </c>
      <c r="C828" s="2">
        <v>0</v>
      </c>
      <c r="D828" s="10">
        <v>1.4630000000000001</v>
      </c>
      <c r="E828" s="2">
        <v>0</v>
      </c>
      <c r="F828" s="2">
        <v>0</v>
      </c>
      <c r="G828" s="2">
        <v>0</v>
      </c>
      <c r="H828" s="2">
        <v>0</v>
      </c>
      <c r="I828" s="2">
        <v>0</v>
      </c>
      <c r="J828" s="2">
        <v>0</v>
      </c>
      <c r="K828" s="2">
        <v>0</v>
      </c>
      <c r="L828" s="2">
        <v>0</v>
      </c>
      <c r="M828" s="2">
        <v>0</v>
      </c>
      <c r="N828" s="2">
        <v>0</v>
      </c>
    </row>
    <row r="829" spans="1:14" x14ac:dyDescent="0.25">
      <c r="A829" s="59" t="s">
        <v>234</v>
      </c>
      <c r="B829" s="2">
        <v>0</v>
      </c>
      <c r="C829" s="2">
        <v>0</v>
      </c>
      <c r="D829" s="10">
        <v>1.4630000000000001</v>
      </c>
      <c r="E829" s="2">
        <v>0</v>
      </c>
      <c r="F829" s="2">
        <v>0</v>
      </c>
      <c r="G829" s="2">
        <v>0</v>
      </c>
      <c r="H829" s="2">
        <v>0</v>
      </c>
      <c r="I829" s="2">
        <v>0</v>
      </c>
      <c r="J829" s="2">
        <v>0</v>
      </c>
      <c r="K829" s="2">
        <v>0</v>
      </c>
      <c r="L829" s="2">
        <v>0</v>
      </c>
      <c r="M829" s="2">
        <v>0</v>
      </c>
      <c r="N829" s="2">
        <v>0</v>
      </c>
    </row>
    <row r="830" spans="1:14" x14ac:dyDescent="0.25">
      <c r="A830" s="59" t="s">
        <v>304</v>
      </c>
      <c r="B830" s="2">
        <v>0</v>
      </c>
      <c r="C830" s="2">
        <v>0</v>
      </c>
      <c r="D830" s="10">
        <v>1.4630000000000001</v>
      </c>
      <c r="E830" s="2">
        <v>0</v>
      </c>
      <c r="F830" s="2">
        <v>0</v>
      </c>
      <c r="G830" s="2">
        <v>0</v>
      </c>
      <c r="H830" s="2">
        <v>0</v>
      </c>
      <c r="I830" s="2">
        <v>0</v>
      </c>
      <c r="J830" s="2">
        <v>0</v>
      </c>
      <c r="K830" s="2">
        <v>0</v>
      </c>
      <c r="L830" s="2">
        <v>0</v>
      </c>
      <c r="M830" s="2">
        <v>0</v>
      </c>
      <c r="N830" s="2">
        <v>0</v>
      </c>
    </row>
    <row r="831" spans="1:14" x14ac:dyDescent="0.25">
      <c r="A831" s="59" t="s">
        <v>235</v>
      </c>
      <c r="B831" s="2">
        <v>0</v>
      </c>
      <c r="C831" s="2">
        <v>0</v>
      </c>
      <c r="D831" s="10">
        <v>1.4630000000000001</v>
      </c>
      <c r="E831" s="2">
        <v>0</v>
      </c>
      <c r="F831" s="2">
        <v>0</v>
      </c>
      <c r="G831" s="2">
        <v>0</v>
      </c>
      <c r="H831" s="2">
        <v>0</v>
      </c>
      <c r="I831" s="2">
        <v>0</v>
      </c>
      <c r="J831" s="2">
        <v>0</v>
      </c>
      <c r="K831" s="2">
        <v>0</v>
      </c>
      <c r="L831" s="2">
        <v>0</v>
      </c>
      <c r="M831" s="2">
        <v>0</v>
      </c>
      <c r="N831" s="2">
        <v>0</v>
      </c>
    </row>
    <row r="832" spans="1:14" x14ac:dyDescent="0.25">
      <c r="A832" s="59" t="s">
        <v>308</v>
      </c>
      <c r="B832" s="2">
        <v>0</v>
      </c>
      <c r="C832" s="2">
        <v>0</v>
      </c>
      <c r="D832" s="10">
        <v>1.4630000000000001</v>
      </c>
      <c r="E832" s="2">
        <v>0</v>
      </c>
      <c r="F832" s="2">
        <v>0</v>
      </c>
      <c r="G832" s="2">
        <v>0</v>
      </c>
      <c r="H832" s="2">
        <v>0</v>
      </c>
      <c r="I832" s="2">
        <v>0</v>
      </c>
      <c r="J832" s="2">
        <v>0</v>
      </c>
      <c r="K832" s="2">
        <v>0</v>
      </c>
      <c r="L832" s="2">
        <v>0</v>
      </c>
      <c r="M832" s="2">
        <v>0</v>
      </c>
      <c r="N832" s="2">
        <v>0</v>
      </c>
    </row>
    <row r="833" spans="1:14" x14ac:dyDescent="0.25">
      <c r="A833" s="59" t="s">
        <v>236</v>
      </c>
      <c r="B833" s="2">
        <v>0</v>
      </c>
      <c r="C833" s="2">
        <v>0</v>
      </c>
      <c r="D833" s="10">
        <v>1.4630000000000001</v>
      </c>
      <c r="E833" s="2">
        <v>0</v>
      </c>
      <c r="F833" s="2">
        <v>0</v>
      </c>
      <c r="G833" s="2">
        <v>0</v>
      </c>
      <c r="H833" s="2">
        <v>0</v>
      </c>
      <c r="I833" s="2">
        <v>0</v>
      </c>
      <c r="J833" s="2">
        <v>0</v>
      </c>
      <c r="K833" s="2">
        <v>0</v>
      </c>
      <c r="L833" s="2">
        <v>0</v>
      </c>
      <c r="M833" s="2">
        <v>0</v>
      </c>
      <c r="N833" s="2">
        <v>0</v>
      </c>
    </row>
    <row r="834" spans="1:14" x14ac:dyDescent="0.25">
      <c r="A834" s="59" t="s">
        <v>310</v>
      </c>
      <c r="B834" s="2"/>
      <c r="C834" s="2"/>
      <c r="D834" s="10">
        <v>1.4630000000000001</v>
      </c>
      <c r="E834" s="2"/>
      <c r="F834" s="2"/>
      <c r="G834" s="2"/>
      <c r="H834" s="2"/>
      <c r="I834" s="2"/>
      <c r="J834" s="2"/>
      <c r="K834" s="2"/>
      <c r="L834" s="2"/>
      <c r="M834" s="2"/>
      <c r="N834" s="2"/>
    </row>
    <row r="835" spans="1:14" x14ac:dyDescent="0.25">
      <c r="A835" s="59" t="s">
        <v>237</v>
      </c>
      <c r="B835" s="2">
        <v>0</v>
      </c>
      <c r="C835" s="2">
        <v>0</v>
      </c>
      <c r="D835" s="10">
        <v>1.4630000000000001</v>
      </c>
      <c r="E835" s="2">
        <v>0</v>
      </c>
      <c r="F835" s="2">
        <v>0</v>
      </c>
      <c r="G835" s="2">
        <v>0</v>
      </c>
      <c r="H835" s="2">
        <v>0</v>
      </c>
      <c r="I835" s="2">
        <v>0</v>
      </c>
      <c r="J835" s="2">
        <v>0</v>
      </c>
      <c r="K835" s="2">
        <v>0</v>
      </c>
      <c r="L835" s="2">
        <v>0</v>
      </c>
      <c r="M835" s="2">
        <v>0</v>
      </c>
      <c r="N835" s="2">
        <v>0</v>
      </c>
    </row>
    <row r="836" spans="1:14" x14ac:dyDescent="0.25">
      <c r="A836" s="59" t="s">
        <v>312</v>
      </c>
      <c r="B836" s="2"/>
      <c r="C836" s="2"/>
      <c r="D836" s="10">
        <v>1.4630000000000001</v>
      </c>
      <c r="E836" s="2"/>
      <c r="F836" s="2"/>
      <c r="G836" s="2"/>
      <c r="H836" s="2"/>
      <c r="I836" s="2"/>
      <c r="J836" s="2"/>
      <c r="K836" s="2"/>
      <c r="L836" s="2"/>
      <c r="M836" s="2"/>
      <c r="N836" s="2"/>
    </row>
    <row r="837" spans="1:14" x14ac:dyDescent="0.25">
      <c r="A837" s="59" t="s">
        <v>238</v>
      </c>
      <c r="B837" s="2">
        <v>0</v>
      </c>
      <c r="C837" s="2">
        <v>0</v>
      </c>
      <c r="D837" s="10">
        <v>1.4630000000000001</v>
      </c>
      <c r="E837" s="2">
        <v>0</v>
      </c>
      <c r="F837" s="2">
        <v>0</v>
      </c>
      <c r="G837" s="2">
        <v>0</v>
      </c>
      <c r="H837" s="2">
        <v>0</v>
      </c>
      <c r="I837" s="2">
        <v>0</v>
      </c>
      <c r="J837" s="2">
        <v>0</v>
      </c>
      <c r="K837" s="2">
        <v>0</v>
      </c>
      <c r="L837" s="2">
        <v>0</v>
      </c>
      <c r="M837" s="2">
        <v>0</v>
      </c>
      <c r="N837" s="2">
        <v>0</v>
      </c>
    </row>
    <row r="838" spans="1:14" x14ac:dyDescent="0.25">
      <c r="A838" s="59" t="s">
        <v>314</v>
      </c>
      <c r="B838" s="2"/>
      <c r="C838" s="2"/>
      <c r="D838" s="10">
        <v>1.4630000000000001</v>
      </c>
      <c r="E838" s="2"/>
      <c r="F838" s="2"/>
      <c r="G838" s="2"/>
      <c r="H838" s="2"/>
      <c r="I838" s="2"/>
      <c r="J838" s="2"/>
      <c r="K838" s="2"/>
      <c r="L838" s="2"/>
      <c r="M838" s="2"/>
      <c r="N838" s="2"/>
    </row>
    <row r="839" spans="1:14" x14ac:dyDescent="0.25">
      <c r="A839" s="59" t="s">
        <v>239</v>
      </c>
      <c r="B839" s="2">
        <v>0</v>
      </c>
      <c r="C839" s="2">
        <v>0</v>
      </c>
      <c r="D839" s="10">
        <v>1.4630000000000001</v>
      </c>
      <c r="E839" s="2">
        <v>0</v>
      </c>
      <c r="F839" s="2">
        <v>0</v>
      </c>
      <c r="G839" s="2">
        <v>0</v>
      </c>
      <c r="H839" s="2">
        <v>0</v>
      </c>
      <c r="I839" s="2">
        <v>0</v>
      </c>
      <c r="J839" s="2">
        <v>0</v>
      </c>
      <c r="K839" s="2">
        <v>0</v>
      </c>
      <c r="L839" s="2">
        <v>0</v>
      </c>
      <c r="M839" s="2">
        <v>0</v>
      </c>
      <c r="N839" s="2">
        <v>0</v>
      </c>
    </row>
    <row r="840" spans="1:14" x14ac:dyDescent="0.25">
      <c r="A840" s="59" t="s">
        <v>187</v>
      </c>
      <c r="B840" s="2"/>
      <c r="C840" s="2"/>
      <c r="D840" s="10">
        <v>1.4630000000000001</v>
      </c>
      <c r="E840" s="2"/>
      <c r="F840" s="2"/>
      <c r="G840" s="2"/>
      <c r="H840" s="2"/>
      <c r="I840" s="2"/>
      <c r="J840" s="2"/>
      <c r="K840" s="2"/>
      <c r="L840" s="2"/>
      <c r="M840" s="2"/>
      <c r="N840" s="2"/>
    </row>
    <row r="841" spans="1:14" x14ac:dyDescent="0.25">
      <c r="A841" s="59" t="s">
        <v>240</v>
      </c>
      <c r="B841" s="2">
        <v>0</v>
      </c>
      <c r="C841" s="2">
        <v>0</v>
      </c>
      <c r="D841" s="10">
        <v>1.4630000000000001</v>
      </c>
      <c r="E841" s="2">
        <v>0</v>
      </c>
      <c r="F841" s="2">
        <v>0</v>
      </c>
      <c r="G841" s="2">
        <v>0</v>
      </c>
      <c r="H841" s="2">
        <v>0</v>
      </c>
      <c r="I841" s="2">
        <v>0</v>
      </c>
      <c r="J841" s="2">
        <v>0</v>
      </c>
      <c r="K841" s="2">
        <v>0</v>
      </c>
      <c r="L841" s="2">
        <v>0</v>
      </c>
      <c r="M841" s="2">
        <v>0</v>
      </c>
      <c r="N841" s="2">
        <v>0</v>
      </c>
    </row>
    <row r="842" spans="1:14" x14ac:dyDescent="0.25">
      <c r="A842" s="59" t="s">
        <v>166</v>
      </c>
      <c r="B842" s="2"/>
      <c r="C842" s="2"/>
      <c r="D842" s="10">
        <v>1.4630000000000001</v>
      </c>
      <c r="E842" s="2"/>
      <c r="F842" s="2"/>
      <c r="G842" s="2"/>
      <c r="H842" s="2"/>
      <c r="I842" s="2"/>
      <c r="J842" s="2"/>
      <c r="K842" s="2"/>
      <c r="L842" s="2"/>
      <c r="M842" s="2"/>
      <c r="N842" s="2"/>
    </row>
    <row r="843" spans="1:14" x14ac:dyDescent="0.25">
      <c r="A843" s="59" t="s">
        <v>241</v>
      </c>
      <c r="B843" s="2">
        <v>0</v>
      </c>
      <c r="C843" s="2">
        <v>0</v>
      </c>
      <c r="D843" s="10">
        <v>1.4630000000000001</v>
      </c>
      <c r="E843" s="2">
        <v>0</v>
      </c>
      <c r="F843" s="2">
        <v>0</v>
      </c>
      <c r="G843" s="2">
        <v>0</v>
      </c>
      <c r="H843" s="2">
        <v>0</v>
      </c>
      <c r="I843" s="2">
        <v>0</v>
      </c>
      <c r="J843" s="2">
        <v>0</v>
      </c>
      <c r="K843" s="2">
        <v>0</v>
      </c>
      <c r="L843" s="2">
        <v>0</v>
      </c>
      <c r="M843" s="2">
        <v>0</v>
      </c>
      <c r="N843" s="2">
        <v>0</v>
      </c>
    </row>
    <row r="844" spans="1:14" x14ac:dyDescent="0.25">
      <c r="A844" s="59" t="s">
        <v>321</v>
      </c>
      <c r="B844" s="2"/>
      <c r="C844" s="2"/>
      <c r="D844" s="10">
        <v>1.4630000000000001</v>
      </c>
      <c r="E844" s="2"/>
      <c r="F844" s="2"/>
      <c r="G844" s="2"/>
      <c r="H844" s="2"/>
      <c r="I844" s="2"/>
      <c r="J844" s="2"/>
      <c r="K844" s="2"/>
      <c r="L844" s="2"/>
      <c r="M844" s="2"/>
      <c r="N844" s="2"/>
    </row>
    <row r="845" spans="1:14" x14ac:dyDescent="0.25">
      <c r="A845" s="59" t="s">
        <v>242</v>
      </c>
      <c r="B845" s="2">
        <v>0</v>
      </c>
      <c r="C845" s="2">
        <v>0</v>
      </c>
      <c r="D845" s="10">
        <v>1.4630000000000001</v>
      </c>
      <c r="E845" s="2">
        <v>0</v>
      </c>
      <c r="F845" s="2">
        <v>0</v>
      </c>
      <c r="G845" s="2">
        <v>0</v>
      </c>
      <c r="H845" s="2">
        <v>0</v>
      </c>
      <c r="I845" s="2">
        <v>0</v>
      </c>
      <c r="J845" s="2">
        <v>0</v>
      </c>
      <c r="K845" s="2">
        <v>0</v>
      </c>
      <c r="L845" s="2">
        <v>0</v>
      </c>
      <c r="M845" s="2">
        <v>0</v>
      </c>
      <c r="N845" s="2">
        <v>0</v>
      </c>
    </row>
    <row r="846" spans="1:14" x14ac:dyDescent="0.25">
      <c r="A846" s="59" t="s">
        <v>102</v>
      </c>
      <c r="B846" s="2">
        <v>0</v>
      </c>
      <c r="C846" s="2">
        <v>0</v>
      </c>
      <c r="D846" s="10">
        <v>1.4630000000000001</v>
      </c>
      <c r="E846" s="2">
        <v>0</v>
      </c>
      <c r="F846" s="2">
        <v>0</v>
      </c>
      <c r="G846" s="2">
        <v>0</v>
      </c>
      <c r="H846" s="2">
        <v>0</v>
      </c>
      <c r="I846" s="2">
        <v>0</v>
      </c>
      <c r="J846" s="2">
        <v>0</v>
      </c>
      <c r="K846" s="2">
        <v>0</v>
      </c>
      <c r="L846" s="2">
        <v>0</v>
      </c>
      <c r="M846" s="2">
        <v>0</v>
      </c>
      <c r="N846" s="2">
        <v>0</v>
      </c>
    </row>
    <row r="847" spans="1:14" x14ac:dyDescent="0.25">
      <c r="A847" s="59" t="s">
        <v>244</v>
      </c>
      <c r="B847" s="2"/>
      <c r="C847" s="2"/>
      <c r="D847" s="10">
        <v>1.4630000000000001</v>
      </c>
      <c r="E847" s="2"/>
      <c r="F847" s="2"/>
      <c r="G847" s="2"/>
      <c r="H847" s="2"/>
      <c r="I847" s="2"/>
      <c r="J847" s="2"/>
      <c r="K847" s="2"/>
      <c r="L847" s="2"/>
      <c r="M847" s="2"/>
      <c r="N847" s="2"/>
    </row>
    <row r="848" spans="1:14" x14ac:dyDescent="0.25">
      <c r="A848" s="59" t="s">
        <v>104</v>
      </c>
      <c r="B848" s="2">
        <v>0</v>
      </c>
      <c r="C848" s="2">
        <v>0</v>
      </c>
      <c r="D848" s="10">
        <v>1.4630000000000001</v>
      </c>
      <c r="E848" s="2">
        <v>0</v>
      </c>
      <c r="F848" s="2">
        <v>0</v>
      </c>
      <c r="G848" s="2">
        <v>0</v>
      </c>
      <c r="H848" s="2">
        <v>0</v>
      </c>
      <c r="I848" s="2">
        <v>0</v>
      </c>
      <c r="J848" s="2">
        <v>0</v>
      </c>
      <c r="K848" s="2">
        <v>0</v>
      </c>
      <c r="L848" s="2">
        <v>0</v>
      </c>
      <c r="M848" s="2">
        <v>0</v>
      </c>
      <c r="N848" s="2">
        <v>0</v>
      </c>
    </row>
    <row r="849" spans="1:14" x14ac:dyDescent="0.25">
      <c r="A849" s="59" t="s">
        <v>245</v>
      </c>
      <c r="B849" s="2">
        <v>0</v>
      </c>
      <c r="C849" s="2">
        <v>0</v>
      </c>
      <c r="D849" s="10">
        <v>1.4630000000000001</v>
      </c>
      <c r="E849" s="2">
        <v>0</v>
      </c>
      <c r="F849" s="2">
        <v>0</v>
      </c>
      <c r="G849" s="2">
        <v>0</v>
      </c>
      <c r="H849" s="2">
        <v>0</v>
      </c>
      <c r="I849" s="2">
        <v>0</v>
      </c>
      <c r="J849" s="2">
        <v>0</v>
      </c>
      <c r="K849" s="2">
        <v>0</v>
      </c>
      <c r="L849" s="2">
        <v>0</v>
      </c>
      <c r="M849" s="2">
        <v>0</v>
      </c>
      <c r="N849" s="2">
        <v>0</v>
      </c>
    </row>
    <row r="850" spans="1:14" x14ac:dyDescent="0.25">
      <c r="A850" s="59" t="s">
        <v>105</v>
      </c>
      <c r="B850" s="2">
        <v>0</v>
      </c>
      <c r="C850" s="2">
        <v>0</v>
      </c>
      <c r="D850" s="10">
        <v>1.4630000000000001</v>
      </c>
      <c r="E850" s="2">
        <v>0</v>
      </c>
      <c r="F850" s="2">
        <v>0</v>
      </c>
      <c r="G850" s="2">
        <v>0</v>
      </c>
      <c r="H850" s="2">
        <v>0</v>
      </c>
      <c r="I850" s="2">
        <v>0</v>
      </c>
      <c r="J850" s="2">
        <v>0</v>
      </c>
      <c r="K850" s="2">
        <v>0</v>
      </c>
      <c r="L850" s="2">
        <v>0</v>
      </c>
      <c r="M850" s="2">
        <v>0</v>
      </c>
      <c r="N850" s="2">
        <v>0</v>
      </c>
    </row>
    <row r="851" spans="1:14" x14ac:dyDescent="0.25">
      <c r="A851" s="59" t="s">
        <v>246</v>
      </c>
      <c r="B851" s="2"/>
      <c r="C851" s="2"/>
      <c r="D851" s="10">
        <v>1.4630000000000001</v>
      </c>
      <c r="E851" s="2"/>
      <c r="F851" s="2"/>
      <c r="G851" s="2"/>
      <c r="H851" s="2"/>
      <c r="I851" s="2"/>
      <c r="J851" s="2"/>
      <c r="K851" s="2"/>
      <c r="L851" s="2"/>
      <c r="M851" s="2"/>
      <c r="N851" s="2"/>
    </row>
    <row r="852" spans="1:14" x14ac:dyDescent="0.25">
      <c r="A852" s="59" t="s">
        <v>325</v>
      </c>
      <c r="B852" s="2">
        <v>0</v>
      </c>
      <c r="C852" s="2">
        <v>0</v>
      </c>
      <c r="D852" s="10">
        <v>1.4630000000000001</v>
      </c>
      <c r="E852" s="2">
        <v>0</v>
      </c>
      <c r="F852" s="2">
        <v>0</v>
      </c>
      <c r="G852" s="2">
        <v>0</v>
      </c>
      <c r="H852" s="2">
        <v>0</v>
      </c>
      <c r="I852" s="2">
        <v>0</v>
      </c>
      <c r="J852" s="2">
        <v>0</v>
      </c>
      <c r="K852" s="2">
        <v>0</v>
      </c>
      <c r="L852" s="2">
        <v>0</v>
      </c>
      <c r="M852" s="2">
        <v>0</v>
      </c>
      <c r="N852" s="2">
        <v>0</v>
      </c>
    </row>
    <row r="853" spans="1:14" x14ac:dyDescent="0.25">
      <c r="A853" s="59" t="s">
        <v>247</v>
      </c>
      <c r="B853" s="2"/>
      <c r="C853" s="2"/>
      <c r="D853" s="10">
        <v>1.4630000000000001</v>
      </c>
      <c r="E853" s="2"/>
      <c r="F853" s="2"/>
      <c r="G853" s="2"/>
      <c r="H853" s="2"/>
      <c r="I853" s="2"/>
      <c r="J853" s="2"/>
      <c r="K853" s="2"/>
      <c r="L853" s="2"/>
      <c r="M853" s="2"/>
      <c r="N853" s="2"/>
    </row>
    <row r="854" spans="1:14" x14ac:dyDescent="0.25">
      <c r="A854" s="59" t="s">
        <v>189</v>
      </c>
      <c r="B854" s="2">
        <v>0</v>
      </c>
      <c r="C854" s="2">
        <v>0</v>
      </c>
      <c r="D854" s="10">
        <v>1.4630000000000001</v>
      </c>
      <c r="E854" s="2">
        <v>0</v>
      </c>
      <c r="F854" s="2">
        <v>0</v>
      </c>
      <c r="G854" s="2">
        <v>0</v>
      </c>
      <c r="H854" s="2">
        <v>0</v>
      </c>
      <c r="I854" s="2">
        <v>0</v>
      </c>
      <c r="J854" s="2">
        <v>0</v>
      </c>
      <c r="K854" s="2">
        <v>0</v>
      </c>
      <c r="L854" s="2">
        <v>0</v>
      </c>
      <c r="M854" s="2">
        <v>0</v>
      </c>
      <c r="N854" s="2">
        <v>0</v>
      </c>
    </row>
    <row r="855" spans="1:14" x14ac:dyDescent="0.25">
      <c r="A855" s="59" t="s">
        <v>248</v>
      </c>
      <c r="B855" s="2"/>
      <c r="C855" s="2"/>
      <c r="D855" s="10">
        <v>1.4630000000000001</v>
      </c>
      <c r="E855" s="2"/>
      <c r="F855" s="2"/>
      <c r="G855" s="2"/>
      <c r="H855" s="2"/>
      <c r="I855" s="2"/>
      <c r="J855" s="2"/>
      <c r="K855" s="2"/>
      <c r="L855" s="2"/>
      <c r="M855" s="2"/>
      <c r="N855" s="2"/>
    </row>
    <row r="856" spans="1:14" x14ac:dyDescent="0.25">
      <c r="A856" s="59" t="s">
        <v>126</v>
      </c>
      <c r="B856" s="2">
        <v>11.898565059744531</v>
      </c>
      <c r="C856" s="2">
        <v>0</v>
      </c>
      <c r="D856" s="10">
        <v>1.4630000000000001</v>
      </c>
      <c r="E856" s="2">
        <v>3.9661883532481759</v>
      </c>
      <c r="F856" s="2">
        <v>3.399590017069865</v>
      </c>
      <c r="G856" s="2">
        <v>2.9746412649361318</v>
      </c>
      <c r="H856" s="2">
        <v>2.6441255688321181</v>
      </c>
      <c r="I856" s="2">
        <v>2.3797130119489061</v>
      </c>
      <c r="J856" s="2">
        <v>3.172950682598541</v>
      </c>
      <c r="K856" s="2">
        <v>2.719672013655893</v>
      </c>
      <c r="L856" s="2">
        <v>2.3797130119489061</v>
      </c>
      <c r="M856" s="2">
        <v>2.115300455065694</v>
      </c>
      <c r="N856" s="2">
        <v>1.903770409559125</v>
      </c>
    </row>
    <row r="857" spans="1:14" x14ac:dyDescent="0.25">
      <c r="A857" s="59" t="s">
        <v>249</v>
      </c>
      <c r="B857" s="2"/>
      <c r="C857" s="2"/>
      <c r="D857" s="10">
        <v>1.4630000000000001</v>
      </c>
      <c r="E857" s="2"/>
      <c r="F857" s="2"/>
      <c r="G857" s="2"/>
      <c r="H857" s="2"/>
      <c r="I857" s="2"/>
      <c r="J857" s="2"/>
      <c r="K857" s="2"/>
      <c r="L857" s="2"/>
      <c r="M857" s="2"/>
      <c r="N857" s="2"/>
    </row>
    <row r="858" spans="1:14" x14ac:dyDescent="0.25">
      <c r="A858" s="59" t="s">
        <v>151</v>
      </c>
      <c r="B858" s="2">
        <v>0</v>
      </c>
      <c r="C858" s="2">
        <v>0</v>
      </c>
      <c r="D858" s="10">
        <v>1.4630000000000001</v>
      </c>
      <c r="E858" s="2">
        <v>0</v>
      </c>
      <c r="F858" s="2">
        <v>0</v>
      </c>
      <c r="G858" s="2">
        <v>0</v>
      </c>
      <c r="H858" s="2">
        <v>0</v>
      </c>
      <c r="I858" s="2">
        <v>0</v>
      </c>
      <c r="J858" s="2">
        <v>0</v>
      </c>
      <c r="K858" s="2">
        <v>0</v>
      </c>
      <c r="L858" s="2">
        <v>0</v>
      </c>
      <c r="M858" s="2">
        <v>0</v>
      </c>
      <c r="N858" s="2">
        <v>0</v>
      </c>
    </row>
    <row r="859" spans="1:14" x14ac:dyDescent="0.25">
      <c r="A859" s="59" t="s">
        <v>250</v>
      </c>
      <c r="B859" s="2"/>
      <c r="C859" s="2"/>
      <c r="D859" s="10">
        <v>1.4630000000000001</v>
      </c>
      <c r="E859" s="2"/>
      <c r="F859" s="2"/>
      <c r="G859" s="2"/>
      <c r="H859" s="2"/>
      <c r="I859" s="2"/>
      <c r="J859" s="2"/>
      <c r="K859" s="2"/>
      <c r="L859" s="2"/>
      <c r="M859" s="2"/>
      <c r="N859" s="2"/>
    </row>
    <row r="860" spans="1:14" x14ac:dyDescent="0.25">
      <c r="A860" s="59" t="s">
        <v>106</v>
      </c>
      <c r="B860" s="2">
        <v>0</v>
      </c>
      <c r="C860" s="2">
        <v>0</v>
      </c>
      <c r="D860" s="10">
        <v>1.4630000000000001</v>
      </c>
      <c r="E860" s="2">
        <v>0</v>
      </c>
      <c r="F860" s="2">
        <v>0</v>
      </c>
      <c r="G860" s="2">
        <v>0</v>
      </c>
      <c r="H860" s="2">
        <v>0</v>
      </c>
      <c r="I860" s="2">
        <v>0</v>
      </c>
      <c r="J860" s="2">
        <v>0</v>
      </c>
      <c r="K860" s="2">
        <v>0</v>
      </c>
      <c r="L860" s="2">
        <v>0</v>
      </c>
      <c r="M860" s="2">
        <v>0</v>
      </c>
      <c r="N860" s="2">
        <v>0</v>
      </c>
    </row>
    <row r="861" spans="1:14" x14ac:dyDescent="0.25">
      <c r="A861" s="59" t="s">
        <v>251</v>
      </c>
      <c r="B861" s="2"/>
      <c r="C861" s="2"/>
      <c r="D861" s="10">
        <v>1.4630000000000001</v>
      </c>
      <c r="E861" s="2"/>
      <c r="F861" s="2"/>
      <c r="G861" s="2"/>
      <c r="H861" s="2"/>
      <c r="I861" s="2"/>
      <c r="J861" s="2"/>
      <c r="K861" s="2"/>
      <c r="L861" s="2"/>
      <c r="M861" s="2"/>
      <c r="N861" s="2"/>
    </row>
    <row r="862" spans="1:14" x14ac:dyDescent="0.25">
      <c r="A862" s="59" t="s">
        <v>330</v>
      </c>
      <c r="B862" s="2">
        <v>0</v>
      </c>
      <c r="C862" s="2">
        <v>0</v>
      </c>
      <c r="D862" s="10">
        <v>1.4630000000000001</v>
      </c>
      <c r="E862" s="2">
        <v>0</v>
      </c>
      <c r="F862" s="2">
        <v>0</v>
      </c>
      <c r="G862" s="2">
        <v>0</v>
      </c>
      <c r="H862" s="2">
        <v>0</v>
      </c>
      <c r="I862" s="2">
        <v>0</v>
      </c>
      <c r="J862" s="2">
        <v>0</v>
      </c>
      <c r="K862" s="2">
        <v>0</v>
      </c>
      <c r="L862" s="2">
        <v>0</v>
      </c>
      <c r="M862" s="2">
        <v>0</v>
      </c>
      <c r="N862" s="2">
        <v>0</v>
      </c>
    </row>
    <row r="863" spans="1:14" x14ac:dyDescent="0.25">
      <c r="A863" s="59" t="s">
        <v>252</v>
      </c>
      <c r="B863" s="2"/>
      <c r="C863" s="2"/>
      <c r="D863" s="10">
        <v>1.4630000000000001</v>
      </c>
      <c r="E863" s="2"/>
      <c r="F863" s="2"/>
      <c r="G863" s="2"/>
      <c r="H863" s="2"/>
      <c r="I863" s="2"/>
      <c r="J863" s="2"/>
      <c r="K863" s="2"/>
      <c r="L863" s="2"/>
      <c r="M863" s="2"/>
      <c r="N863" s="2"/>
    </row>
    <row r="864" spans="1:14" x14ac:dyDescent="0.25">
      <c r="A864" s="59" t="s">
        <v>171</v>
      </c>
      <c r="B864" s="2">
        <v>0</v>
      </c>
      <c r="C864" s="2">
        <v>0</v>
      </c>
      <c r="D864" s="10">
        <v>1.4630000000000001</v>
      </c>
      <c r="E864" s="2">
        <v>0</v>
      </c>
      <c r="F864" s="2">
        <v>0</v>
      </c>
      <c r="G864" s="2">
        <v>0</v>
      </c>
      <c r="H864" s="2">
        <v>0</v>
      </c>
      <c r="I864" s="2">
        <v>0</v>
      </c>
      <c r="J864" s="2">
        <v>0</v>
      </c>
      <c r="K864" s="2">
        <v>0</v>
      </c>
      <c r="L864" s="2">
        <v>0</v>
      </c>
      <c r="M864" s="2">
        <v>0</v>
      </c>
      <c r="N864" s="2">
        <v>0</v>
      </c>
    </row>
    <row r="865" spans="1:14" x14ac:dyDescent="0.25">
      <c r="A865" s="59" t="s">
        <v>253</v>
      </c>
      <c r="B865" s="2"/>
      <c r="C865" s="2"/>
      <c r="D865" s="10">
        <v>1.4630000000000001</v>
      </c>
      <c r="E865" s="2"/>
      <c r="F865" s="2"/>
      <c r="G865" s="2"/>
      <c r="H865" s="2"/>
      <c r="I865" s="2"/>
      <c r="J865" s="2"/>
      <c r="K865" s="2"/>
      <c r="L865" s="2"/>
      <c r="M865" s="2"/>
      <c r="N865" s="2"/>
    </row>
    <row r="866" spans="1:14" x14ac:dyDescent="0.25">
      <c r="A866" s="59" t="s">
        <v>332</v>
      </c>
      <c r="B866" s="2">
        <v>0</v>
      </c>
      <c r="C866" s="2">
        <v>0</v>
      </c>
      <c r="D866" s="10">
        <v>1.4630000000000001</v>
      </c>
      <c r="E866" s="2">
        <v>0</v>
      </c>
      <c r="F866" s="2">
        <v>0</v>
      </c>
      <c r="G866" s="2">
        <v>0</v>
      </c>
      <c r="H866" s="2">
        <v>0</v>
      </c>
      <c r="I866" s="2">
        <v>0</v>
      </c>
      <c r="J866" s="2">
        <v>0</v>
      </c>
      <c r="K866" s="2">
        <v>0</v>
      </c>
      <c r="L866" s="2">
        <v>0</v>
      </c>
      <c r="M866" s="2">
        <v>0</v>
      </c>
      <c r="N866" s="2">
        <v>0</v>
      </c>
    </row>
    <row r="867" spans="1:14" x14ac:dyDescent="0.25">
      <c r="A867" s="59" t="s">
        <v>333</v>
      </c>
      <c r="B867" s="2">
        <v>0</v>
      </c>
      <c r="C867" s="2">
        <v>0</v>
      </c>
      <c r="D867" s="10">
        <v>1.4630000000000001</v>
      </c>
      <c r="E867" s="2">
        <v>0</v>
      </c>
      <c r="F867" s="2">
        <v>0</v>
      </c>
      <c r="G867" s="2">
        <v>0</v>
      </c>
      <c r="H867" s="2">
        <v>0</v>
      </c>
      <c r="I867" s="2">
        <v>0</v>
      </c>
      <c r="J867" s="2">
        <v>0</v>
      </c>
      <c r="K867" s="2">
        <v>0</v>
      </c>
      <c r="L867" s="2">
        <v>0</v>
      </c>
      <c r="M867" s="2">
        <v>0</v>
      </c>
      <c r="N867" s="2">
        <v>0</v>
      </c>
    </row>
    <row r="868" spans="1:14" x14ac:dyDescent="0.25">
      <c r="A868" s="59" t="s">
        <v>157</v>
      </c>
      <c r="B868" s="2">
        <v>0</v>
      </c>
      <c r="C868" s="2">
        <v>0</v>
      </c>
      <c r="D868" s="10">
        <v>1.4630000000000001</v>
      </c>
      <c r="E868" s="2">
        <v>0</v>
      </c>
      <c r="F868" s="2">
        <v>0</v>
      </c>
      <c r="G868" s="2">
        <v>0</v>
      </c>
      <c r="H868" s="2">
        <v>0</v>
      </c>
      <c r="I868" s="2">
        <v>0</v>
      </c>
      <c r="J868" s="2">
        <v>0</v>
      </c>
      <c r="K868" s="2">
        <v>0</v>
      </c>
      <c r="L868" s="2">
        <v>0</v>
      </c>
      <c r="M868" s="2">
        <v>0</v>
      </c>
      <c r="N868" s="2">
        <v>0</v>
      </c>
    </row>
    <row r="869" spans="1:14" x14ac:dyDescent="0.25">
      <c r="A869" s="59" t="s">
        <v>254</v>
      </c>
      <c r="B869" s="2"/>
      <c r="C869" s="2"/>
      <c r="D869" s="10">
        <v>1.4630000000000001</v>
      </c>
      <c r="E869" s="2"/>
      <c r="F869" s="2"/>
      <c r="G869" s="2"/>
      <c r="H869" s="2"/>
      <c r="I869" s="2"/>
      <c r="J869" s="2"/>
      <c r="K869" s="2"/>
      <c r="L869" s="2"/>
      <c r="M869" s="2"/>
      <c r="N869" s="2"/>
    </row>
    <row r="870" spans="1:14" x14ac:dyDescent="0.25">
      <c r="A870" s="59" t="s">
        <v>335</v>
      </c>
      <c r="B870" s="2">
        <v>0</v>
      </c>
      <c r="C870" s="2">
        <v>0</v>
      </c>
      <c r="D870" s="10">
        <v>1.4630000000000001</v>
      </c>
      <c r="E870" s="2">
        <v>0</v>
      </c>
      <c r="F870" s="2">
        <v>0</v>
      </c>
      <c r="G870" s="2">
        <v>0</v>
      </c>
      <c r="H870" s="2">
        <v>0</v>
      </c>
      <c r="I870" s="2">
        <v>0</v>
      </c>
      <c r="J870" s="2">
        <v>0</v>
      </c>
      <c r="K870" s="2">
        <v>0</v>
      </c>
      <c r="L870" s="2">
        <v>0</v>
      </c>
      <c r="M870" s="2">
        <v>0</v>
      </c>
      <c r="N870" s="2">
        <v>0</v>
      </c>
    </row>
    <row r="871" spans="1:14" x14ac:dyDescent="0.25">
      <c r="A871" s="59" t="s">
        <v>255</v>
      </c>
      <c r="B871" s="2"/>
      <c r="C871" s="2"/>
      <c r="D871" s="10">
        <v>1.4630000000000001</v>
      </c>
      <c r="E871" s="2"/>
      <c r="F871" s="2"/>
      <c r="G871" s="2"/>
      <c r="H871" s="2"/>
      <c r="I871" s="2"/>
      <c r="J871" s="2"/>
      <c r="K871" s="2"/>
      <c r="L871" s="2"/>
      <c r="M871" s="2"/>
      <c r="N871" s="2"/>
    </row>
    <row r="872" spans="1:14" x14ac:dyDescent="0.25">
      <c r="A872" s="59" t="s">
        <v>337</v>
      </c>
      <c r="B872" s="2">
        <v>0</v>
      </c>
      <c r="C872" s="2">
        <v>0</v>
      </c>
      <c r="D872" s="10">
        <v>1.4630000000000001</v>
      </c>
      <c r="E872" s="2">
        <v>0</v>
      </c>
      <c r="F872" s="2">
        <v>0</v>
      </c>
      <c r="G872" s="2">
        <v>0</v>
      </c>
      <c r="H872" s="2">
        <v>0</v>
      </c>
      <c r="I872" s="2">
        <v>0</v>
      </c>
      <c r="J872" s="2">
        <v>0</v>
      </c>
      <c r="K872" s="2">
        <v>0</v>
      </c>
      <c r="L872" s="2">
        <v>0</v>
      </c>
      <c r="M872" s="2">
        <v>0</v>
      </c>
      <c r="N872" s="2">
        <v>0</v>
      </c>
    </row>
    <row r="873" spans="1:14" x14ac:dyDescent="0.25">
      <c r="A873" s="59" t="s">
        <v>256</v>
      </c>
      <c r="B873" s="2"/>
      <c r="C873" s="2"/>
      <c r="D873" s="10">
        <v>1.4630000000000001</v>
      </c>
      <c r="E873" s="2"/>
      <c r="F873" s="2"/>
      <c r="G873" s="2"/>
      <c r="H873" s="2"/>
      <c r="I873" s="2"/>
      <c r="J873" s="2"/>
      <c r="K873" s="2"/>
      <c r="L873" s="2"/>
      <c r="M873" s="2"/>
      <c r="N873" s="2"/>
    </row>
    <row r="874" spans="1:14" x14ac:dyDescent="0.25">
      <c r="A874" s="59" t="s">
        <v>338</v>
      </c>
      <c r="B874" s="2">
        <v>0</v>
      </c>
      <c r="C874" s="2">
        <v>0</v>
      </c>
      <c r="D874" s="10">
        <v>1.4630000000000001</v>
      </c>
      <c r="E874" s="2">
        <v>0</v>
      </c>
      <c r="F874" s="2">
        <v>0</v>
      </c>
      <c r="G874" s="2">
        <v>0</v>
      </c>
      <c r="H874" s="2">
        <v>0</v>
      </c>
      <c r="I874" s="2">
        <v>0</v>
      </c>
      <c r="J874" s="2">
        <v>0</v>
      </c>
      <c r="K874" s="2">
        <v>0</v>
      </c>
      <c r="L874" s="2">
        <v>0</v>
      </c>
      <c r="M874" s="2">
        <v>0</v>
      </c>
      <c r="N874" s="2">
        <v>0</v>
      </c>
    </row>
    <row r="875" spans="1:14" x14ac:dyDescent="0.25">
      <c r="A875" s="59" t="s">
        <v>257</v>
      </c>
      <c r="B875" s="2"/>
      <c r="C875" s="2"/>
      <c r="D875" s="10">
        <v>1.4630000000000001</v>
      </c>
      <c r="E875" s="2"/>
      <c r="F875" s="2"/>
      <c r="G875" s="2"/>
      <c r="H875" s="2"/>
      <c r="I875" s="2"/>
      <c r="J875" s="2"/>
      <c r="K875" s="2"/>
      <c r="L875" s="2"/>
      <c r="M875" s="2"/>
      <c r="N875" s="2"/>
    </row>
    <row r="876" spans="1:14" x14ac:dyDescent="0.25">
      <c r="A876" s="59" t="s">
        <v>340</v>
      </c>
      <c r="B876" s="2">
        <v>0</v>
      </c>
      <c r="C876" s="2">
        <v>0</v>
      </c>
      <c r="D876" s="10">
        <v>1.4630000000000001</v>
      </c>
      <c r="E876" s="2">
        <v>0</v>
      </c>
      <c r="F876" s="2">
        <v>0</v>
      </c>
      <c r="G876" s="2">
        <v>0</v>
      </c>
      <c r="H876" s="2">
        <v>0</v>
      </c>
      <c r="I876" s="2">
        <v>0</v>
      </c>
      <c r="J876" s="2">
        <v>0</v>
      </c>
      <c r="K876" s="2">
        <v>0</v>
      </c>
      <c r="L876" s="2">
        <v>0</v>
      </c>
      <c r="M876" s="2">
        <v>0</v>
      </c>
      <c r="N876" s="2">
        <v>0</v>
      </c>
    </row>
    <row r="877" spans="1:14" x14ac:dyDescent="0.25">
      <c r="A877" s="59" t="s">
        <v>258</v>
      </c>
      <c r="B877" s="2"/>
      <c r="C877" s="2"/>
      <c r="D877" s="10">
        <v>1.4630000000000001</v>
      </c>
      <c r="E877" s="2"/>
      <c r="F877" s="2"/>
      <c r="G877" s="2"/>
      <c r="H877" s="2"/>
      <c r="I877" s="2"/>
      <c r="J877" s="2"/>
      <c r="K877" s="2"/>
      <c r="L877" s="2"/>
      <c r="M877" s="2"/>
      <c r="N877" s="2"/>
    </row>
    <row r="878" spans="1:14" x14ac:dyDescent="0.25">
      <c r="A878" s="59" t="s">
        <v>342</v>
      </c>
      <c r="B878" s="2">
        <v>0</v>
      </c>
      <c r="C878" s="2">
        <v>0</v>
      </c>
      <c r="D878" s="10">
        <v>1.4630000000000001</v>
      </c>
      <c r="E878" s="2">
        <v>0</v>
      </c>
      <c r="F878" s="2">
        <v>0</v>
      </c>
      <c r="G878" s="2">
        <v>0</v>
      </c>
      <c r="H878" s="2">
        <v>0</v>
      </c>
      <c r="I878" s="2">
        <v>0</v>
      </c>
      <c r="J878" s="2">
        <v>0</v>
      </c>
      <c r="K878" s="2">
        <v>0</v>
      </c>
      <c r="L878" s="2">
        <v>0</v>
      </c>
      <c r="M878" s="2">
        <v>0</v>
      </c>
      <c r="N878" s="2">
        <v>0</v>
      </c>
    </row>
    <row r="879" spans="1:14" x14ac:dyDescent="0.25">
      <c r="A879" s="59" t="s">
        <v>259</v>
      </c>
      <c r="B879" s="2"/>
      <c r="C879" s="2"/>
      <c r="D879" s="10">
        <v>1.4630000000000001</v>
      </c>
      <c r="E879" s="2"/>
      <c r="F879" s="2"/>
      <c r="G879" s="2"/>
      <c r="H879" s="2"/>
      <c r="I879" s="2"/>
      <c r="J879" s="2"/>
      <c r="K879" s="2"/>
      <c r="L879" s="2"/>
      <c r="M879" s="2"/>
      <c r="N879" s="2"/>
    </row>
    <row r="880" spans="1:14" x14ac:dyDescent="0.25">
      <c r="A880" s="59" t="s">
        <v>344</v>
      </c>
      <c r="B880" s="2">
        <v>0</v>
      </c>
      <c r="C880" s="2">
        <v>0</v>
      </c>
      <c r="D880" s="10">
        <v>1.4630000000000001</v>
      </c>
      <c r="E880" s="2">
        <v>0</v>
      </c>
      <c r="F880" s="2">
        <v>0</v>
      </c>
      <c r="G880" s="2">
        <v>0</v>
      </c>
      <c r="H880" s="2">
        <v>0</v>
      </c>
      <c r="I880" s="2">
        <v>0</v>
      </c>
      <c r="J880" s="2">
        <v>0</v>
      </c>
      <c r="K880" s="2">
        <v>0</v>
      </c>
      <c r="L880" s="2">
        <v>0</v>
      </c>
      <c r="M880" s="2">
        <v>0</v>
      </c>
      <c r="N880" s="2">
        <v>0</v>
      </c>
    </row>
    <row r="881" spans="1:14" x14ac:dyDescent="0.25">
      <c r="A881" s="59" t="s">
        <v>260</v>
      </c>
      <c r="B881" s="2"/>
      <c r="C881" s="2"/>
      <c r="D881" s="10">
        <v>1.4630000000000001</v>
      </c>
      <c r="E881" s="2"/>
      <c r="F881" s="2"/>
      <c r="G881" s="2"/>
      <c r="H881" s="2"/>
      <c r="I881" s="2"/>
      <c r="J881" s="2"/>
      <c r="K881" s="2"/>
      <c r="L881" s="2"/>
      <c r="M881" s="2"/>
      <c r="N881" s="2"/>
    </row>
    <row r="882" spans="1:14" x14ac:dyDescent="0.25">
      <c r="A882" s="59" t="s">
        <v>107</v>
      </c>
      <c r="B882" s="2">
        <v>0</v>
      </c>
      <c r="C882" s="2">
        <v>0</v>
      </c>
      <c r="D882" s="10">
        <v>1.4630000000000001</v>
      </c>
      <c r="E882" s="2">
        <v>0</v>
      </c>
      <c r="F882" s="2">
        <v>0</v>
      </c>
      <c r="G882" s="2">
        <v>0</v>
      </c>
      <c r="H882" s="2">
        <v>0</v>
      </c>
      <c r="I882" s="2">
        <v>0</v>
      </c>
      <c r="J882" s="2">
        <v>0</v>
      </c>
      <c r="K882" s="2">
        <v>0</v>
      </c>
      <c r="L882" s="2">
        <v>0</v>
      </c>
      <c r="M882" s="2">
        <v>0</v>
      </c>
      <c r="N882" s="2">
        <v>0</v>
      </c>
    </row>
    <row r="883" spans="1:14" x14ac:dyDescent="0.25">
      <c r="A883" s="59" t="s">
        <v>261</v>
      </c>
      <c r="B883" s="2"/>
      <c r="C883" s="2"/>
      <c r="D883" s="10">
        <v>1.4630000000000001</v>
      </c>
      <c r="E883" s="2"/>
      <c r="F883" s="2"/>
      <c r="G883" s="2"/>
      <c r="H883" s="2"/>
      <c r="I883" s="2"/>
      <c r="J883" s="2"/>
      <c r="K883" s="2"/>
      <c r="L883" s="2"/>
      <c r="M883" s="2"/>
      <c r="N883" s="2"/>
    </row>
    <row r="884" spans="1:14" x14ac:dyDescent="0.25">
      <c r="A884" s="59" t="s">
        <v>364</v>
      </c>
      <c r="B884" s="2"/>
      <c r="C884" s="2"/>
      <c r="D884" s="10">
        <v>1.4630000000000001</v>
      </c>
      <c r="E884" s="2"/>
      <c r="F884" s="2"/>
      <c r="G884" s="2"/>
      <c r="H884" s="2"/>
      <c r="I884" s="2"/>
      <c r="J884" s="2"/>
      <c r="K884" s="2"/>
      <c r="L884" s="2"/>
      <c r="M884" s="2"/>
      <c r="N884" s="2"/>
    </row>
    <row r="885" spans="1:14" x14ac:dyDescent="0.25">
      <c r="A885" s="59" t="s">
        <v>262</v>
      </c>
      <c r="B885" s="2"/>
      <c r="C885" s="2"/>
      <c r="D885" s="10">
        <v>1.4630000000000001</v>
      </c>
      <c r="E885" s="2"/>
      <c r="F885" s="2"/>
      <c r="G885" s="2"/>
      <c r="H885" s="2"/>
      <c r="I885" s="2"/>
      <c r="J885" s="2"/>
      <c r="K885" s="2"/>
      <c r="L885" s="2"/>
      <c r="M885" s="2"/>
      <c r="N885" s="2"/>
    </row>
    <row r="886" spans="1:14" x14ac:dyDescent="0.25">
      <c r="A886" s="59" t="s">
        <v>108</v>
      </c>
      <c r="B886" s="2">
        <v>0</v>
      </c>
      <c r="C886" s="2">
        <v>0</v>
      </c>
      <c r="D886" s="10">
        <v>1.4630000000000001</v>
      </c>
      <c r="E886" s="2">
        <v>0</v>
      </c>
      <c r="F886" s="2">
        <v>0</v>
      </c>
      <c r="G886" s="2">
        <v>0</v>
      </c>
      <c r="H886" s="2">
        <v>0</v>
      </c>
      <c r="I886" s="2">
        <v>0</v>
      </c>
      <c r="J886" s="2">
        <v>0</v>
      </c>
      <c r="K886" s="2">
        <v>0</v>
      </c>
      <c r="L886" s="2">
        <v>0</v>
      </c>
      <c r="M886" s="2">
        <v>0</v>
      </c>
      <c r="N886" s="2">
        <v>0</v>
      </c>
    </row>
    <row r="887" spans="1:14" x14ac:dyDescent="0.25">
      <c r="A887" s="59" t="s">
        <v>641</v>
      </c>
      <c r="B887" s="2">
        <v>0</v>
      </c>
      <c r="C887" s="2">
        <v>0</v>
      </c>
      <c r="D887" s="10">
        <v>1.4630000000000001</v>
      </c>
      <c r="E887" s="2">
        <v>0</v>
      </c>
      <c r="F887" s="2">
        <v>0</v>
      </c>
      <c r="G887" s="2">
        <v>0</v>
      </c>
      <c r="H887" s="2">
        <v>0</v>
      </c>
      <c r="I887" s="2">
        <v>0</v>
      </c>
      <c r="J887" s="2">
        <v>0</v>
      </c>
      <c r="K887" s="2">
        <v>0</v>
      </c>
      <c r="L887" s="2">
        <v>0</v>
      </c>
      <c r="M887" s="2">
        <v>0</v>
      </c>
      <c r="N887" s="2">
        <v>0</v>
      </c>
    </row>
    <row r="888" spans="1:14" x14ac:dyDescent="0.25">
      <c r="A888" s="59" t="s">
        <v>368</v>
      </c>
      <c r="B888" s="2">
        <v>0</v>
      </c>
      <c r="C888" s="2">
        <v>0</v>
      </c>
      <c r="D888" s="10">
        <v>1.4630000000000001</v>
      </c>
      <c r="E888" s="2">
        <v>0</v>
      </c>
      <c r="F888" s="2">
        <v>0</v>
      </c>
      <c r="G888" s="2">
        <v>0</v>
      </c>
      <c r="H888" s="2">
        <v>0</v>
      </c>
      <c r="I888" s="2">
        <v>0</v>
      </c>
      <c r="J888" s="2">
        <v>0</v>
      </c>
      <c r="K888" s="2">
        <v>0</v>
      </c>
      <c r="L888" s="2">
        <v>0</v>
      </c>
      <c r="M888" s="2">
        <v>0</v>
      </c>
      <c r="N888" s="2">
        <v>0</v>
      </c>
    </row>
    <row r="889" spans="1:14" x14ac:dyDescent="0.25">
      <c r="A889" s="59" t="s">
        <v>643</v>
      </c>
      <c r="B889" s="2">
        <v>0</v>
      </c>
      <c r="C889" s="2">
        <v>0</v>
      </c>
      <c r="D889" s="10">
        <v>1.4630000000000001</v>
      </c>
      <c r="E889" s="2">
        <v>0</v>
      </c>
      <c r="F889" s="2">
        <v>0</v>
      </c>
      <c r="G889" s="2">
        <v>0</v>
      </c>
      <c r="H889" s="2">
        <v>0</v>
      </c>
      <c r="I889" s="2">
        <v>0</v>
      </c>
      <c r="J889" s="2">
        <v>0</v>
      </c>
      <c r="K889" s="2">
        <v>0</v>
      </c>
      <c r="L889" s="2">
        <v>0</v>
      </c>
      <c r="M889" s="2">
        <v>0</v>
      </c>
      <c r="N889" s="2">
        <v>0</v>
      </c>
    </row>
    <row r="890" spans="1:14" x14ac:dyDescent="0.25">
      <c r="A890" s="59" t="s">
        <v>370</v>
      </c>
      <c r="B890" s="2">
        <v>0</v>
      </c>
      <c r="C890" s="2">
        <v>0</v>
      </c>
      <c r="D890" s="10">
        <v>1.4630000000000001</v>
      </c>
      <c r="E890" s="2">
        <v>0</v>
      </c>
      <c r="F890" s="2">
        <v>0</v>
      </c>
      <c r="G890" s="2">
        <v>0</v>
      </c>
      <c r="H890" s="2">
        <v>0</v>
      </c>
      <c r="I890" s="2">
        <v>0</v>
      </c>
      <c r="J890" s="2">
        <v>0</v>
      </c>
      <c r="K890" s="2">
        <v>0</v>
      </c>
      <c r="L890" s="2">
        <v>0</v>
      </c>
      <c r="M890" s="2">
        <v>0</v>
      </c>
      <c r="N890" s="2">
        <v>0</v>
      </c>
    </row>
    <row r="891" spans="1:14" x14ac:dyDescent="0.25">
      <c r="A891" s="59" t="s">
        <v>266</v>
      </c>
      <c r="B891" s="2"/>
      <c r="C891" s="2"/>
      <c r="D891" s="10">
        <v>1.4630000000000001</v>
      </c>
      <c r="E891" s="2"/>
      <c r="F891" s="2"/>
      <c r="G891" s="2"/>
      <c r="H891" s="2"/>
      <c r="I891" s="2"/>
      <c r="J891" s="2"/>
      <c r="K891" s="2"/>
      <c r="L891" s="2"/>
      <c r="M891" s="2"/>
      <c r="N891" s="2"/>
    </row>
    <row r="892" spans="1:14" x14ac:dyDescent="0.25">
      <c r="A892" s="59" t="s">
        <v>110</v>
      </c>
      <c r="B892" s="2">
        <v>0</v>
      </c>
      <c r="C892" s="2">
        <v>0</v>
      </c>
      <c r="D892" s="10">
        <v>1.4630000000000001</v>
      </c>
      <c r="E892" s="2">
        <v>0</v>
      </c>
      <c r="F892" s="2">
        <v>0</v>
      </c>
      <c r="G892" s="2">
        <v>0</v>
      </c>
      <c r="H892" s="2">
        <v>0</v>
      </c>
      <c r="I892" s="2">
        <v>0</v>
      </c>
      <c r="J892" s="2">
        <v>0</v>
      </c>
      <c r="K892" s="2">
        <v>0</v>
      </c>
      <c r="L892" s="2">
        <v>0</v>
      </c>
      <c r="M892" s="2">
        <v>0</v>
      </c>
      <c r="N892" s="2">
        <v>0</v>
      </c>
    </row>
    <row r="893" spans="1:14" x14ac:dyDescent="0.25">
      <c r="A893" s="59" t="s">
        <v>267</v>
      </c>
      <c r="B893" s="2"/>
      <c r="C893" s="2"/>
      <c r="D893" s="10">
        <v>1.4630000000000001</v>
      </c>
      <c r="E893" s="2"/>
      <c r="F893" s="2"/>
      <c r="G893" s="2"/>
      <c r="H893" s="2"/>
      <c r="I893" s="2"/>
      <c r="J893" s="2"/>
      <c r="K893" s="2"/>
      <c r="L893" s="2"/>
      <c r="M893" s="2"/>
      <c r="N893" s="2"/>
    </row>
    <row r="894" spans="1:14" x14ac:dyDescent="0.25">
      <c r="A894" s="59" t="s">
        <v>375</v>
      </c>
      <c r="B894" s="2">
        <v>25539.317345619929</v>
      </c>
      <c r="C894" s="2">
        <v>0</v>
      </c>
      <c r="D894" s="10">
        <v>1.4630000000000001</v>
      </c>
      <c r="E894" s="2">
        <v>8513.1057818733098</v>
      </c>
      <c r="F894" s="2">
        <v>7296.9478130342659</v>
      </c>
      <c r="G894" s="2">
        <v>6384.8293364049823</v>
      </c>
      <c r="H894" s="2">
        <v>5675.4038545822068</v>
      </c>
      <c r="I894" s="2">
        <v>5107.8634691239859</v>
      </c>
      <c r="J894" s="2">
        <v>6810.4846254986478</v>
      </c>
      <c r="K894" s="2">
        <v>5837.5582504274134</v>
      </c>
      <c r="L894" s="2">
        <v>5107.8634691239859</v>
      </c>
      <c r="M894" s="2">
        <v>4540.3230836657649</v>
      </c>
      <c r="N894" s="2">
        <v>4086.2907752991891</v>
      </c>
    </row>
    <row r="895" spans="1:14" x14ac:dyDescent="0.25">
      <c r="A895" s="59" t="s">
        <v>268</v>
      </c>
      <c r="B895" s="2"/>
      <c r="C895" s="2"/>
      <c r="D895" s="10">
        <v>1.4630000000000001</v>
      </c>
      <c r="E895" s="2"/>
      <c r="F895" s="2"/>
      <c r="G895" s="2"/>
      <c r="H895" s="2"/>
      <c r="I895" s="2"/>
      <c r="J895" s="2"/>
      <c r="K895" s="2"/>
      <c r="L895" s="2"/>
      <c r="M895" s="2"/>
      <c r="N895" s="2"/>
    </row>
    <row r="896" spans="1:14" x14ac:dyDescent="0.25">
      <c r="A896" s="59" t="s">
        <v>377</v>
      </c>
      <c r="B896" s="2">
        <v>0</v>
      </c>
      <c r="C896" s="2">
        <v>0</v>
      </c>
      <c r="D896" s="10">
        <v>1.4630000000000001</v>
      </c>
      <c r="E896" s="2">
        <v>0</v>
      </c>
      <c r="F896" s="2">
        <v>0</v>
      </c>
      <c r="G896" s="2">
        <v>0</v>
      </c>
      <c r="H896" s="2">
        <v>0</v>
      </c>
      <c r="I896" s="2">
        <v>0</v>
      </c>
      <c r="J896" s="2">
        <v>0</v>
      </c>
      <c r="K896" s="2">
        <v>0</v>
      </c>
      <c r="L896" s="2">
        <v>0</v>
      </c>
      <c r="M896" s="2">
        <v>0</v>
      </c>
      <c r="N896" s="2">
        <v>0</v>
      </c>
    </row>
    <row r="897" spans="1:14" x14ac:dyDescent="0.25">
      <c r="A897" s="59" t="s">
        <v>269</v>
      </c>
      <c r="B897" s="2"/>
      <c r="C897" s="2"/>
      <c r="D897" s="10">
        <v>1.4630000000000001</v>
      </c>
      <c r="E897" s="2"/>
      <c r="F897" s="2"/>
      <c r="G897" s="2"/>
      <c r="H897" s="2"/>
      <c r="I897" s="2"/>
      <c r="J897" s="2"/>
      <c r="K897" s="2"/>
      <c r="L897" s="2"/>
      <c r="M897" s="2"/>
      <c r="N897" s="2"/>
    </row>
    <row r="898" spans="1:14" x14ac:dyDescent="0.25">
      <c r="A898" s="59" t="s">
        <v>379</v>
      </c>
      <c r="B898" s="2"/>
      <c r="C898" s="2"/>
      <c r="D898" s="10">
        <v>1.4630000000000001</v>
      </c>
      <c r="E898" s="2"/>
      <c r="F898" s="2"/>
      <c r="G898" s="2"/>
      <c r="H898" s="2"/>
      <c r="I898" s="2"/>
      <c r="J898" s="2"/>
      <c r="K898" s="2"/>
      <c r="L898" s="2"/>
      <c r="M898" s="2"/>
      <c r="N898" s="2"/>
    </row>
    <row r="899" spans="1:14" x14ac:dyDescent="0.25">
      <c r="A899" s="59" t="s">
        <v>270</v>
      </c>
      <c r="B899" s="2"/>
      <c r="C899" s="2"/>
      <c r="D899" s="10">
        <v>1.4630000000000001</v>
      </c>
      <c r="E899" s="2"/>
      <c r="F899" s="2"/>
      <c r="G899" s="2"/>
      <c r="H899" s="2"/>
      <c r="I899" s="2"/>
      <c r="J899" s="2"/>
      <c r="K899" s="2"/>
      <c r="L899" s="2"/>
      <c r="M899" s="2"/>
      <c r="N899" s="2"/>
    </row>
    <row r="900" spans="1:14" x14ac:dyDescent="0.25">
      <c r="A900" s="59" t="s">
        <v>381</v>
      </c>
      <c r="B900" s="2">
        <v>0</v>
      </c>
      <c r="C900" s="2">
        <v>0</v>
      </c>
      <c r="D900" s="10">
        <v>1.4630000000000001</v>
      </c>
      <c r="E900" s="2">
        <v>0</v>
      </c>
      <c r="F900" s="2">
        <v>0</v>
      </c>
      <c r="G900" s="2">
        <v>0</v>
      </c>
      <c r="H900" s="2">
        <v>0</v>
      </c>
      <c r="I900" s="2">
        <v>0</v>
      </c>
      <c r="J900" s="2">
        <v>0</v>
      </c>
      <c r="K900" s="2">
        <v>0</v>
      </c>
      <c r="L900" s="2">
        <v>0</v>
      </c>
      <c r="M900" s="2">
        <v>0</v>
      </c>
      <c r="N900" s="2">
        <v>0</v>
      </c>
    </row>
    <row r="901" spans="1:14" x14ac:dyDescent="0.25">
      <c r="A901" s="59" t="s">
        <v>271</v>
      </c>
      <c r="B901" s="2"/>
      <c r="C901" s="2"/>
      <c r="D901" s="10">
        <v>1.4630000000000001</v>
      </c>
      <c r="E901" s="2"/>
      <c r="F901" s="2"/>
      <c r="G901" s="2"/>
      <c r="H901" s="2"/>
      <c r="I901" s="2"/>
      <c r="J901" s="2"/>
      <c r="K901" s="2"/>
      <c r="L901" s="2"/>
      <c r="M901" s="2"/>
      <c r="N901" s="2"/>
    </row>
    <row r="902" spans="1:14" x14ac:dyDescent="0.25">
      <c r="A902" s="59" t="s">
        <v>383</v>
      </c>
      <c r="B902" s="2">
        <v>0</v>
      </c>
      <c r="C902" s="2">
        <v>0</v>
      </c>
      <c r="D902" s="10">
        <v>1.4630000000000001</v>
      </c>
      <c r="E902" s="2">
        <v>0</v>
      </c>
      <c r="F902" s="2">
        <v>0</v>
      </c>
      <c r="G902" s="2">
        <v>0</v>
      </c>
      <c r="H902" s="2">
        <v>0</v>
      </c>
      <c r="I902" s="2">
        <v>0</v>
      </c>
      <c r="J902" s="2">
        <v>0</v>
      </c>
      <c r="K902" s="2">
        <v>0</v>
      </c>
      <c r="L902" s="2">
        <v>0</v>
      </c>
      <c r="M902" s="2">
        <v>0</v>
      </c>
      <c r="N902" s="2">
        <v>0</v>
      </c>
    </row>
    <row r="903" spans="1:14" x14ac:dyDescent="0.25">
      <c r="A903" s="59" t="s">
        <v>272</v>
      </c>
      <c r="B903" s="2"/>
      <c r="C903" s="2"/>
      <c r="D903" s="10">
        <v>1.4630000000000001</v>
      </c>
      <c r="E903" s="2"/>
      <c r="F903" s="2"/>
      <c r="G903" s="2"/>
      <c r="H903" s="2"/>
      <c r="I903" s="2"/>
      <c r="J903" s="2"/>
      <c r="K903" s="2"/>
      <c r="L903" s="2"/>
      <c r="M903" s="2"/>
      <c r="N903" s="2"/>
    </row>
    <row r="904" spans="1:14" x14ac:dyDescent="0.25">
      <c r="A904" s="59" t="s">
        <v>385</v>
      </c>
      <c r="B904" s="2"/>
      <c r="C904" s="2"/>
      <c r="D904" s="10">
        <v>1.4630000000000001</v>
      </c>
      <c r="E904" s="2"/>
      <c r="F904" s="2"/>
      <c r="G904" s="2"/>
      <c r="H904" s="2"/>
      <c r="I904" s="2"/>
      <c r="J904" s="2"/>
      <c r="K904" s="2"/>
      <c r="L904" s="2"/>
      <c r="M904" s="2"/>
      <c r="N904" s="2"/>
    </row>
    <row r="905" spans="1:14" x14ac:dyDescent="0.25">
      <c r="A905" s="59" t="s">
        <v>273</v>
      </c>
      <c r="B905" s="2"/>
      <c r="C905" s="2"/>
      <c r="D905" s="10">
        <v>1.4630000000000001</v>
      </c>
      <c r="E905" s="2"/>
      <c r="F905" s="2"/>
      <c r="G905" s="2"/>
      <c r="H905" s="2"/>
      <c r="I905" s="2"/>
      <c r="J905" s="2"/>
      <c r="K905" s="2"/>
      <c r="L905" s="2"/>
      <c r="M905" s="2"/>
      <c r="N905" s="2"/>
    </row>
    <row r="906" spans="1:14" x14ac:dyDescent="0.25">
      <c r="A906" s="59" t="s">
        <v>387</v>
      </c>
      <c r="B906" s="2">
        <v>51414.988074894361</v>
      </c>
      <c r="C906" s="2">
        <v>0</v>
      </c>
      <c r="D906" s="10">
        <v>1.4630000000000001</v>
      </c>
      <c r="E906" s="2">
        <v>17138.32935829812</v>
      </c>
      <c r="F906" s="2">
        <v>14689.996592826959</v>
      </c>
      <c r="G906" s="2">
        <v>12853.74701872359</v>
      </c>
      <c r="H906" s="2">
        <v>11425.55290553208</v>
      </c>
      <c r="I906" s="2">
        <v>10282.997614978871</v>
      </c>
      <c r="J906" s="2">
        <v>13710.663486638499</v>
      </c>
      <c r="K906" s="2">
        <v>11751.99727426157</v>
      </c>
      <c r="L906" s="2">
        <v>10282.997614978871</v>
      </c>
      <c r="M906" s="2">
        <v>9140.442324425665</v>
      </c>
      <c r="N906" s="2">
        <v>8226.3980919830974</v>
      </c>
    </row>
    <row r="907" spans="1:14" x14ac:dyDescent="0.25">
      <c r="A907" s="59" t="s">
        <v>274</v>
      </c>
      <c r="B907" s="2"/>
      <c r="C907" s="2"/>
      <c r="D907" s="10">
        <v>1.4630000000000001</v>
      </c>
      <c r="E907" s="2"/>
      <c r="F907" s="2"/>
      <c r="G907" s="2"/>
      <c r="H907" s="2"/>
      <c r="I907" s="2"/>
      <c r="J907" s="2"/>
      <c r="K907" s="2"/>
      <c r="L907" s="2"/>
      <c r="M907" s="2"/>
      <c r="N907" s="2"/>
    </row>
    <row r="908" spans="1:14" x14ac:dyDescent="0.25">
      <c r="A908" s="59" t="s">
        <v>389</v>
      </c>
      <c r="B908" s="2">
        <v>0</v>
      </c>
      <c r="C908" s="2">
        <v>0</v>
      </c>
      <c r="D908" s="10">
        <v>1.4630000000000001</v>
      </c>
      <c r="E908" s="2">
        <v>0</v>
      </c>
      <c r="F908" s="2">
        <v>0</v>
      </c>
      <c r="G908" s="2">
        <v>0</v>
      </c>
      <c r="H908" s="2">
        <v>0</v>
      </c>
      <c r="I908" s="2">
        <v>0</v>
      </c>
      <c r="J908" s="2">
        <v>0</v>
      </c>
      <c r="K908" s="2">
        <v>0</v>
      </c>
      <c r="L908" s="2">
        <v>0</v>
      </c>
      <c r="M908" s="2">
        <v>0</v>
      </c>
      <c r="N908" s="2">
        <v>0</v>
      </c>
    </row>
    <row r="909" spans="1:14" x14ac:dyDescent="0.25">
      <c r="A909" s="59" t="s">
        <v>275</v>
      </c>
      <c r="B909" s="2"/>
      <c r="C909" s="2"/>
      <c r="D909" s="10">
        <v>1.4630000000000001</v>
      </c>
      <c r="E909" s="2"/>
      <c r="F909" s="2"/>
      <c r="G909" s="2"/>
      <c r="H909" s="2"/>
      <c r="I909" s="2"/>
      <c r="J909" s="2"/>
      <c r="K909" s="2"/>
      <c r="L909" s="2"/>
      <c r="M909" s="2"/>
      <c r="N909" s="2"/>
    </row>
    <row r="910" spans="1:14" x14ac:dyDescent="0.25">
      <c r="A910" s="59" t="s">
        <v>391</v>
      </c>
      <c r="B910" s="2">
        <v>0</v>
      </c>
      <c r="C910" s="2">
        <v>0</v>
      </c>
      <c r="D910" s="10">
        <v>1.4630000000000001</v>
      </c>
      <c r="E910" s="2">
        <v>0</v>
      </c>
      <c r="F910" s="2">
        <v>0</v>
      </c>
      <c r="G910" s="2">
        <v>0</v>
      </c>
      <c r="H910" s="2">
        <v>0</v>
      </c>
      <c r="I910" s="2">
        <v>0</v>
      </c>
      <c r="J910" s="2">
        <v>0</v>
      </c>
      <c r="K910" s="2">
        <v>0</v>
      </c>
      <c r="L910" s="2">
        <v>0</v>
      </c>
      <c r="M910" s="2">
        <v>0</v>
      </c>
      <c r="N910" s="2">
        <v>0</v>
      </c>
    </row>
    <row r="911" spans="1:14" x14ac:dyDescent="0.25">
      <c r="A911" s="59" t="s">
        <v>276</v>
      </c>
      <c r="B911" s="2"/>
      <c r="C911" s="2"/>
      <c r="D911" s="10">
        <v>1.4630000000000001</v>
      </c>
      <c r="E911" s="2"/>
      <c r="F911" s="2"/>
      <c r="G911" s="2"/>
      <c r="H911" s="2"/>
      <c r="I911" s="2"/>
      <c r="J911" s="2"/>
      <c r="K911" s="2"/>
      <c r="L911" s="2"/>
      <c r="M911" s="2"/>
      <c r="N911" s="2"/>
    </row>
    <row r="912" spans="1:14" x14ac:dyDescent="0.25">
      <c r="A912" s="59" t="s">
        <v>598</v>
      </c>
      <c r="B912" s="2">
        <v>94048.70985128</v>
      </c>
      <c r="C912" s="2">
        <v>0</v>
      </c>
      <c r="D912" s="10">
        <v>1.4630000000000001</v>
      </c>
      <c r="E912" s="2">
        <v>31349.56995042667</v>
      </c>
      <c r="F912" s="2">
        <v>26871.059957508569</v>
      </c>
      <c r="G912" s="2">
        <v>23512.17746282</v>
      </c>
      <c r="H912" s="2">
        <v>20899.713300284449</v>
      </c>
      <c r="I912" s="2">
        <v>18809.741970256</v>
      </c>
      <c r="J912" s="2">
        <v>25079.65596034133</v>
      </c>
      <c r="K912" s="2">
        <v>21496.847966006859</v>
      </c>
      <c r="L912" s="2">
        <v>18809.741970256</v>
      </c>
      <c r="M912" s="2">
        <v>16719.770640227551</v>
      </c>
      <c r="N912" s="2">
        <v>15047.7935762048</v>
      </c>
    </row>
    <row r="913" spans="1:14" x14ac:dyDescent="0.25">
      <c r="A913" s="59" t="s">
        <v>278</v>
      </c>
      <c r="B913" s="2"/>
      <c r="C913" s="2"/>
      <c r="D913" s="10">
        <v>1.4630000000000001</v>
      </c>
      <c r="E913" s="2"/>
      <c r="F913" s="2"/>
      <c r="G913" s="2"/>
      <c r="H913" s="2"/>
      <c r="I913" s="2"/>
      <c r="J913" s="2"/>
      <c r="K913" s="2"/>
      <c r="L913" s="2"/>
      <c r="M913" s="2"/>
      <c r="N913" s="2"/>
    </row>
    <row r="914" spans="1:14" x14ac:dyDescent="0.25">
      <c r="A914" s="59" t="s">
        <v>113</v>
      </c>
      <c r="B914" s="2">
        <v>1605572.442398672</v>
      </c>
      <c r="C914" s="2">
        <v>0</v>
      </c>
      <c r="D914" s="10">
        <v>1.4630000000000001</v>
      </c>
      <c r="E914" s="2">
        <v>535190.81413289066</v>
      </c>
      <c r="F914" s="2">
        <v>458734.98354247771</v>
      </c>
      <c r="G914" s="2">
        <v>401393.110599668</v>
      </c>
      <c r="H914" s="2">
        <v>356793.8760885938</v>
      </c>
      <c r="I914" s="2">
        <v>321114.4884797344</v>
      </c>
      <c r="J914" s="2">
        <v>428152.65130631247</v>
      </c>
      <c r="K914" s="2">
        <v>366987.98683398223</v>
      </c>
      <c r="L914" s="2">
        <v>321114.4884797344</v>
      </c>
      <c r="M914" s="2">
        <v>285435.100870875</v>
      </c>
      <c r="N914" s="2">
        <v>256891.59078378751</v>
      </c>
    </row>
    <row r="915" spans="1:14" x14ac:dyDescent="0.25">
      <c r="A915" s="59" t="s">
        <v>280</v>
      </c>
      <c r="B915" s="2"/>
      <c r="C915" s="2"/>
      <c r="D915" s="10">
        <v>1.4630000000000001</v>
      </c>
      <c r="E915" s="2"/>
      <c r="F915" s="2"/>
      <c r="G915" s="2"/>
      <c r="H915" s="2"/>
      <c r="I915" s="2"/>
      <c r="J915" s="2"/>
      <c r="K915" s="2"/>
      <c r="L915" s="2"/>
      <c r="M915" s="2"/>
      <c r="N915" s="2"/>
    </row>
    <row r="916" spans="1:14" x14ac:dyDescent="0.25">
      <c r="A916" s="59" t="s">
        <v>602</v>
      </c>
      <c r="B916" s="2">
        <v>0</v>
      </c>
      <c r="C916" s="2">
        <v>0</v>
      </c>
      <c r="D916" s="10">
        <v>1.4630000000000001</v>
      </c>
      <c r="E916" s="2">
        <v>0</v>
      </c>
      <c r="F916" s="2">
        <v>0</v>
      </c>
      <c r="G916" s="2">
        <v>0</v>
      </c>
      <c r="H916" s="2">
        <v>0</v>
      </c>
      <c r="I916" s="2">
        <v>0</v>
      </c>
      <c r="J916" s="2">
        <v>0</v>
      </c>
      <c r="K916" s="2">
        <v>0</v>
      </c>
      <c r="L916" s="2">
        <v>0</v>
      </c>
      <c r="M916" s="2">
        <v>0</v>
      </c>
      <c r="N916" s="2">
        <v>0</v>
      </c>
    </row>
    <row r="917" spans="1:14" x14ac:dyDescent="0.25">
      <c r="A917" s="59" t="s">
        <v>281</v>
      </c>
      <c r="B917" s="2"/>
      <c r="C917" s="2"/>
      <c r="D917" s="10">
        <v>1.4630000000000001</v>
      </c>
      <c r="E917" s="2"/>
      <c r="F917" s="2"/>
      <c r="G917" s="2"/>
      <c r="H917" s="2"/>
      <c r="I917" s="2"/>
      <c r="J917" s="2"/>
      <c r="K917" s="2"/>
      <c r="L917" s="2"/>
      <c r="M917" s="2"/>
      <c r="N917" s="2"/>
    </row>
    <row r="918" spans="1:14" x14ac:dyDescent="0.25">
      <c r="A918" s="59" t="s">
        <v>127</v>
      </c>
      <c r="B918" s="2">
        <v>0</v>
      </c>
      <c r="C918" s="2">
        <v>0</v>
      </c>
      <c r="D918" s="10">
        <v>1.4630000000000001</v>
      </c>
      <c r="E918" s="2">
        <v>0</v>
      </c>
      <c r="F918" s="2">
        <v>0</v>
      </c>
      <c r="G918" s="2">
        <v>0</v>
      </c>
      <c r="H918" s="2">
        <v>0</v>
      </c>
      <c r="I918" s="2">
        <v>0</v>
      </c>
      <c r="J918" s="2">
        <v>0</v>
      </c>
      <c r="K918" s="2">
        <v>0</v>
      </c>
      <c r="L918" s="2">
        <v>0</v>
      </c>
      <c r="M918" s="2">
        <v>0</v>
      </c>
      <c r="N918" s="2">
        <v>0</v>
      </c>
    </row>
    <row r="919" spans="1:14" x14ac:dyDescent="0.25">
      <c r="A919" s="59" t="s">
        <v>282</v>
      </c>
      <c r="B919" s="2"/>
      <c r="C919" s="2"/>
      <c r="D919" s="10">
        <v>1.4630000000000001</v>
      </c>
      <c r="E919" s="2"/>
      <c r="F919" s="2"/>
      <c r="G919" s="2"/>
      <c r="H919" s="2"/>
      <c r="I919" s="2"/>
      <c r="J919" s="2"/>
      <c r="K919" s="2"/>
      <c r="L919" s="2"/>
      <c r="M919" s="2"/>
      <c r="N919" s="2"/>
    </row>
    <row r="920" spans="1:14" x14ac:dyDescent="0.25">
      <c r="A920" s="59" t="s">
        <v>129</v>
      </c>
      <c r="B920" s="2">
        <v>0</v>
      </c>
      <c r="C920" s="2">
        <v>0</v>
      </c>
      <c r="D920" s="10">
        <v>1.4630000000000001</v>
      </c>
      <c r="E920" s="2">
        <v>0</v>
      </c>
      <c r="F920" s="2">
        <v>0</v>
      </c>
      <c r="G920" s="2">
        <v>0</v>
      </c>
      <c r="H920" s="2">
        <v>0</v>
      </c>
      <c r="I920" s="2">
        <v>0</v>
      </c>
      <c r="J920" s="2">
        <v>0</v>
      </c>
      <c r="K920" s="2">
        <v>0</v>
      </c>
      <c r="L920" s="2">
        <v>0</v>
      </c>
      <c r="M920" s="2">
        <v>0</v>
      </c>
      <c r="N920" s="2">
        <v>0</v>
      </c>
    </row>
    <row r="921" spans="1:14" x14ac:dyDescent="0.25">
      <c r="A921" s="59" t="s">
        <v>283</v>
      </c>
      <c r="B921" s="2"/>
      <c r="C921" s="2"/>
      <c r="D921" s="10">
        <v>1.4630000000000001</v>
      </c>
      <c r="E921" s="2"/>
      <c r="F921" s="2"/>
      <c r="G921" s="2"/>
      <c r="H921" s="2"/>
      <c r="I921" s="2"/>
      <c r="J921" s="2"/>
      <c r="K921" s="2"/>
      <c r="L921" s="2"/>
      <c r="M921" s="2"/>
      <c r="N921" s="2"/>
    </row>
    <row r="922" spans="1:14" x14ac:dyDescent="0.25">
      <c r="A922" s="59" t="s">
        <v>30</v>
      </c>
      <c r="B922" s="2">
        <v>0</v>
      </c>
      <c r="C922" s="2">
        <v>0</v>
      </c>
      <c r="D922" s="10">
        <v>1.4630000000000001</v>
      </c>
      <c r="E922" s="2">
        <v>0</v>
      </c>
      <c r="F922" s="2">
        <v>0</v>
      </c>
      <c r="G922" s="2">
        <v>0</v>
      </c>
      <c r="H922" s="2">
        <v>0</v>
      </c>
      <c r="I922" s="2">
        <v>0</v>
      </c>
      <c r="J922" s="2">
        <v>0</v>
      </c>
      <c r="K922" s="2">
        <v>0</v>
      </c>
      <c r="L922" s="2">
        <v>0</v>
      </c>
      <c r="M922" s="2">
        <v>0</v>
      </c>
      <c r="N922" s="2">
        <v>0</v>
      </c>
    </row>
    <row r="923" spans="1:14" x14ac:dyDescent="0.25">
      <c r="A923" s="59" t="s">
        <v>284</v>
      </c>
      <c r="B923" s="2"/>
      <c r="C923" s="2"/>
      <c r="D923" s="10">
        <v>1.4630000000000001</v>
      </c>
      <c r="E923" s="2"/>
      <c r="F923" s="2"/>
      <c r="G923" s="2"/>
      <c r="H923" s="2"/>
      <c r="I923" s="2"/>
      <c r="J923" s="2"/>
      <c r="K923" s="2"/>
      <c r="L923" s="2"/>
      <c r="M923" s="2"/>
      <c r="N923" s="2"/>
    </row>
    <row r="924" spans="1:14" x14ac:dyDescent="0.25">
      <c r="A924" s="59" t="s">
        <v>76</v>
      </c>
      <c r="B924" s="2">
        <v>0</v>
      </c>
      <c r="C924" s="2">
        <v>0</v>
      </c>
      <c r="D924" s="10">
        <v>1.4630000000000001</v>
      </c>
      <c r="E924" s="2">
        <v>0</v>
      </c>
      <c r="F924" s="2">
        <v>0</v>
      </c>
      <c r="G924" s="2">
        <v>0</v>
      </c>
      <c r="H924" s="2">
        <v>0</v>
      </c>
      <c r="I924" s="2">
        <v>0</v>
      </c>
      <c r="J924" s="2">
        <v>0</v>
      </c>
      <c r="K924" s="2">
        <v>0</v>
      </c>
      <c r="L924" s="2">
        <v>0</v>
      </c>
      <c r="M924" s="2">
        <v>0</v>
      </c>
      <c r="N924" s="2">
        <v>0</v>
      </c>
    </row>
    <row r="925" spans="1:14" x14ac:dyDescent="0.25">
      <c r="A925" s="59" t="s">
        <v>285</v>
      </c>
      <c r="B925" s="2"/>
      <c r="C925" s="2"/>
      <c r="D925" s="10">
        <v>1.4630000000000001</v>
      </c>
      <c r="E925" s="2"/>
      <c r="F925" s="2"/>
      <c r="G925" s="2"/>
      <c r="H925" s="2"/>
      <c r="I925" s="2"/>
      <c r="J925" s="2"/>
      <c r="K925" s="2"/>
      <c r="L925" s="2"/>
      <c r="M925" s="2"/>
      <c r="N925" s="2"/>
    </row>
    <row r="926" spans="1:14" x14ac:dyDescent="0.25">
      <c r="A926" s="59" t="s">
        <v>70</v>
      </c>
      <c r="B926" s="2">
        <v>13.68226632758623</v>
      </c>
      <c r="C926" s="2">
        <v>0</v>
      </c>
      <c r="D926" s="10">
        <v>1.4630000000000001</v>
      </c>
      <c r="E926" s="2">
        <v>4.560755442528742</v>
      </c>
      <c r="F926" s="2">
        <v>3.9092189507389219</v>
      </c>
      <c r="G926" s="2">
        <v>3.4205665818965572</v>
      </c>
      <c r="H926" s="2">
        <v>3.0405036283524951</v>
      </c>
      <c r="I926" s="2">
        <v>2.736453265517246</v>
      </c>
      <c r="J926" s="2">
        <v>3.6486043540229942</v>
      </c>
      <c r="K926" s="2">
        <v>3.127375160591138</v>
      </c>
      <c r="L926" s="2">
        <v>2.736453265517246</v>
      </c>
      <c r="M926" s="2">
        <v>2.432402902681996</v>
      </c>
      <c r="N926" s="2">
        <v>2.1891626124137971</v>
      </c>
    </row>
    <row r="927" spans="1:14" x14ac:dyDescent="0.25">
      <c r="A927" s="59" t="s">
        <v>286</v>
      </c>
      <c r="B927" s="2"/>
      <c r="C927" s="2"/>
      <c r="D927" s="10">
        <v>1.4630000000000001</v>
      </c>
      <c r="E927" s="2"/>
      <c r="F927" s="2"/>
      <c r="G927" s="2"/>
      <c r="H927" s="2"/>
      <c r="I927" s="2"/>
      <c r="J927" s="2"/>
      <c r="K927" s="2"/>
      <c r="L927" s="2"/>
      <c r="M927" s="2"/>
      <c r="N927" s="2"/>
    </row>
    <row r="928" spans="1:14" x14ac:dyDescent="0.25">
      <c r="A928" s="59" t="s">
        <v>136</v>
      </c>
      <c r="B928" s="2">
        <v>0</v>
      </c>
      <c r="C928" s="2">
        <v>0</v>
      </c>
      <c r="D928" s="10">
        <v>1.4630000000000001</v>
      </c>
      <c r="E928" s="2">
        <v>0</v>
      </c>
      <c r="F928" s="2">
        <v>0</v>
      </c>
      <c r="G928" s="2">
        <v>0</v>
      </c>
      <c r="H928" s="2">
        <v>0</v>
      </c>
      <c r="I928" s="2">
        <v>0</v>
      </c>
      <c r="J928" s="2">
        <v>0</v>
      </c>
      <c r="K928" s="2">
        <v>0</v>
      </c>
      <c r="L928" s="2">
        <v>0</v>
      </c>
      <c r="M928" s="2">
        <v>0</v>
      </c>
      <c r="N928" s="2">
        <v>0</v>
      </c>
    </row>
    <row r="929" spans="1:14" x14ac:dyDescent="0.25">
      <c r="A929" s="59" t="s">
        <v>288</v>
      </c>
      <c r="B929" s="2"/>
      <c r="C929" s="2"/>
      <c r="D929" s="10">
        <v>1.4630000000000001</v>
      </c>
      <c r="E929" s="2"/>
      <c r="F929" s="2"/>
      <c r="G929" s="2"/>
      <c r="H929" s="2"/>
      <c r="I929" s="2"/>
      <c r="J929" s="2"/>
      <c r="K929" s="2"/>
      <c r="L929" s="2"/>
      <c r="M929" s="2"/>
      <c r="N929" s="2"/>
    </row>
    <row r="930" spans="1:14" x14ac:dyDescent="0.25">
      <c r="A930" s="59" t="s">
        <v>616</v>
      </c>
      <c r="B930" s="2">
        <v>302.25722947104379</v>
      </c>
      <c r="C930" s="2">
        <v>0</v>
      </c>
      <c r="D930" s="10">
        <v>1.4630000000000001</v>
      </c>
      <c r="E930" s="2">
        <v>100.7524098236813</v>
      </c>
      <c r="F930" s="2">
        <v>86.359208420298245</v>
      </c>
      <c r="G930" s="2">
        <v>75.564307367760961</v>
      </c>
      <c r="H930" s="2">
        <v>67.168273215787522</v>
      </c>
      <c r="I930" s="2">
        <v>60.451445894208767</v>
      </c>
      <c r="J930" s="2">
        <v>80.601927858945032</v>
      </c>
      <c r="K930" s="2">
        <v>69.087366736238593</v>
      </c>
      <c r="L930" s="2">
        <v>60.451445894208767</v>
      </c>
      <c r="M930" s="2">
        <v>53.734618572630019</v>
      </c>
      <c r="N930" s="2">
        <v>48.361156715367017</v>
      </c>
    </row>
    <row r="931" spans="1:14" x14ac:dyDescent="0.25">
      <c r="A931" s="59" t="s">
        <v>290</v>
      </c>
      <c r="B931" s="2"/>
      <c r="C931" s="2"/>
      <c r="D931" s="10">
        <v>1.4630000000000001</v>
      </c>
      <c r="E931" s="2"/>
      <c r="F931" s="2"/>
      <c r="G931" s="2"/>
      <c r="H931" s="2"/>
      <c r="I931" s="2"/>
      <c r="J931" s="2"/>
      <c r="K931" s="2"/>
      <c r="L931" s="2"/>
      <c r="M931" s="2"/>
      <c r="N931" s="2"/>
    </row>
    <row r="932" spans="1:14" x14ac:dyDescent="0.25">
      <c r="A932" s="59" t="s">
        <v>137</v>
      </c>
      <c r="B932" s="2">
        <v>0</v>
      </c>
      <c r="C932" s="2">
        <v>0</v>
      </c>
      <c r="D932" s="10">
        <v>1.4630000000000001</v>
      </c>
      <c r="E932" s="2">
        <v>0</v>
      </c>
      <c r="F932" s="2">
        <v>0</v>
      </c>
      <c r="G932" s="2">
        <v>0</v>
      </c>
      <c r="H932" s="2">
        <v>0</v>
      </c>
      <c r="I932" s="2">
        <v>0</v>
      </c>
      <c r="J932" s="2">
        <v>0</v>
      </c>
      <c r="K932" s="2">
        <v>0</v>
      </c>
      <c r="L932" s="2">
        <v>0</v>
      </c>
      <c r="M932" s="2">
        <v>0</v>
      </c>
      <c r="N932" s="2">
        <v>0</v>
      </c>
    </row>
    <row r="933" spans="1:14" x14ac:dyDescent="0.25">
      <c r="A933" s="59" t="s">
        <v>291</v>
      </c>
      <c r="B933" s="2"/>
      <c r="C933" s="2"/>
      <c r="D933" s="10">
        <v>1.4630000000000001</v>
      </c>
      <c r="E933" s="2"/>
      <c r="F933" s="2"/>
      <c r="G933" s="2"/>
      <c r="H933" s="2"/>
      <c r="I933" s="2"/>
      <c r="J933" s="2"/>
      <c r="K933" s="2"/>
      <c r="L933" s="2"/>
      <c r="M933" s="2"/>
      <c r="N933" s="2"/>
    </row>
    <row r="934" spans="1:14" x14ac:dyDescent="0.25">
      <c r="A934" s="59" t="s">
        <v>620</v>
      </c>
      <c r="B934" s="2">
        <v>0</v>
      </c>
      <c r="C934" s="2">
        <v>0</v>
      </c>
      <c r="D934" s="10">
        <v>1.4630000000000001</v>
      </c>
      <c r="E934" s="2">
        <v>0</v>
      </c>
      <c r="F934" s="2">
        <v>0</v>
      </c>
      <c r="G934" s="2">
        <v>0</v>
      </c>
      <c r="H934" s="2">
        <v>0</v>
      </c>
      <c r="I934" s="2">
        <v>0</v>
      </c>
      <c r="J934" s="2">
        <v>0</v>
      </c>
      <c r="K934" s="2">
        <v>0</v>
      </c>
      <c r="L934" s="2">
        <v>0</v>
      </c>
      <c r="M934" s="2">
        <v>0</v>
      </c>
      <c r="N934" s="2">
        <v>0</v>
      </c>
    </row>
    <row r="935" spans="1:14" x14ac:dyDescent="0.25">
      <c r="A935" s="59" t="s">
        <v>292</v>
      </c>
      <c r="B935" s="2"/>
      <c r="C935" s="2"/>
      <c r="D935" s="10">
        <v>1.4630000000000001</v>
      </c>
      <c r="E935" s="2"/>
      <c r="F935" s="2"/>
      <c r="G935" s="2"/>
      <c r="H935" s="2"/>
      <c r="I935" s="2"/>
      <c r="J935" s="2"/>
      <c r="K935" s="2"/>
      <c r="L935" s="2"/>
      <c r="M935" s="2"/>
      <c r="N935" s="2"/>
    </row>
    <row r="936" spans="1:14" x14ac:dyDescent="0.25">
      <c r="A936" s="59" t="s">
        <v>79</v>
      </c>
      <c r="B936" s="2">
        <v>0</v>
      </c>
      <c r="C936" s="2">
        <v>0</v>
      </c>
      <c r="D936" s="10">
        <v>1.4630000000000001</v>
      </c>
      <c r="E936" s="2">
        <v>0</v>
      </c>
      <c r="F936" s="2">
        <v>0</v>
      </c>
      <c r="G936" s="2">
        <v>0</v>
      </c>
      <c r="H936" s="2">
        <v>0</v>
      </c>
      <c r="I936" s="2">
        <v>0</v>
      </c>
      <c r="J936" s="2">
        <v>0</v>
      </c>
      <c r="K936" s="2">
        <v>0</v>
      </c>
      <c r="L936" s="2">
        <v>0</v>
      </c>
      <c r="M936" s="2">
        <v>0</v>
      </c>
      <c r="N936" s="2">
        <v>0</v>
      </c>
    </row>
    <row r="937" spans="1:14" x14ac:dyDescent="0.25">
      <c r="A937" s="59" t="s">
        <v>294</v>
      </c>
      <c r="B937" s="2"/>
      <c r="C937" s="2"/>
      <c r="D937" s="10">
        <v>1.4630000000000001</v>
      </c>
      <c r="E937" s="2"/>
      <c r="F937" s="2"/>
      <c r="G937" s="2"/>
      <c r="H937" s="2"/>
      <c r="I937" s="2"/>
      <c r="J937" s="2"/>
      <c r="K937" s="2"/>
      <c r="L937" s="2"/>
      <c r="M937" s="2"/>
      <c r="N937" s="2"/>
    </row>
    <row r="938" spans="1:14" x14ac:dyDescent="0.25">
      <c r="A938" s="59" t="s">
        <v>142</v>
      </c>
      <c r="B938" s="2">
        <v>0</v>
      </c>
      <c r="C938" s="2">
        <v>0</v>
      </c>
      <c r="D938" s="10">
        <v>1.4630000000000001</v>
      </c>
      <c r="E938" s="2">
        <v>0</v>
      </c>
      <c r="F938" s="2">
        <v>0</v>
      </c>
      <c r="G938" s="2">
        <v>0</v>
      </c>
      <c r="H938" s="2">
        <v>0</v>
      </c>
      <c r="I938" s="2">
        <v>0</v>
      </c>
      <c r="J938" s="2">
        <v>0</v>
      </c>
      <c r="K938" s="2">
        <v>0</v>
      </c>
      <c r="L938" s="2">
        <v>0</v>
      </c>
      <c r="M938" s="2">
        <v>0</v>
      </c>
      <c r="N938" s="2">
        <v>0</v>
      </c>
    </row>
    <row r="939" spans="1:14" x14ac:dyDescent="0.25">
      <c r="A939" s="59" t="s">
        <v>295</v>
      </c>
      <c r="B939" s="2"/>
      <c r="C939" s="2"/>
      <c r="D939" s="10">
        <v>1.4630000000000001</v>
      </c>
      <c r="E939" s="2"/>
      <c r="F939" s="2"/>
      <c r="G939" s="2"/>
      <c r="H939" s="2"/>
      <c r="I939" s="2"/>
      <c r="J939" s="2"/>
      <c r="K939" s="2"/>
      <c r="L939" s="2"/>
      <c r="M939" s="2"/>
      <c r="N939" s="2"/>
    </row>
    <row r="940" spans="1:14" x14ac:dyDescent="0.25">
      <c r="A940" s="59" t="s">
        <v>626</v>
      </c>
      <c r="B940" s="2">
        <v>0</v>
      </c>
      <c r="C940" s="2">
        <v>0</v>
      </c>
      <c r="D940" s="10">
        <v>1.4630000000000001</v>
      </c>
      <c r="E940" s="2">
        <v>0</v>
      </c>
      <c r="F940" s="2">
        <v>0</v>
      </c>
      <c r="G940" s="2">
        <v>0</v>
      </c>
      <c r="H940" s="2">
        <v>0</v>
      </c>
      <c r="I940" s="2">
        <v>0</v>
      </c>
      <c r="J940" s="2">
        <v>0</v>
      </c>
      <c r="K940" s="2">
        <v>0</v>
      </c>
      <c r="L940" s="2">
        <v>0</v>
      </c>
      <c r="M940" s="2">
        <v>0</v>
      </c>
      <c r="N940" s="2">
        <v>0</v>
      </c>
    </row>
    <row r="941" spans="1:14" x14ac:dyDescent="0.25">
      <c r="A941" s="59" t="s">
        <v>153</v>
      </c>
      <c r="B941" s="2">
        <v>0.68651682985743334</v>
      </c>
      <c r="C941" s="2">
        <v>0</v>
      </c>
      <c r="D941" s="10">
        <v>1.4630000000000001</v>
      </c>
      <c r="E941" s="2">
        <v>0.22883894328581109</v>
      </c>
      <c r="F941" s="2">
        <v>0.19614766567355241</v>
      </c>
      <c r="G941" s="2">
        <v>0.17162920746435831</v>
      </c>
      <c r="H941" s="2">
        <v>0.15255929552387409</v>
      </c>
      <c r="I941" s="2">
        <v>0.13730336597148671</v>
      </c>
      <c r="J941" s="2">
        <v>0.1830711546286489</v>
      </c>
      <c r="K941" s="2">
        <v>0.1569181325388419</v>
      </c>
      <c r="L941" s="2">
        <v>0.13730336597148671</v>
      </c>
      <c r="M941" s="2">
        <v>0.12204743641909931</v>
      </c>
      <c r="N941" s="2">
        <v>0.1098426927771893</v>
      </c>
    </row>
    <row r="942" spans="1:14" x14ac:dyDescent="0.25">
      <c r="A942" s="59" t="s">
        <v>628</v>
      </c>
      <c r="B942" s="2">
        <v>0</v>
      </c>
      <c r="C942" s="2">
        <v>0</v>
      </c>
      <c r="D942" s="10">
        <v>1.4630000000000001</v>
      </c>
      <c r="E942" s="2">
        <v>0</v>
      </c>
      <c r="F942" s="2">
        <v>0</v>
      </c>
      <c r="G942" s="2">
        <v>0</v>
      </c>
      <c r="H942" s="2">
        <v>0</v>
      </c>
      <c r="I942" s="2">
        <v>0</v>
      </c>
      <c r="J942" s="2">
        <v>0</v>
      </c>
      <c r="K942" s="2">
        <v>0</v>
      </c>
      <c r="L942" s="2">
        <v>0</v>
      </c>
      <c r="M942" s="2">
        <v>0</v>
      </c>
      <c r="N942" s="2">
        <v>0</v>
      </c>
    </row>
    <row r="943" spans="1:14" x14ac:dyDescent="0.25">
      <c r="A943" s="59" t="s">
        <v>98</v>
      </c>
      <c r="B943" s="2">
        <v>0</v>
      </c>
      <c r="C943" s="2">
        <v>0</v>
      </c>
      <c r="D943" s="10">
        <v>1.4630000000000001</v>
      </c>
      <c r="E943" s="2">
        <v>0</v>
      </c>
      <c r="F943" s="2">
        <v>0</v>
      </c>
      <c r="G943" s="2">
        <v>0</v>
      </c>
      <c r="H943" s="2">
        <v>0</v>
      </c>
      <c r="I943" s="2">
        <v>0</v>
      </c>
      <c r="J943" s="2">
        <v>0</v>
      </c>
      <c r="K943" s="2">
        <v>0</v>
      </c>
      <c r="L943" s="2">
        <v>0</v>
      </c>
      <c r="M943" s="2">
        <v>0</v>
      </c>
      <c r="N943" s="2">
        <v>0</v>
      </c>
    </row>
    <row r="944" spans="1:14" x14ac:dyDescent="0.25">
      <c r="A944" s="59" t="s">
        <v>630</v>
      </c>
      <c r="B944" s="2">
        <v>0</v>
      </c>
      <c r="C944" s="2">
        <v>0</v>
      </c>
      <c r="D944" s="10">
        <v>1.4630000000000001</v>
      </c>
      <c r="E944" s="2">
        <v>0</v>
      </c>
      <c r="F944" s="2">
        <v>0</v>
      </c>
      <c r="G944" s="2">
        <v>0</v>
      </c>
      <c r="H944" s="2">
        <v>0</v>
      </c>
      <c r="I944" s="2">
        <v>0</v>
      </c>
      <c r="J944" s="2">
        <v>0</v>
      </c>
      <c r="K944" s="2">
        <v>0</v>
      </c>
      <c r="L944" s="2">
        <v>0</v>
      </c>
      <c r="M944" s="2">
        <v>0</v>
      </c>
      <c r="N944" s="2">
        <v>0</v>
      </c>
    </row>
    <row r="945" spans="1:14" x14ac:dyDescent="0.25">
      <c r="A945" s="59" t="s">
        <v>631</v>
      </c>
      <c r="B945" s="2">
        <v>0</v>
      </c>
      <c r="C945" s="2">
        <v>0</v>
      </c>
      <c r="D945" s="10">
        <v>1.4630000000000001</v>
      </c>
      <c r="E945" s="2">
        <v>0</v>
      </c>
      <c r="F945" s="2">
        <v>0</v>
      </c>
      <c r="G945" s="2">
        <v>0</v>
      </c>
      <c r="H945" s="2">
        <v>0</v>
      </c>
      <c r="I945" s="2">
        <v>0</v>
      </c>
      <c r="J945" s="2">
        <v>0</v>
      </c>
      <c r="K945" s="2">
        <v>0</v>
      </c>
      <c r="L945" s="2">
        <v>0</v>
      </c>
      <c r="M945" s="2">
        <v>0</v>
      </c>
      <c r="N945" s="2">
        <v>0</v>
      </c>
    </row>
    <row r="946" spans="1:14" x14ac:dyDescent="0.25">
      <c r="A946" s="59" t="s">
        <v>633</v>
      </c>
      <c r="B946" s="2">
        <v>0</v>
      </c>
      <c r="C946" s="2">
        <v>0</v>
      </c>
      <c r="D946" s="10">
        <v>1.4630000000000001</v>
      </c>
      <c r="E946" s="2">
        <v>0</v>
      </c>
      <c r="F946" s="2">
        <v>0</v>
      </c>
      <c r="G946" s="2">
        <v>0</v>
      </c>
      <c r="H946" s="2">
        <v>0</v>
      </c>
      <c r="I946" s="2">
        <v>0</v>
      </c>
      <c r="J946" s="2">
        <v>0</v>
      </c>
      <c r="K946" s="2">
        <v>0</v>
      </c>
      <c r="L946" s="2">
        <v>0</v>
      </c>
      <c r="M946" s="2">
        <v>0</v>
      </c>
      <c r="N946" s="2">
        <v>0</v>
      </c>
    </row>
    <row r="947" spans="1:14" x14ac:dyDescent="0.25">
      <c r="A947" s="59" t="s">
        <v>99</v>
      </c>
      <c r="B947" s="2">
        <v>0</v>
      </c>
      <c r="C947" s="2">
        <v>0</v>
      </c>
      <c r="D947" s="10">
        <v>1.4630000000000001</v>
      </c>
      <c r="E947" s="2">
        <v>0</v>
      </c>
      <c r="F947" s="2">
        <v>0</v>
      </c>
      <c r="G947" s="2">
        <v>0</v>
      </c>
      <c r="H947" s="2">
        <v>0</v>
      </c>
      <c r="I947" s="2">
        <v>0</v>
      </c>
      <c r="J947" s="2">
        <v>0</v>
      </c>
      <c r="K947" s="2">
        <v>0</v>
      </c>
      <c r="L947" s="2">
        <v>0</v>
      </c>
      <c r="M947" s="2">
        <v>0</v>
      </c>
      <c r="N947" s="2">
        <v>0</v>
      </c>
    </row>
    <row r="948" spans="1:14" x14ac:dyDescent="0.25">
      <c r="A948" s="59" t="s">
        <v>634</v>
      </c>
      <c r="B948" s="2">
        <v>0</v>
      </c>
      <c r="C948" s="2">
        <v>0</v>
      </c>
      <c r="D948" s="10">
        <v>1.4630000000000001</v>
      </c>
      <c r="E948" s="2">
        <v>0</v>
      </c>
      <c r="F948" s="2">
        <v>0</v>
      </c>
      <c r="G948" s="2">
        <v>0</v>
      </c>
      <c r="H948" s="2">
        <v>0</v>
      </c>
      <c r="I948" s="2">
        <v>0</v>
      </c>
      <c r="J948" s="2">
        <v>0</v>
      </c>
      <c r="K948" s="2">
        <v>0</v>
      </c>
      <c r="L948" s="2">
        <v>0</v>
      </c>
      <c r="M948" s="2">
        <v>0</v>
      </c>
      <c r="N948" s="2">
        <v>0</v>
      </c>
    </row>
    <row r="949" spans="1:14" x14ac:dyDescent="0.25">
      <c r="A949" s="59" t="s">
        <v>100</v>
      </c>
      <c r="B949" s="2">
        <v>0</v>
      </c>
      <c r="C949" s="2">
        <v>0</v>
      </c>
      <c r="D949" s="10">
        <v>1.4630000000000001</v>
      </c>
      <c r="E949" s="2">
        <v>0</v>
      </c>
      <c r="F949" s="2">
        <v>0</v>
      </c>
      <c r="G949" s="2">
        <v>0</v>
      </c>
      <c r="H949" s="2">
        <v>0</v>
      </c>
      <c r="I949" s="2">
        <v>0</v>
      </c>
      <c r="J949" s="2">
        <v>0</v>
      </c>
      <c r="K949" s="2">
        <v>0</v>
      </c>
      <c r="L949" s="2">
        <v>0</v>
      </c>
      <c r="M949" s="2">
        <v>0</v>
      </c>
      <c r="N949" s="2">
        <v>0</v>
      </c>
    </row>
    <row r="950" spans="1:14" x14ac:dyDescent="0.25">
      <c r="A950" s="59" t="s">
        <v>636</v>
      </c>
      <c r="B950" s="2">
        <v>0</v>
      </c>
      <c r="C950" s="2">
        <v>0</v>
      </c>
      <c r="D950" s="10">
        <v>1.4630000000000001</v>
      </c>
      <c r="E950" s="2">
        <v>0</v>
      </c>
      <c r="F950" s="2">
        <v>0</v>
      </c>
      <c r="G950" s="2">
        <v>0</v>
      </c>
      <c r="H950" s="2">
        <v>0</v>
      </c>
      <c r="I950" s="2">
        <v>0</v>
      </c>
      <c r="J950" s="2">
        <v>0</v>
      </c>
      <c r="K950" s="2">
        <v>0</v>
      </c>
      <c r="L950" s="2">
        <v>0</v>
      </c>
      <c r="M950" s="2">
        <v>0</v>
      </c>
      <c r="N950" s="2">
        <v>0</v>
      </c>
    </row>
    <row r="951" spans="1:14" x14ac:dyDescent="0.25">
      <c r="A951" s="59" t="s">
        <v>301</v>
      </c>
      <c r="B951" s="2">
        <v>0</v>
      </c>
      <c r="C951" s="2">
        <v>0</v>
      </c>
      <c r="D951" s="10">
        <v>1.4630000000000001</v>
      </c>
      <c r="E951" s="2">
        <v>0</v>
      </c>
      <c r="F951" s="2">
        <v>0</v>
      </c>
      <c r="G951" s="2">
        <v>0</v>
      </c>
      <c r="H951" s="2">
        <v>0</v>
      </c>
      <c r="I951" s="2">
        <v>0</v>
      </c>
      <c r="J951" s="2">
        <v>0</v>
      </c>
      <c r="K951" s="2">
        <v>0</v>
      </c>
      <c r="L951" s="2">
        <v>0</v>
      </c>
      <c r="M951" s="2">
        <v>0</v>
      </c>
      <c r="N951" s="2">
        <v>0</v>
      </c>
    </row>
    <row r="952" spans="1:14" x14ac:dyDescent="0.25">
      <c r="A952" s="59" t="s">
        <v>63</v>
      </c>
      <c r="B952" s="2">
        <v>0</v>
      </c>
      <c r="C952" s="2">
        <v>0</v>
      </c>
      <c r="D952" s="10">
        <v>1.4630000000000001</v>
      </c>
      <c r="E952" s="2">
        <v>0</v>
      </c>
      <c r="F952" s="2">
        <v>0</v>
      </c>
      <c r="G952" s="2">
        <v>0</v>
      </c>
      <c r="H952" s="2">
        <v>0</v>
      </c>
      <c r="I952" s="2">
        <v>0</v>
      </c>
      <c r="J952" s="2">
        <v>0</v>
      </c>
      <c r="K952" s="2">
        <v>0</v>
      </c>
      <c r="L952" s="2">
        <v>0</v>
      </c>
      <c r="M952" s="2">
        <v>0</v>
      </c>
      <c r="N952" s="2">
        <v>0</v>
      </c>
    </row>
    <row r="953" spans="1:14" x14ac:dyDescent="0.25">
      <c r="A953" s="59" t="s">
        <v>639</v>
      </c>
      <c r="B953" s="2">
        <v>0</v>
      </c>
      <c r="C953" s="2">
        <v>0</v>
      </c>
      <c r="D953" s="10">
        <v>1.4630000000000001</v>
      </c>
      <c r="E953" s="2">
        <v>0</v>
      </c>
      <c r="F953" s="2">
        <v>0</v>
      </c>
      <c r="G953" s="2">
        <v>0</v>
      </c>
      <c r="H953" s="2">
        <v>0</v>
      </c>
      <c r="I953" s="2">
        <v>0</v>
      </c>
      <c r="J953" s="2">
        <v>0</v>
      </c>
      <c r="K953" s="2">
        <v>0</v>
      </c>
      <c r="L953" s="2">
        <v>0</v>
      </c>
      <c r="M953" s="2">
        <v>0</v>
      </c>
      <c r="N953" s="2">
        <v>0</v>
      </c>
    </row>
    <row r="954" spans="1:14" x14ac:dyDescent="0.25">
      <c r="A954" s="59" t="s">
        <v>80</v>
      </c>
      <c r="B954" s="2">
        <v>0</v>
      </c>
      <c r="C954" s="2">
        <v>0</v>
      </c>
      <c r="D954" s="10">
        <v>1.4630000000000001</v>
      </c>
      <c r="E954" s="2">
        <v>0</v>
      </c>
      <c r="F954" s="2">
        <v>0</v>
      </c>
      <c r="G954" s="2">
        <v>0</v>
      </c>
      <c r="H954" s="2">
        <v>0</v>
      </c>
      <c r="I954" s="2">
        <v>0</v>
      </c>
      <c r="J954" s="2">
        <v>0</v>
      </c>
      <c r="K954" s="2">
        <v>0</v>
      </c>
      <c r="L954" s="2">
        <v>0</v>
      </c>
      <c r="M954" s="2">
        <v>0</v>
      </c>
      <c r="N954" s="2">
        <v>0</v>
      </c>
    </row>
    <row r="955" spans="1:14" x14ac:dyDescent="0.25">
      <c r="A955" s="59" t="s">
        <v>302</v>
      </c>
      <c r="B955" s="2">
        <v>0</v>
      </c>
      <c r="C955" s="2">
        <v>0</v>
      </c>
      <c r="D955" s="10">
        <v>1.4630000000000001</v>
      </c>
      <c r="E955" s="2">
        <v>0</v>
      </c>
      <c r="F955" s="2">
        <v>0</v>
      </c>
      <c r="G955" s="2">
        <v>0</v>
      </c>
      <c r="H955" s="2">
        <v>0</v>
      </c>
      <c r="I955" s="2">
        <v>0</v>
      </c>
      <c r="J955" s="2">
        <v>0</v>
      </c>
      <c r="K955" s="2">
        <v>0</v>
      </c>
      <c r="L955" s="2">
        <v>0</v>
      </c>
      <c r="M955" s="2">
        <v>0</v>
      </c>
      <c r="N955" s="2">
        <v>0</v>
      </c>
    </row>
    <row r="956" spans="1:14" x14ac:dyDescent="0.25">
      <c r="A956" s="59" t="s">
        <v>303</v>
      </c>
      <c r="B956" s="2">
        <v>0</v>
      </c>
      <c r="C956" s="2">
        <v>0</v>
      </c>
      <c r="D956" s="10">
        <v>1.4630000000000001</v>
      </c>
      <c r="E956" s="2">
        <v>0</v>
      </c>
      <c r="F956" s="2">
        <v>0</v>
      </c>
      <c r="G956" s="2">
        <v>0</v>
      </c>
      <c r="H956" s="2">
        <v>0</v>
      </c>
      <c r="I956" s="2">
        <v>0</v>
      </c>
      <c r="J956" s="2">
        <v>0</v>
      </c>
      <c r="K956" s="2">
        <v>0</v>
      </c>
      <c r="L956" s="2">
        <v>0</v>
      </c>
      <c r="M956" s="2">
        <v>0</v>
      </c>
      <c r="N956" s="2">
        <v>0</v>
      </c>
    </row>
    <row r="957" spans="1:14" x14ac:dyDescent="0.25">
      <c r="A957" s="59" t="s">
        <v>263</v>
      </c>
      <c r="B957" s="2"/>
      <c r="C957" s="2"/>
      <c r="D957" s="10">
        <v>1.4630000000000001</v>
      </c>
      <c r="E957" s="2"/>
      <c r="F957" s="2"/>
      <c r="G957" s="2"/>
      <c r="H957" s="2"/>
      <c r="I957" s="2"/>
      <c r="J957" s="2"/>
      <c r="K957" s="2"/>
      <c r="L957" s="2"/>
      <c r="M957" s="2"/>
      <c r="N957" s="2"/>
    </row>
    <row r="958" spans="1:14" x14ac:dyDescent="0.25">
      <c r="A958" s="59" t="s">
        <v>32</v>
      </c>
      <c r="B958" s="2"/>
      <c r="C958" s="2"/>
      <c r="D958" s="10"/>
      <c r="E958" s="2"/>
      <c r="F958" s="2"/>
      <c r="G958" s="2"/>
      <c r="H958" s="2"/>
      <c r="I958" s="2"/>
      <c r="J958" s="2"/>
      <c r="K958" s="2"/>
      <c r="L958" s="2"/>
      <c r="M958" s="2"/>
      <c r="N958" s="2"/>
    </row>
    <row r="959" spans="1:14" x14ac:dyDescent="0.25">
      <c r="A959" s="59" t="s">
        <v>265</v>
      </c>
      <c r="B959" s="2"/>
      <c r="C959" s="2"/>
      <c r="D959" s="10">
        <v>1.4630000000000001</v>
      </c>
      <c r="E959" s="2"/>
      <c r="F959" s="2"/>
      <c r="G959" s="2"/>
      <c r="H959" s="2"/>
      <c r="I959" s="2"/>
      <c r="J959" s="2"/>
      <c r="K959" s="2"/>
      <c r="L959" s="2"/>
      <c r="M959" s="2"/>
      <c r="N959" s="2"/>
    </row>
    <row r="960" spans="1:14" x14ac:dyDescent="0.25">
      <c r="A960" s="59" t="s">
        <v>33</v>
      </c>
      <c r="B960" s="2">
        <v>213488066.94488832</v>
      </c>
      <c r="C960" s="2">
        <v>81681514.711053506</v>
      </c>
      <c r="D960" s="10">
        <v>1.4629999999999814</v>
      </c>
      <c r="E960" s="2">
        <v>-10518825.729424158</v>
      </c>
      <c r="F960" s="2">
        <v>-20684924.155371245</v>
      </c>
      <c r="G960" s="2">
        <v>-28309497.974831514</v>
      </c>
      <c r="H960" s="2">
        <v>-34239722.056633964</v>
      </c>
      <c r="I960" s="2">
        <v>-38983901.322075874</v>
      </c>
      <c r="J960" s="2">
        <v>-24751363.525750034</v>
      </c>
      <c r="K960" s="2">
        <v>-32884242.266507678</v>
      </c>
      <c r="L960" s="2">
        <v>-38983901.322075874</v>
      </c>
      <c r="M960" s="2">
        <v>-43728080.587517902</v>
      </c>
      <c r="N960" s="2">
        <v>-47523423.999871448</v>
      </c>
    </row>
  </sheetData>
  <pageMargins left="0.7" right="0.7" top="0.75" bottom="0.75" header="0.3" footer="0.3"/>
  <pageSetup orientation="portrait"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960"/>
  <sheetViews>
    <sheetView workbookViewId="0">
      <selection activeCell="A10" sqref="A10"/>
    </sheetView>
  </sheetViews>
  <sheetFormatPr defaultRowHeight="15" x14ac:dyDescent="0.25"/>
  <cols>
    <col min="1" max="1" width="46.42578125" bestFit="1" customWidth="1"/>
    <col min="2" max="2" width="11.140625" bestFit="1" customWidth="1"/>
    <col min="3" max="3" width="11.7109375" bestFit="1" customWidth="1"/>
    <col min="4" max="4" width="5.85546875" bestFit="1" customWidth="1"/>
    <col min="5" max="5" width="12.140625" bestFit="1" customWidth="1"/>
    <col min="6" max="6" width="11.42578125" bestFit="1" customWidth="1"/>
    <col min="7" max="8" width="12.42578125" bestFit="1" customWidth="1"/>
    <col min="9" max="9" width="13.5703125" bestFit="1" customWidth="1"/>
    <col min="10" max="10" width="12.42578125" bestFit="1" customWidth="1"/>
    <col min="11" max="11" width="12.140625" bestFit="1" customWidth="1"/>
    <col min="12" max="14" width="13.5703125" bestFit="1" customWidth="1"/>
    <col min="15" max="15" width="13.85546875" customWidth="1"/>
    <col min="16" max="16" width="10.85546875" bestFit="1" customWidth="1"/>
  </cols>
  <sheetData>
    <row r="1" spans="1:14" s="5" customFormat="1" ht="75" x14ac:dyDescent="0.25">
      <c r="A1" s="4" t="s">
        <v>31</v>
      </c>
      <c r="B1" s="5" t="s">
        <v>42</v>
      </c>
      <c r="C1" s="5" t="s">
        <v>41</v>
      </c>
      <c r="D1" s="5" t="s">
        <v>417</v>
      </c>
      <c r="E1" s="5" t="s">
        <v>1223</v>
      </c>
      <c r="F1" s="5" t="s">
        <v>475</v>
      </c>
      <c r="G1" s="5" t="s">
        <v>474</v>
      </c>
      <c r="H1" s="5" t="s">
        <v>473</v>
      </c>
      <c r="I1" s="5" t="s">
        <v>472</v>
      </c>
      <c r="J1" s="5" t="s">
        <v>1228</v>
      </c>
      <c r="K1" s="5" t="s">
        <v>1227</v>
      </c>
      <c r="L1" s="5" t="s">
        <v>1226</v>
      </c>
      <c r="M1" s="5" t="s">
        <v>1225</v>
      </c>
      <c r="N1" s="5" t="s">
        <v>1224</v>
      </c>
    </row>
    <row r="2" spans="1:14" x14ac:dyDescent="0.25">
      <c r="A2" s="59" t="s">
        <v>62</v>
      </c>
      <c r="B2" s="2">
        <v>36523110.122658119</v>
      </c>
      <c r="C2" s="2">
        <v>10299391.8240705</v>
      </c>
      <c r="D2" s="2">
        <v>1.4630000000000001</v>
      </c>
      <c r="E2" s="2">
        <v>1874978.2168155371</v>
      </c>
      <c r="F2" s="2">
        <v>135782.49668896009</v>
      </c>
      <c r="G2" s="2">
        <v>-1168614.293405972</v>
      </c>
      <c r="H2" s="2">
        <v>-2183145.130146476</v>
      </c>
      <c r="I2" s="2">
        <v>-2994769.7995388792</v>
      </c>
      <c r="J2" s="2">
        <v>-559895.79136166908</v>
      </c>
      <c r="K2" s="2">
        <v>-1951252.367462931</v>
      </c>
      <c r="L2" s="2">
        <v>-2994769.7995388778</v>
      </c>
      <c r="M2" s="2">
        <v>-3806394.4689312801</v>
      </c>
      <c r="N2" s="2">
        <v>-4455694.2044452028</v>
      </c>
    </row>
    <row r="3" spans="1:14" x14ac:dyDescent="0.25">
      <c r="A3" s="59" t="s">
        <v>79</v>
      </c>
      <c r="B3" s="2">
        <v>1058847.7228042569</v>
      </c>
      <c r="C3" s="2">
        <v>467576.26795964368</v>
      </c>
      <c r="D3" s="2">
        <v>1.4630000000000001</v>
      </c>
      <c r="E3" s="2">
        <v>-114627.0270248914</v>
      </c>
      <c r="F3" s="2">
        <v>-165048.3471584275</v>
      </c>
      <c r="G3" s="2">
        <v>-202864.3372585795</v>
      </c>
      <c r="H3" s="2">
        <v>-232276.7740031422</v>
      </c>
      <c r="I3" s="2">
        <v>-255806.72339879241</v>
      </c>
      <c r="J3" s="2">
        <v>-185216.87521184181</v>
      </c>
      <c r="K3" s="2">
        <v>-225553.93131867069</v>
      </c>
      <c r="L3" s="2">
        <v>-255806.7233987923</v>
      </c>
      <c r="M3" s="2">
        <v>-279336.67279444251</v>
      </c>
      <c r="N3" s="2">
        <v>-298160.6323109626</v>
      </c>
    </row>
    <row r="4" spans="1:14" x14ac:dyDescent="0.25">
      <c r="A4" s="59" t="s">
        <v>84</v>
      </c>
      <c r="B4" s="2">
        <v>1029892.137525511</v>
      </c>
      <c r="C4" s="2">
        <v>456674.59212269448</v>
      </c>
      <c r="D4" s="2">
        <v>1.4630000000000001</v>
      </c>
      <c r="E4" s="2">
        <v>-113377.2129475242</v>
      </c>
      <c r="F4" s="2">
        <v>-162419.69568683431</v>
      </c>
      <c r="G4" s="2">
        <v>-199201.55774131679</v>
      </c>
      <c r="H4" s="2">
        <v>-227809.67267258099</v>
      </c>
      <c r="I4" s="2">
        <v>-250696.16461759241</v>
      </c>
      <c r="J4" s="2">
        <v>-182036.68878255831</v>
      </c>
      <c r="K4" s="2">
        <v>-221270.67497400631</v>
      </c>
      <c r="L4" s="2">
        <v>-250696.16461759229</v>
      </c>
      <c r="M4" s="2">
        <v>-273582.65656260372</v>
      </c>
      <c r="N4" s="2">
        <v>-291891.85011861281</v>
      </c>
    </row>
    <row r="5" spans="1:14" x14ac:dyDescent="0.25">
      <c r="A5" s="59" t="s">
        <v>70</v>
      </c>
      <c r="B5" s="2">
        <v>1649876.618495066</v>
      </c>
      <c r="C5" s="2">
        <v>440021.75904008228</v>
      </c>
      <c r="D5" s="2">
        <v>1.4630000000000001</v>
      </c>
      <c r="E5" s="2">
        <v>109937.1137916063</v>
      </c>
      <c r="F5" s="2">
        <v>31371.560529936451</v>
      </c>
      <c r="G5" s="2">
        <v>-27552.604416315909</v>
      </c>
      <c r="H5" s="2">
        <v>-73382.510485623265</v>
      </c>
      <c r="I5" s="2">
        <v>-110046.4353410692</v>
      </c>
      <c r="J5" s="2">
        <v>-54.660774731484707</v>
      </c>
      <c r="K5" s="2">
        <v>-62907.103384067297</v>
      </c>
      <c r="L5" s="2">
        <v>-110046.4353410692</v>
      </c>
      <c r="M5" s="2">
        <v>-146710.3601965151</v>
      </c>
      <c r="N5" s="2">
        <v>-176041.5000808718</v>
      </c>
    </row>
    <row r="6" spans="1:14" x14ac:dyDescent="0.25">
      <c r="A6" s="59" t="s">
        <v>100</v>
      </c>
      <c r="B6" s="2">
        <v>996892.0311174345</v>
      </c>
      <c r="C6" s="2">
        <v>439677.3024298193</v>
      </c>
      <c r="D6" s="2">
        <v>1.4630000000000001</v>
      </c>
      <c r="E6" s="2">
        <v>-107379.9587240078</v>
      </c>
      <c r="F6" s="2">
        <v>-154851.00782483799</v>
      </c>
      <c r="G6" s="2">
        <v>-190454.29465046071</v>
      </c>
      <c r="H6" s="2">
        <v>-218145.73995927829</v>
      </c>
      <c r="I6" s="2">
        <v>-240298.8962063324</v>
      </c>
      <c r="J6" s="2">
        <v>-173839.4274651701</v>
      </c>
      <c r="K6" s="2">
        <v>-211816.26674583429</v>
      </c>
      <c r="L6" s="2">
        <v>-240298.8962063324</v>
      </c>
      <c r="M6" s="2">
        <v>-262452.05245338648</v>
      </c>
      <c r="N6" s="2">
        <v>-280174.57745102979</v>
      </c>
    </row>
    <row r="7" spans="1:14" x14ac:dyDescent="0.25">
      <c r="A7" s="59" t="s">
        <v>90</v>
      </c>
      <c r="B7" s="2">
        <v>1081809.01842823</v>
      </c>
      <c r="C7" s="2">
        <v>362925.78434088238</v>
      </c>
      <c r="D7" s="2">
        <v>1.4630000000000001</v>
      </c>
      <c r="E7" s="2">
        <v>-2322.7781981391599</v>
      </c>
      <c r="F7" s="2">
        <v>-53837.493361388159</v>
      </c>
      <c r="G7" s="2">
        <v>-92473.529733824951</v>
      </c>
      <c r="H7" s="2">
        <v>-122523.78024572021</v>
      </c>
      <c r="I7" s="2">
        <v>-146563.9806552364</v>
      </c>
      <c r="J7" s="2">
        <v>-74443.379426687781</v>
      </c>
      <c r="K7" s="2">
        <v>-115655.151557287</v>
      </c>
      <c r="L7" s="2">
        <v>-146563.9806552364</v>
      </c>
      <c r="M7" s="2">
        <v>-170604.18106475269</v>
      </c>
      <c r="N7" s="2">
        <v>-189836.3413923656</v>
      </c>
    </row>
    <row r="8" spans="1:14" x14ac:dyDescent="0.25">
      <c r="A8" s="59" t="s">
        <v>80</v>
      </c>
      <c r="B8" s="2">
        <v>1263877.3820505431</v>
      </c>
      <c r="C8" s="2">
        <v>334229.96252202452</v>
      </c>
      <c r="D8" s="2">
        <v>1.4630000000000001</v>
      </c>
      <c r="E8" s="2">
        <v>87062.498161489668</v>
      </c>
      <c r="F8" s="2">
        <v>26877.86092098767</v>
      </c>
      <c r="G8" s="2">
        <v>-18260.617009388861</v>
      </c>
      <c r="H8" s="2">
        <v>-53368.322066348403</v>
      </c>
      <c r="I8" s="2">
        <v>-81454.48611191599</v>
      </c>
      <c r="J8" s="2">
        <v>2804.0060247868528</v>
      </c>
      <c r="K8" s="2">
        <v>-45343.703767614788</v>
      </c>
      <c r="L8" s="2">
        <v>-81454.48611191599</v>
      </c>
      <c r="M8" s="2">
        <v>-109540.6501574836</v>
      </c>
      <c r="N8" s="2">
        <v>-132009.5813939377</v>
      </c>
    </row>
    <row r="9" spans="1:14" x14ac:dyDescent="0.25">
      <c r="A9" s="59" t="s">
        <v>74</v>
      </c>
      <c r="B9" s="2">
        <v>1197162.1849746541</v>
      </c>
      <c r="C9" s="2">
        <v>318687.25393683522</v>
      </c>
      <c r="D9" s="2">
        <v>1.4630000000000001</v>
      </c>
      <c r="E9" s="2">
        <v>80366.807721382647</v>
      </c>
      <c r="F9" s="2">
        <v>23359.084627351549</v>
      </c>
      <c r="G9" s="2">
        <v>-19396.7076931718</v>
      </c>
      <c r="H9" s="2">
        <v>-52651.212831356621</v>
      </c>
      <c r="I9" s="2">
        <v>-79254.816941904486</v>
      </c>
      <c r="J9" s="2">
        <v>555.99538973910967</v>
      </c>
      <c r="K9" s="2">
        <v>-45050.183085485827</v>
      </c>
      <c r="L9" s="2">
        <v>-79254.816941904486</v>
      </c>
      <c r="M9" s="2">
        <v>-105858.4210524524</v>
      </c>
      <c r="N9" s="2">
        <v>-127141.30434089059</v>
      </c>
    </row>
    <row r="10" spans="1:14" x14ac:dyDescent="0.25">
      <c r="A10" s="59" t="s">
        <v>87</v>
      </c>
      <c r="B10" s="2">
        <v>1153572.512153327</v>
      </c>
      <c r="C10" s="2">
        <v>306614.70965213148</v>
      </c>
      <c r="D10" s="2">
        <v>1.4630000000000001</v>
      </c>
      <c r="E10" s="2">
        <v>77909.461065643991</v>
      </c>
      <c r="F10" s="2">
        <v>22977.436677390298</v>
      </c>
      <c r="G10" s="2">
        <v>-18221.58161379991</v>
      </c>
      <c r="H10" s="2">
        <v>-50265.262506947853</v>
      </c>
      <c r="I10" s="2">
        <v>-75900.207221466233</v>
      </c>
      <c r="J10" s="2">
        <v>1004.6269220888501</v>
      </c>
      <c r="K10" s="2">
        <v>-42940.992588514047</v>
      </c>
      <c r="L10" s="2">
        <v>-75900.207221466233</v>
      </c>
      <c r="M10" s="2">
        <v>-101535.1519359846</v>
      </c>
      <c r="N10" s="2">
        <v>-122043.10770759929</v>
      </c>
    </row>
    <row r="11" spans="1:14" x14ac:dyDescent="0.25">
      <c r="A11" s="59" t="s">
        <v>97</v>
      </c>
      <c r="B11" s="2">
        <v>1091976.548945891</v>
      </c>
      <c r="C11" s="2">
        <v>291274.37338198052</v>
      </c>
      <c r="D11" s="2">
        <v>1.4630000000000001</v>
      </c>
      <c r="E11" s="2">
        <v>72717.809599983331</v>
      </c>
      <c r="F11" s="2">
        <v>20718.926316845638</v>
      </c>
      <c r="G11" s="2">
        <v>-18280.236145507599</v>
      </c>
      <c r="H11" s="2">
        <v>-48612.918060671247</v>
      </c>
      <c r="I11" s="2">
        <v>-72879.06359280218</v>
      </c>
      <c r="J11" s="2">
        <v>-80.626996409380808</v>
      </c>
      <c r="K11" s="2">
        <v>-41679.733622919543</v>
      </c>
      <c r="L11" s="2">
        <v>-72879.063592802151</v>
      </c>
      <c r="M11" s="2">
        <v>-97145.209124933084</v>
      </c>
      <c r="N11" s="2">
        <v>-116558.12555063779</v>
      </c>
    </row>
    <row r="12" spans="1:14" x14ac:dyDescent="0.25">
      <c r="A12" s="59" t="s">
        <v>95</v>
      </c>
      <c r="B12" s="2">
        <v>1070523.6642284</v>
      </c>
      <c r="C12" s="2">
        <v>286871.25212723552</v>
      </c>
      <c r="D12" s="2">
        <v>1.4630000000000001</v>
      </c>
      <c r="E12" s="2">
        <v>69969.969282231177</v>
      </c>
      <c r="F12" s="2">
        <v>18992.651938021649</v>
      </c>
      <c r="G12" s="2">
        <v>-19240.336070135469</v>
      </c>
      <c r="H12" s="2">
        <v>-48977.10452092436</v>
      </c>
      <c r="I12" s="2">
        <v>-72766.519281555462</v>
      </c>
      <c r="J12" s="2">
        <v>-1398.274999662128</v>
      </c>
      <c r="K12" s="2">
        <v>-42180.128875029739</v>
      </c>
      <c r="L12" s="2">
        <v>-72766.519281555462</v>
      </c>
      <c r="M12" s="2">
        <v>-96555.934042186564</v>
      </c>
      <c r="N12" s="2">
        <v>-115587.4658506915</v>
      </c>
    </row>
    <row r="13" spans="1:14" x14ac:dyDescent="0.25">
      <c r="A13" s="59" t="s">
        <v>106</v>
      </c>
      <c r="B13" s="2">
        <v>636852.35520971438</v>
      </c>
      <c r="C13" s="2">
        <v>281540.72039123211</v>
      </c>
      <c r="D13" s="2">
        <v>1.4630000000000001</v>
      </c>
      <c r="E13" s="2">
        <v>-69256.601987993985</v>
      </c>
      <c r="F13" s="2">
        <v>-99582.904617027991</v>
      </c>
      <c r="G13" s="2">
        <v>-122327.6315888035</v>
      </c>
      <c r="H13" s="2">
        <v>-140017.9747890734</v>
      </c>
      <c r="I13" s="2">
        <v>-154170.2493492892</v>
      </c>
      <c r="J13" s="2">
        <v>-111713.4256686416</v>
      </c>
      <c r="K13" s="2">
        <v>-135974.4677718688</v>
      </c>
      <c r="L13" s="2">
        <v>-154170.2493492892</v>
      </c>
      <c r="M13" s="2">
        <v>-168322.52390950511</v>
      </c>
      <c r="N13" s="2">
        <v>-179644.34355767781</v>
      </c>
    </row>
    <row r="14" spans="1:14" x14ac:dyDescent="0.25">
      <c r="A14" s="59" t="s">
        <v>91</v>
      </c>
      <c r="B14" s="2">
        <v>940764.30657646351</v>
      </c>
      <c r="C14" s="2">
        <v>268874.94394422311</v>
      </c>
      <c r="D14" s="2">
        <v>1.4630000000000001</v>
      </c>
      <c r="E14" s="2">
        <v>44713.158247931387</v>
      </c>
      <c r="F14" s="2">
        <v>-85.142065233550966</v>
      </c>
      <c r="G14" s="2">
        <v>-33683.867300107231</v>
      </c>
      <c r="H14" s="2">
        <v>-59816.20914945344</v>
      </c>
      <c r="I14" s="2">
        <v>-80722.082628930395</v>
      </c>
      <c r="J14" s="2">
        <v>-18004.4621904995</v>
      </c>
      <c r="K14" s="2">
        <v>-53843.102441031428</v>
      </c>
      <c r="L14" s="2">
        <v>-80722.082628930395</v>
      </c>
      <c r="M14" s="2">
        <v>-101627.95610840739</v>
      </c>
      <c r="N14" s="2">
        <v>-118352.6548919889</v>
      </c>
    </row>
    <row r="15" spans="1:14" x14ac:dyDescent="0.25">
      <c r="A15" s="59" t="s">
        <v>94</v>
      </c>
      <c r="B15" s="2">
        <v>786059.00989543006</v>
      </c>
      <c r="C15" s="2">
        <v>209396.5553147567</v>
      </c>
      <c r="D15" s="2">
        <v>1.4630000000000001</v>
      </c>
      <c r="E15" s="2">
        <v>52623.114650386677</v>
      </c>
      <c r="F15" s="2">
        <v>15191.73322679478</v>
      </c>
      <c r="G15" s="2">
        <v>-12881.80284089915</v>
      </c>
      <c r="H15" s="2">
        <v>-34716.775337994419</v>
      </c>
      <c r="I15" s="2">
        <v>-52184.753335670663</v>
      </c>
      <c r="J15" s="2">
        <v>219.1806573580252</v>
      </c>
      <c r="K15" s="2">
        <v>-29725.924481515511</v>
      </c>
      <c r="L15" s="2">
        <v>-52184.753335670663</v>
      </c>
      <c r="M15" s="2">
        <v>-69652.731333346892</v>
      </c>
      <c r="N15" s="2">
        <v>-83627.113731487858</v>
      </c>
    </row>
    <row r="16" spans="1:14" x14ac:dyDescent="0.25">
      <c r="A16" s="59" t="s">
        <v>224</v>
      </c>
      <c r="B16" s="2">
        <v>780378.87306778389</v>
      </c>
      <c r="C16" s="2">
        <v>202680.73736192839</v>
      </c>
      <c r="D16" s="2">
        <v>1.4630000000000001</v>
      </c>
      <c r="E16" s="2">
        <v>57445.553660666279</v>
      </c>
      <c r="F16" s="2">
        <v>20284.654943152738</v>
      </c>
      <c r="G16" s="2">
        <v>-7586.0190949823882</v>
      </c>
      <c r="H16" s="2">
        <v>-29263.210013531931</v>
      </c>
      <c r="I16" s="2">
        <v>-46604.962748371589</v>
      </c>
      <c r="J16" s="2">
        <v>5420.2954561473452</v>
      </c>
      <c r="K16" s="2">
        <v>-24308.42351786347</v>
      </c>
      <c r="L16" s="2">
        <v>-46604.962748371589</v>
      </c>
      <c r="M16" s="2">
        <v>-63946.715483211243</v>
      </c>
      <c r="N16" s="2">
        <v>-77820.117671082946</v>
      </c>
    </row>
    <row r="17" spans="1:14" x14ac:dyDescent="0.25">
      <c r="A17" s="59" t="s">
        <v>99</v>
      </c>
      <c r="B17" s="2">
        <v>765517.41952811414</v>
      </c>
      <c r="C17" s="2">
        <v>202586.81658735909</v>
      </c>
      <c r="D17" s="2">
        <v>1.4630000000000001</v>
      </c>
      <c r="E17" s="2">
        <v>52585.656588678947</v>
      </c>
      <c r="F17" s="2">
        <v>16132.446134959229</v>
      </c>
      <c r="G17" s="2">
        <v>-11207.461705330559</v>
      </c>
      <c r="H17" s="2">
        <v>-32471.83447000038</v>
      </c>
      <c r="I17" s="2">
        <v>-49483.332681736269</v>
      </c>
      <c r="J17" s="2">
        <v>1551.1619534713391</v>
      </c>
      <c r="K17" s="2">
        <v>-27611.406409504449</v>
      </c>
      <c r="L17" s="2">
        <v>-49483.332681736269</v>
      </c>
      <c r="M17" s="2">
        <v>-66494.830893472128</v>
      </c>
      <c r="N17" s="2">
        <v>-80104.029462860839</v>
      </c>
    </row>
    <row r="18" spans="1:14" x14ac:dyDescent="0.25">
      <c r="A18" s="59" t="s">
        <v>216</v>
      </c>
      <c r="B18" s="2">
        <v>769796.88197710726</v>
      </c>
      <c r="C18" s="2">
        <v>192552.0512324023</v>
      </c>
      <c r="D18" s="2">
        <v>1.4630000000000001</v>
      </c>
      <c r="E18" s="2">
        <v>64046.909426633443</v>
      </c>
      <c r="F18" s="2">
        <v>27389.915046771199</v>
      </c>
      <c r="G18" s="2">
        <v>-102.8307381254854</v>
      </c>
      <c r="H18" s="2">
        <v>-21486.077459711789</v>
      </c>
      <c r="I18" s="2">
        <v>-38592.674836980848</v>
      </c>
      <c r="J18" s="2">
        <v>12727.11729482631</v>
      </c>
      <c r="K18" s="2">
        <v>-16598.478209063502</v>
      </c>
      <c r="L18" s="2">
        <v>-38592.674836980848</v>
      </c>
      <c r="M18" s="2">
        <v>-55699.272214249911</v>
      </c>
      <c r="N18" s="2">
        <v>-69384.550116065133</v>
      </c>
    </row>
    <row r="19" spans="1:14" x14ac:dyDescent="0.25">
      <c r="A19" s="59" t="s">
        <v>102</v>
      </c>
      <c r="B19" s="2">
        <v>699763.91678600933</v>
      </c>
      <c r="C19" s="2">
        <v>187061.92439382471</v>
      </c>
      <c r="D19" s="2">
        <v>1.4630000000000001</v>
      </c>
      <c r="E19" s="2">
        <v>46192.714534845058</v>
      </c>
      <c r="F19" s="2">
        <v>12870.62325932083</v>
      </c>
      <c r="G19" s="2">
        <v>-12120.94519732238</v>
      </c>
      <c r="H19" s="2">
        <v>-31558.831774711522</v>
      </c>
      <c r="I19" s="2">
        <v>-47109.141036622837</v>
      </c>
      <c r="J19" s="2">
        <v>-458.21325088888989</v>
      </c>
      <c r="K19" s="2">
        <v>-27115.886271308289</v>
      </c>
      <c r="L19" s="2">
        <v>-47109.141036622837</v>
      </c>
      <c r="M19" s="2">
        <v>-62659.450298534153</v>
      </c>
      <c r="N19" s="2">
        <v>-75099.697708063206</v>
      </c>
    </row>
    <row r="20" spans="1:14" x14ac:dyDescent="0.25">
      <c r="A20" s="59" t="s">
        <v>92</v>
      </c>
      <c r="B20" s="2">
        <v>683246.87114812608</v>
      </c>
      <c r="C20" s="2">
        <v>180950.617008581</v>
      </c>
      <c r="D20" s="2">
        <v>1.4630000000000001</v>
      </c>
      <c r="E20" s="2">
        <v>46798.340040794399</v>
      </c>
      <c r="F20" s="2">
        <v>14262.774748026481</v>
      </c>
      <c r="G20" s="2">
        <v>-10138.899221549451</v>
      </c>
      <c r="H20" s="2">
        <v>-29117.978975664071</v>
      </c>
      <c r="I20" s="2">
        <v>-44301.242778955762</v>
      </c>
      <c r="J20" s="2">
        <v>1248.548630919307</v>
      </c>
      <c r="K20" s="2">
        <v>-24779.90360329501</v>
      </c>
      <c r="L20" s="2">
        <v>-44301.242778955762</v>
      </c>
      <c r="M20" s="2">
        <v>-59484.506582247443</v>
      </c>
      <c r="N20" s="2">
        <v>-71631.117624880804</v>
      </c>
    </row>
    <row r="21" spans="1:14" x14ac:dyDescent="0.25">
      <c r="A21" s="59" t="s">
        <v>105</v>
      </c>
      <c r="B21" s="2">
        <v>664817.1691913188</v>
      </c>
      <c r="C21" s="2">
        <v>179114.40150984531</v>
      </c>
      <c r="D21" s="2">
        <v>1.4630000000000001</v>
      </c>
      <c r="E21" s="2">
        <v>42491.321553927672</v>
      </c>
      <c r="F21" s="2">
        <v>10833.361116245829</v>
      </c>
      <c r="G21" s="2">
        <v>-12910.10921201555</v>
      </c>
      <c r="H21" s="2">
        <v>-31377.252800663289</v>
      </c>
      <c r="I21" s="2">
        <v>-46150.967671581493</v>
      </c>
      <c r="J21" s="2">
        <v>-1829.8230588269071</v>
      </c>
      <c r="K21" s="2">
        <v>-27156.191408972369</v>
      </c>
      <c r="L21" s="2">
        <v>-46150.967671581493</v>
      </c>
      <c r="M21" s="2">
        <v>-60924.682542499679</v>
      </c>
      <c r="N21" s="2">
        <v>-72743.654439234233</v>
      </c>
    </row>
    <row r="22" spans="1:14" x14ac:dyDescent="0.25">
      <c r="A22" s="59" t="s">
        <v>76</v>
      </c>
      <c r="B22" s="2">
        <v>651362.3951651844</v>
      </c>
      <c r="C22" s="2">
        <v>172259.0527072523</v>
      </c>
      <c r="D22" s="2">
        <v>1.4630000000000001</v>
      </c>
      <c r="E22" s="2">
        <v>44861.745681142464</v>
      </c>
      <c r="F22" s="2">
        <v>13844.48876851465</v>
      </c>
      <c r="G22" s="2">
        <v>-9418.4539159562264</v>
      </c>
      <c r="H22" s="2">
        <v>-27511.85378165578</v>
      </c>
      <c r="I22" s="2">
        <v>-41986.57367421544</v>
      </c>
      <c r="J22" s="2">
        <v>1437.586003463512</v>
      </c>
      <c r="K22" s="2">
        <v>-23376.219526638739</v>
      </c>
      <c r="L22" s="2">
        <v>-41986.57367421544</v>
      </c>
      <c r="M22" s="2">
        <v>-56461.293566775101</v>
      </c>
      <c r="N22" s="2">
        <v>-68041.069480822815</v>
      </c>
    </row>
    <row r="23" spans="1:14" x14ac:dyDescent="0.25">
      <c r="A23" s="59" t="s">
        <v>88</v>
      </c>
      <c r="B23" s="2">
        <v>623506.58714645449</v>
      </c>
      <c r="C23" s="2">
        <v>171033.84611009201</v>
      </c>
      <c r="D23" s="2">
        <v>1.4630000000000001</v>
      </c>
      <c r="E23" s="2">
        <v>36801.682938726117</v>
      </c>
      <c r="F23" s="2">
        <v>7110.8930746092519</v>
      </c>
      <c r="G23" s="2">
        <v>-15157.19932347842</v>
      </c>
      <c r="H23" s="2">
        <v>-32476.82674421326</v>
      </c>
      <c r="I23" s="2">
        <v>-46332.528680801137</v>
      </c>
      <c r="J23" s="2">
        <v>-4765.4228710375028</v>
      </c>
      <c r="K23" s="2">
        <v>-28518.054762331009</v>
      </c>
      <c r="L23" s="2">
        <v>-46332.52868080113</v>
      </c>
      <c r="M23" s="2">
        <v>-60188.23061738901</v>
      </c>
      <c r="N23" s="2">
        <v>-71272.792166659317</v>
      </c>
    </row>
    <row r="24" spans="1:14" x14ac:dyDescent="0.25">
      <c r="A24" s="59" t="s">
        <v>111</v>
      </c>
      <c r="B24" s="2">
        <v>385152.52186011529</v>
      </c>
      <c r="C24" s="2">
        <v>165623.74413049701</v>
      </c>
      <c r="D24" s="2">
        <v>1.4630000000000001</v>
      </c>
      <c r="E24" s="2">
        <v>-37239.570177125242</v>
      </c>
      <c r="F24" s="2">
        <v>-55580.16645617834</v>
      </c>
      <c r="G24" s="2">
        <v>-69335.613665468176</v>
      </c>
      <c r="H24" s="2">
        <v>-80034.294828249156</v>
      </c>
      <c r="I24" s="2">
        <v>-88593.239758473937</v>
      </c>
      <c r="J24" s="2">
        <v>-62916.404967799579</v>
      </c>
      <c r="K24" s="2">
        <v>-77588.881991042072</v>
      </c>
      <c r="L24" s="2">
        <v>-88593.239758473937</v>
      </c>
      <c r="M24" s="2">
        <v>-97152.184688698719</v>
      </c>
      <c r="N24" s="2">
        <v>-103999.34063287851</v>
      </c>
    </row>
    <row r="25" spans="1:14" x14ac:dyDescent="0.25">
      <c r="A25" s="59" t="s">
        <v>83</v>
      </c>
      <c r="B25" s="2">
        <v>619794.84153616987</v>
      </c>
      <c r="C25" s="2">
        <v>164661.61921212159</v>
      </c>
      <c r="D25" s="2">
        <v>1.4630000000000001</v>
      </c>
      <c r="E25" s="2">
        <v>41936.661299935076</v>
      </c>
      <c r="F25" s="2">
        <v>12422.621226784129</v>
      </c>
      <c r="G25" s="2">
        <v>-9712.9088280790893</v>
      </c>
      <c r="H25" s="2">
        <v>-26929.432204083801</v>
      </c>
      <c r="I25" s="2">
        <v>-40702.650904887589</v>
      </c>
      <c r="J25" s="2">
        <v>617.00519752374385</v>
      </c>
      <c r="K25" s="2">
        <v>-22994.226860997009</v>
      </c>
      <c r="L25" s="2">
        <v>-40702.650904887567</v>
      </c>
      <c r="M25" s="2">
        <v>-54475.869605691347</v>
      </c>
      <c r="N25" s="2">
        <v>-65494.444566334358</v>
      </c>
    </row>
    <row r="26" spans="1:14" x14ac:dyDescent="0.25">
      <c r="A26" s="59" t="s">
        <v>108</v>
      </c>
      <c r="B26" s="2">
        <v>530654.21888890502</v>
      </c>
      <c r="C26" s="2">
        <v>154241.0735022123</v>
      </c>
      <c r="D26" s="2">
        <v>1.4630000000000001</v>
      </c>
      <c r="E26" s="2">
        <v>22643.666127422679</v>
      </c>
      <c r="F26" s="2">
        <v>-2625.5823910965992</v>
      </c>
      <c r="G26" s="2">
        <v>-21577.518779986069</v>
      </c>
      <c r="H26" s="2">
        <v>-36317.913749122323</v>
      </c>
      <c r="I26" s="2">
        <v>-48110.229724431323</v>
      </c>
      <c r="J26" s="2">
        <v>-12733.28179850432</v>
      </c>
      <c r="K26" s="2">
        <v>-32948.680613319753</v>
      </c>
      <c r="L26" s="2">
        <v>-48110.229724431323</v>
      </c>
      <c r="M26" s="2">
        <v>-59902.545699740323</v>
      </c>
      <c r="N26" s="2">
        <v>-69336.398479987518</v>
      </c>
    </row>
    <row r="27" spans="1:14" x14ac:dyDescent="0.25">
      <c r="A27" s="59" t="s">
        <v>117</v>
      </c>
      <c r="B27" s="2">
        <v>338567.7341091056</v>
      </c>
      <c r="C27" s="2">
        <v>150051.64729359691</v>
      </c>
      <c r="D27" s="2">
        <v>1.4630000000000001</v>
      </c>
      <c r="E27" s="2">
        <v>-37195.735923895067</v>
      </c>
      <c r="F27" s="2">
        <v>-53318.008976709621</v>
      </c>
      <c r="G27" s="2">
        <v>-65409.713766320543</v>
      </c>
      <c r="H27" s="2">
        <v>-74814.373047129018</v>
      </c>
      <c r="I27" s="2">
        <v>-82338.100471775819</v>
      </c>
      <c r="J27" s="2">
        <v>-59766.918197835454</v>
      </c>
      <c r="K27" s="2">
        <v>-72664.736640087081</v>
      </c>
      <c r="L27" s="2">
        <v>-82338.100471775819</v>
      </c>
      <c r="M27" s="2">
        <v>-89861.827896422619</v>
      </c>
      <c r="N27" s="2">
        <v>-95880.809836140048</v>
      </c>
    </row>
    <row r="28" spans="1:14" x14ac:dyDescent="0.25">
      <c r="A28" s="59" t="s">
        <v>107</v>
      </c>
      <c r="B28" s="2">
        <v>552752.44476620783</v>
      </c>
      <c r="C28" s="2">
        <v>146640.3652397352</v>
      </c>
      <c r="D28" s="2">
        <v>1.4630000000000001</v>
      </c>
      <c r="E28" s="2">
        <v>37610.449682334118</v>
      </c>
      <c r="F28" s="2">
        <v>11288.904693467081</v>
      </c>
      <c r="G28" s="2">
        <v>-8452.2540481832111</v>
      </c>
      <c r="H28" s="2">
        <v>-23806.488625022321</v>
      </c>
      <c r="I28" s="2">
        <v>-36089.8762864936</v>
      </c>
      <c r="J28" s="2">
        <v>760.28669792026631</v>
      </c>
      <c r="K28" s="2">
        <v>-20296.949293173369</v>
      </c>
      <c r="L28" s="2">
        <v>-36089.8762864936</v>
      </c>
      <c r="M28" s="2">
        <v>-48373.263947964879</v>
      </c>
      <c r="N28" s="2">
        <v>-58199.974077141916</v>
      </c>
    </row>
    <row r="29" spans="1:14" x14ac:dyDescent="0.25">
      <c r="A29" s="59" t="s">
        <v>104</v>
      </c>
      <c r="B29" s="2">
        <v>543336.04081113054</v>
      </c>
      <c r="C29" s="2">
        <v>143844.47305247109</v>
      </c>
      <c r="D29" s="2">
        <v>1.4630000000000001</v>
      </c>
      <c r="E29" s="2">
        <v>37267.540551239043</v>
      </c>
      <c r="F29" s="2">
        <v>11394.395750708991</v>
      </c>
      <c r="G29" s="2">
        <v>-8010.4628496885134</v>
      </c>
      <c r="H29" s="2">
        <v>-23103.130649997689</v>
      </c>
      <c r="I29" s="2">
        <v>-35177.264890245053</v>
      </c>
      <c r="J29" s="2">
        <v>1045.137830496999</v>
      </c>
      <c r="K29" s="2">
        <v>-19653.378009927012</v>
      </c>
      <c r="L29" s="2">
        <v>-35177.264890245031</v>
      </c>
      <c r="M29" s="2">
        <v>-47251.399130492377</v>
      </c>
      <c r="N29" s="2">
        <v>-56910.706522690249</v>
      </c>
    </row>
    <row r="30" spans="1:14" x14ac:dyDescent="0.25">
      <c r="A30" s="59" t="s">
        <v>110</v>
      </c>
      <c r="B30" s="2">
        <v>536029.33263686532</v>
      </c>
      <c r="C30" s="2">
        <v>137613.518718609</v>
      </c>
      <c r="D30" s="2">
        <v>1.4630000000000001</v>
      </c>
      <c r="E30" s="2">
        <v>41062.925493679482</v>
      </c>
      <c r="F30" s="2">
        <v>15537.71917763827</v>
      </c>
      <c r="G30" s="2">
        <v>-3606.1855593926448</v>
      </c>
      <c r="H30" s="2">
        <v>-18495.889243750022</v>
      </c>
      <c r="I30" s="2">
        <v>-30407.65219123592</v>
      </c>
      <c r="J30" s="2">
        <v>5327.6366512217792</v>
      </c>
      <c r="K30" s="2">
        <v>-15092.52840161118</v>
      </c>
      <c r="L30" s="2">
        <v>-30407.652191235898</v>
      </c>
      <c r="M30" s="2">
        <v>-42319.415138721801</v>
      </c>
      <c r="N30" s="2">
        <v>-51848.825496710517</v>
      </c>
    </row>
    <row r="31" spans="1:14" x14ac:dyDescent="0.25">
      <c r="A31" s="59" t="s">
        <v>383</v>
      </c>
      <c r="B31" s="2">
        <v>449260.49145491899</v>
      </c>
      <c r="C31" s="2">
        <v>136545.66062985681</v>
      </c>
      <c r="D31" s="2">
        <v>1.4630000000000001</v>
      </c>
      <c r="E31" s="2">
        <v>13207.83652178288</v>
      </c>
      <c r="F31" s="2">
        <v>-8185.5202141656482</v>
      </c>
      <c r="G31" s="2">
        <v>-24230.53776612705</v>
      </c>
      <c r="H31" s="2">
        <v>-36709.995862097006</v>
      </c>
      <c r="I31" s="2">
        <v>-46693.562338873002</v>
      </c>
      <c r="J31" s="2">
        <v>-16742.862908545048</v>
      </c>
      <c r="K31" s="2">
        <v>-33857.548297303867</v>
      </c>
      <c r="L31" s="2">
        <v>-46693.562338872987</v>
      </c>
      <c r="M31" s="2">
        <v>-56677.128815648961</v>
      </c>
      <c r="N31" s="2">
        <v>-64663.981997069757</v>
      </c>
    </row>
    <row r="32" spans="1:14" x14ac:dyDescent="0.25">
      <c r="A32" s="59" t="s">
        <v>103</v>
      </c>
      <c r="B32" s="2">
        <v>436620.55364743428</v>
      </c>
      <c r="C32" s="2">
        <v>132822.82198874859</v>
      </c>
      <c r="D32" s="2">
        <v>1.4630000000000001</v>
      </c>
      <c r="E32" s="2">
        <v>12717.362560396141</v>
      </c>
      <c r="F32" s="2">
        <v>-8074.0923751959645</v>
      </c>
      <c r="G32" s="2">
        <v>-23667.683576890049</v>
      </c>
      <c r="H32" s="2">
        <v>-35796.032289318777</v>
      </c>
      <c r="I32" s="2">
        <v>-45498.711259261763</v>
      </c>
      <c r="J32" s="2">
        <v>-16390.674349432811</v>
      </c>
      <c r="K32" s="2">
        <v>-33023.838297906492</v>
      </c>
      <c r="L32" s="2">
        <v>-45498.711259261763</v>
      </c>
      <c r="M32" s="2">
        <v>-55201.390229204742</v>
      </c>
      <c r="N32" s="2">
        <v>-62963.533405159127</v>
      </c>
    </row>
    <row r="33" spans="1:14" x14ac:dyDescent="0.25">
      <c r="A33" s="59" t="s">
        <v>98</v>
      </c>
      <c r="B33" s="2">
        <v>473048.65150107152</v>
      </c>
      <c r="C33" s="2">
        <v>129476.8620378521</v>
      </c>
      <c r="D33" s="2">
        <v>1.4630000000000001</v>
      </c>
      <c r="E33" s="2">
        <v>28206.02179583834</v>
      </c>
      <c r="F33" s="2">
        <v>5679.8955338825472</v>
      </c>
      <c r="G33" s="2">
        <v>-11214.69916258428</v>
      </c>
      <c r="H33" s="2">
        <v>-24354.939482058489</v>
      </c>
      <c r="I33" s="2">
        <v>-34867.131737637857</v>
      </c>
      <c r="J33" s="2">
        <v>-3330.5549708997419</v>
      </c>
      <c r="K33" s="2">
        <v>-21351.455980464361</v>
      </c>
      <c r="L33" s="2">
        <v>-34867.131737637843</v>
      </c>
      <c r="M33" s="2">
        <v>-45379.323993217207</v>
      </c>
      <c r="N33" s="2">
        <v>-53789.0777976807</v>
      </c>
    </row>
    <row r="34" spans="1:14" x14ac:dyDescent="0.25">
      <c r="A34" s="59" t="s">
        <v>71</v>
      </c>
      <c r="B34" s="2">
        <v>485047.17887416721</v>
      </c>
      <c r="C34" s="2">
        <v>127984.36406842151</v>
      </c>
      <c r="D34" s="2">
        <v>1.4630000000000001</v>
      </c>
      <c r="E34" s="2">
        <v>33698.028889634203</v>
      </c>
      <c r="F34" s="2">
        <v>10600.54418134051</v>
      </c>
      <c r="G34" s="2">
        <v>-6722.5693498797482</v>
      </c>
      <c r="H34" s="2">
        <v>-20196.102096384391</v>
      </c>
      <c r="I34" s="2">
        <v>-30974.928293588109</v>
      </c>
      <c r="J34" s="2">
        <v>1361.5502980230381</v>
      </c>
      <c r="K34" s="2">
        <v>-17116.437468611901</v>
      </c>
      <c r="L34" s="2">
        <v>-30974.928293588109</v>
      </c>
      <c r="M34" s="2">
        <v>-41753.75449079182</v>
      </c>
      <c r="N34" s="2">
        <v>-50376.8154485548</v>
      </c>
    </row>
    <row r="35" spans="1:14" x14ac:dyDescent="0.25">
      <c r="A35" s="59" t="s">
        <v>82</v>
      </c>
      <c r="B35" s="2">
        <v>464767.49806408089</v>
      </c>
      <c r="C35" s="2">
        <v>124509.3044137379</v>
      </c>
      <c r="D35" s="2">
        <v>1.4630000000000001</v>
      </c>
      <c r="E35" s="2">
        <v>30413.194940955738</v>
      </c>
      <c r="F35" s="2">
        <v>8281.4093188566476</v>
      </c>
      <c r="G35" s="2">
        <v>-8317.4298977176659</v>
      </c>
      <c r="H35" s="2">
        <v>-21227.638177275468</v>
      </c>
      <c r="I35" s="2">
        <v>-31555.80480092172</v>
      </c>
      <c r="J35" s="2">
        <v>-571.30492998297268</v>
      </c>
      <c r="K35" s="2">
        <v>-18276.733427662239</v>
      </c>
      <c r="L35" s="2">
        <v>-31555.804800921698</v>
      </c>
      <c r="M35" s="2">
        <v>-41883.97142456795</v>
      </c>
      <c r="N35" s="2">
        <v>-50146.504723484933</v>
      </c>
    </row>
    <row r="36" spans="1:14" x14ac:dyDescent="0.25">
      <c r="A36" s="59" t="s">
        <v>333</v>
      </c>
      <c r="B36" s="2">
        <v>312817.23591277318</v>
      </c>
      <c r="C36" s="2">
        <v>124073.07198494081</v>
      </c>
      <c r="D36" s="2">
        <v>1.4630000000000001</v>
      </c>
      <c r="E36" s="2">
        <v>-19800.660014016379</v>
      </c>
      <c r="F36" s="2">
        <v>-34696.718867005577</v>
      </c>
      <c r="G36" s="2">
        <v>-45868.763006747482</v>
      </c>
      <c r="H36" s="2">
        <v>-54558.130670991188</v>
      </c>
      <c r="I36" s="2">
        <v>-61509.624802386141</v>
      </c>
      <c r="J36" s="2">
        <v>-40655.142408201253</v>
      </c>
      <c r="K36" s="2">
        <v>-52571.989490592619</v>
      </c>
      <c r="L36" s="2">
        <v>-61509.624802386141</v>
      </c>
      <c r="M36" s="2">
        <v>-68461.118933781108</v>
      </c>
      <c r="N36" s="2">
        <v>-74022.314238897074</v>
      </c>
    </row>
    <row r="37" spans="1:14" x14ac:dyDescent="0.25">
      <c r="A37" s="59" t="s">
        <v>85</v>
      </c>
      <c r="B37" s="2">
        <v>442922.49206952512</v>
      </c>
      <c r="C37" s="2">
        <v>115009.40197020709</v>
      </c>
      <c r="D37" s="2">
        <v>1.4630000000000001</v>
      </c>
      <c r="E37" s="2">
        <v>32631.428719634569</v>
      </c>
      <c r="F37" s="2">
        <v>11539.88147822861</v>
      </c>
      <c r="G37" s="2">
        <v>-4278.7789528258581</v>
      </c>
      <c r="H37" s="2">
        <v>-16582.181510312668</v>
      </c>
      <c r="I37" s="2">
        <v>-26424.903556302121</v>
      </c>
      <c r="J37" s="2">
        <v>3103.262581666248</v>
      </c>
      <c r="K37" s="2">
        <v>-13769.97521145853</v>
      </c>
      <c r="L37" s="2">
        <v>-26424.903556302099</v>
      </c>
      <c r="M37" s="2">
        <v>-36267.625602291548</v>
      </c>
      <c r="N37" s="2">
        <v>-44141.803239083107</v>
      </c>
    </row>
    <row r="38" spans="1:14" x14ac:dyDescent="0.25">
      <c r="A38" s="59" t="s">
        <v>392</v>
      </c>
      <c r="B38" s="2">
        <v>426343.94322589831</v>
      </c>
      <c r="C38" s="2">
        <v>112866.4536334203</v>
      </c>
      <c r="D38" s="2">
        <v>1.4630000000000001</v>
      </c>
      <c r="E38" s="2">
        <v>29248.194108545791</v>
      </c>
      <c r="F38" s="2">
        <v>8946.1015739792201</v>
      </c>
      <c r="G38" s="2">
        <v>-6280.4678269457218</v>
      </c>
      <c r="H38" s="2">
        <v>-18123.355138776231</v>
      </c>
      <c r="I38" s="2">
        <v>-27597.664988240631</v>
      </c>
      <c r="J38" s="2">
        <v>825.26456015258736</v>
      </c>
      <c r="K38" s="2">
        <v>-15416.40946750068</v>
      </c>
      <c r="L38" s="2">
        <v>-27597.664988240631</v>
      </c>
      <c r="M38" s="2">
        <v>-37071.974837705042</v>
      </c>
      <c r="N38" s="2">
        <v>-44651.422717276568</v>
      </c>
    </row>
    <row r="39" spans="1:14" x14ac:dyDescent="0.25">
      <c r="A39" s="59" t="s">
        <v>64</v>
      </c>
      <c r="B39" s="2">
        <v>400853.19635613961</v>
      </c>
      <c r="C39" s="2">
        <v>100791.852138293</v>
      </c>
      <c r="D39" s="2">
        <v>1.4630000000000001</v>
      </c>
      <c r="E39" s="2">
        <v>32825.879980420177</v>
      </c>
      <c r="F39" s="2">
        <v>13737.632534889741</v>
      </c>
      <c r="G39" s="2">
        <v>-578.55304925810196</v>
      </c>
      <c r="H39" s="2">
        <v>-11713.36405915087</v>
      </c>
      <c r="I39" s="2">
        <v>-20621.212867065089</v>
      </c>
      <c r="J39" s="2">
        <v>6102.333556677564</v>
      </c>
      <c r="K39" s="2">
        <v>-9168.2643997467967</v>
      </c>
      <c r="L39" s="2">
        <v>-20621.212867065071</v>
      </c>
      <c r="M39" s="2">
        <v>-29529.061674979279</v>
      </c>
      <c r="N39" s="2">
        <v>-36655.340721310647</v>
      </c>
    </row>
    <row r="40" spans="1:14" x14ac:dyDescent="0.25">
      <c r="A40" s="59" t="s">
        <v>101</v>
      </c>
      <c r="B40" s="2">
        <v>370962.24083172862</v>
      </c>
      <c r="C40" s="2">
        <v>100408.36092608261</v>
      </c>
      <c r="D40" s="2">
        <v>1.4630000000000001</v>
      </c>
      <c r="E40" s="2">
        <v>23245.719351160282</v>
      </c>
      <c r="F40" s="2">
        <v>5580.850740125592</v>
      </c>
      <c r="G40" s="2">
        <v>-7667.8007181504363</v>
      </c>
      <c r="H40" s="2">
        <v>-17972.307407920671</v>
      </c>
      <c r="I40" s="2">
        <v>-26215.912759736861</v>
      </c>
      <c r="J40" s="2">
        <v>-1485.0967042882839</v>
      </c>
      <c r="K40" s="2">
        <v>-15616.99159311605</v>
      </c>
      <c r="L40" s="2">
        <v>-26215.912759736861</v>
      </c>
      <c r="M40" s="2">
        <v>-34459.518111553058</v>
      </c>
      <c r="N40" s="2">
        <v>-41054.402393006007</v>
      </c>
    </row>
    <row r="41" spans="1:14" x14ac:dyDescent="0.25">
      <c r="A41" s="59" t="s">
        <v>118</v>
      </c>
      <c r="B41" s="2">
        <v>369178.01296067401</v>
      </c>
      <c r="C41" s="2">
        <v>97299.136857223115</v>
      </c>
      <c r="D41" s="2">
        <v>1.4630000000000001</v>
      </c>
      <c r="E41" s="2">
        <v>25760.200796334891</v>
      </c>
      <c r="F41" s="2">
        <v>8180.295417255169</v>
      </c>
      <c r="G41" s="2">
        <v>-5004.6336170546128</v>
      </c>
      <c r="H41" s="2">
        <v>-15259.578421517779</v>
      </c>
      <c r="I41" s="2">
        <v>-23463.53426508831</v>
      </c>
      <c r="J41" s="2">
        <v>1148.333265623296</v>
      </c>
      <c r="K41" s="2">
        <v>-12915.591037640481</v>
      </c>
      <c r="L41" s="2">
        <v>-23463.53426508831</v>
      </c>
      <c r="M41" s="2">
        <v>-31667.490108658851</v>
      </c>
      <c r="N41" s="2">
        <v>-38230.654783515267</v>
      </c>
    </row>
    <row r="42" spans="1:14" x14ac:dyDescent="0.25">
      <c r="A42" s="59" t="s">
        <v>175</v>
      </c>
      <c r="B42" s="2">
        <v>308172.58881081792</v>
      </c>
      <c r="C42" s="2">
        <v>96654.518915430643</v>
      </c>
      <c r="D42" s="2">
        <v>1.4630000000000001</v>
      </c>
      <c r="E42" s="2">
        <v>6069.6773548420024</v>
      </c>
      <c r="F42" s="2">
        <v>-8605.2078266255266</v>
      </c>
      <c r="G42" s="2">
        <v>-19611.371712726159</v>
      </c>
      <c r="H42" s="2">
        <v>-28171.721401915551</v>
      </c>
      <c r="I42" s="2">
        <v>-35020.001153267061</v>
      </c>
      <c r="J42" s="2">
        <v>-14475.16189921253</v>
      </c>
      <c r="K42" s="2">
        <v>-26215.070044386539</v>
      </c>
      <c r="L42" s="2">
        <v>-35020.001153267047</v>
      </c>
      <c r="M42" s="2">
        <v>-41868.280904618558</v>
      </c>
      <c r="N42" s="2">
        <v>-47346.904705699773</v>
      </c>
    </row>
    <row r="43" spans="1:14" x14ac:dyDescent="0.25">
      <c r="A43" s="59" t="s">
        <v>184</v>
      </c>
      <c r="B43" s="2">
        <v>310538.99054357712</v>
      </c>
      <c r="C43" s="2">
        <v>96553.995707872891</v>
      </c>
      <c r="D43" s="2">
        <v>1.4630000000000001</v>
      </c>
      <c r="E43" s="2">
        <v>6959.0011399861542</v>
      </c>
      <c r="F43" s="2">
        <v>-7828.5698382794217</v>
      </c>
      <c r="G43" s="2">
        <v>-18919.248071978611</v>
      </c>
      <c r="H43" s="2">
        <v>-27545.331142633531</v>
      </c>
      <c r="I43" s="2">
        <v>-34446.197599157473</v>
      </c>
      <c r="J43" s="2">
        <v>-13743.59822958565</v>
      </c>
      <c r="K43" s="2">
        <v>-25573.655012198109</v>
      </c>
      <c r="L43" s="2">
        <v>-34446.197599157473</v>
      </c>
      <c r="M43" s="2">
        <v>-41347.064055681403</v>
      </c>
      <c r="N43" s="2">
        <v>-46867.757220900552</v>
      </c>
    </row>
    <row r="44" spans="1:14" x14ac:dyDescent="0.25">
      <c r="A44" s="59" t="s">
        <v>136</v>
      </c>
      <c r="B44" s="2">
        <v>340170.05502978747</v>
      </c>
      <c r="C44" s="2">
        <v>96209.923601182454</v>
      </c>
      <c r="D44" s="2">
        <v>1.4630000000000001</v>
      </c>
      <c r="E44" s="2">
        <v>17180.094742080051</v>
      </c>
      <c r="F44" s="2">
        <v>981.52069304254837</v>
      </c>
      <c r="G44" s="2">
        <v>-11167.40984373557</v>
      </c>
      <c r="H44" s="2">
        <v>-20616.578039007451</v>
      </c>
      <c r="I44" s="2">
        <v>-28175.912595224949</v>
      </c>
      <c r="J44" s="2">
        <v>-5497.9089265724469</v>
      </c>
      <c r="K44" s="2">
        <v>-18456.768165802441</v>
      </c>
      <c r="L44" s="2">
        <v>-28175.912595224949</v>
      </c>
      <c r="M44" s="2">
        <v>-35735.247151442447</v>
      </c>
      <c r="N44" s="2">
        <v>-41782.714796416447</v>
      </c>
    </row>
    <row r="45" spans="1:14" x14ac:dyDescent="0.25">
      <c r="A45" s="59" t="s">
        <v>172</v>
      </c>
      <c r="B45" s="2">
        <v>327108.43041930982</v>
      </c>
      <c r="C45" s="2">
        <v>93711.585142485856</v>
      </c>
      <c r="D45" s="2">
        <v>1.4630000000000001</v>
      </c>
      <c r="E45" s="2">
        <v>15324.558330617419</v>
      </c>
      <c r="F45" s="2">
        <v>-252.03359411162091</v>
      </c>
      <c r="G45" s="2">
        <v>-11934.4775376584</v>
      </c>
      <c r="H45" s="2">
        <v>-21020.82282708367</v>
      </c>
      <c r="I45" s="2">
        <v>-28289.899058623891</v>
      </c>
      <c r="J45" s="2">
        <v>-6482.6703640032356</v>
      </c>
      <c r="K45" s="2">
        <v>-18943.943903786461</v>
      </c>
      <c r="L45" s="2">
        <v>-28289.899058623891</v>
      </c>
      <c r="M45" s="2">
        <v>-35558.975290164097</v>
      </c>
      <c r="N45" s="2">
        <v>-41374.236275396281</v>
      </c>
    </row>
    <row r="46" spans="1:14" x14ac:dyDescent="0.25">
      <c r="A46" s="59" t="s">
        <v>68</v>
      </c>
      <c r="B46" s="2">
        <v>353449.03482034942</v>
      </c>
      <c r="C46" s="2">
        <v>92695.854156703776</v>
      </c>
      <c r="D46" s="2">
        <v>1.4630000000000001</v>
      </c>
      <c r="E46" s="2">
        <v>25120.490783412679</v>
      </c>
      <c r="F46" s="2">
        <v>8289.5843633960467</v>
      </c>
      <c r="G46" s="2">
        <v>-4333.5954516164347</v>
      </c>
      <c r="H46" s="2">
        <v>-14151.62419662614</v>
      </c>
      <c r="I46" s="2">
        <v>-22006.047192633909</v>
      </c>
      <c r="J46" s="2">
        <v>1557.2217953894001</v>
      </c>
      <c r="K46" s="2">
        <v>-11907.503340623911</v>
      </c>
      <c r="L46" s="2">
        <v>-22006.047192633891</v>
      </c>
      <c r="M46" s="2">
        <v>-29860.470188641659</v>
      </c>
      <c r="N46" s="2">
        <v>-36144.008585447868</v>
      </c>
    </row>
    <row r="47" spans="1:14" x14ac:dyDescent="0.25">
      <c r="A47" s="59" t="s">
        <v>140</v>
      </c>
      <c r="B47" s="2">
        <v>338399.76062244951</v>
      </c>
      <c r="C47" s="2">
        <v>91184.99289577319</v>
      </c>
      <c r="D47" s="2">
        <v>1.4630000000000001</v>
      </c>
      <c r="E47" s="2">
        <v>21614.927311709969</v>
      </c>
      <c r="F47" s="2">
        <v>5500.6529963552312</v>
      </c>
      <c r="G47" s="2">
        <v>-6585.0527401608269</v>
      </c>
      <c r="H47" s="2">
        <v>-15985.046090784421</v>
      </c>
      <c r="I47" s="2">
        <v>-23505.0407712833</v>
      </c>
      <c r="J47" s="2">
        <v>-945.05672978666553</v>
      </c>
      <c r="K47" s="2">
        <v>-13836.476182070461</v>
      </c>
      <c r="L47" s="2">
        <v>-23505.0407712833</v>
      </c>
      <c r="M47" s="2">
        <v>-31025.03545178218</v>
      </c>
      <c r="N47" s="2">
        <v>-37041.031196181277</v>
      </c>
    </row>
    <row r="48" spans="1:14" x14ac:dyDescent="0.25">
      <c r="A48" s="59" t="s">
        <v>109</v>
      </c>
      <c r="B48" s="2">
        <v>338441.08212731307</v>
      </c>
      <c r="C48" s="2">
        <v>90802.433967739984</v>
      </c>
      <c r="D48" s="2">
        <v>1.4630000000000001</v>
      </c>
      <c r="E48" s="2">
        <v>22011.260074697711</v>
      </c>
      <c r="F48" s="2">
        <v>5895.0180686351814</v>
      </c>
      <c r="G48" s="2">
        <v>-6192.1634359117161</v>
      </c>
      <c r="H48" s="2">
        <v>-15593.30460611486</v>
      </c>
      <c r="I48" s="2">
        <v>-23114.217542277369</v>
      </c>
      <c r="J48" s="2">
        <v>-551.47873378983059</v>
      </c>
      <c r="K48" s="2">
        <v>-13444.472338639849</v>
      </c>
      <c r="L48" s="2">
        <v>-23114.217542277369</v>
      </c>
      <c r="M48" s="2">
        <v>-30635.130478439882</v>
      </c>
      <c r="N48" s="2">
        <v>-36651.860827369892</v>
      </c>
    </row>
    <row r="49" spans="1:14" x14ac:dyDescent="0.25">
      <c r="A49" s="59" t="s">
        <v>169</v>
      </c>
      <c r="B49" s="2">
        <v>339649.45483146259</v>
      </c>
      <c r="C49" s="2">
        <v>89563.176823236878</v>
      </c>
      <c r="D49" s="2">
        <v>1.4630000000000001</v>
      </c>
      <c r="E49" s="2">
        <v>23653.308120583981</v>
      </c>
      <c r="F49" s="2">
        <v>7479.5245571810083</v>
      </c>
      <c r="G49" s="2">
        <v>-4650.8131153712311</v>
      </c>
      <c r="H49" s="2">
        <v>-14085.520194022971</v>
      </c>
      <c r="I49" s="2">
        <v>-21633.28585694436</v>
      </c>
      <c r="J49" s="2">
        <v>1010.011131819803</v>
      </c>
      <c r="K49" s="2">
        <v>-11929.015718902579</v>
      </c>
      <c r="L49" s="2">
        <v>-21633.28585694436</v>
      </c>
      <c r="M49" s="2">
        <v>-29181.051519865749</v>
      </c>
      <c r="N49" s="2">
        <v>-35219.264050202873</v>
      </c>
    </row>
    <row r="50" spans="1:14" x14ac:dyDescent="0.25">
      <c r="A50" s="59" t="s">
        <v>192</v>
      </c>
      <c r="B50" s="2">
        <v>334042.06636154902</v>
      </c>
      <c r="C50" s="2">
        <v>89157.333998583679</v>
      </c>
      <c r="D50" s="2">
        <v>1.4630000000000001</v>
      </c>
      <c r="E50" s="2">
        <v>22190.021455265971</v>
      </c>
      <c r="F50" s="2">
        <v>6283.2563904303097</v>
      </c>
      <c r="G50" s="2">
        <v>-5646.8174081964389</v>
      </c>
      <c r="H50" s="2">
        <v>-14925.76369601724</v>
      </c>
      <c r="I50" s="2">
        <v>-22348.920726273889</v>
      </c>
      <c r="J50" s="2">
        <v>-79.449635503944592</v>
      </c>
      <c r="K50" s="2">
        <v>-12804.86168737248</v>
      </c>
      <c r="L50" s="2">
        <v>-22348.920726273878</v>
      </c>
      <c r="M50" s="2">
        <v>-29772.077756530529</v>
      </c>
      <c r="N50" s="2">
        <v>-35710.60338073584</v>
      </c>
    </row>
    <row r="51" spans="1:14" x14ac:dyDescent="0.25">
      <c r="A51" s="59" t="s">
        <v>1238</v>
      </c>
      <c r="B51" s="2">
        <v>282637.41162699391</v>
      </c>
      <c r="C51" s="2">
        <v>88707.820467706362</v>
      </c>
      <c r="D51" s="2">
        <v>1.4630000000000001</v>
      </c>
      <c r="E51" s="2">
        <v>5504.6500746249367</v>
      </c>
      <c r="F51" s="2">
        <v>-7954.2742885652406</v>
      </c>
      <c r="G51" s="2">
        <v>-18048.467560957881</v>
      </c>
      <c r="H51" s="2">
        <v>-25899.50677281883</v>
      </c>
      <c r="I51" s="2">
        <v>-32180.338142307581</v>
      </c>
      <c r="J51" s="2">
        <v>-13337.84403384132</v>
      </c>
      <c r="K51" s="2">
        <v>-24104.983524393461</v>
      </c>
      <c r="L51" s="2">
        <v>-32180.338142307581</v>
      </c>
      <c r="M51" s="2">
        <v>-38461.169511796332</v>
      </c>
      <c r="N51" s="2">
        <v>-43485.834607387333</v>
      </c>
    </row>
    <row r="52" spans="1:14" x14ac:dyDescent="0.25">
      <c r="A52" s="59" t="s">
        <v>177</v>
      </c>
      <c r="B52" s="2">
        <v>314252.78745474637</v>
      </c>
      <c r="C52" s="2">
        <v>85760.769491799671</v>
      </c>
      <c r="D52" s="2">
        <v>1.4630000000000001</v>
      </c>
      <c r="E52" s="2">
        <v>18990.15965978245</v>
      </c>
      <c r="F52" s="2">
        <v>4025.7412095564359</v>
      </c>
      <c r="G52" s="2">
        <v>-7197.5726281130774</v>
      </c>
      <c r="H52" s="2">
        <v>-15926.81672407825</v>
      </c>
      <c r="I52" s="2">
        <v>-22910.212000850399</v>
      </c>
      <c r="J52" s="2">
        <v>-1960.0261705339649</v>
      </c>
      <c r="K52" s="2">
        <v>-13931.560930714781</v>
      </c>
      <c r="L52" s="2">
        <v>-22910.212000850392</v>
      </c>
      <c r="M52" s="2">
        <v>-29893.60727762253</v>
      </c>
      <c r="N52" s="2">
        <v>-35480.323499040249</v>
      </c>
    </row>
    <row r="53" spans="1:14" x14ac:dyDescent="0.25">
      <c r="A53" s="59" t="s">
        <v>390</v>
      </c>
      <c r="B53" s="2">
        <v>317515.10986317549</v>
      </c>
      <c r="C53" s="2">
        <v>84840.436201154051</v>
      </c>
      <c r="D53" s="2">
        <v>1.4630000000000001</v>
      </c>
      <c r="E53" s="2">
        <v>20997.933753237801</v>
      </c>
      <c r="F53" s="2">
        <v>5878.1666168961092</v>
      </c>
      <c r="G53" s="2">
        <v>-5461.6587353601644</v>
      </c>
      <c r="H53" s="2">
        <v>-14281.522898226151</v>
      </c>
      <c r="I53" s="2">
        <v>-21337.414228518941</v>
      </c>
      <c r="J53" s="2">
        <v>-169.74023764056619</v>
      </c>
      <c r="K53" s="2">
        <v>-12265.553946713921</v>
      </c>
      <c r="L53" s="2">
        <v>-21337.414228518941</v>
      </c>
      <c r="M53" s="2">
        <v>-28393.305558811731</v>
      </c>
      <c r="N53" s="2">
        <v>-34038.018623045959</v>
      </c>
    </row>
    <row r="54" spans="1:14" x14ac:dyDescent="0.25">
      <c r="A54" s="59" t="s">
        <v>378</v>
      </c>
      <c r="B54" s="2">
        <v>328127.65013267333</v>
      </c>
      <c r="C54" s="2">
        <v>84370.445942663064</v>
      </c>
      <c r="D54" s="2">
        <v>1.4630000000000001</v>
      </c>
      <c r="E54" s="2">
        <v>25005.437434894691</v>
      </c>
      <c r="F54" s="2">
        <v>9380.3112381007231</v>
      </c>
      <c r="G54" s="2">
        <v>-2338.533409494747</v>
      </c>
      <c r="H54" s="2">
        <v>-11453.19035762455</v>
      </c>
      <c r="I54" s="2">
        <v>-18744.915916128401</v>
      </c>
      <c r="J54" s="2">
        <v>3130.260759383149</v>
      </c>
      <c r="K54" s="2">
        <v>-9369.8401980520284</v>
      </c>
      <c r="L54" s="2">
        <v>-18744.915916128401</v>
      </c>
      <c r="M54" s="2">
        <v>-26036.641474632259</v>
      </c>
      <c r="N54" s="2">
        <v>-31870.021921435331</v>
      </c>
    </row>
    <row r="55" spans="1:14" x14ac:dyDescent="0.25">
      <c r="A55" s="59" t="s">
        <v>602</v>
      </c>
      <c r="B55" s="2">
        <v>255197.81895714489</v>
      </c>
      <c r="C55" s="2">
        <v>84297.860571709374</v>
      </c>
      <c r="D55" s="2">
        <v>1.4630000000000001</v>
      </c>
      <c r="E55" s="2">
        <v>768.07908067226526</v>
      </c>
      <c r="F55" s="2">
        <v>-11384.19801252511</v>
      </c>
      <c r="G55" s="2">
        <v>-20498.405832423141</v>
      </c>
      <c r="H55" s="2">
        <v>-27587.23413678828</v>
      </c>
      <c r="I55" s="2">
        <v>-33258.296780280391</v>
      </c>
      <c r="J55" s="2">
        <v>-16245.108849804061</v>
      </c>
      <c r="K55" s="2">
        <v>-25966.930524361971</v>
      </c>
      <c r="L55" s="2">
        <v>-33258.296780280391</v>
      </c>
      <c r="M55" s="2">
        <v>-38929.359423772497</v>
      </c>
      <c r="N55" s="2">
        <v>-43466.209538566189</v>
      </c>
    </row>
    <row r="56" spans="1:14" x14ac:dyDescent="0.25">
      <c r="A56" s="59" t="s">
        <v>167</v>
      </c>
      <c r="B56" s="2">
        <v>318391.10167647869</v>
      </c>
      <c r="C56" s="2">
        <v>83190.448994131511</v>
      </c>
      <c r="D56" s="2">
        <v>1.4630000000000001</v>
      </c>
      <c r="E56" s="2">
        <v>22939.918231361389</v>
      </c>
      <c r="F56" s="2">
        <v>7778.4371991481166</v>
      </c>
      <c r="G56" s="2">
        <v>-3592.6735750118391</v>
      </c>
      <c r="H56" s="2">
        <v>-12436.87084380291</v>
      </c>
      <c r="I56" s="2">
        <v>-19512.228658835771</v>
      </c>
      <c r="J56" s="2">
        <v>1713.8447862628091</v>
      </c>
      <c r="K56" s="2">
        <v>-10415.34003950781</v>
      </c>
      <c r="L56" s="2">
        <v>-19512.228658835771</v>
      </c>
      <c r="M56" s="2">
        <v>-26587.586473868629</v>
      </c>
      <c r="N56" s="2">
        <v>-32247.872725894911</v>
      </c>
    </row>
    <row r="57" spans="1:14" x14ac:dyDescent="0.25">
      <c r="A57" s="59" t="s">
        <v>178</v>
      </c>
      <c r="B57" s="2">
        <v>314530.58761166577</v>
      </c>
      <c r="C57" s="2">
        <v>82176.329357498747</v>
      </c>
      <c r="D57" s="2">
        <v>1.4630000000000001</v>
      </c>
      <c r="E57" s="2">
        <v>22667.199846389849</v>
      </c>
      <c r="F57" s="2">
        <v>7689.5528172628983</v>
      </c>
      <c r="G57" s="2">
        <v>-3543.6824545823042</v>
      </c>
      <c r="H57" s="2">
        <v>-12280.64322157302</v>
      </c>
      <c r="I57" s="2">
        <v>-19270.211835165599</v>
      </c>
      <c r="J57" s="2">
        <v>1698.494005612127</v>
      </c>
      <c r="K57" s="2">
        <v>-10283.62361768942</v>
      </c>
      <c r="L57" s="2">
        <v>-19270.211835165592</v>
      </c>
      <c r="M57" s="2">
        <v>-26259.78044875816</v>
      </c>
      <c r="N57" s="2">
        <v>-31851.435339632219</v>
      </c>
    </row>
    <row r="58" spans="1:14" x14ac:dyDescent="0.25">
      <c r="A58" s="59" t="s">
        <v>30</v>
      </c>
      <c r="B58" s="2">
        <v>310204.95161156071</v>
      </c>
      <c r="C58" s="2">
        <v>82137.422373963083</v>
      </c>
      <c r="D58" s="2">
        <v>1.4630000000000001</v>
      </c>
      <c r="E58" s="2">
        <v>21264.228163223801</v>
      </c>
      <c r="F58" s="2">
        <v>6492.5638007685338</v>
      </c>
      <c r="G58" s="2">
        <v>-4586.1844710729201</v>
      </c>
      <c r="H58" s="2">
        <v>-13202.988682505171</v>
      </c>
      <c r="I58" s="2">
        <v>-20096.432051650951</v>
      </c>
      <c r="J58" s="2">
        <v>583.89805578642699</v>
      </c>
      <c r="K58" s="2">
        <v>-11233.43343417779</v>
      </c>
      <c r="L58" s="2">
        <v>-20096.432051650951</v>
      </c>
      <c r="M58" s="2">
        <v>-26989.875420796739</v>
      </c>
      <c r="N58" s="2">
        <v>-32504.630116113371</v>
      </c>
    </row>
    <row r="59" spans="1:14" x14ac:dyDescent="0.25">
      <c r="A59" s="59" t="s">
        <v>230</v>
      </c>
      <c r="B59" s="2">
        <v>197122.14012780599</v>
      </c>
      <c r="C59" s="2">
        <v>79367.378436600789</v>
      </c>
      <c r="D59" s="2">
        <v>1.4630000000000001</v>
      </c>
      <c r="E59" s="2">
        <v>-13659.998393998791</v>
      </c>
      <c r="F59" s="2">
        <v>-23046.766971513349</v>
      </c>
      <c r="G59" s="2">
        <v>-30086.84340464928</v>
      </c>
      <c r="H59" s="2">
        <v>-35562.458408199447</v>
      </c>
      <c r="I59" s="2">
        <v>-39942.950411039586</v>
      </c>
      <c r="J59" s="2">
        <v>-26801.474402519179</v>
      </c>
      <c r="K59" s="2">
        <v>-34310.889264530837</v>
      </c>
      <c r="L59" s="2">
        <v>-39942.950411039579</v>
      </c>
      <c r="M59" s="2">
        <v>-44323.442413879711</v>
      </c>
      <c r="N59" s="2">
        <v>-47827.836016151821</v>
      </c>
    </row>
    <row r="60" spans="1:14" x14ac:dyDescent="0.25">
      <c r="A60" s="59" t="s">
        <v>144</v>
      </c>
      <c r="B60" s="2">
        <v>317540.79965095402</v>
      </c>
      <c r="C60" s="2">
        <v>78989.958042079772</v>
      </c>
      <c r="D60" s="2">
        <v>1.4630000000000001</v>
      </c>
      <c r="E60" s="2">
        <v>26856.975174904888</v>
      </c>
      <c r="F60" s="2">
        <v>11735.98471533565</v>
      </c>
      <c r="G60" s="2">
        <v>395.24187065871962</v>
      </c>
      <c r="H60" s="2">
        <v>-8425.3358974233415</v>
      </c>
      <c r="I60" s="2">
        <v>-15481.79811188898</v>
      </c>
      <c r="J60" s="2">
        <v>5687.5885315079649</v>
      </c>
      <c r="K60" s="2">
        <v>-6409.203836147426</v>
      </c>
      <c r="L60" s="2">
        <v>-15481.798111888969</v>
      </c>
      <c r="M60" s="2">
        <v>-22538.260326354619</v>
      </c>
      <c r="N60" s="2">
        <v>-28183.430097927139</v>
      </c>
    </row>
    <row r="61" spans="1:14" x14ac:dyDescent="0.25">
      <c r="A61" s="59" t="s">
        <v>156</v>
      </c>
      <c r="B61" s="2">
        <v>246611.23695199631</v>
      </c>
      <c r="C61" s="2">
        <v>77543.531318011766</v>
      </c>
      <c r="D61" s="2">
        <v>1.4630000000000001</v>
      </c>
      <c r="E61" s="2">
        <v>4660.2143326536752</v>
      </c>
      <c r="F61" s="2">
        <v>-7083.1779031556653</v>
      </c>
      <c r="G61" s="2">
        <v>-15890.72208001268</v>
      </c>
      <c r="H61" s="2">
        <v>-22741.03421756814</v>
      </c>
      <c r="I61" s="2">
        <v>-28221.283927612501</v>
      </c>
      <c r="J61" s="2">
        <v>-11780.5347974794</v>
      </c>
      <c r="K61" s="2">
        <v>-21175.248586126891</v>
      </c>
      <c r="L61" s="2">
        <v>-28221.283927612491</v>
      </c>
      <c r="M61" s="2">
        <v>-33701.533637656859</v>
      </c>
      <c r="N61" s="2">
        <v>-38085.73340569235</v>
      </c>
    </row>
    <row r="62" spans="1:14" x14ac:dyDescent="0.25">
      <c r="A62" s="59" t="s">
        <v>149</v>
      </c>
      <c r="B62" s="2">
        <v>287581.75000142038</v>
      </c>
      <c r="C62" s="2">
        <v>76739.397024878665</v>
      </c>
      <c r="D62" s="2">
        <v>1.4630000000000001</v>
      </c>
      <c r="E62" s="2">
        <v>19121.186308928129</v>
      </c>
      <c r="F62" s="2">
        <v>5426.8172612414492</v>
      </c>
      <c r="G62" s="2">
        <v>-4843.9595245235687</v>
      </c>
      <c r="H62" s="2">
        <v>-12832.34146900747</v>
      </c>
      <c r="I62" s="2">
        <v>-19223.047024594591</v>
      </c>
      <c r="J62" s="2">
        <v>-50.930357833218302</v>
      </c>
      <c r="K62" s="2">
        <v>-11006.42559598257</v>
      </c>
      <c r="L62" s="2">
        <v>-19223.04702459458</v>
      </c>
      <c r="M62" s="2">
        <v>-25613.752580181699</v>
      </c>
      <c r="N62" s="2">
        <v>-30726.317024651398</v>
      </c>
    </row>
    <row r="63" spans="1:14" x14ac:dyDescent="0.25">
      <c r="A63" s="59" t="s">
        <v>129</v>
      </c>
      <c r="B63" s="2">
        <v>286292.76452806452</v>
      </c>
      <c r="C63" s="2">
        <v>76569.180931847179</v>
      </c>
      <c r="D63" s="2">
        <v>1.4630000000000001</v>
      </c>
      <c r="E63" s="2">
        <v>18861.740577507659</v>
      </c>
      <c r="F63" s="2">
        <v>5228.7517904569686</v>
      </c>
      <c r="G63" s="2">
        <v>-4995.989799831048</v>
      </c>
      <c r="H63" s="2">
        <v>-12948.566592277281</v>
      </c>
      <c r="I63" s="2">
        <v>-19310.628026234281</v>
      </c>
      <c r="J63" s="2">
        <v>-224.44372436330011</v>
      </c>
      <c r="K63" s="2">
        <v>-11130.83475400385</v>
      </c>
      <c r="L63" s="2">
        <v>-19310.62802623427</v>
      </c>
      <c r="M63" s="2">
        <v>-25672.689460191261</v>
      </c>
      <c r="N63" s="2">
        <v>-30762.338607356851</v>
      </c>
    </row>
    <row r="64" spans="1:14" x14ac:dyDescent="0.25">
      <c r="A64" s="59" t="s">
        <v>145</v>
      </c>
      <c r="B64" s="2">
        <v>276813.90800290869</v>
      </c>
      <c r="C64" s="2">
        <v>73520.627309886011</v>
      </c>
      <c r="D64" s="2">
        <v>1.4630000000000001</v>
      </c>
      <c r="E64" s="2">
        <v>18750.675357750239</v>
      </c>
      <c r="F64" s="2">
        <v>5569.060690945058</v>
      </c>
      <c r="G64" s="2">
        <v>-4317.1503091588238</v>
      </c>
      <c r="H64" s="2">
        <v>-12006.42553146184</v>
      </c>
      <c r="I64" s="2">
        <v>-18157.84570930426</v>
      </c>
      <c r="J64" s="2">
        <v>296.41482422298583</v>
      </c>
      <c r="K64" s="2">
        <v>-10248.87690922115</v>
      </c>
      <c r="L64" s="2">
        <v>-18157.84570930426</v>
      </c>
      <c r="M64" s="2">
        <v>-24309.265887146681</v>
      </c>
      <c r="N64" s="2">
        <v>-29230.402029420609</v>
      </c>
    </row>
    <row r="65" spans="1:14" x14ac:dyDescent="0.25">
      <c r="A65" s="59" t="s">
        <v>212</v>
      </c>
      <c r="B65" s="2">
        <v>274565.95659564482</v>
      </c>
      <c r="C65" s="2">
        <v>72716.137561299052</v>
      </c>
      <c r="D65" s="2">
        <v>1.4630000000000001</v>
      </c>
      <c r="E65" s="2">
        <v>18805.84797058253</v>
      </c>
      <c r="F65" s="2">
        <v>5731.2786088851717</v>
      </c>
      <c r="G65" s="2">
        <v>-4074.6484123878622</v>
      </c>
      <c r="H65" s="2">
        <v>-11701.48054004466</v>
      </c>
      <c r="I65" s="2">
        <v>-17802.946242170099</v>
      </c>
      <c r="J65" s="2">
        <v>501.45086420622829</v>
      </c>
      <c r="K65" s="2">
        <v>-9958.2046251516731</v>
      </c>
      <c r="L65" s="2">
        <v>-17802.946242170099</v>
      </c>
      <c r="M65" s="2">
        <v>-23904.411944295531</v>
      </c>
      <c r="N65" s="2">
        <v>-28785.584505995888</v>
      </c>
    </row>
    <row r="66" spans="1:14" x14ac:dyDescent="0.25">
      <c r="A66" s="59" t="s">
        <v>181</v>
      </c>
      <c r="B66" s="2">
        <v>284576.13210784091</v>
      </c>
      <c r="C66" s="2">
        <v>72682.265480778209</v>
      </c>
      <c r="D66" s="2">
        <v>1.4630000000000001</v>
      </c>
      <c r="E66" s="2">
        <v>22176.445221835431</v>
      </c>
      <c r="F66" s="2">
        <v>8625.2008357477607</v>
      </c>
      <c r="G66" s="2">
        <v>-1538.2324538179821</v>
      </c>
      <c r="H66" s="2">
        <v>-9443.1250123691207</v>
      </c>
      <c r="I66" s="2">
        <v>-15767.03905921003</v>
      </c>
      <c r="J66" s="2">
        <v>3204.7030813127062</v>
      </c>
      <c r="K66" s="2">
        <v>-7636.292427557426</v>
      </c>
      <c r="L66" s="2">
        <v>-15767.039059210019</v>
      </c>
      <c r="M66" s="2">
        <v>-22090.953106050929</v>
      </c>
      <c r="N66" s="2">
        <v>-27150.08434352366</v>
      </c>
    </row>
    <row r="67" spans="1:14" x14ac:dyDescent="0.25">
      <c r="A67" s="59" t="s">
        <v>146</v>
      </c>
      <c r="B67" s="2">
        <v>265015.90080432041</v>
      </c>
      <c r="C67" s="2">
        <v>70172.886833911311</v>
      </c>
      <c r="D67" s="2">
        <v>1.4630000000000001</v>
      </c>
      <c r="E67" s="2">
        <v>18165.746767528821</v>
      </c>
      <c r="F67" s="2">
        <v>5545.9419673230877</v>
      </c>
      <c r="G67" s="2">
        <v>-3918.911632831208</v>
      </c>
      <c r="H67" s="2">
        <v>-11280.464432951219</v>
      </c>
      <c r="I67" s="2">
        <v>-17169.706673047229</v>
      </c>
      <c r="J67" s="2">
        <v>498.02004724080331</v>
      </c>
      <c r="K67" s="2">
        <v>-9597.8237929237876</v>
      </c>
      <c r="L67" s="2">
        <v>-17169.706673047229</v>
      </c>
      <c r="M67" s="2">
        <v>-23058.948913143231</v>
      </c>
      <c r="N67" s="2">
        <v>-27770.342705220039</v>
      </c>
    </row>
    <row r="68" spans="1:14" x14ac:dyDescent="0.25">
      <c r="A68" s="59" t="s">
        <v>137</v>
      </c>
      <c r="B68" s="2">
        <v>277014.88344216888</v>
      </c>
      <c r="C68" s="2">
        <v>69928.345413845615</v>
      </c>
      <c r="D68" s="2">
        <v>1.4630000000000001</v>
      </c>
      <c r="E68" s="2">
        <v>22409.949066877351</v>
      </c>
      <c r="F68" s="2">
        <v>9218.7641410597862</v>
      </c>
      <c r="G68" s="2">
        <v>-674.62455330339435</v>
      </c>
      <c r="H68" s="2">
        <v>-8369.4824266969736</v>
      </c>
      <c r="I68" s="2">
        <v>-14525.368725411839</v>
      </c>
      <c r="J68" s="2">
        <v>3942.2901707327551</v>
      </c>
      <c r="K68" s="2">
        <v>-6610.6577699212939</v>
      </c>
      <c r="L68" s="2">
        <v>-14525.36872541183</v>
      </c>
      <c r="M68" s="2">
        <v>-20681.255024126702</v>
      </c>
      <c r="N68" s="2">
        <v>-25605.964063098589</v>
      </c>
    </row>
    <row r="69" spans="1:14" x14ac:dyDescent="0.25">
      <c r="A69" s="59" t="s">
        <v>127</v>
      </c>
      <c r="B69" s="2">
        <v>269841.41793866619</v>
      </c>
      <c r="C69" s="2">
        <v>69335.05412809008</v>
      </c>
      <c r="D69" s="2">
        <v>1.4630000000000001</v>
      </c>
      <c r="E69" s="2">
        <v>20612.085184798649</v>
      </c>
      <c r="F69" s="2">
        <v>7762.4938543859753</v>
      </c>
      <c r="G69" s="2">
        <v>-1874.699643423533</v>
      </c>
      <c r="H69" s="2">
        <v>-9370.2945861642584</v>
      </c>
      <c r="I69" s="2">
        <v>-15366.77054035684</v>
      </c>
      <c r="J69" s="2">
        <v>2622.6573222209122</v>
      </c>
      <c r="K69" s="2">
        <v>-7657.0157421092372</v>
      </c>
      <c r="L69" s="2">
        <v>-15366.77054035684</v>
      </c>
      <c r="M69" s="2">
        <v>-21363.246494549421</v>
      </c>
      <c r="N69" s="2">
        <v>-26160.427257903491</v>
      </c>
    </row>
    <row r="70" spans="1:14" x14ac:dyDescent="0.25">
      <c r="A70" s="59" t="s">
        <v>158</v>
      </c>
      <c r="B70" s="2">
        <v>204032.90820407181</v>
      </c>
      <c r="C70" s="2">
        <v>68484.295605784864</v>
      </c>
      <c r="D70" s="2">
        <v>1.4630000000000001</v>
      </c>
      <c r="E70" s="2">
        <v>-473.32620442760532</v>
      </c>
      <c r="F70" s="2">
        <v>-10189.178976050071</v>
      </c>
      <c r="G70" s="2">
        <v>-17476.06855476692</v>
      </c>
      <c r="H70" s="2">
        <v>-23143.649338213359</v>
      </c>
      <c r="I70" s="2">
        <v>-27677.71396497051</v>
      </c>
      <c r="J70" s="2">
        <v>-14075.520084699059</v>
      </c>
      <c r="K70" s="2">
        <v>-21848.202301997029</v>
      </c>
      <c r="L70" s="2">
        <v>-27677.71396497051</v>
      </c>
      <c r="M70" s="2">
        <v>-32211.77859172766</v>
      </c>
      <c r="N70" s="2">
        <v>-35839.030293133379</v>
      </c>
    </row>
    <row r="71" spans="1:14" x14ac:dyDescent="0.25">
      <c r="A71" s="59" t="s">
        <v>227</v>
      </c>
      <c r="B71" s="2">
        <v>256850.86494472221</v>
      </c>
      <c r="C71" s="2">
        <v>68134.572897784048</v>
      </c>
      <c r="D71" s="2">
        <v>1.4630000000000001</v>
      </c>
      <c r="E71" s="2">
        <v>17482.382083790009</v>
      </c>
      <c r="F71" s="2">
        <v>5251.3885149937123</v>
      </c>
      <c r="G71" s="2">
        <v>-3921.8566616035018</v>
      </c>
      <c r="H71" s="2">
        <v>-11056.60291006801</v>
      </c>
      <c r="I71" s="2">
        <v>-16764.399908839609</v>
      </c>
      <c r="J71" s="2">
        <v>358.9910874752095</v>
      </c>
      <c r="K71" s="2">
        <v>-9425.8037675618325</v>
      </c>
      <c r="L71" s="2">
        <v>-16764.399908839609</v>
      </c>
      <c r="M71" s="2">
        <v>-22472.196907611211</v>
      </c>
      <c r="N71" s="2">
        <v>-27038.434506628499</v>
      </c>
    </row>
    <row r="72" spans="1:14" x14ac:dyDescent="0.25">
      <c r="A72" s="59" t="s">
        <v>160</v>
      </c>
      <c r="B72" s="2">
        <v>239725.37942891609</v>
      </c>
      <c r="C72" s="2">
        <v>65185.388322835403</v>
      </c>
      <c r="D72" s="2">
        <v>1.4630000000000001</v>
      </c>
      <c r="E72" s="2">
        <v>14723.071486803299</v>
      </c>
      <c r="F72" s="2">
        <v>3307.577228283481</v>
      </c>
      <c r="G72" s="2">
        <v>-5254.0434656063808</v>
      </c>
      <c r="H72" s="2">
        <v>-11913.08178307627</v>
      </c>
      <c r="I72" s="2">
        <v>-17240.31243705218</v>
      </c>
      <c r="J72" s="2">
        <v>-1258.6204751244441</v>
      </c>
      <c r="K72" s="2">
        <v>-10391.01588194029</v>
      </c>
      <c r="L72" s="2">
        <v>-17240.31243705218</v>
      </c>
      <c r="M72" s="2">
        <v>-22567.543091028099</v>
      </c>
      <c r="N72" s="2">
        <v>-26829.327614208829</v>
      </c>
    </row>
    <row r="73" spans="1:14" x14ac:dyDescent="0.25">
      <c r="A73" s="59" t="s">
        <v>222</v>
      </c>
      <c r="B73" s="2">
        <v>243193.80896655249</v>
      </c>
      <c r="C73" s="2">
        <v>65130.442901833601</v>
      </c>
      <c r="D73" s="2">
        <v>1.4630000000000001</v>
      </c>
      <c r="E73" s="2">
        <v>15934.160087017221</v>
      </c>
      <c r="F73" s="2">
        <v>4353.5025171813832</v>
      </c>
      <c r="G73" s="2">
        <v>-4331.9906601954863</v>
      </c>
      <c r="H73" s="2">
        <v>-11087.374242599721</v>
      </c>
      <c r="I73" s="2">
        <v>-16491.681108523109</v>
      </c>
      <c r="J73" s="2">
        <v>-278.76051075294532</v>
      </c>
      <c r="K73" s="2">
        <v>-9543.2865666216094</v>
      </c>
      <c r="L73" s="2">
        <v>-16491.681108523109</v>
      </c>
      <c r="M73" s="2">
        <v>-21895.9879744465</v>
      </c>
      <c r="N73" s="2">
        <v>-26219.433467185201</v>
      </c>
    </row>
    <row r="74" spans="1:14" x14ac:dyDescent="0.25">
      <c r="A74" s="59" t="s">
        <v>186</v>
      </c>
      <c r="B74" s="2">
        <v>237857.5813657853</v>
      </c>
      <c r="C74" s="2">
        <v>62312.06458364617</v>
      </c>
      <c r="D74" s="2">
        <v>1.4630000000000001</v>
      </c>
      <c r="E74" s="2">
        <v>16973.79587161561</v>
      </c>
      <c r="F74" s="2">
        <v>5647.244378006777</v>
      </c>
      <c r="G74" s="2">
        <v>-2847.6692421998382</v>
      </c>
      <c r="H74" s="2">
        <v>-9454.8242801383167</v>
      </c>
      <c r="I74" s="2">
        <v>-14740.548310489099</v>
      </c>
      <c r="J74" s="2">
        <v>1116.623780563255</v>
      </c>
      <c r="K74" s="2">
        <v>-7944.6174143238086</v>
      </c>
      <c r="L74" s="2">
        <v>-14740.548310489099</v>
      </c>
      <c r="M74" s="2">
        <v>-20026.272340839889</v>
      </c>
      <c r="N74" s="2">
        <v>-24254.85156512052</v>
      </c>
    </row>
    <row r="75" spans="1:14" x14ac:dyDescent="0.25">
      <c r="A75" s="59" t="s">
        <v>131</v>
      </c>
      <c r="B75" s="2">
        <v>235062.7919381129</v>
      </c>
      <c r="C75" s="2">
        <v>62310.473649770858</v>
      </c>
      <c r="D75" s="2">
        <v>1.4630000000000001</v>
      </c>
      <c r="E75" s="2">
        <v>16043.79032960012</v>
      </c>
      <c r="F75" s="2">
        <v>4850.3240468328368</v>
      </c>
      <c r="G75" s="2">
        <v>-3544.7756652426251</v>
      </c>
      <c r="H75" s="2">
        <v>-10074.297663523541</v>
      </c>
      <c r="I75" s="2">
        <v>-15297.91526214827</v>
      </c>
      <c r="J75" s="2">
        <v>372.93753372592619</v>
      </c>
      <c r="K75" s="2">
        <v>-8581.8354924879022</v>
      </c>
      <c r="L75" s="2">
        <v>-15297.91526214827</v>
      </c>
      <c r="M75" s="2">
        <v>-20521.532860773001</v>
      </c>
      <c r="N75" s="2">
        <v>-24700.42693967279</v>
      </c>
    </row>
    <row r="76" spans="1:14" x14ac:dyDescent="0.25">
      <c r="A76" s="59" t="s">
        <v>218</v>
      </c>
      <c r="B76" s="2">
        <v>198033.93781034069</v>
      </c>
      <c r="C76" s="2">
        <v>60427.866472438742</v>
      </c>
      <c r="D76" s="2">
        <v>1.4630000000000001</v>
      </c>
      <c r="E76" s="2">
        <v>5583.446131008146</v>
      </c>
      <c r="F76" s="2">
        <v>-3846.7413837699792</v>
      </c>
      <c r="G76" s="2">
        <v>-10919.38201985358</v>
      </c>
      <c r="H76" s="2">
        <v>-16420.324736807481</v>
      </c>
      <c r="I76" s="2">
        <v>-20821.078910370608</v>
      </c>
      <c r="J76" s="2">
        <v>-7618.8163896812257</v>
      </c>
      <c r="K76" s="2">
        <v>-15162.966401503731</v>
      </c>
      <c r="L76" s="2">
        <v>-20821.078910370601</v>
      </c>
      <c r="M76" s="2">
        <v>-25221.833083933729</v>
      </c>
      <c r="N76" s="2">
        <v>-28742.436422784231</v>
      </c>
    </row>
    <row r="77" spans="1:14" x14ac:dyDescent="0.25">
      <c r="A77" s="59" t="s">
        <v>148</v>
      </c>
      <c r="B77" s="2">
        <v>232791.537722062</v>
      </c>
      <c r="C77" s="2">
        <v>60380.677238180971</v>
      </c>
      <c r="D77" s="2">
        <v>1.4630000000000001</v>
      </c>
      <c r="E77" s="2">
        <v>17216.50200250636</v>
      </c>
      <c r="F77" s="2">
        <v>6131.190682408167</v>
      </c>
      <c r="G77" s="2">
        <v>-2182.7928076654789</v>
      </c>
      <c r="H77" s="2">
        <v>-8649.224411056086</v>
      </c>
      <c r="I77" s="2">
        <v>-13822.369693768571</v>
      </c>
      <c r="J77" s="2">
        <v>1697.0661543688909</v>
      </c>
      <c r="K77" s="2">
        <v>-7171.1829017096607</v>
      </c>
      <c r="L77" s="2">
        <v>-13822.369693768571</v>
      </c>
      <c r="M77" s="2">
        <v>-18995.514976481059</v>
      </c>
      <c r="N77" s="2">
        <v>-23134.031202651051</v>
      </c>
    </row>
    <row r="78" spans="1:14" x14ac:dyDescent="0.25">
      <c r="A78" s="59" t="s">
        <v>193</v>
      </c>
      <c r="B78" s="2">
        <v>258075.59784873319</v>
      </c>
      <c r="C78" s="2">
        <v>59788.544374506229</v>
      </c>
      <c r="D78" s="2">
        <v>1.4630000000000001</v>
      </c>
      <c r="E78" s="2">
        <v>26236.654908404849</v>
      </c>
      <c r="F78" s="2">
        <v>13947.340725131829</v>
      </c>
      <c r="G78" s="2">
        <v>4730.3550876770823</v>
      </c>
      <c r="H78" s="2">
        <v>-2438.4115192321769</v>
      </c>
      <c r="I78" s="2">
        <v>-8173.4248047595829</v>
      </c>
      <c r="J78" s="2">
        <v>9031.6150518226423</v>
      </c>
      <c r="K78" s="2">
        <v>-799.83629479576484</v>
      </c>
      <c r="L78" s="2">
        <v>-8173.4248047595756</v>
      </c>
      <c r="M78" s="2">
        <v>-13908.43809028698</v>
      </c>
      <c r="N78" s="2">
        <v>-18496.4487187089</v>
      </c>
    </row>
    <row r="79" spans="1:14" x14ac:dyDescent="0.25">
      <c r="A79" s="59" t="s">
        <v>229</v>
      </c>
      <c r="B79" s="2">
        <v>210947.8317238054</v>
      </c>
      <c r="C79" s="2">
        <v>59373.583407019811</v>
      </c>
      <c r="D79" s="2">
        <v>1.4630000000000001</v>
      </c>
      <c r="E79" s="2">
        <v>10942.36050091532</v>
      </c>
      <c r="F79" s="2">
        <v>897.22565692458011</v>
      </c>
      <c r="G79" s="2">
        <v>-6636.6254760684678</v>
      </c>
      <c r="H79" s="2">
        <v>-12496.2874683964</v>
      </c>
      <c r="I79" s="2">
        <v>-17184.017062258739</v>
      </c>
      <c r="J79" s="2">
        <v>-3120.8282806717029</v>
      </c>
      <c r="K79" s="2">
        <v>-11156.93615586429</v>
      </c>
      <c r="L79" s="2">
        <v>-17184.017062258728</v>
      </c>
      <c r="M79" s="2">
        <v>-21871.746656121071</v>
      </c>
      <c r="N79" s="2">
        <v>-25621.930331210951</v>
      </c>
    </row>
    <row r="80" spans="1:14" x14ac:dyDescent="0.25">
      <c r="A80" s="59" t="s">
        <v>330</v>
      </c>
      <c r="B80" s="2">
        <v>187205.32728020329</v>
      </c>
      <c r="C80" s="2">
        <v>58169.898642759712</v>
      </c>
      <c r="D80" s="2">
        <v>1.4630000000000001</v>
      </c>
      <c r="E80" s="2">
        <v>4231.8771173080531</v>
      </c>
      <c r="F80" s="2">
        <v>-4682.6622769873429</v>
      </c>
      <c r="G80" s="2">
        <v>-11368.56682270889</v>
      </c>
      <c r="H80" s="2">
        <v>-16568.714802714541</v>
      </c>
      <c r="I80" s="2">
        <v>-20728.833186719061</v>
      </c>
      <c r="J80" s="2">
        <v>-8248.4780347054984</v>
      </c>
      <c r="K80" s="2">
        <v>-15380.109550141809</v>
      </c>
      <c r="L80" s="2">
        <v>-20728.83318671905</v>
      </c>
      <c r="M80" s="2">
        <v>-24888.95157072357</v>
      </c>
      <c r="N80" s="2">
        <v>-28217.04627792718</v>
      </c>
    </row>
    <row r="81" spans="1:14" x14ac:dyDescent="0.25">
      <c r="A81" s="59" t="s">
        <v>142</v>
      </c>
      <c r="B81" s="2">
        <v>218374.68050930559</v>
      </c>
      <c r="C81" s="2">
        <v>58131.293273574433</v>
      </c>
      <c r="D81" s="2">
        <v>1.4630000000000001</v>
      </c>
      <c r="E81" s="2">
        <v>14660.26689619412</v>
      </c>
      <c r="F81" s="2">
        <v>4261.4725862271807</v>
      </c>
      <c r="G81" s="2">
        <v>-3537.6231462480209</v>
      </c>
      <c r="H81" s="2">
        <v>-9603.5864937287333</v>
      </c>
      <c r="I81" s="2">
        <v>-14456.3571717133</v>
      </c>
      <c r="J81" s="2">
        <v>101.9548622404109</v>
      </c>
      <c r="K81" s="2">
        <v>-8217.0805857331434</v>
      </c>
      <c r="L81" s="2">
        <v>-14456.3571717133</v>
      </c>
      <c r="M81" s="2">
        <v>-19309.12784969787</v>
      </c>
      <c r="N81" s="2">
        <v>-23191.344392085532</v>
      </c>
    </row>
    <row r="82" spans="1:14" x14ac:dyDescent="0.25">
      <c r="A82" s="59" t="s">
        <v>151</v>
      </c>
      <c r="B82" s="2">
        <v>136283.20515046889</v>
      </c>
      <c r="C82" s="2">
        <v>55668.768652576633</v>
      </c>
      <c r="D82" s="2">
        <v>1.4630000000000001</v>
      </c>
      <c r="E82" s="2">
        <v>-10241.03360242033</v>
      </c>
      <c r="F82" s="2">
        <v>-16730.71003815694</v>
      </c>
      <c r="G82" s="2">
        <v>-21597.967364959401</v>
      </c>
      <c r="H82" s="2">
        <v>-25383.611952472431</v>
      </c>
      <c r="I82" s="2">
        <v>-28412.127622482851</v>
      </c>
      <c r="J82" s="2">
        <v>-19326.580612451591</v>
      </c>
      <c r="K82" s="2">
        <v>-24518.321761040879</v>
      </c>
      <c r="L82" s="2">
        <v>-28412.127622482851</v>
      </c>
      <c r="M82" s="2">
        <v>-31440.643292493271</v>
      </c>
      <c r="N82" s="2">
        <v>-33863.455828501603</v>
      </c>
    </row>
    <row r="83" spans="1:14" x14ac:dyDescent="0.25">
      <c r="A83" s="59" t="s">
        <v>29</v>
      </c>
      <c r="B83" s="2">
        <v>123760.3705319549</v>
      </c>
      <c r="C83" s="2">
        <v>53993.382702345029</v>
      </c>
      <c r="D83" s="2">
        <v>1.4630000000000001</v>
      </c>
      <c r="E83" s="2">
        <v>-12739.925858360049</v>
      </c>
      <c r="F83" s="2">
        <v>-18633.276836072189</v>
      </c>
      <c r="G83" s="2">
        <v>-23053.290069356291</v>
      </c>
      <c r="H83" s="2">
        <v>-26491.078139688369</v>
      </c>
      <c r="I83" s="2">
        <v>-29241.30859595404</v>
      </c>
      <c r="J83" s="2">
        <v>-20990.617227157039</v>
      </c>
      <c r="K83" s="2">
        <v>-25705.298009326751</v>
      </c>
      <c r="L83" s="2">
        <v>-29241.30859595404</v>
      </c>
      <c r="M83" s="2">
        <v>-31991.539052219701</v>
      </c>
      <c r="N83" s="2">
        <v>-34191.723417232242</v>
      </c>
    </row>
    <row r="84" spans="1:14" x14ac:dyDescent="0.25">
      <c r="A84" s="59" t="s">
        <v>183</v>
      </c>
      <c r="B84" s="2">
        <v>212621.88931674519</v>
      </c>
      <c r="C84" s="2">
        <v>53925.750307459733</v>
      </c>
      <c r="D84" s="2">
        <v>1.4630000000000001</v>
      </c>
      <c r="E84" s="2">
        <v>16948.212798121989</v>
      </c>
      <c r="F84" s="2">
        <v>6823.360925896035</v>
      </c>
      <c r="G84" s="2">
        <v>-770.27797827343602</v>
      </c>
      <c r="H84" s="2">
        <v>-6676.4415704052444</v>
      </c>
      <c r="I84" s="2">
        <v>-11401.372444110701</v>
      </c>
      <c r="J84" s="2">
        <v>2773.4201770056529</v>
      </c>
      <c r="K84" s="2">
        <v>-5326.4613207751099</v>
      </c>
      <c r="L84" s="2">
        <v>-11401.37244411069</v>
      </c>
      <c r="M84" s="2">
        <v>-16126.303317816129</v>
      </c>
      <c r="N84" s="2">
        <v>-19906.248016780501</v>
      </c>
    </row>
    <row r="85" spans="1:14" x14ac:dyDescent="0.25">
      <c r="A85" s="59" t="s">
        <v>180</v>
      </c>
      <c r="B85" s="2">
        <v>198036.73560248781</v>
      </c>
      <c r="C85" s="2">
        <v>53359.05087443949</v>
      </c>
      <c r="D85" s="2">
        <v>1.4630000000000001</v>
      </c>
      <c r="E85" s="2">
        <v>12653.194326389779</v>
      </c>
      <c r="F85" s="2">
        <v>3222.8735834141771</v>
      </c>
      <c r="G85" s="2">
        <v>-3849.8669738175299</v>
      </c>
      <c r="H85" s="2">
        <v>-9350.8874072199687</v>
      </c>
      <c r="I85" s="2">
        <v>-13751.703753941931</v>
      </c>
      <c r="J85" s="2">
        <v>-549.254713776063</v>
      </c>
      <c r="K85" s="2">
        <v>-8093.5113081565514</v>
      </c>
      <c r="L85" s="2">
        <v>-13751.70375394192</v>
      </c>
      <c r="M85" s="2">
        <v>-18152.520100663871</v>
      </c>
      <c r="N85" s="2">
        <v>-21673.17317804143</v>
      </c>
    </row>
    <row r="86" spans="1:14" x14ac:dyDescent="0.25">
      <c r="A86" s="59" t="s">
        <v>185</v>
      </c>
      <c r="B86" s="2">
        <v>198382.96133256709</v>
      </c>
      <c r="C86" s="2">
        <v>52795.307213579777</v>
      </c>
      <c r="D86" s="2">
        <v>1.4630000000000001</v>
      </c>
      <c r="E86" s="2">
        <v>13332.34656394257</v>
      </c>
      <c r="F86" s="2">
        <v>3885.5388814393741</v>
      </c>
      <c r="G86" s="2">
        <v>-3199.566880438018</v>
      </c>
      <c r="H86" s="2">
        <v>-8710.2046952315504</v>
      </c>
      <c r="I86" s="2">
        <v>-13118.71494706637</v>
      </c>
      <c r="J86" s="2">
        <v>106.8158084380993</v>
      </c>
      <c r="K86" s="2">
        <v>-7450.6303375644566</v>
      </c>
      <c r="L86" s="2">
        <v>-13118.71494706637</v>
      </c>
      <c r="M86" s="2">
        <v>-17527.225198901189</v>
      </c>
      <c r="N86" s="2">
        <v>-21054.033400369059</v>
      </c>
    </row>
    <row r="87" spans="1:14" x14ac:dyDescent="0.25">
      <c r="A87" s="59" t="s">
        <v>223</v>
      </c>
      <c r="B87" s="2">
        <v>198741.26698878</v>
      </c>
      <c r="C87" s="2">
        <v>52678.573497757017</v>
      </c>
      <c r="D87" s="2">
        <v>1.4630000000000001</v>
      </c>
      <c r="E87" s="2">
        <v>13568.51549850298</v>
      </c>
      <c r="F87" s="2">
        <v>4104.6456418944144</v>
      </c>
      <c r="G87" s="2">
        <v>-2993.2567505620168</v>
      </c>
      <c r="H87" s="2">
        <v>-8513.8475002503546</v>
      </c>
      <c r="I87" s="2">
        <v>-12930.320100001019</v>
      </c>
      <c r="J87" s="2">
        <v>319.09769925098948</v>
      </c>
      <c r="K87" s="2">
        <v>-7251.9981860358748</v>
      </c>
      <c r="L87" s="2">
        <v>-12930.320100001019</v>
      </c>
      <c r="M87" s="2">
        <v>-17346.792699751681</v>
      </c>
      <c r="N87" s="2">
        <v>-20879.970779552219</v>
      </c>
    </row>
    <row r="88" spans="1:14" x14ac:dyDescent="0.25">
      <c r="A88" s="59" t="s">
        <v>179</v>
      </c>
      <c r="B88" s="2">
        <v>200604.13675365091</v>
      </c>
      <c r="C88" s="2">
        <v>52304.631023295333</v>
      </c>
      <c r="D88" s="2">
        <v>1.4630000000000001</v>
      </c>
      <c r="E88" s="2">
        <v>14563.414561254969</v>
      </c>
      <c r="F88" s="2">
        <v>5010.836620604925</v>
      </c>
      <c r="G88" s="2">
        <v>-2153.5968348826059</v>
      </c>
      <c r="H88" s="2">
        <v>-7725.9339669284673</v>
      </c>
      <c r="I88" s="2">
        <v>-12183.803672565149</v>
      </c>
      <c r="J88" s="2">
        <v>1189.805444344915</v>
      </c>
      <c r="K88" s="2">
        <v>-6452.2569081751208</v>
      </c>
      <c r="L88" s="2">
        <v>-12183.803672565149</v>
      </c>
      <c r="M88" s="2">
        <v>-16641.673378201831</v>
      </c>
      <c r="N88" s="2">
        <v>-20207.969142711179</v>
      </c>
    </row>
    <row r="89" spans="1:14" x14ac:dyDescent="0.25">
      <c r="A89" s="59" t="s">
        <v>363</v>
      </c>
      <c r="B89" s="2">
        <v>177734.30662232669</v>
      </c>
      <c r="C89" s="2">
        <v>51173.378305064252</v>
      </c>
      <c r="D89" s="2">
        <v>1.4630000000000001</v>
      </c>
      <c r="E89" s="2">
        <v>8071.3905690446336</v>
      </c>
      <c r="F89" s="2">
        <v>-392.14784154234798</v>
      </c>
      <c r="G89" s="2">
        <v>-6739.8016494825861</v>
      </c>
      <c r="H89" s="2">
        <v>-11676.86572232499</v>
      </c>
      <c r="I89" s="2">
        <v>-15626.516980598921</v>
      </c>
      <c r="J89" s="2">
        <v>-3777.563205777144</v>
      </c>
      <c r="K89" s="2">
        <v>-10548.393934246729</v>
      </c>
      <c r="L89" s="2">
        <v>-15626.516980598921</v>
      </c>
      <c r="M89" s="2">
        <v>-19576.168238872851</v>
      </c>
      <c r="N89" s="2">
        <v>-22735.889245491991</v>
      </c>
    </row>
    <row r="90" spans="1:14" x14ac:dyDescent="0.25">
      <c r="A90" s="59" t="s">
        <v>328</v>
      </c>
      <c r="B90" s="2">
        <v>192425.07272346219</v>
      </c>
      <c r="C90" s="2">
        <v>51065.066312652598</v>
      </c>
      <c r="D90" s="2">
        <v>1.4630000000000001</v>
      </c>
      <c r="E90" s="2">
        <v>13076.624595168139</v>
      </c>
      <c r="F90" s="2">
        <v>3913.5258940508938</v>
      </c>
      <c r="G90" s="2">
        <v>-2958.798131787044</v>
      </c>
      <c r="H90" s="2">
        <v>-8303.9390407721075</v>
      </c>
      <c r="I90" s="2">
        <v>-12580.051767960151</v>
      </c>
      <c r="J90" s="2">
        <v>248.2864136039934</v>
      </c>
      <c r="K90" s="2">
        <v>-7082.1925472898074</v>
      </c>
      <c r="L90" s="2">
        <v>-12580.051767960151</v>
      </c>
      <c r="M90" s="2">
        <v>-16856.164495148201</v>
      </c>
      <c r="N90" s="2">
        <v>-20277.054676898639</v>
      </c>
    </row>
    <row r="91" spans="1:14" x14ac:dyDescent="0.25">
      <c r="A91" s="59" t="s">
        <v>340</v>
      </c>
      <c r="B91" s="2">
        <v>162951.26887423551</v>
      </c>
      <c r="C91" s="2">
        <v>51034.706769148986</v>
      </c>
      <c r="D91" s="2">
        <v>1.4630000000000001</v>
      </c>
      <c r="E91" s="2">
        <v>3282.3828555961741</v>
      </c>
      <c r="F91" s="2">
        <v>-4477.2013765102747</v>
      </c>
      <c r="G91" s="2">
        <v>-10296.88955059012</v>
      </c>
      <c r="H91" s="2">
        <v>-14823.31368598554</v>
      </c>
      <c r="I91" s="2">
        <v>-18444.45299430189</v>
      </c>
      <c r="J91" s="2">
        <v>-7581.0350693528526</v>
      </c>
      <c r="K91" s="2">
        <v>-13788.702455038019</v>
      </c>
      <c r="L91" s="2">
        <v>-18444.45299430189</v>
      </c>
      <c r="M91" s="2">
        <v>-22065.592302618239</v>
      </c>
      <c r="N91" s="2">
        <v>-24962.503749271309</v>
      </c>
    </row>
    <row r="92" spans="1:14" x14ac:dyDescent="0.25">
      <c r="A92" s="59" t="s">
        <v>170</v>
      </c>
      <c r="B92" s="2">
        <v>201297.7155443955</v>
      </c>
      <c r="C92" s="2">
        <v>49975.729122089142</v>
      </c>
      <c r="D92" s="2">
        <v>1.4630000000000001</v>
      </c>
      <c r="E92" s="2">
        <v>17123.509392709359</v>
      </c>
      <c r="F92" s="2">
        <v>7537.9038905952839</v>
      </c>
      <c r="G92" s="2">
        <v>348.69976400973252</v>
      </c>
      <c r="H92" s="2">
        <v>-5242.9034455568108</v>
      </c>
      <c r="I92" s="2">
        <v>-9716.186013210041</v>
      </c>
      <c r="J92" s="2">
        <v>3703.6616897496569</v>
      </c>
      <c r="K92" s="2">
        <v>-3964.8227119415969</v>
      </c>
      <c r="L92" s="2">
        <v>-9716.186013210041</v>
      </c>
      <c r="M92" s="2">
        <v>-14189.468580863269</v>
      </c>
      <c r="N92" s="2">
        <v>-17768.09463498586</v>
      </c>
    </row>
    <row r="93" spans="1:14" x14ac:dyDescent="0.25">
      <c r="A93" s="59" t="s">
        <v>332</v>
      </c>
      <c r="B93" s="2">
        <v>185469.799424803</v>
      </c>
      <c r="C93" s="2">
        <v>49885.238141433212</v>
      </c>
      <c r="D93" s="2">
        <v>1.4630000000000001</v>
      </c>
      <c r="E93" s="2">
        <v>11938.02833350113</v>
      </c>
      <c r="F93" s="2">
        <v>3106.1331227962219</v>
      </c>
      <c r="G93" s="2">
        <v>-3517.7882852324551</v>
      </c>
      <c r="H93" s="2">
        <v>-8669.7271581436507</v>
      </c>
      <c r="I93" s="2">
        <v>-12791.278256472609</v>
      </c>
      <c r="J93" s="2">
        <v>-426.624961485737</v>
      </c>
      <c r="K93" s="2">
        <v>-7492.141130049662</v>
      </c>
      <c r="L93" s="2">
        <v>-12791.278256472609</v>
      </c>
      <c r="M93" s="2">
        <v>-16912.829354801561</v>
      </c>
      <c r="N93" s="2">
        <v>-20210.070233464729</v>
      </c>
    </row>
    <row r="94" spans="1:14" x14ac:dyDescent="0.25">
      <c r="A94" s="59" t="s">
        <v>168</v>
      </c>
      <c r="B94" s="2">
        <v>192517.06299495319</v>
      </c>
      <c r="C94" s="2">
        <v>48028.941183651958</v>
      </c>
      <c r="D94" s="2">
        <v>1.4630000000000001</v>
      </c>
      <c r="E94" s="2">
        <v>16143.41314799909</v>
      </c>
      <c r="F94" s="2">
        <v>6975.93395776322</v>
      </c>
      <c r="G94" s="2">
        <v>100.3245650863246</v>
      </c>
      <c r="H94" s="2">
        <v>-5247.3716292179306</v>
      </c>
      <c r="I94" s="2">
        <v>-9525.5285846613333</v>
      </c>
      <c r="J94" s="2">
        <v>3308.9422816688748</v>
      </c>
      <c r="K94" s="2">
        <v>-4025.041070519816</v>
      </c>
      <c r="L94" s="2">
        <v>-9525.5285846613333</v>
      </c>
      <c r="M94" s="2">
        <v>-13803.68554010474</v>
      </c>
      <c r="N94" s="2">
        <v>-17226.21110445946</v>
      </c>
    </row>
    <row r="95" spans="1:14" x14ac:dyDescent="0.25">
      <c r="A95" s="59" t="s">
        <v>975</v>
      </c>
      <c r="B95" s="2">
        <v>105393.6738605673</v>
      </c>
      <c r="C95" s="2">
        <v>47044.016562759803</v>
      </c>
      <c r="D95" s="2">
        <v>1.4630000000000001</v>
      </c>
      <c r="E95" s="2">
        <v>-11912.79194257072</v>
      </c>
      <c r="F95" s="2">
        <v>-16931.538316883441</v>
      </c>
      <c r="G95" s="2">
        <v>-20695.598097617989</v>
      </c>
      <c r="H95" s="2">
        <v>-23623.20014930041</v>
      </c>
      <c r="I95" s="2">
        <v>-25965.28179064635</v>
      </c>
      <c r="J95" s="2">
        <v>-18939.036866608531</v>
      </c>
      <c r="K95" s="2">
        <v>-22954.033966058709</v>
      </c>
      <c r="L95" s="2">
        <v>-25965.28179064635</v>
      </c>
      <c r="M95" s="2">
        <v>-28307.363431992289</v>
      </c>
      <c r="N95" s="2">
        <v>-30181.028745069041</v>
      </c>
    </row>
    <row r="96" spans="1:14" x14ac:dyDescent="0.25">
      <c r="A96" s="59" t="s">
        <v>189</v>
      </c>
      <c r="B96" s="2">
        <v>176577.1990601946</v>
      </c>
      <c r="C96" s="2">
        <v>47016.692218779703</v>
      </c>
      <c r="D96" s="2">
        <v>1.4630000000000001</v>
      </c>
      <c r="E96" s="2">
        <v>11842.374134618511</v>
      </c>
      <c r="F96" s="2">
        <v>3433.936084133049</v>
      </c>
      <c r="G96" s="2">
        <v>-2872.392453731045</v>
      </c>
      <c r="H96" s="2">
        <v>-7777.3146498475617</v>
      </c>
      <c r="I96" s="2">
        <v>-11701.25240674077</v>
      </c>
      <c r="J96" s="2">
        <v>70.560863938866532</v>
      </c>
      <c r="K96" s="2">
        <v>-6656.1895764494984</v>
      </c>
      <c r="L96" s="2">
        <v>-11701.25240674077</v>
      </c>
      <c r="M96" s="2">
        <v>-15625.19016363399</v>
      </c>
      <c r="N96" s="2">
        <v>-18764.340369148558</v>
      </c>
    </row>
    <row r="97" spans="1:14" x14ac:dyDescent="0.25">
      <c r="A97" s="59" t="s">
        <v>342</v>
      </c>
      <c r="B97" s="2">
        <v>149830.62459000721</v>
      </c>
      <c r="C97" s="2">
        <v>46982.897883991522</v>
      </c>
      <c r="D97" s="2">
        <v>1.4630000000000001</v>
      </c>
      <c r="E97" s="2">
        <v>2960.6436460108739</v>
      </c>
      <c r="F97" s="2">
        <v>-4174.1480011323292</v>
      </c>
      <c r="G97" s="2">
        <v>-9525.2417364897265</v>
      </c>
      <c r="H97" s="2">
        <v>-13687.203530656599</v>
      </c>
      <c r="I97" s="2">
        <v>-17016.772965990091</v>
      </c>
      <c r="J97" s="2">
        <v>-7028.0646599896063</v>
      </c>
      <c r="K97" s="2">
        <v>-12735.89797770416</v>
      </c>
      <c r="L97" s="2">
        <v>-17016.77296599008</v>
      </c>
      <c r="M97" s="2">
        <v>-20346.342401323582</v>
      </c>
      <c r="N97" s="2">
        <v>-23009.997949590372</v>
      </c>
    </row>
    <row r="98" spans="1:14" x14ac:dyDescent="0.25">
      <c r="A98" s="59" t="s">
        <v>331</v>
      </c>
      <c r="B98" s="2">
        <v>180328.37579966779</v>
      </c>
      <c r="C98" s="2">
        <v>46814.980567114311</v>
      </c>
      <c r="D98" s="2">
        <v>1.4630000000000001</v>
      </c>
      <c r="E98" s="2">
        <v>13294.47803277497</v>
      </c>
      <c r="F98" s="2">
        <v>4707.4125185050734</v>
      </c>
      <c r="G98" s="2">
        <v>-1732.88661719735</v>
      </c>
      <c r="H98" s="2">
        <v>-6742.0081671881198</v>
      </c>
      <c r="I98" s="2">
        <v>-10749.30540718074</v>
      </c>
      <c r="J98" s="2">
        <v>1272.586312797117</v>
      </c>
      <c r="K98" s="2">
        <v>-5597.0660986188013</v>
      </c>
      <c r="L98" s="2">
        <v>-10749.30540718074</v>
      </c>
      <c r="M98" s="2">
        <v>-14756.60264717336</v>
      </c>
      <c r="N98" s="2">
        <v>-17962.440439167451</v>
      </c>
    </row>
    <row r="99" spans="1:14" x14ac:dyDescent="0.25">
      <c r="A99" s="59" t="s">
        <v>163</v>
      </c>
      <c r="B99" s="2">
        <v>188444.1461337322</v>
      </c>
      <c r="C99" s="2">
        <v>46482.781438046914</v>
      </c>
      <c r="D99" s="2">
        <v>1.4630000000000001</v>
      </c>
      <c r="E99" s="2">
        <v>16331.933939863829</v>
      </c>
      <c r="F99" s="2">
        <v>7358.4031715908714</v>
      </c>
      <c r="G99" s="2">
        <v>628.25509538615006</v>
      </c>
      <c r="H99" s="2">
        <v>-4606.3045194397419</v>
      </c>
      <c r="I99" s="2">
        <v>-8793.9522113004641</v>
      </c>
      <c r="J99" s="2">
        <v>3768.9908642816949</v>
      </c>
      <c r="K99" s="2">
        <v>-3409.8337503366779</v>
      </c>
      <c r="L99" s="2">
        <v>-8793.9522113004568</v>
      </c>
      <c r="M99" s="2">
        <v>-12981.59990316117</v>
      </c>
      <c r="N99" s="2">
        <v>-16331.71805664975</v>
      </c>
    </row>
    <row r="100" spans="1:14" x14ac:dyDescent="0.25">
      <c r="A100" s="59" t="s">
        <v>370</v>
      </c>
      <c r="B100" s="2">
        <v>171746.42046978619</v>
      </c>
      <c r="C100" s="2">
        <v>46325.376774293363</v>
      </c>
      <c r="D100" s="2">
        <v>1.4630000000000001</v>
      </c>
      <c r="E100" s="2">
        <v>10923.43004896869</v>
      </c>
      <c r="F100" s="2">
        <v>2745.0290742169668</v>
      </c>
      <c r="G100" s="2">
        <v>-3388.771656846824</v>
      </c>
      <c r="H100" s="2">
        <v>-8159.5055587853276</v>
      </c>
      <c r="I100" s="2">
        <v>-11976.092680336131</v>
      </c>
      <c r="J100" s="2">
        <v>-526.33131568371755</v>
      </c>
      <c r="K100" s="2">
        <v>-7069.0520954850936</v>
      </c>
      <c r="L100" s="2">
        <v>-11976.092680336131</v>
      </c>
      <c r="M100" s="2">
        <v>-15792.67980188693</v>
      </c>
      <c r="N100" s="2">
        <v>-18845.949499127579</v>
      </c>
    </row>
    <row r="101" spans="1:14" x14ac:dyDescent="0.25">
      <c r="A101" s="59" t="s">
        <v>164</v>
      </c>
      <c r="B101" s="2">
        <v>228456.028016917</v>
      </c>
      <c r="C101" s="2">
        <v>45966.628058664603</v>
      </c>
      <c r="D101" s="2">
        <v>1.4630000000000001</v>
      </c>
      <c r="E101" s="2">
        <v>30185.381280307731</v>
      </c>
      <c r="F101" s="2">
        <v>19306.52280331168</v>
      </c>
      <c r="G101" s="2">
        <v>11147.378945564649</v>
      </c>
      <c r="H101" s="2">
        <v>4801.3781673169506</v>
      </c>
      <c r="I101" s="2">
        <v>-275.42245528120111</v>
      </c>
      <c r="J101" s="2">
        <v>14954.97941251327</v>
      </c>
      <c r="K101" s="2">
        <v>6251.8926309164308</v>
      </c>
      <c r="L101" s="2">
        <v>-275.42245528120111</v>
      </c>
      <c r="M101" s="2">
        <v>-5352.2230778793601</v>
      </c>
      <c r="N101" s="2">
        <v>-9413.6635759578785</v>
      </c>
    </row>
    <row r="102" spans="1:14" x14ac:dyDescent="0.25">
      <c r="A102" s="59" t="s">
        <v>361</v>
      </c>
      <c r="B102" s="2">
        <v>163042.28291079809</v>
      </c>
      <c r="C102" s="2">
        <v>45697.977443259981</v>
      </c>
      <c r="D102" s="2">
        <v>1.4630000000000001</v>
      </c>
      <c r="E102" s="2">
        <v>8649.4501936727247</v>
      </c>
      <c r="F102" s="2">
        <v>885.53195982519537</v>
      </c>
      <c r="G102" s="2">
        <v>-4937.4067155604498</v>
      </c>
      <c r="H102" s="2">
        <v>-9466.3590186381771</v>
      </c>
      <c r="I102" s="2">
        <v>-13089.520861100351</v>
      </c>
      <c r="J102" s="2">
        <v>-2220.0353337138149</v>
      </c>
      <c r="K102" s="2">
        <v>-8431.1699207918355</v>
      </c>
      <c r="L102" s="2">
        <v>-13089.520861100351</v>
      </c>
      <c r="M102" s="2">
        <v>-16712.682703562539</v>
      </c>
      <c r="N102" s="2">
        <v>-19611.212177532281</v>
      </c>
    </row>
    <row r="103" spans="1:14" x14ac:dyDescent="0.25">
      <c r="A103" s="59" t="s">
        <v>337</v>
      </c>
      <c r="B103" s="2">
        <v>168736.32917953041</v>
      </c>
      <c r="C103" s="2">
        <v>45603.110949294598</v>
      </c>
      <c r="D103" s="2">
        <v>1.4630000000000001</v>
      </c>
      <c r="E103" s="2">
        <v>10642.332110548859</v>
      </c>
      <c r="F103" s="2">
        <v>2607.268816285512</v>
      </c>
      <c r="G103" s="2">
        <v>-3419.0286544120031</v>
      </c>
      <c r="H103" s="2">
        <v>-8106.1489093989576</v>
      </c>
      <c r="I103" s="2">
        <v>-11855.845113388519</v>
      </c>
      <c r="J103" s="2">
        <v>-606.75650141982624</v>
      </c>
      <c r="K103" s="2">
        <v>-7034.8071368305027</v>
      </c>
      <c r="L103" s="2">
        <v>-11855.845113388519</v>
      </c>
      <c r="M103" s="2">
        <v>-15605.54131737808</v>
      </c>
      <c r="N103" s="2">
        <v>-18605.298280569728</v>
      </c>
    </row>
    <row r="104" spans="1:14" x14ac:dyDescent="0.25">
      <c r="A104" s="59" t="s">
        <v>128</v>
      </c>
      <c r="B104" s="2">
        <v>168864.1714762047</v>
      </c>
      <c r="C104" s="2">
        <v>44955.725255999307</v>
      </c>
      <c r="D104" s="2">
        <v>1.4630000000000001</v>
      </c>
      <c r="E104" s="2">
        <v>11332.331902735599</v>
      </c>
      <c r="F104" s="2">
        <v>3291.180880059183</v>
      </c>
      <c r="G104" s="2">
        <v>-2739.68238694813</v>
      </c>
      <c r="H104" s="2">
        <v>-7430.353816842704</v>
      </c>
      <c r="I104" s="2">
        <v>-11182.89096075837</v>
      </c>
      <c r="J104" s="2">
        <v>74.720470988620946</v>
      </c>
      <c r="K104" s="2">
        <v>-6358.2003471525086</v>
      </c>
      <c r="L104" s="2">
        <v>-11182.890960758359</v>
      </c>
      <c r="M104" s="2">
        <v>-14935.428104674031</v>
      </c>
      <c r="N104" s="2">
        <v>-17937.45781980655</v>
      </c>
    </row>
    <row r="105" spans="1:14" x14ac:dyDescent="0.25">
      <c r="A105" s="59" t="s">
        <v>335</v>
      </c>
      <c r="B105" s="2">
        <v>167567.53991802791</v>
      </c>
      <c r="C105" s="2">
        <v>44515.244646873492</v>
      </c>
      <c r="D105" s="2">
        <v>1.4630000000000001</v>
      </c>
      <c r="E105" s="2">
        <v>11340.601992469141</v>
      </c>
      <c r="F105" s="2">
        <v>3361.1953297059081</v>
      </c>
      <c r="G105" s="2">
        <v>-2623.3596673665161</v>
      </c>
      <c r="H105" s="2">
        <v>-7278.0135539784023</v>
      </c>
      <c r="I105" s="2">
        <v>-11001.73666326791</v>
      </c>
      <c r="J105" s="2">
        <v>169.43266460061571</v>
      </c>
      <c r="K105" s="2">
        <v>-6214.0926656099691</v>
      </c>
      <c r="L105" s="2">
        <v>-11001.73666326791</v>
      </c>
      <c r="M105" s="2">
        <v>-14725.45977255742</v>
      </c>
      <c r="N105" s="2">
        <v>-17704.43825998903</v>
      </c>
    </row>
    <row r="106" spans="1:14" x14ac:dyDescent="0.25">
      <c r="A106" s="59" t="s">
        <v>982</v>
      </c>
      <c r="B106" s="2">
        <v>130563.07830327839</v>
      </c>
      <c r="C106" s="2">
        <v>43953.81184068328</v>
      </c>
      <c r="D106" s="2">
        <v>1.4630000000000001</v>
      </c>
      <c r="E106" s="2">
        <v>-432.7857395904939</v>
      </c>
      <c r="F106" s="2">
        <v>-6650.0751826037522</v>
      </c>
      <c r="G106" s="2">
        <v>-11313.04226486369</v>
      </c>
      <c r="H106" s="2">
        <v>-14939.79443995476</v>
      </c>
      <c r="I106" s="2">
        <v>-17841.196180027611</v>
      </c>
      <c r="J106" s="2">
        <v>-9136.9909598090526</v>
      </c>
      <c r="K106" s="2">
        <v>-14110.82251421965</v>
      </c>
      <c r="L106" s="2">
        <v>-17841.196180027611</v>
      </c>
      <c r="M106" s="2">
        <v>-20742.597920100459</v>
      </c>
      <c r="N106" s="2">
        <v>-23063.719312158741</v>
      </c>
    </row>
    <row r="107" spans="1:14" x14ac:dyDescent="0.25">
      <c r="A107" s="59" t="s">
        <v>171</v>
      </c>
      <c r="B107" s="2">
        <v>220959.31035213469</v>
      </c>
      <c r="C107" s="2">
        <v>43833.827122045979</v>
      </c>
      <c r="D107" s="2">
        <v>1.4630000000000001</v>
      </c>
      <c r="E107" s="2">
        <v>29819.27632866559</v>
      </c>
      <c r="F107" s="2">
        <v>19297.404407135371</v>
      </c>
      <c r="G107" s="2">
        <v>11406.000465987699</v>
      </c>
      <c r="H107" s="2">
        <v>5268.2418450950718</v>
      </c>
      <c r="I107" s="2">
        <v>358.03494838096231</v>
      </c>
      <c r="J107" s="2">
        <v>15088.65563852328</v>
      </c>
      <c r="K107" s="2">
        <v>6671.1581012991082</v>
      </c>
      <c r="L107" s="2">
        <v>358.03494838096958</v>
      </c>
      <c r="M107" s="2">
        <v>-4552.1719483331326</v>
      </c>
      <c r="N107" s="2">
        <v>-8480.3374657044187</v>
      </c>
    </row>
    <row r="108" spans="1:14" x14ac:dyDescent="0.25">
      <c r="A108" s="59" t="s">
        <v>336</v>
      </c>
      <c r="B108" s="2">
        <v>149599.09456468039</v>
      </c>
      <c r="C108" s="2">
        <v>43778.580197162388</v>
      </c>
      <c r="D108" s="2">
        <v>1.4630000000000001</v>
      </c>
      <c r="E108" s="2">
        <v>6087.784657731092</v>
      </c>
      <c r="F108" s="2">
        <v>-1035.9817501108339</v>
      </c>
      <c r="G108" s="2">
        <v>-6378.8065559922761</v>
      </c>
      <c r="H108" s="2">
        <v>-10534.33696056673</v>
      </c>
      <c r="I108" s="2">
        <v>-13858.761284226301</v>
      </c>
      <c r="J108" s="2">
        <v>-3885.488313247602</v>
      </c>
      <c r="K108" s="2">
        <v>-9584.5014395211401</v>
      </c>
      <c r="L108" s="2">
        <v>-13858.761284226301</v>
      </c>
      <c r="M108" s="2">
        <v>-17183.185607885858</v>
      </c>
      <c r="N108" s="2">
        <v>-19842.72506681352</v>
      </c>
    </row>
    <row r="109" spans="1:14" x14ac:dyDescent="0.25">
      <c r="A109" s="59" t="s">
        <v>154</v>
      </c>
      <c r="B109" s="2">
        <v>176990.88923163831</v>
      </c>
      <c r="C109" s="2">
        <v>43677.584825798243</v>
      </c>
      <c r="D109" s="2">
        <v>1.4630000000000001</v>
      </c>
      <c r="E109" s="2">
        <v>15319.37825141451</v>
      </c>
      <c r="F109" s="2">
        <v>6891.2406689555501</v>
      </c>
      <c r="G109" s="2">
        <v>570.1374821113277</v>
      </c>
      <c r="H109" s="2">
        <v>-4346.2761076563984</v>
      </c>
      <c r="I109" s="2">
        <v>-8279.4069794705865</v>
      </c>
      <c r="J109" s="2">
        <v>3519.9856359719629</v>
      </c>
      <c r="K109" s="2">
        <v>-3222.5244299952101</v>
      </c>
      <c r="L109" s="2">
        <v>-8279.4069794705865</v>
      </c>
      <c r="M109" s="2">
        <v>-12212.537851284769</v>
      </c>
      <c r="N109" s="2">
        <v>-15359.042548736121</v>
      </c>
    </row>
    <row r="110" spans="1:14" x14ac:dyDescent="0.25">
      <c r="A110" s="59" t="s">
        <v>609</v>
      </c>
      <c r="B110" s="2">
        <v>94640.335367983294</v>
      </c>
      <c r="C110" s="2">
        <v>42489.499220107587</v>
      </c>
      <c r="D110" s="2">
        <v>1.4630000000000001</v>
      </c>
      <c r="E110" s="2">
        <v>-10942.720764113161</v>
      </c>
      <c r="F110" s="2">
        <v>-15449.40340068379</v>
      </c>
      <c r="G110" s="2">
        <v>-18829.41537811176</v>
      </c>
      <c r="H110" s="2">
        <v>-21458.31358277797</v>
      </c>
      <c r="I110" s="2">
        <v>-23561.432146510931</v>
      </c>
      <c r="J110" s="2">
        <v>-17252.076455312039</v>
      </c>
      <c r="K110" s="2">
        <v>-20857.422564568551</v>
      </c>
      <c r="L110" s="2">
        <v>-23561.432146510931</v>
      </c>
      <c r="M110" s="2">
        <v>-25664.55071024389</v>
      </c>
      <c r="N110" s="2">
        <v>-27347.045561230261</v>
      </c>
    </row>
    <row r="111" spans="1:14" x14ac:dyDescent="0.25">
      <c r="A111" s="59" t="s">
        <v>978</v>
      </c>
      <c r="B111" s="2">
        <v>161193.59290761579</v>
      </c>
      <c r="C111" s="2">
        <v>41952.77637225033</v>
      </c>
      <c r="D111" s="2">
        <v>1.4630000000000001</v>
      </c>
      <c r="E111" s="2">
        <v>11778.4212636216</v>
      </c>
      <c r="F111" s="2">
        <v>4102.5358870684649</v>
      </c>
      <c r="G111" s="2">
        <v>-1654.3781453463821</v>
      </c>
      <c r="H111" s="2">
        <v>-6131.9779483357124</v>
      </c>
      <c r="I111" s="2">
        <v>-9714.0577907271727</v>
      </c>
      <c r="J111" s="2">
        <v>1032.1817364472149</v>
      </c>
      <c r="K111" s="2">
        <v>-5108.5265647952911</v>
      </c>
      <c r="L111" s="2">
        <v>-9714.057790727169</v>
      </c>
      <c r="M111" s="2">
        <v>-13296.137633118629</v>
      </c>
      <c r="N111" s="2">
        <v>-16161.8015070318</v>
      </c>
    </row>
    <row r="112" spans="1:14" x14ac:dyDescent="0.25">
      <c r="A112" s="59" t="s">
        <v>188</v>
      </c>
      <c r="B112" s="2">
        <v>152661.185219437</v>
      </c>
      <c r="C112" s="2">
        <v>41823.960265621477</v>
      </c>
      <c r="D112" s="2">
        <v>1.4630000000000001</v>
      </c>
      <c r="E112" s="2">
        <v>9063.1014741908439</v>
      </c>
      <c r="F112" s="2">
        <v>1793.521225646226</v>
      </c>
      <c r="G112" s="2">
        <v>-3658.6639607622351</v>
      </c>
      <c r="H112" s="2">
        <v>-7899.2524390799299</v>
      </c>
      <c r="I112" s="2">
        <v>-11291.723221734081</v>
      </c>
      <c r="J112" s="2">
        <v>-1114.310873771617</v>
      </c>
      <c r="K112" s="2">
        <v>-6929.9750726073107</v>
      </c>
      <c r="L112" s="2">
        <v>-11291.723221734081</v>
      </c>
      <c r="M112" s="2">
        <v>-14684.194004388241</v>
      </c>
      <c r="N112" s="2">
        <v>-17398.170630511559</v>
      </c>
    </row>
    <row r="113" spans="1:14" x14ac:dyDescent="0.25">
      <c r="A113" s="59" t="s">
        <v>977</v>
      </c>
      <c r="B113" s="2">
        <v>90728.772614328249</v>
      </c>
      <c r="C113" s="2">
        <v>41592.751966584387</v>
      </c>
      <c r="D113" s="2">
        <v>1.4630000000000001</v>
      </c>
      <c r="E113" s="2">
        <v>-11349.827761808299</v>
      </c>
      <c r="F113" s="2">
        <v>-15670.245505347741</v>
      </c>
      <c r="G113" s="2">
        <v>-18910.558813002321</v>
      </c>
      <c r="H113" s="2">
        <v>-21430.802496733661</v>
      </c>
      <c r="I113" s="2">
        <v>-23446.997443718741</v>
      </c>
      <c r="J113" s="2">
        <v>-17398.412602763521</v>
      </c>
      <c r="K113" s="2">
        <v>-20854.746797595071</v>
      </c>
      <c r="L113" s="2">
        <v>-23446.997443718741</v>
      </c>
      <c r="M113" s="2">
        <v>-25463.192390703811</v>
      </c>
      <c r="N113" s="2">
        <v>-27076.14834829187</v>
      </c>
    </row>
    <row r="114" spans="1:14" x14ac:dyDescent="0.25">
      <c r="A114" s="59" t="s">
        <v>993</v>
      </c>
      <c r="B114" s="2">
        <v>131534.6176804181</v>
      </c>
      <c r="C114" s="2">
        <v>41544.150819038266</v>
      </c>
      <c r="D114" s="2">
        <v>1.4630000000000001</v>
      </c>
      <c r="E114" s="2">
        <v>2300.7217411010929</v>
      </c>
      <c r="F114" s="2">
        <v>-3962.8314817759601</v>
      </c>
      <c r="G114" s="2">
        <v>-8660.4963989337484</v>
      </c>
      <c r="H114" s="2">
        <v>-12314.23577894536</v>
      </c>
      <c r="I114" s="2">
        <v>-15237.227282954649</v>
      </c>
      <c r="J114" s="2">
        <v>-6468.2527709267742</v>
      </c>
      <c r="K114" s="2">
        <v>-11479.095349228421</v>
      </c>
      <c r="L114" s="2">
        <v>-15237.227282954649</v>
      </c>
      <c r="M114" s="2">
        <v>-18160.218786963938</v>
      </c>
      <c r="N114" s="2">
        <v>-20498.611990171368</v>
      </c>
    </row>
    <row r="115" spans="1:14" x14ac:dyDescent="0.25">
      <c r="A115" s="59" t="s">
        <v>344</v>
      </c>
      <c r="B115" s="2">
        <v>160143.602665774</v>
      </c>
      <c r="C115" s="2">
        <v>41482.373408232517</v>
      </c>
      <c r="D115" s="2">
        <v>1.4630000000000001</v>
      </c>
      <c r="E115" s="2">
        <v>11898.82748035881</v>
      </c>
      <c r="F115" s="2">
        <v>4272.9416391314726</v>
      </c>
      <c r="G115" s="2">
        <v>-1446.472741789024</v>
      </c>
      <c r="H115" s="2">
        <v>-5894.9061491716348</v>
      </c>
      <c r="I115" s="2">
        <v>-9453.6528750777215</v>
      </c>
      <c r="J115" s="2">
        <v>1222.5873026405461</v>
      </c>
      <c r="K115" s="2">
        <v>-4878.1213703413232</v>
      </c>
      <c r="L115" s="2">
        <v>-9453.6528750777215</v>
      </c>
      <c r="M115" s="2">
        <v>-13012.39960098381</v>
      </c>
      <c r="N115" s="2">
        <v>-15859.39698170868</v>
      </c>
    </row>
    <row r="116" spans="1:14" x14ac:dyDescent="0.25">
      <c r="A116" s="59" t="s">
        <v>611</v>
      </c>
      <c r="B116" s="2">
        <v>94003.968594605758</v>
      </c>
      <c r="C116" s="2">
        <v>41452.639257808463</v>
      </c>
      <c r="D116" s="2">
        <v>1.4630000000000001</v>
      </c>
      <c r="E116" s="2">
        <v>-10117.98305960654</v>
      </c>
      <c r="F116" s="2">
        <v>-14594.362516492531</v>
      </c>
      <c r="G116" s="2">
        <v>-17951.64710915702</v>
      </c>
      <c r="H116" s="2">
        <v>-20562.868459007179</v>
      </c>
      <c r="I116" s="2">
        <v>-22651.845538887301</v>
      </c>
      <c r="J116" s="2">
        <v>-16384.914299246921</v>
      </c>
      <c r="K116" s="2">
        <v>-19966.017864755711</v>
      </c>
      <c r="L116" s="2">
        <v>-22651.845538887301</v>
      </c>
      <c r="M116" s="2">
        <v>-24740.82261876743</v>
      </c>
      <c r="N116" s="2">
        <v>-26412.00428267154</v>
      </c>
    </row>
    <row r="117" spans="1:14" x14ac:dyDescent="0.25">
      <c r="A117" s="59" t="s">
        <v>369</v>
      </c>
      <c r="B117" s="2">
        <v>154636.70547544479</v>
      </c>
      <c r="C117" s="2">
        <v>41267.595795007481</v>
      </c>
      <c r="D117" s="2">
        <v>1.4630000000000001</v>
      </c>
      <c r="E117" s="2">
        <v>10277.97269680747</v>
      </c>
      <c r="F117" s="2">
        <v>2914.320055119621</v>
      </c>
      <c r="G117" s="2">
        <v>-2608.419426146269</v>
      </c>
      <c r="H117" s="2">
        <v>-6903.8834671308496</v>
      </c>
      <c r="I117" s="2">
        <v>-10340.254699918511</v>
      </c>
      <c r="J117" s="2">
        <v>-31.141001555522958</v>
      </c>
      <c r="K117" s="2">
        <v>-5922.0631149058026</v>
      </c>
      <c r="L117" s="2">
        <v>-10340.254699918511</v>
      </c>
      <c r="M117" s="2">
        <v>-13776.625932706171</v>
      </c>
      <c r="N117" s="2">
        <v>-16525.72291893631</v>
      </c>
    </row>
    <row r="118" spans="1:14" x14ac:dyDescent="0.25">
      <c r="A118" s="59" t="s">
        <v>182</v>
      </c>
      <c r="B118" s="2">
        <v>155446.7850273597</v>
      </c>
      <c r="C118" s="2">
        <v>41161.690891021302</v>
      </c>
      <c r="D118" s="2">
        <v>1.4630000000000001</v>
      </c>
      <c r="E118" s="2">
        <v>10653.904118098601</v>
      </c>
      <c r="F118" s="2">
        <v>3251.6762596529011</v>
      </c>
      <c r="G118" s="2">
        <v>-2299.994634181377</v>
      </c>
      <c r="H118" s="2">
        <v>-6617.9608849413708</v>
      </c>
      <c r="I118" s="2">
        <v>-10072.33388554936</v>
      </c>
      <c r="J118" s="2">
        <v>290.78511627462291</v>
      </c>
      <c r="K118" s="2">
        <v>-5630.99717048194</v>
      </c>
      <c r="L118" s="2">
        <v>-10072.33388554936</v>
      </c>
      <c r="M118" s="2">
        <v>-13526.70688615735</v>
      </c>
      <c r="N118" s="2">
        <v>-16290.20528664375</v>
      </c>
    </row>
    <row r="119" spans="1:14" x14ac:dyDescent="0.25">
      <c r="A119" s="59" t="s">
        <v>616</v>
      </c>
      <c r="B119" s="2">
        <v>155692.13028845671</v>
      </c>
      <c r="C119" s="2">
        <v>41153.388194780091</v>
      </c>
      <c r="D119" s="2">
        <v>1.4630000000000001</v>
      </c>
      <c r="E119" s="2">
        <v>10743.9885680388</v>
      </c>
      <c r="F119" s="2">
        <v>3330.0776019218169</v>
      </c>
      <c r="G119" s="2">
        <v>-2230.3556226659198</v>
      </c>
      <c r="H119" s="2">
        <v>-6555.1370195674972</v>
      </c>
      <c r="I119" s="2">
        <v>-10014.962137088751</v>
      </c>
      <c r="J119" s="2">
        <v>364.51321547502448</v>
      </c>
      <c r="K119" s="2">
        <v>-5566.6155574185614</v>
      </c>
      <c r="L119" s="2">
        <v>-10014.962137088751</v>
      </c>
      <c r="M119" s="2">
        <v>-13474.787254610021</v>
      </c>
      <c r="N119" s="2">
        <v>-16242.647348627021</v>
      </c>
    </row>
    <row r="120" spans="1:14" x14ac:dyDescent="0.25">
      <c r="A120" s="59" t="s">
        <v>343</v>
      </c>
      <c r="B120" s="2">
        <v>170861.11571256339</v>
      </c>
      <c r="C120" s="2">
        <v>41145.809026351599</v>
      </c>
      <c r="D120" s="2">
        <v>1.4630000000000001</v>
      </c>
      <c r="E120" s="2">
        <v>15807.896211169549</v>
      </c>
      <c r="F120" s="2">
        <v>7671.6526058093878</v>
      </c>
      <c r="G120" s="2">
        <v>1569.469901789264</v>
      </c>
      <c r="H120" s="2">
        <v>-3176.672201337497</v>
      </c>
      <c r="I120" s="2">
        <v>-6973.5858838389104</v>
      </c>
      <c r="J120" s="2">
        <v>4417.1551636653166</v>
      </c>
      <c r="K120" s="2">
        <v>-2091.839720622811</v>
      </c>
      <c r="L120" s="2">
        <v>-6973.5858838389104</v>
      </c>
      <c r="M120" s="2">
        <v>-10770.499566340321</v>
      </c>
      <c r="N120" s="2">
        <v>-13808.030512341449</v>
      </c>
    </row>
    <row r="121" spans="1:14" x14ac:dyDescent="0.25">
      <c r="A121" s="59" t="s">
        <v>365</v>
      </c>
      <c r="B121" s="2">
        <v>151964.77645435609</v>
      </c>
      <c r="C121" s="2">
        <v>40421.556364771983</v>
      </c>
      <c r="D121" s="2">
        <v>1.4630000000000001</v>
      </c>
      <c r="E121" s="2">
        <v>10233.3691200134</v>
      </c>
      <c r="F121" s="2">
        <v>2996.951193615489</v>
      </c>
      <c r="G121" s="2">
        <v>-2430.3622511829449</v>
      </c>
      <c r="H121" s="2">
        <v>-6651.6060415817255</v>
      </c>
      <c r="I121" s="2">
        <v>-10028.601073900751</v>
      </c>
      <c r="J121" s="2">
        <v>102.3840230563292</v>
      </c>
      <c r="K121" s="2">
        <v>-5686.7503180620042</v>
      </c>
      <c r="L121" s="2">
        <v>-10028.601073900751</v>
      </c>
      <c r="M121" s="2">
        <v>-13405.596106219769</v>
      </c>
      <c r="N121" s="2">
        <v>-16107.192132075001</v>
      </c>
    </row>
    <row r="122" spans="1:14" x14ac:dyDescent="0.25">
      <c r="A122" s="59" t="s">
        <v>219</v>
      </c>
      <c r="B122" s="2">
        <v>150355.19704858321</v>
      </c>
      <c r="C122" s="2">
        <v>40108.496557053928</v>
      </c>
      <c r="D122" s="2">
        <v>1.4630000000000001</v>
      </c>
      <c r="E122" s="2">
        <v>10009.90245914049</v>
      </c>
      <c r="F122" s="2">
        <v>2850.1311711127132</v>
      </c>
      <c r="G122" s="2">
        <v>-2519.6972949081169</v>
      </c>
      <c r="H122" s="2">
        <v>-6696.2305462576551</v>
      </c>
      <c r="I122" s="2">
        <v>-10037.45714733728</v>
      </c>
      <c r="J122" s="2">
        <v>-13.77734409839468</v>
      </c>
      <c r="K122" s="2">
        <v>-5741.5943745206168</v>
      </c>
      <c r="L122" s="2">
        <v>-10037.45714733728</v>
      </c>
      <c r="M122" s="2">
        <v>-13378.683748416899</v>
      </c>
      <c r="N122" s="2">
        <v>-16051.66502928061</v>
      </c>
    </row>
    <row r="123" spans="1:14" x14ac:dyDescent="0.25">
      <c r="A123" s="59" t="s">
        <v>388</v>
      </c>
      <c r="B123" s="2">
        <v>149624.50764975001</v>
      </c>
      <c r="C123" s="2">
        <v>39701.016234517192</v>
      </c>
      <c r="D123" s="2">
        <v>1.4630000000000001</v>
      </c>
      <c r="E123" s="2">
        <v>10173.8196487328</v>
      </c>
      <c r="F123" s="2">
        <v>3048.8430939828031</v>
      </c>
      <c r="G123" s="2">
        <v>-2294.8893220796958</v>
      </c>
      <c r="H123" s="2">
        <v>-6451.1256456838601</v>
      </c>
      <c r="I123" s="2">
        <v>-9776.1147045671969</v>
      </c>
      <c r="J123" s="2">
        <v>198.85247208280629</v>
      </c>
      <c r="K123" s="2">
        <v>-5501.1287717171936</v>
      </c>
      <c r="L123" s="2">
        <v>-9776.1147045671933</v>
      </c>
      <c r="M123" s="2">
        <v>-13101.10376345053</v>
      </c>
      <c r="N123" s="2">
        <v>-15761.09501055719</v>
      </c>
    </row>
    <row r="124" spans="1:14" x14ac:dyDescent="0.25">
      <c r="A124" s="59" t="s">
        <v>368</v>
      </c>
      <c r="B124" s="2">
        <v>148897.87105996831</v>
      </c>
      <c r="C124" s="2">
        <v>39536.993921174573</v>
      </c>
      <c r="D124" s="2">
        <v>1.4630000000000001</v>
      </c>
      <c r="E124" s="2">
        <v>10095.629765481541</v>
      </c>
      <c r="F124" s="2">
        <v>3005.2549531020918</v>
      </c>
      <c r="G124" s="2">
        <v>-2312.5261561824882</v>
      </c>
      <c r="H124" s="2">
        <v>-6448.5781300704984</v>
      </c>
      <c r="I124" s="2">
        <v>-9757.4197091809037</v>
      </c>
      <c r="J124" s="2">
        <v>169.10502815031941</v>
      </c>
      <c r="K124" s="2">
        <v>-5503.1948217532408</v>
      </c>
      <c r="L124" s="2">
        <v>-9757.4197091809037</v>
      </c>
      <c r="M124" s="2">
        <v>-13066.261288291311</v>
      </c>
      <c r="N124" s="2">
        <v>-15713.334551579641</v>
      </c>
    </row>
    <row r="125" spans="1:14" x14ac:dyDescent="0.25">
      <c r="A125" s="59" t="s">
        <v>334</v>
      </c>
      <c r="B125" s="2">
        <v>151812.22576609621</v>
      </c>
      <c r="C125" s="2">
        <v>39475.626490561823</v>
      </c>
      <c r="D125" s="2">
        <v>1.4630000000000001</v>
      </c>
      <c r="E125" s="2">
        <v>11128.44876480359</v>
      </c>
      <c r="F125" s="2">
        <v>3899.295156894244</v>
      </c>
      <c r="G125" s="2">
        <v>-1522.570049037764</v>
      </c>
      <c r="H125" s="2">
        <v>-5739.5763203182141</v>
      </c>
      <c r="I125" s="2">
        <v>-9113.1813373425757</v>
      </c>
      <c r="J125" s="2">
        <v>1007.633713730509</v>
      </c>
      <c r="K125" s="2">
        <v>-4775.689172596969</v>
      </c>
      <c r="L125" s="2">
        <v>-9113.1813373425721</v>
      </c>
      <c r="M125" s="2">
        <v>-12486.78635436693</v>
      </c>
      <c r="N125" s="2">
        <v>-15185.67036798642</v>
      </c>
    </row>
    <row r="126" spans="1:14" x14ac:dyDescent="0.25">
      <c r="A126" s="59" t="s">
        <v>174</v>
      </c>
      <c r="B126" s="2">
        <v>156261.55312985601</v>
      </c>
      <c r="C126" s="2">
        <v>39421.229486933538</v>
      </c>
      <c r="D126" s="2">
        <v>1.4630000000000001</v>
      </c>
      <c r="E126" s="2">
        <v>12665.95488968511</v>
      </c>
      <c r="F126" s="2">
        <v>5224.9285501681588</v>
      </c>
      <c r="G126" s="2">
        <v>-355.84120446955058</v>
      </c>
      <c r="H126" s="2">
        <v>-4696.4399025211023</v>
      </c>
      <c r="I126" s="2">
        <v>-8168.9188609623488</v>
      </c>
      <c r="J126" s="2">
        <v>2248.5180143613829</v>
      </c>
      <c r="K126" s="2">
        <v>-3704.3030572521752</v>
      </c>
      <c r="L126" s="2">
        <v>-8168.9188609623452</v>
      </c>
      <c r="M126" s="2">
        <v>-11641.39781940359</v>
      </c>
      <c r="N126" s="2">
        <v>-14419.380986156581</v>
      </c>
    </row>
    <row r="127" spans="1:14" x14ac:dyDescent="0.25">
      <c r="A127" s="59" t="s">
        <v>339</v>
      </c>
      <c r="B127" s="2">
        <v>154451.77673677611</v>
      </c>
      <c r="C127" s="2">
        <v>38942.648469873529</v>
      </c>
      <c r="D127" s="2">
        <v>1.4630000000000001</v>
      </c>
      <c r="E127" s="2">
        <v>12541.277109051831</v>
      </c>
      <c r="F127" s="2">
        <v>5186.4305977767799</v>
      </c>
      <c r="G127" s="2">
        <v>-329.70428567950881</v>
      </c>
      <c r="H127" s="2">
        <v>-4620.0314172566214</v>
      </c>
      <c r="I127" s="2">
        <v>-8052.2931225183129</v>
      </c>
      <c r="J127" s="2">
        <v>2244.4919932667622</v>
      </c>
      <c r="K127" s="2">
        <v>-3639.385215753282</v>
      </c>
      <c r="L127" s="2">
        <v>-8052.2931225183129</v>
      </c>
      <c r="M127" s="2">
        <v>-11484.554827780001</v>
      </c>
      <c r="N127" s="2">
        <v>-14230.36419198936</v>
      </c>
    </row>
    <row r="128" spans="1:14" x14ac:dyDescent="0.25">
      <c r="A128" s="59" t="s">
        <v>377</v>
      </c>
      <c r="B128" s="2">
        <v>142122.0248564932</v>
      </c>
      <c r="C128" s="2">
        <v>37777.537315258727</v>
      </c>
      <c r="D128" s="2">
        <v>1.4630000000000001</v>
      </c>
      <c r="E128" s="2">
        <v>9596.4709702389882</v>
      </c>
      <c r="F128" s="2">
        <v>2828.7555008821728</v>
      </c>
      <c r="G128" s="2">
        <v>-2247.031101135442</v>
      </c>
      <c r="H128" s="2">
        <v>-6194.8651249269215</v>
      </c>
      <c r="I128" s="2">
        <v>-9353.1323439601001</v>
      </c>
      <c r="J128" s="2">
        <v>121.6693131394422</v>
      </c>
      <c r="K128" s="2">
        <v>-5292.5030623460079</v>
      </c>
      <c r="L128" s="2">
        <v>-9353.1323439601001</v>
      </c>
      <c r="M128" s="2">
        <v>-12511.39956299328</v>
      </c>
      <c r="N128" s="2">
        <v>-15038.013338219829</v>
      </c>
    </row>
    <row r="129" spans="1:14" x14ac:dyDescent="0.25">
      <c r="A129" s="59" t="s">
        <v>979</v>
      </c>
      <c r="B129" s="2">
        <v>117079.1160644551</v>
      </c>
      <c r="C129" s="2">
        <v>37642.257257964156</v>
      </c>
      <c r="D129" s="2">
        <v>1.4630000000000001</v>
      </c>
      <c r="E129" s="2">
        <v>1384.114763520869</v>
      </c>
      <c r="F129" s="2">
        <v>-4191.0812395484236</v>
      </c>
      <c r="G129" s="2">
        <v>-8372.4782418503892</v>
      </c>
      <c r="H129" s="2">
        <v>-11624.67591030748</v>
      </c>
      <c r="I129" s="2">
        <v>-14226.43404507314</v>
      </c>
      <c r="J129" s="2">
        <v>-6421.1596407761353</v>
      </c>
      <c r="K129" s="2">
        <v>-10881.31644323157</v>
      </c>
      <c r="L129" s="2">
        <v>-14226.43404507314</v>
      </c>
      <c r="M129" s="2">
        <v>-16828.19217983881</v>
      </c>
      <c r="N129" s="2">
        <v>-18909.598687651349</v>
      </c>
    </row>
    <row r="130" spans="1:14" x14ac:dyDescent="0.25">
      <c r="A130" s="59" t="s">
        <v>329</v>
      </c>
      <c r="B130" s="2">
        <v>142663.16242564289</v>
      </c>
      <c r="C130" s="2">
        <v>37211.117458495457</v>
      </c>
      <c r="D130" s="2">
        <v>1.4630000000000001</v>
      </c>
      <c r="E130" s="2">
        <v>10343.27001671883</v>
      </c>
      <c r="F130" s="2">
        <v>3549.78609168822</v>
      </c>
      <c r="G130" s="2">
        <v>-1545.3268520847409</v>
      </c>
      <c r="H130" s="2">
        <v>-5508.1924750192666</v>
      </c>
      <c r="I130" s="2">
        <v>-8678.4849733668852</v>
      </c>
      <c r="J130" s="2">
        <v>832.39252167597442</v>
      </c>
      <c r="K130" s="2">
        <v>-4602.3946183485168</v>
      </c>
      <c r="L130" s="2">
        <v>-8678.4849733668852</v>
      </c>
      <c r="M130" s="2">
        <v>-11848.7774717145</v>
      </c>
      <c r="N130" s="2">
        <v>-14385.011470392599</v>
      </c>
    </row>
    <row r="131" spans="1:14" x14ac:dyDescent="0.25">
      <c r="A131" s="59" t="s">
        <v>613</v>
      </c>
      <c r="B131" s="2">
        <v>127201.8320906071</v>
      </c>
      <c r="C131" s="2">
        <v>37002.853917383763</v>
      </c>
      <c r="D131" s="2">
        <v>1.4630000000000001</v>
      </c>
      <c r="E131" s="2">
        <v>5397.7567794852657</v>
      </c>
      <c r="F131" s="2">
        <v>-659.47332006745273</v>
      </c>
      <c r="G131" s="2">
        <v>-5202.3958947319916</v>
      </c>
      <c r="H131" s="2">
        <v>-8735.7801194710773</v>
      </c>
      <c r="I131" s="2">
        <v>-11562.487499262341</v>
      </c>
      <c r="J131" s="2">
        <v>-3082.3653598885362</v>
      </c>
      <c r="K131" s="2">
        <v>-7928.1494395307127</v>
      </c>
      <c r="L131" s="2">
        <v>-11562.487499262341</v>
      </c>
      <c r="M131" s="2">
        <v>-14389.19487905361</v>
      </c>
      <c r="N131" s="2">
        <v>-16650.56078288663</v>
      </c>
    </row>
    <row r="132" spans="1:14" x14ac:dyDescent="0.25">
      <c r="A132" s="59" t="s">
        <v>386</v>
      </c>
      <c r="B132" s="2">
        <v>138561.7354620909</v>
      </c>
      <c r="C132" s="2">
        <v>36923.80940375186</v>
      </c>
      <c r="D132" s="2">
        <v>1.4630000000000001</v>
      </c>
      <c r="E132" s="2">
        <v>9263.4357502784405</v>
      </c>
      <c r="F132" s="2">
        <v>2665.2578711312531</v>
      </c>
      <c r="G132" s="2">
        <v>-2283.3755382291351</v>
      </c>
      <c r="H132" s="2">
        <v>-6132.3126343983276</v>
      </c>
      <c r="I132" s="2">
        <v>-9211.4623113336784</v>
      </c>
      <c r="J132" s="2">
        <v>25.986719472384721</v>
      </c>
      <c r="K132" s="2">
        <v>-5252.5555838453656</v>
      </c>
      <c r="L132" s="2">
        <v>-9211.4623113336784</v>
      </c>
      <c r="M132" s="2">
        <v>-12290.611988269029</v>
      </c>
      <c r="N132" s="2">
        <v>-14753.931729817319</v>
      </c>
    </row>
    <row r="133" spans="1:14" x14ac:dyDescent="0.25">
      <c r="A133" s="59" t="s">
        <v>134</v>
      </c>
      <c r="B133" s="2">
        <v>152141.988541853</v>
      </c>
      <c r="C133" s="2">
        <v>36843.478275027388</v>
      </c>
      <c r="D133" s="2">
        <v>1.4630000000000001</v>
      </c>
      <c r="E133" s="2">
        <v>13870.517905590281</v>
      </c>
      <c r="F133" s="2">
        <v>6625.6613083591874</v>
      </c>
      <c r="G133" s="2">
        <v>1192.018860435863</v>
      </c>
      <c r="H133" s="2">
        <v>-3034.1474879489401</v>
      </c>
      <c r="I133" s="2">
        <v>-6415.0805666567867</v>
      </c>
      <c r="J133" s="2">
        <v>3727.7186694667471</v>
      </c>
      <c r="K133" s="2">
        <v>-2068.1666083181258</v>
      </c>
      <c r="L133" s="2">
        <v>-6415.0805666567867</v>
      </c>
      <c r="M133" s="2">
        <v>-9796.0136453646301</v>
      </c>
      <c r="N133" s="2">
        <v>-12500.760108330909</v>
      </c>
    </row>
    <row r="134" spans="1:14" x14ac:dyDescent="0.25">
      <c r="A134" s="59" t="s">
        <v>391</v>
      </c>
      <c r="B134" s="2">
        <v>138266.53052848461</v>
      </c>
      <c r="C134" s="2">
        <v>36560.247455620301</v>
      </c>
      <c r="D134" s="2">
        <v>1.4630000000000001</v>
      </c>
      <c r="E134" s="2">
        <v>9528.5960538745712</v>
      </c>
      <c r="F134" s="2">
        <v>2944.4755525181608</v>
      </c>
      <c r="G134" s="2">
        <v>-1993.614823499149</v>
      </c>
      <c r="H134" s="2">
        <v>-5834.3517826237221</v>
      </c>
      <c r="I134" s="2">
        <v>-8906.9413499233779</v>
      </c>
      <c r="J134" s="2">
        <v>310.82735197559668</v>
      </c>
      <c r="K134" s="2">
        <v>-4956.4690491095316</v>
      </c>
      <c r="L134" s="2">
        <v>-8906.9413499233779</v>
      </c>
      <c r="M134" s="2">
        <v>-11979.530917223041</v>
      </c>
      <c r="N134" s="2">
        <v>-14437.60257106276</v>
      </c>
    </row>
    <row r="135" spans="1:14" x14ac:dyDescent="0.25">
      <c r="A135" s="59" t="s">
        <v>985</v>
      </c>
      <c r="B135" s="2">
        <v>134688.71185494881</v>
      </c>
      <c r="C135" s="2">
        <v>36008.376582201367</v>
      </c>
      <c r="D135" s="2">
        <v>1.4630000000000001</v>
      </c>
      <c r="E135" s="2">
        <v>8887.8607027815669</v>
      </c>
      <c r="F135" s="2">
        <v>2474.112519212576</v>
      </c>
      <c r="G135" s="2">
        <v>-2336.1986184641651</v>
      </c>
      <c r="H135" s="2">
        <v>-6077.5517255460763</v>
      </c>
      <c r="I135" s="2">
        <v>-9070.6342112116035</v>
      </c>
      <c r="J135" s="2">
        <v>-91.3867542150183</v>
      </c>
      <c r="K135" s="2">
        <v>-5222.3853010702078</v>
      </c>
      <c r="L135" s="2">
        <v>-9070.6342112116035</v>
      </c>
      <c r="M135" s="2">
        <v>-12063.716696877131</v>
      </c>
      <c r="N135" s="2">
        <v>-14458.18268540956</v>
      </c>
    </row>
    <row r="136" spans="1:14" x14ac:dyDescent="0.25">
      <c r="A136" s="59" t="s">
        <v>620</v>
      </c>
      <c r="B136" s="2">
        <v>125662.1753336508</v>
      </c>
      <c r="C136" s="2">
        <v>35048.936823219963</v>
      </c>
      <c r="D136" s="2">
        <v>1.4630000000000001</v>
      </c>
      <c r="E136" s="2">
        <v>6838.4549546636408</v>
      </c>
      <c r="F136" s="2">
        <v>854.54184353740857</v>
      </c>
      <c r="G136" s="2">
        <v>-3633.3929898072602</v>
      </c>
      <c r="H136" s="2">
        <v>-7124.0089712975596</v>
      </c>
      <c r="I136" s="2">
        <v>-9916.5017564898008</v>
      </c>
      <c r="J136" s="2">
        <v>-1539.02340091308</v>
      </c>
      <c r="K136" s="2">
        <v>-6326.1538898140607</v>
      </c>
      <c r="L136" s="2">
        <v>-9916.5017564897971</v>
      </c>
      <c r="M136" s="2">
        <v>-12708.994541682039</v>
      </c>
      <c r="N136" s="2">
        <v>-14942.988769835831</v>
      </c>
    </row>
    <row r="137" spans="1:14" x14ac:dyDescent="0.25">
      <c r="A137" s="59" t="s">
        <v>986</v>
      </c>
      <c r="B137" s="2">
        <v>134269.0264188578</v>
      </c>
      <c r="C137" s="2">
        <v>34955.525794906724</v>
      </c>
      <c r="D137" s="2">
        <v>1.4630000000000001</v>
      </c>
      <c r="E137" s="2">
        <v>9800.8163447125407</v>
      </c>
      <c r="F137" s="2">
        <v>3407.0531819097891</v>
      </c>
      <c r="G137" s="2">
        <v>-1388.269190192274</v>
      </c>
      <c r="H137" s="2">
        <v>-5117.9643684938783</v>
      </c>
      <c r="I137" s="2">
        <v>-8101.720511135165</v>
      </c>
      <c r="J137" s="2">
        <v>849.54791678869515</v>
      </c>
      <c r="K137" s="2">
        <v>-4265.4626134535101</v>
      </c>
      <c r="L137" s="2">
        <v>-8101.7205111351614</v>
      </c>
      <c r="M137" s="2">
        <v>-11085.476653776441</v>
      </c>
      <c r="N137" s="2">
        <v>-13472.48156788947</v>
      </c>
    </row>
    <row r="138" spans="1:14" x14ac:dyDescent="0.25">
      <c r="A138" s="59" t="s">
        <v>991</v>
      </c>
      <c r="B138" s="2">
        <v>131268.97142839001</v>
      </c>
      <c r="C138" s="2">
        <v>34445.139767232868</v>
      </c>
      <c r="D138" s="2">
        <v>1.4630000000000001</v>
      </c>
      <c r="E138" s="2">
        <v>9311.1840422304667</v>
      </c>
      <c r="F138" s="2">
        <v>3060.2806408785618</v>
      </c>
      <c r="G138" s="2">
        <v>-1627.896910135365</v>
      </c>
      <c r="H138" s="2">
        <v>-5274.2572275906423</v>
      </c>
      <c r="I138" s="2">
        <v>-8191.3454815548648</v>
      </c>
      <c r="J138" s="2">
        <v>559.91928033780277</v>
      </c>
      <c r="K138" s="2">
        <v>-4440.8034407437226</v>
      </c>
      <c r="L138" s="2">
        <v>-8191.3454815548648</v>
      </c>
      <c r="M138" s="2">
        <v>-11108.433735519089</v>
      </c>
      <c r="N138" s="2">
        <v>-13442.10433869046</v>
      </c>
    </row>
    <row r="139" spans="1:14" x14ac:dyDescent="0.25">
      <c r="A139" s="59" t="s">
        <v>981</v>
      </c>
      <c r="B139" s="2">
        <v>131032.25989940359</v>
      </c>
      <c r="C139" s="2">
        <v>34171.2199009494</v>
      </c>
      <c r="D139" s="2">
        <v>1.4630000000000001</v>
      </c>
      <c r="E139" s="2">
        <v>9506.2000655184675</v>
      </c>
      <c r="F139" s="2">
        <v>3266.568641737344</v>
      </c>
      <c r="G139" s="2">
        <v>-1413.1549260985009</v>
      </c>
      <c r="H139" s="2">
        <v>-5052.9399233041549</v>
      </c>
      <c r="I139" s="2">
        <v>-7964.7679210686802</v>
      </c>
      <c r="J139" s="2">
        <v>770.71607222489547</v>
      </c>
      <c r="K139" s="2">
        <v>-4220.9890668000044</v>
      </c>
      <c r="L139" s="2">
        <v>-7964.7679210686802</v>
      </c>
      <c r="M139" s="2">
        <v>-10876.595918833211</v>
      </c>
      <c r="N139" s="2">
        <v>-13206.058317044821</v>
      </c>
    </row>
    <row r="140" spans="1:14" x14ac:dyDescent="0.25">
      <c r="A140" s="59" t="s">
        <v>617</v>
      </c>
      <c r="B140" s="2">
        <v>126121.92382341649</v>
      </c>
      <c r="C140" s="2">
        <v>33594.677222406674</v>
      </c>
      <c r="D140" s="2">
        <v>1.4630000000000001</v>
      </c>
      <c r="E140" s="2">
        <v>8445.9640520655084</v>
      </c>
      <c r="F140" s="2">
        <v>2440.1581557123432</v>
      </c>
      <c r="G140" s="2">
        <v>-2064.1962665525348</v>
      </c>
      <c r="H140" s="2">
        <v>-5567.5830394252152</v>
      </c>
      <c r="I140" s="2">
        <v>-8370.2924577233607</v>
      </c>
      <c r="J140" s="2">
        <v>37.835797171072038</v>
      </c>
      <c r="K140" s="2">
        <v>-4766.8089199114584</v>
      </c>
      <c r="L140" s="2">
        <v>-8370.2924577233607</v>
      </c>
      <c r="M140" s="2">
        <v>-11173.00187602151</v>
      </c>
      <c r="N140" s="2">
        <v>-13415.169410660021</v>
      </c>
    </row>
    <row r="141" spans="1:14" x14ac:dyDescent="0.25">
      <c r="A141" s="59" t="s">
        <v>371</v>
      </c>
      <c r="B141" s="2">
        <v>122467.956314938</v>
      </c>
      <c r="C141" s="2">
        <v>32995.198854696508</v>
      </c>
      <c r="D141" s="2">
        <v>1.4630000000000001</v>
      </c>
      <c r="E141" s="2">
        <v>7827.4532502828079</v>
      </c>
      <c r="F141" s="2">
        <v>1995.6458067143319</v>
      </c>
      <c r="G141" s="2">
        <v>-2378.2097759620228</v>
      </c>
      <c r="H141" s="2">
        <v>-5780.0974513769652</v>
      </c>
      <c r="I141" s="2">
        <v>-8501.607591708922</v>
      </c>
      <c r="J141" s="2">
        <v>-337.0771707130516</v>
      </c>
      <c r="K141" s="2">
        <v>-5002.5231255678336</v>
      </c>
      <c r="L141" s="2">
        <v>-8501.6075917089183</v>
      </c>
      <c r="M141" s="2">
        <v>-11223.117732040881</v>
      </c>
      <c r="N141" s="2">
        <v>-13400.325844306441</v>
      </c>
    </row>
    <row r="142" spans="1:14" x14ac:dyDescent="0.25">
      <c r="A142" s="59" t="s">
        <v>619</v>
      </c>
      <c r="B142" s="2">
        <v>122363.7304669959</v>
      </c>
      <c r="C142" s="2">
        <v>32904.789021230448</v>
      </c>
      <c r="D142" s="2">
        <v>1.4630000000000001</v>
      </c>
      <c r="E142" s="2">
        <v>7883.1211344348631</v>
      </c>
      <c r="F142" s="2">
        <v>2056.2768264826809</v>
      </c>
      <c r="G142" s="2">
        <v>-2313.856404481463</v>
      </c>
      <c r="H142" s="2">
        <v>-5712.8489174535716</v>
      </c>
      <c r="I142" s="2">
        <v>-8432.0429278312586</v>
      </c>
      <c r="J142" s="2">
        <v>-274.46089669819412</v>
      </c>
      <c r="K142" s="2">
        <v>-4935.9363430599442</v>
      </c>
      <c r="L142" s="2">
        <v>-8432.0429278312586</v>
      </c>
      <c r="M142" s="2">
        <v>-11151.236938208949</v>
      </c>
      <c r="N142" s="2">
        <v>-13326.592146511101</v>
      </c>
    </row>
    <row r="143" spans="1:14" x14ac:dyDescent="0.25">
      <c r="A143" s="59" t="s">
        <v>987</v>
      </c>
      <c r="B143" s="2">
        <v>124676.33707818481</v>
      </c>
      <c r="C143" s="2">
        <v>32809.147768925199</v>
      </c>
      <c r="D143" s="2">
        <v>1.4630000000000001</v>
      </c>
      <c r="E143" s="2">
        <v>8749.6312571364106</v>
      </c>
      <c r="F143" s="2">
        <v>2812.6628248418929</v>
      </c>
      <c r="G143" s="2">
        <v>-1640.063499378994</v>
      </c>
      <c r="H143" s="2">
        <v>-5103.2950848841283</v>
      </c>
      <c r="I143" s="2">
        <v>-7873.8803532882339</v>
      </c>
      <c r="J143" s="2">
        <v>437.87545192409021</v>
      </c>
      <c r="K143" s="2">
        <v>-4311.6992939115262</v>
      </c>
      <c r="L143" s="2">
        <v>-7873.8803532882339</v>
      </c>
      <c r="M143" s="2">
        <v>-10644.465621692339</v>
      </c>
      <c r="N143" s="2">
        <v>-12860.93383641563</v>
      </c>
    </row>
    <row r="144" spans="1:14" x14ac:dyDescent="0.25">
      <c r="A144" s="59" t="s">
        <v>157</v>
      </c>
      <c r="B144" s="2">
        <v>122439.54514015569</v>
      </c>
      <c r="C144" s="2">
        <v>32509.10782958661</v>
      </c>
      <c r="D144" s="2">
        <v>1.4630000000000001</v>
      </c>
      <c r="E144" s="2">
        <v>8304.07388379861</v>
      </c>
      <c r="F144" s="2">
        <v>2473.619353315004</v>
      </c>
      <c r="G144" s="2">
        <v>-1899.2215445476979</v>
      </c>
      <c r="H144" s="2">
        <v>-5300.3200206631336</v>
      </c>
      <c r="I144" s="2">
        <v>-8021.1988015554816</v>
      </c>
      <c r="J144" s="2">
        <v>141.437541121566</v>
      </c>
      <c r="K144" s="2">
        <v>-4522.9260832653163</v>
      </c>
      <c r="L144" s="2">
        <v>-8021.198801555478</v>
      </c>
      <c r="M144" s="2">
        <v>-10742.07758244783</v>
      </c>
      <c r="N144" s="2">
        <v>-12918.780607161711</v>
      </c>
    </row>
    <row r="145" spans="1:14" x14ac:dyDescent="0.25">
      <c r="A145" s="59" t="s">
        <v>153</v>
      </c>
      <c r="B145" s="2">
        <v>119887.3184277471</v>
      </c>
      <c r="C145" s="2">
        <v>32378.788073384709</v>
      </c>
      <c r="D145" s="2">
        <v>1.4630000000000001</v>
      </c>
      <c r="E145" s="2">
        <v>7583.6514025309807</v>
      </c>
      <c r="F145" s="2">
        <v>1874.7314774001641</v>
      </c>
      <c r="G145" s="2">
        <v>-2406.9584664479439</v>
      </c>
      <c r="H145" s="2">
        <v>-5737.1617561075836</v>
      </c>
      <c r="I145" s="2">
        <v>-8401.3243878352987</v>
      </c>
      <c r="J145" s="2">
        <v>-408.83649265215718</v>
      </c>
      <c r="K145" s="2">
        <v>-4975.9724327568074</v>
      </c>
      <c r="L145" s="2">
        <v>-8401.3243878352951</v>
      </c>
      <c r="M145" s="2">
        <v>-11065.48701956301</v>
      </c>
      <c r="N145" s="2">
        <v>-13196.817124945181</v>
      </c>
    </row>
    <row r="146" spans="1:14" x14ac:dyDescent="0.25">
      <c r="A146" s="59" t="s">
        <v>984</v>
      </c>
      <c r="B146" s="2">
        <v>127941.8191264396</v>
      </c>
      <c r="C146" s="2">
        <v>32202.019096253091</v>
      </c>
      <c r="D146" s="2">
        <v>1.4630000000000001</v>
      </c>
      <c r="E146" s="2">
        <v>10445.253945893461</v>
      </c>
      <c r="F146" s="2">
        <v>4352.7863684439444</v>
      </c>
      <c r="G146" s="2">
        <v>-216.564314643183</v>
      </c>
      <c r="H146" s="2">
        <v>-3770.5037348220608</v>
      </c>
      <c r="I146" s="2">
        <v>-6613.655270965166</v>
      </c>
      <c r="J146" s="2">
        <v>1915.7993374641451</v>
      </c>
      <c r="K146" s="2">
        <v>-2958.1747244954572</v>
      </c>
      <c r="L146" s="2">
        <v>-6613.6552709651623</v>
      </c>
      <c r="M146" s="2">
        <v>-9456.8068071082671</v>
      </c>
      <c r="N146" s="2">
        <v>-11731.328036022751</v>
      </c>
    </row>
    <row r="147" spans="1:14" x14ac:dyDescent="0.25">
      <c r="A147" s="59" t="s">
        <v>992</v>
      </c>
      <c r="B147" s="2">
        <v>117890.4739100693</v>
      </c>
      <c r="C147" s="2">
        <v>31654.448326389651</v>
      </c>
      <c r="D147" s="2">
        <v>1.4630000000000001</v>
      </c>
      <c r="E147" s="2">
        <v>7642.3763103001256</v>
      </c>
      <c r="F147" s="2">
        <v>2028.5442193444469</v>
      </c>
      <c r="G147" s="2">
        <v>-2181.8298488723158</v>
      </c>
      <c r="H147" s="2">
        <v>-5456.5652352631296</v>
      </c>
      <c r="I147" s="2">
        <v>-8076.3535443757828</v>
      </c>
      <c r="J147" s="2">
        <v>-216.9886170378231</v>
      </c>
      <c r="K147" s="2">
        <v>-4708.0542898023696</v>
      </c>
      <c r="L147" s="2">
        <v>-8076.3535443757792</v>
      </c>
      <c r="M147" s="2">
        <v>-10696.141853488431</v>
      </c>
      <c r="N147" s="2">
        <v>-12791.972500778549</v>
      </c>
    </row>
    <row r="148" spans="1:14" x14ac:dyDescent="0.25">
      <c r="A148" s="59" t="s">
        <v>626</v>
      </c>
      <c r="B148" s="2">
        <v>120597.45753514289</v>
      </c>
      <c r="C148" s="2">
        <v>31534.70363337754</v>
      </c>
      <c r="D148" s="2">
        <v>1.4630000000000001</v>
      </c>
      <c r="E148" s="2">
        <v>8664.4488783367415</v>
      </c>
      <c r="F148" s="2">
        <v>2921.712805234703</v>
      </c>
      <c r="G148" s="2">
        <v>-1385.339249591827</v>
      </c>
      <c r="H148" s="2">
        <v>-4735.2686255680164</v>
      </c>
      <c r="I148" s="2">
        <v>-7415.212126348968</v>
      </c>
      <c r="J148" s="2">
        <v>624.61837599389037</v>
      </c>
      <c r="K148" s="2">
        <v>-3969.570482487743</v>
      </c>
      <c r="L148" s="2">
        <v>-7415.212126348968</v>
      </c>
      <c r="M148" s="2">
        <v>-10095.15562712992</v>
      </c>
      <c r="N148" s="2">
        <v>-12239.11042775468</v>
      </c>
    </row>
    <row r="149" spans="1:14" x14ac:dyDescent="0.25">
      <c r="A149" s="59" t="s">
        <v>621</v>
      </c>
      <c r="B149" s="2">
        <v>118110.4490701445</v>
      </c>
      <c r="C149" s="2">
        <v>31406.729890816761</v>
      </c>
      <c r="D149" s="2">
        <v>1.4630000000000001</v>
      </c>
      <c r="E149" s="2">
        <v>7963.4197992314148</v>
      </c>
      <c r="F149" s="2">
        <v>2339.1127006531019</v>
      </c>
      <c r="G149" s="2">
        <v>-1879.1176232806281</v>
      </c>
      <c r="H149" s="2">
        <v>-5159.9634307846427</v>
      </c>
      <c r="I149" s="2">
        <v>-7784.6400767878549</v>
      </c>
      <c r="J149" s="2">
        <v>89.389861221781757</v>
      </c>
      <c r="K149" s="2">
        <v>-4410.0558176408667</v>
      </c>
      <c r="L149" s="2">
        <v>-7784.6400767878549</v>
      </c>
      <c r="M149" s="2">
        <v>-10409.316722791071</v>
      </c>
      <c r="N149" s="2">
        <v>-12509.058039593639</v>
      </c>
    </row>
    <row r="150" spans="1:14" x14ac:dyDescent="0.25">
      <c r="A150" s="59" t="s">
        <v>995</v>
      </c>
      <c r="B150" s="2">
        <v>117625.3438396623</v>
      </c>
      <c r="C150" s="2">
        <v>31267.802039600661</v>
      </c>
      <c r="D150" s="2">
        <v>1.4630000000000001</v>
      </c>
      <c r="E150" s="2">
        <v>7940.6459069534467</v>
      </c>
      <c r="F150" s="2">
        <v>2339.4390574457138</v>
      </c>
      <c r="G150" s="2">
        <v>-1861.4660796850801</v>
      </c>
      <c r="H150" s="2">
        <v>-5128.8367418979205</v>
      </c>
      <c r="I150" s="2">
        <v>-7742.7332716681958</v>
      </c>
      <c r="J150" s="2">
        <v>98.956317642627255</v>
      </c>
      <c r="K150" s="2">
        <v>-4382.0091619635568</v>
      </c>
      <c r="L150" s="2">
        <v>-7742.7332716681958</v>
      </c>
      <c r="M150" s="2">
        <v>-10356.62980143847</v>
      </c>
      <c r="N150" s="2">
        <v>-12447.74702525469</v>
      </c>
    </row>
    <row r="151" spans="1:14" x14ac:dyDescent="0.25">
      <c r="A151" s="59" t="s">
        <v>130</v>
      </c>
      <c r="B151" s="2">
        <v>114842.1152138508</v>
      </c>
      <c r="C151" s="2">
        <v>30305.99397664145</v>
      </c>
      <c r="D151" s="2">
        <v>1.4630000000000001</v>
      </c>
      <c r="E151" s="2">
        <v>7974.711094642149</v>
      </c>
      <c r="F151" s="2">
        <v>2506.0389416016369</v>
      </c>
      <c r="G151" s="2">
        <v>-1595.465173178749</v>
      </c>
      <c r="H151" s="2">
        <v>-4785.5239291190483</v>
      </c>
      <c r="I151" s="2">
        <v>-7337.5709338712877</v>
      </c>
      <c r="J151" s="2">
        <v>318.57008038543432</v>
      </c>
      <c r="K151" s="2">
        <v>-4056.3676420469778</v>
      </c>
      <c r="L151" s="2">
        <v>-7337.5709338712877</v>
      </c>
      <c r="M151" s="2">
        <v>-9889.6179386235272</v>
      </c>
      <c r="N151" s="2">
        <v>-11931.255542425321</v>
      </c>
    </row>
    <row r="152" spans="1:14" x14ac:dyDescent="0.25">
      <c r="A152" s="59" t="s">
        <v>1000</v>
      </c>
      <c r="B152" s="2">
        <v>113879.41065908151</v>
      </c>
      <c r="C152" s="2">
        <v>30176.087164978289</v>
      </c>
      <c r="D152" s="2">
        <v>1.4630000000000001</v>
      </c>
      <c r="E152" s="2">
        <v>7783.7163880488952</v>
      </c>
      <c r="F152" s="2">
        <v>2360.8873090450138</v>
      </c>
      <c r="G152" s="2">
        <v>-1706.234500207898</v>
      </c>
      <c r="H152" s="2">
        <v>-4869.5514629601639</v>
      </c>
      <c r="I152" s="2">
        <v>-7400.2050331619757</v>
      </c>
      <c r="J152" s="2">
        <v>191.75567744345969</v>
      </c>
      <c r="K152" s="2">
        <v>-4146.5075857596457</v>
      </c>
      <c r="L152" s="2">
        <v>-7400.2050331619757</v>
      </c>
      <c r="M152" s="2">
        <v>-9930.8586033637876</v>
      </c>
      <c r="N152" s="2">
        <v>-11955.381459525241</v>
      </c>
    </row>
    <row r="153" spans="1:14" x14ac:dyDescent="0.25">
      <c r="A153" s="59" t="s">
        <v>628</v>
      </c>
      <c r="B153" s="2">
        <v>112748.48035236121</v>
      </c>
      <c r="C153" s="2">
        <v>29310.782054317689</v>
      </c>
      <c r="D153" s="2">
        <v>1.4630000000000001</v>
      </c>
      <c r="E153" s="2">
        <v>8272.0447298027248</v>
      </c>
      <c r="F153" s="2">
        <v>2903.0694749283789</v>
      </c>
      <c r="G153" s="2">
        <v>-1123.6619662273811</v>
      </c>
      <c r="H153" s="2">
        <v>-4255.5641982374154</v>
      </c>
      <c r="I153" s="2">
        <v>-6761.0859838454417</v>
      </c>
      <c r="J153" s="2">
        <v>755.47937297863973</v>
      </c>
      <c r="K153" s="2">
        <v>-3539.7008309208359</v>
      </c>
      <c r="L153" s="2">
        <v>-6761.0859838454417</v>
      </c>
      <c r="M153" s="2">
        <v>-9266.6077694534688</v>
      </c>
      <c r="N153" s="2">
        <v>-11271.025197939891</v>
      </c>
    </row>
    <row r="154" spans="1:14" x14ac:dyDescent="0.25">
      <c r="A154" s="59" t="s">
        <v>1001</v>
      </c>
      <c r="B154" s="2">
        <v>114057.3434732809</v>
      </c>
      <c r="C154" s="2">
        <v>29308.56657788884</v>
      </c>
      <c r="D154" s="2">
        <v>1.4630000000000001</v>
      </c>
      <c r="E154" s="2">
        <v>8710.5479132047949</v>
      </c>
      <c r="F154" s="2">
        <v>3279.245843048564</v>
      </c>
      <c r="G154" s="2">
        <v>-794.23070956861193</v>
      </c>
      <c r="H154" s="2">
        <v>-3962.4902504930828</v>
      </c>
      <c r="I154" s="2">
        <v>-6497.0978832326582</v>
      </c>
      <c r="J154" s="2">
        <v>1106.725014986074</v>
      </c>
      <c r="K154" s="2">
        <v>-3238.3166411389138</v>
      </c>
      <c r="L154" s="2">
        <v>-6497.0978832326546</v>
      </c>
      <c r="M154" s="2">
        <v>-9031.7055159722295</v>
      </c>
      <c r="N154" s="2">
        <v>-11059.39162216389</v>
      </c>
    </row>
    <row r="155" spans="1:14" x14ac:dyDescent="0.25">
      <c r="A155" s="59" t="s">
        <v>996</v>
      </c>
      <c r="B155" s="2">
        <v>112331.85490210079</v>
      </c>
      <c r="C155" s="2">
        <v>29185.46056149196</v>
      </c>
      <c r="D155" s="2">
        <v>1.4630000000000001</v>
      </c>
      <c r="E155" s="2">
        <v>8258.4910725416485</v>
      </c>
      <c r="F155" s="2">
        <v>2909.3551248225631</v>
      </c>
      <c r="G155" s="2">
        <v>-1102.496835966751</v>
      </c>
      <c r="H155" s="2">
        <v>-4222.8261388028841</v>
      </c>
      <c r="I155" s="2">
        <v>-6719.0895810717921</v>
      </c>
      <c r="J155" s="2">
        <v>769.7007457349282</v>
      </c>
      <c r="K155" s="2">
        <v>-3509.608012440342</v>
      </c>
      <c r="L155" s="2">
        <v>-6719.0895810717921</v>
      </c>
      <c r="M155" s="2">
        <v>-9215.3530233407</v>
      </c>
      <c r="N155" s="2">
        <v>-11212.363777155821</v>
      </c>
    </row>
    <row r="156" spans="1:14" x14ac:dyDescent="0.25">
      <c r="A156" s="59" t="s">
        <v>983</v>
      </c>
      <c r="B156" s="2">
        <v>87369.049773093997</v>
      </c>
      <c r="C156" s="2">
        <v>29080.54346738843</v>
      </c>
      <c r="D156" s="2">
        <v>1.4630000000000001</v>
      </c>
      <c r="E156" s="2">
        <v>42.473123642907012</v>
      </c>
      <c r="F156" s="2">
        <v>-4117.9578179329983</v>
      </c>
      <c r="G156" s="2">
        <v>-7238.2810241149273</v>
      </c>
      <c r="H156" s="2">
        <v>-9665.1990733675375</v>
      </c>
      <c r="I156" s="2">
        <v>-11606.73351276963</v>
      </c>
      <c r="J156" s="2">
        <v>-5782.1301945633604</v>
      </c>
      <c r="K156" s="2">
        <v>-9110.4749478240847</v>
      </c>
      <c r="L156" s="2">
        <v>-11606.73351276963</v>
      </c>
      <c r="M156" s="2">
        <v>-13548.26795217172</v>
      </c>
      <c r="N156" s="2">
        <v>-15101.49550369339</v>
      </c>
    </row>
    <row r="157" spans="1:14" x14ac:dyDescent="0.25">
      <c r="A157" s="59" t="s">
        <v>630</v>
      </c>
      <c r="B157" s="2">
        <v>108483.7471096642</v>
      </c>
      <c r="C157" s="2">
        <v>28725.882502922839</v>
      </c>
      <c r="D157" s="2">
        <v>1.4630000000000001</v>
      </c>
      <c r="E157" s="2">
        <v>7435.3665336318918</v>
      </c>
      <c r="F157" s="2">
        <v>2269.4738141240741</v>
      </c>
      <c r="G157" s="2">
        <v>-1604.94572550679</v>
      </c>
      <c r="H157" s="2">
        <v>-4618.3831452196864</v>
      </c>
      <c r="I157" s="2">
        <v>-7029.1330809899991</v>
      </c>
      <c r="J157" s="2">
        <v>203.11672632094999</v>
      </c>
      <c r="K157" s="2">
        <v>-3929.5974492853061</v>
      </c>
      <c r="L157" s="2">
        <v>-7029.1330809899991</v>
      </c>
      <c r="M157" s="2">
        <v>-9439.8830167603155</v>
      </c>
      <c r="N157" s="2">
        <v>-11368.48296537657</v>
      </c>
    </row>
    <row r="158" spans="1:14" x14ac:dyDescent="0.25">
      <c r="A158" s="59" t="s">
        <v>998</v>
      </c>
      <c r="B158" s="2">
        <v>114374.5695374707</v>
      </c>
      <c r="C158" s="2">
        <v>28714.412973595521</v>
      </c>
      <c r="D158" s="2">
        <v>1.4630000000000001</v>
      </c>
      <c r="E158" s="2">
        <v>9410.443538894724</v>
      </c>
      <c r="F158" s="2">
        <v>3964.035465681834</v>
      </c>
      <c r="G158" s="2">
        <v>-120.7705892278354</v>
      </c>
      <c r="H158" s="2">
        <v>-3297.8419652686898</v>
      </c>
      <c r="I158" s="2">
        <v>-5839.4990661013726</v>
      </c>
      <c r="J158" s="2">
        <v>1785.472236396676</v>
      </c>
      <c r="K158" s="2">
        <v>-2571.6542221736381</v>
      </c>
      <c r="L158" s="2">
        <v>-5839.4990661013726</v>
      </c>
      <c r="M158" s="2">
        <v>-8381.1561669340554</v>
      </c>
      <c r="N158" s="2">
        <v>-10414.4818476002</v>
      </c>
    </row>
    <row r="159" spans="1:14" x14ac:dyDescent="0.25">
      <c r="A159" s="59" t="s">
        <v>997</v>
      </c>
      <c r="B159" s="2">
        <v>109186.2276323499</v>
      </c>
      <c r="C159" s="2">
        <v>28652.67289152482</v>
      </c>
      <c r="D159" s="2">
        <v>1.4630000000000001</v>
      </c>
      <c r="E159" s="2">
        <v>7742.7363192584926</v>
      </c>
      <c r="F159" s="2">
        <v>2543.3921462894468</v>
      </c>
      <c r="G159" s="2">
        <v>-1356.1159834373359</v>
      </c>
      <c r="H159" s="2">
        <v>-4389.0667510026115</v>
      </c>
      <c r="I159" s="2">
        <v>-6815.4273650548312</v>
      </c>
      <c r="J159" s="2">
        <v>463.65447710183071</v>
      </c>
      <c r="K159" s="2">
        <v>-3695.8208612734052</v>
      </c>
      <c r="L159" s="2">
        <v>-6815.4273650548312</v>
      </c>
      <c r="M159" s="2">
        <v>-9241.7879791070518</v>
      </c>
      <c r="N159" s="2">
        <v>-11182.87647034883</v>
      </c>
    </row>
    <row r="160" spans="1:14" x14ac:dyDescent="0.25">
      <c r="A160" s="59" t="s">
        <v>633</v>
      </c>
      <c r="B160" s="2">
        <v>105235.029133003</v>
      </c>
      <c r="C160" s="2">
        <v>27997.380332988439</v>
      </c>
      <c r="D160" s="2">
        <v>1.4630000000000001</v>
      </c>
      <c r="E160" s="2">
        <v>7080.9627113458919</v>
      </c>
      <c r="F160" s="2">
        <v>2069.7708478695599</v>
      </c>
      <c r="G160" s="2">
        <v>-1688.6230497376889</v>
      </c>
      <c r="H160" s="2">
        <v>-4611.8183034322174</v>
      </c>
      <c r="I160" s="2">
        <v>-6950.3745063878378</v>
      </c>
      <c r="J160" s="2">
        <v>65.294102479030698</v>
      </c>
      <c r="K160" s="2">
        <v>-3943.6593883020359</v>
      </c>
      <c r="L160" s="2">
        <v>-6950.3745063878378</v>
      </c>
      <c r="M160" s="2">
        <v>-9288.9307093434618</v>
      </c>
      <c r="N160" s="2">
        <v>-11159.775671707959</v>
      </c>
    </row>
    <row r="161" spans="1:14" x14ac:dyDescent="0.25">
      <c r="A161" s="59" t="s">
        <v>636</v>
      </c>
      <c r="B161" s="2">
        <v>105198.26559946319</v>
      </c>
      <c r="C161" s="2">
        <v>27980.0383532286</v>
      </c>
      <c r="D161" s="2">
        <v>1.4630000000000001</v>
      </c>
      <c r="E161" s="2">
        <v>7086.0501799257954</v>
      </c>
      <c r="F161" s="2">
        <v>2076.6089609037408</v>
      </c>
      <c r="G161" s="2">
        <v>-1680.4719533628011</v>
      </c>
      <c r="H161" s="2">
        <v>-4602.6459977923332</v>
      </c>
      <c r="I161" s="2">
        <v>-6940.3852333359609</v>
      </c>
      <c r="J161" s="2">
        <v>72.832473294922238</v>
      </c>
      <c r="K161" s="2">
        <v>-3934.7205019227222</v>
      </c>
      <c r="L161" s="2">
        <v>-6940.3852333359573</v>
      </c>
      <c r="M161" s="2">
        <v>-9278.124468879585</v>
      </c>
      <c r="N161" s="2">
        <v>-11148.31585731449</v>
      </c>
    </row>
    <row r="162" spans="1:14" x14ac:dyDescent="0.25">
      <c r="A162" s="59" t="s">
        <v>634</v>
      </c>
      <c r="B162" s="2">
        <v>107232.5957318037</v>
      </c>
      <c r="C162" s="2">
        <v>27872.19457234662</v>
      </c>
      <c r="D162" s="2">
        <v>1.4630000000000001</v>
      </c>
      <c r="E162" s="2">
        <v>7872.0040049212876</v>
      </c>
      <c r="F162" s="2">
        <v>2765.6899224544431</v>
      </c>
      <c r="G162" s="2">
        <v>-1064.0456393956881</v>
      </c>
      <c r="H162" s="2">
        <v>-4042.7288541680141</v>
      </c>
      <c r="I162" s="2">
        <v>-6425.6754259858753</v>
      </c>
      <c r="J162" s="2">
        <v>723.16428946770975</v>
      </c>
      <c r="K162" s="2">
        <v>-3361.8869765057639</v>
      </c>
      <c r="L162" s="2">
        <v>-6425.6754259858717</v>
      </c>
      <c r="M162" s="2">
        <v>-8808.6219978037334</v>
      </c>
      <c r="N162" s="2">
        <v>-10714.97925525802</v>
      </c>
    </row>
    <row r="163" spans="1:14" x14ac:dyDescent="0.25">
      <c r="A163" s="59" t="s">
        <v>1008</v>
      </c>
      <c r="B163" s="2">
        <v>100902.5097802044</v>
      </c>
      <c r="C163" s="2">
        <v>27753.47507545404</v>
      </c>
      <c r="D163" s="2">
        <v>1.4630000000000001</v>
      </c>
      <c r="E163" s="2">
        <v>5880.6948512807758</v>
      </c>
      <c r="F163" s="2">
        <v>1075.813433175801</v>
      </c>
      <c r="G163" s="2">
        <v>-2527.8476304029282</v>
      </c>
      <c r="H163" s="2">
        <v>-5330.6951242974974</v>
      </c>
      <c r="I163" s="2">
        <v>-7572.9731194131491</v>
      </c>
      <c r="J163" s="2">
        <v>-846.13913406618667</v>
      </c>
      <c r="K163" s="2">
        <v>-4690.0442685501657</v>
      </c>
      <c r="L163" s="2">
        <v>-7572.9731194131491</v>
      </c>
      <c r="M163" s="2">
        <v>-9815.2511145288045</v>
      </c>
      <c r="N163" s="2">
        <v>-11609.073510621331</v>
      </c>
    </row>
    <row r="164" spans="1:14" x14ac:dyDescent="0.25">
      <c r="A164" s="59" t="s">
        <v>1003</v>
      </c>
      <c r="B164" s="2">
        <v>102673.11975385289</v>
      </c>
      <c r="C164" s="2">
        <v>27559.6553998542</v>
      </c>
      <c r="D164" s="2">
        <v>1.4630000000000001</v>
      </c>
      <c r="E164" s="2">
        <v>6664.717851430094</v>
      </c>
      <c r="F164" s="2">
        <v>1775.521672675193</v>
      </c>
      <c r="G164" s="2">
        <v>-1891.37546139098</v>
      </c>
      <c r="H164" s="2">
        <v>-4743.4065656646708</v>
      </c>
      <c r="I164" s="2">
        <v>-7025.0314490836236</v>
      </c>
      <c r="J164" s="2">
        <v>-180.15679882676341</v>
      </c>
      <c r="K164" s="2">
        <v>-4091.5137418306799</v>
      </c>
      <c r="L164" s="2">
        <v>-7025.0314490836208</v>
      </c>
      <c r="M164" s="2">
        <v>-9306.6563325025745</v>
      </c>
      <c r="N164" s="2">
        <v>-11131.956239237739</v>
      </c>
    </row>
    <row r="165" spans="1:14" x14ac:dyDescent="0.25">
      <c r="A165" s="59" t="s">
        <v>627</v>
      </c>
      <c r="B165" s="2">
        <v>111004.9957749624</v>
      </c>
      <c r="C165" s="2">
        <v>27433.374321649211</v>
      </c>
      <c r="D165" s="2">
        <v>1.4630000000000001</v>
      </c>
      <c r="E165" s="2">
        <v>9568.2909366715903</v>
      </c>
      <c r="F165" s="2">
        <v>4282.3387569114748</v>
      </c>
      <c r="G165" s="2">
        <v>317.87462209138903</v>
      </c>
      <c r="H165" s="2">
        <v>-2765.5974827686769</v>
      </c>
      <c r="I165" s="2">
        <v>-5232.3751666567296</v>
      </c>
      <c r="J165" s="2">
        <v>2167.957885007429</v>
      </c>
      <c r="K165" s="2">
        <v>-2060.8038588006598</v>
      </c>
      <c r="L165" s="2">
        <v>-5232.3751666567296</v>
      </c>
      <c r="M165" s="2">
        <v>-7699.1528505447823</v>
      </c>
      <c r="N165" s="2">
        <v>-9672.5749976552252</v>
      </c>
    </row>
    <row r="166" spans="1:14" x14ac:dyDescent="0.25">
      <c r="A166" s="59" t="s">
        <v>994</v>
      </c>
      <c r="B166" s="2">
        <v>110130.30553188339</v>
      </c>
      <c r="C166" s="2">
        <v>27351.318401276429</v>
      </c>
      <c r="D166" s="2">
        <v>1.4630000000000001</v>
      </c>
      <c r="E166" s="2">
        <v>9358.7834426847076</v>
      </c>
      <c r="F166" s="2">
        <v>4114.4831792616897</v>
      </c>
      <c r="G166" s="2">
        <v>181.25798169442351</v>
      </c>
      <c r="H166" s="2">
        <v>-2877.9171719690062</v>
      </c>
      <c r="I166" s="2">
        <v>-5325.2572948997476</v>
      </c>
      <c r="J166" s="2">
        <v>2016.763073892485</v>
      </c>
      <c r="K166" s="2">
        <v>-2178.6771368459299</v>
      </c>
      <c r="L166" s="2">
        <v>-5325.257294899744</v>
      </c>
      <c r="M166" s="2">
        <v>-7772.5974178304859</v>
      </c>
      <c r="N166" s="2">
        <v>-9730.4695161750824</v>
      </c>
    </row>
    <row r="167" spans="1:14" x14ac:dyDescent="0.25">
      <c r="A167" s="59" t="s">
        <v>644</v>
      </c>
      <c r="B167" s="2">
        <v>88478.646474615554</v>
      </c>
      <c r="C167" s="2">
        <v>27065.165223793159</v>
      </c>
      <c r="D167" s="2">
        <v>1.4630000000000001</v>
      </c>
      <c r="E167" s="2">
        <v>2427.716934412023</v>
      </c>
      <c r="F167" s="2">
        <v>-1785.551945331576</v>
      </c>
      <c r="G167" s="2">
        <v>-4945.5036051392744</v>
      </c>
      <c r="H167" s="2">
        <v>-7403.2437849897069</v>
      </c>
      <c r="I167" s="2">
        <v>-9369.4359288700507</v>
      </c>
      <c r="J167" s="2">
        <v>-3470.859497229012</v>
      </c>
      <c r="K167" s="2">
        <v>-6841.4746010238923</v>
      </c>
      <c r="L167" s="2">
        <v>-9369.4359288700507</v>
      </c>
      <c r="M167" s="2">
        <v>-11335.6280727504</v>
      </c>
      <c r="N167" s="2">
        <v>-12908.58178785467</v>
      </c>
    </row>
    <row r="168" spans="1:14" x14ac:dyDescent="0.25">
      <c r="A168" s="59" t="s">
        <v>635</v>
      </c>
      <c r="B168" s="2">
        <v>107422.5482655431</v>
      </c>
      <c r="C168" s="2">
        <v>27013.85276113054</v>
      </c>
      <c r="D168" s="2">
        <v>1.4630000000000001</v>
      </c>
      <c r="E168" s="2">
        <v>8793.6633273838197</v>
      </c>
      <c r="F168" s="2">
        <v>3678.3038861674831</v>
      </c>
      <c r="G168" s="2">
        <v>-158.21569474476931</v>
      </c>
      <c r="H168" s="2">
        <v>-3142.175368787633</v>
      </c>
      <c r="I168" s="2">
        <v>-5529.3431080219234</v>
      </c>
      <c r="J168" s="2">
        <v>1632.1601096809541</v>
      </c>
      <c r="K168" s="2">
        <v>-2460.1274432921159</v>
      </c>
      <c r="L168" s="2">
        <v>-5529.3431080219198</v>
      </c>
      <c r="M168" s="2">
        <v>-7916.5108472562097</v>
      </c>
      <c r="N168" s="2">
        <v>-9826.2450386436431</v>
      </c>
    </row>
    <row r="169" spans="1:14" x14ac:dyDescent="0.25">
      <c r="A169" s="59" t="s">
        <v>1010</v>
      </c>
      <c r="B169" s="2">
        <v>58487.534277632527</v>
      </c>
      <c r="C169" s="2">
        <v>27006.715818569701</v>
      </c>
      <c r="D169" s="2">
        <v>1.4630000000000001</v>
      </c>
      <c r="E169" s="2">
        <v>-7510.8710593588548</v>
      </c>
      <c r="F169" s="2">
        <v>-10295.991739246119</v>
      </c>
      <c r="G169" s="2">
        <v>-12384.832249161571</v>
      </c>
      <c r="H169" s="2">
        <v>-14009.4859790958</v>
      </c>
      <c r="I169" s="2">
        <v>-15309.208963043189</v>
      </c>
      <c r="J169" s="2">
        <v>-11410.040011201019</v>
      </c>
      <c r="K169" s="2">
        <v>-13638.13655511083</v>
      </c>
      <c r="L169" s="2">
        <v>-15309.208963043189</v>
      </c>
      <c r="M169" s="2">
        <v>-16608.931946990579</v>
      </c>
      <c r="N169" s="2">
        <v>-17648.710334148491</v>
      </c>
    </row>
    <row r="170" spans="1:14" x14ac:dyDescent="0.25">
      <c r="A170" s="59" t="s">
        <v>1006</v>
      </c>
      <c r="B170" s="2">
        <v>100066.1227401957</v>
      </c>
      <c r="C170" s="2">
        <v>27005.99023452375</v>
      </c>
      <c r="D170" s="2">
        <v>1.4630000000000001</v>
      </c>
      <c r="E170" s="2">
        <v>6349.384012208171</v>
      </c>
      <c r="F170" s="2">
        <v>1584.3305483893239</v>
      </c>
      <c r="G170" s="2">
        <v>-1989.45954947481</v>
      </c>
      <c r="H170" s="2">
        <v>-4769.0740700358037</v>
      </c>
      <c r="I170" s="2">
        <v>-6992.7656864845958</v>
      </c>
      <c r="J170" s="2">
        <v>-321.69083713821237</v>
      </c>
      <c r="K170" s="2">
        <v>-4133.7336081932881</v>
      </c>
      <c r="L170" s="2">
        <v>-6992.7656864845958</v>
      </c>
      <c r="M170" s="2">
        <v>-9216.4573029333915</v>
      </c>
      <c r="N170" s="2">
        <v>-10995.41059609243</v>
      </c>
    </row>
    <row r="171" spans="1:14" x14ac:dyDescent="0.25">
      <c r="A171" s="59" t="s">
        <v>637</v>
      </c>
      <c r="B171" s="2">
        <v>103538.4888252401</v>
      </c>
      <c r="C171" s="2">
        <v>26939.490964030589</v>
      </c>
      <c r="D171" s="2">
        <v>1.4630000000000001</v>
      </c>
      <c r="E171" s="2">
        <v>7573.338644382784</v>
      </c>
      <c r="F171" s="2">
        <v>2642.934414609445</v>
      </c>
      <c r="G171" s="2">
        <v>-1054.8687577205601</v>
      </c>
      <c r="H171" s="2">
        <v>-3930.9378917550061</v>
      </c>
      <c r="I171" s="2">
        <v>-6231.7931989825674</v>
      </c>
      <c r="J171" s="2">
        <v>670.77272270011235</v>
      </c>
      <c r="K171" s="2">
        <v>-3273.5506611185592</v>
      </c>
      <c r="L171" s="2">
        <v>-6231.7931989825629</v>
      </c>
      <c r="M171" s="2">
        <v>-8532.6485062101201</v>
      </c>
      <c r="N171" s="2">
        <v>-10373.33275199217</v>
      </c>
    </row>
    <row r="172" spans="1:14" x14ac:dyDescent="0.25">
      <c r="A172" s="59" t="s">
        <v>1011</v>
      </c>
      <c r="B172" s="2">
        <v>60586.183239767837</v>
      </c>
      <c r="C172" s="2">
        <v>26868.147605779832</v>
      </c>
      <c r="D172" s="2">
        <v>1.4630000000000001</v>
      </c>
      <c r="E172" s="2">
        <v>-6672.7531925238873</v>
      </c>
      <c r="F172" s="2">
        <v>-9557.8095372747339</v>
      </c>
      <c r="G172" s="2">
        <v>-11721.601795837871</v>
      </c>
      <c r="H172" s="2">
        <v>-13404.55133027587</v>
      </c>
      <c r="I172" s="2">
        <v>-14750.910957826271</v>
      </c>
      <c r="J172" s="2">
        <v>-10711.832075175071</v>
      </c>
      <c r="K172" s="2">
        <v>-13019.87715097575</v>
      </c>
      <c r="L172" s="2">
        <v>-14750.91095782626</v>
      </c>
      <c r="M172" s="2">
        <v>-16097.27058537666</v>
      </c>
      <c r="N172" s="2">
        <v>-17174.358287416981</v>
      </c>
    </row>
    <row r="173" spans="1:14" x14ac:dyDescent="0.25">
      <c r="A173" s="59" t="s">
        <v>1012</v>
      </c>
      <c r="B173" s="2">
        <v>94571.400323444876</v>
      </c>
      <c r="C173" s="2">
        <v>26834.42600342178</v>
      </c>
      <c r="D173" s="2">
        <v>1.4630000000000001</v>
      </c>
      <c r="E173" s="2">
        <v>4689.3741043931732</v>
      </c>
      <c r="F173" s="2">
        <v>185.974088991039</v>
      </c>
      <c r="G173" s="2">
        <v>-3191.5759225605648</v>
      </c>
      <c r="H173" s="2">
        <v>-5818.5592648784768</v>
      </c>
      <c r="I173" s="2">
        <v>-7920.1459387328096</v>
      </c>
      <c r="J173" s="2">
        <v>-1615.385917169813</v>
      </c>
      <c r="K173" s="2">
        <v>-5218.1059294915249</v>
      </c>
      <c r="L173" s="2">
        <v>-7920.1459387328068</v>
      </c>
      <c r="M173" s="2">
        <v>-10021.73261258714</v>
      </c>
      <c r="N173" s="2">
        <v>-11703.0019516706</v>
      </c>
    </row>
    <row r="174" spans="1:14" x14ac:dyDescent="0.25">
      <c r="A174" s="59" t="s">
        <v>643</v>
      </c>
      <c r="B174" s="2">
        <v>102266.0332916909</v>
      </c>
      <c r="C174" s="2">
        <v>26628.48643036716</v>
      </c>
      <c r="D174" s="2">
        <v>1.4630000000000001</v>
      </c>
      <c r="E174" s="2">
        <v>7460.1913335298013</v>
      </c>
      <c r="F174" s="2">
        <v>2590.380224401662</v>
      </c>
      <c r="G174" s="2">
        <v>-1061.97810744444</v>
      </c>
      <c r="H174" s="2">
        <v>-3902.7012544358508</v>
      </c>
      <c r="I174" s="2">
        <v>-6175.2797720289818</v>
      </c>
      <c r="J174" s="2">
        <v>642.45578075040976</v>
      </c>
      <c r="K174" s="2">
        <v>-3253.3931065520992</v>
      </c>
      <c r="L174" s="2">
        <v>-6175.2797720289818</v>
      </c>
      <c r="M174" s="2">
        <v>-8447.8582896221124</v>
      </c>
      <c r="N174" s="2">
        <v>-10265.921103696621</v>
      </c>
    </row>
    <row r="175" spans="1:14" x14ac:dyDescent="0.25">
      <c r="A175" s="59" t="s">
        <v>1002</v>
      </c>
      <c r="B175" s="2">
        <v>101395.82304429691</v>
      </c>
      <c r="C175" s="2">
        <v>26505.31821692333</v>
      </c>
      <c r="D175" s="2">
        <v>1.4630000000000001</v>
      </c>
      <c r="E175" s="2">
        <v>7293.2894645089646</v>
      </c>
      <c r="F175" s="2">
        <v>2464.9169385900641</v>
      </c>
      <c r="G175" s="2">
        <v>-1156.3624558491099</v>
      </c>
      <c r="H175" s="2">
        <v>-3972.9130959684662</v>
      </c>
      <c r="I175" s="2">
        <v>-6226.1536080639526</v>
      </c>
      <c r="J175" s="2">
        <v>533.56792822250645</v>
      </c>
      <c r="K175" s="2">
        <v>-3329.130092512612</v>
      </c>
      <c r="L175" s="2">
        <v>-6226.1536080639526</v>
      </c>
      <c r="M175" s="2">
        <v>-8479.3941201594389</v>
      </c>
      <c r="N175" s="2">
        <v>-10281.986529835831</v>
      </c>
    </row>
    <row r="176" spans="1:14" x14ac:dyDescent="0.25">
      <c r="A176" s="59" t="s">
        <v>1005</v>
      </c>
      <c r="B176" s="2">
        <v>99818.557829849364</v>
      </c>
      <c r="C176" s="2">
        <v>26474.256556453591</v>
      </c>
      <c r="D176" s="2">
        <v>1.4630000000000001</v>
      </c>
      <c r="E176" s="2">
        <v>6798.596053496196</v>
      </c>
      <c r="F176" s="2">
        <v>2045.3313949319379</v>
      </c>
      <c r="G176" s="2">
        <v>-1519.617098991253</v>
      </c>
      <c r="H176" s="2">
        <v>-4292.3548164870699</v>
      </c>
      <c r="I176" s="2">
        <v>-6510.5449904837224</v>
      </c>
      <c r="J176" s="2">
        <v>144.02553150623859</v>
      </c>
      <c r="K176" s="2">
        <v>-3658.586195345164</v>
      </c>
      <c r="L176" s="2">
        <v>-6510.5449904837187</v>
      </c>
      <c r="M176" s="2">
        <v>-8728.7351644803712</v>
      </c>
      <c r="N176" s="2">
        <v>-10503.287303677689</v>
      </c>
    </row>
    <row r="177" spans="1:14" x14ac:dyDescent="0.25">
      <c r="A177" s="59" t="s">
        <v>1013</v>
      </c>
      <c r="B177" s="2">
        <v>80119.530047405147</v>
      </c>
      <c r="C177" s="2">
        <v>26420.13029528681</v>
      </c>
      <c r="D177" s="2">
        <v>1.4630000000000001</v>
      </c>
      <c r="E177" s="2">
        <v>286.37972051490578</v>
      </c>
      <c r="F177" s="2">
        <v>-3528.835996028196</v>
      </c>
      <c r="G177" s="2">
        <v>-6390.2477834355232</v>
      </c>
      <c r="H177" s="2">
        <v>-8615.7902847523328</v>
      </c>
      <c r="I177" s="2">
        <v>-10396.22428580578</v>
      </c>
      <c r="J177" s="2">
        <v>-5054.9222826454352</v>
      </c>
      <c r="K177" s="2">
        <v>-8107.0948558799173</v>
      </c>
      <c r="L177" s="2">
        <v>-10396.22428580578</v>
      </c>
      <c r="M177" s="2">
        <v>-12176.65828685923</v>
      </c>
      <c r="N177" s="2">
        <v>-13601.00548770199</v>
      </c>
    </row>
    <row r="178" spans="1:14" x14ac:dyDescent="0.25">
      <c r="A178" s="59" t="s">
        <v>647</v>
      </c>
      <c r="B178" s="2">
        <v>116261.2103654838</v>
      </c>
      <c r="C178" s="2">
        <v>26417.889875016928</v>
      </c>
      <c r="D178" s="2">
        <v>1.4630000000000001</v>
      </c>
      <c r="E178" s="2">
        <v>12335.846913477661</v>
      </c>
      <c r="F178" s="2">
        <v>6799.5988008355744</v>
      </c>
      <c r="G178" s="2">
        <v>2647.4127163540111</v>
      </c>
      <c r="H178" s="2">
        <v>-582.06534935387026</v>
      </c>
      <c r="I178" s="2">
        <v>-3165.6478019201791</v>
      </c>
      <c r="J178" s="2">
        <v>4585.0995557787428</v>
      </c>
      <c r="K178" s="2">
        <v>156.10106566507599</v>
      </c>
      <c r="L178" s="2">
        <v>-3165.647801920175</v>
      </c>
      <c r="M178" s="2">
        <v>-5749.2302544864797</v>
      </c>
      <c r="N178" s="2">
        <v>-7816.0962165395249</v>
      </c>
    </row>
    <row r="179" spans="1:14" x14ac:dyDescent="0.25">
      <c r="A179" s="59" t="s">
        <v>650</v>
      </c>
      <c r="B179" s="2">
        <v>67290.367384230354</v>
      </c>
      <c r="C179" s="2">
        <v>26252.39060520806</v>
      </c>
      <c r="D179" s="2">
        <v>1.4630000000000001</v>
      </c>
      <c r="E179" s="2">
        <v>-3822.2681437979409</v>
      </c>
      <c r="F179" s="2">
        <v>-7026.5713525708161</v>
      </c>
      <c r="G179" s="2">
        <v>-9429.7987591504716</v>
      </c>
      <c r="H179" s="2">
        <v>-11298.97563093465</v>
      </c>
      <c r="I179" s="2">
        <v>-12794.31712836199</v>
      </c>
      <c r="J179" s="2">
        <v>-8308.2926360799647</v>
      </c>
      <c r="K179" s="2">
        <v>-10871.73520309826</v>
      </c>
      <c r="L179" s="2">
        <v>-12794.31712836199</v>
      </c>
      <c r="M179" s="2">
        <v>-14289.65862578933</v>
      </c>
      <c r="N179" s="2">
        <v>-15485.9318237312</v>
      </c>
    </row>
    <row r="180" spans="1:14" x14ac:dyDescent="0.25">
      <c r="A180" s="59" t="s">
        <v>974</v>
      </c>
      <c r="B180" s="2">
        <v>88984.853307749087</v>
      </c>
      <c r="C180" s="2">
        <v>25930.797746044591</v>
      </c>
      <c r="D180" s="2">
        <v>1.4630000000000001</v>
      </c>
      <c r="E180" s="2">
        <v>3730.8200232051022</v>
      </c>
      <c r="F180" s="2">
        <v>-506.55394383057143</v>
      </c>
      <c r="G180" s="2">
        <v>-3684.5844191073229</v>
      </c>
      <c r="H180" s="2">
        <v>-6156.3858998781316</v>
      </c>
      <c r="I180" s="2">
        <v>-8133.8270844947756</v>
      </c>
      <c r="J180" s="2">
        <v>-2201.5035306448372</v>
      </c>
      <c r="K180" s="2">
        <v>-5591.4027042733724</v>
      </c>
      <c r="L180" s="2">
        <v>-8133.8270844947756</v>
      </c>
      <c r="M180" s="2">
        <v>-10111.268269111421</v>
      </c>
      <c r="N180" s="2">
        <v>-11693.221216804741</v>
      </c>
    </row>
    <row r="181" spans="1:14" x14ac:dyDescent="0.25">
      <c r="A181" s="59" t="s">
        <v>639</v>
      </c>
      <c r="B181" s="2">
        <v>97543.523527821031</v>
      </c>
      <c r="C181" s="2">
        <v>25576.53053631556</v>
      </c>
      <c r="D181" s="2">
        <v>1.4630000000000001</v>
      </c>
      <c r="E181" s="2">
        <v>6937.9773062914464</v>
      </c>
      <c r="F181" s="2">
        <v>2293.047614490446</v>
      </c>
      <c r="G181" s="2">
        <v>-1190.6496543603059</v>
      </c>
      <c r="H181" s="2">
        <v>-3900.1919745775558</v>
      </c>
      <c r="I181" s="2">
        <v>-6067.825830751357</v>
      </c>
      <c r="J181" s="2">
        <v>435.07573777004649</v>
      </c>
      <c r="K181" s="2">
        <v>-3280.868015670756</v>
      </c>
      <c r="L181" s="2">
        <v>-6067.825830751357</v>
      </c>
      <c r="M181" s="2">
        <v>-8235.4596869251582</v>
      </c>
      <c r="N181" s="2">
        <v>-9969.566771864198</v>
      </c>
    </row>
    <row r="182" spans="1:14" x14ac:dyDescent="0.25">
      <c r="A182" s="59" t="s">
        <v>1014</v>
      </c>
      <c r="B182" s="2">
        <v>87007.182886145893</v>
      </c>
      <c r="C182" s="2">
        <v>25460.272136364922</v>
      </c>
      <c r="D182" s="2">
        <v>1.4630000000000001</v>
      </c>
      <c r="E182" s="2">
        <v>3542.122159017043</v>
      </c>
      <c r="F182" s="2">
        <v>-601.07702603752477</v>
      </c>
      <c r="G182" s="2">
        <v>-3708.476414828448</v>
      </c>
      <c r="H182" s="2">
        <v>-6125.34260611028</v>
      </c>
      <c r="I182" s="2">
        <v>-8058.8355591357431</v>
      </c>
      <c r="J182" s="2">
        <v>-2258.3567000593498</v>
      </c>
      <c r="K182" s="2">
        <v>-5572.9160481030049</v>
      </c>
      <c r="L182" s="2">
        <v>-8058.8355591357431</v>
      </c>
      <c r="M182" s="2">
        <v>-9992.328512161208</v>
      </c>
      <c r="N182" s="2">
        <v>-11539.122874581581</v>
      </c>
    </row>
    <row r="183" spans="1:14" x14ac:dyDescent="0.25">
      <c r="A183" s="59" t="s">
        <v>646</v>
      </c>
      <c r="B183" s="2">
        <v>97587.544675711266</v>
      </c>
      <c r="C183" s="2">
        <v>25424.979751879931</v>
      </c>
      <c r="D183" s="2">
        <v>1.4630000000000001</v>
      </c>
      <c r="E183" s="2">
        <v>7104.201806690493</v>
      </c>
      <c r="F183" s="2">
        <v>2457.175869751864</v>
      </c>
      <c r="G183" s="2">
        <v>-1028.0935829521111</v>
      </c>
      <c r="H183" s="2">
        <v>-3738.8587128329782</v>
      </c>
      <c r="I183" s="2">
        <v>-5907.4708167376739</v>
      </c>
      <c r="J183" s="2">
        <v>598.36549497640954</v>
      </c>
      <c r="K183" s="2">
        <v>-3119.2552545744952</v>
      </c>
      <c r="L183" s="2">
        <v>-5907.4708167376739</v>
      </c>
      <c r="M183" s="2">
        <v>-8076.0829206423696</v>
      </c>
      <c r="N183" s="2">
        <v>-9810.9726037661239</v>
      </c>
    </row>
    <row r="184" spans="1:14" x14ac:dyDescent="0.25">
      <c r="A184" s="59" t="s">
        <v>988</v>
      </c>
      <c r="B184" s="2">
        <v>80390.369955174785</v>
      </c>
      <c r="C184" s="2">
        <v>25145.036479943141</v>
      </c>
      <c r="D184" s="2">
        <v>1.4630000000000001</v>
      </c>
      <c r="E184" s="2">
        <v>1651.753505115121</v>
      </c>
      <c r="F184" s="2">
        <v>-2176.3593498932019</v>
      </c>
      <c r="G184" s="2">
        <v>-5047.4439911494446</v>
      </c>
      <c r="H184" s="2">
        <v>-7280.5098232376331</v>
      </c>
      <c r="I184" s="2">
        <v>-9066.9624889081842</v>
      </c>
      <c r="J184" s="2">
        <v>-3707.6044918965308</v>
      </c>
      <c r="K184" s="2">
        <v>-6770.0947759031878</v>
      </c>
      <c r="L184" s="2">
        <v>-9066.9624889081824</v>
      </c>
      <c r="M184" s="2">
        <v>-10853.41515457873</v>
      </c>
      <c r="N184" s="2">
        <v>-12282.577287115169</v>
      </c>
    </row>
    <row r="185" spans="1:14" x14ac:dyDescent="0.25">
      <c r="A185" s="59" t="s">
        <v>1017</v>
      </c>
      <c r="B185" s="2">
        <v>100683.4969277304</v>
      </c>
      <c r="C185" s="2">
        <v>25124.210978337029</v>
      </c>
      <c r="D185" s="2">
        <v>1.4630000000000001</v>
      </c>
      <c r="E185" s="2">
        <v>8436.954664239769</v>
      </c>
      <c r="F185" s="2">
        <v>3642.5024295859439</v>
      </c>
      <c r="G185" s="2">
        <v>46.663253595572307</v>
      </c>
      <c r="H185" s="2">
        <v>-2750.100549952494</v>
      </c>
      <c r="I185" s="2">
        <v>-4987.5115927909465</v>
      </c>
      <c r="J185" s="2">
        <v>1724.7215357244129</v>
      </c>
      <c r="K185" s="2">
        <v>-2110.840251998648</v>
      </c>
      <c r="L185" s="2">
        <v>-4987.5115927909465</v>
      </c>
      <c r="M185" s="2">
        <v>-7224.9226356293984</v>
      </c>
      <c r="N185" s="2">
        <v>-9014.8514699001626</v>
      </c>
    </row>
    <row r="186" spans="1:14" x14ac:dyDescent="0.25">
      <c r="A186" s="59" t="s">
        <v>631</v>
      </c>
      <c r="B186" s="2">
        <v>75911.046259604307</v>
      </c>
      <c r="C186" s="2">
        <v>25027.694224246741</v>
      </c>
      <c r="D186" s="2">
        <v>1.4630000000000001</v>
      </c>
      <c r="E186" s="2">
        <v>275.98786228803152</v>
      </c>
      <c r="F186" s="2">
        <v>-3338.8238643597938</v>
      </c>
      <c r="G186" s="2">
        <v>-6049.9326593456608</v>
      </c>
      <c r="H186" s="2">
        <v>-8158.5728332235594</v>
      </c>
      <c r="I186" s="2">
        <v>-9845.4849723258758</v>
      </c>
      <c r="J186" s="2">
        <v>-4784.7485550189231</v>
      </c>
      <c r="K186" s="2">
        <v>-7676.5979363371807</v>
      </c>
      <c r="L186" s="2">
        <v>-9845.4849723258758</v>
      </c>
      <c r="M186" s="2">
        <v>-11532.39711142819</v>
      </c>
      <c r="N186" s="2">
        <v>-12881.926822710049</v>
      </c>
    </row>
    <row r="187" spans="1:14" x14ac:dyDescent="0.25">
      <c r="A187" s="59" t="s">
        <v>1007</v>
      </c>
      <c r="B187" s="2">
        <v>95131.723427591729</v>
      </c>
      <c r="C187" s="2">
        <v>24875.156855275829</v>
      </c>
      <c r="D187" s="2">
        <v>1.4630000000000001</v>
      </c>
      <c r="E187" s="2">
        <v>6835.4176205880831</v>
      </c>
      <c r="F187" s="2">
        <v>2305.3355526075252</v>
      </c>
      <c r="G187" s="2">
        <v>-1092.2259983778929</v>
      </c>
      <c r="H187" s="2">
        <v>-3734.7738713665531</v>
      </c>
      <c r="I187" s="2">
        <v>-5848.8121697574788</v>
      </c>
      <c r="J187" s="2">
        <v>493.30272541530212</v>
      </c>
      <c r="K187" s="2">
        <v>-3130.7629289691431</v>
      </c>
      <c r="L187" s="2">
        <v>-5848.8121697574788</v>
      </c>
      <c r="M187" s="2">
        <v>-7962.8504681484046</v>
      </c>
      <c r="N187" s="2">
        <v>-9654.0811068611474</v>
      </c>
    </row>
    <row r="188" spans="1:14" x14ac:dyDescent="0.25">
      <c r="A188" s="59" t="s">
        <v>670</v>
      </c>
      <c r="B188" s="2">
        <v>75685.956461266891</v>
      </c>
      <c r="C188" s="2">
        <v>24615.68355488445</v>
      </c>
      <c r="D188" s="2">
        <v>1.4630000000000001</v>
      </c>
      <c r="E188" s="2">
        <v>612.96859887117898</v>
      </c>
      <c r="F188" s="2">
        <v>-2991.1245659510528</v>
      </c>
      <c r="G188" s="2">
        <v>-5694.1944395677274</v>
      </c>
      <c r="H188" s="2">
        <v>-7796.5821190473616</v>
      </c>
      <c r="I188" s="2">
        <v>-9478.4922626310727</v>
      </c>
      <c r="J188" s="2">
        <v>-4432.7618318799432</v>
      </c>
      <c r="K188" s="2">
        <v>-7316.0363637377304</v>
      </c>
      <c r="L188" s="2">
        <v>-9478.4922626310708</v>
      </c>
      <c r="M188" s="2">
        <v>-11160.40240621478</v>
      </c>
      <c r="N188" s="2">
        <v>-12505.930521081749</v>
      </c>
    </row>
    <row r="189" spans="1:14" x14ac:dyDescent="0.25">
      <c r="A189" s="59" t="s">
        <v>653</v>
      </c>
      <c r="B189" s="2">
        <v>91369.006387976988</v>
      </c>
      <c r="C189" s="2">
        <v>24291.727504974981</v>
      </c>
      <c r="D189" s="2">
        <v>1.4630000000000001</v>
      </c>
      <c r="E189" s="2">
        <v>6164.6079576840166</v>
      </c>
      <c r="F189" s="2">
        <v>1813.7028915898741</v>
      </c>
      <c r="G189" s="2">
        <v>-1449.4759079807341</v>
      </c>
      <c r="H189" s="2">
        <v>-3987.503863202317</v>
      </c>
      <c r="I189" s="2">
        <v>-6017.926227379583</v>
      </c>
      <c r="J189" s="2">
        <v>73.340865152214974</v>
      </c>
      <c r="K189" s="2">
        <v>-3407.3831877230991</v>
      </c>
      <c r="L189" s="2">
        <v>-6017.926227379583</v>
      </c>
      <c r="M189" s="2">
        <v>-8048.348591556849</v>
      </c>
      <c r="N189" s="2">
        <v>-9672.6864828986618</v>
      </c>
    </row>
    <row r="190" spans="1:14" x14ac:dyDescent="0.25">
      <c r="A190" s="59" t="s">
        <v>672</v>
      </c>
      <c r="B190" s="2">
        <v>77390.66039324562</v>
      </c>
      <c r="C190" s="2">
        <v>24132.146708869739</v>
      </c>
      <c r="D190" s="2">
        <v>1.4630000000000001</v>
      </c>
      <c r="E190" s="2">
        <v>1664.7400888788</v>
      </c>
      <c r="F190" s="2">
        <v>-2020.5294536567051</v>
      </c>
      <c r="G190" s="2">
        <v>-4784.4816105583341</v>
      </c>
      <c r="H190" s="2">
        <v>-6934.2221770373799</v>
      </c>
      <c r="I190" s="2">
        <v>-8654.0146302206158</v>
      </c>
      <c r="J190" s="2">
        <v>-3494.6372706709039</v>
      </c>
      <c r="K190" s="2">
        <v>-6442.8529046993099</v>
      </c>
      <c r="L190" s="2">
        <v>-8654.014630220614</v>
      </c>
      <c r="M190" s="2">
        <v>-10373.80708340385</v>
      </c>
      <c r="N190" s="2">
        <v>-11749.64104595044</v>
      </c>
    </row>
    <row r="191" spans="1:14" x14ac:dyDescent="0.25">
      <c r="A191" s="59" t="s">
        <v>651</v>
      </c>
      <c r="B191" s="2">
        <v>91531.39876233117</v>
      </c>
      <c r="C191" s="2">
        <v>24065.44278085394</v>
      </c>
      <c r="D191" s="2">
        <v>1.4630000000000001</v>
      </c>
      <c r="E191" s="2">
        <v>6445.0234732564504</v>
      </c>
      <c r="F191" s="2">
        <v>2086.3854369549658</v>
      </c>
      <c r="G191" s="2">
        <v>-1182.593090271148</v>
      </c>
      <c r="H191" s="2">
        <v>-3725.1319447803471</v>
      </c>
      <c r="I191" s="2">
        <v>-5759.1630283877057</v>
      </c>
      <c r="J191" s="2">
        <v>342.93022243437372</v>
      </c>
      <c r="K191" s="2">
        <v>-3143.980206606815</v>
      </c>
      <c r="L191" s="2">
        <v>-5759.1630283877057</v>
      </c>
      <c r="M191" s="2">
        <v>-7793.1941119950643</v>
      </c>
      <c r="N191" s="2">
        <v>-9420.4189788809526</v>
      </c>
    </row>
    <row r="192" spans="1:14" x14ac:dyDescent="0.25">
      <c r="A192" s="59" t="s">
        <v>1029</v>
      </c>
      <c r="B192" s="2">
        <v>77861.036608765615</v>
      </c>
      <c r="C192" s="2">
        <v>23952.102165058419</v>
      </c>
      <c r="D192" s="2">
        <v>1.4630000000000001</v>
      </c>
      <c r="E192" s="2">
        <v>2001.576704530115</v>
      </c>
      <c r="F192" s="2">
        <v>-1706.0917054111051</v>
      </c>
      <c r="G192" s="2">
        <v>-4486.8430128670188</v>
      </c>
      <c r="H192" s="2">
        <v>-6649.6495853327287</v>
      </c>
      <c r="I192" s="2">
        <v>-8379.8948433052992</v>
      </c>
      <c r="J192" s="2">
        <v>-3189.159069387591</v>
      </c>
      <c r="K192" s="2">
        <v>-6155.2937973405678</v>
      </c>
      <c r="L192" s="2">
        <v>-8379.8948433052992</v>
      </c>
      <c r="M192" s="2">
        <v>-10110.14010127787</v>
      </c>
      <c r="N192" s="2">
        <v>-11494.33630765592</v>
      </c>
    </row>
    <row r="193" spans="1:14" x14ac:dyDescent="0.25">
      <c r="A193" s="59" t="s">
        <v>1021</v>
      </c>
      <c r="B193" s="2">
        <v>83967.948148901734</v>
      </c>
      <c r="C193" s="2">
        <v>23811.642513975519</v>
      </c>
      <c r="D193" s="2">
        <v>1.4630000000000001</v>
      </c>
      <c r="E193" s="2">
        <v>4177.6735356583958</v>
      </c>
      <c r="F193" s="2">
        <v>179.1998142821212</v>
      </c>
      <c r="G193" s="2">
        <v>-2819.655476750082</v>
      </c>
      <c r="H193" s="2">
        <v>-5152.0984808862413</v>
      </c>
      <c r="I193" s="2">
        <v>-7018.0528841951673</v>
      </c>
      <c r="J193" s="2">
        <v>-1420.1896742683859</v>
      </c>
      <c r="K193" s="2">
        <v>-4618.9686513694032</v>
      </c>
      <c r="L193" s="2">
        <v>-7018.0528841951673</v>
      </c>
      <c r="M193" s="2">
        <v>-8884.0072875040951</v>
      </c>
      <c r="N193" s="2">
        <v>-10376.77081015124</v>
      </c>
    </row>
    <row r="194" spans="1:14" x14ac:dyDescent="0.25">
      <c r="A194" s="59" t="s">
        <v>1019</v>
      </c>
      <c r="B194" s="2">
        <v>88184.440091101336</v>
      </c>
      <c r="C194" s="2">
        <v>23459.312440629179</v>
      </c>
      <c r="D194" s="2">
        <v>1.4630000000000001</v>
      </c>
      <c r="E194" s="2">
        <v>5935.5009230712676</v>
      </c>
      <c r="F194" s="2">
        <v>1736.2418711140599</v>
      </c>
      <c r="G194" s="2">
        <v>-1413.202417853845</v>
      </c>
      <c r="H194" s="2">
        <v>-3862.7701981622158</v>
      </c>
      <c r="I194" s="2">
        <v>-5822.4244224089134</v>
      </c>
      <c r="J194" s="2">
        <v>56.538250331177551</v>
      </c>
      <c r="K194" s="2">
        <v>-3302.8689912345872</v>
      </c>
      <c r="L194" s="2">
        <v>-5822.4244224089134</v>
      </c>
      <c r="M194" s="2">
        <v>-7782.0786466556092</v>
      </c>
      <c r="N194" s="2">
        <v>-9349.8020260529665</v>
      </c>
    </row>
    <row r="195" spans="1:14" x14ac:dyDescent="0.25">
      <c r="A195" s="59" t="s">
        <v>665</v>
      </c>
      <c r="B195" s="2">
        <v>43246.649482071058</v>
      </c>
      <c r="C195" s="2">
        <v>23405.036865455801</v>
      </c>
      <c r="D195" s="2">
        <v>1.4630000000000001</v>
      </c>
      <c r="E195" s="2">
        <v>-8989.4870380987795</v>
      </c>
      <c r="F195" s="2">
        <v>-11048.851299149779</v>
      </c>
      <c r="G195" s="2">
        <v>-12593.374494938031</v>
      </c>
      <c r="H195" s="2">
        <v>-13794.67031388445</v>
      </c>
      <c r="I195" s="2">
        <v>-14755.70696904159</v>
      </c>
      <c r="J195" s="2">
        <v>-11872.597003570179</v>
      </c>
      <c r="K195" s="2">
        <v>-13520.088412410991</v>
      </c>
      <c r="L195" s="2">
        <v>-14755.70696904159</v>
      </c>
      <c r="M195" s="2">
        <v>-15716.74362419872</v>
      </c>
      <c r="N195" s="2">
        <v>-16485.572948324429</v>
      </c>
    </row>
    <row r="196" spans="1:14" x14ac:dyDescent="0.25">
      <c r="A196" s="59" t="s">
        <v>652</v>
      </c>
      <c r="B196" s="2">
        <v>93514.748489039004</v>
      </c>
      <c r="C196" s="2">
        <v>23323.650040278819</v>
      </c>
      <c r="D196" s="2">
        <v>1.4630000000000001</v>
      </c>
      <c r="E196" s="2">
        <v>7847.9327894008456</v>
      </c>
      <c r="F196" s="2">
        <v>3394.8495280180359</v>
      </c>
      <c r="G196" s="2">
        <v>55.037081980928633</v>
      </c>
      <c r="H196" s="2">
        <v>-2542.594820492377</v>
      </c>
      <c r="I196" s="2">
        <v>-4620.7003424710201</v>
      </c>
      <c r="J196" s="2">
        <v>1613.616223464913</v>
      </c>
      <c r="K196" s="2">
        <v>-1948.850385641334</v>
      </c>
      <c r="L196" s="2">
        <v>-4620.7003424710201</v>
      </c>
      <c r="M196" s="2">
        <v>-6698.8058644496632</v>
      </c>
      <c r="N196" s="2">
        <v>-8361.2902820325799</v>
      </c>
    </row>
    <row r="197" spans="1:14" x14ac:dyDescent="0.25">
      <c r="A197" s="59" t="s">
        <v>658</v>
      </c>
      <c r="B197" s="2">
        <v>82341.386040366226</v>
      </c>
      <c r="C197" s="2">
        <v>23223.54474926844</v>
      </c>
      <c r="D197" s="2">
        <v>1.4630000000000001</v>
      </c>
      <c r="E197" s="2">
        <v>4223.5839308536379</v>
      </c>
      <c r="F197" s="2">
        <v>302.56554797905852</v>
      </c>
      <c r="G197" s="2">
        <v>-2638.1982391768802</v>
      </c>
      <c r="H197" s="2">
        <v>-4925.4589625203844</v>
      </c>
      <c r="I197" s="2">
        <v>-6755.2675411951896</v>
      </c>
      <c r="J197" s="2">
        <v>-1265.841805170774</v>
      </c>
      <c r="K197" s="2">
        <v>-4402.656511470439</v>
      </c>
      <c r="L197" s="2">
        <v>-6755.2675411951896</v>
      </c>
      <c r="M197" s="2">
        <v>-8585.0761198699947</v>
      </c>
      <c r="N197" s="2">
        <v>-10048.92298280984</v>
      </c>
    </row>
    <row r="198" spans="1:14" x14ac:dyDescent="0.25">
      <c r="A198" s="59" t="s">
        <v>1026</v>
      </c>
      <c r="B198" s="2">
        <v>49616.921101308733</v>
      </c>
      <c r="C198" s="2">
        <v>22999.917626567239</v>
      </c>
      <c r="D198" s="2">
        <v>1.4630000000000001</v>
      </c>
      <c r="E198" s="2">
        <v>-6460.9439261309999</v>
      </c>
      <c r="F198" s="2">
        <v>-8823.6544547647482</v>
      </c>
      <c r="G198" s="2">
        <v>-10595.68735124006</v>
      </c>
      <c r="H198" s="2">
        <v>-11973.935159609749</v>
      </c>
      <c r="I198" s="2">
        <v>-13076.5334063055</v>
      </c>
      <c r="J198" s="2">
        <v>-9768.7386662182471</v>
      </c>
      <c r="K198" s="2">
        <v>-11658.90708912525</v>
      </c>
      <c r="L198" s="2">
        <v>-13076.5334063055</v>
      </c>
      <c r="M198" s="2">
        <v>-14179.13165300125</v>
      </c>
      <c r="N198" s="2">
        <v>-15061.21025035785</v>
      </c>
    </row>
    <row r="199" spans="1:14" x14ac:dyDescent="0.25">
      <c r="A199" s="59" t="s">
        <v>657</v>
      </c>
      <c r="B199" s="2">
        <v>87018.972280596499</v>
      </c>
      <c r="C199" s="2">
        <v>22689.730709294068</v>
      </c>
      <c r="D199" s="2">
        <v>1.4630000000000001</v>
      </c>
      <c r="E199" s="2">
        <v>6316.5933842380982</v>
      </c>
      <c r="F199" s="2">
        <v>2172.8327994477881</v>
      </c>
      <c r="G199" s="2">
        <v>-934.98763914494339</v>
      </c>
      <c r="H199" s="2">
        <v>-3352.1813136059568</v>
      </c>
      <c r="I199" s="2">
        <v>-5285.9362531747684</v>
      </c>
      <c r="J199" s="2">
        <v>515.32856553166494</v>
      </c>
      <c r="K199" s="2">
        <v>-2799.6799023005842</v>
      </c>
      <c r="L199" s="2">
        <v>-5285.9362531747684</v>
      </c>
      <c r="M199" s="2">
        <v>-7219.6911927435794</v>
      </c>
      <c r="N199" s="2">
        <v>-8766.6951443986291</v>
      </c>
    </row>
    <row r="200" spans="1:14" x14ac:dyDescent="0.25">
      <c r="A200" s="59" t="s">
        <v>1015</v>
      </c>
      <c r="B200" s="2">
        <v>90602.555268011653</v>
      </c>
      <c r="C200" s="2">
        <v>22607.92770731428</v>
      </c>
      <c r="D200" s="2">
        <v>1.4630000000000001</v>
      </c>
      <c r="E200" s="2">
        <v>7592.9240486896088</v>
      </c>
      <c r="F200" s="2">
        <v>3278.516654974766</v>
      </c>
      <c r="G200" s="2">
        <v>42.711109688636498</v>
      </c>
      <c r="H200" s="2">
        <v>-2474.0265366450221</v>
      </c>
      <c r="I200" s="2">
        <v>-4487.4166537119454</v>
      </c>
      <c r="J200" s="2">
        <v>1552.7536974888319</v>
      </c>
      <c r="K200" s="2">
        <v>-1898.772217483041</v>
      </c>
      <c r="L200" s="2">
        <v>-4487.4166537119454</v>
      </c>
      <c r="M200" s="2">
        <v>-6500.8067707788696</v>
      </c>
      <c r="N200" s="2">
        <v>-8111.5188644324116</v>
      </c>
    </row>
    <row r="201" spans="1:14" x14ac:dyDescent="0.25">
      <c r="A201" s="59" t="s">
        <v>649</v>
      </c>
      <c r="B201" s="2">
        <v>87192.079668880484</v>
      </c>
      <c r="C201" s="2">
        <v>22554.804641717339</v>
      </c>
      <c r="D201" s="2">
        <v>1.4630000000000001</v>
      </c>
      <c r="E201" s="2">
        <v>6509.2219145761592</v>
      </c>
      <c r="F201" s="2">
        <v>2357.2181208199472</v>
      </c>
      <c r="G201" s="2">
        <v>-756.78472449721448</v>
      </c>
      <c r="H201" s="2">
        <v>-3178.7869375216719</v>
      </c>
      <c r="I201" s="2">
        <v>-5116.388707941238</v>
      </c>
      <c r="J201" s="2">
        <v>696.41660331746243</v>
      </c>
      <c r="K201" s="2">
        <v>-2625.1864316875108</v>
      </c>
      <c r="L201" s="2">
        <v>-5116.388707941238</v>
      </c>
      <c r="M201" s="2">
        <v>-7053.9904783608044</v>
      </c>
      <c r="N201" s="2">
        <v>-8604.0718946964571</v>
      </c>
    </row>
    <row r="202" spans="1:14" x14ac:dyDescent="0.25">
      <c r="A202" s="59" t="s">
        <v>669</v>
      </c>
      <c r="B202" s="2">
        <v>83632.163509356644</v>
      </c>
      <c r="C202" s="2">
        <v>22281.488137751399</v>
      </c>
      <c r="D202" s="2">
        <v>1.4630000000000001</v>
      </c>
      <c r="E202" s="2">
        <v>5595.899698700814</v>
      </c>
      <c r="F202" s="2">
        <v>1613.415722064783</v>
      </c>
      <c r="G202" s="2">
        <v>-1373.4472604122379</v>
      </c>
      <c r="H202" s="2">
        <v>-3696.5629134499209</v>
      </c>
      <c r="I202" s="2">
        <v>-5555.0554358800691</v>
      </c>
      <c r="J202" s="2">
        <v>20.422131410374281</v>
      </c>
      <c r="K202" s="2">
        <v>-3165.565049898451</v>
      </c>
      <c r="L202" s="2">
        <v>-5555.0554358800691</v>
      </c>
      <c r="M202" s="2">
        <v>-7413.5479583102169</v>
      </c>
      <c r="N202" s="2">
        <v>-8900.3419762543344</v>
      </c>
    </row>
    <row r="203" spans="1:14" x14ac:dyDescent="0.25">
      <c r="A203" s="59" t="s">
        <v>1020</v>
      </c>
      <c r="B203" s="2">
        <v>82693.899865981221</v>
      </c>
      <c r="C203" s="2">
        <v>22265.47748210761</v>
      </c>
      <c r="D203" s="2">
        <v>1.4630000000000001</v>
      </c>
      <c r="E203" s="2">
        <v>5299.1558065528006</v>
      </c>
      <c r="F203" s="2">
        <v>1361.351051029884</v>
      </c>
      <c r="G203" s="2">
        <v>-1592.0025156123011</v>
      </c>
      <c r="H203" s="2">
        <v>-3889.0552896673362</v>
      </c>
      <c r="I203" s="2">
        <v>-5726.6975089113621</v>
      </c>
      <c r="J203" s="2">
        <v>-213.7708511792807</v>
      </c>
      <c r="K203" s="2">
        <v>-3364.014655597613</v>
      </c>
      <c r="L203" s="2">
        <v>-5726.6975089113621</v>
      </c>
      <c r="M203" s="2">
        <v>-7564.3397281553898</v>
      </c>
      <c r="N203" s="2">
        <v>-9034.4535035506105</v>
      </c>
    </row>
    <row r="204" spans="1:14" x14ac:dyDescent="0.25">
      <c r="A204" s="59" t="s">
        <v>667</v>
      </c>
      <c r="B204" s="2">
        <v>82741.628859076809</v>
      </c>
      <c r="C204" s="2">
        <v>22176.712252224828</v>
      </c>
      <c r="D204" s="2">
        <v>1.4630000000000001</v>
      </c>
      <c r="E204" s="2">
        <v>5403.8307008007723</v>
      </c>
      <c r="F204" s="2">
        <v>1463.7531360828291</v>
      </c>
      <c r="G204" s="2">
        <v>-1491.3050374556301</v>
      </c>
      <c r="H204" s="2">
        <v>-3789.6836168744298</v>
      </c>
      <c r="I204" s="2">
        <v>-5628.3864804094701</v>
      </c>
      <c r="J204" s="2">
        <v>-112.27788980435071</v>
      </c>
      <c r="K204" s="2">
        <v>-3264.339941578703</v>
      </c>
      <c r="L204" s="2">
        <v>-5628.3864804094701</v>
      </c>
      <c r="M204" s="2">
        <v>-7467.0893439445099</v>
      </c>
      <c r="N204" s="2">
        <v>-8938.0516347725425</v>
      </c>
    </row>
    <row r="205" spans="1:14" x14ac:dyDescent="0.25">
      <c r="A205" s="59" t="s">
        <v>1024</v>
      </c>
      <c r="B205" s="2">
        <v>82209.391446988375</v>
      </c>
      <c r="C205" s="2">
        <v>21843.497301967291</v>
      </c>
      <c r="D205" s="2">
        <v>1.4630000000000001</v>
      </c>
      <c r="E205" s="2">
        <v>5559.6331803621688</v>
      </c>
      <c r="F205" s="2">
        <v>1644.9002543151039</v>
      </c>
      <c r="G205" s="2">
        <v>-1291.149440220197</v>
      </c>
      <c r="H205" s="2">
        <v>-3574.7436470809839</v>
      </c>
      <c r="I205" s="2">
        <v>-5401.6190125696157</v>
      </c>
      <c r="J205" s="2">
        <v>79.007083896274708</v>
      </c>
      <c r="K205" s="2">
        <v>-3052.7792569413759</v>
      </c>
      <c r="L205" s="2">
        <v>-5401.6190125696157</v>
      </c>
      <c r="M205" s="2">
        <v>-7228.4943780582471</v>
      </c>
      <c r="N205" s="2">
        <v>-8689.9946704491504</v>
      </c>
    </row>
    <row r="206" spans="1:14" x14ac:dyDescent="0.25">
      <c r="A206" s="59" t="s">
        <v>656</v>
      </c>
      <c r="B206" s="2">
        <v>86634.923345764095</v>
      </c>
      <c r="C206" s="2">
        <v>21546.481871369469</v>
      </c>
      <c r="D206" s="2">
        <v>1.4630000000000001</v>
      </c>
      <c r="E206" s="2">
        <v>7331.8259105518991</v>
      </c>
      <c r="F206" s="2">
        <v>3206.353370277418</v>
      </c>
      <c r="G206" s="2">
        <v>112.2489650715579</v>
      </c>
      <c r="H206" s="2">
        <v>-2294.2766834218892</v>
      </c>
      <c r="I206" s="2">
        <v>-4219.4972022166476</v>
      </c>
      <c r="J206" s="2">
        <v>1556.164354167624</v>
      </c>
      <c r="K206" s="2">
        <v>-1744.2136780519579</v>
      </c>
      <c r="L206" s="2">
        <v>-4219.4972022166476</v>
      </c>
      <c r="M206" s="2">
        <v>-6144.717721011406</v>
      </c>
      <c r="N206" s="2">
        <v>-7684.8941360472108</v>
      </c>
    </row>
    <row r="207" spans="1:14" x14ac:dyDescent="0.25">
      <c r="A207" s="59" t="s">
        <v>676</v>
      </c>
      <c r="B207" s="2">
        <v>50165.319691288823</v>
      </c>
      <c r="C207" s="2">
        <v>21437.50839453287</v>
      </c>
      <c r="D207" s="2">
        <v>1.4630000000000001</v>
      </c>
      <c r="E207" s="2">
        <v>-4715.7351641032656</v>
      </c>
      <c r="F207" s="2">
        <v>-7104.559911307495</v>
      </c>
      <c r="G207" s="2">
        <v>-8896.1784717106675</v>
      </c>
      <c r="H207" s="2">
        <v>-10289.659574246471</v>
      </c>
      <c r="I207" s="2">
        <v>-11404.44445627511</v>
      </c>
      <c r="J207" s="2">
        <v>-8060.0898101891871</v>
      </c>
      <c r="K207" s="2">
        <v>-9971.1496079525714</v>
      </c>
      <c r="L207" s="2">
        <v>-11404.44445627511</v>
      </c>
      <c r="M207" s="2">
        <v>-12519.22933830375</v>
      </c>
      <c r="N207" s="2">
        <v>-13411.05724392666</v>
      </c>
    </row>
    <row r="208" spans="1:14" x14ac:dyDescent="0.25">
      <c r="A208" s="59" t="s">
        <v>677</v>
      </c>
      <c r="B208" s="2">
        <v>96632.490949105035</v>
      </c>
      <c r="C208" s="2">
        <v>21390.954419370719</v>
      </c>
      <c r="D208" s="2">
        <v>1.4630000000000001</v>
      </c>
      <c r="E208" s="2">
        <v>10819.87589699763</v>
      </c>
      <c r="F208" s="2">
        <v>6218.3287089450096</v>
      </c>
      <c r="G208" s="2">
        <v>2767.168317905544</v>
      </c>
      <c r="H208" s="2">
        <v>82.932458208182652</v>
      </c>
      <c r="I208" s="2">
        <v>-2064.456229549709</v>
      </c>
      <c r="J208" s="2">
        <v>4377.7098337239586</v>
      </c>
      <c r="K208" s="2">
        <v>696.47208328186389</v>
      </c>
      <c r="L208" s="2">
        <v>-2064.456229549709</v>
      </c>
      <c r="M208" s="2">
        <v>-4211.8449173075969</v>
      </c>
      <c r="N208" s="2">
        <v>-5929.7558675139098</v>
      </c>
    </row>
    <row r="209" spans="1:14" x14ac:dyDescent="0.25">
      <c r="A209" s="59" t="s">
        <v>678</v>
      </c>
      <c r="B209" s="2">
        <v>40007.233372273608</v>
      </c>
      <c r="C209" s="2">
        <v>21181.285404055481</v>
      </c>
      <c r="D209" s="2">
        <v>1.4630000000000001</v>
      </c>
      <c r="E209" s="2">
        <v>-7845.5409466309411</v>
      </c>
      <c r="F209" s="2">
        <v>-9750.6472976915902</v>
      </c>
      <c r="G209" s="2">
        <v>-11179.477060987079</v>
      </c>
      <c r="H209" s="2">
        <v>-12290.78909910579</v>
      </c>
      <c r="I209" s="2">
        <v>-13179.83872960076</v>
      </c>
      <c r="J209" s="2">
        <v>-10512.68983811585</v>
      </c>
      <c r="K209" s="2">
        <v>-12036.774918964369</v>
      </c>
      <c r="L209" s="2">
        <v>-13179.83872960076</v>
      </c>
      <c r="M209" s="2">
        <v>-14068.888360095731</v>
      </c>
      <c r="N209" s="2">
        <v>-14780.128064491701</v>
      </c>
    </row>
    <row r="210" spans="1:14" x14ac:dyDescent="0.25">
      <c r="A210" s="59" t="s">
        <v>662</v>
      </c>
      <c r="B210" s="2">
        <v>82416.123704736863</v>
      </c>
      <c r="C210" s="2">
        <v>21181.27963671703</v>
      </c>
      <c r="D210" s="2">
        <v>1.4630000000000001</v>
      </c>
      <c r="E210" s="2">
        <v>6290.7615981952586</v>
      </c>
      <c r="F210" s="2">
        <v>2366.1842789220718</v>
      </c>
      <c r="G210" s="2">
        <v>-577.24871053281458</v>
      </c>
      <c r="H210" s="2">
        <v>-2866.585480108839</v>
      </c>
      <c r="I210" s="2">
        <v>-4698.0548957696592</v>
      </c>
      <c r="J210" s="2">
        <v>796.3533512128015</v>
      </c>
      <c r="K210" s="2">
        <v>-2343.308504205746</v>
      </c>
      <c r="L210" s="2">
        <v>-4698.0548957696556</v>
      </c>
      <c r="M210" s="2">
        <v>-6529.5243114304758</v>
      </c>
      <c r="N210" s="2">
        <v>-7994.6998439591298</v>
      </c>
    </row>
    <row r="211" spans="1:14" x14ac:dyDescent="0.25">
      <c r="A211" s="59" t="s">
        <v>1041</v>
      </c>
      <c r="B211" s="2">
        <v>67007.653660972588</v>
      </c>
      <c r="C211" s="2">
        <v>21122.101118100949</v>
      </c>
      <c r="D211" s="2">
        <v>1.4630000000000001</v>
      </c>
      <c r="E211" s="2">
        <v>1213.783435556576</v>
      </c>
      <c r="F211" s="2">
        <v>-1977.057214965927</v>
      </c>
      <c r="G211" s="2">
        <v>-4370.1877028578056</v>
      </c>
      <c r="H211" s="2">
        <v>-6231.5114156625996</v>
      </c>
      <c r="I211" s="2">
        <v>-7720.5703859064342</v>
      </c>
      <c r="J211" s="2">
        <v>-3253.3934751749289</v>
      </c>
      <c r="K211" s="2">
        <v>-5806.0659955929314</v>
      </c>
      <c r="L211" s="2">
        <v>-7720.5703859064342</v>
      </c>
      <c r="M211" s="2">
        <v>-9209.6293561502698</v>
      </c>
      <c r="N211" s="2">
        <v>-10400.876532345341</v>
      </c>
    </row>
    <row r="212" spans="1:14" x14ac:dyDescent="0.25">
      <c r="A212" s="59" t="s">
        <v>1031</v>
      </c>
      <c r="B212" s="2">
        <v>77780.067094989528</v>
      </c>
      <c r="C212" s="2">
        <v>21065.84195883535</v>
      </c>
      <c r="D212" s="2">
        <v>1.4630000000000001</v>
      </c>
      <c r="E212" s="2">
        <v>4860.8470728278226</v>
      </c>
      <c r="F212" s="2">
        <v>1157.0343540187971</v>
      </c>
      <c r="G212" s="2">
        <v>-1620.825185087971</v>
      </c>
      <c r="H212" s="2">
        <v>-3781.3826043932349</v>
      </c>
      <c r="I212" s="2">
        <v>-5509.8285398374483</v>
      </c>
      <c r="J212" s="2">
        <v>-324.49073350481189</v>
      </c>
      <c r="K212" s="2">
        <v>-3287.54090855203</v>
      </c>
      <c r="L212" s="2">
        <v>-5509.8285398374464</v>
      </c>
      <c r="M212" s="2">
        <v>-7238.2744752816579</v>
      </c>
      <c r="N212" s="2">
        <v>-8621.0312236370282</v>
      </c>
    </row>
    <row r="213" spans="1:14" x14ac:dyDescent="0.25">
      <c r="A213" s="59" t="s">
        <v>685</v>
      </c>
      <c r="B213" s="2">
        <v>79299.933686914388</v>
      </c>
      <c r="C213" s="2">
        <v>21054.69026729761</v>
      </c>
      <c r="D213" s="2">
        <v>1.4630000000000001</v>
      </c>
      <c r="E213" s="2">
        <v>5378.6209616738524</v>
      </c>
      <c r="F213" s="2">
        <v>1602.4336432493581</v>
      </c>
      <c r="G213" s="2">
        <v>-1229.706845569013</v>
      </c>
      <c r="H213" s="2">
        <v>-3432.4827813166339</v>
      </c>
      <c r="I213" s="2">
        <v>-5194.7035299147319</v>
      </c>
      <c r="J213" s="2">
        <v>91.958715879562078</v>
      </c>
      <c r="K213" s="2">
        <v>-2928.991138860034</v>
      </c>
      <c r="L213" s="2">
        <v>-5194.7035299147319</v>
      </c>
      <c r="M213" s="2">
        <v>-6956.9242785128299</v>
      </c>
      <c r="N213" s="2">
        <v>-8366.7008773913076</v>
      </c>
    </row>
    <row r="214" spans="1:14" x14ac:dyDescent="0.25">
      <c r="A214" s="59" t="s">
        <v>679</v>
      </c>
      <c r="B214" s="2">
        <v>82793.22432932946</v>
      </c>
      <c r="C214" s="2">
        <v>21035.033143319459</v>
      </c>
      <c r="D214" s="2">
        <v>1.4630000000000001</v>
      </c>
      <c r="E214" s="2">
        <v>6562.7082997903599</v>
      </c>
      <c r="F214" s="2">
        <v>2620.1738079175302</v>
      </c>
      <c r="G214" s="2">
        <v>-336.72706098709392</v>
      </c>
      <c r="H214" s="2">
        <v>-2636.538847912911</v>
      </c>
      <c r="I214" s="2">
        <v>-4476.3882774535668</v>
      </c>
      <c r="J214" s="2">
        <v>1043.1600111683979</v>
      </c>
      <c r="K214" s="2">
        <v>-2110.867582329869</v>
      </c>
      <c r="L214" s="2">
        <v>-4476.3882774535668</v>
      </c>
      <c r="M214" s="2">
        <v>-6316.2377069942213</v>
      </c>
      <c r="N214" s="2">
        <v>-7788.1172506267449</v>
      </c>
    </row>
    <row r="215" spans="1:14" x14ac:dyDescent="0.25">
      <c r="A215" s="59" t="s">
        <v>1025</v>
      </c>
      <c r="B215" s="2">
        <v>80554.156464669679</v>
      </c>
      <c r="C215" s="2">
        <v>21031.854661536439</v>
      </c>
      <c r="D215" s="2">
        <v>1.4630000000000001</v>
      </c>
      <c r="E215" s="2">
        <v>5819.5308266867869</v>
      </c>
      <c r="F215" s="2">
        <v>1983.6186140834691</v>
      </c>
      <c r="G215" s="2">
        <v>-893.31554536901967</v>
      </c>
      <c r="H215" s="2">
        <v>-3130.931002720954</v>
      </c>
      <c r="I215" s="2">
        <v>-4921.023368602504</v>
      </c>
      <c r="J215" s="2">
        <v>449.25372904214242</v>
      </c>
      <c r="K215" s="2">
        <v>-2619.4760410405111</v>
      </c>
      <c r="L215" s="2">
        <v>-4921.0233686025022</v>
      </c>
      <c r="M215" s="2">
        <v>-6711.1157344840503</v>
      </c>
      <c r="N215" s="2">
        <v>-8143.1896271892892</v>
      </c>
    </row>
    <row r="216" spans="1:14" x14ac:dyDescent="0.25">
      <c r="A216" s="59" t="s">
        <v>673</v>
      </c>
      <c r="B216" s="2">
        <v>80496.002376675271</v>
      </c>
      <c r="C216" s="2">
        <v>20966.007854347379</v>
      </c>
      <c r="D216" s="2">
        <v>1.4630000000000001</v>
      </c>
      <c r="E216" s="2">
        <v>5865.9929378777124</v>
      </c>
      <c r="F216" s="2">
        <v>2032.84996755984</v>
      </c>
      <c r="G216" s="2">
        <v>-842.00726017856141</v>
      </c>
      <c r="H216" s="2">
        <v>-3078.0073261973189</v>
      </c>
      <c r="I216" s="2">
        <v>-4866.8073790123253</v>
      </c>
      <c r="J216" s="2">
        <v>499.59277943269632</v>
      </c>
      <c r="K216" s="2">
        <v>-2566.9215968216008</v>
      </c>
      <c r="L216" s="2">
        <v>-4866.8073790123244</v>
      </c>
      <c r="M216" s="2">
        <v>-6655.6074318273286</v>
      </c>
      <c r="N216" s="2">
        <v>-8086.6474740793346</v>
      </c>
    </row>
    <row r="217" spans="1:14" x14ac:dyDescent="0.25">
      <c r="A217" s="59" t="s">
        <v>1036</v>
      </c>
      <c r="B217" s="2">
        <v>46800.319030272331</v>
      </c>
      <c r="C217" s="2">
        <v>20943.10312188878</v>
      </c>
      <c r="D217" s="2">
        <v>1.4630000000000001</v>
      </c>
      <c r="E217" s="2">
        <v>-5342.9967784646669</v>
      </c>
      <c r="F217" s="2">
        <v>-7571.5833989538241</v>
      </c>
      <c r="G217" s="2">
        <v>-9243.0233643206939</v>
      </c>
      <c r="H217" s="2">
        <v>-10543.0322262727</v>
      </c>
      <c r="I217" s="2">
        <v>-11583.03931583431</v>
      </c>
      <c r="J217" s="2">
        <v>-8463.0180471494878</v>
      </c>
      <c r="K217" s="2">
        <v>-10245.88734354081</v>
      </c>
      <c r="L217" s="2">
        <v>-11583.03931583431</v>
      </c>
      <c r="M217" s="2">
        <v>-12623.04640539592</v>
      </c>
      <c r="N217" s="2">
        <v>-13455.0520770452</v>
      </c>
    </row>
    <row r="218" spans="1:14" x14ac:dyDescent="0.25">
      <c r="A218" s="59" t="s">
        <v>1032</v>
      </c>
      <c r="B218" s="2">
        <v>77994.756235506662</v>
      </c>
      <c r="C218" s="2">
        <v>20860.868660894532</v>
      </c>
      <c r="D218" s="2">
        <v>1.4630000000000001</v>
      </c>
      <c r="E218" s="2">
        <v>5137.3834176076889</v>
      </c>
      <c r="F218" s="2">
        <v>1423.3474063930839</v>
      </c>
      <c r="G218" s="2">
        <v>-1362.179602017866</v>
      </c>
      <c r="H218" s="2">
        <v>-3528.7006085597168</v>
      </c>
      <c r="I218" s="2">
        <v>-5261.9174137931986</v>
      </c>
      <c r="J218" s="2">
        <v>-62.266998092753063</v>
      </c>
      <c r="K218" s="2">
        <v>-3033.4958070644352</v>
      </c>
      <c r="L218" s="2">
        <v>-5261.9174137931986</v>
      </c>
      <c r="M218" s="2">
        <v>-6995.1342190266814</v>
      </c>
      <c r="N218" s="2">
        <v>-8381.7076632134649</v>
      </c>
    </row>
    <row r="219" spans="1:14" x14ac:dyDescent="0.25">
      <c r="A219" s="59" t="s">
        <v>1027</v>
      </c>
      <c r="B219" s="2">
        <v>78463.433553077164</v>
      </c>
      <c r="C219" s="2">
        <v>20772.057884064761</v>
      </c>
      <c r="D219" s="2">
        <v>1.4630000000000001</v>
      </c>
      <c r="E219" s="2">
        <v>5382.4199669609616</v>
      </c>
      <c r="F219" s="2">
        <v>1646.065988243005</v>
      </c>
      <c r="G219" s="2">
        <v>-1156.1994957954671</v>
      </c>
      <c r="H219" s="2">
        <v>-3335.7393167142759</v>
      </c>
      <c r="I219" s="2">
        <v>-5079.3711734493236</v>
      </c>
      <c r="J219" s="2">
        <v>151.52439675581991</v>
      </c>
      <c r="K219" s="2">
        <v>-2837.5587862185489</v>
      </c>
      <c r="L219" s="2">
        <v>-5079.3711734493236</v>
      </c>
      <c r="M219" s="2">
        <v>-6823.0030301843726</v>
      </c>
      <c r="N219" s="2">
        <v>-8217.9085155724115</v>
      </c>
    </row>
    <row r="220" spans="1:14" x14ac:dyDescent="0.25">
      <c r="A220" s="59" t="s">
        <v>681</v>
      </c>
      <c r="B220" s="2">
        <v>72406.762976219499</v>
      </c>
      <c r="C220" s="2">
        <v>20538.162429939512</v>
      </c>
      <c r="D220" s="2">
        <v>1.4630000000000001</v>
      </c>
      <c r="E220" s="2">
        <v>3597.4252288003258</v>
      </c>
      <c r="F220" s="2">
        <v>149.48413469463409</v>
      </c>
      <c r="G220" s="2">
        <v>-2436.4716858846332</v>
      </c>
      <c r="H220" s="2">
        <v>-4447.7706574462864</v>
      </c>
      <c r="I220" s="2">
        <v>-6056.8098346956094</v>
      </c>
      <c r="J220" s="2">
        <v>-1229.6923029476379</v>
      </c>
      <c r="K220" s="2">
        <v>-3988.0451782321911</v>
      </c>
      <c r="L220" s="2">
        <v>-6056.8098346956067</v>
      </c>
      <c r="M220" s="2">
        <v>-7665.8490119449289</v>
      </c>
      <c r="N220" s="2">
        <v>-8953.0803537443862</v>
      </c>
    </row>
    <row r="221" spans="1:14" x14ac:dyDescent="0.25">
      <c r="A221" s="59" t="s">
        <v>1028</v>
      </c>
      <c r="B221" s="2">
        <v>66883.118296116503</v>
      </c>
      <c r="C221" s="2">
        <v>20405.739701865881</v>
      </c>
      <c r="D221" s="2">
        <v>1.4630000000000001</v>
      </c>
      <c r="E221" s="2">
        <v>1888.6330635062841</v>
      </c>
      <c r="F221" s="2">
        <v>-1296.2773315468839</v>
      </c>
      <c r="G221" s="2">
        <v>-3684.9601278367591</v>
      </c>
      <c r="H221" s="2">
        <v>-5542.8245249511056</v>
      </c>
      <c r="I221" s="2">
        <v>-7029.1160426425849</v>
      </c>
      <c r="J221" s="2">
        <v>-2570.24148956815</v>
      </c>
      <c r="K221" s="2">
        <v>-5118.1698056106834</v>
      </c>
      <c r="L221" s="2">
        <v>-7029.1160426425831</v>
      </c>
      <c r="M221" s="2">
        <v>-8515.4075603340607</v>
      </c>
      <c r="N221" s="2">
        <v>-9704.4407744872442</v>
      </c>
    </row>
    <row r="222" spans="1:14" x14ac:dyDescent="0.25">
      <c r="A222" s="59" t="s">
        <v>1053</v>
      </c>
      <c r="B222" s="2">
        <v>69718.465239045574</v>
      </c>
      <c r="C222" s="2">
        <v>20203.862426389082</v>
      </c>
      <c r="D222" s="2">
        <v>1.4630000000000001</v>
      </c>
      <c r="E222" s="2">
        <v>3035.625986626113</v>
      </c>
      <c r="F222" s="2">
        <v>-284.30092951891493</v>
      </c>
      <c r="G222" s="2">
        <v>-2774.2461166276839</v>
      </c>
      <c r="H222" s="2">
        <v>-4710.8701510456176</v>
      </c>
      <c r="I222" s="2">
        <v>-6260.1693785799634</v>
      </c>
      <c r="J222" s="2">
        <v>-1612.2716959769241</v>
      </c>
      <c r="K222" s="2">
        <v>-4268.2132288929442</v>
      </c>
      <c r="L222" s="2">
        <v>-6260.1693785799616</v>
      </c>
      <c r="M222" s="2">
        <v>-7809.4686061143066</v>
      </c>
      <c r="N222" s="2">
        <v>-9048.9079881417856</v>
      </c>
    </row>
    <row r="223" spans="1:14" x14ac:dyDescent="0.25">
      <c r="A223" s="59" t="s">
        <v>680</v>
      </c>
      <c r="B223" s="2">
        <v>74512.110654158299</v>
      </c>
      <c r="C223" s="2">
        <v>20164.949593049529</v>
      </c>
      <c r="D223" s="2">
        <v>1.4630000000000001</v>
      </c>
      <c r="E223" s="2">
        <v>4672.420625003233</v>
      </c>
      <c r="F223" s="2">
        <v>1124.224879567126</v>
      </c>
      <c r="G223" s="2">
        <v>-1536.921929509957</v>
      </c>
      <c r="H223" s="2">
        <v>-3606.702781014355</v>
      </c>
      <c r="I223" s="2">
        <v>-5262.5274622178731</v>
      </c>
      <c r="J223" s="2">
        <v>-295.05341860731642</v>
      </c>
      <c r="K223" s="2">
        <v>-3133.6100149562039</v>
      </c>
      <c r="L223" s="2">
        <v>-5262.5274622178713</v>
      </c>
      <c r="M223" s="2">
        <v>-6918.352143421389</v>
      </c>
      <c r="N223" s="2">
        <v>-8243.0118883842042</v>
      </c>
    </row>
    <row r="224" spans="1:14" x14ac:dyDescent="0.25">
      <c r="A224" s="59" t="s">
        <v>1022</v>
      </c>
      <c r="B224" s="2">
        <v>82259.488223031964</v>
      </c>
      <c r="C224" s="2">
        <v>20150.316713958851</v>
      </c>
      <c r="D224" s="2">
        <v>1.4630000000000001</v>
      </c>
      <c r="E224" s="2">
        <v>7269.5126937184687</v>
      </c>
      <c r="F224" s="2">
        <v>3352.394206907426</v>
      </c>
      <c r="G224" s="2">
        <v>414.55534179913963</v>
      </c>
      <c r="H224" s="2">
        <v>-1870.4304421739689</v>
      </c>
      <c r="I224" s="2">
        <v>-3698.4190693524579</v>
      </c>
      <c r="J224" s="2">
        <v>1785.5468121830049</v>
      </c>
      <c r="K224" s="2">
        <v>-1348.1479772658311</v>
      </c>
      <c r="L224" s="2">
        <v>-3698.4190693524579</v>
      </c>
      <c r="M224" s="2">
        <v>-5526.4076965309469</v>
      </c>
      <c r="N224" s="2">
        <v>-6988.7985982737373</v>
      </c>
    </row>
    <row r="225" spans="1:14" x14ac:dyDescent="0.25">
      <c r="A225" s="59" t="s">
        <v>1039</v>
      </c>
      <c r="B225" s="2">
        <v>70696.457793858412</v>
      </c>
      <c r="C225" s="2">
        <v>19759.846096085301</v>
      </c>
      <c r="D225" s="2">
        <v>1.4630000000000001</v>
      </c>
      <c r="E225" s="2">
        <v>3805.63983520084</v>
      </c>
      <c r="F225" s="2">
        <v>439.1418450171077</v>
      </c>
      <c r="G225" s="2">
        <v>-2085.7316476206938</v>
      </c>
      <c r="H225" s="2">
        <v>-4049.522141894538</v>
      </c>
      <c r="I225" s="2">
        <v>-5620.5545373136156</v>
      </c>
      <c r="J225" s="2">
        <v>-907.45735105638596</v>
      </c>
      <c r="K225" s="2">
        <v>-3600.6557432033728</v>
      </c>
      <c r="L225" s="2">
        <v>-5620.5545373136138</v>
      </c>
      <c r="M225" s="2">
        <v>-7191.5869327326891</v>
      </c>
      <c r="N225" s="2">
        <v>-8448.4128490679504</v>
      </c>
    </row>
    <row r="226" spans="1:14" x14ac:dyDescent="0.25">
      <c r="A226" s="59" t="s">
        <v>1043</v>
      </c>
      <c r="B226" s="2">
        <v>75045.742265545967</v>
      </c>
      <c r="C226" s="2">
        <v>19723.89023458922</v>
      </c>
      <c r="D226" s="2">
        <v>1.4630000000000001</v>
      </c>
      <c r="E226" s="2">
        <v>5291.357187259433</v>
      </c>
      <c r="F226" s="2">
        <v>1717.7504127096249</v>
      </c>
      <c r="G226" s="2">
        <v>-962.45466820273214</v>
      </c>
      <c r="H226" s="2">
        <v>-3047.0586200234538</v>
      </c>
      <c r="I226" s="2">
        <v>-4714.7417814800301</v>
      </c>
      <c r="J226" s="2">
        <v>288.30770288970228</v>
      </c>
      <c r="K226" s="2">
        <v>-2570.5777167501442</v>
      </c>
      <c r="L226" s="2">
        <v>-4714.7417814800301</v>
      </c>
      <c r="M226" s="2">
        <v>-6382.4249429366064</v>
      </c>
      <c r="N226" s="2">
        <v>-7716.5714721018676</v>
      </c>
    </row>
    <row r="227" spans="1:14" x14ac:dyDescent="0.25">
      <c r="A227" s="59" t="s">
        <v>659</v>
      </c>
      <c r="B227" s="2">
        <v>74398.474068764699</v>
      </c>
      <c r="C227" s="2">
        <v>19699.761602677281</v>
      </c>
      <c r="D227" s="2">
        <v>1.4630000000000001</v>
      </c>
      <c r="E227" s="2">
        <v>5099.7297535776197</v>
      </c>
      <c r="F227" s="2">
        <v>1556.9452741126329</v>
      </c>
      <c r="G227" s="2">
        <v>-1100.143085486106</v>
      </c>
      <c r="H227" s="2">
        <v>-3166.7673651740151</v>
      </c>
      <c r="I227" s="2">
        <v>-4820.0667889243414</v>
      </c>
      <c r="J227" s="2">
        <v>139.83148232663731</v>
      </c>
      <c r="K227" s="2">
        <v>-2694.396101245351</v>
      </c>
      <c r="L227" s="2">
        <v>-4820.0667889243414</v>
      </c>
      <c r="M227" s="2">
        <v>-6473.3662126746676</v>
      </c>
      <c r="N227" s="2">
        <v>-7796.0057516749293</v>
      </c>
    </row>
    <row r="228" spans="1:14" x14ac:dyDescent="0.25">
      <c r="A228" s="59" t="s">
        <v>1040</v>
      </c>
      <c r="B228" s="2">
        <v>44432.673494575887</v>
      </c>
      <c r="C228" s="2">
        <v>19694.91685558782</v>
      </c>
      <c r="D228" s="2">
        <v>1.4630000000000001</v>
      </c>
      <c r="E228" s="2">
        <v>-4884.0256907291914</v>
      </c>
      <c r="F228" s="2">
        <v>-6999.867285708995</v>
      </c>
      <c r="G228" s="2">
        <v>-8586.7484819438487</v>
      </c>
      <c r="H228" s="2">
        <v>-9820.9894123487338</v>
      </c>
      <c r="I228" s="2">
        <v>-10808.38215667264</v>
      </c>
      <c r="J228" s="2">
        <v>-7846.2039237009158</v>
      </c>
      <c r="K228" s="2">
        <v>-9538.877199684759</v>
      </c>
      <c r="L228" s="2">
        <v>-10808.38215667264</v>
      </c>
      <c r="M228" s="2">
        <v>-11795.77490099655</v>
      </c>
      <c r="N228" s="2">
        <v>-12585.689096455681</v>
      </c>
    </row>
    <row r="229" spans="1:14" x14ac:dyDescent="0.25">
      <c r="A229" s="59" t="s">
        <v>675</v>
      </c>
      <c r="B229" s="2">
        <v>74876.127279353954</v>
      </c>
      <c r="C229" s="2">
        <v>19561.320311795469</v>
      </c>
      <c r="D229" s="2">
        <v>1.4630000000000001</v>
      </c>
      <c r="E229" s="2">
        <v>5397.3887813225119</v>
      </c>
      <c r="F229" s="2">
        <v>1831.8589108770871</v>
      </c>
      <c r="G229" s="2">
        <v>-842.28849195698422</v>
      </c>
      <c r="H229" s="2">
        <v>-2922.1809163834841</v>
      </c>
      <c r="I229" s="2">
        <v>-4586.0948559246826</v>
      </c>
      <c r="J229" s="2">
        <v>405.64696269891652</v>
      </c>
      <c r="K229" s="2">
        <v>-2446.7769336574238</v>
      </c>
      <c r="L229" s="2">
        <v>-4586.0948559246808</v>
      </c>
      <c r="M229" s="2">
        <v>-6250.0087954658793</v>
      </c>
      <c r="N229" s="2">
        <v>-7581.1399470988399</v>
      </c>
    </row>
    <row r="230" spans="1:14" x14ac:dyDescent="0.25">
      <c r="A230" s="59" t="s">
        <v>1030</v>
      </c>
      <c r="B230" s="2">
        <v>77447.254664826381</v>
      </c>
      <c r="C230" s="2">
        <v>19212.4655358011</v>
      </c>
      <c r="D230" s="2">
        <v>1.4630000000000001</v>
      </c>
      <c r="E230" s="2">
        <v>6603.2860191410246</v>
      </c>
      <c r="F230" s="2">
        <v>2915.3215112921498</v>
      </c>
      <c r="G230" s="2">
        <v>149.34813040549491</v>
      </c>
      <c r="H230" s="2">
        <v>-2001.964499173017</v>
      </c>
      <c r="I230" s="2">
        <v>-3723.0146028358249</v>
      </c>
      <c r="J230" s="2">
        <v>1440.1357081526039</v>
      </c>
      <c r="K230" s="2">
        <v>-1510.235898126499</v>
      </c>
      <c r="L230" s="2">
        <v>-3723.0146028358231</v>
      </c>
      <c r="M230" s="2">
        <v>-5444.0647064986306</v>
      </c>
      <c r="N230" s="2">
        <v>-6820.9047894288778</v>
      </c>
    </row>
    <row r="231" spans="1:14" x14ac:dyDescent="0.25">
      <c r="A231" s="59" t="s">
        <v>126</v>
      </c>
      <c r="B231" s="2">
        <v>77076.624065512529</v>
      </c>
      <c r="C231" s="2">
        <v>19134.73896858258</v>
      </c>
      <c r="D231" s="2">
        <v>1.4630000000000001</v>
      </c>
      <c r="E231" s="2">
        <v>6557.4690532549321</v>
      </c>
      <c r="F231" s="2">
        <v>2887.1536215638589</v>
      </c>
      <c r="G231" s="2">
        <v>134.41704779555579</v>
      </c>
      <c r="H231" s="2">
        <v>-2006.600287357571</v>
      </c>
      <c r="I231" s="2">
        <v>-3719.4141554800699</v>
      </c>
      <c r="J231" s="2">
        <v>1419.0274488874311</v>
      </c>
      <c r="K231" s="2">
        <v>-1517.224896465425</v>
      </c>
      <c r="L231" s="2">
        <v>-3719.4141554800699</v>
      </c>
      <c r="M231" s="2">
        <v>-5432.2280236025708</v>
      </c>
      <c r="N231" s="2">
        <v>-6802.4791181005712</v>
      </c>
    </row>
    <row r="232" spans="1:14" x14ac:dyDescent="0.25">
      <c r="A232" s="59" t="s">
        <v>625</v>
      </c>
      <c r="B232" s="2">
        <v>71158.478738428137</v>
      </c>
      <c r="C232" s="2">
        <v>19089.714767717389</v>
      </c>
      <c r="D232" s="2">
        <v>1.4630000000000001</v>
      </c>
      <c r="E232" s="2">
        <v>4629.7781450919874</v>
      </c>
      <c r="F232" s="2">
        <v>1241.27915754779</v>
      </c>
      <c r="G232" s="2">
        <v>-1300.095083110358</v>
      </c>
      <c r="H232" s="2">
        <v>-3276.7194925111398</v>
      </c>
      <c r="I232" s="2">
        <v>-4858.0190200317647</v>
      </c>
      <c r="J232" s="2">
        <v>-114.12043746989001</v>
      </c>
      <c r="K232" s="2">
        <v>-2824.9196275052468</v>
      </c>
      <c r="L232" s="2">
        <v>-4858.0190200317647</v>
      </c>
      <c r="M232" s="2">
        <v>-6439.3185475523896</v>
      </c>
      <c r="N232" s="2">
        <v>-7704.3581695688899</v>
      </c>
    </row>
    <row r="233" spans="1:14" x14ac:dyDescent="0.25">
      <c r="A233" s="59" t="s">
        <v>1034</v>
      </c>
      <c r="B233" s="2">
        <v>75307.905179728972</v>
      </c>
      <c r="C233" s="2">
        <v>18857.226065806411</v>
      </c>
      <c r="D233" s="2">
        <v>1.4630000000000001</v>
      </c>
      <c r="E233" s="2">
        <v>6245.4089941032471</v>
      </c>
      <c r="F233" s="2">
        <v>2659.3182712590101</v>
      </c>
      <c r="G233" s="2">
        <v>-30.249770874168458</v>
      </c>
      <c r="H233" s="2">
        <v>-2122.1360258666391</v>
      </c>
      <c r="I233" s="2">
        <v>-3795.6450298606178</v>
      </c>
      <c r="J233" s="2">
        <v>1224.8819821213151</v>
      </c>
      <c r="K233" s="2">
        <v>-1643.9905961540751</v>
      </c>
      <c r="L233" s="2">
        <v>-3795.645029860616</v>
      </c>
      <c r="M233" s="2">
        <v>-5469.1540338545929</v>
      </c>
      <c r="N233" s="2">
        <v>-6807.9612370497744</v>
      </c>
    </row>
    <row r="234" spans="1:14" x14ac:dyDescent="0.25">
      <c r="A234" s="59" t="s">
        <v>702</v>
      </c>
      <c r="B234" s="2">
        <v>55719.51984989932</v>
      </c>
      <c r="C234" s="2">
        <v>18601.57137999616</v>
      </c>
      <c r="D234" s="2">
        <v>1.4630000000000001</v>
      </c>
      <c r="E234" s="2">
        <v>-28.39809669638635</v>
      </c>
      <c r="F234" s="2">
        <v>-2681.7085657392108</v>
      </c>
      <c r="G234" s="2">
        <v>-4671.6914175213296</v>
      </c>
      <c r="H234" s="2">
        <v>-6219.4558577963107</v>
      </c>
      <c r="I234" s="2">
        <v>-7457.6674100162963</v>
      </c>
      <c r="J234" s="2">
        <v>-3743.03275335634</v>
      </c>
      <c r="K234" s="2">
        <v>-5865.6811285905987</v>
      </c>
      <c r="L234" s="2">
        <v>-7457.6674100162954</v>
      </c>
      <c r="M234" s="2">
        <v>-8695.8789622362801</v>
      </c>
      <c r="N234" s="2">
        <v>-9686.4482040122675</v>
      </c>
    </row>
    <row r="235" spans="1:14" x14ac:dyDescent="0.25">
      <c r="A235" s="59" t="s">
        <v>688</v>
      </c>
      <c r="B235" s="2">
        <v>65534.661384405779</v>
      </c>
      <c r="C235" s="2">
        <v>18502.138658328709</v>
      </c>
      <c r="D235" s="2">
        <v>1.4630000000000001</v>
      </c>
      <c r="E235" s="2">
        <v>3342.7484698065532</v>
      </c>
      <c r="F235" s="2">
        <v>222.05030864437501</v>
      </c>
      <c r="G235" s="2">
        <v>-2118.473312227261</v>
      </c>
      <c r="H235" s="2">
        <v>-3938.8805729052001</v>
      </c>
      <c r="I235" s="2">
        <v>-5395.2063814475496</v>
      </c>
      <c r="J235" s="2">
        <v>-1026.228955820498</v>
      </c>
      <c r="K235" s="2">
        <v>-3522.7874847502412</v>
      </c>
      <c r="L235" s="2">
        <v>-5395.2063814475496</v>
      </c>
      <c r="M235" s="2">
        <v>-6851.5321899899009</v>
      </c>
      <c r="N235" s="2">
        <v>-8016.5928368237801</v>
      </c>
    </row>
    <row r="236" spans="1:14" x14ac:dyDescent="0.25">
      <c r="A236" s="59" t="s">
        <v>143</v>
      </c>
      <c r="B236" s="2">
        <v>70371.534907323876</v>
      </c>
      <c r="C236" s="2">
        <v>18497.337881355761</v>
      </c>
      <c r="D236" s="2">
        <v>1.4630000000000001</v>
      </c>
      <c r="E236" s="2">
        <v>4959.8404210855297</v>
      </c>
      <c r="F236" s="2">
        <v>1608.8149493082019</v>
      </c>
      <c r="G236" s="2">
        <v>-904.4541545247921</v>
      </c>
      <c r="H236" s="2">
        <v>-2859.2190130615668</v>
      </c>
      <c r="I236" s="2">
        <v>-4423.0308998909859</v>
      </c>
      <c r="J236" s="2">
        <v>268.40476059727371</v>
      </c>
      <c r="K236" s="2">
        <v>-2412.41561682459</v>
      </c>
      <c r="L236" s="2">
        <v>-4423.0308998909859</v>
      </c>
      <c r="M236" s="2">
        <v>-5986.8427867204045</v>
      </c>
      <c r="N236" s="2">
        <v>-7237.8922961839417</v>
      </c>
    </row>
    <row r="237" spans="1:14" x14ac:dyDescent="0.25">
      <c r="A237" s="59" t="s">
        <v>632</v>
      </c>
      <c r="B237" s="2">
        <v>73025.755101513249</v>
      </c>
      <c r="C237" s="2">
        <v>18392.677424504229</v>
      </c>
      <c r="D237" s="2">
        <v>1.4630000000000001</v>
      </c>
      <c r="E237" s="2">
        <v>5949.2409426668528</v>
      </c>
      <c r="F237" s="2">
        <v>2471.824033070985</v>
      </c>
      <c r="G237" s="2">
        <v>-136.23864912591671</v>
      </c>
      <c r="H237" s="2">
        <v>-2164.7318463901738</v>
      </c>
      <c r="I237" s="2">
        <v>-3787.5264042015792</v>
      </c>
      <c r="J237" s="2">
        <v>1080.8572692326379</v>
      </c>
      <c r="K237" s="2">
        <v>-1701.0762584440561</v>
      </c>
      <c r="L237" s="2">
        <v>-3787.5264042015792</v>
      </c>
      <c r="M237" s="2">
        <v>-5410.3209620129837</v>
      </c>
      <c r="N237" s="2">
        <v>-6708.5566082621081</v>
      </c>
    </row>
    <row r="238" spans="1:14" x14ac:dyDescent="0.25">
      <c r="A238" s="59" t="s">
        <v>664</v>
      </c>
      <c r="B238" s="2">
        <v>87858.546887760895</v>
      </c>
      <c r="C238" s="2">
        <v>18318.999543473561</v>
      </c>
      <c r="D238" s="2">
        <v>1.4630000000000001</v>
      </c>
      <c r="E238" s="2">
        <v>10967.182752446741</v>
      </c>
      <c r="F238" s="2">
        <v>6783.4424244581242</v>
      </c>
      <c r="G238" s="2">
        <v>3645.637178466663</v>
      </c>
      <c r="H238" s="2">
        <v>1205.1219871399701</v>
      </c>
      <c r="I238" s="2">
        <v>-747.29016592138214</v>
      </c>
      <c r="J238" s="2">
        <v>5109.9462932626784</v>
      </c>
      <c r="K238" s="2">
        <v>1762.9540308717881</v>
      </c>
      <c r="L238" s="2">
        <v>-747.29016592138214</v>
      </c>
      <c r="M238" s="2">
        <v>-2699.702318982736</v>
      </c>
      <c r="N238" s="2">
        <v>-4261.6320414318179</v>
      </c>
    </row>
    <row r="239" spans="1:14" x14ac:dyDescent="0.25">
      <c r="A239" s="59" t="s">
        <v>1023</v>
      </c>
      <c r="B239" s="2">
        <v>58175.96828825432</v>
      </c>
      <c r="C239" s="2">
        <v>18299.050508240391</v>
      </c>
      <c r="D239" s="2">
        <v>1.4630000000000001</v>
      </c>
      <c r="E239" s="2">
        <v>1092.9389211777161</v>
      </c>
      <c r="F239" s="2">
        <v>-1677.3452830248721</v>
      </c>
      <c r="G239" s="2">
        <v>-3755.058436176811</v>
      </c>
      <c r="H239" s="2">
        <v>-5371.0575552949867</v>
      </c>
      <c r="I239" s="2">
        <v>-6663.8568505895273</v>
      </c>
      <c r="J239" s="2">
        <v>-2785.4589647059038</v>
      </c>
      <c r="K239" s="2">
        <v>-5001.6863280679736</v>
      </c>
      <c r="L239" s="2">
        <v>-6663.8568505895246</v>
      </c>
      <c r="M239" s="2">
        <v>-7956.6561458840661</v>
      </c>
      <c r="N239" s="2">
        <v>-8990.8955821196978</v>
      </c>
    </row>
    <row r="240" spans="1:14" x14ac:dyDescent="0.25">
      <c r="A240" s="59" t="s">
        <v>1049</v>
      </c>
      <c r="B240" s="2">
        <v>63942.077230782241</v>
      </c>
      <c r="C240" s="2">
        <v>18242.581772056841</v>
      </c>
      <c r="D240" s="2">
        <v>1.4630000000000001</v>
      </c>
      <c r="E240" s="2">
        <v>3071.4439715372432</v>
      </c>
      <c r="F240" s="2">
        <v>26.583151023802198</v>
      </c>
      <c r="G240" s="2">
        <v>-2257.0624643612769</v>
      </c>
      <c r="H240" s="2">
        <v>-4033.2312763274508</v>
      </c>
      <c r="I240" s="2">
        <v>-5454.166325900389</v>
      </c>
      <c r="J240" s="2">
        <v>-1191.361177181574</v>
      </c>
      <c r="K240" s="2">
        <v>-3627.2498335923251</v>
      </c>
      <c r="L240" s="2">
        <v>-5454.166325900389</v>
      </c>
      <c r="M240" s="2">
        <v>-6875.1013754733294</v>
      </c>
      <c r="N240" s="2">
        <v>-8011.8494151316791</v>
      </c>
    </row>
    <row r="241" spans="1:14" x14ac:dyDescent="0.25">
      <c r="A241" s="59" t="s">
        <v>682</v>
      </c>
      <c r="B241" s="2">
        <v>54588.795325145933</v>
      </c>
      <c r="C241" s="2">
        <v>18091.015078110959</v>
      </c>
      <c r="D241" s="2">
        <v>1.4630000000000001</v>
      </c>
      <c r="E241" s="2">
        <v>105.2500302710214</v>
      </c>
      <c r="F241" s="2">
        <v>-2494.216413783548</v>
      </c>
      <c r="G241" s="2">
        <v>-4443.8162468244736</v>
      </c>
      <c r="H241" s="2">
        <v>-5960.1716725229708</v>
      </c>
      <c r="I241" s="2">
        <v>-7173.2560130817692</v>
      </c>
      <c r="J241" s="2">
        <v>-3534.0029914053739</v>
      </c>
      <c r="K241" s="2">
        <v>-5613.5761466490276</v>
      </c>
      <c r="L241" s="2">
        <v>-7173.2560130817692</v>
      </c>
      <c r="M241" s="2">
        <v>-8386.3403536405676</v>
      </c>
      <c r="N241" s="2">
        <v>-9356.8078260876064</v>
      </c>
    </row>
    <row r="242" spans="1:14" x14ac:dyDescent="0.25">
      <c r="A242" s="59" t="s">
        <v>1047</v>
      </c>
      <c r="B242" s="2">
        <v>68224.82050887993</v>
      </c>
      <c r="C242" s="2">
        <v>17813.325694777541</v>
      </c>
      <c r="D242" s="2">
        <v>1.4630000000000001</v>
      </c>
      <c r="E242" s="2">
        <v>4928.2811415157703</v>
      </c>
      <c r="F242" s="2">
        <v>1679.480164902438</v>
      </c>
      <c r="G242" s="2">
        <v>-757.12056755755839</v>
      </c>
      <c r="H242" s="2">
        <v>-2652.2544705820001</v>
      </c>
      <c r="I242" s="2">
        <v>-4168.3615930015549</v>
      </c>
      <c r="J242" s="2">
        <v>379.95977425710589</v>
      </c>
      <c r="K242" s="2">
        <v>-2219.0810070335569</v>
      </c>
      <c r="L242" s="2">
        <v>-4168.3615930015549</v>
      </c>
      <c r="M242" s="2">
        <v>-5684.4687154211097</v>
      </c>
      <c r="N242" s="2">
        <v>-6897.354413356752</v>
      </c>
    </row>
    <row r="243" spans="1:14" x14ac:dyDescent="0.25">
      <c r="A243" s="59" t="s">
        <v>684</v>
      </c>
      <c r="B243" s="2">
        <v>67731.967803366424</v>
      </c>
      <c r="C243" s="2">
        <v>17702.658541624551</v>
      </c>
      <c r="D243" s="2">
        <v>1.4630000000000001</v>
      </c>
      <c r="E243" s="2">
        <v>4874.6640594975906</v>
      </c>
      <c r="F243" s="2">
        <v>1649.3322593372829</v>
      </c>
      <c r="G243" s="2">
        <v>-769.6665907829447</v>
      </c>
      <c r="H243" s="2">
        <v>-2651.1101408764571</v>
      </c>
      <c r="I243" s="2">
        <v>-4156.2649809512659</v>
      </c>
      <c r="J243" s="2">
        <v>359.19953927316237</v>
      </c>
      <c r="K243" s="2">
        <v>-2221.0659008550829</v>
      </c>
      <c r="L243" s="2">
        <v>-4156.2649809512659</v>
      </c>
      <c r="M243" s="2">
        <v>-5661.4198210260747</v>
      </c>
      <c r="N243" s="2">
        <v>-6865.5436930859232</v>
      </c>
    </row>
    <row r="244" spans="1:14" x14ac:dyDescent="0.25">
      <c r="A244" s="59" t="s">
        <v>694</v>
      </c>
      <c r="B244" s="2">
        <v>41848.695741428492</v>
      </c>
      <c r="C244" s="2">
        <v>17670.614202515429</v>
      </c>
      <c r="D244" s="2">
        <v>1.4630000000000001</v>
      </c>
      <c r="E244" s="2">
        <v>-3721.0489553725952</v>
      </c>
      <c r="F244" s="2">
        <v>-5713.8439906787135</v>
      </c>
      <c r="G244" s="2">
        <v>-7208.440267158303</v>
      </c>
      <c r="H244" s="2">
        <v>-8370.9040377535384</v>
      </c>
      <c r="I244" s="2">
        <v>-9300.8750542297275</v>
      </c>
      <c r="J244" s="2">
        <v>-6510.962004801162</v>
      </c>
      <c r="K244" s="2">
        <v>-8105.1980330460556</v>
      </c>
      <c r="L244" s="2">
        <v>-9300.8750542297275</v>
      </c>
      <c r="M244" s="2">
        <v>-10230.84607070592</v>
      </c>
      <c r="N244" s="2">
        <v>-10974.822883886871</v>
      </c>
    </row>
    <row r="245" spans="1:14" x14ac:dyDescent="0.25">
      <c r="A245" s="59" t="s">
        <v>1214</v>
      </c>
      <c r="B245" s="2">
        <v>67412.728254423026</v>
      </c>
      <c r="C245" s="2">
        <v>17601.086624882861</v>
      </c>
      <c r="D245" s="2">
        <v>1.4630000000000001</v>
      </c>
      <c r="E245" s="2">
        <v>4869.8227932581503</v>
      </c>
      <c r="F245" s="2">
        <v>1659.6928763808651</v>
      </c>
      <c r="G245" s="2">
        <v>-747.90456127710058</v>
      </c>
      <c r="H245" s="2">
        <v>-2620.480346122185</v>
      </c>
      <c r="I245" s="2">
        <v>-4118.5409739982524</v>
      </c>
      <c r="J245" s="2">
        <v>375.64090962995027</v>
      </c>
      <c r="K245" s="2">
        <v>-2192.4630238718801</v>
      </c>
      <c r="L245" s="2">
        <v>-4118.5409739982524</v>
      </c>
      <c r="M245" s="2">
        <v>-5616.6016018743194</v>
      </c>
      <c r="N245" s="2">
        <v>-6815.0501041751722</v>
      </c>
    </row>
    <row r="246" spans="1:14" x14ac:dyDescent="0.25">
      <c r="A246" s="59" t="s">
        <v>1009</v>
      </c>
      <c r="B246" s="2">
        <v>55561.607496932258</v>
      </c>
      <c r="C246" s="2">
        <v>17423.193026200868</v>
      </c>
      <c r="D246" s="2">
        <v>1.4630000000000001</v>
      </c>
      <c r="E246" s="2">
        <v>1097.3428061098821</v>
      </c>
      <c r="F246" s="2">
        <v>-1548.448027077369</v>
      </c>
      <c r="G246" s="2">
        <v>-3532.7911519678069</v>
      </c>
      <c r="H246" s="2">
        <v>-5076.1691379937038</v>
      </c>
      <c r="I246" s="2">
        <v>-6310.8715268144206</v>
      </c>
      <c r="J246" s="2">
        <v>-2606.7643603522679</v>
      </c>
      <c r="K246" s="2">
        <v>-4723.3970269020683</v>
      </c>
      <c r="L246" s="2">
        <v>-6310.8715268144188</v>
      </c>
      <c r="M246" s="2">
        <v>-7545.5739156351356</v>
      </c>
      <c r="N246" s="2">
        <v>-8533.3358266917094</v>
      </c>
    </row>
    <row r="247" spans="1:14" x14ac:dyDescent="0.25">
      <c r="A247" s="59" t="s">
        <v>1250</v>
      </c>
      <c r="B247" s="2">
        <v>70999.439529201452</v>
      </c>
      <c r="C247" s="2">
        <v>17382.63045158227</v>
      </c>
      <c r="D247" s="2">
        <v>1.4630000000000001</v>
      </c>
      <c r="E247" s="2">
        <v>6283.8493914848796</v>
      </c>
      <c r="F247" s="2">
        <v>2902.9236996181462</v>
      </c>
      <c r="G247" s="2">
        <v>367.22943071809277</v>
      </c>
      <c r="H247" s="2">
        <v>-1604.9772228708371</v>
      </c>
      <c r="I247" s="2">
        <v>-3182.742545741979</v>
      </c>
      <c r="J247" s="2">
        <v>1550.55342287145</v>
      </c>
      <c r="K247" s="2">
        <v>-1154.187130621938</v>
      </c>
      <c r="L247" s="2">
        <v>-3182.742545741979</v>
      </c>
      <c r="M247" s="2">
        <v>-4760.5078686131237</v>
      </c>
      <c r="N247" s="2">
        <v>-6022.7201269100369</v>
      </c>
    </row>
    <row r="248" spans="1:14" x14ac:dyDescent="0.25">
      <c r="A248" s="59" t="s">
        <v>705</v>
      </c>
      <c r="B248" s="2">
        <v>54914.458963583857</v>
      </c>
      <c r="C248" s="2">
        <v>17275.875487162859</v>
      </c>
      <c r="D248" s="2">
        <v>1.4630000000000001</v>
      </c>
      <c r="E248" s="2">
        <v>1028.9441673650911</v>
      </c>
      <c r="F248" s="2">
        <v>-1586.0300689960441</v>
      </c>
      <c r="G248" s="2">
        <v>-3547.2607462668971</v>
      </c>
      <c r="H248" s="2">
        <v>-5072.662384144227</v>
      </c>
      <c r="I248" s="2">
        <v>-6292.9836944460894</v>
      </c>
      <c r="J248" s="2">
        <v>-2632.0197635404979</v>
      </c>
      <c r="K248" s="2">
        <v>-4723.999152629407</v>
      </c>
      <c r="L248" s="2">
        <v>-6292.9836944460894</v>
      </c>
      <c r="M248" s="2">
        <v>-7513.3050047479537</v>
      </c>
      <c r="N248" s="2">
        <v>-8489.5620529894441</v>
      </c>
    </row>
    <row r="249" spans="1:14" x14ac:dyDescent="0.25">
      <c r="A249" s="59" t="s">
        <v>668</v>
      </c>
      <c r="B249" s="2">
        <v>52670.270292131449</v>
      </c>
      <c r="C249" s="2">
        <v>17263.977099801421</v>
      </c>
      <c r="D249" s="2">
        <v>1.4630000000000001</v>
      </c>
      <c r="E249" s="2">
        <v>292.77966424239281</v>
      </c>
      <c r="F249" s="2">
        <v>-2215.3284449067251</v>
      </c>
      <c r="G249" s="2">
        <v>-4096.4095267685634</v>
      </c>
      <c r="H249" s="2">
        <v>-5559.4725904388797</v>
      </c>
      <c r="I249" s="2">
        <v>-6729.9230413751357</v>
      </c>
      <c r="J249" s="2">
        <v>-3218.5716885663701</v>
      </c>
      <c r="K249" s="2">
        <v>-5225.0581758856642</v>
      </c>
      <c r="L249" s="2">
        <v>-6729.9230413751338</v>
      </c>
      <c r="M249" s="2">
        <v>-7900.373492311388</v>
      </c>
      <c r="N249" s="2">
        <v>-8836.733853060392</v>
      </c>
    </row>
    <row r="250" spans="1:14" x14ac:dyDescent="0.25">
      <c r="A250" s="59" t="s">
        <v>690</v>
      </c>
      <c r="B250" s="2">
        <v>64948.193668040381</v>
      </c>
      <c r="C250" s="2">
        <v>17088.41318924892</v>
      </c>
      <c r="D250" s="2">
        <v>1.4630000000000001</v>
      </c>
      <c r="E250" s="2">
        <v>4560.9847000978734</v>
      </c>
      <c r="F250" s="2">
        <v>1468.213573048331</v>
      </c>
      <c r="G250" s="2">
        <v>-851.36477223882503</v>
      </c>
      <c r="H250" s="2">
        <v>-2655.4812630177239</v>
      </c>
      <c r="I250" s="2">
        <v>-4098.7744556408434</v>
      </c>
      <c r="J250" s="2">
        <v>231.10512222851679</v>
      </c>
      <c r="K250" s="2">
        <v>-2243.1117794111178</v>
      </c>
      <c r="L250" s="2">
        <v>-4098.7744556408434</v>
      </c>
      <c r="M250" s="2">
        <v>-5542.0676482639628</v>
      </c>
      <c r="N250" s="2">
        <v>-6696.7022023624604</v>
      </c>
    </row>
    <row r="251" spans="1:14" x14ac:dyDescent="0.25">
      <c r="A251" s="59" t="s">
        <v>696</v>
      </c>
      <c r="B251" s="2">
        <v>58823.699163570622</v>
      </c>
      <c r="C251" s="2">
        <v>17030.347486498991</v>
      </c>
      <c r="D251" s="2">
        <v>1.4630000000000001</v>
      </c>
      <c r="E251" s="2">
        <v>2577.552234691218</v>
      </c>
      <c r="F251" s="2">
        <v>-223.57629690738031</v>
      </c>
      <c r="G251" s="2">
        <v>-2324.4226956063321</v>
      </c>
      <c r="H251" s="2">
        <v>-3958.414339038849</v>
      </c>
      <c r="I251" s="2">
        <v>-5265.6076537848639</v>
      </c>
      <c r="J251" s="2">
        <v>-1344.0277095468209</v>
      </c>
      <c r="K251" s="2">
        <v>-3584.9305348257021</v>
      </c>
      <c r="L251" s="2">
        <v>-5265.6076537848621</v>
      </c>
      <c r="M251" s="2">
        <v>-6572.8009685308753</v>
      </c>
      <c r="N251" s="2">
        <v>-7618.5556203276856</v>
      </c>
    </row>
    <row r="252" spans="1:14" x14ac:dyDescent="0.25">
      <c r="A252" s="59" t="s">
        <v>689</v>
      </c>
      <c r="B252" s="2">
        <v>66675.762491861213</v>
      </c>
      <c r="C252" s="2">
        <v>17026.710262916298</v>
      </c>
      <c r="D252" s="2">
        <v>1.4630000000000001</v>
      </c>
      <c r="E252" s="2">
        <v>5198.5439010374394</v>
      </c>
      <c r="F252" s="2">
        <v>2023.5075919011911</v>
      </c>
      <c r="G252" s="2">
        <v>-357.76963995099499</v>
      </c>
      <c r="H252" s="2">
        <v>-2209.8741536138059</v>
      </c>
      <c r="I252" s="2">
        <v>-3691.5577645440549</v>
      </c>
      <c r="J252" s="2">
        <v>753.49306824669111</v>
      </c>
      <c r="K252" s="2">
        <v>-1786.5359790623061</v>
      </c>
      <c r="L252" s="2">
        <v>-3691.5577645440549</v>
      </c>
      <c r="M252" s="2">
        <v>-5173.2413754743047</v>
      </c>
      <c r="N252" s="2">
        <v>-6358.5882642185043</v>
      </c>
    </row>
    <row r="253" spans="1:14" x14ac:dyDescent="0.25">
      <c r="A253" s="59" t="s">
        <v>1045</v>
      </c>
      <c r="B253" s="2">
        <v>63117.768042377233</v>
      </c>
      <c r="C253" s="2">
        <v>16903.18376411188</v>
      </c>
      <c r="D253" s="2">
        <v>1.4630000000000001</v>
      </c>
      <c r="E253" s="2">
        <v>4136.0722500138581</v>
      </c>
      <c r="F253" s="2">
        <v>1130.464247995897</v>
      </c>
      <c r="G253" s="2">
        <v>-1123.7417535175771</v>
      </c>
      <c r="H253" s="2">
        <v>-2877.0130880280558</v>
      </c>
      <c r="I253" s="2">
        <v>-4279.6301556364378</v>
      </c>
      <c r="J253" s="2">
        <v>-71.778952811288036</v>
      </c>
      <c r="K253" s="2">
        <v>-2476.2653544256591</v>
      </c>
      <c r="L253" s="2">
        <v>-4279.6301556364378</v>
      </c>
      <c r="M253" s="2">
        <v>-5682.2472232448199</v>
      </c>
      <c r="N253" s="2">
        <v>-6804.3408773315277</v>
      </c>
    </row>
    <row r="254" spans="1:14" x14ac:dyDescent="0.25">
      <c r="A254" s="59" t="s">
        <v>699</v>
      </c>
      <c r="B254" s="2">
        <v>55399.429993623417</v>
      </c>
      <c r="C254" s="2">
        <v>16872.590772808238</v>
      </c>
      <c r="D254" s="2">
        <v>1.4630000000000001</v>
      </c>
      <c r="E254" s="2">
        <v>1593.885891732898</v>
      </c>
      <c r="F254" s="2">
        <v>-1044.1822032015521</v>
      </c>
      <c r="G254" s="2">
        <v>-3022.7332744023879</v>
      </c>
      <c r="H254" s="2">
        <v>-4561.6063297808159</v>
      </c>
      <c r="I254" s="2">
        <v>-5792.7047740835587</v>
      </c>
      <c r="J254" s="2">
        <v>-2099.4094411753299</v>
      </c>
      <c r="K254" s="2">
        <v>-4209.8639171228897</v>
      </c>
      <c r="L254" s="2">
        <v>-5792.7047740835587</v>
      </c>
      <c r="M254" s="2">
        <v>-7023.8032183863024</v>
      </c>
      <c r="N254" s="2">
        <v>-8008.6819738284958</v>
      </c>
    </row>
    <row r="255" spans="1:14" x14ac:dyDescent="0.25">
      <c r="A255" s="59" t="s">
        <v>648</v>
      </c>
      <c r="B255" s="2">
        <v>59387.087162863238</v>
      </c>
      <c r="C255" s="2">
        <v>16848.747559200801</v>
      </c>
      <c r="D255" s="2">
        <v>1.4630000000000001</v>
      </c>
      <c r="E255" s="2">
        <v>2946.9481617536112</v>
      </c>
      <c r="F255" s="2">
        <v>118.9916301886951</v>
      </c>
      <c r="G255" s="2">
        <v>-2001.9757684849919</v>
      </c>
      <c r="H255" s="2">
        <v>-3651.6170785645259</v>
      </c>
      <c r="I255" s="2">
        <v>-4971.3301266281542</v>
      </c>
      <c r="J255" s="2">
        <v>-1012.190982437269</v>
      </c>
      <c r="K255" s="2">
        <v>-3274.556207689202</v>
      </c>
      <c r="L255" s="2">
        <v>-4971.3301266281524</v>
      </c>
      <c r="M255" s="2">
        <v>-6291.0431746917802</v>
      </c>
      <c r="N255" s="2">
        <v>-7346.8136131426818</v>
      </c>
    </row>
    <row r="256" spans="1:14" x14ac:dyDescent="0.25">
      <c r="A256" s="59" t="s">
        <v>692</v>
      </c>
      <c r="B256" s="2">
        <v>63809.973188984142</v>
      </c>
      <c r="C256" s="2">
        <v>16700.945078918499</v>
      </c>
      <c r="D256" s="2">
        <v>1.4630000000000001</v>
      </c>
      <c r="E256" s="2">
        <v>4569.0459840762123</v>
      </c>
      <c r="F256" s="2">
        <v>1530.475832219825</v>
      </c>
      <c r="G256" s="2">
        <v>-748.45178167246559</v>
      </c>
      <c r="H256" s="2">
        <v>-2520.9510369220238</v>
      </c>
      <c r="I256" s="2">
        <v>-3938.9504411216731</v>
      </c>
      <c r="J256" s="2">
        <v>315.04777147727151</v>
      </c>
      <c r="K256" s="2">
        <v>-2115.8083500078392</v>
      </c>
      <c r="L256" s="2">
        <v>-3938.9504411216708</v>
      </c>
      <c r="M256" s="2">
        <v>-5356.9498453213182</v>
      </c>
      <c r="N256" s="2">
        <v>-6491.3493686810361</v>
      </c>
    </row>
    <row r="257" spans="1:14" x14ac:dyDescent="0.25">
      <c r="A257" s="59" t="s">
        <v>671</v>
      </c>
      <c r="B257" s="2">
        <v>53348.793042103338</v>
      </c>
      <c r="C257" s="2">
        <v>16635.327203638732</v>
      </c>
      <c r="D257" s="2">
        <v>1.4630000000000001</v>
      </c>
      <c r="E257" s="2">
        <v>1147.603810395718</v>
      </c>
      <c r="F257" s="2">
        <v>-1392.814905894917</v>
      </c>
      <c r="G257" s="2">
        <v>-3298.128943112893</v>
      </c>
      <c r="H257" s="2">
        <v>-4780.0398609490967</v>
      </c>
      <c r="I257" s="2">
        <v>-5965.5685952180611</v>
      </c>
      <c r="J257" s="2">
        <v>-2408.9823924111702</v>
      </c>
      <c r="K257" s="2">
        <v>-4441.3173654436778</v>
      </c>
      <c r="L257" s="2">
        <v>-5965.5685952180593</v>
      </c>
      <c r="M257" s="2">
        <v>-7151.0973294870219</v>
      </c>
      <c r="N257" s="2">
        <v>-8099.5203169021934</v>
      </c>
    </row>
    <row r="258" spans="1:14" x14ac:dyDescent="0.25">
      <c r="A258" s="59" t="s">
        <v>1055</v>
      </c>
      <c r="B258" s="2">
        <v>31506.4536447707</v>
      </c>
      <c r="C258" s="2">
        <v>16375.296560430639</v>
      </c>
      <c r="D258" s="2">
        <v>1.4630000000000001</v>
      </c>
      <c r="E258" s="2">
        <v>-5873.1453455070714</v>
      </c>
      <c r="F258" s="2">
        <v>-7373.4526619247245</v>
      </c>
      <c r="G258" s="2">
        <v>-8498.6831492379642</v>
      </c>
      <c r="H258" s="2">
        <v>-9373.8624171482606</v>
      </c>
      <c r="I258" s="2">
        <v>-10074.005831476499</v>
      </c>
      <c r="J258" s="2">
        <v>-7973.5755884917826</v>
      </c>
      <c r="K258" s="2">
        <v>-9173.821441625907</v>
      </c>
      <c r="L258" s="2">
        <v>-10074.005831476499</v>
      </c>
      <c r="M258" s="2">
        <v>-10774.14924580474</v>
      </c>
      <c r="N258" s="2">
        <v>-11334.263977267319</v>
      </c>
    </row>
    <row r="259" spans="1:14" x14ac:dyDescent="0.25">
      <c r="A259" s="59" t="s">
        <v>693</v>
      </c>
      <c r="B259" s="2">
        <v>66338.763173476633</v>
      </c>
      <c r="C259" s="2">
        <v>16281.79448881071</v>
      </c>
      <c r="D259" s="2">
        <v>1.4630000000000001</v>
      </c>
      <c r="E259" s="2">
        <v>5831.1265690148384</v>
      </c>
      <c r="F259" s="2">
        <v>2672.1378464683312</v>
      </c>
      <c r="G259" s="2">
        <v>302.89630455845139</v>
      </c>
      <c r="H259" s="2">
        <v>-1539.847116927011</v>
      </c>
      <c r="I259" s="2">
        <v>-3014.041854115379</v>
      </c>
      <c r="J259" s="2">
        <v>1408.5423574497311</v>
      </c>
      <c r="K259" s="2">
        <v>-1118.6486205874751</v>
      </c>
      <c r="L259" s="2">
        <v>-3014.041854115379</v>
      </c>
      <c r="M259" s="2">
        <v>-4488.2365913037484</v>
      </c>
      <c r="N259" s="2">
        <v>-5667.5923810544446</v>
      </c>
    </row>
    <row r="260" spans="1:14" x14ac:dyDescent="0.25">
      <c r="A260" s="59" t="s">
        <v>1052</v>
      </c>
      <c r="B260" s="2">
        <v>60827.099905130453</v>
      </c>
      <c r="C260" s="2">
        <v>16204.78356002042</v>
      </c>
      <c r="D260" s="2">
        <v>1.4630000000000001</v>
      </c>
      <c r="E260" s="2">
        <v>4070.916408356401</v>
      </c>
      <c r="F260" s="2">
        <v>1174.387841445425</v>
      </c>
      <c r="G260" s="2">
        <v>-998.00858373780466</v>
      </c>
      <c r="H260" s="2">
        <v>-2687.650247769207</v>
      </c>
      <c r="I260" s="2">
        <v>-4039.3635789943269</v>
      </c>
      <c r="J260" s="2">
        <v>15.77641468103684</v>
      </c>
      <c r="K260" s="2">
        <v>-2301.4464388477431</v>
      </c>
      <c r="L260" s="2">
        <v>-4039.3635789943269</v>
      </c>
      <c r="M260" s="2">
        <v>-5391.0769102194481</v>
      </c>
      <c r="N260" s="2">
        <v>-6472.4475751995451</v>
      </c>
    </row>
    <row r="261" spans="1:14" x14ac:dyDescent="0.25">
      <c r="A261" s="59" t="s">
        <v>687</v>
      </c>
      <c r="B261" s="2">
        <v>64016.783847385334</v>
      </c>
      <c r="C261" s="2">
        <v>15937.34013637673</v>
      </c>
      <c r="D261" s="2">
        <v>1.4630000000000001</v>
      </c>
      <c r="E261" s="2">
        <v>5401.5878127517099</v>
      </c>
      <c r="F261" s="2">
        <v>2353.1695343047868</v>
      </c>
      <c r="G261" s="2">
        <v>66.85582546959813</v>
      </c>
      <c r="H261" s="2">
        <v>-1711.388170291106</v>
      </c>
      <c r="I261" s="2">
        <v>-3133.9833668996689</v>
      </c>
      <c r="J261" s="2">
        <v>1133.80222292602</v>
      </c>
      <c r="K261" s="2">
        <v>-1304.932399831514</v>
      </c>
      <c r="L261" s="2">
        <v>-3133.9833668996671</v>
      </c>
      <c r="M261" s="2">
        <v>-4556.5785635082302</v>
      </c>
      <c r="N261" s="2">
        <v>-5694.6547207950807</v>
      </c>
    </row>
    <row r="262" spans="1:14" x14ac:dyDescent="0.25">
      <c r="A262" s="59" t="s">
        <v>1051</v>
      </c>
      <c r="B262" s="2">
        <v>59499.089396588432</v>
      </c>
      <c r="C262" s="2">
        <v>15777.900996843649</v>
      </c>
      <c r="D262" s="2">
        <v>1.4630000000000001</v>
      </c>
      <c r="E262" s="2">
        <v>4055.1288020191619</v>
      </c>
      <c r="F262" s="2">
        <v>1221.8388307530461</v>
      </c>
      <c r="G262" s="2">
        <v>-903.12864769654152</v>
      </c>
      <c r="H262" s="2">
        <v>-2555.881130935109</v>
      </c>
      <c r="I262" s="2">
        <v>-3878.0831175259632</v>
      </c>
      <c r="J262" s="2">
        <v>88.522842246598884</v>
      </c>
      <c r="K262" s="2">
        <v>-2178.1091347662932</v>
      </c>
      <c r="L262" s="2">
        <v>-3878.0831175259632</v>
      </c>
      <c r="M262" s="2">
        <v>-5200.285104116816</v>
      </c>
      <c r="N262" s="2">
        <v>-6258.0466933895004</v>
      </c>
    </row>
    <row r="263" spans="1:14" x14ac:dyDescent="0.25">
      <c r="A263" s="59" t="s">
        <v>691</v>
      </c>
      <c r="B263" s="2">
        <v>60553.665450159868</v>
      </c>
      <c r="C263" s="2">
        <v>15716.36499024009</v>
      </c>
      <c r="D263" s="2">
        <v>1.4630000000000001</v>
      </c>
      <c r="E263" s="2">
        <v>4468.1901598132008</v>
      </c>
      <c r="F263" s="2">
        <v>1584.6822812341579</v>
      </c>
      <c r="G263" s="2">
        <v>-577.94862770012151</v>
      </c>
      <c r="H263" s="2">
        <v>-2259.9948902045621</v>
      </c>
      <c r="I263" s="2">
        <v>-3605.631900208115</v>
      </c>
      <c r="J263" s="2">
        <v>431.27912980254399</v>
      </c>
      <c r="K263" s="2">
        <v>-1875.5271730606889</v>
      </c>
      <c r="L263" s="2">
        <v>-3605.631900208115</v>
      </c>
      <c r="M263" s="2">
        <v>-4951.2689102116674</v>
      </c>
      <c r="N263" s="2">
        <v>-6027.7785182145089</v>
      </c>
    </row>
    <row r="264" spans="1:14" x14ac:dyDescent="0.25">
      <c r="A264" s="59" t="s">
        <v>1048</v>
      </c>
      <c r="B264" s="2">
        <v>60804.420679508723</v>
      </c>
      <c r="C264" s="2">
        <v>15703.09427525146</v>
      </c>
      <c r="D264" s="2">
        <v>1.4630000000000001</v>
      </c>
      <c r="E264" s="2">
        <v>4565.0459512514481</v>
      </c>
      <c r="F264" s="2">
        <v>1669.5973474653199</v>
      </c>
      <c r="G264" s="2">
        <v>-501.98910537427759</v>
      </c>
      <c r="H264" s="2">
        <v>-2191.0007909161868</v>
      </c>
      <c r="I264" s="2">
        <v>-3542.2101393497142</v>
      </c>
      <c r="J264" s="2">
        <v>511.41790595086968</v>
      </c>
      <c r="K264" s="2">
        <v>-1804.9409770780351</v>
      </c>
      <c r="L264" s="2">
        <v>-3542.2101393497119</v>
      </c>
      <c r="M264" s="2">
        <v>-4893.4194877832397</v>
      </c>
      <c r="N264" s="2">
        <v>-5974.3869665300608</v>
      </c>
    </row>
    <row r="265" spans="1:14" x14ac:dyDescent="0.25">
      <c r="A265" s="59" t="s">
        <v>1050</v>
      </c>
      <c r="B265" s="2">
        <v>59351.811511392429</v>
      </c>
      <c r="C265" s="2">
        <v>15693.37155746704</v>
      </c>
      <c r="D265" s="2">
        <v>1.4630000000000001</v>
      </c>
      <c r="E265" s="2">
        <v>4090.5656129971012</v>
      </c>
      <c r="F265" s="2">
        <v>1264.2888743593669</v>
      </c>
      <c r="G265" s="2">
        <v>-855.41867961893331</v>
      </c>
      <c r="H265" s="2">
        <v>-2504.080110490946</v>
      </c>
      <c r="I265" s="2">
        <v>-3823.009255188555</v>
      </c>
      <c r="J265" s="2">
        <v>133.77817890427471</v>
      </c>
      <c r="K265" s="2">
        <v>-2127.2432120059129</v>
      </c>
      <c r="L265" s="2">
        <v>-3823.0092551885541</v>
      </c>
      <c r="M265" s="2">
        <v>-5141.9383998861631</v>
      </c>
      <c r="N265" s="2">
        <v>-6197.0817156442517</v>
      </c>
    </row>
    <row r="266" spans="1:14" x14ac:dyDescent="0.25">
      <c r="A266" s="59" t="s">
        <v>708</v>
      </c>
      <c r="B266" s="2">
        <v>54062.14779608418</v>
      </c>
      <c r="C266" s="2">
        <v>15624.28518952575</v>
      </c>
      <c r="D266" s="2">
        <v>1.4630000000000001</v>
      </c>
      <c r="E266" s="2">
        <v>2396.4307425023048</v>
      </c>
      <c r="F266" s="2">
        <v>-177.95724778741709</v>
      </c>
      <c r="G266" s="2">
        <v>-2108.748240504709</v>
      </c>
      <c r="H266" s="2">
        <v>-3610.4745681737131</v>
      </c>
      <c r="I266" s="2">
        <v>-4811.8556303089172</v>
      </c>
      <c r="J266" s="2">
        <v>-1207.712443903305</v>
      </c>
      <c r="K266" s="2">
        <v>-3267.2228361350831</v>
      </c>
      <c r="L266" s="2">
        <v>-4811.8556303089172</v>
      </c>
      <c r="M266" s="2">
        <v>-6013.2366924441212</v>
      </c>
      <c r="N266" s="2">
        <v>-6974.3415421522841</v>
      </c>
    </row>
    <row r="267" spans="1:14" x14ac:dyDescent="0.25">
      <c r="A267" s="59" t="s">
        <v>710</v>
      </c>
      <c r="B267" s="2">
        <v>37934.382018370627</v>
      </c>
      <c r="C267" s="2">
        <v>15580.872551089131</v>
      </c>
      <c r="D267" s="2">
        <v>1.4630000000000001</v>
      </c>
      <c r="E267" s="2">
        <v>-2936.0785449655891</v>
      </c>
      <c r="F267" s="2">
        <v>-4742.4776886975233</v>
      </c>
      <c r="G267" s="2">
        <v>-6097.2770464964742</v>
      </c>
      <c r="H267" s="2">
        <v>-7151.0098803401033</v>
      </c>
      <c r="I267" s="2">
        <v>-7993.9961474150059</v>
      </c>
      <c r="J267" s="2">
        <v>-5465.0373461902964</v>
      </c>
      <c r="K267" s="2">
        <v>-6910.1566611758444</v>
      </c>
      <c r="L267" s="2">
        <v>-7993.9961474150059</v>
      </c>
      <c r="M267" s="2">
        <v>-8836.9824144899085</v>
      </c>
      <c r="N267" s="2">
        <v>-9511.3714281498324</v>
      </c>
    </row>
    <row r="268" spans="1:14" x14ac:dyDescent="0.25">
      <c r="A268" s="59" t="s">
        <v>706</v>
      </c>
      <c r="B268" s="2">
        <v>51564.296080105887</v>
      </c>
      <c r="C268" s="2">
        <v>15516.04209588091</v>
      </c>
      <c r="D268" s="2">
        <v>1.4630000000000001</v>
      </c>
      <c r="E268" s="2">
        <v>1672.056597487719</v>
      </c>
      <c r="F268" s="2">
        <v>-783.38607299351497</v>
      </c>
      <c r="G268" s="2">
        <v>-2624.96807585444</v>
      </c>
      <c r="H268" s="2">
        <v>-4057.3096336351591</v>
      </c>
      <c r="I268" s="2">
        <v>-5203.1828798597344</v>
      </c>
      <c r="J268" s="2">
        <v>-1765.563141186009</v>
      </c>
      <c r="K268" s="2">
        <v>-3729.917277570994</v>
      </c>
      <c r="L268" s="2">
        <v>-5203.1828798597344</v>
      </c>
      <c r="M268" s="2">
        <v>-6349.0561260843097</v>
      </c>
      <c r="N268" s="2">
        <v>-7265.7547230639702</v>
      </c>
    </row>
    <row r="269" spans="1:14" x14ac:dyDescent="0.25">
      <c r="A269" s="59" t="s">
        <v>711</v>
      </c>
      <c r="B269" s="2">
        <v>32975.539266714462</v>
      </c>
      <c r="C269" s="2">
        <v>15485.825029506281</v>
      </c>
      <c r="D269" s="2">
        <v>1.4630000000000001</v>
      </c>
      <c r="E269" s="2">
        <v>-4493.9786072681254</v>
      </c>
      <c r="F269" s="2">
        <v>-6064.2423818735751</v>
      </c>
      <c r="G269" s="2">
        <v>-7241.9402128276633</v>
      </c>
      <c r="H269" s="2">
        <v>-8157.927414680843</v>
      </c>
      <c r="I269" s="2">
        <v>-8890.7171761633872</v>
      </c>
      <c r="J269" s="2">
        <v>-6692.3478917157554</v>
      </c>
      <c r="K269" s="2">
        <v>-7948.5589114001159</v>
      </c>
      <c r="L269" s="2">
        <v>-8890.7171761633872</v>
      </c>
      <c r="M269" s="2">
        <v>-9623.5069376459287</v>
      </c>
      <c r="N269" s="2">
        <v>-10209.738746831959</v>
      </c>
    </row>
    <row r="270" spans="1:14" x14ac:dyDescent="0.25">
      <c r="A270" s="59" t="s">
        <v>1060</v>
      </c>
      <c r="B270" s="2">
        <v>38972.163973514493</v>
      </c>
      <c r="C270" s="2">
        <v>15481.24804485962</v>
      </c>
      <c r="D270" s="2">
        <v>1.4630000000000001</v>
      </c>
      <c r="E270" s="2">
        <v>-2490.526720354786</v>
      </c>
      <c r="F270" s="2">
        <v>-4346.3440524269063</v>
      </c>
      <c r="G270" s="2">
        <v>-5738.2070514809948</v>
      </c>
      <c r="H270" s="2">
        <v>-6820.7671618563982</v>
      </c>
      <c r="I270" s="2">
        <v>-7686.8152501567192</v>
      </c>
      <c r="J270" s="2">
        <v>-5088.6709852557524</v>
      </c>
      <c r="K270" s="2">
        <v>-6573.3248509134482</v>
      </c>
      <c r="L270" s="2">
        <v>-7686.8152501567192</v>
      </c>
      <c r="M270" s="2">
        <v>-8552.8633384570421</v>
      </c>
      <c r="N270" s="2">
        <v>-9245.7018090972997</v>
      </c>
    </row>
    <row r="271" spans="1:14" x14ac:dyDescent="0.25">
      <c r="A271" s="59" t="s">
        <v>604</v>
      </c>
      <c r="B271" s="2">
        <v>65731.969141641544</v>
      </c>
      <c r="C271" s="2">
        <v>15289.905427451709</v>
      </c>
      <c r="D271" s="2">
        <v>1.4630000000000001</v>
      </c>
      <c r="E271" s="2">
        <v>6620.7509530954667</v>
      </c>
      <c r="F271" s="2">
        <v>3490.6571844458699</v>
      </c>
      <c r="G271" s="2">
        <v>1143.0868579586711</v>
      </c>
      <c r="H271" s="2">
        <v>-682.80117375359441</v>
      </c>
      <c r="I271" s="2">
        <v>-2143.5115991234052</v>
      </c>
      <c r="J271" s="2">
        <v>2238.619676986033</v>
      </c>
      <c r="K271" s="2">
        <v>-265.45533793364672</v>
      </c>
      <c r="L271" s="2">
        <v>-2143.5115991234052</v>
      </c>
      <c r="M271" s="2">
        <v>-3604.2220244932182</v>
      </c>
      <c r="N271" s="2">
        <v>-4772.7903647890671</v>
      </c>
    </row>
    <row r="272" spans="1:14" x14ac:dyDescent="0.25">
      <c r="A272" s="59" t="s">
        <v>629</v>
      </c>
      <c r="B272" s="2">
        <v>115219.6515347267</v>
      </c>
      <c r="C272" s="2">
        <v>15027.855042178529</v>
      </c>
      <c r="D272" s="2">
        <v>1.4630000000000001</v>
      </c>
      <c r="E272" s="2">
        <v>23378.69546939704</v>
      </c>
      <c r="F272" s="2">
        <v>17892.045396314821</v>
      </c>
      <c r="G272" s="2">
        <v>13777.05784150315</v>
      </c>
      <c r="H272" s="2">
        <v>10576.511965538521</v>
      </c>
      <c r="I272" s="2">
        <v>8016.0752647668114</v>
      </c>
      <c r="J272" s="2">
        <v>15697.385367081921</v>
      </c>
      <c r="K272" s="2">
        <v>11308.065308616149</v>
      </c>
      <c r="L272" s="2">
        <v>8016.0752647668114</v>
      </c>
      <c r="M272" s="2">
        <v>5455.6385639951059</v>
      </c>
      <c r="N272" s="2">
        <v>3407.2892033777412</v>
      </c>
    </row>
    <row r="273" spans="1:14" x14ac:dyDescent="0.25">
      <c r="A273" s="59" t="s">
        <v>697</v>
      </c>
      <c r="B273" s="2">
        <v>59798.804906793499</v>
      </c>
      <c r="C273" s="2">
        <v>15000.646932415841</v>
      </c>
      <c r="D273" s="2">
        <v>1.4630000000000001</v>
      </c>
      <c r="E273" s="2">
        <v>4932.2880365153314</v>
      </c>
      <c r="F273" s="2">
        <v>2084.7258980965912</v>
      </c>
      <c r="G273" s="2">
        <v>-50.945705717462261</v>
      </c>
      <c r="H273" s="2">
        <v>-1712.0236197950601</v>
      </c>
      <c r="I273" s="2">
        <v>-3040.885951057136</v>
      </c>
      <c r="J273" s="2">
        <v>945.70104272909703</v>
      </c>
      <c r="K273" s="2">
        <v>-1332.3486680058941</v>
      </c>
      <c r="L273" s="2">
        <v>-3040.885951057136</v>
      </c>
      <c r="M273" s="2">
        <v>-4369.7482823192149</v>
      </c>
      <c r="N273" s="2">
        <v>-5432.8381473288773</v>
      </c>
    </row>
    <row r="274" spans="1:14" x14ac:dyDescent="0.25">
      <c r="A274" s="59" t="s">
        <v>1251</v>
      </c>
      <c r="B274" s="2">
        <v>56401.335522349313</v>
      </c>
      <c r="C274" s="2">
        <v>14993.652947258621</v>
      </c>
      <c r="D274" s="2">
        <v>1.4630000000000001</v>
      </c>
      <c r="E274" s="2">
        <v>3806.7922268578131</v>
      </c>
      <c r="F274" s="2">
        <v>1121.01434484118</v>
      </c>
      <c r="G274" s="2">
        <v>-893.31906667129442</v>
      </c>
      <c r="H274" s="2">
        <v>-2460.0228311809969</v>
      </c>
      <c r="I274" s="2">
        <v>-3713.385842788759</v>
      </c>
      <c r="J274" s="2">
        <v>46.703192034528911</v>
      </c>
      <c r="K274" s="2">
        <v>-2101.9191135787792</v>
      </c>
      <c r="L274" s="2">
        <v>-3713.385842788759</v>
      </c>
      <c r="M274" s="2">
        <v>-4966.748854396521</v>
      </c>
      <c r="N274" s="2">
        <v>-5969.4392636827306</v>
      </c>
    </row>
    <row r="275" spans="1:14" x14ac:dyDescent="0.25">
      <c r="A275" s="59" t="s">
        <v>709</v>
      </c>
      <c r="B275" s="2">
        <v>57245.085440994728</v>
      </c>
      <c r="C275" s="2">
        <v>14911.3611343755</v>
      </c>
      <c r="D275" s="2">
        <v>1.4630000000000001</v>
      </c>
      <c r="E275" s="2">
        <v>4170.3340126227449</v>
      </c>
      <c r="F275" s="2">
        <v>1444.3775630515679</v>
      </c>
      <c r="G275" s="2">
        <v>-600.08977412681452</v>
      </c>
      <c r="H275" s="2">
        <v>-2190.2310363766678</v>
      </c>
      <c r="I275" s="2">
        <v>-3462.3440461765508</v>
      </c>
      <c r="J275" s="2">
        <v>353.99498322309961</v>
      </c>
      <c r="K275" s="2">
        <v>-1826.770176433844</v>
      </c>
      <c r="L275" s="2">
        <v>-3462.344046176549</v>
      </c>
      <c r="M275" s="2">
        <v>-4734.4570559764315</v>
      </c>
      <c r="N275" s="2">
        <v>-5752.1474638163381</v>
      </c>
    </row>
    <row r="276" spans="1:14" x14ac:dyDescent="0.25">
      <c r="A276" s="59" t="s">
        <v>338</v>
      </c>
      <c r="B276" s="2">
        <v>55873.973247482369</v>
      </c>
      <c r="C276" s="2">
        <v>14896.124968260139</v>
      </c>
      <c r="D276" s="2">
        <v>1.4630000000000001</v>
      </c>
      <c r="E276" s="2">
        <v>3728.5327809006521</v>
      </c>
      <c r="F276" s="2">
        <v>1067.867388163397</v>
      </c>
      <c r="G276" s="2">
        <v>-927.63165638954524</v>
      </c>
      <c r="H276" s="2">
        <v>-2479.686468819611</v>
      </c>
      <c r="I276" s="2">
        <v>-3721.3303187636629</v>
      </c>
      <c r="J276" s="2">
        <v>3.6012310684945992</v>
      </c>
      <c r="K276" s="2">
        <v>-2124.9310831213102</v>
      </c>
      <c r="L276" s="2">
        <v>-3721.3303187636629</v>
      </c>
      <c r="M276" s="2">
        <v>-4962.9741687077149</v>
      </c>
      <c r="N276" s="2">
        <v>-5956.2892486629571</v>
      </c>
    </row>
    <row r="277" spans="1:14" x14ac:dyDescent="0.25">
      <c r="A277" s="59" t="s">
        <v>1042</v>
      </c>
      <c r="B277" s="2">
        <v>59740.93110175246</v>
      </c>
      <c r="C277" s="2">
        <v>14798.11562374751</v>
      </c>
      <c r="D277" s="2">
        <v>1.4630000000000001</v>
      </c>
      <c r="E277" s="2">
        <v>5115.528076836641</v>
      </c>
      <c r="F277" s="2">
        <v>2270.721833896047</v>
      </c>
      <c r="G277" s="2">
        <v>137.1171516906015</v>
      </c>
      <c r="H277" s="2">
        <v>-1522.3531566914121</v>
      </c>
      <c r="I277" s="2">
        <v>-2849.9294033970218</v>
      </c>
      <c r="J277" s="2">
        <v>1132.799336719811</v>
      </c>
      <c r="K277" s="2">
        <v>-1143.0456576326631</v>
      </c>
      <c r="L277" s="2">
        <v>-2849.92940339702</v>
      </c>
      <c r="M277" s="2">
        <v>-4177.5056501026302</v>
      </c>
      <c r="N277" s="2">
        <v>-5239.5666474671179</v>
      </c>
    </row>
    <row r="278" spans="1:14" x14ac:dyDescent="0.25">
      <c r="A278" s="59" t="s">
        <v>683</v>
      </c>
      <c r="B278" s="2">
        <v>55444.944610124323</v>
      </c>
      <c r="C278" s="2">
        <v>14792.737557784611</v>
      </c>
      <c r="D278" s="2">
        <v>1.4630000000000001</v>
      </c>
      <c r="E278" s="2">
        <v>3688.9106455901692</v>
      </c>
      <c r="F278" s="2">
        <v>1048.675187965202</v>
      </c>
      <c r="G278" s="2">
        <v>-931.50140525352435</v>
      </c>
      <c r="H278" s="2">
        <v>-2471.638755534756</v>
      </c>
      <c r="I278" s="2">
        <v>-3703.7486357597409</v>
      </c>
      <c r="J278" s="2">
        <v>-7.4189950847830914</v>
      </c>
      <c r="K278" s="2">
        <v>-2119.6073611847592</v>
      </c>
      <c r="L278" s="2">
        <v>-3703.748635759739</v>
      </c>
      <c r="M278" s="2">
        <v>-4935.8585159847244</v>
      </c>
      <c r="N278" s="2">
        <v>-5921.5464201647119</v>
      </c>
    </row>
    <row r="279" spans="1:14" x14ac:dyDescent="0.25">
      <c r="A279" s="59" t="s">
        <v>714</v>
      </c>
      <c r="B279" s="2">
        <v>40315.986890428103</v>
      </c>
      <c r="C279" s="2">
        <v>14727.566857003771</v>
      </c>
      <c r="D279" s="2">
        <v>1.4630000000000001</v>
      </c>
      <c r="E279" s="2">
        <v>-1288.904560194404</v>
      </c>
      <c r="F279" s="2">
        <v>-3208.713459738598</v>
      </c>
      <c r="G279" s="2">
        <v>-4648.5701343967448</v>
      </c>
      <c r="H279" s="2">
        <v>-5768.458659130858</v>
      </c>
      <c r="I279" s="2">
        <v>-6664.36947891815</v>
      </c>
      <c r="J279" s="2">
        <v>-3976.6370195562758</v>
      </c>
      <c r="K279" s="2">
        <v>-5512.4841391916316</v>
      </c>
      <c r="L279" s="2">
        <v>-6664.36947891815</v>
      </c>
      <c r="M279" s="2">
        <v>-7560.2802987054411</v>
      </c>
      <c r="N279" s="2">
        <v>-8277.0089545352748</v>
      </c>
    </row>
    <row r="280" spans="1:14" x14ac:dyDescent="0.25">
      <c r="A280" s="59" t="s">
        <v>704</v>
      </c>
      <c r="B280" s="2">
        <v>54696.182266856231</v>
      </c>
      <c r="C280" s="2">
        <v>14526.51483590904</v>
      </c>
      <c r="D280" s="2">
        <v>1.4630000000000001</v>
      </c>
      <c r="E280" s="2">
        <v>3705.5459197096989</v>
      </c>
      <c r="F280" s="2">
        <v>1100.965811764165</v>
      </c>
      <c r="G280" s="2">
        <v>-852.46926919498583</v>
      </c>
      <c r="H280" s="2">
        <v>-2371.807665496548</v>
      </c>
      <c r="I280" s="2">
        <v>-3587.2783825377969</v>
      </c>
      <c r="J280" s="2">
        <v>59.133768585950747</v>
      </c>
      <c r="K280" s="2">
        <v>-2024.530317770477</v>
      </c>
      <c r="L280" s="2">
        <v>-3587.2783825377969</v>
      </c>
      <c r="M280" s="2">
        <v>-4802.7490995790467</v>
      </c>
      <c r="N280" s="2">
        <v>-5775.1256732120473</v>
      </c>
    </row>
    <row r="281" spans="1:14" x14ac:dyDescent="0.25">
      <c r="A281" s="59" t="s">
        <v>703</v>
      </c>
      <c r="B281" s="2">
        <v>55379.312199363987</v>
      </c>
      <c r="C281" s="2">
        <v>14484.202864724009</v>
      </c>
      <c r="D281" s="2">
        <v>1.4630000000000001</v>
      </c>
      <c r="E281" s="2">
        <v>3975.567868397326</v>
      </c>
      <c r="F281" s="2">
        <v>1338.457763665707</v>
      </c>
      <c r="G281" s="2">
        <v>-639.37481488300728</v>
      </c>
      <c r="H281" s="2">
        <v>-2177.6890426431178</v>
      </c>
      <c r="I281" s="2">
        <v>-3408.340424851207</v>
      </c>
      <c r="J281" s="2">
        <v>283.6137217730593</v>
      </c>
      <c r="K281" s="2">
        <v>-1826.074362012236</v>
      </c>
      <c r="L281" s="2">
        <v>-3408.340424851207</v>
      </c>
      <c r="M281" s="2">
        <v>-4638.9918070592958</v>
      </c>
      <c r="N281" s="2">
        <v>-5623.5129128257668</v>
      </c>
    </row>
    <row r="282" spans="1:14" x14ac:dyDescent="0.25">
      <c r="A282" s="59" t="s">
        <v>1252</v>
      </c>
      <c r="B282" s="2">
        <v>55250.301699009193</v>
      </c>
      <c r="C282" s="2">
        <v>14406.842794262169</v>
      </c>
      <c r="D282" s="2">
        <v>1.4630000000000001</v>
      </c>
      <c r="E282" s="2">
        <v>4009.924438740893</v>
      </c>
      <c r="F282" s="2">
        <v>1378.957691169026</v>
      </c>
      <c r="G282" s="2">
        <v>-594.2673695098747</v>
      </c>
      <c r="H282" s="2">
        <v>-2128.9979722601288</v>
      </c>
      <c r="I282" s="2">
        <v>-3356.7824544603341</v>
      </c>
      <c r="J282" s="2">
        <v>326.57099214027949</v>
      </c>
      <c r="K282" s="2">
        <v>-1778.202405917214</v>
      </c>
      <c r="L282" s="2">
        <v>-3356.7824544603341</v>
      </c>
      <c r="M282" s="2">
        <v>-4584.566936660538</v>
      </c>
      <c r="N282" s="2">
        <v>-5566.7945224207006</v>
      </c>
    </row>
    <row r="283" spans="1:14" x14ac:dyDescent="0.25">
      <c r="A283" s="59" t="s">
        <v>1066</v>
      </c>
      <c r="B283" s="2">
        <v>38878.205186397099</v>
      </c>
      <c r="C283" s="2">
        <v>14403.181293482219</v>
      </c>
      <c r="D283" s="2">
        <v>1.4630000000000001</v>
      </c>
      <c r="E283" s="2">
        <v>-1443.7795646831819</v>
      </c>
      <c r="F283" s="2">
        <v>-3295.1226687973299</v>
      </c>
      <c r="G283" s="2">
        <v>-4683.6299968829408</v>
      </c>
      <c r="H283" s="2">
        <v>-5763.580140949527</v>
      </c>
      <c r="I283" s="2">
        <v>-6627.5402562027957</v>
      </c>
      <c r="J283" s="2">
        <v>-4035.6599104429902</v>
      </c>
      <c r="K283" s="2">
        <v>-5516.7343937343067</v>
      </c>
      <c r="L283" s="2">
        <v>-6627.5402562027957</v>
      </c>
      <c r="M283" s="2">
        <v>-7491.5003714560644</v>
      </c>
      <c r="N283" s="2">
        <v>-8182.6684636586797</v>
      </c>
    </row>
    <row r="284" spans="1:14" x14ac:dyDescent="0.25">
      <c r="A284" s="59" t="s">
        <v>645</v>
      </c>
      <c r="B284" s="2">
        <v>53674.124024484263</v>
      </c>
      <c r="C284" s="2">
        <v>14351.603637152069</v>
      </c>
      <c r="D284" s="2">
        <v>1.4630000000000001</v>
      </c>
      <c r="E284" s="2">
        <v>3539.7710376760192</v>
      </c>
      <c r="F284" s="2">
        <v>983.86036984343627</v>
      </c>
      <c r="G284" s="2">
        <v>-933.07263103100195</v>
      </c>
      <c r="H284" s="2">
        <v>-2424.0205206000101</v>
      </c>
      <c r="I284" s="2">
        <v>-3616.7788322552151</v>
      </c>
      <c r="J284" s="2">
        <v>-38.503897289598171</v>
      </c>
      <c r="K284" s="2">
        <v>-2083.2324315556648</v>
      </c>
      <c r="L284" s="2">
        <v>-3616.7788322552151</v>
      </c>
      <c r="M284" s="2">
        <v>-4809.5371439104201</v>
      </c>
      <c r="N284" s="2">
        <v>-5763.7437932345856</v>
      </c>
    </row>
    <row r="285" spans="1:14" x14ac:dyDescent="0.25">
      <c r="A285" s="59" t="s">
        <v>1054</v>
      </c>
      <c r="B285" s="2">
        <v>56281.037229945083</v>
      </c>
      <c r="C285" s="2">
        <v>14219.073055051729</v>
      </c>
      <c r="D285" s="2">
        <v>1.4630000000000001</v>
      </c>
      <c r="E285" s="2">
        <v>4541.2726882632942</v>
      </c>
      <c r="F285" s="2">
        <v>1861.2232963611459</v>
      </c>
      <c r="G285" s="2">
        <v>-148.8137475654639</v>
      </c>
      <c r="H285" s="2">
        <v>-1712.1758928417171</v>
      </c>
      <c r="I285" s="2">
        <v>-2962.8656090627169</v>
      </c>
      <c r="J285" s="2">
        <v>789.20353960028842</v>
      </c>
      <c r="K285" s="2">
        <v>-1354.8359739214279</v>
      </c>
      <c r="L285" s="2">
        <v>-2962.8656090627169</v>
      </c>
      <c r="M285" s="2">
        <v>-4213.5553252837199</v>
      </c>
      <c r="N285" s="2">
        <v>-5214.1070982605224</v>
      </c>
    </row>
    <row r="286" spans="1:14" x14ac:dyDescent="0.25">
      <c r="A286" s="59" t="s">
        <v>1253</v>
      </c>
      <c r="B286" s="2">
        <v>55152.054422797752</v>
      </c>
      <c r="C286" s="2">
        <v>14160.694499973921</v>
      </c>
      <c r="D286" s="2">
        <v>1.4630000000000001</v>
      </c>
      <c r="E286" s="2">
        <v>4223.3236409586661</v>
      </c>
      <c r="F286" s="2">
        <v>1597.035335111153</v>
      </c>
      <c r="G286" s="2">
        <v>-372.68089427448098</v>
      </c>
      <c r="H286" s="2">
        <v>-1904.682406018863</v>
      </c>
      <c r="I286" s="2">
        <v>-3130.2836154143679</v>
      </c>
      <c r="J286" s="2">
        <v>546.52001277214913</v>
      </c>
      <c r="K286" s="2">
        <v>-1554.5106319058609</v>
      </c>
      <c r="L286" s="2">
        <v>-3130.2836154143679</v>
      </c>
      <c r="M286" s="2">
        <v>-4355.884824809873</v>
      </c>
      <c r="N286" s="2">
        <v>-5336.3657923262781</v>
      </c>
    </row>
    <row r="287" spans="1:14" x14ac:dyDescent="0.25">
      <c r="A287" s="59" t="s">
        <v>1059</v>
      </c>
      <c r="B287" s="2">
        <v>53183.503235877513</v>
      </c>
      <c r="C287" s="2">
        <v>14146.36710982996</v>
      </c>
      <c r="D287" s="2">
        <v>1.4630000000000001</v>
      </c>
      <c r="E287" s="2">
        <v>3581.467302129211</v>
      </c>
      <c r="F287" s="2">
        <v>1048.9195289921879</v>
      </c>
      <c r="G287" s="2">
        <v>-850.49130086057994</v>
      </c>
      <c r="H287" s="2">
        <v>-2327.8108351905098</v>
      </c>
      <c r="I287" s="2">
        <v>-3509.6664626544548</v>
      </c>
      <c r="J287" s="2">
        <v>35.900419737377888</v>
      </c>
      <c r="K287" s="2">
        <v>-1990.137798772241</v>
      </c>
      <c r="L287" s="2">
        <v>-3509.6664626544548</v>
      </c>
      <c r="M287" s="2">
        <v>-4691.5220901184002</v>
      </c>
      <c r="N287" s="2">
        <v>-5637.0065920895559</v>
      </c>
    </row>
    <row r="288" spans="1:14" x14ac:dyDescent="0.25">
      <c r="A288" s="59" t="s">
        <v>1064</v>
      </c>
      <c r="B288" s="2">
        <v>34150.468036933613</v>
      </c>
      <c r="C288" s="2">
        <v>14117.790314237511</v>
      </c>
      <c r="D288" s="2">
        <v>1.4630000000000001</v>
      </c>
      <c r="E288" s="2">
        <v>-2734.3009685929742</v>
      </c>
      <c r="F288" s="2">
        <v>-4360.5137322564788</v>
      </c>
      <c r="G288" s="2">
        <v>-5580.1733050041084</v>
      </c>
      <c r="H288" s="2">
        <v>-6528.7974171411524</v>
      </c>
      <c r="I288" s="2">
        <v>-7287.6967068507875</v>
      </c>
      <c r="J288" s="2">
        <v>-5010.9988377218797</v>
      </c>
      <c r="K288" s="2">
        <v>-6311.9690486526843</v>
      </c>
      <c r="L288" s="2">
        <v>-7287.6967068507875</v>
      </c>
      <c r="M288" s="2">
        <v>-8046.5959965604234</v>
      </c>
      <c r="N288" s="2">
        <v>-8653.7154283281307</v>
      </c>
    </row>
    <row r="289" spans="1:14" x14ac:dyDescent="0.25">
      <c r="A289" s="59" t="s">
        <v>1073</v>
      </c>
      <c r="B289" s="2">
        <v>52592.360786067198</v>
      </c>
      <c r="C289" s="2">
        <v>14033.62799043719</v>
      </c>
      <c r="D289" s="2">
        <v>1.4630000000000001</v>
      </c>
      <c r="E289" s="2">
        <v>3497.1589382518741</v>
      </c>
      <c r="F289" s="2">
        <v>992.76080558200556</v>
      </c>
      <c r="G289" s="2">
        <v>-885.5377939203936</v>
      </c>
      <c r="H289" s="2">
        <v>-2346.4367046444818</v>
      </c>
      <c r="I289" s="2">
        <v>-3515.1558332237528</v>
      </c>
      <c r="J289" s="2">
        <v>-8.9984474859393231</v>
      </c>
      <c r="K289" s="2">
        <v>-2012.516953621833</v>
      </c>
      <c r="L289" s="2">
        <v>-3515.1558332237528</v>
      </c>
      <c r="M289" s="2">
        <v>-4683.8749618030233</v>
      </c>
      <c r="N289" s="2">
        <v>-5618.8502646664401</v>
      </c>
    </row>
    <row r="290" spans="1:14" x14ac:dyDescent="0.25">
      <c r="A290" s="59" t="s">
        <v>1063</v>
      </c>
      <c r="B290" s="2">
        <v>53992.559991386399</v>
      </c>
      <c r="C290" s="2">
        <v>14024.075532818981</v>
      </c>
      <c r="D290" s="2">
        <v>1.4630000000000001</v>
      </c>
      <c r="E290" s="2">
        <v>3973.4444643098182</v>
      </c>
      <c r="F290" s="2">
        <v>1402.3701790057039</v>
      </c>
      <c r="G290" s="2">
        <v>-525.93553497238099</v>
      </c>
      <c r="H290" s="2">
        <v>-2025.7288680664481</v>
      </c>
      <c r="I290" s="2">
        <v>-3225.5635345417008</v>
      </c>
      <c r="J290" s="2">
        <v>373.94046488406087</v>
      </c>
      <c r="K290" s="2">
        <v>-1682.91896335923</v>
      </c>
      <c r="L290" s="2">
        <v>-3225.563534541699</v>
      </c>
      <c r="M290" s="2">
        <v>-4425.398201016953</v>
      </c>
      <c r="N290" s="2">
        <v>-5385.2659341971557</v>
      </c>
    </row>
    <row r="291" spans="1:14" x14ac:dyDescent="0.25">
      <c r="A291" s="59" t="s">
        <v>1056</v>
      </c>
      <c r="B291" s="2">
        <v>56275.069074631341</v>
      </c>
      <c r="C291" s="2">
        <v>13913.643407825681</v>
      </c>
      <c r="D291" s="2">
        <v>1.4630000000000001</v>
      </c>
      <c r="E291" s="2">
        <v>4844.7129503847627</v>
      </c>
      <c r="F291" s="2">
        <v>2164.9477563546989</v>
      </c>
      <c r="G291" s="2">
        <v>155.123860832151</v>
      </c>
      <c r="H291" s="2">
        <v>-1408.072502352054</v>
      </c>
      <c r="I291" s="2">
        <v>-2658.6295928994168</v>
      </c>
      <c r="J291" s="2">
        <v>1093.041678742675</v>
      </c>
      <c r="K291" s="2">
        <v>-1050.770476481377</v>
      </c>
      <c r="L291" s="2">
        <v>-2658.629592899415</v>
      </c>
      <c r="M291" s="2">
        <v>-3909.1866834467778</v>
      </c>
      <c r="N291" s="2">
        <v>-4909.6323558846689</v>
      </c>
    </row>
    <row r="292" spans="1:14" x14ac:dyDescent="0.25">
      <c r="A292" s="59" t="s">
        <v>718</v>
      </c>
      <c r="B292" s="2">
        <v>54628.325229101873</v>
      </c>
      <c r="C292" s="2">
        <v>13867.968255066189</v>
      </c>
      <c r="D292" s="2">
        <v>1.4630000000000001</v>
      </c>
      <c r="E292" s="2">
        <v>4341.473487967769</v>
      </c>
      <c r="F292" s="2">
        <v>1740.1246675343459</v>
      </c>
      <c r="G292" s="2">
        <v>-210.886947790721</v>
      </c>
      <c r="H292" s="2">
        <v>-1728.3404263768839</v>
      </c>
      <c r="I292" s="2">
        <v>-2942.3032092458138</v>
      </c>
      <c r="J292" s="2">
        <v>699.58513936097734</v>
      </c>
      <c r="K292" s="2">
        <v>-1381.493916985761</v>
      </c>
      <c r="L292" s="2">
        <v>-2942.3032092458138</v>
      </c>
      <c r="M292" s="2">
        <v>-4156.2659921147442</v>
      </c>
      <c r="N292" s="2">
        <v>-5127.4362184098882</v>
      </c>
    </row>
    <row r="293" spans="1:14" x14ac:dyDescent="0.25">
      <c r="A293" s="59" t="s">
        <v>716</v>
      </c>
      <c r="B293" s="2">
        <v>52768.076210686733</v>
      </c>
      <c r="C293" s="2">
        <v>13857.92083928047</v>
      </c>
      <c r="D293" s="2">
        <v>1.4630000000000001</v>
      </c>
      <c r="E293" s="2">
        <v>3731.4378976151111</v>
      </c>
      <c r="F293" s="2">
        <v>1218.672363772886</v>
      </c>
      <c r="G293" s="2">
        <v>-665.90178660878337</v>
      </c>
      <c r="H293" s="2">
        <v>-2131.6816813500809</v>
      </c>
      <c r="I293" s="2">
        <v>-3304.3055971431199</v>
      </c>
      <c r="J293" s="2">
        <v>213.56615023599809</v>
      </c>
      <c r="K293" s="2">
        <v>-1796.6462768377819</v>
      </c>
      <c r="L293" s="2">
        <v>-3304.305597143119</v>
      </c>
      <c r="M293" s="2">
        <v>-4476.9295129361581</v>
      </c>
      <c r="N293" s="2">
        <v>-5415.0286455705882</v>
      </c>
    </row>
    <row r="294" spans="1:14" x14ac:dyDescent="0.25">
      <c r="A294" s="59" t="s">
        <v>713</v>
      </c>
      <c r="B294" s="2">
        <v>53276.243768774533</v>
      </c>
      <c r="C294" s="2">
        <v>13842.11918600954</v>
      </c>
      <c r="D294" s="2">
        <v>1.4630000000000001</v>
      </c>
      <c r="E294" s="2">
        <v>3916.6287369153029</v>
      </c>
      <c r="F294" s="2">
        <v>1379.6647479260409</v>
      </c>
      <c r="G294" s="2">
        <v>-523.05824381590719</v>
      </c>
      <c r="H294" s="2">
        <v>-2002.9539040596451</v>
      </c>
      <c r="I294" s="2">
        <v>-3186.8704322546332</v>
      </c>
      <c r="J294" s="2">
        <v>364.87915233033527</v>
      </c>
      <c r="K294" s="2">
        <v>-1664.692038861074</v>
      </c>
      <c r="L294" s="2">
        <v>-3186.8704322546332</v>
      </c>
      <c r="M294" s="2">
        <v>-4370.7869604496227</v>
      </c>
      <c r="N294" s="2">
        <v>-5317.9201830056136</v>
      </c>
    </row>
    <row r="295" spans="1:14" x14ac:dyDescent="0.25">
      <c r="A295" s="59" t="s">
        <v>1070</v>
      </c>
      <c r="B295" s="2">
        <v>50901.251891311033</v>
      </c>
      <c r="C295" s="2">
        <v>13685.10408789437</v>
      </c>
      <c r="D295" s="2">
        <v>1.4630000000000001</v>
      </c>
      <c r="E295" s="2">
        <v>3281.979875875968</v>
      </c>
      <c r="F295" s="2">
        <v>858.1107381944912</v>
      </c>
      <c r="G295" s="2">
        <v>-959.79111506661684</v>
      </c>
      <c r="H295" s="2">
        <v>-2373.7147787141462</v>
      </c>
      <c r="I295" s="2">
        <v>-3504.8537096321688</v>
      </c>
      <c r="J295" s="2">
        <v>-111.4369168780977</v>
      </c>
      <c r="K295" s="2">
        <v>-2050.5322270232809</v>
      </c>
      <c r="L295" s="2">
        <v>-3504.853709632167</v>
      </c>
      <c r="M295" s="2">
        <v>-4635.9926405501901</v>
      </c>
      <c r="N295" s="2">
        <v>-5540.9037852846086</v>
      </c>
    </row>
    <row r="296" spans="1:14" x14ac:dyDescent="0.25">
      <c r="A296" s="59" t="s">
        <v>816</v>
      </c>
      <c r="B296" s="2">
        <v>43447.822878368228</v>
      </c>
      <c r="C296" s="2">
        <v>13551.71762059651</v>
      </c>
      <c r="D296" s="2">
        <v>1.4630000000000001</v>
      </c>
      <c r="E296" s="2">
        <v>930.89000552623656</v>
      </c>
      <c r="F296" s="2">
        <v>-1138.0539410627259</v>
      </c>
      <c r="G296" s="2">
        <v>-2689.7619010044491</v>
      </c>
      <c r="H296" s="2">
        <v>-3896.645869848011</v>
      </c>
      <c r="I296" s="2">
        <v>-4862.1530449228612</v>
      </c>
      <c r="J296" s="2">
        <v>-1965.631519698311</v>
      </c>
      <c r="K296" s="2">
        <v>-3620.7866769694811</v>
      </c>
      <c r="L296" s="2">
        <v>-4862.1530449228594</v>
      </c>
      <c r="M296" s="2">
        <v>-5827.6602199977087</v>
      </c>
      <c r="N296" s="2">
        <v>-6600.0659600575891</v>
      </c>
    </row>
    <row r="297" spans="1:14" x14ac:dyDescent="0.25">
      <c r="A297" s="59" t="s">
        <v>698</v>
      </c>
      <c r="B297" s="2">
        <v>40809.760551701402</v>
      </c>
      <c r="C297" s="2">
        <v>13524.229851340981</v>
      </c>
      <c r="D297" s="2">
        <v>1.4630000000000001</v>
      </c>
      <c r="E297" s="2">
        <v>79.023665892817007</v>
      </c>
      <c r="F297" s="2">
        <v>-1864.2982651405839</v>
      </c>
      <c r="G297" s="2">
        <v>-3321.7897134156342</v>
      </c>
      <c r="H297" s="2">
        <v>-4455.3941731851173</v>
      </c>
      <c r="I297" s="2">
        <v>-5362.2777410007038</v>
      </c>
      <c r="J297" s="2">
        <v>-2641.6270375539439</v>
      </c>
      <c r="K297" s="2">
        <v>-4196.2845823806638</v>
      </c>
      <c r="L297" s="2">
        <v>-5362.2777410007038</v>
      </c>
      <c r="M297" s="2">
        <v>-6269.1613088162903</v>
      </c>
      <c r="N297" s="2">
        <v>-6994.6681630687599</v>
      </c>
    </row>
    <row r="298" spans="1:14" x14ac:dyDescent="0.25">
      <c r="A298" s="59" t="s">
        <v>1061</v>
      </c>
      <c r="B298" s="2">
        <v>54066.55666370612</v>
      </c>
      <c r="C298" s="2">
        <v>13432.28313240237</v>
      </c>
      <c r="D298" s="2">
        <v>1.4630000000000001</v>
      </c>
      <c r="E298" s="2">
        <v>4589.9024221663394</v>
      </c>
      <c r="F298" s="2">
        <v>2015.3044857993809</v>
      </c>
      <c r="G298" s="2">
        <v>84.35603352416183</v>
      </c>
      <c r="H298" s="2">
        <v>-1417.4927626898971</v>
      </c>
      <c r="I298" s="2">
        <v>-2618.971799661143</v>
      </c>
      <c r="J298" s="2">
        <v>985.46531125259753</v>
      </c>
      <c r="K298" s="2">
        <v>-1074.213037840969</v>
      </c>
      <c r="L298" s="2">
        <v>-2618.971799661143</v>
      </c>
      <c r="M298" s="2">
        <v>-3820.4508366323898</v>
      </c>
      <c r="N298" s="2">
        <v>-4781.634066209388</v>
      </c>
    </row>
    <row r="299" spans="1:14" x14ac:dyDescent="0.25">
      <c r="A299" s="59" t="s">
        <v>712</v>
      </c>
      <c r="B299" s="2">
        <v>53121.20254765053</v>
      </c>
      <c r="C299" s="2">
        <v>13423.542153420231</v>
      </c>
      <c r="D299" s="2">
        <v>1.4630000000000001</v>
      </c>
      <c r="E299" s="2">
        <v>4283.5253624632787</v>
      </c>
      <c r="F299" s="2">
        <v>1753.944288765633</v>
      </c>
      <c r="G299" s="2">
        <v>-143.24151650760001</v>
      </c>
      <c r="H299" s="2">
        <v>-1618.83047616456</v>
      </c>
      <c r="I299" s="2">
        <v>-2799.3016438901268</v>
      </c>
      <c r="J299" s="2">
        <v>742.11185928657687</v>
      </c>
      <c r="K299" s="2">
        <v>-1281.5529996715379</v>
      </c>
      <c r="L299" s="2">
        <v>-2799.301643890125</v>
      </c>
      <c r="M299" s="2">
        <v>-3979.7728116156918</v>
      </c>
      <c r="N299" s="2">
        <v>-4924.1497457961468</v>
      </c>
    </row>
    <row r="300" spans="1:14" x14ac:dyDescent="0.25">
      <c r="A300" s="59" t="s">
        <v>1080</v>
      </c>
      <c r="B300" s="2">
        <v>44490.8769344463</v>
      </c>
      <c r="C300" s="2">
        <v>13304.766447255801</v>
      </c>
      <c r="D300" s="2">
        <v>1.4630000000000001</v>
      </c>
      <c r="E300" s="2">
        <v>1525.525864226302</v>
      </c>
      <c r="F300" s="2">
        <v>-593.08732312828397</v>
      </c>
      <c r="G300" s="2">
        <v>-2182.047213644224</v>
      </c>
      <c r="H300" s="2">
        <v>-3417.9049062677332</v>
      </c>
      <c r="I300" s="2">
        <v>-4406.5910603665398</v>
      </c>
      <c r="J300" s="2">
        <v>-1440.532598070118</v>
      </c>
      <c r="K300" s="2">
        <v>-3135.4231479537871</v>
      </c>
      <c r="L300" s="2">
        <v>-4406.5910603665379</v>
      </c>
      <c r="M300" s="2">
        <v>-5395.2772144653454</v>
      </c>
      <c r="N300" s="2">
        <v>-6186.2261377443901</v>
      </c>
    </row>
    <row r="301" spans="1:14" x14ac:dyDescent="0.25">
      <c r="A301" s="59" t="s">
        <v>723</v>
      </c>
      <c r="B301" s="2">
        <v>42095.246763579431</v>
      </c>
      <c r="C301" s="2">
        <v>13251.83228867714</v>
      </c>
      <c r="D301" s="2">
        <v>1.4630000000000001</v>
      </c>
      <c r="E301" s="2">
        <v>779.91663251600585</v>
      </c>
      <c r="F301" s="2">
        <v>-1224.6189276544451</v>
      </c>
      <c r="G301" s="2">
        <v>-2728.0205977822811</v>
      </c>
      <c r="H301" s="2">
        <v>-3897.3330078817089</v>
      </c>
      <c r="I301" s="2">
        <v>-4832.7829359612506</v>
      </c>
      <c r="J301" s="2">
        <v>-2026.4331517226219</v>
      </c>
      <c r="K301" s="2">
        <v>-3630.0615998589819</v>
      </c>
      <c r="L301" s="2">
        <v>-4832.7829359612506</v>
      </c>
      <c r="M301" s="2">
        <v>-5768.2328640407941</v>
      </c>
      <c r="N301" s="2">
        <v>-6516.5928065044291</v>
      </c>
    </row>
    <row r="302" spans="1:14" x14ac:dyDescent="0.25">
      <c r="A302" s="59" t="s">
        <v>717</v>
      </c>
      <c r="B302" s="2">
        <v>49153.91654253818</v>
      </c>
      <c r="C302" s="2">
        <v>13191.554453349139</v>
      </c>
      <c r="D302" s="2">
        <v>1.4630000000000001</v>
      </c>
      <c r="E302" s="2">
        <v>3193.0843941635849</v>
      </c>
      <c r="F302" s="2">
        <v>852.42170166176584</v>
      </c>
      <c r="G302" s="2">
        <v>-903.07531771459799</v>
      </c>
      <c r="H302" s="2">
        <v>-2268.4618883406579</v>
      </c>
      <c r="I302" s="2">
        <v>-3360.7711448415071</v>
      </c>
      <c r="J302" s="2">
        <v>-83.843375338961778</v>
      </c>
      <c r="K302" s="2">
        <v>-1956.373529340415</v>
      </c>
      <c r="L302" s="2">
        <v>-3360.7711448415071</v>
      </c>
      <c r="M302" s="2">
        <v>-4453.0804013423549</v>
      </c>
      <c r="N302" s="2">
        <v>-5326.9278065430344</v>
      </c>
    </row>
    <row r="303" spans="1:14" x14ac:dyDescent="0.25">
      <c r="A303" s="59" t="s">
        <v>1074</v>
      </c>
      <c r="B303" s="2">
        <v>48889.579985620039</v>
      </c>
      <c r="C303" s="2">
        <v>13089.615216578821</v>
      </c>
      <c r="D303" s="2">
        <v>1.4630000000000001</v>
      </c>
      <c r="E303" s="2">
        <v>3206.9114452945269</v>
      </c>
      <c r="F303" s="2">
        <v>878.83620788404914</v>
      </c>
      <c r="G303" s="2">
        <v>-867.22022017380914</v>
      </c>
      <c r="H303" s="2">
        <v>-2225.2641086632539</v>
      </c>
      <c r="I303" s="2">
        <v>-3311.6992194548111</v>
      </c>
      <c r="J303" s="2">
        <v>-52.393887080141212</v>
      </c>
      <c r="K303" s="2">
        <v>-1914.854077008524</v>
      </c>
      <c r="L303" s="2">
        <v>-3311.6992194548111</v>
      </c>
      <c r="M303" s="2">
        <v>-4398.1343302463683</v>
      </c>
      <c r="N303" s="2">
        <v>-5267.282418879613</v>
      </c>
    </row>
    <row r="304" spans="1:14" x14ac:dyDescent="0.25">
      <c r="A304" s="59" t="s">
        <v>1068</v>
      </c>
      <c r="B304" s="2">
        <v>51433.137051876329</v>
      </c>
      <c r="C304" s="2">
        <v>13081.633575714121</v>
      </c>
      <c r="D304" s="2">
        <v>1.4630000000000001</v>
      </c>
      <c r="E304" s="2">
        <v>4062.7454415779962</v>
      </c>
      <c r="F304" s="2">
        <v>1613.548439107693</v>
      </c>
      <c r="G304" s="2">
        <v>-223.3493127450329</v>
      </c>
      <c r="H304" s="2">
        <v>-1652.047564186041</v>
      </c>
      <c r="I304" s="2">
        <v>-2795.0061653388489</v>
      </c>
      <c r="J304" s="2">
        <v>633.86963811957321</v>
      </c>
      <c r="K304" s="2">
        <v>-1325.487963856669</v>
      </c>
      <c r="L304" s="2">
        <v>-2795.0061653388489</v>
      </c>
      <c r="M304" s="2">
        <v>-3937.964766491657</v>
      </c>
      <c r="N304" s="2">
        <v>-4852.3316474139028</v>
      </c>
    </row>
    <row r="305" spans="1:14" x14ac:dyDescent="0.25">
      <c r="A305" s="59" t="s">
        <v>1072</v>
      </c>
      <c r="B305" s="2">
        <v>48231.687479444641</v>
      </c>
      <c r="C305" s="2">
        <v>13043.079915475701</v>
      </c>
      <c r="D305" s="2">
        <v>1.4630000000000001</v>
      </c>
      <c r="E305" s="2">
        <v>3034.1492443391821</v>
      </c>
      <c r="F305" s="2">
        <v>737.40222150848422</v>
      </c>
      <c r="G305" s="2">
        <v>-985.15804561453842</v>
      </c>
      <c r="H305" s="2">
        <v>-2324.927142265778</v>
      </c>
      <c r="I305" s="2">
        <v>-3396.7424195867702</v>
      </c>
      <c r="J305" s="2">
        <v>-181.29658762379401</v>
      </c>
      <c r="K305" s="2">
        <v>-2018.694205888351</v>
      </c>
      <c r="L305" s="2">
        <v>-3396.7424195867702</v>
      </c>
      <c r="M305" s="2">
        <v>-4468.5576969077611</v>
      </c>
      <c r="N305" s="2">
        <v>-5326.0099187645556</v>
      </c>
    </row>
    <row r="306" spans="1:14" x14ac:dyDescent="0.25">
      <c r="A306" s="59" t="s">
        <v>732</v>
      </c>
      <c r="B306" s="2">
        <v>41260.563580781927</v>
      </c>
      <c r="C306" s="2">
        <v>12922.48273795095</v>
      </c>
      <c r="D306" s="2">
        <v>1.4630000000000001</v>
      </c>
      <c r="E306" s="2">
        <v>831.03845564302537</v>
      </c>
      <c r="F306" s="2">
        <v>-1133.7502862989711</v>
      </c>
      <c r="G306" s="2">
        <v>-2607.3418427554702</v>
      </c>
      <c r="H306" s="2">
        <v>-3753.4686088883009</v>
      </c>
      <c r="I306" s="2">
        <v>-4670.3700217945661</v>
      </c>
      <c r="J306" s="2">
        <v>-1919.6657830757699</v>
      </c>
      <c r="K306" s="2">
        <v>-3491.496776629368</v>
      </c>
      <c r="L306" s="2">
        <v>-4670.3700217945661</v>
      </c>
      <c r="M306" s="2">
        <v>-5587.2714347008314</v>
      </c>
      <c r="N306" s="2">
        <v>-6320.7925650258439</v>
      </c>
    </row>
    <row r="307" spans="1:14" x14ac:dyDescent="0.25">
      <c r="A307" s="59" t="s">
        <v>1069</v>
      </c>
      <c r="B307" s="2">
        <v>50210.807454957911</v>
      </c>
      <c r="C307" s="2">
        <v>12891.96551983734</v>
      </c>
      <c r="D307" s="2">
        <v>1.4630000000000001</v>
      </c>
      <c r="E307" s="2">
        <v>3844.9702984819669</v>
      </c>
      <c r="F307" s="2">
        <v>1453.979467293495</v>
      </c>
      <c r="G307" s="2">
        <v>-339.26365609785898</v>
      </c>
      <c r="H307" s="2">
        <v>-1734.008307624468</v>
      </c>
      <c r="I307" s="2">
        <v>-2849.8040288457541</v>
      </c>
      <c r="J307" s="2">
        <v>497.58313481810728</v>
      </c>
      <c r="K307" s="2">
        <v>-1415.2095301326719</v>
      </c>
      <c r="L307" s="2">
        <v>-2849.8040288457541</v>
      </c>
      <c r="M307" s="2">
        <v>-3965.5997500670419</v>
      </c>
      <c r="N307" s="2">
        <v>-4858.236327044071</v>
      </c>
    </row>
    <row r="308" spans="1:14" x14ac:dyDescent="0.25">
      <c r="A308" s="59" t="s">
        <v>1071</v>
      </c>
      <c r="B308" s="2">
        <v>47907.094714763312</v>
      </c>
      <c r="C308" s="2">
        <v>12864.45779002714</v>
      </c>
      <c r="D308" s="2">
        <v>1.4630000000000001</v>
      </c>
      <c r="E308" s="2">
        <v>3104.573781560628</v>
      </c>
      <c r="F308" s="2">
        <v>823.2835570480911</v>
      </c>
      <c r="G308" s="2">
        <v>-887.68411133631344</v>
      </c>
      <c r="H308" s="2">
        <v>-2218.4367423019612</v>
      </c>
      <c r="I308" s="2">
        <v>-3283.0388470744779</v>
      </c>
      <c r="J308" s="2">
        <v>-89.232532756925139</v>
      </c>
      <c r="K308" s="2">
        <v>-1914.264712366956</v>
      </c>
      <c r="L308" s="2">
        <v>-3283.0388470744779</v>
      </c>
      <c r="M308" s="2">
        <v>-4347.6409518469954</v>
      </c>
      <c r="N308" s="2">
        <v>-5199.3226356650102</v>
      </c>
    </row>
    <row r="309" spans="1:14" x14ac:dyDescent="0.25">
      <c r="A309" s="59" t="s">
        <v>747</v>
      </c>
      <c r="B309" s="2">
        <v>40938.52418527296</v>
      </c>
      <c r="C309" s="2">
        <v>12826.87298711656</v>
      </c>
      <c r="D309" s="2">
        <v>1.4630000000000001</v>
      </c>
      <c r="E309" s="2">
        <v>819.30174130775958</v>
      </c>
      <c r="F309" s="2">
        <v>-1130.151791324286</v>
      </c>
      <c r="G309" s="2">
        <v>-2592.2419407983198</v>
      </c>
      <c r="H309" s="2">
        <v>-3729.423168167014</v>
      </c>
      <c r="I309" s="2">
        <v>-4639.1681500619679</v>
      </c>
      <c r="J309" s="2">
        <v>-1909.933204377103</v>
      </c>
      <c r="K309" s="2">
        <v>-3469.49603048274</v>
      </c>
      <c r="L309" s="2">
        <v>-4639.168150061967</v>
      </c>
      <c r="M309" s="2">
        <v>-5548.9131319569206</v>
      </c>
      <c r="N309" s="2">
        <v>-6276.7091174728857</v>
      </c>
    </row>
    <row r="310" spans="1:14" x14ac:dyDescent="0.25">
      <c r="A310" s="59" t="s">
        <v>721</v>
      </c>
      <c r="B310" s="2">
        <v>47493.921924357594</v>
      </c>
      <c r="C310" s="2">
        <v>12686.744727151199</v>
      </c>
      <c r="D310" s="2">
        <v>1.4630000000000001</v>
      </c>
      <c r="E310" s="2">
        <v>3144.5625809680018</v>
      </c>
      <c r="F310" s="2">
        <v>882.94725123668832</v>
      </c>
      <c r="G310" s="2">
        <v>-813.26424606179717</v>
      </c>
      <c r="H310" s="2">
        <v>-2132.5398550717309</v>
      </c>
      <c r="I310" s="2">
        <v>-3187.9603422796772</v>
      </c>
      <c r="J310" s="2">
        <v>-21.698880655838369</v>
      </c>
      <c r="K310" s="2">
        <v>-1830.9911444408881</v>
      </c>
      <c r="L310" s="2">
        <v>-3187.9603422796772</v>
      </c>
      <c r="M310" s="2">
        <v>-4243.3808294876226</v>
      </c>
      <c r="N310" s="2">
        <v>-5087.7172192539811</v>
      </c>
    </row>
    <row r="311" spans="1:14" x14ac:dyDescent="0.25">
      <c r="A311" s="59" t="s">
        <v>1075</v>
      </c>
      <c r="B311" s="2">
        <v>48154.429886794002</v>
      </c>
      <c r="C311" s="2">
        <v>12654.18651664245</v>
      </c>
      <c r="D311" s="2">
        <v>1.4630000000000001</v>
      </c>
      <c r="E311" s="2">
        <v>3397.2901122888829</v>
      </c>
      <c r="F311" s="2">
        <v>1104.222022441551</v>
      </c>
      <c r="G311" s="2">
        <v>-615.57904494395007</v>
      </c>
      <c r="H311" s="2">
        <v>-1953.2020973548949</v>
      </c>
      <c r="I311" s="2">
        <v>-3023.300539283649</v>
      </c>
      <c r="J311" s="2">
        <v>186.99478650261699</v>
      </c>
      <c r="K311" s="2">
        <v>-1647.45968537525</v>
      </c>
      <c r="L311" s="2">
        <v>-3023.300539283649</v>
      </c>
      <c r="M311" s="2">
        <v>-4093.398981212405</v>
      </c>
      <c r="N311" s="2">
        <v>-4949.47773475541</v>
      </c>
    </row>
    <row r="312" spans="1:14" x14ac:dyDescent="0.25">
      <c r="A312" s="59" t="s">
        <v>1089</v>
      </c>
      <c r="B312" s="2">
        <v>40449.721660006042</v>
      </c>
      <c r="C312" s="2">
        <v>12531.07888809052</v>
      </c>
      <c r="D312" s="2">
        <v>1.4630000000000001</v>
      </c>
      <c r="E312" s="2">
        <v>952.16166524482833</v>
      </c>
      <c r="F312" s="2">
        <v>-974.01555666022068</v>
      </c>
      <c r="G312" s="2">
        <v>-2418.6484730890079</v>
      </c>
      <c r="H312" s="2">
        <v>-3542.25185253362</v>
      </c>
      <c r="I312" s="2">
        <v>-4441.1345560893096</v>
      </c>
      <c r="J312" s="2">
        <v>-1744.4864454222411</v>
      </c>
      <c r="K312" s="2">
        <v>-3285.428222946281</v>
      </c>
      <c r="L312" s="2">
        <v>-4441.1345560893096</v>
      </c>
      <c r="M312" s="2">
        <v>-5340.0172596449993</v>
      </c>
      <c r="N312" s="2">
        <v>-6059.1234224895516</v>
      </c>
    </row>
    <row r="313" spans="1:14" x14ac:dyDescent="0.25">
      <c r="A313" s="59" t="s">
        <v>720</v>
      </c>
      <c r="B313" s="2">
        <v>47477.116495535083</v>
      </c>
      <c r="C313" s="2">
        <v>12329.788401735919</v>
      </c>
      <c r="D313" s="2">
        <v>1.4630000000000001</v>
      </c>
      <c r="E313" s="2">
        <v>3495.917096775775</v>
      </c>
      <c r="F313" s="2">
        <v>1235.10202555982</v>
      </c>
      <c r="G313" s="2">
        <v>-460.50927785214839</v>
      </c>
      <c r="H313" s="2">
        <v>-1779.3180693947891</v>
      </c>
      <c r="I313" s="2">
        <v>-2834.3651026289031</v>
      </c>
      <c r="J313" s="2">
        <v>330.77599707343688</v>
      </c>
      <c r="K313" s="2">
        <v>-1477.876059899329</v>
      </c>
      <c r="L313" s="2">
        <v>-2834.3651026289031</v>
      </c>
      <c r="M313" s="2">
        <v>-3889.4121358630159</v>
      </c>
      <c r="N313" s="2">
        <v>-4733.4497624503056</v>
      </c>
    </row>
    <row r="314" spans="1:14" x14ac:dyDescent="0.25">
      <c r="A314" s="59" t="s">
        <v>758</v>
      </c>
      <c r="B314" s="2">
        <v>45407.888848441682</v>
      </c>
      <c r="C314" s="2">
        <v>12210.902851364999</v>
      </c>
      <c r="D314" s="2">
        <v>1.4630000000000001</v>
      </c>
      <c r="E314" s="2">
        <v>2925.060098115559</v>
      </c>
      <c r="F314" s="2">
        <v>762.7796767611926</v>
      </c>
      <c r="G314" s="2">
        <v>-858.93063925458227</v>
      </c>
      <c r="H314" s="2">
        <v>-2120.260885044629</v>
      </c>
      <c r="I314" s="2">
        <v>-3129.3250816766672</v>
      </c>
      <c r="J314" s="2">
        <v>-102.1324917805541</v>
      </c>
      <c r="K314" s="2">
        <v>-1831.956828864048</v>
      </c>
      <c r="L314" s="2">
        <v>-3129.3250816766672</v>
      </c>
      <c r="M314" s="2">
        <v>-4138.389278308704</v>
      </c>
      <c r="N314" s="2">
        <v>-4945.6406356143343</v>
      </c>
    </row>
    <row r="315" spans="1:14" x14ac:dyDescent="0.25">
      <c r="A315" s="59" t="s">
        <v>1085</v>
      </c>
      <c r="B315" s="2">
        <v>33340.487095131743</v>
      </c>
      <c r="C315" s="2">
        <v>12054.897728996721</v>
      </c>
      <c r="D315" s="2">
        <v>1.4630000000000001</v>
      </c>
      <c r="E315" s="2">
        <v>-941.40203061947796</v>
      </c>
      <c r="F315" s="2">
        <v>-2529.0442732447968</v>
      </c>
      <c r="G315" s="2">
        <v>-3719.7759552137891</v>
      </c>
      <c r="H315" s="2">
        <v>-4645.9005967452258</v>
      </c>
      <c r="I315" s="2">
        <v>-5386.8003099703756</v>
      </c>
      <c r="J315" s="2">
        <v>-3164.1011702949249</v>
      </c>
      <c r="K315" s="2">
        <v>-4434.2149643951834</v>
      </c>
      <c r="L315" s="2">
        <v>-5386.8003099703747</v>
      </c>
      <c r="M315" s="2">
        <v>-6127.7000231955244</v>
      </c>
      <c r="N315" s="2">
        <v>-6720.4197937756444</v>
      </c>
    </row>
    <row r="316" spans="1:14" x14ac:dyDescent="0.25">
      <c r="A316" s="59" t="s">
        <v>1087</v>
      </c>
      <c r="B316" s="2">
        <v>44882.730139175823</v>
      </c>
      <c r="C316" s="2">
        <v>11963.56797876294</v>
      </c>
      <c r="D316" s="2">
        <v>1.4630000000000001</v>
      </c>
      <c r="E316" s="2">
        <v>2997.342067629002</v>
      </c>
      <c r="F316" s="2">
        <v>860.06920385872581</v>
      </c>
      <c r="G316" s="2">
        <v>-742.88544396898214</v>
      </c>
      <c r="H316" s="2">
        <v>-1989.627947834977</v>
      </c>
      <c r="I316" s="2">
        <v>-2987.021950927774</v>
      </c>
      <c r="J316" s="2">
        <v>5.1600583506169642</v>
      </c>
      <c r="K316" s="2">
        <v>-1704.658232665606</v>
      </c>
      <c r="L316" s="2">
        <v>-2987.0219509277722</v>
      </c>
      <c r="M316" s="2">
        <v>-3984.4159540205678</v>
      </c>
      <c r="N316" s="2">
        <v>-4782.3311564948053</v>
      </c>
    </row>
    <row r="317" spans="1:14" x14ac:dyDescent="0.25">
      <c r="A317" s="59" t="s">
        <v>740</v>
      </c>
      <c r="B317" s="2">
        <v>38376.13669841495</v>
      </c>
      <c r="C317" s="2">
        <v>11918.17902726879</v>
      </c>
      <c r="D317" s="2">
        <v>1.4630000000000001</v>
      </c>
      <c r="E317" s="2">
        <v>873.86653886952445</v>
      </c>
      <c r="F317" s="2">
        <v>-953.56854200737871</v>
      </c>
      <c r="G317" s="2">
        <v>-2324.1448526650552</v>
      </c>
      <c r="H317" s="2">
        <v>-3390.1486498432482</v>
      </c>
      <c r="I317" s="2">
        <v>-4242.9516875858026</v>
      </c>
      <c r="J317" s="2">
        <v>-1684.5425743581379</v>
      </c>
      <c r="K317" s="2">
        <v>-3146.4906390596611</v>
      </c>
      <c r="L317" s="2">
        <v>-4242.9516875858017</v>
      </c>
      <c r="M317" s="2">
        <v>-5095.7547253283556</v>
      </c>
      <c r="N317" s="2">
        <v>-5777.9971555224001</v>
      </c>
    </row>
    <row r="318" spans="1:14" x14ac:dyDescent="0.25">
      <c r="A318" s="59" t="s">
        <v>1078</v>
      </c>
      <c r="B318" s="2">
        <v>44900.157690300162</v>
      </c>
      <c r="C318" s="2">
        <v>11912.041907366091</v>
      </c>
      <c r="D318" s="2">
        <v>1.4630000000000001</v>
      </c>
      <c r="E318" s="2">
        <v>3054.6773227339668</v>
      </c>
      <c r="F318" s="2">
        <v>916.57457557681664</v>
      </c>
      <c r="G318" s="2">
        <v>-687.0024847910463</v>
      </c>
      <c r="H318" s="2">
        <v>-1934.229087299384</v>
      </c>
      <c r="I318" s="2">
        <v>-2932.0103693060541</v>
      </c>
      <c r="J318" s="2">
        <v>61.33347671395677</v>
      </c>
      <c r="K318" s="2">
        <v>-1649.148721011763</v>
      </c>
      <c r="L318" s="2">
        <v>-2932.0103693060541</v>
      </c>
      <c r="M318" s="2">
        <v>-3929.7916513127238</v>
      </c>
      <c r="N318" s="2">
        <v>-4728.0166769180614</v>
      </c>
    </row>
    <row r="319" spans="1:14" x14ac:dyDescent="0.25">
      <c r="A319" s="59" t="s">
        <v>1092</v>
      </c>
      <c r="B319" s="2">
        <v>45194.607119661472</v>
      </c>
      <c r="C319" s="2">
        <v>11761.715093391071</v>
      </c>
      <c r="D319" s="2">
        <v>1.4630000000000001</v>
      </c>
      <c r="E319" s="2">
        <v>3303.1539464960902</v>
      </c>
      <c r="F319" s="2">
        <v>1151.0297979407819</v>
      </c>
      <c r="G319" s="2">
        <v>-463.06331347569898</v>
      </c>
      <c r="H319" s="2">
        <v>-1718.469066799629</v>
      </c>
      <c r="I319" s="2">
        <v>-2722.7936694587729</v>
      </c>
      <c r="J319" s="2">
        <v>290.1801385186609</v>
      </c>
      <c r="K319" s="2">
        <v>-1431.5191803255859</v>
      </c>
      <c r="L319" s="2">
        <v>-2722.793669458772</v>
      </c>
      <c r="M319" s="2">
        <v>-3727.1182721179161</v>
      </c>
      <c r="N319" s="2">
        <v>-4530.577954245231</v>
      </c>
    </row>
    <row r="320" spans="1:14" x14ac:dyDescent="0.25">
      <c r="A320" s="59" t="s">
        <v>1079</v>
      </c>
      <c r="B320" s="2">
        <v>44027.877153387119</v>
      </c>
      <c r="C320" s="2">
        <v>11760.520878096921</v>
      </c>
      <c r="D320" s="2">
        <v>1.4630000000000001</v>
      </c>
      <c r="E320" s="2">
        <v>2915.438173032117</v>
      </c>
      <c r="F320" s="2">
        <v>818.87259429939695</v>
      </c>
      <c r="G320" s="2">
        <v>-753.55158975014274</v>
      </c>
      <c r="H320" s="2">
        <v>-1976.54817734423</v>
      </c>
      <c r="I320" s="2">
        <v>-2954.945447419499</v>
      </c>
      <c r="J320" s="2">
        <v>-19.753637193691251</v>
      </c>
      <c r="K320" s="2">
        <v>-1697.0061001798681</v>
      </c>
      <c r="L320" s="2">
        <v>-2954.945447419499</v>
      </c>
      <c r="M320" s="2">
        <v>-3933.3427174947678</v>
      </c>
      <c r="N320" s="2">
        <v>-4716.0605335549844</v>
      </c>
    </row>
    <row r="321" spans="1:14" x14ac:dyDescent="0.25">
      <c r="A321" s="59" t="s">
        <v>1082</v>
      </c>
      <c r="B321" s="2">
        <v>38652.152610860387</v>
      </c>
      <c r="C321" s="2">
        <v>11692.08016272949</v>
      </c>
      <c r="D321" s="2">
        <v>1.4630000000000001</v>
      </c>
      <c r="E321" s="2">
        <v>1191.970707557306</v>
      </c>
      <c r="F321" s="2">
        <v>-648.60798819795127</v>
      </c>
      <c r="G321" s="2">
        <v>-2029.0420100143931</v>
      </c>
      <c r="H321" s="2">
        <v>-3102.7129158716248</v>
      </c>
      <c r="I321" s="2">
        <v>-3961.649640557413</v>
      </c>
      <c r="J321" s="2">
        <v>-1384.8394665000519</v>
      </c>
      <c r="K321" s="2">
        <v>-2857.3024231042582</v>
      </c>
      <c r="L321" s="2">
        <v>-3961.6496405574121</v>
      </c>
      <c r="M321" s="2">
        <v>-4820.5863652431981</v>
      </c>
      <c r="N321" s="2">
        <v>-5507.7357449918272</v>
      </c>
    </row>
    <row r="322" spans="1:14" x14ac:dyDescent="0.25">
      <c r="A322" s="59" t="s">
        <v>733</v>
      </c>
      <c r="B322" s="2">
        <v>30111.300014461111</v>
      </c>
      <c r="C322" s="2">
        <v>11670.833620363959</v>
      </c>
      <c r="D322" s="2">
        <v>1.4630000000000001</v>
      </c>
      <c r="E322" s="2">
        <v>-1633.733615543586</v>
      </c>
      <c r="F322" s="2">
        <v>-3067.605044803639</v>
      </c>
      <c r="G322" s="2">
        <v>-4143.0086167486779</v>
      </c>
      <c r="H322" s="2">
        <v>-4979.4336171503764</v>
      </c>
      <c r="I322" s="2">
        <v>-5648.5736174717331</v>
      </c>
      <c r="J322" s="2">
        <v>-3641.1536165076591</v>
      </c>
      <c r="K322" s="2">
        <v>-4788.2507599157016</v>
      </c>
      <c r="L322" s="2">
        <v>-5648.5736174717331</v>
      </c>
      <c r="M322" s="2">
        <v>-6317.7136177930925</v>
      </c>
      <c r="N322" s="2">
        <v>-6853.0256180501774</v>
      </c>
    </row>
    <row r="323" spans="1:14" x14ac:dyDescent="0.25">
      <c r="A323" s="59" t="s">
        <v>1083</v>
      </c>
      <c r="B323" s="2">
        <v>37883.550734655102</v>
      </c>
      <c r="C323" s="2">
        <v>11507.038674488989</v>
      </c>
      <c r="D323" s="2">
        <v>1.4630000000000001</v>
      </c>
      <c r="E323" s="2">
        <v>1120.811570396043</v>
      </c>
      <c r="F323" s="2">
        <v>-683.16703601610425</v>
      </c>
      <c r="G323" s="2">
        <v>-2036.150990825216</v>
      </c>
      <c r="H323" s="2">
        <v>-3088.471844565634</v>
      </c>
      <c r="I323" s="2">
        <v>-3930.328527557971</v>
      </c>
      <c r="J323" s="2">
        <v>-1404.7584785809629</v>
      </c>
      <c r="K323" s="2">
        <v>-2847.9413637106809</v>
      </c>
      <c r="L323" s="2">
        <v>-3930.3285275579701</v>
      </c>
      <c r="M323" s="2">
        <v>-4772.1852105503058</v>
      </c>
      <c r="N323" s="2">
        <v>-5445.6705569441747</v>
      </c>
    </row>
    <row r="324" spans="1:14" x14ac:dyDescent="0.25">
      <c r="A324" s="59" t="s">
        <v>1076</v>
      </c>
      <c r="B324" s="2">
        <v>46390.212347184672</v>
      </c>
      <c r="C324" s="2">
        <v>11438.916154619959</v>
      </c>
      <c r="D324" s="2">
        <v>1.4630000000000001</v>
      </c>
      <c r="E324" s="2">
        <v>4024.487961108262</v>
      </c>
      <c r="F324" s="2">
        <v>1815.430230289943</v>
      </c>
      <c r="G324" s="2">
        <v>158.63693217620491</v>
      </c>
      <c r="H324" s="2">
        <v>-1129.9800774678131</v>
      </c>
      <c r="I324" s="2">
        <v>-2160.873685183029</v>
      </c>
      <c r="J324" s="2">
        <v>931.80713796261625</v>
      </c>
      <c r="K324" s="2">
        <v>-835.43904669203766</v>
      </c>
      <c r="L324" s="2">
        <v>-2160.873685183029</v>
      </c>
      <c r="M324" s="2">
        <v>-3191.7672928982452</v>
      </c>
      <c r="N324" s="2">
        <v>-4016.482179070415</v>
      </c>
    </row>
    <row r="325" spans="1:14" x14ac:dyDescent="0.25">
      <c r="A325" s="59" t="s">
        <v>1095</v>
      </c>
      <c r="B325" s="2">
        <v>30074.63505429529</v>
      </c>
      <c r="C325" s="2">
        <v>11377.792323621839</v>
      </c>
      <c r="D325" s="2">
        <v>1.4630000000000001</v>
      </c>
      <c r="E325" s="2">
        <v>-1352.9139721900719</v>
      </c>
      <c r="F325" s="2">
        <v>-2785.0394509660382</v>
      </c>
      <c r="G325" s="2">
        <v>-3859.133560048012</v>
      </c>
      <c r="H325" s="2">
        <v>-4694.5400893339929</v>
      </c>
      <c r="I325" s="2">
        <v>-5362.8653127627767</v>
      </c>
      <c r="J325" s="2">
        <v>-3357.889642476423</v>
      </c>
      <c r="K325" s="2">
        <v>-4503.5900254971966</v>
      </c>
      <c r="L325" s="2">
        <v>-5362.8653127627767</v>
      </c>
      <c r="M325" s="2">
        <v>-6031.1905361915606</v>
      </c>
      <c r="N325" s="2">
        <v>-6565.8507149345887</v>
      </c>
    </row>
    <row r="326" spans="1:14" x14ac:dyDescent="0.25">
      <c r="A326" s="59" t="s">
        <v>743</v>
      </c>
      <c r="B326" s="2">
        <v>42416.087659906982</v>
      </c>
      <c r="C326" s="2">
        <v>11350.076204540799</v>
      </c>
      <c r="D326" s="2">
        <v>1.4630000000000001</v>
      </c>
      <c r="E326" s="2">
        <v>2788.619682094863</v>
      </c>
      <c r="F326" s="2">
        <v>768.80598400405506</v>
      </c>
      <c r="G326" s="2">
        <v>-746.05428956405194</v>
      </c>
      <c r="H326" s="2">
        <v>-1924.2789467836899</v>
      </c>
      <c r="I326" s="2">
        <v>-2866.8586725594009</v>
      </c>
      <c r="J326" s="2">
        <v>-39.119495232269401</v>
      </c>
      <c r="K326" s="2">
        <v>-1654.970453704917</v>
      </c>
      <c r="L326" s="2">
        <v>-2866.8586725594009</v>
      </c>
      <c r="M326" s="2">
        <v>-3809.4383983351122</v>
      </c>
      <c r="N326" s="2">
        <v>-4563.5021789556804</v>
      </c>
    </row>
    <row r="327" spans="1:14" x14ac:dyDescent="0.25">
      <c r="A327" s="59" t="s">
        <v>738</v>
      </c>
      <c r="B327" s="2">
        <v>37307.199287845557</v>
      </c>
      <c r="C327" s="2">
        <v>11308.30751547814</v>
      </c>
      <c r="D327" s="2">
        <v>1.4630000000000001</v>
      </c>
      <c r="E327" s="2">
        <v>1127.4255804703789</v>
      </c>
      <c r="F327" s="2">
        <v>-649.10771895083781</v>
      </c>
      <c r="G327" s="2">
        <v>-1981.507693516751</v>
      </c>
      <c r="H327" s="2">
        <v>-3017.8187848457951</v>
      </c>
      <c r="I327" s="2">
        <v>-3846.8676579090288</v>
      </c>
      <c r="J327" s="2">
        <v>-1359.721038719324</v>
      </c>
      <c r="K327" s="2">
        <v>-2780.9476782562979</v>
      </c>
      <c r="L327" s="2">
        <v>-3846.8676579090279</v>
      </c>
      <c r="M327" s="2">
        <v>-4675.916530972263</v>
      </c>
      <c r="N327" s="2">
        <v>-5339.1556294228503</v>
      </c>
    </row>
    <row r="328" spans="1:14" x14ac:dyDescent="0.25">
      <c r="A328" s="59" t="s">
        <v>725</v>
      </c>
      <c r="B328" s="2">
        <v>45818.339490459271</v>
      </c>
      <c r="C328" s="2">
        <v>11299.74226193619</v>
      </c>
      <c r="D328" s="2">
        <v>1.4630000000000001</v>
      </c>
      <c r="E328" s="2">
        <v>3973.0375682169051</v>
      </c>
      <c r="F328" s="2">
        <v>1791.2118781950339</v>
      </c>
      <c r="G328" s="2">
        <v>154.8426106786319</v>
      </c>
      <c r="H328" s="2">
        <v>-1117.889041834125</v>
      </c>
      <c r="I328" s="2">
        <v>-2136.0743638443309</v>
      </c>
      <c r="J328" s="2">
        <v>918.481602186288</v>
      </c>
      <c r="K328" s="2">
        <v>-826.97894983120932</v>
      </c>
      <c r="L328" s="2">
        <v>-2136.0743638443309</v>
      </c>
      <c r="M328" s="2">
        <v>-3154.2596858545371</v>
      </c>
      <c r="N328" s="2">
        <v>-3968.807943462702</v>
      </c>
    </row>
    <row r="329" spans="1:14" x14ac:dyDescent="0.25">
      <c r="A329" s="59" t="s">
        <v>739</v>
      </c>
      <c r="B329" s="2">
        <v>49011.579389975472</v>
      </c>
      <c r="C329" s="2">
        <v>11240.61910389926</v>
      </c>
      <c r="D329" s="2">
        <v>1.4630000000000001</v>
      </c>
      <c r="E329" s="2">
        <v>5096.5740260925613</v>
      </c>
      <c r="F329" s="2">
        <v>2762.6892932365859</v>
      </c>
      <c r="G329" s="2">
        <v>1012.275743594606</v>
      </c>
      <c r="H329" s="2">
        <v>-349.15701723804523</v>
      </c>
      <c r="I329" s="2">
        <v>-1438.3032259041679</v>
      </c>
      <c r="J329" s="2">
        <v>1829.135400094199</v>
      </c>
      <c r="K329" s="2">
        <v>-37.972386190582263</v>
      </c>
      <c r="L329" s="2">
        <v>-1438.303225904167</v>
      </c>
      <c r="M329" s="2">
        <v>-2527.4494345702878</v>
      </c>
      <c r="N329" s="2">
        <v>-3398.766401503186</v>
      </c>
    </row>
    <row r="330" spans="1:14" x14ac:dyDescent="0.25">
      <c r="A330" s="59" t="s">
        <v>760</v>
      </c>
      <c r="B330" s="2">
        <v>36192.712228410521</v>
      </c>
      <c r="C330" s="2">
        <v>11139.461539218541</v>
      </c>
      <c r="D330" s="2">
        <v>1.4630000000000001</v>
      </c>
      <c r="E330" s="2">
        <v>924.77587025163302</v>
      </c>
      <c r="F330" s="2">
        <v>-798.68661681553385</v>
      </c>
      <c r="G330" s="2">
        <v>-2091.2834821159099</v>
      </c>
      <c r="H330" s="2">
        <v>-3096.6365995717579</v>
      </c>
      <c r="I330" s="2">
        <v>-3900.9190935364368</v>
      </c>
      <c r="J330" s="2">
        <v>-1488.071611642401</v>
      </c>
      <c r="K330" s="2">
        <v>-2866.8416012961352</v>
      </c>
      <c r="L330" s="2">
        <v>-3900.9190935364359</v>
      </c>
      <c r="M330" s="2">
        <v>-4705.2015875011139</v>
      </c>
      <c r="N330" s="2">
        <v>-5348.627582672857</v>
      </c>
    </row>
    <row r="331" spans="1:14" x14ac:dyDescent="0.25">
      <c r="A331" s="59" t="s">
        <v>159</v>
      </c>
      <c r="B331" s="2">
        <v>41740.422140646268</v>
      </c>
      <c r="C331" s="2">
        <v>11097.77917187952</v>
      </c>
      <c r="D331" s="2">
        <v>1.4630000000000001</v>
      </c>
      <c r="E331" s="2">
        <v>2815.694875002569</v>
      </c>
      <c r="F331" s="2">
        <v>828.05572544798451</v>
      </c>
      <c r="G331" s="2">
        <v>-662.67363671795283</v>
      </c>
      <c r="H331" s="2">
        <v>-1822.1298072914601</v>
      </c>
      <c r="I331" s="2">
        <v>-2749.6947437502658</v>
      </c>
      <c r="J331" s="2">
        <v>33.000065626152718</v>
      </c>
      <c r="K331" s="2">
        <v>-1557.111254017515</v>
      </c>
      <c r="L331" s="2">
        <v>-2749.6947437502658</v>
      </c>
      <c r="M331" s="2">
        <v>-3677.259680209072</v>
      </c>
      <c r="N331" s="2">
        <v>-4419.3116293761168</v>
      </c>
    </row>
    <row r="332" spans="1:14" x14ac:dyDescent="0.25">
      <c r="A332" s="59" t="s">
        <v>727</v>
      </c>
      <c r="B332" s="2">
        <v>44475.637054961437</v>
      </c>
      <c r="C332" s="2">
        <v>11024.73610117968</v>
      </c>
      <c r="D332" s="2">
        <v>1.4630000000000001</v>
      </c>
      <c r="E332" s="2">
        <v>3800.4762504741338</v>
      </c>
      <c r="F332" s="2">
        <v>1682.588771666447</v>
      </c>
      <c r="G332" s="2">
        <v>94.173162560680794</v>
      </c>
      <c r="H332" s="2">
        <v>-1141.2612000771369</v>
      </c>
      <c r="I332" s="2">
        <v>-2129.6086901873909</v>
      </c>
      <c r="J332" s="2">
        <v>835.43378014337213</v>
      </c>
      <c r="K332" s="2">
        <v>-858.87620290277846</v>
      </c>
      <c r="L332" s="2">
        <v>-2129.6086901873909</v>
      </c>
      <c r="M332" s="2">
        <v>-3117.9561802976459</v>
      </c>
      <c r="N332" s="2">
        <v>-3908.63417238585</v>
      </c>
    </row>
    <row r="333" spans="1:14" x14ac:dyDescent="0.25">
      <c r="A333" s="59" t="s">
        <v>1101</v>
      </c>
      <c r="B333" s="2">
        <v>40867.394713644193</v>
      </c>
      <c r="C333" s="2">
        <v>10916.48451090361</v>
      </c>
      <c r="D333" s="2">
        <v>1.4630000000000001</v>
      </c>
      <c r="E333" s="2">
        <v>2705.9803936444509</v>
      </c>
      <c r="F333" s="2">
        <v>759.91397870901346</v>
      </c>
      <c r="G333" s="2">
        <v>-699.63583249256408</v>
      </c>
      <c r="H333" s="2">
        <v>-1834.841241204902</v>
      </c>
      <c r="I333" s="2">
        <v>-2743.005568174774</v>
      </c>
      <c r="J333" s="2">
        <v>-18.512587265160619</v>
      </c>
      <c r="K333" s="2">
        <v>-1575.3657192135111</v>
      </c>
      <c r="L333" s="2">
        <v>-2743.005568174774</v>
      </c>
      <c r="M333" s="2">
        <v>-3651.1698951446442</v>
      </c>
      <c r="N333" s="2">
        <v>-4377.7013567205413</v>
      </c>
    </row>
    <row r="334" spans="1:14" x14ac:dyDescent="0.25">
      <c r="A334" s="59" t="s">
        <v>729</v>
      </c>
      <c r="B334" s="2">
        <v>41135.309903299967</v>
      </c>
      <c r="C334" s="2">
        <v>10911.702629100841</v>
      </c>
      <c r="D334" s="2">
        <v>1.4630000000000001</v>
      </c>
      <c r="E334" s="2">
        <v>2800.0673386658182</v>
      </c>
      <c r="F334" s="2">
        <v>841.24305755629575</v>
      </c>
      <c r="G334" s="2">
        <v>-627.87515327584697</v>
      </c>
      <c r="H334" s="2">
        <v>-1770.5226505897349</v>
      </c>
      <c r="I334" s="2">
        <v>-2684.6406484408449</v>
      </c>
      <c r="J334" s="2">
        <v>57.713345112486422</v>
      </c>
      <c r="K334" s="2">
        <v>-1509.346079775132</v>
      </c>
      <c r="L334" s="2">
        <v>-2684.6406484408449</v>
      </c>
      <c r="M334" s="2">
        <v>-3598.7586462919562</v>
      </c>
      <c r="N334" s="2">
        <v>-4330.0530445728446</v>
      </c>
    </row>
    <row r="335" spans="1:14" x14ac:dyDescent="0.25">
      <c r="A335" s="59" t="s">
        <v>1084</v>
      </c>
      <c r="B335" s="2">
        <v>41664.629486378843</v>
      </c>
      <c r="C335" s="2">
        <v>10901.3689511804</v>
      </c>
      <c r="D335" s="2">
        <v>1.4630000000000001</v>
      </c>
      <c r="E335" s="2">
        <v>2986.8408776125448</v>
      </c>
      <c r="F335" s="2">
        <v>1002.810902070696</v>
      </c>
      <c r="G335" s="2">
        <v>-485.21157958569171</v>
      </c>
      <c r="H335" s="2">
        <v>-1642.562398651771</v>
      </c>
      <c r="I335" s="2">
        <v>-2568.443053904633</v>
      </c>
      <c r="J335" s="2">
        <v>209.198911853955</v>
      </c>
      <c r="K335" s="2">
        <v>-1378.025068579524</v>
      </c>
      <c r="L335" s="2">
        <v>-2568.443053904633</v>
      </c>
      <c r="M335" s="2">
        <v>-3494.323709157497</v>
      </c>
      <c r="N335" s="2">
        <v>-4235.028233359787</v>
      </c>
    </row>
    <row r="336" spans="1:14" x14ac:dyDescent="0.25">
      <c r="A336" s="59" t="s">
        <v>731</v>
      </c>
      <c r="B336" s="2">
        <v>40968.438371750017</v>
      </c>
      <c r="C336" s="2">
        <v>10899.77985019211</v>
      </c>
      <c r="D336" s="2">
        <v>1.4630000000000001</v>
      </c>
      <c r="E336" s="2">
        <v>2756.366273724565</v>
      </c>
      <c r="F336" s="2">
        <v>805.48825602218312</v>
      </c>
      <c r="G336" s="2">
        <v>-657.67025725460371</v>
      </c>
      <c r="H336" s="2">
        <v>-1795.6824342476591</v>
      </c>
      <c r="I336" s="2">
        <v>-2706.092175842105</v>
      </c>
      <c r="J336" s="2">
        <v>25.137048941229299</v>
      </c>
      <c r="K336" s="2">
        <v>-1535.5653652206749</v>
      </c>
      <c r="L336" s="2">
        <v>-2706.092175842105</v>
      </c>
      <c r="M336" s="2">
        <v>-3616.5019174365498</v>
      </c>
      <c r="N336" s="2">
        <v>-4344.8297107121052</v>
      </c>
    </row>
    <row r="337" spans="1:14" x14ac:dyDescent="0.25">
      <c r="A337" s="59" t="s">
        <v>761</v>
      </c>
      <c r="B337" s="2">
        <v>34951.695833960577</v>
      </c>
      <c r="C337" s="2">
        <v>10876.240014333051</v>
      </c>
      <c r="D337" s="2">
        <v>1.4630000000000001</v>
      </c>
      <c r="E337" s="2">
        <v>774.32526365381273</v>
      </c>
      <c r="F337" s="2">
        <v>-890.04120463002437</v>
      </c>
      <c r="G337" s="2">
        <v>-2138.3160558429031</v>
      </c>
      <c r="H337" s="2">
        <v>-3109.1964956751408</v>
      </c>
      <c r="I337" s="2">
        <v>-3885.9008475409319</v>
      </c>
      <c r="J337" s="2">
        <v>-1555.78779194356</v>
      </c>
      <c r="K337" s="2">
        <v>-2887.2809665706291</v>
      </c>
      <c r="L337" s="2">
        <v>-3885.9008475409319</v>
      </c>
      <c r="M337" s="2">
        <v>-4662.6051994067229</v>
      </c>
      <c r="N337" s="2">
        <v>-5283.9686808993556</v>
      </c>
    </row>
    <row r="338" spans="1:14" x14ac:dyDescent="0.25">
      <c r="A338" s="59" t="s">
        <v>730</v>
      </c>
      <c r="B338" s="2">
        <v>41645.90508324137</v>
      </c>
      <c r="C338" s="2">
        <v>10859.364828488729</v>
      </c>
      <c r="D338" s="2">
        <v>1.4630000000000001</v>
      </c>
      <c r="E338" s="2">
        <v>3022.6035325917242</v>
      </c>
      <c r="F338" s="2">
        <v>1039.4651952945151</v>
      </c>
      <c r="G338" s="2">
        <v>-447.8885576783905</v>
      </c>
      <c r="H338" s="2">
        <v>-1604.7192544350951</v>
      </c>
      <c r="I338" s="2">
        <v>-2530.1838118404589</v>
      </c>
      <c r="J338" s="2">
        <v>246.20986037563131</v>
      </c>
      <c r="K338" s="2">
        <v>-1340.300809462135</v>
      </c>
      <c r="L338" s="2">
        <v>-2530.1838118404589</v>
      </c>
      <c r="M338" s="2">
        <v>-3455.6483692458228</v>
      </c>
      <c r="N338" s="2">
        <v>-4196.0200151701138</v>
      </c>
    </row>
    <row r="339" spans="1:14" x14ac:dyDescent="0.25">
      <c r="A339" s="59" t="s">
        <v>736</v>
      </c>
      <c r="B339" s="2">
        <v>41314.476075424223</v>
      </c>
      <c r="C339" s="2">
        <v>10856.55069168141</v>
      </c>
      <c r="D339" s="2">
        <v>1.4630000000000001</v>
      </c>
      <c r="E339" s="2">
        <v>2914.9413334599922</v>
      </c>
      <c r="F339" s="2">
        <v>947.58532986836144</v>
      </c>
      <c r="G339" s="2">
        <v>-527.93167282535978</v>
      </c>
      <c r="H339" s="2">
        <v>-1675.55600825381</v>
      </c>
      <c r="I339" s="2">
        <v>-2593.6554765965702</v>
      </c>
      <c r="J339" s="2">
        <v>160.642928431711</v>
      </c>
      <c r="K339" s="2">
        <v>-1413.241874441592</v>
      </c>
      <c r="L339" s="2">
        <v>-2593.6554765965702</v>
      </c>
      <c r="M339" s="2">
        <v>-3511.7549449393309</v>
      </c>
      <c r="N339" s="2">
        <v>-4246.2345196135393</v>
      </c>
    </row>
    <row r="340" spans="1:14" x14ac:dyDescent="0.25">
      <c r="A340" s="59" t="s">
        <v>728</v>
      </c>
      <c r="B340" s="2">
        <v>42730.515902396372</v>
      </c>
      <c r="C340" s="2">
        <v>10855.43687454577</v>
      </c>
      <c r="D340" s="2">
        <v>1.4630000000000001</v>
      </c>
      <c r="E340" s="2">
        <v>3388.0684262530249</v>
      </c>
      <c r="F340" s="2">
        <v>1353.2819547103411</v>
      </c>
      <c r="G340" s="2">
        <v>-172.80789894667211</v>
      </c>
      <c r="H340" s="2">
        <v>-1359.766674013237</v>
      </c>
      <c r="I340" s="2">
        <v>-2309.3336940664899</v>
      </c>
      <c r="J340" s="2">
        <v>539.36736609326726</v>
      </c>
      <c r="K340" s="2">
        <v>-1088.4618111408799</v>
      </c>
      <c r="L340" s="2">
        <v>-2309.3336940664899</v>
      </c>
      <c r="M340" s="2">
        <v>-3258.900714119743</v>
      </c>
      <c r="N340" s="2">
        <v>-4018.5543301623461</v>
      </c>
    </row>
    <row r="341" spans="1:14" x14ac:dyDescent="0.25">
      <c r="A341" s="59" t="s">
        <v>742</v>
      </c>
      <c r="B341" s="2">
        <v>40139.653278878301</v>
      </c>
      <c r="C341" s="2">
        <v>10830.062805888259</v>
      </c>
      <c r="D341" s="2">
        <v>1.4630000000000001</v>
      </c>
      <c r="E341" s="2">
        <v>2549.8216204045111</v>
      </c>
      <c r="F341" s="2">
        <v>638.40955950554417</v>
      </c>
      <c r="G341" s="2">
        <v>-795.1494861686806</v>
      </c>
      <c r="H341" s="2">
        <v>-1910.1398550264109</v>
      </c>
      <c r="I341" s="2">
        <v>-2802.1321501125958</v>
      </c>
      <c r="J341" s="2">
        <v>-126.1552648540419</v>
      </c>
      <c r="K341" s="2">
        <v>-1655.284913573214</v>
      </c>
      <c r="L341" s="2">
        <v>-2802.1321501125949</v>
      </c>
      <c r="M341" s="2">
        <v>-3694.12444519878</v>
      </c>
      <c r="N341" s="2">
        <v>-4407.7182812677274</v>
      </c>
    </row>
    <row r="342" spans="1:14" x14ac:dyDescent="0.25">
      <c r="A342" s="59" t="s">
        <v>782</v>
      </c>
      <c r="B342" s="2">
        <v>44432.984143520531</v>
      </c>
      <c r="C342" s="2">
        <v>10697.48568532838</v>
      </c>
      <c r="D342" s="2">
        <v>1.4630000000000001</v>
      </c>
      <c r="E342" s="2">
        <v>4113.5090291784636</v>
      </c>
      <c r="F342" s="2">
        <v>1997.6526413917711</v>
      </c>
      <c r="G342" s="2">
        <v>410.76035055175271</v>
      </c>
      <c r="H342" s="2">
        <v>-823.48920899048426</v>
      </c>
      <c r="I342" s="2">
        <v>-1810.8888566242731</v>
      </c>
      <c r="J342" s="2">
        <v>1151.310086277095</v>
      </c>
      <c r="K342" s="2">
        <v>-541.37502395225783</v>
      </c>
      <c r="L342" s="2">
        <v>-1810.8888566242731</v>
      </c>
      <c r="M342" s="2">
        <v>-2798.2885042580629</v>
      </c>
      <c r="N342" s="2">
        <v>-3588.2082223650941</v>
      </c>
    </row>
    <row r="343" spans="1:14" x14ac:dyDescent="0.25">
      <c r="A343" s="59" t="s">
        <v>1093</v>
      </c>
      <c r="B343" s="2">
        <v>40656.985618433711</v>
      </c>
      <c r="C343" s="2">
        <v>10688.92417599385</v>
      </c>
      <c r="D343" s="2">
        <v>1.4630000000000001</v>
      </c>
      <c r="E343" s="2">
        <v>2863.4043634840509</v>
      </c>
      <c r="F343" s="2">
        <v>927.35742927292267</v>
      </c>
      <c r="G343" s="2">
        <v>-524.67777138542442</v>
      </c>
      <c r="H343" s="2">
        <v>-1654.038483008582</v>
      </c>
      <c r="I343" s="2">
        <v>-2557.5270523071099</v>
      </c>
      <c r="J343" s="2">
        <v>152.9386555884721</v>
      </c>
      <c r="K343" s="2">
        <v>-1395.8988917804329</v>
      </c>
      <c r="L343" s="2">
        <v>-2557.527052307109</v>
      </c>
      <c r="M343" s="2">
        <v>-3461.0156216056371</v>
      </c>
      <c r="N343" s="2">
        <v>-4183.806477044458</v>
      </c>
    </row>
    <row r="344" spans="1:14" x14ac:dyDescent="0.25">
      <c r="A344" s="59" t="s">
        <v>750</v>
      </c>
      <c r="B344" s="2">
        <v>46214.832105087247</v>
      </c>
      <c r="C344" s="2">
        <v>10674.145925227071</v>
      </c>
      <c r="D344" s="2">
        <v>1.4630000000000001</v>
      </c>
      <c r="E344" s="2">
        <v>4730.7981098020136</v>
      </c>
      <c r="F344" s="2">
        <v>2530.0918190835728</v>
      </c>
      <c r="G344" s="2">
        <v>879.56210104474303</v>
      </c>
      <c r="H344" s="2">
        <v>-404.1832352076799</v>
      </c>
      <c r="I344" s="2">
        <v>-1431.1795042096201</v>
      </c>
      <c r="J344" s="2">
        <v>1649.8093027961991</v>
      </c>
      <c r="K344" s="2">
        <v>-110.7557297785534</v>
      </c>
      <c r="L344" s="2">
        <v>-1431.179504209618</v>
      </c>
      <c r="M344" s="2">
        <v>-2458.175773211557</v>
      </c>
      <c r="N344" s="2">
        <v>-3279.7727884131082</v>
      </c>
    </row>
    <row r="345" spans="1:14" x14ac:dyDescent="0.25">
      <c r="A345" s="59" t="s">
        <v>1057</v>
      </c>
      <c r="B345" s="2">
        <v>39134.561842071467</v>
      </c>
      <c r="C345" s="2">
        <v>10644.00205178165</v>
      </c>
      <c r="D345" s="2">
        <v>1.4630000000000001</v>
      </c>
      <c r="E345" s="2">
        <v>2400.8518955755098</v>
      </c>
      <c r="F345" s="2">
        <v>537.30133166734413</v>
      </c>
      <c r="G345" s="2">
        <v>-860.3615912637797</v>
      </c>
      <c r="H345" s="2">
        <v>-1947.432753543542</v>
      </c>
      <c r="I345" s="2">
        <v>-2817.0896833673528</v>
      </c>
      <c r="J345" s="2">
        <v>-208.11889389592221</v>
      </c>
      <c r="K345" s="2">
        <v>-1698.959345022455</v>
      </c>
      <c r="L345" s="2">
        <v>-2817.0896833673528</v>
      </c>
      <c r="M345" s="2">
        <v>-3686.7466131911642</v>
      </c>
      <c r="N345" s="2">
        <v>-4382.4721570502124</v>
      </c>
    </row>
    <row r="346" spans="1:14" x14ac:dyDescent="0.25">
      <c r="A346" s="59" t="s">
        <v>1090</v>
      </c>
      <c r="B346" s="2">
        <v>40332.124074157087</v>
      </c>
      <c r="C346" s="2">
        <v>10577.83032438424</v>
      </c>
      <c r="D346" s="2">
        <v>1.4630000000000001</v>
      </c>
      <c r="E346" s="2">
        <v>2866.211033668118</v>
      </c>
      <c r="F346" s="2">
        <v>945.6336968034957</v>
      </c>
      <c r="G346" s="2">
        <v>-494.79930584497203</v>
      </c>
      <c r="H346" s="2">
        <v>-1615.1360856826691</v>
      </c>
      <c r="I346" s="2">
        <v>-2511.405509552827</v>
      </c>
      <c r="J346" s="2">
        <v>177.4027620576471</v>
      </c>
      <c r="K346" s="2">
        <v>-1359.0591074340521</v>
      </c>
      <c r="L346" s="2">
        <v>-2511.4055095528261</v>
      </c>
      <c r="M346" s="2">
        <v>-3407.674933422983</v>
      </c>
      <c r="N346" s="2">
        <v>-4124.6904725191089</v>
      </c>
    </row>
    <row r="347" spans="1:14" x14ac:dyDescent="0.25">
      <c r="A347" s="59" t="s">
        <v>751</v>
      </c>
      <c r="B347" s="2">
        <v>45233.168840927719</v>
      </c>
      <c r="C347" s="2">
        <v>10564.593689730391</v>
      </c>
      <c r="D347" s="2">
        <v>1.4630000000000001</v>
      </c>
      <c r="E347" s="2">
        <v>4513.1292572455168</v>
      </c>
      <c r="F347" s="2">
        <v>2359.168836248959</v>
      </c>
      <c r="G347" s="2">
        <v>743.69852050154077</v>
      </c>
      <c r="H347" s="2">
        <v>-512.77839174645123</v>
      </c>
      <c r="I347" s="2">
        <v>-1517.959921544845</v>
      </c>
      <c r="J347" s="2">
        <v>1497.5846678503369</v>
      </c>
      <c r="K347" s="2">
        <v>-225.58366894691059</v>
      </c>
      <c r="L347" s="2">
        <v>-1517.959921544845</v>
      </c>
      <c r="M347" s="2">
        <v>-2523.1414513432392</v>
      </c>
      <c r="N347" s="2">
        <v>-3327.2866751819538</v>
      </c>
    </row>
    <row r="348" spans="1:14" x14ac:dyDescent="0.25">
      <c r="A348" s="59" t="s">
        <v>1108</v>
      </c>
      <c r="B348" s="2">
        <v>39831.92599808755</v>
      </c>
      <c r="C348" s="2">
        <v>10561.022136312749</v>
      </c>
      <c r="D348" s="2">
        <v>1.4630000000000001</v>
      </c>
      <c r="E348" s="2">
        <v>2716.286529716428</v>
      </c>
      <c r="F348" s="2">
        <v>819.52814885511725</v>
      </c>
      <c r="G348" s="2">
        <v>-603.04063679086721</v>
      </c>
      <c r="H348" s="2">
        <v>-1709.4830256266321</v>
      </c>
      <c r="I348" s="2">
        <v>-2594.6369366952449</v>
      </c>
      <c r="J348" s="2">
        <v>60.824796510592932</v>
      </c>
      <c r="K348" s="2">
        <v>-1456.581908178458</v>
      </c>
      <c r="L348" s="2">
        <v>-2594.636936695244</v>
      </c>
      <c r="M348" s="2">
        <v>-3479.7908477638571</v>
      </c>
      <c r="N348" s="2">
        <v>-4187.9139766187463</v>
      </c>
    </row>
    <row r="349" spans="1:14" x14ac:dyDescent="0.25">
      <c r="A349" s="59" t="s">
        <v>1098</v>
      </c>
      <c r="B349" s="2">
        <v>39472.907691401932</v>
      </c>
      <c r="C349" s="2">
        <v>10472.93395390401</v>
      </c>
      <c r="D349" s="2">
        <v>1.4630000000000001</v>
      </c>
      <c r="E349" s="2">
        <v>2684.701943229968</v>
      </c>
      <c r="F349" s="2">
        <v>805.03967221082712</v>
      </c>
      <c r="G349" s="2">
        <v>-604.70703105352732</v>
      </c>
      <c r="H349" s="2">
        <v>-1701.1766891480261</v>
      </c>
      <c r="I349" s="2">
        <v>-2578.352415623624</v>
      </c>
      <c r="J349" s="2">
        <v>53.174763803172027</v>
      </c>
      <c r="K349" s="2">
        <v>-1450.55505301214</v>
      </c>
      <c r="L349" s="2">
        <v>-2578.352415623624</v>
      </c>
      <c r="M349" s="2">
        <v>-3455.5281420992219</v>
      </c>
      <c r="N349" s="2">
        <v>-4157.2687232797007</v>
      </c>
    </row>
    <row r="350" spans="1:14" x14ac:dyDescent="0.25">
      <c r="A350" s="59" t="s">
        <v>1097</v>
      </c>
      <c r="B350" s="2">
        <v>40082.871379417113</v>
      </c>
      <c r="C350" s="2">
        <v>10472.91012634003</v>
      </c>
      <c r="D350" s="2">
        <v>1.4630000000000001</v>
      </c>
      <c r="E350" s="2">
        <v>2888.047000132337</v>
      </c>
      <c r="F350" s="2">
        <v>979.33883920771223</v>
      </c>
      <c r="G350" s="2">
        <v>-452.1922814857553</v>
      </c>
      <c r="H350" s="2">
        <v>-1565.6053753584531</v>
      </c>
      <c r="I350" s="2">
        <v>-2456.3358504566108</v>
      </c>
      <c r="J350" s="2">
        <v>215.855574837864</v>
      </c>
      <c r="K350" s="2">
        <v>-1311.110953901836</v>
      </c>
      <c r="L350" s="2">
        <v>-2456.3358504566099</v>
      </c>
      <c r="M350" s="2">
        <v>-3347.0663255547688</v>
      </c>
      <c r="N350" s="2">
        <v>-4059.6507056332948</v>
      </c>
    </row>
    <row r="351" spans="1:14" x14ac:dyDescent="0.25">
      <c r="A351" s="59" t="s">
        <v>735</v>
      </c>
      <c r="B351" s="2">
        <v>39769.989718186313</v>
      </c>
      <c r="C351" s="2">
        <v>10469.648487060291</v>
      </c>
      <c r="D351" s="2">
        <v>1.4630000000000001</v>
      </c>
      <c r="E351" s="2">
        <v>2787.0147523351502</v>
      </c>
      <c r="F351" s="2">
        <v>893.20571813580136</v>
      </c>
      <c r="G351" s="2">
        <v>-527.15105751370902</v>
      </c>
      <c r="H351" s="2">
        <v>-1631.872994129995</v>
      </c>
      <c r="I351" s="2">
        <v>-2515.6505434230239</v>
      </c>
      <c r="J351" s="2">
        <v>135.6821044560638</v>
      </c>
      <c r="K351" s="2">
        <v>-1379.3651229034151</v>
      </c>
      <c r="L351" s="2">
        <v>-2515.6505434230239</v>
      </c>
      <c r="M351" s="2">
        <v>-3399.428092716053</v>
      </c>
      <c r="N351" s="2">
        <v>-4106.4501321504758</v>
      </c>
    </row>
    <row r="352" spans="1:14" x14ac:dyDescent="0.25">
      <c r="A352" s="59" t="s">
        <v>1088</v>
      </c>
      <c r="B352" s="2">
        <v>41195.857990428944</v>
      </c>
      <c r="C352" s="2">
        <v>10444.95851962847</v>
      </c>
      <c r="D352" s="2">
        <v>1.4630000000000001</v>
      </c>
      <c r="E352" s="2">
        <v>3286.9941438478381</v>
      </c>
      <c r="F352" s="2">
        <v>1325.2866204940799</v>
      </c>
      <c r="G352" s="2">
        <v>-145.99402202123929</v>
      </c>
      <c r="H352" s="2">
        <v>-1290.3234106442651</v>
      </c>
      <c r="I352" s="2">
        <v>-2205.7869215426849</v>
      </c>
      <c r="J352" s="2">
        <v>540.60361115257729</v>
      </c>
      <c r="K352" s="2">
        <v>-1028.76240753043</v>
      </c>
      <c r="L352" s="2">
        <v>-2205.7869215426849</v>
      </c>
      <c r="M352" s="2">
        <v>-3121.250432441107</v>
      </c>
      <c r="N352" s="2">
        <v>-3853.6212411598431</v>
      </c>
    </row>
    <row r="353" spans="1:14" x14ac:dyDescent="0.25">
      <c r="A353" s="59" t="s">
        <v>93</v>
      </c>
      <c r="B353" s="2">
        <v>903628.19883750624</v>
      </c>
      <c r="C353" s="2">
        <v>10436.75367439916</v>
      </c>
      <c r="D353" s="2">
        <v>1.4630000000000001</v>
      </c>
      <c r="E353" s="2">
        <v>290772.64593810291</v>
      </c>
      <c r="F353" s="2">
        <v>247742.73170774549</v>
      </c>
      <c r="G353" s="2">
        <v>215470.29603497739</v>
      </c>
      <c r="H353" s="2">
        <v>190369.51273393561</v>
      </c>
      <c r="I353" s="2">
        <v>170288.8860931021</v>
      </c>
      <c r="J353" s="2">
        <v>230530.76601560251</v>
      </c>
      <c r="K353" s="2">
        <v>196106.8346313166</v>
      </c>
      <c r="L353" s="2">
        <v>170288.8860931021</v>
      </c>
      <c r="M353" s="2">
        <v>150208.2594522686</v>
      </c>
      <c r="N353" s="2">
        <v>134143.75813960191</v>
      </c>
    </row>
    <row r="354" spans="1:14" x14ac:dyDescent="0.25">
      <c r="A354" s="59" t="s">
        <v>772</v>
      </c>
      <c r="B354" s="2">
        <v>39889.349618493507</v>
      </c>
      <c r="C354" s="2">
        <v>10403.791221404361</v>
      </c>
      <c r="D354" s="2">
        <v>1.4630000000000001</v>
      </c>
      <c r="E354" s="2">
        <v>2892.6586514268151</v>
      </c>
      <c r="F354" s="2">
        <v>993.16581245093221</v>
      </c>
      <c r="G354" s="2">
        <v>-431.45381678097868</v>
      </c>
      <c r="H354" s="2">
        <v>-1539.4913061835759</v>
      </c>
      <c r="I354" s="2">
        <v>-2425.9212977056541</v>
      </c>
      <c r="J354" s="2">
        <v>233.36867686058031</v>
      </c>
      <c r="K354" s="2">
        <v>-1286.2255943201251</v>
      </c>
      <c r="L354" s="2">
        <v>-2425.9212977056541</v>
      </c>
      <c r="M354" s="2">
        <v>-3312.3512892277322</v>
      </c>
      <c r="N354" s="2">
        <v>-4021.4952824453949</v>
      </c>
    </row>
    <row r="355" spans="1:14" x14ac:dyDescent="0.25">
      <c r="A355" s="59" t="s">
        <v>1094</v>
      </c>
      <c r="B355" s="2">
        <v>39344.025652738987</v>
      </c>
      <c r="C355" s="2">
        <v>10395.311324513699</v>
      </c>
      <c r="D355" s="2">
        <v>1.4630000000000001</v>
      </c>
      <c r="E355" s="2">
        <v>2719.3638930659622</v>
      </c>
      <c r="F355" s="2">
        <v>845.83886198315304</v>
      </c>
      <c r="G355" s="2">
        <v>-559.3049113289544</v>
      </c>
      <c r="H355" s="2">
        <v>-1652.1945127939271</v>
      </c>
      <c r="I355" s="2">
        <v>-2526.506193965904</v>
      </c>
      <c r="J355" s="2">
        <v>96.428849550029554</v>
      </c>
      <c r="K355" s="2">
        <v>-1402.391175316217</v>
      </c>
      <c r="L355" s="2">
        <v>-2526.506193965904</v>
      </c>
      <c r="M355" s="2">
        <v>-3400.8178751378809</v>
      </c>
      <c r="N355" s="2">
        <v>-4100.2672200754632</v>
      </c>
    </row>
    <row r="356" spans="1:14" x14ac:dyDescent="0.25">
      <c r="A356" s="59" t="s">
        <v>173</v>
      </c>
      <c r="B356" s="2">
        <v>41639.310381014147</v>
      </c>
      <c r="C356" s="2">
        <v>10391.2563466834</v>
      </c>
      <c r="D356" s="2">
        <v>1.4630000000000001</v>
      </c>
      <c r="E356" s="2">
        <v>3488.513780321317</v>
      </c>
      <c r="F356" s="2">
        <v>1505.6894764634999</v>
      </c>
      <c r="G356" s="2">
        <v>18.571248570136959</v>
      </c>
      <c r="H356" s="2">
        <v>-1138.0762620135899</v>
      </c>
      <c r="I356" s="2">
        <v>-2063.39427048057</v>
      </c>
      <c r="J356" s="2">
        <v>712.55975492037214</v>
      </c>
      <c r="K356" s="2">
        <v>-873.69968816587971</v>
      </c>
      <c r="L356" s="2">
        <v>-2063.39427048057</v>
      </c>
      <c r="M356" s="2">
        <v>-2988.712278947552</v>
      </c>
      <c r="N356" s="2">
        <v>-3728.9666857211359</v>
      </c>
    </row>
    <row r="357" spans="1:14" x14ac:dyDescent="0.25">
      <c r="A357" s="59" t="s">
        <v>754</v>
      </c>
      <c r="B357" s="2">
        <v>36768.492684255172</v>
      </c>
      <c r="C357" s="2">
        <v>10188.6938176023</v>
      </c>
      <c r="D357" s="2">
        <v>1.4630000000000001</v>
      </c>
      <c r="E357" s="2">
        <v>2067.4704104827579</v>
      </c>
      <c r="F357" s="2">
        <v>316.58980647060707</v>
      </c>
      <c r="G357" s="2">
        <v>-996.57064653850648</v>
      </c>
      <c r="H357" s="2">
        <v>-2017.9176655455949</v>
      </c>
      <c r="I357" s="2">
        <v>-2834.995280751265</v>
      </c>
      <c r="J357" s="2">
        <v>-383.76243513425288</v>
      </c>
      <c r="K357" s="2">
        <v>-1784.4669183439751</v>
      </c>
      <c r="L357" s="2">
        <v>-2834.995280751265</v>
      </c>
      <c r="M357" s="2">
        <v>-3652.0728959569351</v>
      </c>
      <c r="N357" s="2">
        <v>-4305.7349881214714</v>
      </c>
    </row>
    <row r="358" spans="1:14" x14ac:dyDescent="0.25">
      <c r="A358" s="59" t="s">
        <v>1127</v>
      </c>
      <c r="B358" s="2">
        <v>30832.059776118731</v>
      </c>
      <c r="C358" s="2">
        <v>10127.35747830083</v>
      </c>
      <c r="D358" s="2">
        <v>1.4630000000000001</v>
      </c>
      <c r="E358" s="2">
        <v>149.99578040541201</v>
      </c>
      <c r="F358" s="2">
        <v>-1318.1975422669091</v>
      </c>
      <c r="G358" s="2">
        <v>-2419.3425342711498</v>
      </c>
      <c r="H358" s="2">
        <v>-3275.788639163336</v>
      </c>
      <c r="I358" s="2">
        <v>-3960.9455230770859</v>
      </c>
      <c r="J358" s="2">
        <v>-1905.474871335837</v>
      </c>
      <c r="K358" s="2">
        <v>-3080.0295294736939</v>
      </c>
      <c r="L358" s="2">
        <v>-3960.9455230770859</v>
      </c>
      <c r="M358" s="2">
        <v>-4646.1024069908362</v>
      </c>
      <c r="N358" s="2">
        <v>-5194.227914121836</v>
      </c>
    </row>
    <row r="359" spans="1:14" x14ac:dyDescent="0.25">
      <c r="A359" s="59" t="s">
        <v>1100</v>
      </c>
      <c r="B359" s="2">
        <v>39420.571047022349</v>
      </c>
      <c r="C359" s="2">
        <v>10113.888843410859</v>
      </c>
      <c r="D359" s="2">
        <v>1.4630000000000001</v>
      </c>
      <c r="E359" s="2">
        <v>3026.3015055965921</v>
      </c>
      <c r="F359" s="2">
        <v>1149.1314557383851</v>
      </c>
      <c r="G359" s="2">
        <v>-258.74608165527019</v>
      </c>
      <c r="H359" s="2">
        <v>-1353.761944072558</v>
      </c>
      <c r="I359" s="2">
        <v>-2229.7746340063882</v>
      </c>
      <c r="J359" s="2">
        <v>398.26343579510291</v>
      </c>
      <c r="K359" s="2">
        <v>-1103.4726040914629</v>
      </c>
      <c r="L359" s="2">
        <v>-2229.7746340063882</v>
      </c>
      <c r="M359" s="2">
        <v>-3105.7873239402179</v>
      </c>
      <c r="N359" s="2">
        <v>-3806.5974758872821</v>
      </c>
    </row>
    <row r="360" spans="1:14" x14ac:dyDescent="0.25">
      <c r="A360" s="59" t="s">
        <v>1106</v>
      </c>
      <c r="B360" s="2">
        <v>37555.879704492298</v>
      </c>
      <c r="C360" s="2">
        <v>10040.83540859088</v>
      </c>
      <c r="D360" s="2">
        <v>1.4630000000000001</v>
      </c>
      <c r="E360" s="2">
        <v>2477.791159573218</v>
      </c>
      <c r="F360" s="2">
        <v>689.4159355497759</v>
      </c>
      <c r="G360" s="2">
        <v>-651.86548246780694</v>
      </c>
      <c r="H360" s="2">
        <v>-1695.0843631481489</v>
      </c>
      <c r="I360" s="2">
        <v>-2529.659467692421</v>
      </c>
      <c r="J360" s="2">
        <v>-25.9341540596015</v>
      </c>
      <c r="K360" s="2">
        <v>-1456.6343332783561</v>
      </c>
      <c r="L360" s="2">
        <v>-2529.659467692421</v>
      </c>
      <c r="M360" s="2">
        <v>-3364.234572236694</v>
      </c>
      <c r="N360" s="2">
        <v>-4031.8946558721141</v>
      </c>
    </row>
    <row r="361" spans="1:14" x14ac:dyDescent="0.25">
      <c r="A361" s="59" t="s">
        <v>1113</v>
      </c>
      <c r="B361" s="2">
        <v>28370.9969645821</v>
      </c>
      <c r="C361" s="2">
        <v>9973.3378139837769</v>
      </c>
      <c r="D361" s="2">
        <v>1.4630000000000001</v>
      </c>
      <c r="E361" s="2">
        <v>-516.33882578974408</v>
      </c>
      <c r="F361" s="2">
        <v>-1867.3386812460351</v>
      </c>
      <c r="G361" s="2">
        <v>-2880.5885728382532</v>
      </c>
      <c r="H361" s="2">
        <v>-3668.671821854422</v>
      </c>
      <c r="I361" s="2">
        <v>-4299.1384210673577</v>
      </c>
      <c r="J361" s="2">
        <v>-2407.73862342855</v>
      </c>
      <c r="K361" s="2">
        <v>-3488.538507793583</v>
      </c>
      <c r="L361" s="2">
        <v>-4299.1384210673568</v>
      </c>
      <c r="M361" s="2">
        <v>-4929.6050202802926</v>
      </c>
      <c r="N361" s="2">
        <v>-5433.978299650641</v>
      </c>
    </row>
    <row r="362" spans="1:14" x14ac:dyDescent="0.25">
      <c r="A362" s="59" t="s">
        <v>1256</v>
      </c>
      <c r="B362" s="2">
        <v>45237.203698493118</v>
      </c>
      <c r="C362" s="2">
        <v>9921.1604531734956</v>
      </c>
      <c r="D362" s="2">
        <v>1.4630000000000001</v>
      </c>
      <c r="E362" s="2">
        <v>5157.9074463242096</v>
      </c>
      <c r="F362" s="2">
        <v>3003.7548892531099</v>
      </c>
      <c r="G362" s="2">
        <v>1388.1404714497839</v>
      </c>
      <c r="H362" s="2">
        <v>131.5514798249751</v>
      </c>
      <c r="I362" s="2">
        <v>-873.71971347487124</v>
      </c>
      <c r="J362" s="2">
        <v>2142.0938664246701</v>
      </c>
      <c r="K362" s="2">
        <v>418.7718207677899</v>
      </c>
      <c r="L362" s="2">
        <v>-873.71971347487124</v>
      </c>
      <c r="M362" s="2">
        <v>-1878.990906774718</v>
      </c>
      <c r="N362" s="2">
        <v>-2683.2078614145962</v>
      </c>
    </row>
    <row r="363" spans="1:14" x14ac:dyDescent="0.25">
      <c r="A363" s="59" t="s">
        <v>1099</v>
      </c>
      <c r="B363" s="2">
        <v>37519.881524883604</v>
      </c>
      <c r="C363" s="2">
        <v>9908.8305868257394</v>
      </c>
      <c r="D363" s="2">
        <v>1.4630000000000001</v>
      </c>
      <c r="E363" s="2">
        <v>2597.7965881354589</v>
      </c>
      <c r="F363" s="2">
        <v>811.13556314100242</v>
      </c>
      <c r="G363" s="2">
        <v>-528.8602056048403</v>
      </c>
      <c r="H363" s="2">
        <v>-1571.079136851607</v>
      </c>
      <c r="I363" s="2">
        <v>-2404.85428184902</v>
      </c>
      <c r="J363" s="2">
        <v>96.471153143220363</v>
      </c>
      <c r="K363" s="2">
        <v>-1332.857666852346</v>
      </c>
      <c r="L363" s="2">
        <v>-2404.85428184902</v>
      </c>
      <c r="M363" s="2">
        <v>-3238.629426846433</v>
      </c>
      <c r="N363" s="2">
        <v>-3905.6495428443632</v>
      </c>
    </row>
    <row r="364" spans="1:14" x14ac:dyDescent="0.25">
      <c r="A364" s="59" t="s">
        <v>749</v>
      </c>
      <c r="B364" s="2">
        <v>37204.119885533997</v>
      </c>
      <c r="C364" s="2">
        <v>9889.7798072227633</v>
      </c>
      <c r="D364" s="2">
        <v>1.4630000000000001</v>
      </c>
      <c r="E364" s="2">
        <v>2511.5934879552392</v>
      </c>
      <c r="F364" s="2">
        <v>739.96873150123793</v>
      </c>
      <c r="G364" s="2">
        <v>-588.74983583926223</v>
      </c>
      <c r="H364" s="2">
        <v>-1622.1976104374301</v>
      </c>
      <c r="I364" s="2">
        <v>-2448.9558301159618</v>
      </c>
      <c r="J364" s="2">
        <v>31.31882891963869</v>
      </c>
      <c r="K364" s="2">
        <v>-1385.9809762435621</v>
      </c>
      <c r="L364" s="2">
        <v>-2448.9558301159618</v>
      </c>
      <c r="M364" s="2">
        <v>-3275.7140497944961</v>
      </c>
      <c r="N364" s="2">
        <v>-3937.1206255373231</v>
      </c>
    </row>
    <row r="365" spans="1:14" x14ac:dyDescent="0.25">
      <c r="A365" s="59" t="s">
        <v>1102</v>
      </c>
      <c r="B365" s="2">
        <v>37423.782943243437</v>
      </c>
      <c r="C365" s="2">
        <v>9879.9548614756441</v>
      </c>
      <c r="D365" s="2">
        <v>1.4630000000000001</v>
      </c>
      <c r="E365" s="2">
        <v>2594.639452938834</v>
      </c>
      <c r="F365" s="2">
        <v>812.554550879624</v>
      </c>
      <c r="G365" s="2">
        <v>-524.00912566478473</v>
      </c>
      <c r="H365" s="2">
        <v>-1563.5586518659909</v>
      </c>
      <c r="I365" s="2">
        <v>-2395.1982728269568</v>
      </c>
      <c r="J365" s="2">
        <v>99.720590055940193</v>
      </c>
      <c r="K365" s="2">
        <v>-1325.947331591429</v>
      </c>
      <c r="L365" s="2">
        <v>-2395.1982728269559</v>
      </c>
      <c r="M365" s="2">
        <v>-3226.837893787922</v>
      </c>
      <c r="N365" s="2">
        <v>-3892.149590556694</v>
      </c>
    </row>
    <row r="366" spans="1:14" x14ac:dyDescent="0.25">
      <c r="A366" s="59" t="s">
        <v>1105</v>
      </c>
      <c r="B366" s="2">
        <v>36965.104427147417</v>
      </c>
      <c r="C366" s="2">
        <v>9703.5069188661291</v>
      </c>
      <c r="D366" s="2">
        <v>1.4630000000000001</v>
      </c>
      <c r="E366" s="2">
        <v>2618.1945568496758</v>
      </c>
      <c r="F366" s="2">
        <v>857.95148889027587</v>
      </c>
      <c r="G366" s="2">
        <v>-462.23081207927498</v>
      </c>
      <c r="H366" s="2">
        <v>-1489.0392683889261</v>
      </c>
      <c r="I366" s="2">
        <v>-2310.4860334366458</v>
      </c>
      <c r="J366" s="2">
        <v>153.8542617065159</v>
      </c>
      <c r="K366" s="2">
        <v>-1254.3401926610061</v>
      </c>
      <c r="L366" s="2">
        <v>-2310.4860334366458</v>
      </c>
      <c r="M366" s="2">
        <v>-3131.9327984843658</v>
      </c>
      <c r="N366" s="2">
        <v>-3789.0902105225418</v>
      </c>
    </row>
    <row r="367" spans="1:14" x14ac:dyDescent="0.25">
      <c r="A367" s="59" t="s">
        <v>1116</v>
      </c>
      <c r="B367" s="2">
        <v>32425.77397998486</v>
      </c>
      <c r="C367" s="2">
        <v>9703.3777608018208</v>
      </c>
      <c r="D367" s="2">
        <v>1.4630000000000001</v>
      </c>
      <c r="E367" s="2">
        <v>1105.2135658597999</v>
      </c>
      <c r="F367" s="2">
        <v>-438.87090937757421</v>
      </c>
      <c r="G367" s="2">
        <v>-1596.934265805605</v>
      </c>
      <c r="H367" s="2">
        <v>-2497.6502096940731</v>
      </c>
      <c r="I367" s="2">
        <v>-3218.2229648048478</v>
      </c>
      <c r="J367" s="2">
        <v>-1056.504699472523</v>
      </c>
      <c r="K367" s="2">
        <v>-2291.772279662423</v>
      </c>
      <c r="L367" s="2">
        <v>-3218.2229648048478</v>
      </c>
      <c r="M367" s="2">
        <v>-3938.7957199156231</v>
      </c>
      <c r="N367" s="2">
        <v>-4515.2539240042424</v>
      </c>
    </row>
    <row r="368" spans="1:14" x14ac:dyDescent="0.25">
      <c r="A368" s="59" t="s">
        <v>1103</v>
      </c>
      <c r="B368" s="2">
        <v>40016.788280437489</v>
      </c>
      <c r="C368" s="2">
        <v>9670.4111332533757</v>
      </c>
      <c r="D368" s="2">
        <v>1.4630000000000001</v>
      </c>
      <c r="E368" s="2">
        <v>3668.5182935591201</v>
      </c>
      <c r="F368" s="2">
        <v>1762.956946871622</v>
      </c>
      <c r="G368" s="2">
        <v>333.78593685599662</v>
      </c>
      <c r="H368" s="2">
        <v>-777.79151537837788</v>
      </c>
      <c r="I368" s="2">
        <v>-1667.0534771658779</v>
      </c>
      <c r="J368" s="2">
        <v>1000.732408196622</v>
      </c>
      <c r="K368" s="2">
        <v>-523.71666915337846</v>
      </c>
      <c r="L368" s="2">
        <v>-1667.0534771658779</v>
      </c>
      <c r="M368" s="2">
        <v>-2556.315438953377</v>
      </c>
      <c r="N368" s="2">
        <v>-3267.7250083833769</v>
      </c>
    </row>
    <row r="369" spans="1:14" x14ac:dyDescent="0.25">
      <c r="A369" s="59" t="s">
        <v>1091</v>
      </c>
      <c r="B369" s="2">
        <v>39095.753832801551</v>
      </c>
      <c r="C369" s="2">
        <v>9627.9731628744648</v>
      </c>
      <c r="D369" s="2">
        <v>1.4630000000000001</v>
      </c>
      <c r="E369" s="2">
        <v>3403.9447813927181</v>
      </c>
      <c r="F369" s="2">
        <v>1542.242217925977</v>
      </c>
      <c r="G369" s="2">
        <v>145.96529532592291</v>
      </c>
      <c r="H369" s="2">
        <v>-940.02786669634224</v>
      </c>
      <c r="I369" s="2">
        <v>-1808.822396314155</v>
      </c>
      <c r="J369" s="2">
        <v>797.56119253928227</v>
      </c>
      <c r="K369" s="2">
        <v>-691.80085823410991</v>
      </c>
      <c r="L369" s="2">
        <v>-1808.822396314155</v>
      </c>
      <c r="M369" s="2">
        <v>-2677.6169259319672</v>
      </c>
      <c r="N369" s="2">
        <v>-3372.652549626217</v>
      </c>
    </row>
    <row r="370" spans="1:14" x14ac:dyDescent="0.25">
      <c r="A370" s="59" t="s">
        <v>759</v>
      </c>
      <c r="B370" s="2">
        <v>35218.80093388899</v>
      </c>
      <c r="C370" s="2">
        <v>9539.4678926726065</v>
      </c>
      <c r="D370" s="2">
        <v>1.4630000000000001</v>
      </c>
      <c r="E370" s="2">
        <v>2200.132418623723</v>
      </c>
      <c r="F370" s="2">
        <v>523.04665986710461</v>
      </c>
      <c r="G370" s="2">
        <v>-734.76765920035905</v>
      </c>
      <c r="H370" s="2">
        <v>-1713.0676851417199</v>
      </c>
      <c r="I370" s="2">
        <v>-2495.7077058948089</v>
      </c>
      <c r="J370" s="2">
        <v>-147.7876436355418</v>
      </c>
      <c r="K370" s="2">
        <v>-1489.456250640837</v>
      </c>
      <c r="L370" s="2">
        <v>-2495.707705894808</v>
      </c>
      <c r="M370" s="2">
        <v>-3278.3477266478972</v>
      </c>
      <c r="N370" s="2">
        <v>-3904.4597432503679</v>
      </c>
    </row>
    <row r="371" spans="1:14" x14ac:dyDescent="0.25">
      <c r="A371" s="59" t="s">
        <v>1112</v>
      </c>
      <c r="B371" s="2">
        <v>36310.044141275081</v>
      </c>
      <c r="C371" s="2">
        <v>9539.4341197928916</v>
      </c>
      <c r="D371" s="2">
        <v>1.4630000000000001</v>
      </c>
      <c r="E371" s="2">
        <v>2563.9139272988009</v>
      </c>
      <c r="F371" s="2">
        <v>834.8642062857034</v>
      </c>
      <c r="G371" s="2">
        <v>-461.92308447412142</v>
      </c>
      <c r="H371" s="2">
        <v>-1470.5354217317631</v>
      </c>
      <c r="I371" s="2">
        <v>-2277.4252915378761</v>
      </c>
      <c r="J371" s="2">
        <v>143.24431788046419</v>
      </c>
      <c r="K371" s="2">
        <v>-1239.995458930016</v>
      </c>
      <c r="L371" s="2">
        <v>-2277.4252915378752</v>
      </c>
      <c r="M371" s="2">
        <v>-3084.3151613439882</v>
      </c>
      <c r="N371" s="2">
        <v>-3729.8270571888779</v>
      </c>
    </row>
    <row r="372" spans="1:14" x14ac:dyDescent="0.25">
      <c r="A372" s="59" t="s">
        <v>1129</v>
      </c>
      <c r="B372" s="2">
        <v>30803.132248998911</v>
      </c>
      <c r="C372" s="2">
        <v>9480.4522265412252</v>
      </c>
      <c r="D372" s="2">
        <v>1.4630000000000001</v>
      </c>
      <c r="E372" s="2">
        <v>787.25852312507777</v>
      </c>
      <c r="F372" s="2">
        <v>-679.55729825582239</v>
      </c>
      <c r="G372" s="2">
        <v>-1779.669164291498</v>
      </c>
      <c r="H372" s="2">
        <v>-2635.3117267636899</v>
      </c>
      <c r="I372" s="2">
        <v>-3319.825776741443</v>
      </c>
      <c r="J372" s="2">
        <v>-1266.283626808183</v>
      </c>
      <c r="K372" s="2">
        <v>-2439.7362839129032</v>
      </c>
      <c r="L372" s="2">
        <v>-3319.825776741443</v>
      </c>
      <c r="M372" s="2">
        <v>-4004.3398267191969</v>
      </c>
      <c r="N372" s="2">
        <v>-4551.9510667014001</v>
      </c>
    </row>
    <row r="373" spans="1:14" x14ac:dyDescent="0.25">
      <c r="A373" s="59" t="s">
        <v>1257</v>
      </c>
      <c r="B373" s="2">
        <v>61869.542177495387</v>
      </c>
      <c r="C373" s="2">
        <v>9474.188178768718</v>
      </c>
      <c r="D373" s="2">
        <v>1.4630000000000001</v>
      </c>
      <c r="E373" s="2">
        <v>11148.992547063081</v>
      </c>
      <c r="F373" s="2">
        <v>8202.8238719442506</v>
      </c>
      <c r="G373" s="2">
        <v>5993.1973656051287</v>
      </c>
      <c r="H373" s="2">
        <v>4274.598971785812</v>
      </c>
      <c r="I373" s="2">
        <v>2899.7202567303589</v>
      </c>
      <c r="J373" s="2">
        <v>7024.3564018967172</v>
      </c>
      <c r="K373" s="2">
        <v>4667.4214618016558</v>
      </c>
      <c r="L373" s="2">
        <v>2899.7202567303589</v>
      </c>
      <c r="M373" s="2">
        <v>1524.8415416749069</v>
      </c>
      <c r="N373" s="2">
        <v>424.9385696305435</v>
      </c>
    </row>
    <row r="374" spans="1:14" x14ac:dyDescent="0.25">
      <c r="A374" s="59" t="s">
        <v>752</v>
      </c>
      <c r="B374" s="2">
        <v>35117.067402343717</v>
      </c>
      <c r="C374" s="2">
        <v>9372.9036631355593</v>
      </c>
      <c r="D374" s="2">
        <v>1.4630000000000001</v>
      </c>
      <c r="E374" s="2">
        <v>2332.785470979014</v>
      </c>
      <c r="F374" s="2">
        <v>660.54416610550288</v>
      </c>
      <c r="G374" s="2">
        <v>-593.63681254963012</v>
      </c>
      <c r="H374" s="2">
        <v>-1569.110907059177</v>
      </c>
      <c r="I374" s="2">
        <v>-2349.4901826668161</v>
      </c>
      <c r="J374" s="2">
        <v>-8.352355843901023</v>
      </c>
      <c r="K374" s="2">
        <v>-1346.14539974271</v>
      </c>
      <c r="L374" s="2">
        <v>-2349.4901826668161</v>
      </c>
      <c r="M374" s="2">
        <v>-3129.8694582744538</v>
      </c>
      <c r="N374" s="2">
        <v>-3754.1728787605639</v>
      </c>
    </row>
    <row r="375" spans="1:14" x14ac:dyDescent="0.25">
      <c r="A375" s="59" t="s">
        <v>1114</v>
      </c>
      <c r="B375" s="2">
        <v>35228.361982485243</v>
      </c>
      <c r="C375" s="2">
        <v>9324.8311423710074</v>
      </c>
      <c r="D375" s="2">
        <v>1.4630000000000001</v>
      </c>
      <c r="E375" s="2">
        <v>2417.956185124071</v>
      </c>
      <c r="F375" s="2">
        <v>740.41513833905992</v>
      </c>
      <c r="G375" s="2">
        <v>-517.7406467496985</v>
      </c>
      <c r="H375" s="2">
        <v>-1496.306257374288</v>
      </c>
      <c r="I375" s="2">
        <v>-2279.15874587396</v>
      </c>
      <c r="J375" s="2">
        <v>69.398719625056401</v>
      </c>
      <c r="K375" s="2">
        <v>-1272.634117802952</v>
      </c>
      <c r="L375" s="2">
        <v>-2279.15874587396</v>
      </c>
      <c r="M375" s="2">
        <v>-3062.0112343736319</v>
      </c>
      <c r="N375" s="2">
        <v>-3688.2932251733691</v>
      </c>
    </row>
    <row r="376" spans="1:14" x14ac:dyDescent="0.25">
      <c r="A376" s="59" t="s">
        <v>748</v>
      </c>
      <c r="B376" s="2">
        <v>37705.717883945319</v>
      </c>
      <c r="C376" s="2">
        <v>9296.9745125254394</v>
      </c>
      <c r="D376" s="2">
        <v>1.4630000000000001</v>
      </c>
      <c r="E376" s="2">
        <v>3271.5981154563342</v>
      </c>
      <c r="F376" s="2">
        <v>1476.087740030365</v>
      </c>
      <c r="G376" s="2">
        <v>129.45495846089031</v>
      </c>
      <c r="H376" s="2">
        <v>-917.92609387092489</v>
      </c>
      <c r="I376" s="2">
        <v>-1755.830935736376</v>
      </c>
      <c r="J376" s="2">
        <v>757.88358985997911</v>
      </c>
      <c r="K376" s="2">
        <v>-678.52471048079497</v>
      </c>
      <c r="L376" s="2">
        <v>-1755.8309357363751</v>
      </c>
      <c r="M376" s="2">
        <v>-2593.7357776018271</v>
      </c>
      <c r="N376" s="2">
        <v>-3264.0596510941882</v>
      </c>
    </row>
    <row r="377" spans="1:14" x14ac:dyDescent="0.25">
      <c r="A377" s="59" t="s">
        <v>598</v>
      </c>
      <c r="B377" s="2">
        <v>35124.649147381919</v>
      </c>
      <c r="C377" s="2">
        <v>9293.6900450862486</v>
      </c>
      <c r="D377" s="2">
        <v>1.4630000000000001</v>
      </c>
      <c r="E377" s="2">
        <v>2414.526337374391</v>
      </c>
      <c r="F377" s="2">
        <v>741.92399702287184</v>
      </c>
      <c r="G377" s="2">
        <v>-512.52775824076889</v>
      </c>
      <c r="H377" s="2">
        <v>-1488.212456779155</v>
      </c>
      <c r="I377" s="2">
        <v>-2268.7602156098651</v>
      </c>
      <c r="J377" s="2">
        <v>72.883060882262725</v>
      </c>
      <c r="K377" s="2">
        <v>-1265.198811398953</v>
      </c>
      <c r="L377" s="2">
        <v>-2268.7602156098651</v>
      </c>
      <c r="M377" s="2">
        <v>-3049.3079744405741</v>
      </c>
      <c r="N377" s="2">
        <v>-3673.7461815051411</v>
      </c>
    </row>
    <row r="378" spans="1:14" x14ac:dyDescent="0.25">
      <c r="A378" s="59" t="s">
        <v>765</v>
      </c>
      <c r="B378" s="2">
        <v>34722.931624819394</v>
      </c>
      <c r="C378" s="2">
        <v>9262.2603743760119</v>
      </c>
      <c r="D378" s="2">
        <v>1.4630000000000001</v>
      </c>
      <c r="E378" s="2">
        <v>2312.0501672304508</v>
      </c>
      <c r="F378" s="2">
        <v>658.57723271524083</v>
      </c>
      <c r="G378" s="2">
        <v>-581.52746817116531</v>
      </c>
      <c r="H378" s="2">
        <v>-1546.0533466383699</v>
      </c>
      <c r="I378" s="2">
        <v>-2317.674049412135</v>
      </c>
      <c r="J378" s="2">
        <v>-2.8119410908420832</v>
      </c>
      <c r="K378" s="2">
        <v>-1325.590288703009</v>
      </c>
      <c r="L378" s="2">
        <v>-2317.6740494121341</v>
      </c>
      <c r="M378" s="2">
        <v>-3089.2947521858991</v>
      </c>
      <c r="N378" s="2">
        <v>-3706.59131440491</v>
      </c>
    </row>
    <row r="379" spans="1:14" x14ac:dyDescent="0.25">
      <c r="A379" s="59" t="s">
        <v>1258</v>
      </c>
      <c r="B379" s="2">
        <v>35360.311458883487</v>
      </c>
      <c r="C379" s="2">
        <v>9259.6610241040144</v>
      </c>
      <c r="D379" s="2">
        <v>1.4630000000000001</v>
      </c>
      <c r="E379" s="2">
        <v>2527.1094621904808</v>
      </c>
      <c r="F379" s="2">
        <v>843.28510700555307</v>
      </c>
      <c r="G379" s="2">
        <v>-419.58315938314257</v>
      </c>
      <c r="H379" s="2">
        <v>-1401.814033241018</v>
      </c>
      <c r="I379" s="2">
        <v>-2187.5987323273171</v>
      </c>
      <c r="J379" s="2">
        <v>169.75536493158319</v>
      </c>
      <c r="K379" s="2">
        <v>-1177.30411921636</v>
      </c>
      <c r="L379" s="2">
        <v>-2187.5987323273171</v>
      </c>
      <c r="M379" s="2">
        <v>-2973.383431413617</v>
      </c>
      <c r="N379" s="2">
        <v>-3602.011190682656</v>
      </c>
    </row>
    <row r="380" spans="1:14" x14ac:dyDescent="0.25">
      <c r="A380" s="59" t="s">
        <v>1109</v>
      </c>
      <c r="B380" s="2">
        <v>36470.075516260011</v>
      </c>
      <c r="C380" s="2">
        <v>9251.7336841636206</v>
      </c>
      <c r="D380" s="2">
        <v>1.4630000000000001</v>
      </c>
      <c r="E380" s="2">
        <v>2904.9581545897158</v>
      </c>
      <c r="F380" s="2">
        <v>1168.2878919106679</v>
      </c>
      <c r="G380" s="2">
        <v>-134.21480509861789</v>
      </c>
      <c r="H380" s="2">
        <v>-1147.2724583280619</v>
      </c>
      <c r="I380" s="2">
        <v>-1957.7185809116179</v>
      </c>
      <c r="J380" s="2">
        <v>473.61978683904999</v>
      </c>
      <c r="K380" s="2">
        <v>-915.71642330418945</v>
      </c>
      <c r="L380" s="2">
        <v>-1957.7185809116179</v>
      </c>
      <c r="M380" s="2">
        <v>-2768.1647034951739</v>
      </c>
      <c r="N380" s="2">
        <v>-3416.521601562019</v>
      </c>
    </row>
    <row r="381" spans="1:14" x14ac:dyDescent="0.25">
      <c r="A381" s="59" t="s">
        <v>753</v>
      </c>
      <c r="B381" s="2">
        <v>34736.834557761409</v>
      </c>
      <c r="C381" s="2">
        <v>9222.7820176376008</v>
      </c>
      <c r="D381" s="2">
        <v>1.4630000000000001</v>
      </c>
      <c r="E381" s="2">
        <v>2356.162834949535</v>
      </c>
      <c r="F381" s="2">
        <v>702.0278560085153</v>
      </c>
      <c r="G381" s="2">
        <v>-538.57337819724853</v>
      </c>
      <c r="H381" s="2">
        <v>-1503.4854492461759</v>
      </c>
      <c r="I381" s="2">
        <v>-2275.4151060853192</v>
      </c>
      <c r="J381" s="2">
        <v>40.373864432109258</v>
      </c>
      <c r="K381" s="2">
        <v>-1282.934118720706</v>
      </c>
      <c r="L381" s="2">
        <v>-2275.4151060853178</v>
      </c>
      <c r="M381" s="2">
        <v>-3047.3447629244611</v>
      </c>
      <c r="N381" s="2">
        <v>-3664.8884883957739</v>
      </c>
    </row>
    <row r="382" spans="1:14" x14ac:dyDescent="0.25">
      <c r="A382" s="59" t="s">
        <v>757</v>
      </c>
      <c r="B382" s="2">
        <v>35502.197359933663</v>
      </c>
      <c r="C382" s="2">
        <v>9190.9069295615627</v>
      </c>
      <c r="D382" s="2">
        <v>1.4630000000000001</v>
      </c>
      <c r="E382" s="2">
        <v>2643.1588570829922</v>
      </c>
      <c r="F382" s="2">
        <v>952.57803041948318</v>
      </c>
      <c r="G382" s="2">
        <v>-315.35758957814687</v>
      </c>
      <c r="H382" s="2">
        <v>-1301.5297384651931</v>
      </c>
      <c r="I382" s="2">
        <v>-2090.46745757483</v>
      </c>
      <c r="J382" s="2">
        <v>276.34569975408158</v>
      </c>
      <c r="K382" s="2">
        <v>-1076.1189615767239</v>
      </c>
      <c r="L382" s="2">
        <v>-2090.467457574829</v>
      </c>
      <c r="M382" s="2">
        <v>-2879.4051766844668</v>
      </c>
      <c r="N382" s="2">
        <v>-3510.5553519721761</v>
      </c>
    </row>
    <row r="383" spans="1:14" x14ac:dyDescent="0.25">
      <c r="A383" s="59" t="s">
        <v>666</v>
      </c>
      <c r="B383" s="2">
        <v>34413.385707435118</v>
      </c>
      <c r="C383" s="2">
        <v>9148.9088468940572</v>
      </c>
      <c r="D383" s="2">
        <v>1.4630000000000001</v>
      </c>
      <c r="E383" s="2">
        <v>2322.2197222509822</v>
      </c>
      <c r="F383" s="2">
        <v>683.48706951597705</v>
      </c>
      <c r="G383" s="2">
        <v>-545.56242003527768</v>
      </c>
      <c r="H383" s="2">
        <v>-1501.4898007973641</v>
      </c>
      <c r="I383" s="2">
        <v>-2266.231705407034</v>
      </c>
      <c r="J383" s="2">
        <v>27.994008421974289</v>
      </c>
      <c r="K383" s="2">
        <v>-1282.9921137660299</v>
      </c>
      <c r="L383" s="2">
        <v>-2266.231705407034</v>
      </c>
      <c r="M383" s="2">
        <v>-3030.9736100167029</v>
      </c>
      <c r="N383" s="2">
        <v>-3642.767133704438</v>
      </c>
    </row>
    <row r="384" spans="1:14" x14ac:dyDescent="0.25">
      <c r="A384" s="59" t="s">
        <v>1115</v>
      </c>
      <c r="B384" s="2">
        <v>34464.073673406558</v>
      </c>
      <c r="C384" s="2">
        <v>9053.075293620459</v>
      </c>
      <c r="D384" s="2">
        <v>1.4630000000000001</v>
      </c>
      <c r="E384" s="2">
        <v>2434.9492641817292</v>
      </c>
      <c r="F384" s="2">
        <v>793.80289878141593</v>
      </c>
      <c r="G384" s="2">
        <v>-437.05687526881769</v>
      </c>
      <c r="H384" s="2">
        <v>-1394.3922550856671</v>
      </c>
      <c r="I384" s="2">
        <v>-2160.260558939146</v>
      </c>
      <c r="J384" s="2">
        <v>137.3443526212923</v>
      </c>
      <c r="K384" s="2">
        <v>-1175.5727396989589</v>
      </c>
      <c r="L384" s="2">
        <v>-2160.260558939146</v>
      </c>
      <c r="M384" s="2">
        <v>-2926.1288627926251</v>
      </c>
      <c r="N384" s="2">
        <v>-3538.823505875409</v>
      </c>
    </row>
    <row r="385" spans="1:14" x14ac:dyDescent="0.25">
      <c r="A385" s="59" t="s">
        <v>768</v>
      </c>
      <c r="B385" s="2">
        <v>37607.902895798121</v>
      </c>
      <c r="C385" s="2">
        <v>9041.8074924634784</v>
      </c>
      <c r="D385" s="2">
        <v>1.4630000000000001</v>
      </c>
      <c r="E385" s="2">
        <v>3494.1601394692279</v>
      </c>
      <c r="F385" s="2">
        <v>1703.307620621699</v>
      </c>
      <c r="G385" s="2">
        <v>360.16823148605181</v>
      </c>
      <c r="H385" s="2">
        <v>-684.49573784167296</v>
      </c>
      <c r="I385" s="2">
        <v>-1520.226913303854</v>
      </c>
      <c r="J385" s="2">
        <v>986.96661308268813</v>
      </c>
      <c r="K385" s="2">
        <v>-445.71540199533592</v>
      </c>
      <c r="L385" s="2">
        <v>-1520.226913303854</v>
      </c>
      <c r="M385" s="2">
        <v>-2355.9580887660341</v>
      </c>
      <c r="N385" s="2">
        <v>-3024.5430291357789</v>
      </c>
    </row>
    <row r="386" spans="1:14" x14ac:dyDescent="0.25">
      <c r="A386" s="59" t="s">
        <v>769</v>
      </c>
      <c r="B386" s="2">
        <v>33506.175482051003</v>
      </c>
      <c r="C386" s="2">
        <v>8975.616802178678</v>
      </c>
      <c r="D386" s="2">
        <v>1.4630000000000001</v>
      </c>
      <c r="E386" s="2">
        <v>2193.1083585049869</v>
      </c>
      <c r="F386" s="2">
        <v>597.57619269303541</v>
      </c>
      <c r="G386" s="2">
        <v>-599.07293166592899</v>
      </c>
      <c r="H386" s="2">
        <v>-1529.8000283895681</v>
      </c>
      <c r="I386" s="2">
        <v>-2274.3817057684792</v>
      </c>
      <c r="J386" s="2">
        <v>-40.636673631744998</v>
      </c>
      <c r="K386" s="2">
        <v>-1317.0624062813069</v>
      </c>
      <c r="L386" s="2">
        <v>-2274.3817057684778</v>
      </c>
      <c r="M386" s="2">
        <v>-3018.9633831473889</v>
      </c>
      <c r="N386" s="2">
        <v>-3614.6287250505179</v>
      </c>
    </row>
    <row r="387" spans="1:14" x14ac:dyDescent="0.25">
      <c r="A387" s="59" t="s">
        <v>1259</v>
      </c>
      <c r="B387" s="2">
        <v>28566.485200117259</v>
      </c>
      <c r="C387" s="2">
        <v>8947.9580943782148</v>
      </c>
      <c r="D387" s="2">
        <v>1.4630000000000001</v>
      </c>
      <c r="E387" s="2">
        <v>574.2036389942059</v>
      </c>
      <c r="F387" s="2">
        <v>-786.10518005899667</v>
      </c>
      <c r="G387" s="2">
        <v>-1806.336794348899</v>
      </c>
      <c r="H387" s="2">
        <v>-2599.8502721299351</v>
      </c>
      <c r="I387" s="2">
        <v>-3234.6610543547622</v>
      </c>
      <c r="J387" s="2">
        <v>-1330.2287076802779</v>
      </c>
      <c r="K387" s="2">
        <v>-2418.4757629228411</v>
      </c>
      <c r="L387" s="2">
        <v>-3234.6610543547622</v>
      </c>
      <c r="M387" s="2">
        <v>-3869.4718365795911</v>
      </c>
      <c r="N387" s="2">
        <v>-4377.3204623594529</v>
      </c>
    </row>
    <row r="388" spans="1:14" x14ac:dyDescent="0.25">
      <c r="A388" s="59" t="s">
        <v>1117</v>
      </c>
      <c r="B388" s="2">
        <v>33254.24652135394</v>
      </c>
      <c r="C388" s="2">
        <v>8825.1961575787373</v>
      </c>
      <c r="D388" s="2">
        <v>1.4630000000000001</v>
      </c>
      <c r="E388" s="2">
        <v>2259.552682872576</v>
      </c>
      <c r="F388" s="2">
        <v>676.01713423667388</v>
      </c>
      <c r="G388" s="2">
        <v>-511.63452724025228</v>
      </c>
      <c r="H388" s="2">
        <v>-1435.363597277862</v>
      </c>
      <c r="I388" s="2">
        <v>-2174.346853307949</v>
      </c>
      <c r="J388" s="2">
        <v>42.602914782313754</v>
      </c>
      <c r="K388" s="2">
        <v>-1224.225524126407</v>
      </c>
      <c r="L388" s="2">
        <v>-2174.346853307949</v>
      </c>
      <c r="M388" s="2">
        <v>-2913.330109338036</v>
      </c>
      <c r="N388" s="2">
        <v>-3504.5167141621059</v>
      </c>
    </row>
    <row r="389" spans="1:14" x14ac:dyDescent="0.25">
      <c r="A389" s="59" t="s">
        <v>766</v>
      </c>
      <c r="B389" s="2">
        <v>32634.03250338728</v>
      </c>
      <c r="C389" s="2">
        <v>8736.8889349836063</v>
      </c>
      <c r="D389" s="2">
        <v>1.4630000000000001</v>
      </c>
      <c r="E389" s="2">
        <v>2141.1218994788201</v>
      </c>
      <c r="F389" s="2">
        <v>587.12035169847331</v>
      </c>
      <c r="G389" s="2">
        <v>-578.38080913678732</v>
      </c>
      <c r="H389" s="2">
        <v>-1484.881712008656</v>
      </c>
      <c r="I389" s="2">
        <v>-2210.0824343061508</v>
      </c>
      <c r="J389" s="2">
        <v>-34.480267413664478</v>
      </c>
      <c r="K389" s="2">
        <v>-1277.681505637943</v>
      </c>
      <c r="L389" s="2">
        <v>-2210.0824343061499</v>
      </c>
      <c r="M389" s="2">
        <v>-2935.2831566036461</v>
      </c>
      <c r="N389" s="2">
        <v>-3515.4437344416419</v>
      </c>
    </row>
    <row r="390" spans="1:14" x14ac:dyDescent="0.25">
      <c r="A390" s="59" t="s">
        <v>1067</v>
      </c>
      <c r="B390" s="2">
        <v>33045.70144799642</v>
      </c>
      <c r="C390" s="2">
        <v>8735.0174663108864</v>
      </c>
      <c r="D390" s="2">
        <v>1.4630000000000001</v>
      </c>
      <c r="E390" s="2">
        <v>2280.2163496879198</v>
      </c>
      <c r="F390" s="2">
        <v>706.61151883094863</v>
      </c>
      <c r="G390" s="2">
        <v>-473.59210431178138</v>
      </c>
      <c r="H390" s="2">
        <v>-1391.5282556450161</v>
      </c>
      <c r="I390" s="2">
        <v>-2125.8771767116018</v>
      </c>
      <c r="J390" s="2">
        <v>77.169586488158529</v>
      </c>
      <c r="K390" s="2">
        <v>-1181.7142781974189</v>
      </c>
      <c r="L390" s="2">
        <v>-2125.8771767116018</v>
      </c>
      <c r="M390" s="2">
        <v>-2860.2260977781898</v>
      </c>
      <c r="N390" s="2">
        <v>-3447.705234631459</v>
      </c>
    </row>
    <row r="391" spans="1:14" x14ac:dyDescent="0.25">
      <c r="A391" s="59" t="s">
        <v>999</v>
      </c>
      <c r="B391" s="2">
        <v>33204.179615275592</v>
      </c>
      <c r="C391" s="2">
        <v>8721.037344498638</v>
      </c>
      <c r="D391" s="2">
        <v>1.4630000000000001</v>
      </c>
      <c r="E391" s="2">
        <v>2347.0225272598909</v>
      </c>
      <c r="F391" s="2">
        <v>765.87111700867172</v>
      </c>
      <c r="G391" s="2">
        <v>-419.99244067974178</v>
      </c>
      <c r="H391" s="2">
        <v>-1342.3307633262859</v>
      </c>
      <c r="I391" s="2">
        <v>-2080.2014214435212</v>
      </c>
      <c r="J391" s="2">
        <v>133.41055290818619</v>
      </c>
      <c r="K391" s="2">
        <v>-1131.5105752927891</v>
      </c>
      <c r="L391" s="2">
        <v>-2080.2014214435198</v>
      </c>
      <c r="M391" s="2">
        <v>-2818.0720795607558</v>
      </c>
      <c r="N391" s="2">
        <v>-3408.3686060545442</v>
      </c>
    </row>
    <row r="392" spans="1:14" x14ac:dyDescent="0.25">
      <c r="A392" s="59" t="s">
        <v>773</v>
      </c>
      <c r="B392" s="2">
        <v>113876.5970056683</v>
      </c>
      <c r="C392" s="2">
        <v>8611.488773981413</v>
      </c>
      <c r="D392" s="2">
        <v>1.4630000000000001</v>
      </c>
      <c r="E392" s="2">
        <v>29347.376894574689</v>
      </c>
      <c r="F392" s="2">
        <v>23924.681799066679</v>
      </c>
      <c r="G392" s="2">
        <v>19857.660477435671</v>
      </c>
      <c r="H392" s="2">
        <v>16694.421671722659</v>
      </c>
      <c r="I392" s="2">
        <v>14163.830627152251</v>
      </c>
      <c r="J392" s="2">
        <v>21755.60376086348</v>
      </c>
      <c r="K392" s="2">
        <v>17417.447684457071</v>
      </c>
      <c r="L392" s="2">
        <v>14163.830627152251</v>
      </c>
      <c r="M392" s="2">
        <v>11633.239582581849</v>
      </c>
      <c r="N392" s="2">
        <v>9608.7667469255193</v>
      </c>
    </row>
    <row r="393" spans="1:14" x14ac:dyDescent="0.25">
      <c r="A393" s="59" t="s">
        <v>1119</v>
      </c>
      <c r="B393" s="2">
        <v>32180.416288626369</v>
      </c>
      <c r="C393" s="2">
        <v>8570.0094526090197</v>
      </c>
      <c r="D393" s="2">
        <v>1.4630000000000001</v>
      </c>
      <c r="E393" s="2">
        <v>2156.7959769331051</v>
      </c>
      <c r="F393" s="2">
        <v>624.39520128422919</v>
      </c>
      <c r="G393" s="2">
        <v>-524.90538045242647</v>
      </c>
      <c r="H393" s="2">
        <v>-1418.80583291427</v>
      </c>
      <c r="I393" s="2">
        <v>-2133.9261948837452</v>
      </c>
      <c r="J393" s="2">
        <v>11.434891024680841</v>
      </c>
      <c r="K393" s="2">
        <v>-1214.48572949442</v>
      </c>
      <c r="L393" s="2">
        <v>-2133.9261948837452</v>
      </c>
      <c r="M393" s="2">
        <v>-2849.04655685322</v>
      </c>
      <c r="N393" s="2">
        <v>-3421.1428464288001</v>
      </c>
    </row>
    <row r="394" spans="1:14" x14ac:dyDescent="0.25">
      <c r="A394" s="59" t="s">
        <v>1121</v>
      </c>
      <c r="B394" s="2">
        <v>32113.207712222229</v>
      </c>
      <c r="C394" s="2">
        <v>8534.0101398072929</v>
      </c>
      <c r="D394" s="2">
        <v>1.4630000000000001</v>
      </c>
      <c r="E394" s="2">
        <v>2170.3924309334511</v>
      </c>
      <c r="F394" s="2">
        <v>641.19206368477353</v>
      </c>
      <c r="G394" s="2">
        <v>-505.70821175173478</v>
      </c>
      <c r="H394" s="2">
        <v>-1397.741759313463</v>
      </c>
      <c r="I394" s="2">
        <v>-2111.3685973628458</v>
      </c>
      <c r="J394" s="2">
        <v>29.51191678530267</v>
      </c>
      <c r="K394" s="2">
        <v>-1193.8483770136399</v>
      </c>
      <c r="L394" s="2">
        <v>-2111.3685973628458</v>
      </c>
      <c r="M394" s="2">
        <v>-2824.9954354122292</v>
      </c>
      <c r="N394" s="2">
        <v>-3395.8969058517359</v>
      </c>
    </row>
    <row r="395" spans="1:14" x14ac:dyDescent="0.25">
      <c r="A395" s="59" t="s">
        <v>640</v>
      </c>
      <c r="B395" s="2">
        <v>32513.662469988321</v>
      </c>
      <c r="C395" s="2">
        <v>8481.3183873640792</v>
      </c>
      <c r="D395" s="2">
        <v>1.4630000000000001</v>
      </c>
      <c r="E395" s="2">
        <v>2356.5691026320269</v>
      </c>
      <c r="F395" s="2">
        <v>808.29946120401291</v>
      </c>
      <c r="G395" s="2">
        <v>-352.90276986699882</v>
      </c>
      <c r="H395" s="2">
        <v>-1256.0600607000081</v>
      </c>
      <c r="I395" s="2">
        <v>-1978.5858933664149</v>
      </c>
      <c r="J395" s="2">
        <v>188.99160463280711</v>
      </c>
      <c r="K395" s="2">
        <v>-1049.6241085096051</v>
      </c>
      <c r="L395" s="2">
        <v>-1978.5858933664149</v>
      </c>
      <c r="M395" s="2">
        <v>-2701.1117260328219</v>
      </c>
      <c r="N395" s="2">
        <v>-3279.1323921659482</v>
      </c>
    </row>
    <row r="396" spans="1:14" x14ac:dyDescent="0.25">
      <c r="A396" s="59" t="s">
        <v>763</v>
      </c>
      <c r="B396" s="2">
        <v>31881.778285654149</v>
      </c>
      <c r="C396" s="2">
        <v>8474.5080406784236</v>
      </c>
      <c r="D396" s="2">
        <v>1.4630000000000001</v>
      </c>
      <c r="E396" s="2">
        <v>2152.7513878729592</v>
      </c>
      <c r="F396" s="2">
        <v>634.57146950847527</v>
      </c>
      <c r="G396" s="2">
        <v>-504.06346926488641</v>
      </c>
      <c r="H396" s="2">
        <v>-1389.6684216441679</v>
      </c>
      <c r="I396" s="2">
        <v>-2098.1523835475941</v>
      </c>
      <c r="J396" s="2">
        <v>27.29950216268298</v>
      </c>
      <c r="K396" s="2">
        <v>-1187.244432528903</v>
      </c>
      <c r="L396" s="2">
        <v>-2098.1523835475941</v>
      </c>
      <c r="M396" s="2">
        <v>-2806.6363454510192</v>
      </c>
      <c r="N396" s="2">
        <v>-3373.4235149737601</v>
      </c>
    </row>
    <row r="397" spans="1:14" x14ac:dyDescent="0.25">
      <c r="A397" s="59" t="s">
        <v>1139</v>
      </c>
      <c r="B397" s="2">
        <v>27452.04793466517</v>
      </c>
      <c r="C397" s="2">
        <v>8459.1827647788323</v>
      </c>
      <c r="D397" s="2">
        <v>1.4630000000000001</v>
      </c>
      <c r="E397" s="2">
        <v>691.49988010955713</v>
      </c>
      <c r="F397" s="2">
        <v>-615.74049773164097</v>
      </c>
      <c r="G397" s="2">
        <v>-1596.17078111254</v>
      </c>
      <c r="H397" s="2">
        <v>-2358.7276681865719</v>
      </c>
      <c r="I397" s="2">
        <v>-2968.7731778457978</v>
      </c>
      <c r="J397" s="2">
        <v>-1138.636648868121</v>
      </c>
      <c r="K397" s="2">
        <v>-2184.4289511410789</v>
      </c>
      <c r="L397" s="2">
        <v>-2968.7731778457978</v>
      </c>
      <c r="M397" s="2">
        <v>-3578.8186875050242</v>
      </c>
      <c r="N397" s="2">
        <v>-4066.8550952324049</v>
      </c>
    </row>
    <row r="398" spans="1:14" x14ac:dyDescent="0.25">
      <c r="A398" s="59" t="s">
        <v>1125</v>
      </c>
      <c r="B398" s="2">
        <v>31135.499153515349</v>
      </c>
      <c r="C398" s="2">
        <v>8421.4100207057927</v>
      </c>
      <c r="D398" s="2">
        <v>1.4630000000000001</v>
      </c>
      <c r="E398" s="2">
        <v>1957.089697132657</v>
      </c>
      <c r="F398" s="2">
        <v>474.44688029859208</v>
      </c>
      <c r="G398" s="2">
        <v>-637.53523232695625</v>
      </c>
      <c r="H398" s="2">
        <v>-1502.410208813493</v>
      </c>
      <c r="I398" s="2">
        <v>-2194.3101900027232</v>
      </c>
      <c r="J398" s="2">
        <v>-118.6102464350333</v>
      </c>
      <c r="K398" s="2">
        <v>-1304.7244999022851</v>
      </c>
      <c r="L398" s="2">
        <v>-2194.3101900027232</v>
      </c>
      <c r="M398" s="2">
        <v>-2886.2101711919531</v>
      </c>
      <c r="N398" s="2">
        <v>-3439.7301561433369</v>
      </c>
    </row>
    <row r="399" spans="1:14" x14ac:dyDescent="0.25">
      <c r="A399" s="59" t="s">
        <v>1123</v>
      </c>
      <c r="B399" s="2">
        <v>31480.440638412871</v>
      </c>
      <c r="C399" s="2">
        <v>8400.4401982205436</v>
      </c>
      <c r="D399" s="2">
        <v>1.4630000000000001</v>
      </c>
      <c r="E399" s="2">
        <v>2093.0400145837471</v>
      </c>
      <c r="F399" s="2">
        <v>593.97141275456306</v>
      </c>
      <c r="G399" s="2">
        <v>-530.33003861732595</v>
      </c>
      <c r="H399" s="2">
        <v>-1404.786723017683</v>
      </c>
      <c r="I399" s="2">
        <v>-2104.3520705379701</v>
      </c>
      <c r="J399" s="2">
        <v>-5.65602797711108</v>
      </c>
      <c r="K399" s="2">
        <v>-1204.910909440458</v>
      </c>
      <c r="L399" s="2">
        <v>-2104.3520705379692</v>
      </c>
      <c r="M399" s="2">
        <v>-2803.917418058255</v>
      </c>
      <c r="N399" s="2">
        <v>-3363.569696074484</v>
      </c>
    </row>
    <row r="400" spans="1:14" x14ac:dyDescent="0.25">
      <c r="A400" s="59" t="s">
        <v>764</v>
      </c>
      <c r="B400" s="2">
        <v>32169.640320498002</v>
      </c>
      <c r="C400" s="2">
        <v>8396.4185295437946</v>
      </c>
      <c r="D400" s="2">
        <v>1.4630000000000001</v>
      </c>
      <c r="E400" s="2">
        <v>2326.7949106222059</v>
      </c>
      <c r="F400" s="2">
        <v>794.90727631277696</v>
      </c>
      <c r="G400" s="2">
        <v>-354.00844941929432</v>
      </c>
      <c r="H400" s="2">
        <v>-1247.6095694331279</v>
      </c>
      <c r="I400" s="2">
        <v>-1962.4904654441939</v>
      </c>
      <c r="J400" s="2">
        <v>182.15222258900579</v>
      </c>
      <c r="K400" s="2">
        <v>-1043.357884858538</v>
      </c>
      <c r="L400" s="2">
        <v>-1962.4904654441939</v>
      </c>
      <c r="M400" s="2">
        <v>-2677.3713614552612</v>
      </c>
      <c r="N400" s="2">
        <v>-3249.2760782641139</v>
      </c>
    </row>
    <row r="401" spans="1:14" x14ac:dyDescent="0.25">
      <c r="A401" s="59" t="s">
        <v>1132</v>
      </c>
      <c r="B401" s="2">
        <v>29849.298485420899</v>
      </c>
      <c r="C401" s="2">
        <v>8365.0450420421421</v>
      </c>
      <c r="D401" s="2">
        <v>1.4630000000000001</v>
      </c>
      <c r="E401" s="2">
        <v>1584.7211197648251</v>
      </c>
      <c r="F401" s="2">
        <v>163.32595379240229</v>
      </c>
      <c r="G401" s="2">
        <v>-902.72042068691644</v>
      </c>
      <c r="H401" s="2">
        <v>-1731.8676008374971</v>
      </c>
      <c r="I401" s="2">
        <v>-2395.1853449579612</v>
      </c>
      <c r="J401" s="2">
        <v>-405.23211259656728</v>
      </c>
      <c r="K401" s="2">
        <v>-1542.348245374506</v>
      </c>
      <c r="L401" s="2">
        <v>-2395.1853449579612</v>
      </c>
      <c r="M401" s="2">
        <v>-3058.503089078426</v>
      </c>
      <c r="N401" s="2">
        <v>-3589.1572843747972</v>
      </c>
    </row>
    <row r="402" spans="1:14" x14ac:dyDescent="0.25">
      <c r="A402" s="59" t="s">
        <v>741</v>
      </c>
      <c r="B402" s="2">
        <v>30501.97425423047</v>
      </c>
      <c r="C402" s="2">
        <v>8342.0228614701391</v>
      </c>
      <c r="D402" s="2">
        <v>1.4630000000000001</v>
      </c>
      <c r="E402" s="2">
        <v>1825.3018899400161</v>
      </c>
      <c r="F402" s="2">
        <v>372.82692545285141</v>
      </c>
      <c r="G402" s="2">
        <v>-716.52929791252245</v>
      </c>
      <c r="H402" s="2">
        <v>-1563.806360530036</v>
      </c>
      <c r="I402" s="2">
        <v>-2241.6280106240461</v>
      </c>
      <c r="J402" s="2">
        <v>-208.1630603420144</v>
      </c>
      <c r="K402" s="2">
        <v>-1370.1430319317469</v>
      </c>
      <c r="L402" s="2">
        <v>-2241.6280106240461</v>
      </c>
      <c r="M402" s="2">
        <v>-2919.4496607180558</v>
      </c>
      <c r="N402" s="2">
        <v>-3461.7069807932639</v>
      </c>
    </row>
    <row r="403" spans="1:14" x14ac:dyDescent="0.25">
      <c r="A403" s="59" t="s">
        <v>1122</v>
      </c>
      <c r="B403" s="2">
        <v>32244.058218089322</v>
      </c>
      <c r="C403" s="2">
        <v>8340.9308488879451</v>
      </c>
      <c r="D403" s="2">
        <v>1.4630000000000001</v>
      </c>
      <c r="E403" s="2">
        <v>2407.088557141828</v>
      </c>
      <c r="F403" s="2">
        <v>871.65721342328834</v>
      </c>
      <c r="G403" s="2">
        <v>-279.91629436561561</v>
      </c>
      <c r="H403" s="2">
        <v>-1175.5845782014301</v>
      </c>
      <c r="I403" s="2">
        <v>-1892.1192052700819</v>
      </c>
      <c r="J403" s="2">
        <v>257.48467593587338</v>
      </c>
      <c r="K403" s="2">
        <v>-970.86039903895744</v>
      </c>
      <c r="L403" s="2">
        <v>-1892.119205270081</v>
      </c>
      <c r="M403" s="2">
        <v>-2608.6538323387322</v>
      </c>
      <c r="N403" s="2">
        <v>-3181.8815339936541</v>
      </c>
    </row>
    <row r="404" spans="1:14" x14ac:dyDescent="0.25">
      <c r="A404" s="59" t="s">
        <v>1118</v>
      </c>
      <c r="B404" s="2">
        <v>32896.11146728415</v>
      </c>
      <c r="C404" s="2">
        <v>8330.4215638584992</v>
      </c>
      <c r="D404" s="2">
        <v>1.4630000000000001</v>
      </c>
      <c r="E404" s="2">
        <v>2634.9489252362182</v>
      </c>
      <c r="F404" s="2">
        <v>1068.467426794115</v>
      </c>
      <c r="G404" s="2">
        <v>-106.39369703746161</v>
      </c>
      <c r="H404" s="2">
        <v>-1020.1745711286879</v>
      </c>
      <c r="I404" s="2">
        <v>-1751.1992704016691</v>
      </c>
      <c r="J404" s="2">
        <v>441.87482741727581</v>
      </c>
      <c r="K404" s="2">
        <v>-811.31037133640712</v>
      </c>
      <c r="L404" s="2">
        <v>-1751.1992704016679</v>
      </c>
      <c r="M404" s="2">
        <v>-2482.2239696746492</v>
      </c>
      <c r="N404" s="2">
        <v>-3067.0437290930349</v>
      </c>
    </row>
    <row r="405" spans="1:14" x14ac:dyDescent="0.25">
      <c r="A405" s="59" t="s">
        <v>1124</v>
      </c>
      <c r="B405" s="2">
        <v>30871.772908215931</v>
      </c>
      <c r="C405" s="2">
        <v>8302.3470313412799</v>
      </c>
      <c r="D405" s="2">
        <v>1.4630000000000001</v>
      </c>
      <c r="E405" s="2">
        <v>1988.2439380640319</v>
      </c>
      <c r="F405" s="2">
        <v>518.15951386327288</v>
      </c>
      <c r="G405" s="2">
        <v>-584.40380428729623</v>
      </c>
      <c r="H405" s="2">
        <v>-1441.9530517377391</v>
      </c>
      <c r="I405" s="2">
        <v>-2127.992449698093</v>
      </c>
      <c r="J405" s="2">
        <v>-69.874255817030644</v>
      </c>
      <c r="K405" s="2">
        <v>-1245.9417951776379</v>
      </c>
      <c r="L405" s="2">
        <v>-2127.992449698093</v>
      </c>
      <c r="M405" s="2">
        <v>-2814.0318476584471</v>
      </c>
      <c r="N405" s="2">
        <v>-3362.863366026731</v>
      </c>
    </row>
    <row r="406" spans="1:14" x14ac:dyDescent="0.25">
      <c r="A406" s="59" t="s">
        <v>1131</v>
      </c>
      <c r="B406" s="2">
        <v>31703.376231515122</v>
      </c>
      <c r="C406" s="2">
        <v>8245.3179557449275</v>
      </c>
      <c r="D406" s="2">
        <v>1.4630000000000001</v>
      </c>
      <c r="E406" s="2">
        <v>2322.4741214267801</v>
      </c>
      <c r="F406" s="2">
        <v>812.78953897367865</v>
      </c>
      <c r="G406" s="2">
        <v>-319.47389786614713</v>
      </c>
      <c r="H406" s="2">
        <v>-1200.1232376304561</v>
      </c>
      <c r="I406" s="2">
        <v>-1904.642709441903</v>
      </c>
      <c r="J406" s="2">
        <v>208.91570599243821</v>
      </c>
      <c r="K406" s="2">
        <v>-998.83195997004259</v>
      </c>
      <c r="L406" s="2">
        <v>-1904.642709441903</v>
      </c>
      <c r="M406" s="2">
        <v>-2609.1621812533499</v>
      </c>
      <c r="N406" s="2">
        <v>-3172.777758702508</v>
      </c>
    </row>
    <row r="407" spans="1:14" x14ac:dyDescent="0.25">
      <c r="A407" s="59" t="s">
        <v>770</v>
      </c>
      <c r="B407" s="2">
        <v>30842.326900988639</v>
      </c>
      <c r="C407" s="2">
        <v>8244.2904625791543</v>
      </c>
      <c r="D407" s="2">
        <v>1.4630000000000001</v>
      </c>
      <c r="E407" s="2">
        <v>2036.4851710837249</v>
      </c>
      <c r="F407" s="2">
        <v>567.80293770331264</v>
      </c>
      <c r="G407" s="2">
        <v>-533.70873733199551</v>
      </c>
      <c r="H407" s="2">
        <v>-1390.440040137235</v>
      </c>
      <c r="I407" s="2">
        <v>-2075.8250823814269</v>
      </c>
      <c r="J407" s="2">
        <v>-19.669955648851101</v>
      </c>
      <c r="K407" s="2">
        <v>-1194.6157423531799</v>
      </c>
      <c r="L407" s="2">
        <v>-2075.8250823814269</v>
      </c>
      <c r="M407" s="2">
        <v>-2761.2101246256188</v>
      </c>
      <c r="N407" s="2">
        <v>-3309.5181584209722</v>
      </c>
    </row>
    <row r="408" spans="1:14" x14ac:dyDescent="0.25">
      <c r="A408" s="59" t="s">
        <v>767</v>
      </c>
      <c r="B408" s="2">
        <v>31100.107380305381</v>
      </c>
      <c r="C408" s="2">
        <v>8163.0000128759148</v>
      </c>
      <c r="D408" s="2">
        <v>1.4630000000000001</v>
      </c>
      <c r="E408" s="2">
        <v>2203.7024472258781</v>
      </c>
      <c r="F408" s="2">
        <v>722.74495292562278</v>
      </c>
      <c r="G408" s="2">
        <v>-387.97316779956958</v>
      </c>
      <c r="H408" s="2">
        <v>-1251.865039474719</v>
      </c>
      <c r="I408" s="2">
        <v>-1942.9785368148389</v>
      </c>
      <c r="J408" s="2">
        <v>130.36195520552059</v>
      </c>
      <c r="K408" s="2">
        <v>-1054.404040234685</v>
      </c>
      <c r="L408" s="2">
        <v>-1942.9785368148389</v>
      </c>
      <c r="M408" s="2">
        <v>-2634.0920341549581</v>
      </c>
      <c r="N408" s="2">
        <v>-3186.982832027054</v>
      </c>
    </row>
    <row r="409" spans="1:14" x14ac:dyDescent="0.25">
      <c r="A409" s="59" t="s">
        <v>762</v>
      </c>
      <c r="B409" s="2">
        <v>33015.294939938707</v>
      </c>
      <c r="C409" s="2">
        <v>8157.2559474854997</v>
      </c>
      <c r="D409" s="2">
        <v>1.4630000000000001</v>
      </c>
      <c r="E409" s="2">
        <v>2847.842365827405</v>
      </c>
      <c r="F409" s="2">
        <v>1275.685463925561</v>
      </c>
      <c r="G409" s="2">
        <v>96.567787499178849</v>
      </c>
      <c r="H409" s="2">
        <v>-820.52373861022988</v>
      </c>
      <c r="I409" s="2">
        <v>-1554.196959497757</v>
      </c>
      <c r="J409" s="2">
        <v>646.82270316482482</v>
      </c>
      <c r="K409" s="2">
        <v>-610.90281835664973</v>
      </c>
      <c r="L409" s="2">
        <v>-1554.1969594977561</v>
      </c>
      <c r="M409" s="2">
        <v>-2287.8701803852841</v>
      </c>
      <c r="N409" s="2">
        <v>-2874.8087570953048</v>
      </c>
    </row>
    <row r="410" spans="1:14" x14ac:dyDescent="0.25">
      <c r="A410" s="59" t="s">
        <v>1260</v>
      </c>
      <c r="B410" s="2">
        <v>30471.243708296759</v>
      </c>
      <c r="C410" s="2">
        <v>8147.4091564613054</v>
      </c>
      <c r="D410" s="2">
        <v>1.4630000000000001</v>
      </c>
      <c r="E410" s="2">
        <v>2009.672079637616</v>
      </c>
      <c r="F410" s="2">
        <v>558.66047448062818</v>
      </c>
      <c r="G410" s="2">
        <v>-529.59822938711386</v>
      </c>
      <c r="H410" s="2">
        <v>-1376.021665728691</v>
      </c>
      <c r="I410" s="2">
        <v>-2053.1604148019519</v>
      </c>
      <c r="J410" s="2">
        <v>-21.744167582167389</v>
      </c>
      <c r="K410" s="2">
        <v>-1182.553451707759</v>
      </c>
      <c r="L410" s="2">
        <v>-2053.160414801951</v>
      </c>
      <c r="M410" s="2">
        <v>-2730.2991638752128</v>
      </c>
      <c r="N410" s="2">
        <v>-3272.0101631338221</v>
      </c>
    </row>
    <row r="411" spans="1:14" x14ac:dyDescent="0.25">
      <c r="A411" s="59" t="s">
        <v>1261</v>
      </c>
      <c r="B411" s="2">
        <v>30897.70234381804</v>
      </c>
      <c r="C411" s="2">
        <v>8064.5113808174601</v>
      </c>
      <c r="D411" s="2">
        <v>1.4630000000000001</v>
      </c>
      <c r="E411" s="2">
        <v>2234.7227337885529</v>
      </c>
      <c r="F411" s="2">
        <v>763.40357455912363</v>
      </c>
      <c r="G411" s="2">
        <v>-340.08579486295002</v>
      </c>
      <c r="H411" s="2">
        <v>-1198.355304413451</v>
      </c>
      <c r="I411" s="2">
        <v>-1884.9709120538521</v>
      </c>
      <c r="J411" s="2">
        <v>174.87591086735031</v>
      </c>
      <c r="K411" s="2">
        <v>-1002.179416516194</v>
      </c>
      <c r="L411" s="2">
        <v>-1884.9709120538521</v>
      </c>
      <c r="M411" s="2">
        <v>-2571.5865196942532</v>
      </c>
      <c r="N411" s="2">
        <v>-3120.8790058065729</v>
      </c>
    </row>
    <row r="412" spans="1:14" x14ac:dyDescent="0.25">
      <c r="A412" s="59" t="s">
        <v>1120</v>
      </c>
      <c r="B412" s="2">
        <v>30613.235560497691</v>
      </c>
      <c r="C412" s="2">
        <v>8055.7974246672165</v>
      </c>
      <c r="D412" s="2">
        <v>1.4630000000000001</v>
      </c>
      <c r="E412" s="2">
        <v>2148.6144288320138</v>
      </c>
      <c r="F412" s="2">
        <v>690.84130690355232</v>
      </c>
      <c r="G412" s="2">
        <v>-402.48853454279379</v>
      </c>
      <c r="H412" s="2">
        <v>-1252.8561890010631</v>
      </c>
      <c r="I412" s="2">
        <v>-1933.1503125676779</v>
      </c>
      <c r="J412" s="2">
        <v>107.73205813216831</v>
      </c>
      <c r="K412" s="2">
        <v>-1058.4864394106021</v>
      </c>
      <c r="L412" s="2">
        <v>-1933.1503125676779</v>
      </c>
      <c r="M412" s="2">
        <v>-2613.4444361342939</v>
      </c>
      <c r="N412" s="2">
        <v>-3157.679734987586</v>
      </c>
    </row>
    <row r="413" spans="1:14" x14ac:dyDescent="0.25">
      <c r="A413" s="59" t="s">
        <v>1126</v>
      </c>
      <c r="B413" s="2">
        <v>30893.639306347832</v>
      </c>
      <c r="C413" s="2">
        <v>7914.1947967846536</v>
      </c>
      <c r="D413" s="2">
        <v>1.4630000000000001</v>
      </c>
      <c r="E413" s="2">
        <v>2383.684971997955</v>
      </c>
      <c r="F413" s="2">
        <v>912.55929074329561</v>
      </c>
      <c r="G413" s="2">
        <v>-190.7849701976975</v>
      </c>
      <c r="H413" s="2">
        <v>-1048.9416175962481</v>
      </c>
      <c r="I413" s="2">
        <v>-1735.4669355150891</v>
      </c>
      <c r="J413" s="2">
        <v>324.10901824143463</v>
      </c>
      <c r="K413" s="2">
        <v>-852.79152676229296</v>
      </c>
      <c r="L413" s="2">
        <v>-1735.4669355150879</v>
      </c>
      <c r="M413" s="2">
        <v>-2421.992253433928</v>
      </c>
      <c r="N413" s="2">
        <v>-2971.2125077690021</v>
      </c>
    </row>
    <row r="414" spans="1:14" x14ac:dyDescent="0.25">
      <c r="A414" s="59" t="s">
        <v>1130</v>
      </c>
      <c r="B414" s="2">
        <v>30262.146919139701</v>
      </c>
      <c r="C414" s="2">
        <v>7900.3019409281433</v>
      </c>
      <c r="D414" s="2">
        <v>1.4630000000000001</v>
      </c>
      <c r="E414" s="2">
        <v>2187.0803654517581</v>
      </c>
      <c r="F414" s="2">
        <v>746.0257502546292</v>
      </c>
      <c r="G414" s="2">
        <v>-334.76521114321798</v>
      </c>
      <c r="H414" s="2">
        <v>-1175.3804033415429</v>
      </c>
      <c r="I414" s="2">
        <v>-1847.872557100203</v>
      </c>
      <c r="J414" s="2">
        <v>169.60390417577759</v>
      </c>
      <c r="K414" s="2">
        <v>-983.23978798192547</v>
      </c>
      <c r="L414" s="2">
        <v>-1847.8725571002019</v>
      </c>
      <c r="M414" s="2">
        <v>-2520.3647108588621</v>
      </c>
      <c r="N414" s="2">
        <v>-3058.3584338657902</v>
      </c>
    </row>
    <row r="415" spans="1:14" x14ac:dyDescent="0.25">
      <c r="A415" s="59" t="s">
        <v>778</v>
      </c>
      <c r="B415" s="2">
        <v>29261.262875645571</v>
      </c>
      <c r="C415" s="2">
        <v>7851.8094277543132</v>
      </c>
      <c r="D415" s="2">
        <v>1.4630000000000001</v>
      </c>
      <c r="E415" s="2">
        <v>1901.9448641275451</v>
      </c>
      <c r="F415" s="2">
        <v>508.55139385870831</v>
      </c>
      <c r="G415" s="2">
        <v>-536.49370884291966</v>
      </c>
      <c r="H415" s="2">
        <v>-1349.3065664997409</v>
      </c>
      <c r="I415" s="2">
        <v>-1999.556852625198</v>
      </c>
      <c r="J415" s="2">
        <v>-48.80599424882621</v>
      </c>
      <c r="K415" s="2">
        <v>-1163.520770463896</v>
      </c>
      <c r="L415" s="2">
        <v>-1999.556852625198</v>
      </c>
      <c r="M415" s="2">
        <v>-2649.8071387506552</v>
      </c>
      <c r="N415" s="2">
        <v>-3170.007367651021</v>
      </c>
    </row>
    <row r="416" spans="1:14" x14ac:dyDescent="0.25">
      <c r="A416" s="59" t="s">
        <v>1137</v>
      </c>
      <c r="B416" s="2">
        <v>30021.32815029937</v>
      </c>
      <c r="C416" s="2">
        <v>7819.9373883557009</v>
      </c>
      <c r="D416" s="2">
        <v>1.4630000000000001</v>
      </c>
      <c r="E416" s="2">
        <v>2187.1719950774209</v>
      </c>
      <c r="F416" s="2">
        <v>757.58494030126076</v>
      </c>
      <c r="G416" s="2">
        <v>-314.60535078085923</v>
      </c>
      <c r="H416" s="2">
        <v>-1148.531132733619</v>
      </c>
      <c r="I416" s="2">
        <v>-1815.671758295827</v>
      </c>
      <c r="J416" s="2">
        <v>185.7501183907971</v>
      </c>
      <c r="K416" s="2">
        <v>-957.91952543013122</v>
      </c>
      <c r="L416" s="2">
        <v>-1815.671758295827</v>
      </c>
      <c r="M416" s="2">
        <v>-2482.812383858035</v>
      </c>
      <c r="N416" s="2">
        <v>-3016.524884307802</v>
      </c>
    </row>
    <row r="417" spans="1:14" x14ac:dyDescent="0.25">
      <c r="A417" s="59" t="s">
        <v>1145</v>
      </c>
      <c r="B417" s="2">
        <v>29389.75795403096</v>
      </c>
      <c r="C417" s="2">
        <v>7804.8945408736927</v>
      </c>
      <c r="D417" s="2">
        <v>1.4630000000000001</v>
      </c>
      <c r="E417" s="2">
        <v>1991.691443803295</v>
      </c>
      <c r="F417" s="2">
        <v>592.17916027801039</v>
      </c>
      <c r="G417" s="2">
        <v>-457.45505236595181</v>
      </c>
      <c r="H417" s="2">
        <v>-1273.837217755701</v>
      </c>
      <c r="I417" s="2">
        <v>-1926.9429500675001</v>
      </c>
      <c r="J417" s="2">
        <v>32.374246867898357</v>
      </c>
      <c r="K417" s="2">
        <v>-1087.2355799523291</v>
      </c>
      <c r="L417" s="2">
        <v>-1926.9429500675001</v>
      </c>
      <c r="M417" s="2">
        <v>-2580.048682379299</v>
      </c>
      <c r="N417" s="2">
        <v>-3102.5332682287381</v>
      </c>
    </row>
    <row r="418" spans="1:14" x14ac:dyDescent="0.25">
      <c r="A418" s="59" t="s">
        <v>1128</v>
      </c>
      <c r="B418" s="2">
        <v>30450.24606434489</v>
      </c>
      <c r="C418" s="2">
        <v>7751.3621026123328</v>
      </c>
      <c r="D418" s="2">
        <v>1.4630000000000001</v>
      </c>
      <c r="E418" s="2">
        <v>2398.7199188359632</v>
      </c>
      <c r="F418" s="2">
        <v>948.70820148620624</v>
      </c>
      <c r="G418" s="2">
        <v>-138.80058652611109</v>
      </c>
      <c r="H418" s="2">
        <v>-984.64075498013608</v>
      </c>
      <c r="I418" s="2">
        <v>-1661.3128897433551</v>
      </c>
      <c r="J418" s="2">
        <v>368.70351454630418</v>
      </c>
      <c r="K418" s="2">
        <v>-791.30585933350176</v>
      </c>
      <c r="L418" s="2">
        <v>-1661.3128897433551</v>
      </c>
      <c r="M418" s="2">
        <v>-2337.985024506575</v>
      </c>
      <c r="N418" s="2">
        <v>-2879.32273231715</v>
      </c>
    </row>
    <row r="419" spans="1:14" x14ac:dyDescent="0.25">
      <c r="A419" s="59" t="s">
        <v>622</v>
      </c>
      <c r="B419" s="2">
        <v>26245.13085753419</v>
      </c>
      <c r="C419" s="2">
        <v>7733.774363278395</v>
      </c>
      <c r="D419" s="2">
        <v>1.4630000000000001</v>
      </c>
      <c r="E419" s="2">
        <v>1014.602589233004</v>
      </c>
      <c r="F419" s="2">
        <v>-235.16554684005399</v>
      </c>
      <c r="G419" s="2">
        <v>-1172.491648894847</v>
      </c>
      <c r="H419" s="2">
        <v>-1901.5230616041299</v>
      </c>
      <c r="I419" s="2">
        <v>-2484.7481917715559</v>
      </c>
      <c r="J419" s="2">
        <v>-735.07280126927617</v>
      </c>
      <c r="K419" s="2">
        <v>-1734.8873101277211</v>
      </c>
      <c r="L419" s="2">
        <v>-2484.7481917715559</v>
      </c>
      <c r="M419" s="2">
        <v>-3067.9733219389832</v>
      </c>
      <c r="N419" s="2">
        <v>-3534.5534260729241</v>
      </c>
    </row>
    <row r="420" spans="1:14" x14ac:dyDescent="0.25">
      <c r="A420" s="59" t="s">
        <v>1262</v>
      </c>
      <c r="B420" s="2">
        <v>30514.078557213179</v>
      </c>
      <c r="C420" s="2">
        <v>7682.9909859313766</v>
      </c>
      <c r="D420" s="2">
        <v>1.4630000000000001</v>
      </c>
      <c r="E420" s="2">
        <v>2488.3685331396841</v>
      </c>
      <c r="F420" s="2">
        <v>1035.3171732723899</v>
      </c>
      <c r="G420" s="2">
        <v>-54.471346628080937</v>
      </c>
      <c r="H420" s="2">
        <v>-902.08463988400308</v>
      </c>
      <c r="I420" s="2">
        <v>-1580.1752744887399</v>
      </c>
      <c r="J420" s="2">
        <v>454.09662932547229</v>
      </c>
      <c r="K420" s="2">
        <v>-708.34445856836282</v>
      </c>
      <c r="L420" s="2">
        <v>-1580.1752744887399</v>
      </c>
      <c r="M420" s="2">
        <v>-2258.2659090934781</v>
      </c>
      <c r="N420" s="2">
        <v>-2800.738416777267</v>
      </c>
    </row>
    <row r="421" spans="1:14" x14ac:dyDescent="0.25">
      <c r="A421" s="59" t="s">
        <v>791</v>
      </c>
      <c r="B421" s="2">
        <v>30617.426787429889</v>
      </c>
      <c r="C421" s="2">
        <v>7649.8819164819779</v>
      </c>
      <c r="D421" s="2">
        <v>1.4630000000000001</v>
      </c>
      <c r="E421" s="2">
        <v>2555.9270126613192</v>
      </c>
      <c r="F421" s="2">
        <v>1097.9543084979921</v>
      </c>
      <c r="G421" s="2">
        <v>4.4747803754953566</v>
      </c>
      <c r="H421" s="2">
        <v>-846.00929705311319</v>
      </c>
      <c r="I421" s="2">
        <v>-1526.3965589959989</v>
      </c>
      <c r="J421" s="2">
        <v>514.76522683266103</v>
      </c>
      <c r="K421" s="2">
        <v>-651.61293649800155</v>
      </c>
      <c r="L421" s="2">
        <v>-1526.3965589959989</v>
      </c>
      <c r="M421" s="2">
        <v>-2206.783820938886</v>
      </c>
      <c r="N421" s="2">
        <v>-2751.0936304931952</v>
      </c>
    </row>
    <row r="422" spans="1:14" x14ac:dyDescent="0.25">
      <c r="A422" s="59" t="s">
        <v>1263</v>
      </c>
      <c r="B422" s="2">
        <v>29194.582664531081</v>
      </c>
      <c r="C422" s="2">
        <v>7592.3226635085266</v>
      </c>
      <c r="D422" s="2">
        <v>1.4630000000000001</v>
      </c>
      <c r="E422" s="2">
        <v>2139.2048913351659</v>
      </c>
      <c r="F422" s="2">
        <v>748.98666921463882</v>
      </c>
      <c r="G422" s="2">
        <v>-293.67699737575731</v>
      </c>
      <c r="H422" s="2">
        <v>-1104.637626946065</v>
      </c>
      <c r="I422" s="2">
        <v>-1753.4061306023109</v>
      </c>
      <c r="J422" s="2">
        <v>192.89938036642801</v>
      </c>
      <c r="K422" s="2">
        <v>-919.27519732999372</v>
      </c>
      <c r="L422" s="2">
        <v>-1753.40613060231</v>
      </c>
      <c r="M422" s="2">
        <v>-2402.174634258557</v>
      </c>
      <c r="N422" s="2">
        <v>-2921.1894371835529</v>
      </c>
    </row>
    <row r="423" spans="1:14" x14ac:dyDescent="0.25">
      <c r="A423" s="59" t="s">
        <v>1134</v>
      </c>
      <c r="B423" s="2">
        <v>28766.847673934939</v>
      </c>
      <c r="C423" s="2">
        <v>7586.0969663749147</v>
      </c>
      <c r="D423" s="2">
        <v>1.4630000000000001</v>
      </c>
      <c r="E423" s="2">
        <v>2002.8522582700641</v>
      </c>
      <c r="F423" s="2">
        <v>633.00236903506811</v>
      </c>
      <c r="G423" s="2">
        <v>-394.38504789118002</v>
      </c>
      <c r="H423" s="2">
        <v>-1193.4641499449281</v>
      </c>
      <c r="I423" s="2">
        <v>-1832.727431587927</v>
      </c>
      <c r="J423" s="2">
        <v>85.062413341069259</v>
      </c>
      <c r="K423" s="2">
        <v>-1010.817498046928</v>
      </c>
      <c r="L423" s="2">
        <v>-1832.727431587927</v>
      </c>
      <c r="M423" s="2">
        <v>-2471.9907132309249</v>
      </c>
      <c r="N423" s="2">
        <v>-2983.401338545325</v>
      </c>
    </row>
    <row r="424" spans="1:14" x14ac:dyDescent="0.25">
      <c r="A424" s="59" t="s">
        <v>1264</v>
      </c>
      <c r="B424" s="2">
        <v>26770.871901059381</v>
      </c>
      <c r="C424" s="2">
        <v>7524.5655574921411</v>
      </c>
      <c r="D424" s="2">
        <v>1.4630000000000001</v>
      </c>
      <c r="E424" s="2">
        <v>1399.058409527654</v>
      </c>
      <c r="F424" s="2">
        <v>124.2549856676833</v>
      </c>
      <c r="G424" s="2">
        <v>-831.84758222729488</v>
      </c>
      <c r="H424" s="2">
        <v>-1575.4829128122769</v>
      </c>
      <c r="I424" s="2">
        <v>-2170.3911772802639</v>
      </c>
      <c r="J424" s="2">
        <v>-385.66638387630519</v>
      </c>
      <c r="K424" s="2">
        <v>-1405.509122964281</v>
      </c>
      <c r="L424" s="2">
        <v>-2170.3911772802639</v>
      </c>
      <c r="M424" s="2">
        <v>-2765.299441748251</v>
      </c>
      <c r="N424" s="2">
        <v>-3241.226053322639</v>
      </c>
    </row>
    <row r="425" spans="1:14" x14ac:dyDescent="0.25">
      <c r="A425" s="59" t="s">
        <v>1138</v>
      </c>
      <c r="B425" s="2">
        <v>28205.804871277949</v>
      </c>
      <c r="C425" s="2">
        <v>7484.3913029975374</v>
      </c>
      <c r="D425" s="2">
        <v>1.4630000000000001</v>
      </c>
      <c r="E425" s="2">
        <v>1917.5436540951141</v>
      </c>
      <c r="F425" s="2">
        <v>574.41008879616311</v>
      </c>
      <c r="G425" s="2">
        <v>-432.94008517804917</v>
      </c>
      <c r="H425" s="2">
        <v>-1216.4346649357699</v>
      </c>
      <c r="I425" s="2">
        <v>-1843.230328741947</v>
      </c>
      <c r="J425" s="2">
        <v>37.156662676584347</v>
      </c>
      <c r="K425" s="2">
        <v>-1037.3501895625759</v>
      </c>
      <c r="L425" s="2">
        <v>-1843.2303287419461</v>
      </c>
      <c r="M425" s="2">
        <v>-2470.0259925481232</v>
      </c>
      <c r="N425" s="2">
        <v>-2971.4625235930639</v>
      </c>
    </row>
    <row r="426" spans="1:14" x14ac:dyDescent="0.25">
      <c r="A426" s="59" t="s">
        <v>1033</v>
      </c>
      <c r="B426" s="2">
        <v>23853.086934878109</v>
      </c>
      <c r="C426" s="2">
        <v>7450.6873743427786</v>
      </c>
      <c r="D426" s="2">
        <v>1.4630000000000001</v>
      </c>
      <c r="E426" s="2">
        <v>500.34160394992432</v>
      </c>
      <c r="F426" s="2">
        <v>-635.5196786633187</v>
      </c>
      <c r="G426" s="2">
        <v>-1487.415640623251</v>
      </c>
      <c r="H426" s="2">
        <v>-2150.0013888143098</v>
      </c>
      <c r="I426" s="2">
        <v>-2680.069987367157</v>
      </c>
      <c r="J426" s="2">
        <v>-1089.8641917086161</v>
      </c>
      <c r="K426" s="2">
        <v>-1998.5532177992111</v>
      </c>
      <c r="L426" s="2">
        <v>-2680.069987367157</v>
      </c>
      <c r="M426" s="2">
        <v>-3210.1385859200041</v>
      </c>
      <c r="N426" s="2">
        <v>-3634.1934647622811</v>
      </c>
    </row>
    <row r="427" spans="1:14" x14ac:dyDescent="0.25">
      <c r="A427" s="59" t="s">
        <v>1135</v>
      </c>
      <c r="B427" s="2">
        <v>28408.898588549138</v>
      </c>
      <c r="C427" s="2">
        <v>7429.5420327609609</v>
      </c>
      <c r="D427" s="2">
        <v>1.4630000000000001</v>
      </c>
      <c r="E427" s="2">
        <v>2040.0908300887529</v>
      </c>
      <c r="F427" s="2">
        <v>687.28613539593698</v>
      </c>
      <c r="G427" s="2">
        <v>-327.31738562367542</v>
      </c>
      <c r="H427" s="2">
        <v>-1116.453457527819</v>
      </c>
      <c r="I427" s="2">
        <v>-1747.7623150511331</v>
      </c>
      <c r="J427" s="2">
        <v>146.16425751881161</v>
      </c>
      <c r="K427" s="2">
        <v>-936.07949823544186</v>
      </c>
      <c r="L427" s="2">
        <v>-1747.762315051132</v>
      </c>
      <c r="M427" s="2">
        <v>-2379.0711725744459</v>
      </c>
      <c r="N427" s="2">
        <v>-2884.1182585930969</v>
      </c>
    </row>
    <row r="428" spans="1:14" x14ac:dyDescent="0.25">
      <c r="A428" s="59" t="s">
        <v>781</v>
      </c>
      <c r="B428" s="2">
        <v>27999.766531846992</v>
      </c>
      <c r="C428" s="2">
        <v>7401.4002255032756</v>
      </c>
      <c r="D428" s="2">
        <v>1.4630000000000001</v>
      </c>
      <c r="E428" s="2">
        <v>1931.8552851123879</v>
      </c>
      <c r="F428" s="2">
        <v>598.53306931015049</v>
      </c>
      <c r="G428" s="2">
        <v>-401.45859254152771</v>
      </c>
      <c r="H428" s="2">
        <v>-1179.229885092833</v>
      </c>
      <c r="I428" s="2">
        <v>-1801.4469191338781</v>
      </c>
      <c r="J428" s="2">
        <v>65.204182989255969</v>
      </c>
      <c r="K428" s="2">
        <v>-1001.453589652534</v>
      </c>
      <c r="L428" s="2">
        <v>-1801.4469191338769</v>
      </c>
      <c r="M428" s="2">
        <v>-2423.6639531749211</v>
      </c>
      <c r="N428" s="2">
        <v>-2921.4375804077558</v>
      </c>
    </row>
    <row r="429" spans="1:14" x14ac:dyDescent="0.25">
      <c r="A429" s="59" t="s">
        <v>1133</v>
      </c>
      <c r="B429" s="2">
        <v>29366.262149882841</v>
      </c>
      <c r="C429" s="2">
        <v>7321.5493228097166</v>
      </c>
      <c r="D429" s="2">
        <v>1.4630000000000001</v>
      </c>
      <c r="E429" s="2">
        <v>2467.2047271512288</v>
      </c>
      <c r="F429" s="2">
        <v>1068.8112914425219</v>
      </c>
      <c r="G429" s="2">
        <v>20.01621466099277</v>
      </c>
      <c r="H429" s="2">
        <v>-795.71328950241968</v>
      </c>
      <c r="I429" s="2">
        <v>-1448.2968928331491</v>
      </c>
      <c r="J429" s="2">
        <v>509.45391715904128</v>
      </c>
      <c r="K429" s="2">
        <v>-609.26083140792434</v>
      </c>
      <c r="L429" s="2">
        <v>-1448.2968928331479</v>
      </c>
      <c r="M429" s="2">
        <v>-2100.880496163878</v>
      </c>
      <c r="N429" s="2">
        <v>-2622.9473788284622</v>
      </c>
    </row>
    <row r="430" spans="1:14" x14ac:dyDescent="0.25">
      <c r="A430" s="59" t="s">
        <v>1141</v>
      </c>
      <c r="B430" s="2">
        <v>28137.557673523272</v>
      </c>
      <c r="C430" s="2">
        <v>7319.8258670508903</v>
      </c>
      <c r="D430" s="2">
        <v>1.4630000000000001</v>
      </c>
      <c r="E430" s="2">
        <v>2059.3600241235322</v>
      </c>
      <c r="F430" s="2">
        <v>719.47632538432936</v>
      </c>
      <c r="G430" s="2">
        <v>-285.43644867007328</v>
      </c>
      <c r="H430" s="2">
        <v>-1067.0352729346091</v>
      </c>
      <c r="I430" s="2">
        <v>-1692.3143323462359</v>
      </c>
      <c r="J430" s="2">
        <v>183.52284588864859</v>
      </c>
      <c r="K430" s="2">
        <v>-888.38411310271476</v>
      </c>
      <c r="L430" s="2">
        <v>-1692.3143323462359</v>
      </c>
      <c r="M430" s="2">
        <v>-2317.593391757865</v>
      </c>
      <c r="N430" s="2">
        <v>-2817.8166392871672</v>
      </c>
    </row>
    <row r="431" spans="1:14" x14ac:dyDescent="0.25">
      <c r="A431" s="59" t="s">
        <v>1249</v>
      </c>
      <c r="B431" s="2">
        <v>29524.75937946347</v>
      </c>
      <c r="C431" s="2">
        <v>7309.6689692582868</v>
      </c>
      <c r="D431" s="2">
        <v>1.4630000000000001</v>
      </c>
      <c r="E431" s="2">
        <v>2531.9174905628711</v>
      </c>
      <c r="F431" s="2">
        <v>1125.976567731278</v>
      </c>
      <c r="G431" s="2">
        <v>71.520875607581729</v>
      </c>
      <c r="H431" s="2">
        <v>-748.61132937751518</v>
      </c>
      <c r="I431" s="2">
        <v>-1404.7170933655921</v>
      </c>
      <c r="J431" s="2">
        <v>563.60019859864042</v>
      </c>
      <c r="K431" s="2">
        <v>-561.15253966663477</v>
      </c>
      <c r="L431" s="2">
        <v>-1404.7170933655921</v>
      </c>
      <c r="M431" s="2">
        <v>-2060.822857353669</v>
      </c>
      <c r="N431" s="2">
        <v>-2585.7074685441298</v>
      </c>
    </row>
    <row r="432" spans="1:14" x14ac:dyDescent="0.25">
      <c r="A432" s="59" t="s">
        <v>1265</v>
      </c>
      <c r="B432" s="2">
        <v>27766.61369079677</v>
      </c>
      <c r="C432" s="2">
        <v>7303.3890072925624</v>
      </c>
      <c r="D432" s="2">
        <v>1.4630000000000001</v>
      </c>
      <c r="E432" s="2">
        <v>1952.1488896396929</v>
      </c>
      <c r="F432" s="2">
        <v>629.92919007794262</v>
      </c>
      <c r="G432" s="2">
        <v>-361.73558459337067</v>
      </c>
      <c r="H432" s="2">
        <v>-1133.0304093377249</v>
      </c>
      <c r="I432" s="2">
        <v>-1750.0662691332091</v>
      </c>
      <c r="J432" s="2">
        <v>101.041310253242</v>
      </c>
      <c r="K432" s="2">
        <v>-956.7344493961582</v>
      </c>
      <c r="L432" s="2">
        <v>-1750.0662691332091</v>
      </c>
      <c r="M432" s="2">
        <v>-2367.1021289286932</v>
      </c>
      <c r="N432" s="2">
        <v>-2860.7308167650799</v>
      </c>
    </row>
    <row r="433" spans="1:14" x14ac:dyDescent="0.25">
      <c r="A433" s="59" t="s">
        <v>774</v>
      </c>
      <c r="B433" s="2">
        <v>27513.620749558169</v>
      </c>
      <c r="C433" s="2">
        <v>7281.8217132264299</v>
      </c>
      <c r="D433" s="2">
        <v>1.4630000000000001</v>
      </c>
      <c r="E433" s="2">
        <v>1889.3852032929619</v>
      </c>
      <c r="F433" s="2">
        <v>579.21278664733381</v>
      </c>
      <c r="G433" s="2">
        <v>-403.41652583688659</v>
      </c>
      <c r="H433" s="2">
        <v>-1167.6837688801691</v>
      </c>
      <c r="I433" s="2">
        <v>-1779.097563314795</v>
      </c>
      <c r="J433" s="2">
        <v>55.143819989083568</v>
      </c>
      <c r="K433" s="2">
        <v>-992.99411332741784</v>
      </c>
      <c r="L433" s="2">
        <v>-1779.097563314795</v>
      </c>
      <c r="M433" s="2">
        <v>-2390.5113577494199</v>
      </c>
      <c r="N433" s="2">
        <v>-2879.642393297122</v>
      </c>
    </row>
    <row r="434" spans="1:14" x14ac:dyDescent="0.25">
      <c r="A434" s="59" t="s">
        <v>1140</v>
      </c>
      <c r="B434" s="2">
        <v>27208.804567680239</v>
      </c>
      <c r="C434" s="2">
        <v>7258.0510991572946</v>
      </c>
      <c r="D434" s="2">
        <v>1.4630000000000001</v>
      </c>
      <c r="E434" s="2">
        <v>1811.550423402786</v>
      </c>
      <c r="F434" s="2">
        <v>515.89306303706053</v>
      </c>
      <c r="G434" s="2">
        <v>-455.84995723723392</v>
      </c>
      <c r="H434" s="2">
        <v>-1211.650084117241</v>
      </c>
      <c r="I434" s="2">
        <v>-1816.2901856212461</v>
      </c>
      <c r="J434" s="2">
        <v>-2.3698811092290271</v>
      </c>
      <c r="K434" s="2">
        <v>-1038.89576940181</v>
      </c>
      <c r="L434" s="2">
        <v>-1816.2901856212461</v>
      </c>
      <c r="M434" s="2">
        <v>-2420.9302871252512</v>
      </c>
      <c r="N434" s="2">
        <v>-2904.6423683284561</v>
      </c>
    </row>
    <row r="435" spans="1:14" x14ac:dyDescent="0.25">
      <c r="A435" s="59" t="s">
        <v>777</v>
      </c>
      <c r="B435" s="2">
        <v>27673.975487307849</v>
      </c>
      <c r="C435" s="2">
        <v>7176.4062320840194</v>
      </c>
      <c r="D435" s="2">
        <v>1.4630000000000001</v>
      </c>
      <c r="E435" s="2">
        <v>2048.2522636852618</v>
      </c>
      <c r="F435" s="2">
        <v>730.44390714679321</v>
      </c>
      <c r="G435" s="2">
        <v>-257.91236025705803</v>
      </c>
      <c r="H435" s="2">
        <v>-1026.6339015711651</v>
      </c>
      <c r="I435" s="2">
        <v>-1641.6111346224509</v>
      </c>
      <c r="J435" s="2">
        <v>203.32056453140649</v>
      </c>
      <c r="K435" s="2">
        <v>-850.92612069936877</v>
      </c>
      <c r="L435" s="2">
        <v>-1641.61113462245</v>
      </c>
      <c r="M435" s="2">
        <v>-2256.5883676737349</v>
      </c>
      <c r="N435" s="2">
        <v>-2748.5701541147641</v>
      </c>
    </row>
    <row r="436" spans="1:14" x14ac:dyDescent="0.25">
      <c r="A436" s="59" t="s">
        <v>775</v>
      </c>
      <c r="B436" s="2">
        <v>27427.27061506984</v>
      </c>
      <c r="C436" s="2">
        <v>7167.07982951545</v>
      </c>
      <c r="D436" s="2">
        <v>1.4630000000000001</v>
      </c>
      <c r="E436" s="2">
        <v>1975.343708841164</v>
      </c>
      <c r="F436" s="2">
        <v>669.28320336164779</v>
      </c>
      <c r="G436" s="2">
        <v>-310.2621757479892</v>
      </c>
      <c r="H436" s="2">
        <v>-1072.1308039443741</v>
      </c>
      <c r="I436" s="2">
        <v>-1681.625706501482</v>
      </c>
      <c r="J436" s="2">
        <v>146.85900116984249</v>
      </c>
      <c r="K436" s="2">
        <v>-897.98940321377086</v>
      </c>
      <c r="L436" s="2">
        <v>-1681.6257065014811</v>
      </c>
      <c r="M436" s="2">
        <v>-2291.1206090585879</v>
      </c>
      <c r="N436" s="2">
        <v>-2778.716531104275</v>
      </c>
    </row>
    <row r="437" spans="1:14" x14ac:dyDescent="0.25">
      <c r="A437" s="59" t="s">
        <v>1142</v>
      </c>
      <c r="B437" s="2">
        <v>28621.39849747569</v>
      </c>
      <c r="C437" s="2">
        <v>7161.4506711627982</v>
      </c>
      <c r="D437" s="2">
        <v>1.4630000000000001</v>
      </c>
      <c r="E437" s="2">
        <v>2379.015494662432</v>
      </c>
      <c r="F437" s="2">
        <v>1016.091756687399</v>
      </c>
      <c r="G437" s="2">
        <v>-6.1010467938758666</v>
      </c>
      <c r="H437" s="2">
        <v>-801.13989394597866</v>
      </c>
      <c r="I437" s="2">
        <v>-1437.170971667661</v>
      </c>
      <c r="J437" s="2">
        <v>470.9222614973869</v>
      </c>
      <c r="K437" s="2">
        <v>-619.4167288826402</v>
      </c>
      <c r="L437" s="2">
        <v>-1437.1709716676601</v>
      </c>
      <c r="M437" s="2">
        <v>-2073.202049389341</v>
      </c>
      <c r="N437" s="2">
        <v>-2582.026911566687</v>
      </c>
    </row>
    <row r="438" spans="1:14" x14ac:dyDescent="0.25">
      <c r="A438" s="59" t="s">
        <v>1144</v>
      </c>
      <c r="B438" s="2">
        <v>27001.638274580779</v>
      </c>
      <c r="C438" s="2">
        <v>7159.2852161392602</v>
      </c>
      <c r="D438" s="2">
        <v>1.4630000000000001</v>
      </c>
      <c r="E438" s="2">
        <v>1841.260875387665</v>
      </c>
      <c r="F438" s="2">
        <v>555.46857659810394</v>
      </c>
      <c r="G438" s="2">
        <v>-408.87564749406653</v>
      </c>
      <c r="H438" s="2">
        <v>-1158.92115512131</v>
      </c>
      <c r="I438" s="2">
        <v>-1758.957561223106</v>
      </c>
      <c r="J438" s="2">
        <v>41.151657082280508</v>
      </c>
      <c r="K438" s="2">
        <v>-987.48218194936817</v>
      </c>
      <c r="L438" s="2">
        <v>-1758.9575612231049</v>
      </c>
      <c r="M438" s="2">
        <v>-2358.9939673249</v>
      </c>
      <c r="N438" s="2">
        <v>-2839.0230922063361</v>
      </c>
    </row>
    <row r="439" spans="1:14" x14ac:dyDescent="0.25">
      <c r="A439" s="59" t="s">
        <v>776</v>
      </c>
      <c r="B439" s="2">
        <v>28123.39773394413</v>
      </c>
      <c r="C439" s="2">
        <v>7153.069692935901</v>
      </c>
      <c r="D439" s="2">
        <v>1.4630000000000001</v>
      </c>
      <c r="E439" s="2">
        <v>2221.396218378809</v>
      </c>
      <c r="F439" s="2">
        <v>882.18680247670727</v>
      </c>
      <c r="G439" s="2">
        <v>-122.22025944986849</v>
      </c>
      <c r="H439" s="2">
        <v>-903.4257520594274</v>
      </c>
      <c r="I439" s="2">
        <v>-1528.390146147075</v>
      </c>
      <c r="J439" s="2">
        <v>346.50303611586702</v>
      </c>
      <c r="K439" s="2">
        <v>-724.86449660581457</v>
      </c>
      <c r="L439" s="2">
        <v>-1528.390146147075</v>
      </c>
      <c r="M439" s="2">
        <v>-2153.3545402347231</v>
      </c>
      <c r="N439" s="2">
        <v>-2653.32605550484</v>
      </c>
    </row>
    <row r="440" spans="1:14" x14ac:dyDescent="0.25">
      <c r="A440" s="59" t="s">
        <v>1266</v>
      </c>
      <c r="B440" s="2">
        <v>27147.22775410489</v>
      </c>
      <c r="C440" s="2">
        <v>7125.9296012285904</v>
      </c>
      <c r="D440" s="2">
        <v>1.4630000000000001</v>
      </c>
      <c r="E440" s="2">
        <v>1923.1463168063731</v>
      </c>
      <c r="F440" s="2">
        <v>630.4211856585207</v>
      </c>
      <c r="G440" s="2">
        <v>-339.12266270236802</v>
      </c>
      <c r="H440" s="2">
        <v>-1093.2123225386149</v>
      </c>
      <c r="I440" s="2">
        <v>-1696.484050407613</v>
      </c>
      <c r="J440" s="2">
        <v>113.3311331993809</v>
      </c>
      <c r="K440" s="2">
        <v>-920.84897171890043</v>
      </c>
      <c r="L440" s="2">
        <v>-1696.4840504076119</v>
      </c>
      <c r="M440" s="2">
        <v>-2299.7557782766098</v>
      </c>
      <c r="N440" s="2">
        <v>-2782.3731605718081</v>
      </c>
    </row>
    <row r="441" spans="1:14" x14ac:dyDescent="0.25">
      <c r="A441" s="59" t="s">
        <v>599</v>
      </c>
      <c r="B441" s="2">
        <v>26615.95928843979</v>
      </c>
      <c r="C441" s="2">
        <v>7093.7827055912603</v>
      </c>
      <c r="D441" s="2">
        <v>1.4630000000000001</v>
      </c>
      <c r="E441" s="2">
        <v>1778.203723888671</v>
      </c>
      <c r="F441" s="2">
        <v>510.77709110582327</v>
      </c>
      <c r="G441" s="2">
        <v>-439.79288348131189</v>
      </c>
      <c r="H441" s="2">
        <v>-1179.125085937972</v>
      </c>
      <c r="I441" s="2">
        <v>-1770.590847903301</v>
      </c>
      <c r="J441" s="2">
        <v>3.80643799268455</v>
      </c>
      <c r="K441" s="2">
        <v>-1010.134868233593</v>
      </c>
      <c r="L441" s="2">
        <v>-1770.590847903301</v>
      </c>
      <c r="M441" s="2">
        <v>-2362.0566098686299</v>
      </c>
      <c r="N441" s="2">
        <v>-2835.2292194408928</v>
      </c>
    </row>
    <row r="442" spans="1:14" x14ac:dyDescent="0.25">
      <c r="A442" s="59" t="s">
        <v>779</v>
      </c>
      <c r="B442" s="2">
        <v>27060.773974939399</v>
      </c>
      <c r="C442" s="2">
        <v>7058.1186795879667</v>
      </c>
      <c r="D442" s="2">
        <v>1.4630000000000001</v>
      </c>
      <c r="E442" s="2">
        <v>1962.139312058501</v>
      </c>
      <c r="F442" s="2">
        <v>673.53102753757685</v>
      </c>
      <c r="G442" s="2">
        <v>-292.92518585311609</v>
      </c>
      <c r="H442" s="2">
        <v>-1044.613351823655</v>
      </c>
      <c r="I442" s="2">
        <v>-1645.963884600086</v>
      </c>
      <c r="J442" s="2">
        <v>158.08771372920731</v>
      </c>
      <c r="K442" s="2">
        <v>-872.79891388753185</v>
      </c>
      <c r="L442" s="2">
        <v>-1645.963884600086</v>
      </c>
      <c r="M442" s="2">
        <v>-2247.3144173765181</v>
      </c>
      <c r="N442" s="2">
        <v>-2728.3948435976631</v>
      </c>
    </row>
    <row r="443" spans="1:14" x14ac:dyDescent="0.25">
      <c r="A443" s="59" t="s">
        <v>780</v>
      </c>
      <c r="B443" s="2">
        <v>26153.267780930761</v>
      </c>
      <c r="C443" s="2">
        <v>7021.0553927499132</v>
      </c>
      <c r="D443" s="2">
        <v>1.4630000000000001</v>
      </c>
      <c r="E443" s="2">
        <v>1696.7005342270079</v>
      </c>
      <c r="F443" s="2">
        <v>451.30683037316157</v>
      </c>
      <c r="G443" s="2">
        <v>-482.73844751722299</v>
      </c>
      <c r="H443" s="2">
        <v>-1209.2181080986329</v>
      </c>
      <c r="I443" s="2">
        <v>-1790.401836563761</v>
      </c>
      <c r="J443" s="2">
        <v>-46.850651168376316</v>
      </c>
      <c r="K443" s="2">
        <v>-1043.165614251453</v>
      </c>
      <c r="L443" s="2">
        <v>-1790.4018365637601</v>
      </c>
      <c r="M443" s="2">
        <v>-2371.5855650288891</v>
      </c>
      <c r="N443" s="2">
        <v>-2836.5325478009909</v>
      </c>
    </row>
    <row r="444" spans="1:14" x14ac:dyDescent="0.25">
      <c r="A444" s="59" t="s">
        <v>707</v>
      </c>
      <c r="B444" s="2">
        <v>27915.926658197801</v>
      </c>
      <c r="C444" s="2">
        <v>7019.2728350771686</v>
      </c>
      <c r="D444" s="2">
        <v>1.4630000000000001</v>
      </c>
      <c r="E444" s="2">
        <v>2286.0360509887651</v>
      </c>
      <c r="F444" s="2">
        <v>956.70621012220272</v>
      </c>
      <c r="G444" s="2">
        <v>-40.29117052771835</v>
      </c>
      <c r="H444" s="2">
        <v>-815.73357769987979</v>
      </c>
      <c r="I444" s="2">
        <v>-1436.087503437609</v>
      </c>
      <c r="J444" s="2">
        <v>424.9742737755796</v>
      </c>
      <c r="K444" s="2">
        <v>-638.48959891767026</v>
      </c>
      <c r="L444" s="2">
        <v>-1436.0875034376079</v>
      </c>
      <c r="M444" s="2">
        <v>-2056.441429175336</v>
      </c>
      <c r="N444" s="2">
        <v>-2552.7245697655198</v>
      </c>
    </row>
    <row r="445" spans="1:14" x14ac:dyDescent="0.25">
      <c r="A445" s="59" t="s">
        <v>1267</v>
      </c>
      <c r="B445" s="2">
        <v>29338.99532554972</v>
      </c>
      <c r="C445" s="2">
        <v>6995.7467661759392</v>
      </c>
      <c r="D445" s="2">
        <v>1.4630000000000001</v>
      </c>
      <c r="E445" s="2">
        <v>2783.9183423406348</v>
      </c>
      <c r="F445" s="2">
        <v>1386.8233268382669</v>
      </c>
      <c r="G445" s="2">
        <v>339.00206521149079</v>
      </c>
      <c r="H445" s="2">
        <v>-475.97002716488993</v>
      </c>
      <c r="I445" s="2">
        <v>-1127.947701065995</v>
      </c>
      <c r="J445" s="2">
        <v>827.98532063732</v>
      </c>
      <c r="K445" s="2">
        <v>-289.69069176457378</v>
      </c>
      <c r="L445" s="2">
        <v>-1127.947701065995</v>
      </c>
      <c r="M445" s="2">
        <v>-1779.9253749671</v>
      </c>
      <c r="N445" s="2">
        <v>-2301.507514087984</v>
      </c>
    </row>
    <row r="446" spans="1:14" x14ac:dyDescent="0.25">
      <c r="A446" s="59" t="s">
        <v>1268</v>
      </c>
      <c r="B446" s="2">
        <v>30217.16016378874</v>
      </c>
      <c r="C446" s="2">
        <v>6935.7155663973017</v>
      </c>
      <c r="D446" s="2">
        <v>1.4630000000000001</v>
      </c>
      <c r="E446" s="2">
        <v>3136.6711548656122</v>
      </c>
      <c r="F446" s="2">
        <v>1697.758766113767</v>
      </c>
      <c r="G446" s="2">
        <v>618.57447454988323</v>
      </c>
      <c r="H446" s="2">
        <v>-220.7910855553591</v>
      </c>
      <c r="I446" s="2">
        <v>-892.28353363955375</v>
      </c>
      <c r="J446" s="2">
        <v>1122.193810613029</v>
      </c>
      <c r="K446" s="2">
        <v>-28.936100388446899</v>
      </c>
      <c r="L446" s="2">
        <v>-892.28353363955375</v>
      </c>
      <c r="M446" s="2">
        <v>-1563.7759817237479</v>
      </c>
      <c r="N446" s="2">
        <v>-2100.969940191103</v>
      </c>
    </row>
    <row r="447" spans="1:14" x14ac:dyDescent="0.25">
      <c r="A447" s="59" t="s">
        <v>783</v>
      </c>
      <c r="B447" s="2">
        <v>26654.860029101052</v>
      </c>
      <c r="C447" s="2">
        <v>6844.5444784214169</v>
      </c>
      <c r="D447" s="2">
        <v>1.4630000000000001</v>
      </c>
      <c r="E447" s="2">
        <v>2040.4088646122659</v>
      </c>
      <c r="F447" s="2">
        <v>771.12981560745538</v>
      </c>
      <c r="G447" s="2">
        <v>-180.82947114615399</v>
      </c>
      <c r="H447" s="2">
        <v>-921.24224973229411</v>
      </c>
      <c r="I447" s="2">
        <v>-1513.572472601207</v>
      </c>
      <c r="J447" s="2">
        <v>263.41819600553117</v>
      </c>
      <c r="K447" s="2">
        <v>-752.00504319831816</v>
      </c>
      <c r="L447" s="2">
        <v>-1513.5724726012061</v>
      </c>
      <c r="M447" s="2">
        <v>-2105.902695470118</v>
      </c>
      <c r="N447" s="2">
        <v>-2579.766873765248</v>
      </c>
    </row>
    <row r="448" spans="1:14" x14ac:dyDescent="0.25">
      <c r="A448" s="59" t="s">
        <v>1148</v>
      </c>
      <c r="B448" s="2">
        <v>27619.2133736549</v>
      </c>
      <c r="C448" s="2">
        <v>6819.8814639140573</v>
      </c>
      <c r="D448" s="2">
        <v>1.4630000000000001</v>
      </c>
      <c r="E448" s="2">
        <v>2386.5229939709111</v>
      </c>
      <c r="F448" s="2">
        <v>1071.322357130201</v>
      </c>
      <c r="G448" s="2">
        <v>84.921879499668648</v>
      </c>
      <c r="H448" s="2">
        <v>-682.27849199074535</v>
      </c>
      <c r="I448" s="2">
        <v>-1296.0387891830769</v>
      </c>
      <c r="J448" s="2">
        <v>545.24210239391778</v>
      </c>
      <c r="K448" s="2">
        <v>-506.91840707865049</v>
      </c>
      <c r="L448" s="2">
        <v>-1296.038789183076</v>
      </c>
      <c r="M448" s="2">
        <v>-1909.799086375408</v>
      </c>
      <c r="N448" s="2">
        <v>-2400.8073241292718</v>
      </c>
    </row>
    <row r="449" spans="1:14" x14ac:dyDescent="0.25">
      <c r="A449" s="59" t="s">
        <v>959</v>
      </c>
      <c r="B449" s="2">
        <v>27497.665123006838</v>
      </c>
      <c r="C449" s="2">
        <v>6583.9096911845681</v>
      </c>
      <c r="D449" s="2">
        <v>1.4630000000000001</v>
      </c>
      <c r="E449" s="2">
        <v>2581.978683151046</v>
      </c>
      <c r="F449" s="2">
        <v>1272.5660582459579</v>
      </c>
      <c r="G449" s="2">
        <v>290.50658956714233</v>
      </c>
      <c r="H449" s="2">
        <v>-473.31744162749243</v>
      </c>
      <c r="I449" s="2">
        <v>-1084.3766665831999</v>
      </c>
      <c r="J449" s="2">
        <v>748.80100828392369</v>
      </c>
      <c r="K449" s="2">
        <v>-298.72909164014618</v>
      </c>
      <c r="L449" s="2">
        <v>-1084.376666583199</v>
      </c>
      <c r="M449" s="2">
        <v>-1695.4358915389071</v>
      </c>
      <c r="N449" s="2">
        <v>-2184.2832715034729</v>
      </c>
    </row>
    <row r="450" spans="1:14" x14ac:dyDescent="0.25">
      <c r="A450" s="59" t="s">
        <v>152</v>
      </c>
      <c r="B450" s="2">
        <v>24769.156291999279</v>
      </c>
      <c r="C450" s="2">
        <v>6483.1342789200426</v>
      </c>
      <c r="D450" s="2">
        <v>1.4630000000000001</v>
      </c>
      <c r="E450" s="2">
        <v>1773.2511517463829</v>
      </c>
      <c r="F450" s="2">
        <v>593.76751879403582</v>
      </c>
      <c r="G450" s="2">
        <v>-290.84520592022358</v>
      </c>
      <c r="H450" s="2">
        <v>-978.87732514242543</v>
      </c>
      <c r="I450" s="2">
        <v>-1529.3030205201881</v>
      </c>
      <c r="J450" s="2">
        <v>121.9740656130989</v>
      </c>
      <c r="K450" s="2">
        <v>-821.61284074877858</v>
      </c>
      <c r="L450" s="2">
        <v>-1529.3030205201869</v>
      </c>
      <c r="M450" s="2">
        <v>-2079.7287158979489</v>
      </c>
      <c r="N450" s="2">
        <v>-2520.0692722001581</v>
      </c>
    </row>
    <row r="451" spans="1:14" x14ac:dyDescent="0.25">
      <c r="A451" s="59" t="s">
        <v>787</v>
      </c>
      <c r="B451" s="2">
        <v>27022.87987483602</v>
      </c>
      <c r="C451" s="2">
        <v>6341.8881509044659</v>
      </c>
      <c r="D451" s="2">
        <v>1.4630000000000001</v>
      </c>
      <c r="E451" s="2">
        <v>2665.7384740408738</v>
      </c>
      <c r="F451" s="2">
        <v>1378.934670477254</v>
      </c>
      <c r="G451" s="2">
        <v>413.83181780453918</v>
      </c>
      <c r="H451" s="2">
        <v>-336.8037342742391</v>
      </c>
      <c r="I451" s="2">
        <v>-937.3121759372616</v>
      </c>
      <c r="J451" s="2">
        <v>864.21314905180679</v>
      </c>
      <c r="K451" s="2">
        <v>-165.22989379909001</v>
      </c>
      <c r="L451" s="2">
        <v>-937.3121759372616</v>
      </c>
      <c r="M451" s="2">
        <v>-1537.8206176002841</v>
      </c>
      <c r="N451" s="2">
        <v>-2018.227370930703</v>
      </c>
    </row>
    <row r="452" spans="1:14" x14ac:dyDescent="0.25">
      <c r="A452" s="59" t="s">
        <v>1038</v>
      </c>
      <c r="B452" s="2">
        <v>12190.66536063493</v>
      </c>
      <c r="C452" s="2">
        <v>5599.2178944886873</v>
      </c>
      <c r="D452" s="2">
        <v>1.4630000000000001</v>
      </c>
      <c r="E452" s="2">
        <v>-1535.6627742770429</v>
      </c>
      <c r="F452" s="2">
        <v>-2116.1706485929931</v>
      </c>
      <c r="G452" s="2">
        <v>-2551.5515543299539</v>
      </c>
      <c r="H452" s="2">
        <v>-2890.1811476809248</v>
      </c>
      <c r="I452" s="2">
        <v>-3161.0848223617008</v>
      </c>
      <c r="J452" s="2">
        <v>-2348.3737983193719</v>
      </c>
      <c r="K452" s="2">
        <v>-2812.7800977721308</v>
      </c>
      <c r="L452" s="2">
        <v>-3161.0848223617008</v>
      </c>
      <c r="M452" s="2">
        <v>-3431.9884970424769</v>
      </c>
      <c r="N452" s="2">
        <v>-3648.7114367870981</v>
      </c>
    </row>
    <row r="453" spans="1:14" x14ac:dyDescent="0.25">
      <c r="A453" s="59" t="s">
        <v>654</v>
      </c>
      <c r="B453" s="2">
        <v>46866.009603350147</v>
      </c>
      <c r="C453" s="2">
        <v>5482.2875560442326</v>
      </c>
      <c r="D453" s="2">
        <v>1.4630000000000001</v>
      </c>
      <c r="E453" s="2">
        <v>10139.715645072491</v>
      </c>
      <c r="F453" s="2">
        <v>7908.00090205581</v>
      </c>
      <c r="G453" s="2">
        <v>6234.214844793305</v>
      </c>
      <c r="H453" s="2">
        <v>4932.3812447002456</v>
      </c>
      <c r="I453" s="2">
        <v>3890.914364625798</v>
      </c>
      <c r="J453" s="2">
        <v>7015.3150048491416</v>
      </c>
      <c r="K453" s="2">
        <v>5229.943210435802</v>
      </c>
      <c r="L453" s="2">
        <v>3890.914364625798</v>
      </c>
      <c r="M453" s="2">
        <v>2849.44748455135</v>
      </c>
      <c r="N453" s="2">
        <v>2016.2739804917919</v>
      </c>
    </row>
    <row r="454" spans="1:14" x14ac:dyDescent="0.25">
      <c r="A454" s="59" t="s">
        <v>1058</v>
      </c>
      <c r="B454" s="2">
        <v>16286.89901680094</v>
      </c>
      <c r="C454" s="2">
        <v>4295.0349217177099</v>
      </c>
      <c r="D454" s="2">
        <v>1.4630000000000001</v>
      </c>
      <c r="E454" s="2">
        <v>1133.931417215937</v>
      </c>
      <c r="F454" s="2">
        <v>358.36479736827278</v>
      </c>
      <c r="G454" s="2">
        <v>-223.31016751747481</v>
      </c>
      <c r="H454" s="2">
        <v>-675.72402909527864</v>
      </c>
      <c r="I454" s="2">
        <v>-1037.655118357522</v>
      </c>
      <c r="J454" s="2">
        <v>48.13814942920817</v>
      </c>
      <c r="K454" s="2">
        <v>-572.31514644892331</v>
      </c>
      <c r="L454" s="2">
        <v>-1037.655118357522</v>
      </c>
      <c r="M454" s="2">
        <v>-1399.586207619765</v>
      </c>
      <c r="N454" s="2">
        <v>-1689.131079029559</v>
      </c>
    </row>
    <row r="455" spans="1:14" x14ac:dyDescent="0.25">
      <c r="A455" s="59" t="s">
        <v>790</v>
      </c>
      <c r="B455" s="2">
        <v>42312.227581208332</v>
      </c>
      <c r="C455" s="2">
        <v>3713.708201069931</v>
      </c>
      <c r="D455" s="2">
        <v>1.4630000000000001</v>
      </c>
      <c r="E455" s="2">
        <v>10390.367659332849</v>
      </c>
      <c r="F455" s="2">
        <v>8375.4996792753045</v>
      </c>
      <c r="G455" s="2">
        <v>6864.3486942321524</v>
      </c>
      <c r="H455" s="2">
        <v>5689.0090391985859</v>
      </c>
      <c r="I455" s="2">
        <v>4748.7373151717356</v>
      </c>
      <c r="J455" s="2">
        <v>7569.5524872522919</v>
      </c>
      <c r="K455" s="2">
        <v>5957.6581032062604</v>
      </c>
      <c r="L455" s="2">
        <v>4748.7373151717356</v>
      </c>
      <c r="M455" s="2">
        <v>3808.465591144884</v>
      </c>
      <c r="N455" s="2">
        <v>3056.2482119234019</v>
      </c>
    </row>
    <row r="456" spans="1:14" x14ac:dyDescent="0.25">
      <c r="A456" s="59" t="s">
        <v>726</v>
      </c>
      <c r="B456" s="2">
        <v>10348.6149767057</v>
      </c>
      <c r="C456" s="2">
        <v>3152.162878847535</v>
      </c>
      <c r="D456" s="2">
        <v>1.4630000000000001</v>
      </c>
      <c r="E456" s="2">
        <v>297.37544672103189</v>
      </c>
      <c r="F456" s="2">
        <v>-195.41574264590599</v>
      </c>
      <c r="G456" s="2">
        <v>-565.00913467110968</v>
      </c>
      <c r="H456" s="2">
        <v>-852.47066180182355</v>
      </c>
      <c r="I456" s="2">
        <v>-1082.4398835063951</v>
      </c>
      <c r="J456" s="2">
        <v>-392.53221839268099</v>
      </c>
      <c r="K456" s="2">
        <v>-786.76516988623143</v>
      </c>
      <c r="L456" s="2">
        <v>-1082.4398835063939</v>
      </c>
      <c r="M456" s="2">
        <v>-1312.409105210965</v>
      </c>
      <c r="N456" s="2">
        <v>-1496.3844825746221</v>
      </c>
    </row>
    <row r="457" spans="1:14" x14ac:dyDescent="0.25">
      <c r="A457" s="59" t="s">
        <v>615</v>
      </c>
      <c r="B457" s="2">
        <v>4258.358005956783</v>
      </c>
      <c r="C457" s="2">
        <v>1130.8251262789579</v>
      </c>
      <c r="D457" s="2">
        <v>1.4630000000000001</v>
      </c>
      <c r="E457" s="2">
        <v>288.62754237330302</v>
      </c>
      <c r="F457" s="2">
        <v>85.848589708694135</v>
      </c>
      <c r="G457" s="2">
        <v>-66.235624789762369</v>
      </c>
      <c r="H457" s="2">
        <v>-184.5233471774508</v>
      </c>
      <c r="I457" s="2">
        <v>-279.15352508760162</v>
      </c>
      <c r="J457" s="2">
        <v>4.7370086428506966</v>
      </c>
      <c r="K457" s="2">
        <v>-157.48615348883621</v>
      </c>
      <c r="L457" s="2">
        <v>-279.15352508760151</v>
      </c>
      <c r="M457" s="2">
        <v>-373.78370299775219</v>
      </c>
      <c r="N457" s="2">
        <v>-449.48784532587268</v>
      </c>
    </row>
    <row r="458" spans="1:14" x14ac:dyDescent="0.25">
      <c r="A458" s="59" t="s">
        <v>792</v>
      </c>
      <c r="B458" s="2">
        <v>28226.377922909509</v>
      </c>
      <c r="C458" s="2">
        <v>1016.2832617938381</v>
      </c>
      <c r="D458" s="2">
        <v>1.4630000000000001</v>
      </c>
      <c r="E458" s="2">
        <v>8392.5093791759973</v>
      </c>
      <c r="F458" s="2">
        <v>7048.3961447517368</v>
      </c>
      <c r="G458" s="2">
        <v>6040.3112189335397</v>
      </c>
      <c r="H458" s="2">
        <v>5256.2451655193863</v>
      </c>
      <c r="I458" s="2">
        <v>4628.9923227880636</v>
      </c>
      <c r="J458" s="2">
        <v>6510.7508509820318</v>
      </c>
      <c r="K458" s="2">
        <v>5435.4602634426219</v>
      </c>
      <c r="L458" s="2">
        <v>4628.9923227880636</v>
      </c>
      <c r="M458" s="2">
        <v>4001.7394800567408</v>
      </c>
      <c r="N458" s="2">
        <v>3499.937205871684</v>
      </c>
    </row>
    <row r="459" spans="1:14" x14ac:dyDescent="0.25">
      <c r="A459" s="59" t="s">
        <v>1062</v>
      </c>
      <c r="B459" s="2">
        <v>3209.56253943211</v>
      </c>
      <c r="C459" s="2">
        <v>804.58131975988158</v>
      </c>
      <c r="D459" s="2">
        <v>1.4630000000000001</v>
      </c>
      <c r="E459" s="2">
        <v>265.27286005082192</v>
      </c>
      <c r="F459" s="2">
        <v>112.4365486492928</v>
      </c>
      <c r="G459" s="2">
        <v>-2.190684901853956</v>
      </c>
      <c r="H459" s="2">
        <v>-91.345199886079286</v>
      </c>
      <c r="I459" s="2">
        <v>-162.6688118734595</v>
      </c>
      <c r="J459" s="2">
        <v>51.302024088681378</v>
      </c>
      <c r="K459" s="2">
        <v>-70.967025032541983</v>
      </c>
      <c r="L459" s="2">
        <v>-162.66881187345939</v>
      </c>
      <c r="M459" s="2">
        <v>-233.99242386083961</v>
      </c>
      <c r="N459" s="2">
        <v>-291.05131345074381</v>
      </c>
    </row>
    <row r="460" spans="1:14" x14ac:dyDescent="0.25">
      <c r="A460" s="59" t="s">
        <v>1046</v>
      </c>
      <c r="B460" s="2">
        <v>597.75360944998749</v>
      </c>
      <c r="C460" s="2">
        <v>287.52371114170921</v>
      </c>
      <c r="D460" s="2">
        <v>1.4630000000000001</v>
      </c>
      <c r="E460" s="2">
        <v>-88.272507991713326</v>
      </c>
      <c r="F460" s="2">
        <v>-116.7369655845699</v>
      </c>
      <c r="G460" s="2">
        <v>-138.08530877921231</v>
      </c>
      <c r="H460" s="2">
        <v>-154.68957570837861</v>
      </c>
      <c r="I460" s="2">
        <v>-167.97298925171171</v>
      </c>
      <c r="J460" s="2">
        <v>-128.1227486217125</v>
      </c>
      <c r="K460" s="2">
        <v>-150.89431469599771</v>
      </c>
      <c r="L460" s="2">
        <v>-167.97298925171171</v>
      </c>
      <c r="M460" s="2">
        <v>-181.25640279504469</v>
      </c>
      <c r="N460" s="2">
        <v>-191.88313362971121</v>
      </c>
    </row>
    <row r="461" spans="1:14" x14ac:dyDescent="0.25">
      <c r="A461" s="59" t="s">
        <v>1143</v>
      </c>
      <c r="B461" s="2">
        <v>775.04840657483965</v>
      </c>
      <c r="C461" s="2">
        <v>206.52047637470741</v>
      </c>
      <c r="D461" s="2">
        <v>1.4630000000000001</v>
      </c>
      <c r="E461" s="2">
        <v>51.828992483572478</v>
      </c>
      <c r="F461" s="2">
        <v>14.921925503818221</v>
      </c>
      <c r="G461" s="2">
        <v>-12.75837473099747</v>
      </c>
      <c r="H461" s="2">
        <v>-34.287497135854117</v>
      </c>
      <c r="I461" s="2">
        <v>-51.510795059739451</v>
      </c>
      <c r="J461" s="2">
        <v>0.15909871191652769</v>
      </c>
      <c r="K461" s="2">
        <v>-29.36655487188688</v>
      </c>
      <c r="L461" s="2">
        <v>-51.510795059739451</v>
      </c>
      <c r="M461" s="2">
        <v>-68.734092983624777</v>
      </c>
      <c r="N461" s="2">
        <v>-82.512731322733032</v>
      </c>
    </row>
    <row r="462" spans="1:14" x14ac:dyDescent="0.25">
      <c r="A462" s="59" t="s">
        <v>660</v>
      </c>
      <c r="B462" s="2">
        <v>69632.532684417791</v>
      </c>
      <c r="C462" s="2">
        <v>132.16042304315701</v>
      </c>
      <c r="D462" s="2">
        <v>1.4630000000000001</v>
      </c>
      <c r="E462" s="2">
        <v>23078.683805096109</v>
      </c>
      <c r="F462" s="2">
        <v>19762.848915361919</v>
      </c>
      <c r="G462" s="2">
        <v>17275.972748061289</v>
      </c>
      <c r="H462" s="2">
        <v>15341.735729049689</v>
      </c>
      <c r="I462" s="2">
        <v>13794.3461138404</v>
      </c>
      <c r="J462" s="2">
        <v>18436.514959468252</v>
      </c>
      <c r="K462" s="2">
        <v>15783.847047680911</v>
      </c>
      <c r="L462" s="2">
        <v>13794.3461138404</v>
      </c>
      <c r="M462" s="2">
        <v>12246.95649863112</v>
      </c>
      <c r="N462" s="2">
        <v>11009.044806463689</v>
      </c>
    </row>
    <row r="463" spans="1:14" x14ac:dyDescent="0.25">
      <c r="A463" s="59" t="s">
        <v>1149</v>
      </c>
      <c r="B463" s="2">
        <v>491.27009641861167</v>
      </c>
      <c r="C463" s="2">
        <v>129.22913524870481</v>
      </c>
      <c r="D463" s="2">
        <v>1.4630000000000001</v>
      </c>
      <c r="E463" s="2">
        <v>34.527563557499057</v>
      </c>
      <c r="F463" s="2">
        <v>11.13374944232706</v>
      </c>
      <c r="G463" s="2">
        <v>-6.4116111440519177</v>
      </c>
      <c r="H463" s="2">
        <v>-20.05800271123557</v>
      </c>
      <c r="I463" s="2">
        <v>-30.975115964982511</v>
      </c>
      <c r="J463" s="2">
        <v>1.776223796258279</v>
      </c>
      <c r="K463" s="2">
        <v>-16.938827495879291</v>
      </c>
      <c r="L463" s="2">
        <v>-30.975115964982489</v>
      </c>
      <c r="M463" s="2">
        <v>-41.892229218729433</v>
      </c>
      <c r="N463" s="2">
        <v>-50.625919821726967</v>
      </c>
    </row>
    <row r="464" spans="1:14" x14ac:dyDescent="0.25">
      <c r="A464" s="59" t="s">
        <v>78</v>
      </c>
      <c r="B464" s="2">
        <v>516.99555747232205</v>
      </c>
      <c r="C464" s="2">
        <v>127.2179495382338</v>
      </c>
      <c r="D464" s="2">
        <v>1.4630000000000001</v>
      </c>
      <c r="E464" s="2">
        <v>45.113902952540272</v>
      </c>
      <c r="F464" s="2">
        <v>20.4950668824297</v>
      </c>
      <c r="G464" s="2">
        <v>2.030939829846758</v>
      </c>
      <c r="H464" s="2">
        <v>-12.33004787771775</v>
      </c>
      <c r="I464" s="2">
        <v>-23.81883804376935</v>
      </c>
      <c r="J464" s="2">
        <v>10.64753245438548</v>
      </c>
      <c r="K464" s="2">
        <v>-9.0475364017029847</v>
      </c>
      <c r="L464" s="2">
        <v>-23.818838043769329</v>
      </c>
      <c r="M464" s="2">
        <v>-35.307628209820933</v>
      </c>
      <c r="N464" s="2">
        <v>-44.49866034266222</v>
      </c>
    </row>
    <row r="465" spans="1:14" x14ac:dyDescent="0.25">
      <c r="A465" s="59" t="s">
        <v>1044</v>
      </c>
      <c r="B465" s="2">
        <v>463.61456735791938</v>
      </c>
      <c r="C465" s="2">
        <v>121.3139367230165</v>
      </c>
      <c r="D465" s="2">
        <v>1.4630000000000001</v>
      </c>
      <c r="E465" s="2">
        <v>33.224252396289913</v>
      </c>
      <c r="F465" s="2">
        <v>11.147368236388999</v>
      </c>
      <c r="G465" s="2">
        <v>-5.4102948835366931</v>
      </c>
      <c r="H465" s="2">
        <v>-18.28847731014557</v>
      </c>
      <c r="I465" s="2">
        <v>-28.591023251432659</v>
      </c>
      <c r="J465" s="2">
        <v>2.3166145724286338</v>
      </c>
      <c r="K465" s="2">
        <v>-15.34489275549211</v>
      </c>
      <c r="L465" s="2">
        <v>-28.591023251432659</v>
      </c>
      <c r="M465" s="2">
        <v>-38.893569192719752</v>
      </c>
      <c r="N465" s="2">
        <v>-47.135605945749433</v>
      </c>
    </row>
    <row r="466" spans="1:14" x14ac:dyDescent="0.25">
      <c r="A466" s="59" t="s">
        <v>970</v>
      </c>
      <c r="B466" s="2">
        <v>19.468679806336642</v>
      </c>
      <c r="C466" s="2">
        <v>0.60751085483373823</v>
      </c>
      <c r="D466" s="2">
        <v>1.4630000000000001</v>
      </c>
      <c r="E466" s="2">
        <v>5.8820490806118091</v>
      </c>
      <c r="F466" s="2">
        <v>4.9549690898338739</v>
      </c>
      <c r="G466" s="2">
        <v>4.259659096750422</v>
      </c>
      <c r="H466" s="2">
        <v>3.7188624354632931</v>
      </c>
      <c r="I466" s="2">
        <v>3.2862251064335899</v>
      </c>
      <c r="J466" s="2">
        <v>4.584137093522699</v>
      </c>
      <c r="K466" s="2">
        <v>3.8424731009003512</v>
      </c>
      <c r="L466" s="2">
        <v>3.2862251064335899</v>
      </c>
      <c r="M466" s="2">
        <v>2.8535877774038871</v>
      </c>
      <c r="N466" s="2">
        <v>2.5074779141801238</v>
      </c>
    </row>
    <row r="467" spans="1:14" x14ac:dyDescent="0.25">
      <c r="A467" s="59" t="s">
        <v>990</v>
      </c>
      <c r="B467" s="2">
        <v>9.8306970248649748</v>
      </c>
      <c r="C467" s="2">
        <v>0</v>
      </c>
      <c r="D467" s="2">
        <v>1.4630000000000001</v>
      </c>
      <c r="E467" s="2">
        <v>3.2768990082883249</v>
      </c>
      <c r="F467" s="2">
        <v>2.8087705785328501</v>
      </c>
      <c r="G467" s="2">
        <v>2.4576742562162441</v>
      </c>
      <c r="H467" s="2">
        <v>2.1845993388588831</v>
      </c>
      <c r="I467" s="2">
        <v>1.966139404972995</v>
      </c>
      <c r="J467" s="2">
        <v>2.6215192066306598</v>
      </c>
      <c r="K467" s="2">
        <v>2.2470164628262799</v>
      </c>
      <c r="L467" s="2">
        <v>1.966139404972995</v>
      </c>
      <c r="M467" s="2">
        <v>1.7476794710871071</v>
      </c>
      <c r="N467" s="2">
        <v>1.572911523978396</v>
      </c>
    </row>
    <row r="468" spans="1:14" x14ac:dyDescent="0.25">
      <c r="A468" s="59" t="s">
        <v>1283</v>
      </c>
      <c r="B468" s="2">
        <v>0</v>
      </c>
      <c r="C468" s="2">
        <v>0</v>
      </c>
      <c r="D468" s="2">
        <v>1.4630000000000001</v>
      </c>
      <c r="E468" s="2">
        <v>0</v>
      </c>
      <c r="F468" s="2">
        <v>0</v>
      </c>
      <c r="G468" s="2">
        <v>0</v>
      </c>
      <c r="H468" s="2">
        <v>0</v>
      </c>
      <c r="I468" s="2">
        <v>0</v>
      </c>
      <c r="J468" s="2">
        <v>0</v>
      </c>
      <c r="K468" s="2">
        <v>0</v>
      </c>
      <c r="L468" s="2">
        <v>0</v>
      </c>
      <c r="M468" s="2">
        <v>0</v>
      </c>
      <c r="N468" s="2">
        <v>0</v>
      </c>
    </row>
    <row r="469" spans="1:14" x14ac:dyDescent="0.25">
      <c r="A469" s="59" t="s">
        <v>1136</v>
      </c>
      <c r="B469" s="2">
        <v>0</v>
      </c>
      <c r="C469" s="2">
        <v>0</v>
      </c>
      <c r="D469" s="2">
        <v>1.4630000000000001</v>
      </c>
      <c r="E469" s="2">
        <v>0</v>
      </c>
      <c r="F469" s="2">
        <v>0</v>
      </c>
      <c r="G469" s="2">
        <v>0</v>
      </c>
      <c r="H469" s="2">
        <v>0</v>
      </c>
      <c r="I469" s="2">
        <v>0</v>
      </c>
      <c r="J469" s="2">
        <v>0</v>
      </c>
      <c r="K469" s="2">
        <v>0</v>
      </c>
      <c r="L469" s="2">
        <v>0</v>
      </c>
      <c r="M469" s="2">
        <v>0</v>
      </c>
      <c r="N469" s="2">
        <v>0</v>
      </c>
    </row>
    <row r="470" spans="1:14" x14ac:dyDescent="0.25">
      <c r="A470" s="59" t="s">
        <v>1150</v>
      </c>
      <c r="B470" s="2">
        <v>0</v>
      </c>
      <c r="C470" s="2">
        <v>0</v>
      </c>
      <c r="D470" s="2">
        <v>1.4630000000000001</v>
      </c>
      <c r="E470" s="2">
        <v>0</v>
      </c>
      <c r="F470" s="2">
        <v>0</v>
      </c>
      <c r="G470" s="2">
        <v>0</v>
      </c>
      <c r="H470" s="2">
        <v>0</v>
      </c>
      <c r="I470" s="2">
        <v>0</v>
      </c>
      <c r="J470" s="2">
        <v>0</v>
      </c>
      <c r="K470" s="2">
        <v>0</v>
      </c>
      <c r="L470" s="2">
        <v>0</v>
      </c>
      <c r="M470" s="2">
        <v>0</v>
      </c>
      <c r="N470" s="2">
        <v>0</v>
      </c>
    </row>
    <row r="471" spans="1:14" x14ac:dyDescent="0.25">
      <c r="A471" s="59" t="s">
        <v>1298</v>
      </c>
      <c r="B471" s="2"/>
      <c r="C471" s="2"/>
      <c r="D471" s="2">
        <v>1.4630000000000001</v>
      </c>
      <c r="E471" s="2"/>
      <c r="F471" s="2"/>
      <c r="G471" s="2"/>
      <c r="H471" s="2"/>
      <c r="I471" s="2"/>
      <c r="J471" s="2"/>
      <c r="K471" s="2"/>
      <c r="L471" s="2"/>
      <c r="M471" s="2"/>
      <c r="N471" s="2"/>
    </row>
    <row r="472" spans="1:14" x14ac:dyDescent="0.25">
      <c r="A472" s="59" t="s">
        <v>1151</v>
      </c>
      <c r="B472" s="2">
        <v>0</v>
      </c>
      <c r="C472" s="2">
        <v>0</v>
      </c>
      <c r="D472" s="2">
        <v>1.4630000000000001</v>
      </c>
      <c r="E472" s="2">
        <v>0</v>
      </c>
      <c r="F472" s="2">
        <v>0</v>
      </c>
      <c r="G472" s="2">
        <v>0</v>
      </c>
      <c r="H472" s="2">
        <v>0</v>
      </c>
      <c r="I472" s="2">
        <v>0</v>
      </c>
      <c r="J472" s="2">
        <v>0</v>
      </c>
      <c r="K472" s="2">
        <v>0</v>
      </c>
      <c r="L472" s="2">
        <v>0</v>
      </c>
      <c r="M472" s="2">
        <v>0</v>
      </c>
      <c r="N472" s="2">
        <v>0</v>
      </c>
    </row>
    <row r="473" spans="1:14" x14ac:dyDescent="0.25">
      <c r="A473" s="59" t="s">
        <v>1243</v>
      </c>
      <c r="B473" s="2">
        <v>0</v>
      </c>
      <c r="C473" s="2">
        <v>0</v>
      </c>
      <c r="D473" s="2">
        <v>1.4630000000000001</v>
      </c>
      <c r="E473" s="2">
        <v>0</v>
      </c>
      <c r="F473" s="2">
        <v>0</v>
      </c>
      <c r="G473" s="2">
        <v>0</v>
      </c>
      <c r="H473" s="2">
        <v>0</v>
      </c>
      <c r="I473" s="2">
        <v>0</v>
      </c>
      <c r="J473" s="2">
        <v>0</v>
      </c>
      <c r="K473" s="2">
        <v>0</v>
      </c>
      <c r="L473" s="2">
        <v>0</v>
      </c>
      <c r="M473" s="2">
        <v>0</v>
      </c>
      <c r="N473" s="2">
        <v>0</v>
      </c>
    </row>
    <row r="474" spans="1:14" x14ac:dyDescent="0.25">
      <c r="A474" s="59" t="s">
        <v>1152</v>
      </c>
      <c r="B474" s="2">
        <v>0</v>
      </c>
      <c r="C474" s="2">
        <v>0</v>
      </c>
      <c r="D474" s="2">
        <v>1.4630000000000001</v>
      </c>
      <c r="E474" s="2">
        <v>0</v>
      </c>
      <c r="F474" s="2">
        <v>0</v>
      </c>
      <c r="G474" s="2">
        <v>0</v>
      </c>
      <c r="H474" s="2">
        <v>0</v>
      </c>
      <c r="I474" s="2">
        <v>0</v>
      </c>
      <c r="J474" s="2">
        <v>0</v>
      </c>
      <c r="K474" s="2">
        <v>0</v>
      </c>
      <c r="L474" s="2">
        <v>0</v>
      </c>
      <c r="M474" s="2">
        <v>0</v>
      </c>
      <c r="N474" s="2">
        <v>0</v>
      </c>
    </row>
    <row r="475" spans="1:14" x14ac:dyDescent="0.25">
      <c r="A475" s="59" t="s">
        <v>1086</v>
      </c>
      <c r="B475" s="2">
        <v>0</v>
      </c>
      <c r="C475" s="2">
        <v>0</v>
      </c>
      <c r="D475" s="2">
        <v>1.4630000000000001</v>
      </c>
      <c r="E475" s="2">
        <v>0</v>
      </c>
      <c r="F475" s="2">
        <v>0</v>
      </c>
      <c r="G475" s="2">
        <v>0</v>
      </c>
      <c r="H475" s="2">
        <v>0</v>
      </c>
      <c r="I475" s="2">
        <v>0</v>
      </c>
      <c r="J475" s="2">
        <v>0</v>
      </c>
      <c r="K475" s="2">
        <v>0</v>
      </c>
      <c r="L475" s="2">
        <v>0</v>
      </c>
      <c r="M475" s="2">
        <v>0</v>
      </c>
      <c r="N475" s="2">
        <v>0</v>
      </c>
    </row>
    <row r="476" spans="1:14" x14ac:dyDescent="0.25">
      <c r="A476" s="59" t="s">
        <v>1153</v>
      </c>
      <c r="B476" s="2">
        <v>0</v>
      </c>
      <c r="C476" s="2">
        <v>0</v>
      </c>
      <c r="D476" s="2">
        <v>1.4630000000000001</v>
      </c>
      <c r="E476" s="2">
        <v>0</v>
      </c>
      <c r="F476" s="2">
        <v>0</v>
      </c>
      <c r="G476" s="2">
        <v>0</v>
      </c>
      <c r="H476" s="2">
        <v>0</v>
      </c>
      <c r="I476" s="2">
        <v>0</v>
      </c>
      <c r="J476" s="2">
        <v>0</v>
      </c>
      <c r="K476" s="2">
        <v>0</v>
      </c>
      <c r="L476" s="2">
        <v>0</v>
      </c>
      <c r="M476" s="2">
        <v>0</v>
      </c>
      <c r="N476" s="2">
        <v>0</v>
      </c>
    </row>
    <row r="477" spans="1:14" x14ac:dyDescent="0.25">
      <c r="A477" s="59" t="s">
        <v>1290</v>
      </c>
      <c r="B477" s="2"/>
      <c r="C477" s="2"/>
      <c r="D477" s="2">
        <v>1.4630000000000001</v>
      </c>
      <c r="E477" s="2"/>
      <c r="F477" s="2"/>
      <c r="G477" s="2"/>
      <c r="H477" s="2"/>
      <c r="I477" s="2"/>
      <c r="J477" s="2"/>
      <c r="K477" s="2"/>
      <c r="L477" s="2"/>
      <c r="M477" s="2"/>
      <c r="N477" s="2"/>
    </row>
    <row r="478" spans="1:14" x14ac:dyDescent="0.25">
      <c r="A478" s="59" t="s">
        <v>1154</v>
      </c>
      <c r="B478" s="2">
        <v>0</v>
      </c>
      <c r="C478" s="2">
        <v>0</v>
      </c>
      <c r="D478" s="2">
        <v>1.4630000000000001</v>
      </c>
      <c r="E478" s="2">
        <v>0</v>
      </c>
      <c r="F478" s="2">
        <v>0</v>
      </c>
      <c r="G478" s="2">
        <v>0</v>
      </c>
      <c r="H478" s="2">
        <v>0</v>
      </c>
      <c r="I478" s="2">
        <v>0</v>
      </c>
      <c r="J478" s="2">
        <v>0</v>
      </c>
      <c r="K478" s="2">
        <v>0</v>
      </c>
      <c r="L478" s="2">
        <v>0</v>
      </c>
      <c r="M478" s="2">
        <v>0</v>
      </c>
      <c r="N478" s="2">
        <v>0</v>
      </c>
    </row>
    <row r="479" spans="1:14" x14ac:dyDescent="0.25">
      <c r="A479" s="59" t="s">
        <v>1306</v>
      </c>
      <c r="B479" s="2"/>
      <c r="C479" s="2"/>
      <c r="D479" s="2">
        <v>1.4630000000000001</v>
      </c>
      <c r="E479" s="2"/>
      <c r="F479" s="2"/>
      <c r="G479" s="2"/>
      <c r="H479" s="2"/>
      <c r="I479" s="2"/>
      <c r="J479" s="2"/>
      <c r="K479" s="2"/>
      <c r="L479" s="2"/>
      <c r="M479" s="2"/>
      <c r="N479" s="2"/>
    </row>
    <row r="480" spans="1:14" x14ac:dyDescent="0.25">
      <c r="A480" s="59" t="s">
        <v>1155</v>
      </c>
      <c r="B480" s="2">
        <v>0</v>
      </c>
      <c r="C480" s="2">
        <v>0</v>
      </c>
      <c r="D480" s="2">
        <v>1.4630000000000001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0</v>
      </c>
      <c r="M480" s="2">
        <v>0</v>
      </c>
      <c r="N480" s="2">
        <v>0</v>
      </c>
    </row>
    <row r="481" spans="1:14" x14ac:dyDescent="0.25">
      <c r="A481" s="59" t="s">
        <v>1239</v>
      </c>
      <c r="B481" s="2">
        <v>0</v>
      </c>
      <c r="C481" s="2">
        <v>0</v>
      </c>
      <c r="D481" s="2">
        <v>1.4630000000000001</v>
      </c>
      <c r="E481" s="2">
        <v>0</v>
      </c>
      <c r="F481" s="2">
        <v>0</v>
      </c>
      <c r="G481" s="2">
        <v>0</v>
      </c>
      <c r="H481" s="2">
        <v>0</v>
      </c>
      <c r="I481" s="2">
        <v>0</v>
      </c>
      <c r="J481" s="2">
        <v>0</v>
      </c>
      <c r="K481" s="2">
        <v>0</v>
      </c>
      <c r="L481" s="2">
        <v>0</v>
      </c>
      <c r="M481" s="2">
        <v>0</v>
      </c>
      <c r="N481" s="2">
        <v>0</v>
      </c>
    </row>
    <row r="482" spans="1:14" x14ac:dyDescent="0.25">
      <c r="A482" s="59" t="s">
        <v>1156</v>
      </c>
      <c r="B482" s="2">
        <v>0</v>
      </c>
      <c r="C482" s="2">
        <v>0</v>
      </c>
      <c r="D482" s="2">
        <v>1.4630000000000001</v>
      </c>
      <c r="E482" s="2">
        <v>0</v>
      </c>
      <c r="F482" s="2">
        <v>0</v>
      </c>
      <c r="G482" s="2">
        <v>0</v>
      </c>
      <c r="H482" s="2">
        <v>0</v>
      </c>
      <c r="I482" s="2">
        <v>0</v>
      </c>
      <c r="J482" s="2">
        <v>0</v>
      </c>
      <c r="K482" s="2">
        <v>0</v>
      </c>
      <c r="L482" s="2">
        <v>0</v>
      </c>
      <c r="M482" s="2">
        <v>0</v>
      </c>
      <c r="N482" s="2">
        <v>0</v>
      </c>
    </row>
    <row r="483" spans="1:14" x14ac:dyDescent="0.25">
      <c r="A483" s="59" t="s">
        <v>1247</v>
      </c>
      <c r="B483" s="2">
        <v>0</v>
      </c>
      <c r="C483" s="2">
        <v>0</v>
      </c>
      <c r="D483" s="2">
        <v>1.4630000000000001</v>
      </c>
      <c r="E483" s="2">
        <v>0</v>
      </c>
      <c r="F483" s="2">
        <v>0</v>
      </c>
      <c r="G483" s="2">
        <v>0</v>
      </c>
      <c r="H483" s="2">
        <v>0</v>
      </c>
      <c r="I483" s="2">
        <v>0</v>
      </c>
      <c r="J483" s="2">
        <v>0</v>
      </c>
      <c r="K483" s="2">
        <v>0</v>
      </c>
      <c r="L483" s="2">
        <v>0</v>
      </c>
      <c r="M483" s="2">
        <v>0</v>
      </c>
      <c r="N483" s="2">
        <v>0</v>
      </c>
    </row>
    <row r="484" spans="1:14" x14ac:dyDescent="0.25">
      <c r="A484" s="59" t="s">
        <v>1157</v>
      </c>
      <c r="B484" s="2">
        <v>0</v>
      </c>
      <c r="C484" s="2">
        <v>0</v>
      </c>
      <c r="D484" s="2">
        <v>1.4630000000000001</v>
      </c>
      <c r="E484" s="2">
        <v>0</v>
      </c>
      <c r="F484" s="2">
        <v>0</v>
      </c>
      <c r="G484" s="2">
        <v>0</v>
      </c>
      <c r="H484" s="2">
        <v>0</v>
      </c>
      <c r="I484" s="2">
        <v>0</v>
      </c>
      <c r="J484" s="2">
        <v>0</v>
      </c>
      <c r="K484" s="2">
        <v>0</v>
      </c>
      <c r="L484" s="2">
        <v>0</v>
      </c>
      <c r="M484" s="2">
        <v>0</v>
      </c>
      <c r="N484" s="2">
        <v>0</v>
      </c>
    </row>
    <row r="485" spans="1:14" x14ac:dyDescent="0.25">
      <c r="A485" s="59" t="s">
        <v>1147</v>
      </c>
      <c r="B485" s="2">
        <v>0</v>
      </c>
      <c r="C485" s="2">
        <v>0</v>
      </c>
      <c r="D485" s="2">
        <v>1.4630000000000001</v>
      </c>
      <c r="E485" s="2">
        <v>0</v>
      </c>
      <c r="F485" s="2">
        <v>0</v>
      </c>
      <c r="G485" s="2">
        <v>0</v>
      </c>
      <c r="H485" s="2">
        <v>0</v>
      </c>
      <c r="I485" s="2">
        <v>0</v>
      </c>
      <c r="J485" s="2">
        <v>0</v>
      </c>
      <c r="K485" s="2">
        <v>0</v>
      </c>
      <c r="L485" s="2">
        <v>0</v>
      </c>
      <c r="M485" s="2">
        <v>0</v>
      </c>
      <c r="N485" s="2">
        <v>0</v>
      </c>
    </row>
    <row r="486" spans="1:14" x14ac:dyDescent="0.25">
      <c r="A486" s="59" t="s">
        <v>1158</v>
      </c>
      <c r="B486" s="2">
        <v>0</v>
      </c>
      <c r="C486" s="2">
        <v>0</v>
      </c>
      <c r="D486" s="2">
        <v>1.4630000000000001</v>
      </c>
      <c r="E486" s="2">
        <v>0</v>
      </c>
      <c r="F486" s="2">
        <v>0</v>
      </c>
      <c r="G486" s="2">
        <v>0</v>
      </c>
      <c r="H486" s="2">
        <v>0</v>
      </c>
      <c r="I486" s="2">
        <v>0</v>
      </c>
      <c r="J486" s="2">
        <v>0</v>
      </c>
      <c r="K486" s="2">
        <v>0</v>
      </c>
      <c r="L486" s="2">
        <v>0</v>
      </c>
      <c r="M486" s="2">
        <v>0</v>
      </c>
      <c r="N486" s="2">
        <v>0</v>
      </c>
    </row>
    <row r="487" spans="1:14" x14ac:dyDescent="0.25">
      <c r="A487" s="59" t="s">
        <v>1279</v>
      </c>
      <c r="B487" s="2">
        <v>0</v>
      </c>
      <c r="C487" s="2">
        <v>0</v>
      </c>
      <c r="D487" s="2">
        <v>1.4630000000000001</v>
      </c>
      <c r="E487" s="2">
        <v>0</v>
      </c>
      <c r="F487" s="2">
        <v>0</v>
      </c>
      <c r="G487" s="2">
        <v>0</v>
      </c>
      <c r="H487" s="2">
        <v>0</v>
      </c>
      <c r="I487" s="2">
        <v>0</v>
      </c>
      <c r="J487" s="2">
        <v>0</v>
      </c>
      <c r="K487" s="2">
        <v>0</v>
      </c>
      <c r="L487" s="2">
        <v>0</v>
      </c>
      <c r="M487" s="2">
        <v>0</v>
      </c>
      <c r="N487" s="2">
        <v>0</v>
      </c>
    </row>
    <row r="488" spans="1:14" x14ac:dyDescent="0.25">
      <c r="A488" s="59" t="s">
        <v>1159</v>
      </c>
      <c r="B488" s="2">
        <v>0</v>
      </c>
      <c r="C488" s="2">
        <v>0</v>
      </c>
      <c r="D488" s="2">
        <v>1.4630000000000001</v>
      </c>
      <c r="E488" s="2">
        <v>0</v>
      </c>
      <c r="F488" s="2">
        <v>0</v>
      </c>
      <c r="G488" s="2">
        <v>0</v>
      </c>
      <c r="H488" s="2">
        <v>0</v>
      </c>
      <c r="I488" s="2">
        <v>0</v>
      </c>
      <c r="J488" s="2">
        <v>0</v>
      </c>
      <c r="K488" s="2">
        <v>0</v>
      </c>
      <c r="L488" s="2">
        <v>0</v>
      </c>
      <c r="M488" s="2">
        <v>0</v>
      </c>
      <c r="N488" s="2">
        <v>0</v>
      </c>
    </row>
    <row r="489" spans="1:14" x14ac:dyDescent="0.25">
      <c r="A489" s="59" t="s">
        <v>255</v>
      </c>
      <c r="B489" s="2"/>
      <c r="C489" s="2"/>
      <c r="D489" s="2">
        <v>1.4630000000000001</v>
      </c>
      <c r="E489" s="2"/>
      <c r="F489" s="2"/>
      <c r="G489" s="2"/>
      <c r="H489" s="2"/>
      <c r="I489" s="2"/>
      <c r="J489" s="2"/>
      <c r="K489" s="2"/>
      <c r="L489" s="2"/>
      <c r="M489" s="2"/>
      <c r="N489" s="2"/>
    </row>
    <row r="490" spans="1:14" x14ac:dyDescent="0.25">
      <c r="A490" s="59" t="s">
        <v>1160</v>
      </c>
      <c r="B490" s="2"/>
      <c r="C490" s="2"/>
      <c r="D490" s="2">
        <v>1.4630000000000001</v>
      </c>
      <c r="E490" s="2"/>
      <c r="F490" s="2"/>
      <c r="G490" s="2"/>
      <c r="H490" s="2"/>
      <c r="I490" s="2"/>
      <c r="J490" s="2"/>
      <c r="K490" s="2"/>
      <c r="L490" s="2"/>
      <c r="M490" s="2"/>
      <c r="N490" s="2"/>
    </row>
    <row r="491" spans="1:14" x14ac:dyDescent="0.25">
      <c r="A491" s="59" t="s">
        <v>1294</v>
      </c>
      <c r="B491" s="2"/>
      <c r="C491" s="2"/>
      <c r="D491" s="2">
        <v>1.4630000000000001</v>
      </c>
      <c r="E491" s="2"/>
      <c r="F491" s="2"/>
      <c r="G491" s="2"/>
      <c r="H491" s="2"/>
      <c r="I491" s="2"/>
      <c r="J491" s="2"/>
      <c r="K491" s="2"/>
      <c r="L491" s="2"/>
      <c r="M491" s="2"/>
      <c r="N491" s="2"/>
    </row>
    <row r="492" spans="1:14" x14ac:dyDescent="0.25">
      <c r="A492" s="59" t="s">
        <v>1161</v>
      </c>
      <c r="B492" s="2">
        <v>0</v>
      </c>
      <c r="C492" s="2">
        <v>0</v>
      </c>
      <c r="D492" s="2">
        <v>1.4630000000000001</v>
      </c>
      <c r="E492" s="2">
        <v>0</v>
      </c>
      <c r="F492" s="2">
        <v>0</v>
      </c>
      <c r="G492" s="2">
        <v>0</v>
      </c>
      <c r="H492" s="2">
        <v>0</v>
      </c>
      <c r="I492" s="2">
        <v>0</v>
      </c>
      <c r="J492" s="2">
        <v>0</v>
      </c>
      <c r="K492" s="2">
        <v>0</v>
      </c>
      <c r="L492" s="2">
        <v>0</v>
      </c>
      <c r="M492" s="2">
        <v>0</v>
      </c>
      <c r="N492" s="2">
        <v>0</v>
      </c>
    </row>
    <row r="493" spans="1:14" x14ac:dyDescent="0.25">
      <c r="A493" s="59" t="s">
        <v>1302</v>
      </c>
      <c r="B493" s="2"/>
      <c r="C493" s="2"/>
      <c r="D493" s="2">
        <v>1.4630000000000001</v>
      </c>
      <c r="E493" s="2"/>
      <c r="F493" s="2"/>
      <c r="G493" s="2"/>
      <c r="H493" s="2"/>
      <c r="I493" s="2"/>
      <c r="J493" s="2"/>
      <c r="K493" s="2"/>
      <c r="L493" s="2"/>
      <c r="M493" s="2"/>
      <c r="N493" s="2"/>
    </row>
    <row r="494" spans="1:14" x14ac:dyDescent="0.25">
      <c r="A494" s="59" t="s">
        <v>1162</v>
      </c>
      <c r="B494" s="2">
        <v>0</v>
      </c>
      <c r="C494" s="2">
        <v>0</v>
      </c>
      <c r="D494" s="2">
        <v>1.4630000000000001</v>
      </c>
      <c r="E494" s="2">
        <v>0</v>
      </c>
      <c r="F494" s="2">
        <v>0</v>
      </c>
      <c r="G494" s="2">
        <v>0</v>
      </c>
      <c r="H494" s="2">
        <v>0</v>
      </c>
      <c r="I494" s="2">
        <v>0</v>
      </c>
      <c r="J494" s="2">
        <v>0</v>
      </c>
      <c r="K494" s="2">
        <v>0</v>
      </c>
      <c r="L494" s="2">
        <v>0</v>
      </c>
      <c r="M494" s="2">
        <v>0</v>
      </c>
      <c r="N494" s="2">
        <v>0</v>
      </c>
    </row>
    <row r="495" spans="1:14" x14ac:dyDescent="0.25">
      <c r="A495" s="59" t="s">
        <v>1310</v>
      </c>
      <c r="B495" s="2"/>
      <c r="C495" s="2"/>
      <c r="D495" s="2">
        <v>1.4630000000000001</v>
      </c>
      <c r="E495" s="2"/>
      <c r="F495" s="2"/>
      <c r="G495" s="2"/>
      <c r="H495" s="2"/>
      <c r="I495" s="2"/>
      <c r="J495" s="2"/>
      <c r="K495" s="2"/>
      <c r="L495" s="2"/>
      <c r="M495" s="2"/>
      <c r="N495" s="2"/>
    </row>
    <row r="496" spans="1:14" x14ac:dyDescent="0.25">
      <c r="A496" s="59" t="s">
        <v>1163</v>
      </c>
      <c r="B496" s="2">
        <v>0</v>
      </c>
      <c r="C496" s="2">
        <v>0</v>
      </c>
      <c r="D496" s="2">
        <v>1.4630000000000001</v>
      </c>
      <c r="E496" s="2">
        <v>0</v>
      </c>
      <c r="F496" s="2">
        <v>0</v>
      </c>
      <c r="G496" s="2">
        <v>0</v>
      </c>
      <c r="H496" s="2">
        <v>0</v>
      </c>
      <c r="I496" s="2">
        <v>0</v>
      </c>
      <c r="J496" s="2">
        <v>0</v>
      </c>
      <c r="K496" s="2">
        <v>0</v>
      </c>
      <c r="L496" s="2">
        <v>0</v>
      </c>
      <c r="M496" s="2">
        <v>0</v>
      </c>
      <c r="N496" s="2">
        <v>0</v>
      </c>
    </row>
    <row r="497" spans="1:14" x14ac:dyDescent="0.25">
      <c r="A497" s="59" t="s">
        <v>1237</v>
      </c>
      <c r="B497" s="2">
        <v>0</v>
      </c>
      <c r="C497" s="2">
        <v>0</v>
      </c>
      <c r="D497" s="2">
        <v>1.4630000000000001</v>
      </c>
      <c r="E497" s="2">
        <v>0</v>
      </c>
      <c r="F497" s="2">
        <v>0</v>
      </c>
      <c r="G497" s="2">
        <v>0</v>
      </c>
      <c r="H497" s="2">
        <v>0</v>
      </c>
      <c r="I497" s="2">
        <v>0</v>
      </c>
      <c r="J497" s="2">
        <v>0</v>
      </c>
      <c r="K497" s="2">
        <v>0</v>
      </c>
      <c r="L497" s="2">
        <v>0</v>
      </c>
      <c r="M497" s="2">
        <v>0</v>
      </c>
      <c r="N497" s="2">
        <v>0</v>
      </c>
    </row>
    <row r="498" spans="1:14" x14ac:dyDescent="0.25">
      <c r="A498" s="59" t="s">
        <v>1164</v>
      </c>
      <c r="B498" s="2">
        <v>0</v>
      </c>
      <c r="C498" s="2">
        <v>0</v>
      </c>
      <c r="D498" s="2">
        <v>1.4630000000000001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</row>
    <row r="499" spans="1:14" x14ac:dyDescent="0.25">
      <c r="A499" s="59" t="s">
        <v>1241</v>
      </c>
      <c r="B499" s="2">
        <v>0</v>
      </c>
      <c r="C499" s="2">
        <v>0</v>
      </c>
      <c r="D499" s="2">
        <v>1.4630000000000001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0</v>
      </c>
      <c r="N499" s="2">
        <v>0</v>
      </c>
    </row>
    <row r="500" spans="1:14" x14ac:dyDescent="0.25">
      <c r="A500" s="59" t="s">
        <v>1165</v>
      </c>
      <c r="B500" s="2">
        <v>0</v>
      </c>
      <c r="C500" s="2">
        <v>0</v>
      </c>
      <c r="D500" s="2">
        <v>1.4630000000000001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0</v>
      </c>
      <c r="M500" s="2">
        <v>0</v>
      </c>
      <c r="N500" s="2">
        <v>0</v>
      </c>
    </row>
    <row r="501" spans="1:14" x14ac:dyDescent="0.25">
      <c r="A501" s="59" t="s">
        <v>1245</v>
      </c>
      <c r="B501" s="2">
        <v>0</v>
      </c>
      <c r="C501" s="2">
        <v>0</v>
      </c>
      <c r="D501" s="2">
        <v>1.4630000000000001</v>
      </c>
      <c r="E501" s="2">
        <v>0</v>
      </c>
      <c r="F501" s="2">
        <v>0</v>
      </c>
      <c r="G501" s="2">
        <v>0</v>
      </c>
      <c r="H501" s="2">
        <v>0</v>
      </c>
      <c r="I501" s="2">
        <v>0</v>
      </c>
      <c r="J501" s="2">
        <v>0</v>
      </c>
      <c r="K501" s="2">
        <v>0</v>
      </c>
      <c r="L501" s="2">
        <v>0</v>
      </c>
      <c r="M501" s="2">
        <v>0</v>
      </c>
      <c r="N501" s="2">
        <v>0</v>
      </c>
    </row>
    <row r="502" spans="1:14" x14ac:dyDescent="0.25">
      <c r="A502" s="59" t="s">
        <v>1166</v>
      </c>
      <c r="B502" s="2">
        <v>0</v>
      </c>
      <c r="C502" s="2">
        <v>0</v>
      </c>
      <c r="D502" s="2">
        <v>1.4630000000000001</v>
      </c>
      <c r="E502" s="2">
        <v>0</v>
      </c>
      <c r="F502" s="2">
        <v>0</v>
      </c>
      <c r="G502" s="2">
        <v>0</v>
      </c>
      <c r="H502" s="2">
        <v>0</v>
      </c>
      <c r="I502" s="2">
        <v>0</v>
      </c>
      <c r="J502" s="2">
        <v>0</v>
      </c>
      <c r="K502" s="2">
        <v>0</v>
      </c>
      <c r="L502" s="2">
        <v>0</v>
      </c>
      <c r="M502" s="2">
        <v>0</v>
      </c>
      <c r="N502" s="2">
        <v>0</v>
      </c>
    </row>
    <row r="503" spans="1:14" x14ac:dyDescent="0.25">
      <c r="A503" s="59" t="s">
        <v>1111</v>
      </c>
      <c r="B503" s="2">
        <v>0</v>
      </c>
      <c r="C503" s="2">
        <v>0</v>
      </c>
      <c r="D503" s="2">
        <v>1.4630000000000001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0</v>
      </c>
      <c r="M503" s="2">
        <v>0</v>
      </c>
      <c r="N503" s="2">
        <v>0</v>
      </c>
    </row>
    <row r="504" spans="1:14" x14ac:dyDescent="0.25">
      <c r="A504" s="59" t="s">
        <v>1167</v>
      </c>
      <c r="B504" s="2">
        <v>0</v>
      </c>
      <c r="C504" s="2">
        <v>0</v>
      </c>
      <c r="D504" s="2">
        <v>1.4630000000000001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0</v>
      </c>
      <c r="M504" s="2">
        <v>0</v>
      </c>
      <c r="N504" s="2">
        <v>0</v>
      </c>
    </row>
    <row r="505" spans="1:14" x14ac:dyDescent="0.25">
      <c r="A505" s="59" t="s">
        <v>1035</v>
      </c>
      <c r="B505" s="2">
        <v>0</v>
      </c>
      <c r="C505" s="2">
        <v>0</v>
      </c>
      <c r="D505" s="2">
        <v>1.4630000000000001</v>
      </c>
      <c r="E505" s="2">
        <v>0</v>
      </c>
      <c r="F505" s="2">
        <v>0</v>
      </c>
      <c r="G505" s="2">
        <v>0</v>
      </c>
      <c r="H505" s="2">
        <v>0</v>
      </c>
      <c r="I505" s="2">
        <v>0</v>
      </c>
      <c r="J505" s="2">
        <v>0</v>
      </c>
      <c r="K505" s="2">
        <v>0</v>
      </c>
      <c r="L505" s="2">
        <v>0</v>
      </c>
      <c r="M505" s="2">
        <v>0</v>
      </c>
      <c r="N505" s="2">
        <v>0</v>
      </c>
    </row>
    <row r="506" spans="1:14" x14ac:dyDescent="0.25">
      <c r="A506" s="59" t="s">
        <v>1168</v>
      </c>
      <c r="B506" s="2">
        <v>0</v>
      </c>
      <c r="C506" s="2">
        <v>0</v>
      </c>
      <c r="D506" s="2">
        <v>1.4630000000000001</v>
      </c>
      <c r="E506" s="2">
        <v>0</v>
      </c>
      <c r="F506" s="2">
        <v>0</v>
      </c>
      <c r="G506" s="2">
        <v>0</v>
      </c>
      <c r="H506" s="2">
        <v>0</v>
      </c>
      <c r="I506" s="2">
        <v>0</v>
      </c>
      <c r="J506" s="2">
        <v>0</v>
      </c>
      <c r="K506" s="2">
        <v>0</v>
      </c>
      <c r="L506" s="2">
        <v>0</v>
      </c>
      <c r="M506" s="2">
        <v>0</v>
      </c>
      <c r="N506" s="2">
        <v>0</v>
      </c>
    </row>
    <row r="507" spans="1:14" x14ac:dyDescent="0.25">
      <c r="A507" s="59" t="s">
        <v>1104</v>
      </c>
      <c r="B507" s="2">
        <v>0</v>
      </c>
      <c r="C507" s="2">
        <v>0</v>
      </c>
      <c r="D507" s="2">
        <v>1.4630000000000001</v>
      </c>
      <c r="E507" s="2">
        <v>0</v>
      </c>
      <c r="F507" s="2">
        <v>0</v>
      </c>
      <c r="G507" s="2">
        <v>0</v>
      </c>
      <c r="H507" s="2">
        <v>0</v>
      </c>
      <c r="I507" s="2">
        <v>0</v>
      </c>
      <c r="J507" s="2">
        <v>0</v>
      </c>
      <c r="K507" s="2">
        <v>0</v>
      </c>
      <c r="L507" s="2">
        <v>0</v>
      </c>
      <c r="M507" s="2">
        <v>0</v>
      </c>
      <c r="N507" s="2">
        <v>0</v>
      </c>
    </row>
    <row r="508" spans="1:14" x14ac:dyDescent="0.25">
      <c r="A508" s="59" t="s">
        <v>1169</v>
      </c>
      <c r="B508" s="2">
        <v>0</v>
      </c>
      <c r="C508" s="2">
        <v>0</v>
      </c>
      <c r="D508" s="2">
        <v>1.4630000000000001</v>
      </c>
      <c r="E508" s="2">
        <v>0</v>
      </c>
      <c r="F508" s="2">
        <v>0</v>
      </c>
      <c r="G508" s="2">
        <v>0</v>
      </c>
      <c r="H508" s="2">
        <v>0</v>
      </c>
      <c r="I508" s="2">
        <v>0</v>
      </c>
      <c r="J508" s="2">
        <v>0</v>
      </c>
      <c r="K508" s="2">
        <v>0</v>
      </c>
      <c r="L508" s="2">
        <v>0</v>
      </c>
      <c r="M508" s="2">
        <v>0</v>
      </c>
      <c r="N508" s="2">
        <v>0</v>
      </c>
    </row>
    <row r="509" spans="1:14" x14ac:dyDescent="0.25">
      <c r="A509" s="59" t="s">
        <v>1146</v>
      </c>
      <c r="B509" s="2">
        <v>0</v>
      </c>
      <c r="C509" s="2">
        <v>0</v>
      </c>
      <c r="D509" s="2">
        <v>1.4630000000000001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0</v>
      </c>
      <c r="M509" s="2">
        <v>0</v>
      </c>
      <c r="N509" s="2">
        <v>0</v>
      </c>
    </row>
    <row r="510" spans="1:14" x14ac:dyDescent="0.25">
      <c r="A510" s="59" t="s">
        <v>1170</v>
      </c>
      <c r="B510" s="2">
        <v>0</v>
      </c>
      <c r="C510" s="2">
        <v>0</v>
      </c>
      <c r="D510" s="2">
        <v>1.4630000000000001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0</v>
      </c>
      <c r="M510" s="2">
        <v>0</v>
      </c>
      <c r="N510" s="2">
        <v>0</v>
      </c>
    </row>
    <row r="511" spans="1:14" x14ac:dyDescent="0.25">
      <c r="A511" s="59" t="s">
        <v>1281</v>
      </c>
      <c r="B511" s="2">
        <v>0</v>
      </c>
      <c r="C511" s="2">
        <v>0</v>
      </c>
      <c r="D511" s="2">
        <v>1.4630000000000001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0</v>
      </c>
      <c r="M511" s="2">
        <v>0</v>
      </c>
      <c r="N511" s="2">
        <v>0</v>
      </c>
    </row>
    <row r="512" spans="1:14" x14ac:dyDescent="0.25">
      <c r="A512" s="59" t="s">
        <v>1171</v>
      </c>
      <c r="B512" s="2">
        <v>0</v>
      </c>
      <c r="C512" s="2">
        <v>0</v>
      </c>
      <c r="D512" s="2">
        <v>1.4630000000000001</v>
      </c>
      <c r="E512" s="2">
        <v>0</v>
      </c>
      <c r="F512" s="2">
        <v>0</v>
      </c>
      <c r="G512" s="2">
        <v>0</v>
      </c>
      <c r="H512" s="2">
        <v>0</v>
      </c>
      <c r="I512" s="2">
        <v>0</v>
      </c>
      <c r="J512" s="2">
        <v>0</v>
      </c>
      <c r="K512" s="2">
        <v>0</v>
      </c>
      <c r="L512" s="2">
        <v>0</v>
      </c>
      <c r="M512" s="2">
        <v>0</v>
      </c>
      <c r="N512" s="2">
        <v>0</v>
      </c>
    </row>
    <row r="513" spans="1:14" x14ac:dyDescent="0.25">
      <c r="A513" s="59" t="s">
        <v>1285</v>
      </c>
      <c r="B513" s="2"/>
      <c r="C513" s="2"/>
      <c r="D513" s="2">
        <v>1.4630000000000001</v>
      </c>
      <c r="E513" s="2"/>
      <c r="F513" s="2"/>
      <c r="G513" s="2"/>
      <c r="H513" s="2"/>
      <c r="I513" s="2"/>
      <c r="J513" s="2"/>
      <c r="K513" s="2"/>
      <c r="L513" s="2"/>
      <c r="M513" s="2"/>
      <c r="N513" s="2"/>
    </row>
    <row r="514" spans="1:14" x14ac:dyDescent="0.25">
      <c r="A514" s="59" t="s">
        <v>1172</v>
      </c>
      <c r="B514" s="2">
        <v>0</v>
      </c>
      <c r="C514" s="2">
        <v>0</v>
      </c>
      <c r="D514" s="2">
        <v>1.4630000000000001</v>
      </c>
      <c r="E514" s="2">
        <v>0</v>
      </c>
      <c r="F514" s="2">
        <v>0</v>
      </c>
      <c r="G514" s="2">
        <v>0</v>
      </c>
      <c r="H514" s="2">
        <v>0</v>
      </c>
      <c r="I514" s="2">
        <v>0</v>
      </c>
      <c r="J514" s="2">
        <v>0</v>
      </c>
      <c r="K514" s="2">
        <v>0</v>
      </c>
      <c r="L514" s="2">
        <v>0</v>
      </c>
      <c r="M514" s="2">
        <v>0</v>
      </c>
      <c r="N514" s="2">
        <v>0</v>
      </c>
    </row>
    <row r="515" spans="1:14" x14ac:dyDescent="0.25">
      <c r="A515" s="59" t="s">
        <v>1288</v>
      </c>
      <c r="B515" s="2"/>
      <c r="C515" s="2"/>
      <c r="D515" s="2">
        <v>1.4630000000000001</v>
      </c>
      <c r="E515" s="2"/>
      <c r="F515" s="2"/>
      <c r="G515" s="2"/>
      <c r="H515" s="2"/>
      <c r="I515" s="2"/>
      <c r="J515" s="2"/>
      <c r="K515" s="2"/>
      <c r="L515" s="2"/>
      <c r="M515" s="2"/>
      <c r="N515" s="2"/>
    </row>
    <row r="516" spans="1:14" x14ac:dyDescent="0.25">
      <c r="A516" s="59" t="s">
        <v>1173</v>
      </c>
      <c r="B516" s="2">
        <v>0</v>
      </c>
      <c r="C516" s="2">
        <v>0</v>
      </c>
      <c r="D516" s="2">
        <v>1.4630000000000001</v>
      </c>
      <c r="E516" s="2">
        <v>0</v>
      </c>
      <c r="F516" s="2">
        <v>0</v>
      </c>
      <c r="G516" s="2">
        <v>0</v>
      </c>
      <c r="H516" s="2">
        <v>0</v>
      </c>
      <c r="I516" s="2">
        <v>0</v>
      </c>
      <c r="J516" s="2">
        <v>0</v>
      </c>
      <c r="K516" s="2">
        <v>0</v>
      </c>
      <c r="L516" s="2">
        <v>0</v>
      </c>
      <c r="M516" s="2">
        <v>0</v>
      </c>
      <c r="N516" s="2">
        <v>0</v>
      </c>
    </row>
    <row r="517" spans="1:14" x14ac:dyDescent="0.25">
      <c r="A517" s="59" t="s">
        <v>1292</v>
      </c>
      <c r="B517" s="2"/>
      <c r="C517" s="2"/>
      <c r="D517" s="2">
        <v>1.4630000000000001</v>
      </c>
      <c r="E517" s="2"/>
      <c r="F517" s="2"/>
      <c r="G517" s="2"/>
      <c r="H517" s="2"/>
      <c r="I517" s="2"/>
      <c r="J517" s="2"/>
      <c r="K517" s="2"/>
      <c r="L517" s="2"/>
      <c r="M517" s="2"/>
      <c r="N517" s="2"/>
    </row>
    <row r="518" spans="1:14" x14ac:dyDescent="0.25">
      <c r="A518" s="59" t="s">
        <v>1174</v>
      </c>
      <c r="B518" s="2">
        <v>0</v>
      </c>
      <c r="C518" s="2">
        <v>0</v>
      </c>
      <c r="D518" s="2">
        <v>1.4630000000000001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0</v>
      </c>
      <c r="M518" s="2">
        <v>0</v>
      </c>
      <c r="N518" s="2">
        <v>0</v>
      </c>
    </row>
    <row r="519" spans="1:14" x14ac:dyDescent="0.25">
      <c r="A519" s="59" t="s">
        <v>1296</v>
      </c>
      <c r="B519" s="2"/>
      <c r="C519" s="2"/>
      <c r="D519" s="2">
        <v>1.4630000000000001</v>
      </c>
      <c r="E519" s="2"/>
      <c r="F519" s="2"/>
      <c r="G519" s="2"/>
      <c r="H519" s="2"/>
      <c r="I519" s="2"/>
      <c r="J519" s="2"/>
      <c r="K519" s="2"/>
      <c r="L519" s="2"/>
      <c r="M519" s="2"/>
      <c r="N519" s="2"/>
    </row>
    <row r="520" spans="1:14" x14ac:dyDescent="0.25">
      <c r="A520" s="59" t="s">
        <v>1175</v>
      </c>
      <c r="B520" s="2">
        <v>199.4259179500142</v>
      </c>
      <c r="C520" s="2">
        <v>0</v>
      </c>
      <c r="D520" s="2">
        <v>1.4630000000000001</v>
      </c>
      <c r="E520" s="2">
        <v>66.47530598333806</v>
      </c>
      <c r="F520" s="2">
        <v>56.978833700004053</v>
      </c>
      <c r="G520" s="2">
        <v>49.856479487503542</v>
      </c>
      <c r="H520" s="2">
        <v>44.316870655558702</v>
      </c>
      <c r="I520" s="2">
        <v>39.885183590002832</v>
      </c>
      <c r="J520" s="2">
        <v>53.18024478667045</v>
      </c>
      <c r="K520" s="2">
        <v>45.583066960003237</v>
      </c>
      <c r="L520" s="2">
        <v>39.885183590002839</v>
      </c>
      <c r="M520" s="2">
        <v>35.453496524446969</v>
      </c>
      <c r="N520" s="2">
        <v>31.90814687200227</v>
      </c>
    </row>
    <row r="521" spans="1:14" x14ac:dyDescent="0.25">
      <c r="A521" s="59" t="s">
        <v>1300</v>
      </c>
      <c r="B521" s="2"/>
      <c r="C521" s="2"/>
      <c r="D521" s="2">
        <v>1.4630000000000001</v>
      </c>
      <c r="E521" s="2"/>
      <c r="F521" s="2"/>
      <c r="G521" s="2"/>
      <c r="H521" s="2"/>
      <c r="I521" s="2"/>
      <c r="J521" s="2"/>
      <c r="K521" s="2"/>
      <c r="L521" s="2"/>
      <c r="M521" s="2"/>
      <c r="N521" s="2"/>
    </row>
    <row r="522" spans="1:14" x14ac:dyDescent="0.25">
      <c r="A522" s="59" t="s">
        <v>1176</v>
      </c>
      <c r="B522" s="2">
        <v>8271.2037565796745</v>
      </c>
      <c r="C522" s="2">
        <v>0</v>
      </c>
      <c r="D522" s="2">
        <v>1.4630000000000001</v>
      </c>
      <c r="E522" s="2">
        <v>2757.067918859892</v>
      </c>
      <c r="F522" s="2">
        <v>2363.201073308478</v>
      </c>
      <c r="G522" s="2">
        <v>2067.8009391449191</v>
      </c>
      <c r="H522" s="2">
        <v>1838.045279239928</v>
      </c>
      <c r="I522" s="2">
        <v>1654.2407513159351</v>
      </c>
      <c r="J522" s="2">
        <v>2205.6543350879128</v>
      </c>
      <c r="K522" s="2">
        <v>1890.5608586467829</v>
      </c>
      <c r="L522" s="2">
        <v>1654.2407513159351</v>
      </c>
      <c r="M522" s="2">
        <v>1470.4362233919419</v>
      </c>
      <c r="N522" s="2">
        <v>1323.392601052748</v>
      </c>
    </row>
    <row r="523" spans="1:14" x14ac:dyDescent="0.25">
      <c r="A523" s="59" t="s">
        <v>1304</v>
      </c>
      <c r="B523" s="2"/>
      <c r="C523" s="2"/>
      <c r="D523" s="2">
        <v>1.4630000000000001</v>
      </c>
      <c r="E523" s="2"/>
      <c r="F523" s="2"/>
      <c r="G523" s="2"/>
      <c r="H523" s="2"/>
      <c r="I523" s="2"/>
      <c r="J523" s="2"/>
      <c r="K523" s="2"/>
      <c r="L523" s="2"/>
      <c r="M523" s="2"/>
      <c r="N523" s="2"/>
    </row>
    <row r="524" spans="1:14" x14ac:dyDescent="0.25">
      <c r="A524" s="59" t="s">
        <v>1177</v>
      </c>
      <c r="B524" s="2">
        <v>0</v>
      </c>
      <c r="C524" s="2">
        <v>0</v>
      </c>
      <c r="D524" s="2">
        <v>1.4630000000000001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0</v>
      </c>
      <c r="M524" s="2">
        <v>0</v>
      </c>
      <c r="N524" s="2">
        <v>0</v>
      </c>
    </row>
    <row r="525" spans="1:14" x14ac:dyDescent="0.25">
      <c r="A525" s="59" t="s">
        <v>1308</v>
      </c>
      <c r="B525" s="2"/>
      <c r="C525" s="2"/>
      <c r="D525" s="2">
        <v>1.4630000000000001</v>
      </c>
      <c r="E525" s="2"/>
      <c r="F525" s="2"/>
      <c r="G525" s="2"/>
      <c r="H525" s="2"/>
      <c r="I525" s="2"/>
      <c r="J525" s="2"/>
      <c r="K525" s="2"/>
      <c r="L525" s="2"/>
      <c r="M525" s="2"/>
      <c r="N525" s="2"/>
    </row>
    <row r="526" spans="1:14" x14ac:dyDescent="0.25">
      <c r="A526" s="59" t="s">
        <v>1178</v>
      </c>
      <c r="B526" s="2">
        <v>0</v>
      </c>
      <c r="C526" s="2">
        <v>0</v>
      </c>
      <c r="D526" s="2">
        <v>1.4630000000000001</v>
      </c>
      <c r="E526" s="2">
        <v>0</v>
      </c>
      <c r="F526" s="2">
        <v>0</v>
      </c>
      <c r="G526" s="2">
        <v>0</v>
      </c>
      <c r="H526" s="2">
        <v>0</v>
      </c>
      <c r="I526" s="2">
        <v>0</v>
      </c>
      <c r="J526" s="2">
        <v>0</v>
      </c>
      <c r="K526" s="2">
        <v>0</v>
      </c>
      <c r="L526" s="2">
        <v>0</v>
      </c>
      <c r="M526" s="2">
        <v>0</v>
      </c>
      <c r="N526" s="2">
        <v>0</v>
      </c>
    </row>
    <row r="527" spans="1:14" x14ac:dyDescent="0.25">
      <c r="A527" s="59" t="s">
        <v>1312</v>
      </c>
      <c r="B527" s="2"/>
      <c r="C527" s="2"/>
      <c r="D527" s="2">
        <v>1.4630000000000001</v>
      </c>
      <c r="E527" s="2"/>
      <c r="F527" s="2"/>
      <c r="G527" s="2"/>
      <c r="H527" s="2"/>
      <c r="I527" s="2"/>
      <c r="J527" s="2"/>
      <c r="K527" s="2"/>
      <c r="L527" s="2"/>
      <c r="M527" s="2"/>
      <c r="N527" s="2"/>
    </row>
    <row r="528" spans="1:14" x14ac:dyDescent="0.25">
      <c r="A528" s="59" t="s">
        <v>1179</v>
      </c>
      <c r="B528" s="2">
        <v>0</v>
      </c>
      <c r="C528" s="2">
        <v>0</v>
      </c>
      <c r="D528" s="2">
        <v>1.4630000000000001</v>
      </c>
      <c r="E528" s="2">
        <v>0</v>
      </c>
      <c r="F528" s="2">
        <v>0</v>
      </c>
      <c r="G528" s="2">
        <v>0</v>
      </c>
      <c r="H528" s="2">
        <v>0</v>
      </c>
      <c r="I528" s="2">
        <v>0</v>
      </c>
      <c r="J528" s="2">
        <v>0</v>
      </c>
      <c r="K528" s="2">
        <v>0</v>
      </c>
      <c r="L528" s="2">
        <v>0</v>
      </c>
      <c r="M528" s="2">
        <v>0</v>
      </c>
      <c r="N528" s="2">
        <v>0</v>
      </c>
    </row>
    <row r="529" spans="1:14" x14ac:dyDescent="0.25">
      <c r="A529" s="59" t="s">
        <v>1236</v>
      </c>
      <c r="B529" s="2">
        <v>0</v>
      </c>
      <c r="C529" s="2">
        <v>0</v>
      </c>
      <c r="D529" s="2">
        <v>1.4630000000000001</v>
      </c>
      <c r="E529" s="2">
        <v>0</v>
      </c>
      <c r="F529" s="2">
        <v>0</v>
      </c>
      <c r="G529" s="2">
        <v>0</v>
      </c>
      <c r="H529" s="2">
        <v>0</v>
      </c>
      <c r="I529" s="2">
        <v>0</v>
      </c>
      <c r="J529" s="2">
        <v>0</v>
      </c>
      <c r="K529" s="2">
        <v>0</v>
      </c>
      <c r="L529" s="2">
        <v>0</v>
      </c>
      <c r="M529" s="2">
        <v>0</v>
      </c>
      <c r="N529" s="2">
        <v>0</v>
      </c>
    </row>
    <row r="530" spans="1:14" x14ac:dyDescent="0.25">
      <c r="A530" s="59" t="s">
        <v>1180</v>
      </c>
      <c r="B530" s="2">
        <v>0</v>
      </c>
      <c r="C530" s="2">
        <v>0</v>
      </c>
      <c r="D530" s="2">
        <v>1.4630000000000001</v>
      </c>
      <c r="E530" s="2">
        <v>0</v>
      </c>
      <c r="F530" s="2">
        <v>0</v>
      </c>
      <c r="G530" s="2">
        <v>0</v>
      </c>
      <c r="H530" s="2">
        <v>0</v>
      </c>
      <c r="I530" s="2">
        <v>0</v>
      </c>
      <c r="J530" s="2">
        <v>0</v>
      </c>
      <c r="K530" s="2">
        <v>0</v>
      </c>
      <c r="L530" s="2">
        <v>0</v>
      </c>
      <c r="M530" s="2">
        <v>0</v>
      </c>
      <c r="N530" s="2">
        <v>0</v>
      </c>
    </row>
    <row r="531" spans="1:14" x14ac:dyDescent="0.25">
      <c r="A531" s="59" t="s">
        <v>1077</v>
      </c>
      <c r="B531" s="2">
        <v>0</v>
      </c>
      <c r="C531" s="2">
        <v>0</v>
      </c>
      <c r="D531" s="2">
        <v>1.4630000000000001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0</v>
      </c>
      <c r="M531" s="2">
        <v>0</v>
      </c>
      <c r="N531" s="2">
        <v>0</v>
      </c>
    </row>
    <row r="532" spans="1:14" x14ac:dyDescent="0.25">
      <c r="A532" s="59" t="s">
        <v>1181</v>
      </c>
      <c r="B532" s="2">
        <v>0</v>
      </c>
      <c r="C532" s="2">
        <v>0</v>
      </c>
      <c r="D532" s="2">
        <v>1.4630000000000001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0</v>
      </c>
      <c r="M532" s="2">
        <v>0</v>
      </c>
      <c r="N532" s="2">
        <v>0</v>
      </c>
    </row>
    <row r="533" spans="1:14" x14ac:dyDescent="0.25">
      <c r="A533" s="59" t="s">
        <v>1240</v>
      </c>
      <c r="B533" s="2">
        <v>0</v>
      </c>
      <c r="C533" s="2">
        <v>0</v>
      </c>
      <c r="D533" s="2">
        <v>1.4630000000000001</v>
      </c>
      <c r="E533" s="2">
        <v>0</v>
      </c>
      <c r="F533" s="2">
        <v>0</v>
      </c>
      <c r="G533" s="2">
        <v>0</v>
      </c>
      <c r="H533" s="2">
        <v>0</v>
      </c>
      <c r="I533" s="2">
        <v>0</v>
      </c>
      <c r="J533" s="2">
        <v>0</v>
      </c>
      <c r="K533" s="2">
        <v>0</v>
      </c>
      <c r="L533" s="2">
        <v>0</v>
      </c>
      <c r="M533" s="2">
        <v>0</v>
      </c>
      <c r="N533" s="2">
        <v>0</v>
      </c>
    </row>
    <row r="534" spans="1:14" x14ac:dyDescent="0.25">
      <c r="A534" s="59" t="s">
        <v>1182</v>
      </c>
      <c r="B534" s="2">
        <v>0</v>
      </c>
      <c r="C534" s="2">
        <v>0</v>
      </c>
      <c r="D534" s="2">
        <v>1.4630000000000001</v>
      </c>
      <c r="E534" s="2">
        <v>0</v>
      </c>
      <c r="F534" s="2">
        <v>0</v>
      </c>
      <c r="G534" s="2">
        <v>0</v>
      </c>
      <c r="H534" s="2">
        <v>0</v>
      </c>
      <c r="I534" s="2">
        <v>0</v>
      </c>
      <c r="J534" s="2">
        <v>0</v>
      </c>
      <c r="K534" s="2">
        <v>0</v>
      </c>
      <c r="L534" s="2">
        <v>0</v>
      </c>
      <c r="M534" s="2">
        <v>0</v>
      </c>
      <c r="N534" s="2">
        <v>0</v>
      </c>
    </row>
    <row r="535" spans="1:14" x14ac:dyDescent="0.25">
      <c r="A535" s="59" t="s">
        <v>1242</v>
      </c>
      <c r="B535" s="2">
        <v>0</v>
      </c>
      <c r="C535" s="2">
        <v>0</v>
      </c>
      <c r="D535" s="2">
        <v>1.4630000000000001</v>
      </c>
      <c r="E535" s="2">
        <v>0</v>
      </c>
      <c r="F535" s="2">
        <v>0</v>
      </c>
      <c r="G535" s="2">
        <v>0</v>
      </c>
      <c r="H535" s="2">
        <v>0</v>
      </c>
      <c r="I535" s="2">
        <v>0</v>
      </c>
      <c r="J535" s="2">
        <v>0</v>
      </c>
      <c r="K535" s="2">
        <v>0</v>
      </c>
      <c r="L535" s="2">
        <v>0</v>
      </c>
      <c r="M535" s="2">
        <v>0</v>
      </c>
      <c r="N535" s="2">
        <v>0</v>
      </c>
    </row>
    <row r="536" spans="1:14" x14ac:dyDescent="0.25">
      <c r="A536" s="59" t="s">
        <v>1183</v>
      </c>
      <c r="B536" s="2"/>
      <c r="C536" s="2"/>
      <c r="D536" s="2">
        <v>1.4630000000000001</v>
      </c>
      <c r="E536" s="2"/>
      <c r="F536" s="2"/>
      <c r="G536" s="2"/>
      <c r="H536" s="2"/>
      <c r="I536" s="2"/>
      <c r="J536" s="2"/>
      <c r="K536" s="2"/>
      <c r="L536" s="2"/>
      <c r="M536" s="2"/>
      <c r="N536" s="2"/>
    </row>
    <row r="537" spans="1:14" x14ac:dyDescent="0.25">
      <c r="A537" s="59" t="s">
        <v>1244</v>
      </c>
      <c r="B537" s="2">
        <v>0</v>
      </c>
      <c r="C537" s="2">
        <v>0</v>
      </c>
      <c r="D537" s="2">
        <v>1.4630000000000001</v>
      </c>
      <c r="E537" s="2">
        <v>0</v>
      </c>
      <c r="F537" s="2">
        <v>0</v>
      </c>
      <c r="G537" s="2">
        <v>0</v>
      </c>
      <c r="H537" s="2">
        <v>0</v>
      </c>
      <c r="I537" s="2">
        <v>0</v>
      </c>
      <c r="J537" s="2">
        <v>0</v>
      </c>
      <c r="K537" s="2">
        <v>0</v>
      </c>
      <c r="L537" s="2">
        <v>0</v>
      </c>
      <c r="M537" s="2">
        <v>0</v>
      </c>
      <c r="N537" s="2">
        <v>0</v>
      </c>
    </row>
    <row r="538" spans="1:14" x14ac:dyDescent="0.25">
      <c r="A538" s="59" t="s">
        <v>1184</v>
      </c>
      <c r="B538" s="2">
        <v>0</v>
      </c>
      <c r="C538" s="2">
        <v>0</v>
      </c>
      <c r="D538" s="2">
        <v>1.4630000000000001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0</v>
      </c>
      <c r="M538" s="2">
        <v>0</v>
      </c>
      <c r="N538" s="2">
        <v>0</v>
      </c>
    </row>
    <row r="539" spans="1:14" x14ac:dyDescent="0.25">
      <c r="A539" s="59" t="s">
        <v>1246</v>
      </c>
      <c r="B539" s="2">
        <v>0</v>
      </c>
      <c r="C539" s="2">
        <v>0</v>
      </c>
      <c r="D539" s="2">
        <v>1.4630000000000001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0</v>
      </c>
      <c r="N539" s="2">
        <v>0</v>
      </c>
    </row>
    <row r="540" spans="1:14" x14ac:dyDescent="0.25">
      <c r="A540" s="59" t="s">
        <v>1185</v>
      </c>
      <c r="B540" s="2">
        <v>0</v>
      </c>
      <c r="C540" s="2">
        <v>0</v>
      </c>
      <c r="D540" s="2">
        <v>1.4630000000000001</v>
      </c>
      <c r="E540" s="2">
        <v>0</v>
      </c>
      <c r="F540" s="2">
        <v>0</v>
      </c>
      <c r="G540" s="2">
        <v>0</v>
      </c>
      <c r="H540" s="2">
        <v>0</v>
      </c>
      <c r="I540" s="2">
        <v>0</v>
      </c>
      <c r="J540" s="2">
        <v>0</v>
      </c>
      <c r="K540" s="2">
        <v>0</v>
      </c>
      <c r="L540" s="2">
        <v>0</v>
      </c>
      <c r="M540" s="2">
        <v>0</v>
      </c>
      <c r="N540" s="2">
        <v>0</v>
      </c>
    </row>
    <row r="541" spans="1:14" x14ac:dyDescent="0.25">
      <c r="A541" s="59" t="s">
        <v>1248</v>
      </c>
      <c r="B541" s="2">
        <v>0</v>
      </c>
      <c r="C541" s="2">
        <v>0</v>
      </c>
      <c r="D541" s="2">
        <v>1.4630000000000001</v>
      </c>
      <c r="E541" s="2">
        <v>0</v>
      </c>
      <c r="F541" s="2">
        <v>0</v>
      </c>
      <c r="G541" s="2">
        <v>0</v>
      </c>
      <c r="H541" s="2">
        <v>0</v>
      </c>
      <c r="I541" s="2">
        <v>0</v>
      </c>
      <c r="J541" s="2">
        <v>0</v>
      </c>
      <c r="K541" s="2">
        <v>0</v>
      </c>
      <c r="L541" s="2">
        <v>0</v>
      </c>
      <c r="M541" s="2">
        <v>0</v>
      </c>
      <c r="N541" s="2">
        <v>0</v>
      </c>
    </row>
    <row r="542" spans="1:14" x14ac:dyDescent="0.25">
      <c r="A542" s="59" t="s">
        <v>1186</v>
      </c>
      <c r="B542" s="2">
        <v>0</v>
      </c>
      <c r="C542" s="2">
        <v>0</v>
      </c>
      <c r="D542" s="2">
        <v>1.4630000000000001</v>
      </c>
      <c r="E542" s="2">
        <v>0</v>
      </c>
      <c r="F542" s="2">
        <v>0</v>
      </c>
      <c r="G542" s="2">
        <v>0</v>
      </c>
      <c r="H542" s="2">
        <v>0</v>
      </c>
      <c r="I542" s="2">
        <v>0</v>
      </c>
      <c r="J542" s="2">
        <v>0</v>
      </c>
      <c r="K542" s="2">
        <v>0</v>
      </c>
      <c r="L542" s="2">
        <v>0</v>
      </c>
      <c r="M542" s="2">
        <v>0</v>
      </c>
      <c r="N542" s="2">
        <v>0</v>
      </c>
    </row>
    <row r="543" spans="1:14" x14ac:dyDescent="0.25">
      <c r="A543" s="59" t="s">
        <v>1096</v>
      </c>
      <c r="B543" s="2">
        <v>4994.0808027951543</v>
      </c>
      <c r="C543" s="2">
        <v>0</v>
      </c>
      <c r="D543" s="2">
        <v>1.4630000000000001</v>
      </c>
      <c r="E543" s="2">
        <v>1664.693600931718</v>
      </c>
      <c r="F543" s="2">
        <v>1426.8802293700439</v>
      </c>
      <c r="G543" s="2">
        <v>1248.520200698789</v>
      </c>
      <c r="H543" s="2">
        <v>1109.7957339544789</v>
      </c>
      <c r="I543" s="2">
        <v>998.81616055903089</v>
      </c>
      <c r="J543" s="2">
        <v>1331.754880745375</v>
      </c>
      <c r="K543" s="2">
        <v>1141.504183496035</v>
      </c>
      <c r="L543" s="2">
        <v>998.81616055903089</v>
      </c>
      <c r="M543" s="2">
        <v>887.83658716358298</v>
      </c>
      <c r="N543" s="2">
        <v>799.05292844722476</v>
      </c>
    </row>
    <row r="544" spans="1:14" x14ac:dyDescent="0.25">
      <c r="A544" s="59" t="s">
        <v>976</v>
      </c>
      <c r="B544" s="2">
        <v>0</v>
      </c>
      <c r="C544" s="2">
        <v>0</v>
      </c>
      <c r="D544" s="2">
        <v>1.4630000000000001</v>
      </c>
      <c r="E544" s="2">
        <v>0</v>
      </c>
      <c r="F544" s="2">
        <v>0</v>
      </c>
      <c r="G544" s="2">
        <v>0</v>
      </c>
      <c r="H544" s="2">
        <v>0</v>
      </c>
      <c r="I544" s="2">
        <v>0</v>
      </c>
      <c r="J544" s="2">
        <v>0</v>
      </c>
      <c r="K544" s="2">
        <v>0</v>
      </c>
      <c r="L544" s="2">
        <v>0</v>
      </c>
      <c r="M544" s="2">
        <v>0</v>
      </c>
      <c r="N544" s="2">
        <v>0</v>
      </c>
    </row>
    <row r="545" spans="1:14" x14ac:dyDescent="0.25">
      <c r="A545" s="59" t="s">
        <v>1037</v>
      </c>
      <c r="B545" s="2">
        <v>0</v>
      </c>
      <c r="C545" s="2">
        <v>0</v>
      </c>
      <c r="D545" s="2">
        <v>1.4630000000000001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0</v>
      </c>
      <c r="M545" s="2">
        <v>0</v>
      </c>
      <c r="N545" s="2">
        <v>0</v>
      </c>
    </row>
    <row r="546" spans="1:14" x14ac:dyDescent="0.25">
      <c r="A546" s="59" t="s">
        <v>1255</v>
      </c>
      <c r="B546" s="2">
        <v>0</v>
      </c>
      <c r="C546" s="2">
        <v>0</v>
      </c>
      <c r="D546" s="2">
        <v>1.4630000000000001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0</v>
      </c>
      <c r="M546" s="2">
        <v>0</v>
      </c>
      <c r="N546" s="2">
        <v>0</v>
      </c>
    </row>
    <row r="547" spans="1:14" x14ac:dyDescent="0.25">
      <c r="A547" s="59" t="s">
        <v>1254</v>
      </c>
      <c r="B547" s="2">
        <v>0</v>
      </c>
      <c r="C547" s="2">
        <v>0</v>
      </c>
      <c r="D547" s="2">
        <v>1.4630000000000001</v>
      </c>
      <c r="E547" s="2">
        <v>0</v>
      </c>
      <c r="F547" s="2">
        <v>0</v>
      </c>
      <c r="G547" s="2">
        <v>0</v>
      </c>
      <c r="H547" s="2">
        <v>0</v>
      </c>
      <c r="I547" s="2">
        <v>0</v>
      </c>
      <c r="J547" s="2">
        <v>0</v>
      </c>
      <c r="K547" s="2">
        <v>0</v>
      </c>
      <c r="L547" s="2">
        <v>0</v>
      </c>
      <c r="M547" s="2">
        <v>0</v>
      </c>
      <c r="N547" s="2">
        <v>0</v>
      </c>
    </row>
    <row r="548" spans="1:14" x14ac:dyDescent="0.25">
      <c r="A548" s="59" t="s">
        <v>1081</v>
      </c>
      <c r="B548" s="2">
        <v>0</v>
      </c>
      <c r="C548" s="2">
        <v>0</v>
      </c>
      <c r="D548" s="2">
        <v>1.4630000000000001</v>
      </c>
      <c r="E548" s="2">
        <v>0</v>
      </c>
      <c r="F548" s="2">
        <v>0</v>
      </c>
      <c r="G548" s="2">
        <v>0</v>
      </c>
      <c r="H548" s="2">
        <v>0</v>
      </c>
      <c r="I548" s="2">
        <v>0</v>
      </c>
      <c r="J548" s="2">
        <v>0</v>
      </c>
      <c r="K548" s="2">
        <v>0</v>
      </c>
      <c r="L548" s="2">
        <v>0</v>
      </c>
      <c r="M548" s="2">
        <v>0</v>
      </c>
      <c r="N548" s="2">
        <v>0</v>
      </c>
    </row>
    <row r="549" spans="1:14" x14ac:dyDescent="0.25">
      <c r="A549" s="59" t="s">
        <v>980</v>
      </c>
      <c r="B549" s="2">
        <v>0</v>
      </c>
      <c r="C549" s="2">
        <v>0</v>
      </c>
      <c r="D549" s="2">
        <v>1.4630000000000001</v>
      </c>
      <c r="E549" s="2">
        <v>0</v>
      </c>
      <c r="F549" s="2">
        <v>0</v>
      </c>
      <c r="G549" s="2">
        <v>0</v>
      </c>
      <c r="H549" s="2">
        <v>0</v>
      </c>
      <c r="I549" s="2">
        <v>0</v>
      </c>
      <c r="J549" s="2">
        <v>0</v>
      </c>
      <c r="K549" s="2">
        <v>0</v>
      </c>
      <c r="L549" s="2">
        <v>0</v>
      </c>
      <c r="M549" s="2">
        <v>0</v>
      </c>
      <c r="N549" s="2">
        <v>0</v>
      </c>
    </row>
    <row r="550" spans="1:14" x14ac:dyDescent="0.25">
      <c r="A550" s="59" t="s">
        <v>1065</v>
      </c>
      <c r="B550" s="2">
        <v>0</v>
      </c>
      <c r="C550" s="2">
        <v>0</v>
      </c>
      <c r="D550" s="2">
        <v>1.4630000000000001</v>
      </c>
      <c r="E550" s="2">
        <v>0</v>
      </c>
      <c r="F550" s="2">
        <v>0</v>
      </c>
      <c r="G550" s="2">
        <v>0</v>
      </c>
      <c r="H550" s="2">
        <v>0</v>
      </c>
      <c r="I550" s="2">
        <v>0</v>
      </c>
      <c r="J550" s="2">
        <v>0</v>
      </c>
      <c r="K550" s="2">
        <v>0</v>
      </c>
      <c r="L550" s="2">
        <v>0</v>
      </c>
      <c r="M550" s="2">
        <v>0</v>
      </c>
      <c r="N550" s="2">
        <v>0</v>
      </c>
    </row>
    <row r="551" spans="1:14" x14ac:dyDescent="0.25">
      <c r="A551" s="59" t="s">
        <v>1270</v>
      </c>
      <c r="B551" s="2">
        <v>0</v>
      </c>
      <c r="C551" s="2">
        <v>0</v>
      </c>
      <c r="D551" s="2">
        <v>1.4630000000000001</v>
      </c>
      <c r="E551" s="2">
        <v>0</v>
      </c>
      <c r="F551" s="2">
        <v>0</v>
      </c>
      <c r="G551" s="2">
        <v>0</v>
      </c>
      <c r="H551" s="2">
        <v>0</v>
      </c>
      <c r="I551" s="2">
        <v>0</v>
      </c>
      <c r="J551" s="2">
        <v>0</v>
      </c>
      <c r="K551" s="2">
        <v>0</v>
      </c>
      <c r="L551" s="2">
        <v>0</v>
      </c>
      <c r="M551" s="2">
        <v>0</v>
      </c>
      <c r="N551" s="2">
        <v>0</v>
      </c>
    </row>
    <row r="552" spans="1:14" x14ac:dyDescent="0.25">
      <c r="A552" s="59" t="s">
        <v>1016</v>
      </c>
      <c r="B552" s="2">
        <v>0</v>
      </c>
      <c r="C552" s="2">
        <v>0</v>
      </c>
      <c r="D552" s="2">
        <v>1.4630000000000001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0</v>
      </c>
      <c r="M552" s="2">
        <v>0</v>
      </c>
      <c r="N552" s="2">
        <v>0</v>
      </c>
    </row>
    <row r="553" spans="1:14" x14ac:dyDescent="0.25">
      <c r="A553" s="59" t="s">
        <v>1018</v>
      </c>
      <c r="B553" s="2">
        <v>0</v>
      </c>
      <c r="C553" s="2">
        <v>0</v>
      </c>
      <c r="D553" s="2">
        <v>1.4630000000000001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0</v>
      </c>
      <c r="M553" s="2">
        <v>0</v>
      </c>
      <c r="N553" s="2">
        <v>0</v>
      </c>
    </row>
    <row r="554" spans="1:14" x14ac:dyDescent="0.25">
      <c r="A554" s="59" t="s">
        <v>989</v>
      </c>
      <c r="B554" s="2">
        <v>0</v>
      </c>
      <c r="C554" s="2">
        <v>0</v>
      </c>
      <c r="D554" s="2">
        <v>1.4630000000000001</v>
      </c>
      <c r="E554" s="2">
        <v>0</v>
      </c>
      <c r="F554" s="2">
        <v>0</v>
      </c>
      <c r="G554" s="2">
        <v>0</v>
      </c>
      <c r="H554" s="2">
        <v>0</v>
      </c>
      <c r="I554" s="2">
        <v>0</v>
      </c>
      <c r="J554" s="2">
        <v>0</v>
      </c>
      <c r="K554" s="2">
        <v>0</v>
      </c>
      <c r="L554" s="2">
        <v>0</v>
      </c>
      <c r="M554" s="2">
        <v>0</v>
      </c>
      <c r="N554" s="2">
        <v>0</v>
      </c>
    </row>
    <row r="555" spans="1:14" x14ac:dyDescent="0.25">
      <c r="A555" s="59" t="s">
        <v>1110</v>
      </c>
      <c r="B555" s="2">
        <v>0</v>
      </c>
      <c r="C555" s="2">
        <v>0</v>
      </c>
      <c r="D555" s="2">
        <v>1.4630000000000001</v>
      </c>
      <c r="E555" s="2">
        <v>0</v>
      </c>
      <c r="F555" s="2">
        <v>0</v>
      </c>
      <c r="G555" s="2">
        <v>0</v>
      </c>
      <c r="H555" s="2">
        <v>0</v>
      </c>
      <c r="I555" s="2">
        <v>0</v>
      </c>
      <c r="J555" s="2">
        <v>0</v>
      </c>
      <c r="K555" s="2">
        <v>0</v>
      </c>
      <c r="L555" s="2">
        <v>0</v>
      </c>
      <c r="M555" s="2">
        <v>0</v>
      </c>
      <c r="N555" s="2">
        <v>0</v>
      </c>
    </row>
    <row r="556" spans="1:14" x14ac:dyDescent="0.25">
      <c r="A556" s="59" t="s">
        <v>1107</v>
      </c>
      <c r="B556" s="2">
        <v>0</v>
      </c>
      <c r="C556" s="2">
        <v>0</v>
      </c>
      <c r="D556" s="2">
        <v>1.4630000000000001</v>
      </c>
      <c r="E556" s="2">
        <v>0</v>
      </c>
      <c r="F556" s="2">
        <v>0</v>
      </c>
      <c r="G556" s="2">
        <v>0</v>
      </c>
      <c r="H556" s="2">
        <v>0</v>
      </c>
      <c r="I556" s="2">
        <v>0</v>
      </c>
      <c r="J556" s="2">
        <v>0</v>
      </c>
      <c r="K556" s="2">
        <v>0</v>
      </c>
      <c r="L556" s="2">
        <v>0</v>
      </c>
      <c r="M556" s="2">
        <v>0</v>
      </c>
      <c r="N556" s="2">
        <v>0</v>
      </c>
    </row>
    <row r="557" spans="1:14" x14ac:dyDescent="0.25">
      <c r="A557" s="59" t="s">
        <v>1275</v>
      </c>
      <c r="B557" s="2">
        <v>0</v>
      </c>
      <c r="C557" s="2">
        <v>0</v>
      </c>
      <c r="D557" s="2">
        <v>1.4630000000000001</v>
      </c>
      <c r="E557" s="2">
        <v>0</v>
      </c>
      <c r="F557" s="2">
        <v>0</v>
      </c>
      <c r="G557" s="2">
        <v>0</v>
      </c>
      <c r="H557" s="2">
        <v>0</v>
      </c>
      <c r="I557" s="2">
        <v>0</v>
      </c>
      <c r="J557" s="2">
        <v>0</v>
      </c>
      <c r="K557" s="2">
        <v>0</v>
      </c>
      <c r="L557" s="2">
        <v>0</v>
      </c>
      <c r="M557" s="2">
        <v>0</v>
      </c>
      <c r="N557" s="2">
        <v>0</v>
      </c>
    </row>
    <row r="558" spans="1:14" x14ac:dyDescent="0.25">
      <c r="A558" s="59" t="s">
        <v>1277</v>
      </c>
      <c r="B558" s="2">
        <v>0</v>
      </c>
      <c r="C558" s="2">
        <v>0</v>
      </c>
      <c r="D558" s="2">
        <v>1.4630000000000001</v>
      </c>
      <c r="E558" s="2">
        <v>0</v>
      </c>
      <c r="F558" s="2">
        <v>0</v>
      </c>
      <c r="G558" s="2">
        <v>0</v>
      </c>
      <c r="H558" s="2">
        <v>0</v>
      </c>
      <c r="I558" s="2">
        <v>0</v>
      </c>
      <c r="J558" s="2">
        <v>0</v>
      </c>
      <c r="K558" s="2">
        <v>0</v>
      </c>
      <c r="L558" s="2">
        <v>0</v>
      </c>
      <c r="M558" s="2">
        <v>0</v>
      </c>
      <c r="N558" s="2">
        <v>0</v>
      </c>
    </row>
    <row r="559" spans="1:14" x14ac:dyDescent="0.25">
      <c r="A559" s="59" t="s">
        <v>1271</v>
      </c>
      <c r="B559" s="2">
        <v>0</v>
      </c>
      <c r="C559" s="2">
        <v>0</v>
      </c>
      <c r="D559" s="2">
        <v>1.4630000000000001</v>
      </c>
      <c r="E559" s="2">
        <v>0</v>
      </c>
      <c r="F559" s="2">
        <v>0</v>
      </c>
      <c r="G559" s="2">
        <v>0</v>
      </c>
      <c r="H559" s="2">
        <v>0</v>
      </c>
      <c r="I559" s="2">
        <v>0</v>
      </c>
      <c r="J559" s="2">
        <v>0</v>
      </c>
      <c r="K559" s="2">
        <v>0</v>
      </c>
      <c r="L559" s="2">
        <v>0</v>
      </c>
      <c r="M559" s="2">
        <v>0</v>
      </c>
      <c r="N559" s="2">
        <v>0</v>
      </c>
    </row>
    <row r="560" spans="1:14" x14ac:dyDescent="0.25">
      <c r="A560" s="59" t="s">
        <v>1273</v>
      </c>
      <c r="B560" s="2">
        <v>0</v>
      </c>
      <c r="C560" s="2">
        <v>0</v>
      </c>
      <c r="D560" s="2">
        <v>1.4630000000000001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0</v>
      </c>
      <c r="M560" s="2">
        <v>0</v>
      </c>
      <c r="N560" s="2">
        <v>0</v>
      </c>
    </row>
    <row r="561" spans="1:14" x14ac:dyDescent="0.25">
      <c r="A561" s="59" t="s">
        <v>1187</v>
      </c>
      <c r="B561" s="2">
        <v>0</v>
      </c>
      <c r="C561" s="2">
        <v>0</v>
      </c>
      <c r="D561" s="2">
        <v>1.4630000000000001</v>
      </c>
      <c r="E561" s="2">
        <v>0</v>
      </c>
      <c r="F561" s="2">
        <v>0</v>
      </c>
      <c r="G561" s="2">
        <v>0</v>
      </c>
      <c r="H561" s="2">
        <v>0</v>
      </c>
      <c r="I561" s="2">
        <v>0</v>
      </c>
      <c r="J561" s="2">
        <v>0</v>
      </c>
      <c r="K561" s="2">
        <v>0</v>
      </c>
      <c r="L561" s="2">
        <v>0</v>
      </c>
      <c r="M561" s="2">
        <v>0</v>
      </c>
      <c r="N561" s="2">
        <v>0</v>
      </c>
    </row>
    <row r="562" spans="1:14" x14ac:dyDescent="0.25">
      <c r="A562" s="59" t="s">
        <v>1269</v>
      </c>
      <c r="B562" s="2">
        <v>0</v>
      </c>
      <c r="C562" s="2">
        <v>0</v>
      </c>
      <c r="D562" s="2">
        <v>1.4630000000000001</v>
      </c>
      <c r="E562" s="2">
        <v>0</v>
      </c>
      <c r="F562" s="2">
        <v>0</v>
      </c>
      <c r="G562" s="2">
        <v>0</v>
      </c>
      <c r="H562" s="2">
        <v>0</v>
      </c>
      <c r="I562" s="2">
        <v>0</v>
      </c>
      <c r="J562" s="2">
        <v>0</v>
      </c>
      <c r="K562" s="2">
        <v>0</v>
      </c>
      <c r="L562" s="2">
        <v>0</v>
      </c>
      <c r="M562" s="2">
        <v>0</v>
      </c>
      <c r="N562" s="2">
        <v>0</v>
      </c>
    </row>
    <row r="563" spans="1:14" x14ac:dyDescent="0.25">
      <c r="A563" s="59" t="s">
        <v>1188</v>
      </c>
      <c r="B563" s="2"/>
      <c r="C563" s="2"/>
      <c r="D563" s="2">
        <v>1.4630000000000001</v>
      </c>
      <c r="E563" s="2"/>
      <c r="F563" s="2"/>
      <c r="G563" s="2"/>
      <c r="H563" s="2"/>
      <c r="I563" s="2"/>
      <c r="J563" s="2"/>
      <c r="K563" s="2"/>
      <c r="L563" s="2"/>
      <c r="M563" s="2"/>
      <c r="N563" s="2"/>
    </row>
    <row r="564" spans="1:14" x14ac:dyDescent="0.25">
      <c r="A564" s="59" t="s">
        <v>231</v>
      </c>
      <c r="B564" s="2">
        <v>0</v>
      </c>
      <c r="C564" s="2">
        <v>0</v>
      </c>
      <c r="D564" s="2">
        <v>1.4630000000000001</v>
      </c>
      <c r="E564" s="2">
        <v>0</v>
      </c>
      <c r="F564" s="2">
        <v>0</v>
      </c>
      <c r="G564" s="2">
        <v>0</v>
      </c>
      <c r="H564" s="2">
        <v>0</v>
      </c>
      <c r="I564" s="2">
        <v>0</v>
      </c>
      <c r="J564" s="2">
        <v>0</v>
      </c>
      <c r="K564" s="2">
        <v>0</v>
      </c>
      <c r="L564" s="2">
        <v>0</v>
      </c>
      <c r="M564" s="2">
        <v>0</v>
      </c>
      <c r="N564" s="2">
        <v>0</v>
      </c>
    </row>
    <row r="565" spans="1:14" x14ac:dyDescent="0.25">
      <c r="A565" s="59" t="s">
        <v>1189</v>
      </c>
      <c r="B565" s="2"/>
      <c r="C565" s="2"/>
      <c r="D565" s="2">
        <v>1.4630000000000001</v>
      </c>
      <c r="E565" s="2"/>
      <c r="F565" s="2"/>
      <c r="G565" s="2"/>
      <c r="H565" s="2"/>
      <c r="I565" s="2"/>
      <c r="J565" s="2"/>
      <c r="K565" s="2"/>
      <c r="L565" s="2"/>
      <c r="M565" s="2"/>
      <c r="N565" s="2"/>
    </row>
    <row r="566" spans="1:14" x14ac:dyDescent="0.25">
      <c r="A566" s="59" t="s">
        <v>1272</v>
      </c>
      <c r="B566" s="2">
        <v>0</v>
      </c>
      <c r="C566" s="2">
        <v>0</v>
      </c>
      <c r="D566" s="2">
        <v>1.4630000000000001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0</v>
      </c>
      <c r="M566" s="2">
        <v>0</v>
      </c>
      <c r="N566" s="2">
        <v>0</v>
      </c>
    </row>
    <row r="567" spans="1:14" x14ac:dyDescent="0.25">
      <c r="A567" s="59" t="s">
        <v>1190</v>
      </c>
      <c r="B567" s="2"/>
      <c r="C567" s="2"/>
      <c r="D567" s="2">
        <v>1.4630000000000001</v>
      </c>
      <c r="E567" s="2"/>
      <c r="F567" s="2"/>
      <c r="G567" s="2"/>
      <c r="H567" s="2"/>
      <c r="I567" s="2"/>
      <c r="J567" s="2"/>
      <c r="K567" s="2"/>
      <c r="L567" s="2"/>
      <c r="M567" s="2"/>
      <c r="N567" s="2"/>
    </row>
    <row r="568" spans="1:14" x14ac:dyDescent="0.25">
      <c r="A568" s="59" t="s">
        <v>1274</v>
      </c>
      <c r="B568" s="2">
        <v>0</v>
      </c>
      <c r="C568" s="2">
        <v>0</v>
      </c>
      <c r="D568" s="2">
        <v>1.4630000000000001</v>
      </c>
      <c r="E568" s="2">
        <v>0</v>
      </c>
      <c r="F568" s="2">
        <v>0</v>
      </c>
      <c r="G568" s="2">
        <v>0</v>
      </c>
      <c r="H568" s="2">
        <v>0</v>
      </c>
      <c r="I568" s="2">
        <v>0</v>
      </c>
      <c r="J568" s="2">
        <v>0</v>
      </c>
      <c r="K568" s="2">
        <v>0</v>
      </c>
      <c r="L568" s="2">
        <v>0</v>
      </c>
      <c r="M568" s="2">
        <v>0</v>
      </c>
      <c r="N568" s="2">
        <v>0</v>
      </c>
    </row>
    <row r="569" spans="1:14" x14ac:dyDescent="0.25">
      <c r="A569" s="59" t="s">
        <v>1191</v>
      </c>
      <c r="B569" s="2"/>
      <c r="C569" s="2"/>
      <c r="D569" s="2">
        <v>1.4630000000000001</v>
      </c>
      <c r="E569" s="2"/>
      <c r="F569" s="2"/>
      <c r="G569" s="2"/>
      <c r="H569" s="2"/>
      <c r="I569" s="2"/>
      <c r="J569" s="2"/>
      <c r="K569" s="2"/>
      <c r="L569" s="2"/>
      <c r="M569" s="2"/>
      <c r="N569" s="2"/>
    </row>
    <row r="570" spans="1:14" x14ac:dyDescent="0.25">
      <c r="A570" s="59" t="s">
        <v>1276</v>
      </c>
      <c r="B570" s="2">
        <v>0</v>
      </c>
      <c r="C570" s="2">
        <v>0</v>
      </c>
      <c r="D570" s="2">
        <v>1.4630000000000001</v>
      </c>
      <c r="E570" s="2">
        <v>0</v>
      </c>
      <c r="F570" s="2">
        <v>0</v>
      </c>
      <c r="G570" s="2">
        <v>0</v>
      </c>
      <c r="H570" s="2">
        <v>0</v>
      </c>
      <c r="I570" s="2">
        <v>0</v>
      </c>
      <c r="J570" s="2">
        <v>0</v>
      </c>
      <c r="K570" s="2">
        <v>0</v>
      </c>
      <c r="L570" s="2">
        <v>0</v>
      </c>
      <c r="M570" s="2">
        <v>0</v>
      </c>
      <c r="N570" s="2">
        <v>0</v>
      </c>
    </row>
    <row r="571" spans="1:14" x14ac:dyDescent="0.25">
      <c r="A571" s="59" t="s">
        <v>1192</v>
      </c>
      <c r="B571" s="2"/>
      <c r="C571" s="2"/>
      <c r="D571" s="2">
        <v>1.4630000000000001</v>
      </c>
      <c r="E571" s="2"/>
      <c r="F571" s="2"/>
      <c r="G571" s="2"/>
      <c r="H571" s="2"/>
      <c r="I571" s="2"/>
      <c r="J571" s="2"/>
      <c r="K571" s="2"/>
      <c r="L571" s="2"/>
      <c r="M571" s="2"/>
      <c r="N571" s="2"/>
    </row>
    <row r="572" spans="1:14" x14ac:dyDescent="0.25">
      <c r="A572" s="59" t="s">
        <v>1278</v>
      </c>
      <c r="B572" s="2">
        <v>0</v>
      </c>
      <c r="C572" s="2">
        <v>0</v>
      </c>
      <c r="D572" s="2">
        <v>1.4630000000000001</v>
      </c>
      <c r="E572" s="2">
        <v>0</v>
      </c>
      <c r="F572" s="2">
        <v>0</v>
      </c>
      <c r="G572" s="2">
        <v>0</v>
      </c>
      <c r="H572" s="2">
        <v>0</v>
      </c>
      <c r="I572" s="2">
        <v>0</v>
      </c>
      <c r="J572" s="2">
        <v>0</v>
      </c>
      <c r="K572" s="2">
        <v>0</v>
      </c>
      <c r="L572" s="2">
        <v>0</v>
      </c>
      <c r="M572" s="2">
        <v>0</v>
      </c>
      <c r="N572" s="2">
        <v>0</v>
      </c>
    </row>
    <row r="573" spans="1:14" x14ac:dyDescent="0.25">
      <c r="A573" s="59" t="s">
        <v>1193</v>
      </c>
      <c r="B573" s="2"/>
      <c r="C573" s="2"/>
      <c r="D573" s="2">
        <v>1.4630000000000001</v>
      </c>
      <c r="E573" s="2"/>
      <c r="F573" s="2"/>
      <c r="G573" s="2"/>
      <c r="H573" s="2"/>
      <c r="I573" s="2"/>
      <c r="J573" s="2"/>
      <c r="K573" s="2"/>
      <c r="L573" s="2"/>
      <c r="M573" s="2"/>
      <c r="N573" s="2"/>
    </row>
    <row r="574" spans="1:14" x14ac:dyDescent="0.25">
      <c r="A574" s="59" t="s">
        <v>1280</v>
      </c>
      <c r="B574" s="2">
        <v>0</v>
      </c>
      <c r="C574" s="2">
        <v>0</v>
      </c>
      <c r="D574" s="2">
        <v>1.4630000000000001</v>
      </c>
      <c r="E574" s="2">
        <v>0</v>
      </c>
      <c r="F574" s="2">
        <v>0</v>
      </c>
      <c r="G574" s="2">
        <v>0</v>
      </c>
      <c r="H574" s="2">
        <v>0</v>
      </c>
      <c r="I574" s="2">
        <v>0</v>
      </c>
      <c r="J574" s="2">
        <v>0</v>
      </c>
      <c r="K574" s="2">
        <v>0</v>
      </c>
      <c r="L574" s="2">
        <v>0</v>
      </c>
      <c r="M574" s="2">
        <v>0</v>
      </c>
      <c r="N574" s="2">
        <v>0</v>
      </c>
    </row>
    <row r="575" spans="1:14" x14ac:dyDescent="0.25">
      <c r="A575" s="59" t="s">
        <v>1194</v>
      </c>
      <c r="B575" s="2"/>
      <c r="C575" s="2"/>
      <c r="D575" s="2">
        <v>1.4630000000000001</v>
      </c>
      <c r="E575" s="2"/>
      <c r="F575" s="2"/>
      <c r="G575" s="2"/>
      <c r="H575" s="2"/>
      <c r="I575" s="2"/>
      <c r="J575" s="2"/>
      <c r="K575" s="2"/>
      <c r="L575" s="2"/>
      <c r="M575" s="2"/>
      <c r="N575" s="2"/>
    </row>
    <row r="576" spans="1:14" x14ac:dyDescent="0.25">
      <c r="A576" s="59" t="s">
        <v>1282</v>
      </c>
      <c r="B576" s="2">
        <v>0</v>
      </c>
      <c r="C576" s="2">
        <v>0</v>
      </c>
      <c r="D576" s="2">
        <v>1.4630000000000001</v>
      </c>
      <c r="E576" s="2">
        <v>0</v>
      </c>
      <c r="F576" s="2">
        <v>0</v>
      </c>
      <c r="G576" s="2">
        <v>0</v>
      </c>
      <c r="H576" s="2">
        <v>0</v>
      </c>
      <c r="I576" s="2">
        <v>0</v>
      </c>
      <c r="J576" s="2">
        <v>0</v>
      </c>
      <c r="K576" s="2">
        <v>0</v>
      </c>
      <c r="L576" s="2">
        <v>0</v>
      </c>
      <c r="M576" s="2">
        <v>0</v>
      </c>
      <c r="N576" s="2">
        <v>0</v>
      </c>
    </row>
    <row r="577" spans="1:14" x14ac:dyDescent="0.25">
      <c r="A577" s="59" t="s">
        <v>1195</v>
      </c>
      <c r="B577" s="2">
        <v>0</v>
      </c>
      <c r="C577" s="2">
        <v>0</v>
      </c>
      <c r="D577" s="2">
        <v>1.4630000000000001</v>
      </c>
      <c r="E577" s="2">
        <v>0</v>
      </c>
      <c r="F577" s="2">
        <v>0</v>
      </c>
      <c r="G577" s="2">
        <v>0</v>
      </c>
      <c r="H577" s="2">
        <v>0</v>
      </c>
      <c r="I577" s="2">
        <v>0</v>
      </c>
      <c r="J577" s="2">
        <v>0</v>
      </c>
      <c r="K577" s="2">
        <v>0</v>
      </c>
      <c r="L577" s="2">
        <v>0</v>
      </c>
      <c r="M577" s="2">
        <v>0</v>
      </c>
      <c r="N577" s="2">
        <v>0</v>
      </c>
    </row>
    <row r="578" spans="1:14" x14ac:dyDescent="0.25">
      <c r="A578" s="59" t="s">
        <v>1284</v>
      </c>
      <c r="B578" s="2"/>
      <c r="C578" s="2"/>
      <c r="D578" s="2">
        <v>1.4630000000000001</v>
      </c>
      <c r="E578" s="2"/>
      <c r="F578" s="2"/>
      <c r="G578" s="2"/>
      <c r="H578" s="2"/>
      <c r="I578" s="2"/>
      <c r="J578" s="2"/>
      <c r="K578" s="2"/>
      <c r="L578" s="2"/>
      <c r="M578" s="2"/>
      <c r="N578" s="2"/>
    </row>
    <row r="579" spans="1:14" x14ac:dyDescent="0.25">
      <c r="A579" s="59" t="s">
        <v>1196</v>
      </c>
      <c r="B579" s="2"/>
      <c r="C579" s="2"/>
      <c r="D579" s="2">
        <v>1.4630000000000001</v>
      </c>
      <c r="E579" s="2"/>
      <c r="F579" s="2"/>
      <c r="G579" s="2"/>
      <c r="H579" s="2"/>
      <c r="I579" s="2"/>
      <c r="J579" s="2"/>
      <c r="K579" s="2"/>
      <c r="L579" s="2"/>
      <c r="M579" s="2"/>
      <c r="N579" s="2"/>
    </row>
    <row r="580" spans="1:14" x14ac:dyDescent="0.25">
      <c r="A580" s="59" t="s">
        <v>1286</v>
      </c>
      <c r="B580" s="2"/>
      <c r="C580" s="2"/>
      <c r="D580" s="2">
        <v>1.4630000000000001</v>
      </c>
      <c r="E580" s="2"/>
      <c r="F580" s="2"/>
      <c r="G580" s="2"/>
      <c r="H580" s="2"/>
      <c r="I580" s="2"/>
      <c r="J580" s="2"/>
      <c r="K580" s="2"/>
      <c r="L580" s="2"/>
      <c r="M580" s="2"/>
      <c r="N580" s="2"/>
    </row>
    <row r="581" spans="1:14" x14ac:dyDescent="0.25">
      <c r="A581" s="59" t="s">
        <v>1197</v>
      </c>
      <c r="B581" s="2"/>
      <c r="C581" s="2"/>
      <c r="D581" s="2">
        <v>1.4630000000000001</v>
      </c>
      <c r="E581" s="2"/>
      <c r="F581" s="2"/>
      <c r="G581" s="2"/>
      <c r="H581" s="2"/>
      <c r="I581" s="2"/>
      <c r="J581" s="2"/>
      <c r="K581" s="2"/>
      <c r="L581" s="2"/>
      <c r="M581" s="2"/>
      <c r="N581" s="2"/>
    </row>
    <row r="582" spans="1:14" x14ac:dyDescent="0.25">
      <c r="A582" s="59" t="s">
        <v>1287</v>
      </c>
      <c r="B582" s="2"/>
      <c r="C582" s="2"/>
      <c r="D582" s="2">
        <v>1.4630000000000001</v>
      </c>
      <c r="E582" s="2"/>
      <c r="F582" s="2"/>
      <c r="G582" s="2"/>
      <c r="H582" s="2"/>
      <c r="I582" s="2"/>
      <c r="J582" s="2"/>
      <c r="K582" s="2"/>
      <c r="L582" s="2"/>
      <c r="M582" s="2"/>
      <c r="N582" s="2"/>
    </row>
    <row r="583" spans="1:14" x14ac:dyDescent="0.25">
      <c r="A583" s="59" t="s">
        <v>1198</v>
      </c>
      <c r="B583" s="2"/>
      <c r="C583" s="2"/>
      <c r="D583" s="2">
        <v>1.4630000000000001</v>
      </c>
      <c r="E583" s="2"/>
      <c r="F583" s="2"/>
      <c r="G583" s="2"/>
      <c r="H583" s="2"/>
      <c r="I583" s="2"/>
      <c r="J583" s="2"/>
      <c r="K583" s="2"/>
      <c r="L583" s="2"/>
      <c r="M583" s="2"/>
      <c r="N583" s="2"/>
    </row>
    <row r="584" spans="1:14" x14ac:dyDescent="0.25">
      <c r="A584" s="59" t="s">
        <v>1289</v>
      </c>
      <c r="B584" s="2"/>
      <c r="C584" s="2"/>
      <c r="D584" s="2">
        <v>1.4630000000000001</v>
      </c>
      <c r="E584" s="2"/>
      <c r="F584" s="2"/>
      <c r="G584" s="2"/>
      <c r="H584" s="2"/>
      <c r="I584" s="2"/>
      <c r="J584" s="2"/>
      <c r="K584" s="2"/>
      <c r="L584" s="2"/>
      <c r="M584" s="2"/>
      <c r="N584" s="2"/>
    </row>
    <row r="585" spans="1:14" x14ac:dyDescent="0.25">
      <c r="A585" s="59" t="s">
        <v>1199</v>
      </c>
      <c r="B585" s="2"/>
      <c r="C585" s="2"/>
      <c r="D585" s="2">
        <v>1.4630000000000001</v>
      </c>
      <c r="E585" s="2"/>
      <c r="F585" s="2"/>
      <c r="G585" s="2"/>
      <c r="H585" s="2"/>
      <c r="I585" s="2"/>
      <c r="J585" s="2"/>
      <c r="K585" s="2"/>
      <c r="L585" s="2"/>
      <c r="M585" s="2"/>
      <c r="N585" s="2"/>
    </row>
    <row r="586" spans="1:14" x14ac:dyDescent="0.25">
      <c r="A586" s="59" t="s">
        <v>1291</v>
      </c>
      <c r="B586" s="2"/>
      <c r="C586" s="2"/>
      <c r="D586" s="2">
        <v>1.4630000000000001</v>
      </c>
      <c r="E586" s="2"/>
      <c r="F586" s="2"/>
      <c r="G586" s="2"/>
      <c r="H586" s="2"/>
      <c r="I586" s="2"/>
      <c r="J586" s="2"/>
      <c r="K586" s="2"/>
      <c r="L586" s="2"/>
      <c r="M586" s="2"/>
      <c r="N586" s="2"/>
    </row>
    <row r="587" spans="1:14" x14ac:dyDescent="0.25">
      <c r="A587" s="59" t="s">
        <v>1200</v>
      </c>
      <c r="B587" s="2">
        <v>0</v>
      </c>
      <c r="C587" s="2">
        <v>0</v>
      </c>
      <c r="D587" s="2">
        <v>1.4630000000000001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  <c r="L587" s="2">
        <v>0</v>
      </c>
      <c r="M587" s="2">
        <v>0</v>
      </c>
      <c r="N587" s="2">
        <v>0</v>
      </c>
    </row>
    <row r="588" spans="1:14" x14ac:dyDescent="0.25">
      <c r="A588" s="59" t="s">
        <v>1293</v>
      </c>
      <c r="B588" s="2"/>
      <c r="C588" s="2"/>
      <c r="D588" s="2">
        <v>1.4630000000000001</v>
      </c>
      <c r="E588" s="2"/>
      <c r="F588" s="2"/>
      <c r="G588" s="2"/>
      <c r="H588" s="2"/>
      <c r="I588" s="2"/>
      <c r="J588" s="2"/>
      <c r="K588" s="2"/>
      <c r="L588" s="2"/>
      <c r="M588" s="2"/>
      <c r="N588" s="2"/>
    </row>
    <row r="589" spans="1:14" x14ac:dyDescent="0.25">
      <c r="A589" s="59" t="s">
        <v>1201</v>
      </c>
      <c r="B589" s="2"/>
      <c r="C589" s="2"/>
      <c r="D589" s="2">
        <v>1.4630000000000001</v>
      </c>
      <c r="E589" s="2"/>
      <c r="F589" s="2"/>
      <c r="G589" s="2"/>
      <c r="H589" s="2"/>
      <c r="I589" s="2"/>
      <c r="J589" s="2"/>
      <c r="K589" s="2"/>
      <c r="L589" s="2"/>
      <c r="M589" s="2"/>
      <c r="N589" s="2"/>
    </row>
    <row r="590" spans="1:14" x14ac:dyDescent="0.25">
      <c r="A590" s="59" t="s">
        <v>1295</v>
      </c>
      <c r="B590" s="2"/>
      <c r="C590" s="2"/>
      <c r="D590" s="2">
        <v>1.4630000000000001</v>
      </c>
      <c r="E590" s="2"/>
      <c r="F590" s="2"/>
      <c r="G590" s="2"/>
      <c r="H590" s="2"/>
      <c r="I590" s="2"/>
      <c r="J590" s="2"/>
      <c r="K590" s="2"/>
      <c r="L590" s="2"/>
      <c r="M590" s="2"/>
      <c r="N590" s="2"/>
    </row>
    <row r="591" spans="1:14" x14ac:dyDescent="0.25">
      <c r="A591" s="59" t="s">
        <v>1211</v>
      </c>
      <c r="B591" s="2">
        <v>0</v>
      </c>
      <c r="C591" s="2">
        <v>0</v>
      </c>
      <c r="D591" s="2">
        <v>1.4630000000000001</v>
      </c>
      <c r="E591" s="2">
        <v>0</v>
      </c>
      <c r="F591" s="2">
        <v>0</v>
      </c>
      <c r="G591" s="2">
        <v>0</v>
      </c>
      <c r="H591" s="2">
        <v>0</v>
      </c>
      <c r="I591" s="2">
        <v>0</v>
      </c>
      <c r="J591" s="2">
        <v>0</v>
      </c>
      <c r="K591" s="2">
        <v>0</v>
      </c>
      <c r="L591" s="2">
        <v>0</v>
      </c>
      <c r="M591" s="2">
        <v>0</v>
      </c>
      <c r="N591" s="2">
        <v>0</v>
      </c>
    </row>
    <row r="592" spans="1:14" x14ac:dyDescent="0.25">
      <c r="A592" s="59" t="s">
        <v>1297</v>
      </c>
      <c r="B592" s="2"/>
      <c r="C592" s="2"/>
      <c r="D592" s="2">
        <v>1.4630000000000001</v>
      </c>
      <c r="E592" s="2"/>
      <c r="F592" s="2"/>
      <c r="G592" s="2"/>
      <c r="H592" s="2"/>
      <c r="I592" s="2"/>
      <c r="J592" s="2"/>
      <c r="K592" s="2"/>
      <c r="L592" s="2"/>
      <c r="M592" s="2"/>
      <c r="N592" s="2"/>
    </row>
    <row r="593" spans="1:14" x14ac:dyDescent="0.25">
      <c r="A593" s="59" t="s">
        <v>1212</v>
      </c>
      <c r="B593" s="2">
        <v>0</v>
      </c>
      <c r="C593" s="2">
        <v>0</v>
      </c>
      <c r="D593" s="2">
        <v>1.4630000000000001</v>
      </c>
      <c r="E593" s="2">
        <v>0</v>
      </c>
      <c r="F593" s="2">
        <v>0</v>
      </c>
      <c r="G593" s="2">
        <v>0</v>
      </c>
      <c r="H593" s="2">
        <v>0</v>
      </c>
      <c r="I593" s="2">
        <v>0</v>
      </c>
      <c r="J593" s="2">
        <v>0</v>
      </c>
      <c r="K593" s="2">
        <v>0</v>
      </c>
      <c r="L593" s="2">
        <v>0</v>
      </c>
      <c r="M593" s="2">
        <v>0</v>
      </c>
      <c r="N593" s="2">
        <v>0</v>
      </c>
    </row>
    <row r="594" spans="1:14" x14ac:dyDescent="0.25">
      <c r="A594" s="59" t="s">
        <v>1299</v>
      </c>
      <c r="B594" s="2"/>
      <c r="C594" s="2"/>
      <c r="D594" s="2">
        <v>1.4630000000000001</v>
      </c>
      <c r="E594" s="2"/>
      <c r="F594" s="2"/>
      <c r="G594" s="2"/>
      <c r="H594" s="2"/>
      <c r="I594" s="2"/>
      <c r="J594" s="2"/>
      <c r="K594" s="2"/>
      <c r="L594" s="2"/>
      <c r="M594" s="2"/>
      <c r="N594" s="2"/>
    </row>
    <row r="595" spans="1:14" x14ac:dyDescent="0.25">
      <c r="A595" s="59" t="s">
        <v>1213</v>
      </c>
      <c r="B595" s="2">
        <v>0</v>
      </c>
      <c r="C595" s="2">
        <v>0</v>
      </c>
      <c r="D595" s="2">
        <v>1.4630000000000001</v>
      </c>
      <c r="E595" s="2">
        <v>0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</row>
    <row r="596" spans="1:14" x14ac:dyDescent="0.25">
      <c r="A596" s="59" t="s">
        <v>1301</v>
      </c>
      <c r="B596" s="2"/>
      <c r="C596" s="2"/>
      <c r="D596" s="2">
        <v>1.4630000000000001</v>
      </c>
      <c r="E596" s="2"/>
      <c r="F596" s="2"/>
      <c r="G596" s="2"/>
      <c r="H596" s="2"/>
      <c r="I596" s="2"/>
      <c r="J596" s="2"/>
      <c r="K596" s="2"/>
      <c r="L596" s="2"/>
      <c r="M596" s="2"/>
      <c r="N596" s="2"/>
    </row>
    <row r="597" spans="1:14" x14ac:dyDescent="0.25">
      <c r="A597" s="59" t="s">
        <v>1004</v>
      </c>
      <c r="B597" s="2">
        <v>0</v>
      </c>
      <c r="C597" s="2">
        <v>0</v>
      </c>
      <c r="D597" s="2">
        <v>1.4630000000000001</v>
      </c>
      <c r="E597" s="2">
        <v>0</v>
      </c>
      <c r="F597" s="2">
        <v>0</v>
      </c>
      <c r="G597" s="2">
        <v>0</v>
      </c>
      <c r="H597" s="2">
        <v>0</v>
      </c>
      <c r="I597" s="2">
        <v>0</v>
      </c>
      <c r="J597" s="2">
        <v>0</v>
      </c>
      <c r="K597" s="2">
        <v>0</v>
      </c>
      <c r="L597" s="2">
        <v>0</v>
      </c>
      <c r="M597" s="2">
        <v>0</v>
      </c>
      <c r="N597" s="2">
        <v>0</v>
      </c>
    </row>
    <row r="598" spans="1:14" x14ac:dyDescent="0.25">
      <c r="A598" s="59" t="s">
        <v>1303</v>
      </c>
      <c r="B598" s="2"/>
      <c r="C598" s="2"/>
      <c r="D598" s="2">
        <v>1.4630000000000001</v>
      </c>
      <c r="E598" s="2"/>
      <c r="F598" s="2"/>
      <c r="G598" s="2"/>
      <c r="H598" s="2"/>
      <c r="I598" s="2"/>
      <c r="J598" s="2"/>
      <c r="K598" s="2"/>
      <c r="L598" s="2"/>
      <c r="M598" s="2"/>
      <c r="N598" s="2"/>
    </row>
    <row r="599" spans="1:14" x14ac:dyDescent="0.25">
      <c r="A599" s="59" t="s">
        <v>1215</v>
      </c>
      <c r="B599" s="2">
        <v>0</v>
      </c>
      <c r="C599" s="2">
        <v>0</v>
      </c>
      <c r="D599" s="2">
        <v>1.4630000000000001</v>
      </c>
      <c r="E599" s="2">
        <v>0</v>
      </c>
      <c r="F599" s="2">
        <v>0</v>
      </c>
      <c r="G599" s="2">
        <v>0</v>
      </c>
      <c r="H599" s="2">
        <v>0</v>
      </c>
      <c r="I599" s="2">
        <v>0</v>
      </c>
      <c r="J599" s="2">
        <v>0</v>
      </c>
      <c r="K599" s="2">
        <v>0</v>
      </c>
      <c r="L599" s="2">
        <v>0</v>
      </c>
      <c r="M599" s="2">
        <v>0</v>
      </c>
      <c r="N599" s="2">
        <v>0</v>
      </c>
    </row>
    <row r="600" spans="1:14" x14ac:dyDescent="0.25">
      <c r="A600" s="59" t="s">
        <v>1305</v>
      </c>
      <c r="B600" s="2"/>
      <c r="C600" s="2"/>
      <c r="D600" s="2">
        <v>1.4630000000000001</v>
      </c>
      <c r="E600" s="2"/>
      <c r="F600" s="2"/>
      <c r="G600" s="2"/>
      <c r="H600" s="2"/>
      <c r="I600" s="2"/>
      <c r="J600" s="2"/>
      <c r="K600" s="2"/>
      <c r="L600" s="2"/>
      <c r="M600" s="2"/>
      <c r="N600" s="2"/>
    </row>
    <row r="601" spans="1:14" x14ac:dyDescent="0.25">
      <c r="A601" s="59" t="s">
        <v>1216</v>
      </c>
      <c r="B601" s="2">
        <v>0</v>
      </c>
      <c r="C601" s="2">
        <v>0</v>
      </c>
      <c r="D601" s="2">
        <v>1.4630000000000001</v>
      </c>
      <c r="E601" s="2">
        <v>0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0</v>
      </c>
      <c r="M601" s="2">
        <v>0</v>
      </c>
      <c r="N601" s="2">
        <v>0</v>
      </c>
    </row>
    <row r="602" spans="1:14" x14ac:dyDescent="0.25">
      <c r="A602" s="59" t="s">
        <v>1307</v>
      </c>
      <c r="B602" s="2"/>
      <c r="C602" s="2"/>
      <c r="D602" s="2">
        <v>1.4630000000000001</v>
      </c>
      <c r="E602" s="2"/>
      <c r="F602" s="2"/>
      <c r="G602" s="2"/>
      <c r="H602" s="2"/>
      <c r="I602" s="2"/>
      <c r="J602" s="2"/>
      <c r="K602" s="2"/>
      <c r="L602" s="2"/>
      <c r="M602" s="2"/>
      <c r="N602" s="2"/>
    </row>
    <row r="603" spans="1:14" x14ac:dyDescent="0.25">
      <c r="A603" s="59" t="s">
        <v>1217</v>
      </c>
      <c r="B603" s="2"/>
      <c r="C603" s="2"/>
      <c r="D603" s="2">
        <v>1.4630000000000001</v>
      </c>
      <c r="E603" s="2"/>
      <c r="F603" s="2"/>
      <c r="G603" s="2"/>
      <c r="H603" s="2"/>
      <c r="I603" s="2"/>
      <c r="J603" s="2"/>
      <c r="K603" s="2"/>
      <c r="L603" s="2"/>
      <c r="M603" s="2"/>
      <c r="N603" s="2"/>
    </row>
    <row r="604" spans="1:14" x14ac:dyDescent="0.25">
      <c r="A604" s="59" t="s">
        <v>1309</v>
      </c>
      <c r="B604" s="2"/>
      <c r="C604" s="2"/>
      <c r="D604" s="2">
        <v>1.4630000000000001</v>
      </c>
      <c r="E604" s="2"/>
      <c r="F604" s="2"/>
      <c r="G604" s="2"/>
      <c r="H604" s="2"/>
      <c r="I604" s="2"/>
      <c r="J604" s="2"/>
      <c r="K604" s="2"/>
      <c r="L604" s="2"/>
      <c r="M604" s="2"/>
      <c r="N604" s="2"/>
    </row>
    <row r="605" spans="1:14" x14ac:dyDescent="0.25">
      <c r="A605" s="59" t="s">
        <v>1219</v>
      </c>
      <c r="B605" s="2"/>
      <c r="C605" s="2"/>
      <c r="D605" s="2">
        <v>1.4630000000000001</v>
      </c>
      <c r="E605" s="2"/>
      <c r="F605" s="2"/>
      <c r="G605" s="2"/>
      <c r="H605" s="2"/>
      <c r="I605" s="2"/>
      <c r="J605" s="2"/>
      <c r="K605" s="2"/>
      <c r="L605" s="2"/>
      <c r="M605" s="2"/>
      <c r="N605" s="2"/>
    </row>
    <row r="606" spans="1:14" x14ac:dyDescent="0.25">
      <c r="A606" s="59" t="s">
        <v>1311</v>
      </c>
      <c r="B606" s="2"/>
      <c r="C606" s="2"/>
      <c r="D606" s="2">
        <v>1.4630000000000001</v>
      </c>
      <c r="E606" s="2"/>
      <c r="F606" s="2"/>
      <c r="G606" s="2"/>
      <c r="H606" s="2"/>
      <c r="I606" s="2"/>
      <c r="J606" s="2"/>
      <c r="K606" s="2"/>
      <c r="L606" s="2"/>
      <c r="M606" s="2"/>
      <c r="N606" s="2"/>
    </row>
    <row r="607" spans="1:14" x14ac:dyDescent="0.25">
      <c r="A607" s="59" t="s">
        <v>1220</v>
      </c>
      <c r="B607" s="2"/>
      <c r="C607" s="2"/>
      <c r="D607" s="2">
        <v>1.4630000000000001</v>
      </c>
      <c r="E607" s="2"/>
      <c r="F607" s="2"/>
      <c r="G607" s="2"/>
      <c r="H607" s="2"/>
      <c r="I607" s="2"/>
      <c r="J607" s="2"/>
      <c r="K607" s="2"/>
      <c r="L607" s="2"/>
      <c r="M607" s="2"/>
      <c r="N607" s="2"/>
    </row>
    <row r="608" spans="1:14" x14ac:dyDescent="0.25">
      <c r="A608" s="59" t="s">
        <v>1313</v>
      </c>
      <c r="B608" s="2"/>
      <c r="C608" s="2"/>
      <c r="D608" s="2">
        <v>1.4630000000000001</v>
      </c>
      <c r="E608" s="2"/>
      <c r="F608" s="2"/>
      <c r="G608" s="2"/>
      <c r="H608" s="2"/>
      <c r="I608" s="2"/>
      <c r="J608" s="2"/>
      <c r="K608" s="2"/>
      <c r="L608" s="2"/>
      <c r="M608" s="2"/>
      <c r="N608" s="2"/>
    </row>
    <row r="609" spans="1:14" x14ac:dyDescent="0.25">
      <c r="A609" s="59" t="s">
        <v>1221</v>
      </c>
      <c r="B609" s="2"/>
      <c r="C609" s="2"/>
      <c r="D609" s="2">
        <v>1.4630000000000001</v>
      </c>
      <c r="E609" s="2"/>
      <c r="F609" s="2"/>
      <c r="G609" s="2"/>
      <c r="H609" s="2"/>
      <c r="I609" s="2"/>
      <c r="J609" s="2"/>
      <c r="K609" s="2"/>
      <c r="L609" s="2"/>
      <c r="M609" s="2"/>
      <c r="N609" s="2"/>
    </row>
    <row r="610" spans="1:14" x14ac:dyDescent="0.25">
      <c r="A610" s="59" t="s">
        <v>1222</v>
      </c>
      <c r="B610" s="2"/>
      <c r="C610" s="2"/>
      <c r="D610" s="2">
        <v>1.4630000000000001</v>
      </c>
      <c r="E610" s="2"/>
      <c r="F610" s="2"/>
      <c r="G610" s="2"/>
      <c r="H610" s="2"/>
      <c r="I610" s="2"/>
      <c r="J610" s="2"/>
      <c r="K610" s="2"/>
      <c r="L610" s="2"/>
      <c r="M610" s="2"/>
      <c r="N610" s="2"/>
    </row>
    <row r="611" spans="1:14" x14ac:dyDescent="0.25">
      <c r="A611" s="59" t="s">
        <v>899</v>
      </c>
      <c r="B611" s="2"/>
      <c r="C611" s="2"/>
      <c r="D611" s="2">
        <v>1.4630000000000001</v>
      </c>
      <c r="E611" s="2"/>
      <c r="F611" s="2"/>
      <c r="G611" s="2"/>
      <c r="H611" s="2"/>
      <c r="I611" s="2"/>
      <c r="J611" s="2"/>
      <c r="K611" s="2"/>
      <c r="L611" s="2"/>
      <c r="M611" s="2"/>
      <c r="N611" s="2"/>
    </row>
    <row r="612" spans="1:14" x14ac:dyDescent="0.25">
      <c r="A612" s="59" t="s">
        <v>867</v>
      </c>
      <c r="B612" s="2"/>
      <c r="C612" s="2"/>
      <c r="D612" s="2">
        <v>1.4630000000000001</v>
      </c>
      <c r="E612" s="2"/>
      <c r="F612" s="2"/>
      <c r="G612" s="2"/>
      <c r="H612" s="2"/>
      <c r="I612" s="2"/>
      <c r="J612" s="2"/>
      <c r="K612" s="2"/>
      <c r="L612" s="2"/>
      <c r="M612" s="2"/>
      <c r="N612" s="2"/>
    </row>
    <row r="613" spans="1:14" x14ac:dyDescent="0.25">
      <c r="A613" s="59" t="s">
        <v>930</v>
      </c>
      <c r="B613" s="2"/>
      <c r="C613" s="2"/>
      <c r="D613" s="2">
        <v>1.4630000000000001</v>
      </c>
      <c r="E613" s="2"/>
      <c r="F613" s="2"/>
      <c r="G613" s="2"/>
      <c r="H613" s="2"/>
      <c r="I613" s="2"/>
      <c r="J613" s="2"/>
      <c r="K613" s="2"/>
      <c r="L613" s="2"/>
      <c r="M613" s="2"/>
      <c r="N613" s="2"/>
    </row>
    <row r="614" spans="1:14" x14ac:dyDescent="0.25">
      <c r="A614" s="59" t="s">
        <v>661</v>
      </c>
      <c r="B614" s="2">
        <v>0</v>
      </c>
      <c r="C614" s="2">
        <v>0</v>
      </c>
      <c r="D614" s="2">
        <v>1.4630000000000001</v>
      </c>
      <c r="E614" s="2">
        <v>0</v>
      </c>
      <c r="F614" s="2">
        <v>0</v>
      </c>
      <c r="G614" s="2">
        <v>0</v>
      </c>
      <c r="H614" s="2">
        <v>0</v>
      </c>
      <c r="I614" s="2">
        <v>0</v>
      </c>
      <c r="J614" s="2">
        <v>0</v>
      </c>
      <c r="K614" s="2">
        <v>0</v>
      </c>
      <c r="L614" s="2">
        <v>0</v>
      </c>
      <c r="M614" s="2">
        <v>0</v>
      </c>
      <c r="N614" s="2">
        <v>0</v>
      </c>
    </row>
    <row r="615" spans="1:14" x14ac:dyDescent="0.25">
      <c r="A615" s="59" t="s">
        <v>883</v>
      </c>
      <c r="B615" s="2"/>
      <c r="C615" s="2"/>
      <c r="D615" s="2">
        <v>1.4630000000000001</v>
      </c>
      <c r="E615" s="2"/>
      <c r="F615" s="2"/>
      <c r="G615" s="2"/>
      <c r="H615" s="2"/>
      <c r="I615" s="2"/>
      <c r="J615" s="2"/>
      <c r="K615" s="2"/>
      <c r="L615" s="2"/>
      <c r="M615" s="2"/>
      <c r="N615" s="2"/>
    </row>
    <row r="616" spans="1:14" x14ac:dyDescent="0.25">
      <c r="A616" s="59" t="s">
        <v>737</v>
      </c>
      <c r="B616" s="2">
        <v>0</v>
      </c>
      <c r="C616" s="2">
        <v>0</v>
      </c>
      <c r="D616" s="2">
        <v>1.4630000000000001</v>
      </c>
      <c r="E616" s="2">
        <v>0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  <c r="L616" s="2">
        <v>0</v>
      </c>
      <c r="M616" s="2">
        <v>0</v>
      </c>
      <c r="N616" s="2">
        <v>0</v>
      </c>
    </row>
    <row r="617" spans="1:14" x14ac:dyDescent="0.25">
      <c r="A617" s="59" t="s">
        <v>914</v>
      </c>
      <c r="B617" s="2"/>
      <c r="C617" s="2"/>
      <c r="D617" s="2">
        <v>1.4630000000000001</v>
      </c>
      <c r="E617" s="2"/>
      <c r="F617" s="2"/>
      <c r="G617" s="2"/>
      <c r="H617" s="2"/>
      <c r="I617" s="2"/>
      <c r="J617" s="2"/>
      <c r="K617" s="2"/>
      <c r="L617" s="2"/>
      <c r="M617" s="2"/>
      <c r="N617" s="2"/>
    </row>
    <row r="618" spans="1:14" x14ac:dyDescent="0.25">
      <c r="A618" s="59" t="s">
        <v>755</v>
      </c>
      <c r="B618" s="2">
        <v>0</v>
      </c>
      <c r="C618" s="2">
        <v>0</v>
      </c>
      <c r="D618" s="2">
        <v>1.4630000000000001</v>
      </c>
      <c r="E618" s="2">
        <v>0</v>
      </c>
      <c r="F618" s="2">
        <v>0</v>
      </c>
      <c r="G618" s="2">
        <v>0</v>
      </c>
      <c r="H618" s="2">
        <v>0</v>
      </c>
      <c r="I618" s="2">
        <v>0</v>
      </c>
      <c r="J618" s="2">
        <v>0</v>
      </c>
      <c r="K618" s="2">
        <v>0</v>
      </c>
      <c r="L618" s="2">
        <v>0</v>
      </c>
      <c r="M618" s="2">
        <v>0</v>
      </c>
      <c r="N618" s="2">
        <v>0</v>
      </c>
    </row>
    <row r="619" spans="1:14" x14ac:dyDescent="0.25">
      <c r="A619" s="59" t="s">
        <v>946</v>
      </c>
      <c r="B619" s="2"/>
      <c r="C619" s="2"/>
      <c r="D619" s="2">
        <v>1.4630000000000001</v>
      </c>
      <c r="E619" s="2"/>
      <c r="F619" s="2"/>
      <c r="G619" s="2"/>
      <c r="H619" s="2"/>
      <c r="I619" s="2"/>
      <c r="J619" s="2"/>
      <c r="K619" s="2"/>
      <c r="L619" s="2"/>
      <c r="M619" s="2"/>
      <c r="N619" s="2"/>
    </row>
    <row r="620" spans="1:14" x14ac:dyDescent="0.25">
      <c r="A620" s="59" t="s">
        <v>756</v>
      </c>
      <c r="B620" s="2">
        <v>0</v>
      </c>
      <c r="C620" s="2">
        <v>0</v>
      </c>
      <c r="D620" s="2">
        <v>1.4630000000000001</v>
      </c>
      <c r="E620" s="2">
        <v>0</v>
      </c>
      <c r="F620" s="2">
        <v>0</v>
      </c>
      <c r="G620" s="2">
        <v>0</v>
      </c>
      <c r="H620" s="2">
        <v>0</v>
      </c>
      <c r="I620" s="2">
        <v>0</v>
      </c>
      <c r="J620" s="2">
        <v>0</v>
      </c>
      <c r="K620" s="2">
        <v>0</v>
      </c>
      <c r="L620" s="2">
        <v>0</v>
      </c>
      <c r="M620" s="2">
        <v>0</v>
      </c>
      <c r="N620" s="2">
        <v>0</v>
      </c>
    </row>
    <row r="621" spans="1:14" x14ac:dyDescent="0.25">
      <c r="A621" s="59" t="s">
        <v>875</v>
      </c>
      <c r="B621" s="2"/>
      <c r="C621" s="2"/>
      <c r="D621" s="2">
        <v>1.4630000000000001</v>
      </c>
      <c r="E621" s="2"/>
      <c r="F621" s="2"/>
      <c r="G621" s="2"/>
      <c r="H621" s="2"/>
      <c r="I621" s="2"/>
      <c r="J621" s="2"/>
      <c r="K621" s="2"/>
      <c r="L621" s="2"/>
      <c r="M621" s="2"/>
      <c r="N621" s="2"/>
    </row>
    <row r="622" spans="1:14" x14ac:dyDescent="0.25">
      <c r="A622" s="59" t="s">
        <v>724</v>
      </c>
      <c r="B622" s="2">
        <v>0</v>
      </c>
      <c r="C622" s="2">
        <v>0</v>
      </c>
      <c r="D622" s="2">
        <v>1.4630000000000001</v>
      </c>
      <c r="E622" s="2">
        <v>0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  <c r="L622" s="2">
        <v>0</v>
      </c>
      <c r="M622" s="2">
        <v>0</v>
      </c>
      <c r="N622" s="2">
        <v>0</v>
      </c>
    </row>
    <row r="623" spans="1:14" x14ac:dyDescent="0.25">
      <c r="A623" s="59" t="s">
        <v>891</v>
      </c>
      <c r="B623" s="2"/>
      <c r="C623" s="2"/>
      <c r="D623" s="2">
        <v>1.4630000000000001</v>
      </c>
      <c r="E623" s="2"/>
      <c r="F623" s="2"/>
      <c r="G623" s="2"/>
      <c r="H623" s="2"/>
      <c r="I623" s="2"/>
      <c r="J623" s="2"/>
      <c r="K623" s="2"/>
      <c r="L623" s="2"/>
      <c r="M623" s="2"/>
      <c r="N623" s="2"/>
    </row>
    <row r="624" spans="1:14" x14ac:dyDescent="0.25">
      <c r="A624" s="59" t="s">
        <v>686</v>
      </c>
      <c r="B624" s="2">
        <v>0</v>
      </c>
      <c r="C624" s="2">
        <v>0</v>
      </c>
      <c r="D624" s="2">
        <v>1.4630000000000001</v>
      </c>
      <c r="E624" s="2">
        <v>0</v>
      </c>
      <c r="F624" s="2">
        <v>0</v>
      </c>
      <c r="G624" s="2">
        <v>0</v>
      </c>
      <c r="H624" s="2">
        <v>0</v>
      </c>
      <c r="I624" s="2">
        <v>0</v>
      </c>
      <c r="J624" s="2">
        <v>0</v>
      </c>
      <c r="K624" s="2">
        <v>0</v>
      </c>
      <c r="L624" s="2">
        <v>0</v>
      </c>
      <c r="M624" s="2">
        <v>0</v>
      </c>
      <c r="N624" s="2">
        <v>0</v>
      </c>
    </row>
    <row r="625" spans="1:14" x14ac:dyDescent="0.25">
      <c r="A625" s="59" t="s">
        <v>906</v>
      </c>
      <c r="B625" s="2"/>
      <c r="C625" s="2"/>
      <c r="D625" s="2">
        <v>1.4630000000000001</v>
      </c>
      <c r="E625" s="2"/>
      <c r="F625" s="2"/>
      <c r="G625" s="2"/>
      <c r="H625" s="2"/>
      <c r="I625" s="2"/>
      <c r="J625" s="2"/>
      <c r="K625" s="2"/>
      <c r="L625" s="2"/>
      <c r="M625" s="2"/>
      <c r="N625" s="2"/>
    </row>
    <row r="626" spans="1:14" x14ac:dyDescent="0.25">
      <c r="A626" s="59" t="s">
        <v>674</v>
      </c>
      <c r="B626" s="2">
        <v>0</v>
      </c>
      <c r="C626" s="2">
        <v>0</v>
      </c>
      <c r="D626" s="2">
        <v>1.4630000000000001</v>
      </c>
      <c r="E626" s="2">
        <v>0</v>
      </c>
      <c r="F626" s="2">
        <v>0</v>
      </c>
      <c r="G626" s="2">
        <v>0</v>
      </c>
      <c r="H626" s="2">
        <v>0</v>
      </c>
      <c r="I626" s="2">
        <v>0</v>
      </c>
      <c r="J626" s="2">
        <v>0</v>
      </c>
      <c r="K626" s="2">
        <v>0</v>
      </c>
      <c r="L626" s="2">
        <v>0</v>
      </c>
      <c r="M626" s="2">
        <v>0</v>
      </c>
      <c r="N626" s="2">
        <v>0</v>
      </c>
    </row>
    <row r="627" spans="1:14" x14ac:dyDescent="0.25">
      <c r="A627" s="59" t="s">
        <v>922</v>
      </c>
      <c r="B627" s="2"/>
      <c r="C627" s="2"/>
      <c r="D627" s="2">
        <v>1.4630000000000001</v>
      </c>
      <c r="E627" s="2"/>
      <c r="F627" s="2"/>
      <c r="G627" s="2"/>
      <c r="H627" s="2"/>
      <c r="I627" s="2"/>
      <c r="J627" s="2"/>
      <c r="K627" s="2"/>
      <c r="L627" s="2"/>
      <c r="M627" s="2"/>
      <c r="N627" s="2"/>
    </row>
    <row r="628" spans="1:14" x14ac:dyDescent="0.25">
      <c r="A628" s="59" t="s">
        <v>715</v>
      </c>
      <c r="B628" s="2">
        <v>0</v>
      </c>
      <c r="C628" s="2">
        <v>0</v>
      </c>
      <c r="D628" s="2">
        <v>1.4630000000000001</v>
      </c>
      <c r="E628" s="2">
        <v>0</v>
      </c>
      <c r="F628" s="2">
        <v>0</v>
      </c>
      <c r="G628" s="2">
        <v>0</v>
      </c>
      <c r="H628" s="2">
        <v>0</v>
      </c>
      <c r="I628" s="2">
        <v>0</v>
      </c>
      <c r="J628" s="2">
        <v>0</v>
      </c>
      <c r="K628" s="2">
        <v>0</v>
      </c>
      <c r="L628" s="2">
        <v>0</v>
      </c>
      <c r="M628" s="2">
        <v>0</v>
      </c>
      <c r="N628" s="2">
        <v>0</v>
      </c>
    </row>
    <row r="629" spans="1:14" x14ac:dyDescent="0.25">
      <c r="A629" s="59" t="s">
        <v>938</v>
      </c>
      <c r="B629" s="2"/>
      <c r="C629" s="2"/>
      <c r="D629" s="2">
        <v>1.4630000000000001</v>
      </c>
      <c r="E629" s="2"/>
      <c r="F629" s="2"/>
      <c r="G629" s="2"/>
      <c r="H629" s="2"/>
      <c r="I629" s="2"/>
      <c r="J629" s="2"/>
      <c r="K629" s="2"/>
      <c r="L629" s="2"/>
      <c r="M629" s="2"/>
      <c r="N629" s="2"/>
    </row>
    <row r="630" spans="1:14" x14ac:dyDescent="0.25">
      <c r="A630" s="59" t="s">
        <v>663</v>
      </c>
      <c r="B630" s="2">
        <v>0</v>
      </c>
      <c r="C630" s="2">
        <v>0</v>
      </c>
      <c r="D630" s="2">
        <v>1.4630000000000001</v>
      </c>
      <c r="E630" s="2">
        <v>0</v>
      </c>
      <c r="F630" s="2">
        <v>0</v>
      </c>
      <c r="G630" s="2">
        <v>0</v>
      </c>
      <c r="H630" s="2">
        <v>0</v>
      </c>
      <c r="I630" s="2">
        <v>0</v>
      </c>
      <c r="J630" s="2">
        <v>0</v>
      </c>
      <c r="K630" s="2">
        <v>0</v>
      </c>
      <c r="L630" s="2">
        <v>0</v>
      </c>
      <c r="M630" s="2">
        <v>0</v>
      </c>
      <c r="N630" s="2">
        <v>0</v>
      </c>
    </row>
    <row r="631" spans="1:14" x14ac:dyDescent="0.25">
      <c r="A631" s="59" t="s">
        <v>954</v>
      </c>
      <c r="B631" s="2"/>
      <c r="C631" s="2"/>
      <c r="D631" s="2">
        <v>1.4630000000000001</v>
      </c>
      <c r="E631" s="2"/>
      <c r="F631" s="2"/>
      <c r="G631" s="2"/>
      <c r="H631" s="2"/>
      <c r="I631" s="2"/>
      <c r="J631" s="2"/>
      <c r="K631" s="2"/>
      <c r="L631" s="2"/>
      <c r="M631" s="2"/>
      <c r="N631" s="2"/>
    </row>
    <row r="632" spans="1:14" x14ac:dyDescent="0.25">
      <c r="A632" s="59" t="s">
        <v>700</v>
      </c>
      <c r="B632" s="2">
        <v>13924.160895643839</v>
      </c>
      <c r="C632" s="2">
        <v>0</v>
      </c>
      <c r="D632" s="2">
        <v>1.4630000000000001</v>
      </c>
      <c r="E632" s="2">
        <v>4641.386965214615</v>
      </c>
      <c r="F632" s="2">
        <v>3978.3316844696701</v>
      </c>
      <c r="G632" s="2">
        <v>3481.0402239109608</v>
      </c>
      <c r="H632" s="2">
        <v>3094.257976809743</v>
      </c>
      <c r="I632" s="2">
        <v>2784.832179128769</v>
      </c>
      <c r="J632" s="2">
        <v>3713.109572171692</v>
      </c>
      <c r="K632" s="2">
        <v>3182.6653475757362</v>
      </c>
      <c r="L632" s="2">
        <v>2784.832179128769</v>
      </c>
      <c r="M632" s="2">
        <v>2475.406381447795</v>
      </c>
      <c r="N632" s="2">
        <v>2227.8657433030148</v>
      </c>
    </row>
    <row r="633" spans="1:14" x14ac:dyDescent="0.25">
      <c r="A633" s="59" t="s">
        <v>871</v>
      </c>
      <c r="B633" s="2"/>
      <c r="C633" s="2"/>
      <c r="D633" s="2">
        <v>1.4630000000000001</v>
      </c>
      <c r="E633" s="2"/>
      <c r="F633" s="2"/>
      <c r="G633" s="2"/>
      <c r="H633" s="2"/>
      <c r="I633" s="2"/>
      <c r="J633" s="2"/>
      <c r="K633" s="2"/>
      <c r="L633" s="2"/>
      <c r="M633" s="2"/>
      <c r="N633" s="2"/>
    </row>
    <row r="634" spans="1:14" x14ac:dyDescent="0.25">
      <c r="A634" s="59" t="s">
        <v>744</v>
      </c>
      <c r="B634" s="2">
        <v>0</v>
      </c>
      <c r="C634" s="2">
        <v>0</v>
      </c>
      <c r="D634" s="2">
        <v>1.4630000000000001</v>
      </c>
      <c r="E634" s="2">
        <v>0</v>
      </c>
      <c r="F634" s="2">
        <v>0</v>
      </c>
      <c r="G634" s="2">
        <v>0</v>
      </c>
      <c r="H634" s="2">
        <v>0</v>
      </c>
      <c r="I634" s="2">
        <v>0</v>
      </c>
      <c r="J634" s="2">
        <v>0</v>
      </c>
      <c r="K634" s="2">
        <v>0</v>
      </c>
      <c r="L634" s="2">
        <v>0</v>
      </c>
      <c r="M634" s="2">
        <v>0</v>
      </c>
      <c r="N634" s="2">
        <v>0</v>
      </c>
    </row>
    <row r="635" spans="1:14" x14ac:dyDescent="0.25">
      <c r="A635" s="59" t="s">
        <v>879</v>
      </c>
      <c r="B635" s="2"/>
      <c r="C635" s="2"/>
      <c r="D635" s="2">
        <v>1.4630000000000001</v>
      </c>
      <c r="E635" s="2"/>
      <c r="F635" s="2"/>
      <c r="G635" s="2"/>
      <c r="H635" s="2"/>
      <c r="I635" s="2"/>
      <c r="J635" s="2"/>
      <c r="K635" s="2"/>
      <c r="L635" s="2"/>
      <c r="M635" s="2"/>
      <c r="N635" s="2"/>
    </row>
    <row r="636" spans="1:14" x14ac:dyDescent="0.25">
      <c r="A636" s="59" t="s">
        <v>784</v>
      </c>
      <c r="B636" s="2">
        <v>0</v>
      </c>
      <c r="C636" s="2">
        <v>0</v>
      </c>
      <c r="D636" s="2">
        <v>1.4630000000000001</v>
      </c>
      <c r="E636" s="2">
        <v>0</v>
      </c>
      <c r="F636" s="2">
        <v>0</v>
      </c>
      <c r="G636" s="2">
        <v>0</v>
      </c>
      <c r="H636" s="2">
        <v>0</v>
      </c>
      <c r="I636" s="2">
        <v>0</v>
      </c>
      <c r="J636" s="2">
        <v>0</v>
      </c>
      <c r="K636" s="2">
        <v>0</v>
      </c>
      <c r="L636" s="2">
        <v>0</v>
      </c>
      <c r="M636" s="2">
        <v>0</v>
      </c>
      <c r="N636" s="2">
        <v>0</v>
      </c>
    </row>
    <row r="637" spans="1:14" x14ac:dyDescent="0.25">
      <c r="A637" s="59" t="s">
        <v>887</v>
      </c>
      <c r="B637" s="2"/>
      <c r="C637" s="2"/>
      <c r="D637" s="2">
        <v>1.4630000000000001</v>
      </c>
      <c r="E637" s="2"/>
      <c r="F637" s="2"/>
      <c r="G637" s="2"/>
      <c r="H637" s="2"/>
      <c r="I637" s="2"/>
      <c r="J637" s="2"/>
      <c r="K637" s="2"/>
      <c r="L637" s="2"/>
      <c r="M637" s="2"/>
      <c r="N637" s="2"/>
    </row>
    <row r="638" spans="1:14" x14ac:dyDescent="0.25">
      <c r="A638" s="59" t="s">
        <v>785</v>
      </c>
      <c r="B638" s="2">
        <v>0</v>
      </c>
      <c r="C638" s="2">
        <v>0</v>
      </c>
      <c r="D638" s="2">
        <v>1.4630000000000001</v>
      </c>
      <c r="E638" s="2">
        <v>0</v>
      </c>
      <c r="F638" s="2">
        <v>0</v>
      </c>
      <c r="G638" s="2">
        <v>0</v>
      </c>
      <c r="H638" s="2">
        <v>0</v>
      </c>
      <c r="I638" s="2">
        <v>0</v>
      </c>
      <c r="J638" s="2">
        <v>0</v>
      </c>
      <c r="K638" s="2">
        <v>0</v>
      </c>
      <c r="L638" s="2">
        <v>0</v>
      </c>
      <c r="M638" s="2">
        <v>0</v>
      </c>
      <c r="N638" s="2">
        <v>0</v>
      </c>
    </row>
    <row r="639" spans="1:14" x14ac:dyDescent="0.25">
      <c r="A639" s="59" t="s">
        <v>895</v>
      </c>
      <c r="B639" s="2"/>
      <c r="C639" s="2"/>
      <c r="D639" s="2">
        <v>1.4630000000000001</v>
      </c>
      <c r="E639" s="2"/>
      <c r="F639" s="2"/>
      <c r="G639" s="2"/>
      <c r="H639" s="2"/>
      <c r="I639" s="2"/>
      <c r="J639" s="2"/>
      <c r="K639" s="2"/>
      <c r="L639" s="2"/>
      <c r="M639" s="2"/>
      <c r="N639" s="2"/>
    </row>
    <row r="640" spans="1:14" x14ac:dyDescent="0.25">
      <c r="A640" s="59" t="s">
        <v>786</v>
      </c>
      <c r="B640" s="2">
        <v>0</v>
      </c>
      <c r="C640" s="2">
        <v>0</v>
      </c>
      <c r="D640" s="2">
        <v>1.4630000000000001</v>
      </c>
      <c r="E640" s="2">
        <v>0</v>
      </c>
      <c r="F640" s="2">
        <v>0</v>
      </c>
      <c r="G640" s="2">
        <v>0</v>
      </c>
      <c r="H640" s="2">
        <v>0</v>
      </c>
      <c r="I640" s="2">
        <v>0</v>
      </c>
      <c r="J640" s="2">
        <v>0</v>
      </c>
      <c r="K640" s="2">
        <v>0</v>
      </c>
      <c r="L640" s="2">
        <v>0</v>
      </c>
      <c r="M640" s="2">
        <v>0</v>
      </c>
      <c r="N640" s="2">
        <v>0</v>
      </c>
    </row>
    <row r="641" spans="1:14" x14ac:dyDescent="0.25">
      <c r="A641" s="59" t="s">
        <v>903</v>
      </c>
      <c r="B641" s="2"/>
      <c r="C641" s="2"/>
      <c r="D641" s="2">
        <v>1.4630000000000001</v>
      </c>
      <c r="E641" s="2"/>
      <c r="F641" s="2"/>
      <c r="G641" s="2"/>
      <c r="H641" s="2"/>
      <c r="I641" s="2"/>
      <c r="J641" s="2"/>
      <c r="K641" s="2"/>
      <c r="L641" s="2"/>
      <c r="M641" s="2"/>
      <c r="N641" s="2"/>
    </row>
    <row r="642" spans="1:14" x14ac:dyDescent="0.25">
      <c r="A642" s="59" t="s">
        <v>745</v>
      </c>
      <c r="B642" s="2">
        <v>0</v>
      </c>
      <c r="C642" s="2">
        <v>0</v>
      </c>
      <c r="D642" s="2">
        <v>1.4630000000000001</v>
      </c>
      <c r="E642" s="2">
        <v>0</v>
      </c>
      <c r="F642" s="2">
        <v>0</v>
      </c>
      <c r="G642" s="2">
        <v>0</v>
      </c>
      <c r="H642" s="2">
        <v>0</v>
      </c>
      <c r="I642" s="2">
        <v>0</v>
      </c>
      <c r="J642" s="2">
        <v>0</v>
      </c>
      <c r="K642" s="2">
        <v>0</v>
      </c>
      <c r="L642" s="2">
        <v>0</v>
      </c>
      <c r="M642" s="2">
        <v>0</v>
      </c>
      <c r="N642" s="2">
        <v>0</v>
      </c>
    </row>
    <row r="643" spans="1:14" x14ac:dyDescent="0.25">
      <c r="A643" s="59" t="s">
        <v>910</v>
      </c>
      <c r="B643" s="2"/>
      <c r="C643" s="2"/>
      <c r="D643" s="2">
        <v>1.4630000000000001</v>
      </c>
      <c r="E643" s="2"/>
      <c r="F643" s="2"/>
      <c r="G643" s="2"/>
      <c r="H643" s="2"/>
      <c r="I643" s="2"/>
      <c r="J643" s="2"/>
      <c r="K643" s="2"/>
      <c r="L643" s="2"/>
      <c r="M643" s="2"/>
      <c r="N643" s="2"/>
    </row>
    <row r="644" spans="1:14" x14ac:dyDescent="0.25">
      <c r="A644" s="59" t="s">
        <v>788</v>
      </c>
      <c r="B644" s="2">
        <v>0</v>
      </c>
      <c r="C644" s="2">
        <v>0</v>
      </c>
      <c r="D644" s="2">
        <v>1.4630000000000001</v>
      </c>
      <c r="E644" s="2">
        <v>0</v>
      </c>
      <c r="F644" s="2">
        <v>0</v>
      </c>
      <c r="G644" s="2">
        <v>0</v>
      </c>
      <c r="H644" s="2">
        <v>0</v>
      </c>
      <c r="I644" s="2">
        <v>0</v>
      </c>
      <c r="J644" s="2">
        <v>0</v>
      </c>
      <c r="K644" s="2">
        <v>0</v>
      </c>
      <c r="L644" s="2">
        <v>0</v>
      </c>
      <c r="M644" s="2">
        <v>0</v>
      </c>
      <c r="N644" s="2">
        <v>0</v>
      </c>
    </row>
    <row r="645" spans="1:14" x14ac:dyDescent="0.25">
      <c r="A645" s="59" t="s">
        <v>918</v>
      </c>
      <c r="B645" s="2"/>
      <c r="C645" s="2"/>
      <c r="D645" s="2">
        <v>1.4630000000000001</v>
      </c>
      <c r="E645" s="2"/>
      <c r="F645" s="2"/>
      <c r="G645" s="2"/>
      <c r="H645" s="2"/>
      <c r="I645" s="2"/>
      <c r="J645" s="2"/>
      <c r="K645" s="2"/>
      <c r="L645" s="2"/>
      <c r="M645" s="2"/>
      <c r="N645" s="2"/>
    </row>
    <row r="646" spans="1:14" x14ac:dyDescent="0.25">
      <c r="A646" s="59" t="s">
        <v>789</v>
      </c>
      <c r="B646" s="2">
        <v>0</v>
      </c>
      <c r="C646" s="2">
        <v>0</v>
      </c>
      <c r="D646" s="2">
        <v>1.4630000000000001</v>
      </c>
      <c r="E646" s="2">
        <v>0</v>
      </c>
      <c r="F646" s="2">
        <v>0</v>
      </c>
      <c r="G646" s="2">
        <v>0</v>
      </c>
      <c r="H646" s="2">
        <v>0</v>
      </c>
      <c r="I646" s="2">
        <v>0</v>
      </c>
      <c r="J646" s="2">
        <v>0</v>
      </c>
      <c r="K646" s="2">
        <v>0</v>
      </c>
      <c r="L646" s="2">
        <v>0</v>
      </c>
      <c r="M646" s="2">
        <v>0</v>
      </c>
      <c r="N646" s="2">
        <v>0</v>
      </c>
    </row>
    <row r="647" spans="1:14" x14ac:dyDescent="0.25">
      <c r="A647" s="59" t="s">
        <v>926</v>
      </c>
      <c r="B647" s="2"/>
      <c r="C647" s="2"/>
      <c r="D647" s="2">
        <v>1.4630000000000001</v>
      </c>
      <c r="E647" s="2"/>
      <c r="F647" s="2"/>
      <c r="G647" s="2"/>
      <c r="H647" s="2"/>
      <c r="I647" s="2"/>
      <c r="J647" s="2"/>
      <c r="K647" s="2"/>
      <c r="L647" s="2"/>
      <c r="M647" s="2"/>
      <c r="N647" s="2"/>
    </row>
    <row r="648" spans="1:14" x14ac:dyDescent="0.25">
      <c r="A648" s="59" t="s">
        <v>746</v>
      </c>
      <c r="B648" s="2">
        <v>0</v>
      </c>
      <c r="C648" s="2">
        <v>0</v>
      </c>
      <c r="D648" s="2">
        <v>1.4630000000000001</v>
      </c>
      <c r="E648" s="2">
        <v>0</v>
      </c>
      <c r="F648" s="2">
        <v>0</v>
      </c>
      <c r="G648" s="2">
        <v>0</v>
      </c>
      <c r="H648" s="2">
        <v>0</v>
      </c>
      <c r="I648" s="2">
        <v>0</v>
      </c>
      <c r="J648" s="2">
        <v>0</v>
      </c>
      <c r="K648" s="2">
        <v>0</v>
      </c>
      <c r="L648" s="2">
        <v>0</v>
      </c>
      <c r="M648" s="2">
        <v>0</v>
      </c>
      <c r="N648" s="2">
        <v>0</v>
      </c>
    </row>
    <row r="649" spans="1:14" x14ac:dyDescent="0.25">
      <c r="A649" s="59" t="s">
        <v>934</v>
      </c>
      <c r="B649" s="2"/>
      <c r="C649" s="2"/>
      <c r="D649" s="2">
        <v>1.4630000000000001</v>
      </c>
      <c r="E649" s="2"/>
      <c r="F649" s="2"/>
      <c r="G649" s="2"/>
      <c r="H649" s="2"/>
      <c r="I649" s="2"/>
      <c r="J649" s="2"/>
      <c r="K649" s="2"/>
      <c r="L649" s="2"/>
      <c r="M649" s="2"/>
      <c r="N649" s="2"/>
    </row>
    <row r="650" spans="1:14" x14ac:dyDescent="0.25">
      <c r="A650" s="59" t="s">
        <v>701</v>
      </c>
      <c r="B650" s="2">
        <v>0</v>
      </c>
      <c r="C650" s="2">
        <v>0</v>
      </c>
      <c r="D650" s="2">
        <v>1.4630000000000001</v>
      </c>
      <c r="E650" s="2">
        <v>0</v>
      </c>
      <c r="F650" s="2">
        <v>0</v>
      </c>
      <c r="G650" s="2">
        <v>0</v>
      </c>
      <c r="H650" s="2">
        <v>0</v>
      </c>
      <c r="I650" s="2">
        <v>0</v>
      </c>
      <c r="J650" s="2">
        <v>0</v>
      </c>
      <c r="K650" s="2">
        <v>0</v>
      </c>
      <c r="L650" s="2">
        <v>0</v>
      </c>
      <c r="M650" s="2">
        <v>0</v>
      </c>
      <c r="N650" s="2">
        <v>0</v>
      </c>
    </row>
    <row r="651" spans="1:14" x14ac:dyDescent="0.25">
      <c r="A651" s="59" t="s">
        <v>942</v>
      </c>
      <c r="B651" s="2"/>
      <c r="C651" s="2"/>
      <c r="D651" s="2">
        <v>1.4630000000000001</v>
      </c>
      <c r="E651" s="2"/>
      <c r="F651" s="2"/>
      <c r="G651" s="2"/>
      <c r="H651" s="2"/>
      <c r="I651" s="2"/>
      <c r="J651" s="2"/>
      <c r="K651" s="2"/>
      <c r="L651" s="2"/>
      <c r="M651" s="2"/>
      <c r="N651" s="2"/>
    </row>
    <row r="652" spans="1:14" x14ac:dyDescent="0.25">
      <c r="A652" s="59" t="s">
        <v>719</v>
      </c>
      <c r="B652" s="2">
        <v>0</v>
      </c>
      <c r="C652" s="2">
        <v>0</v>
      </c>
      <c r="D652" s="2">
        <v>1.4630000000000001</v>
      </c>
      <c r="E652" s="2">
        <v>0</v>
      </c>
      <c r="F652" s="2">
        <v>0</v>
      </c>
      <c r="G652" s="2">
        <v>0</v>
      </c>
      <c r="H652" s="2">
        <v>0</v>
      </c>
      <c r="I652" s="2">
        <v>0</v>
      </c>
      <c r="J652" s="2">
        <v>0</v>
      </c>
      <c r="K652" s="2">
        <v>0</v>
      </c>
      <c r="L652" s="2">
        <v>0</v>
      </c>
      <c r="M652" s="2">
        <v>0</v>
      </c>
      <c r="N652" s="2">
        <v>0</v>
      </c>
    </row>
    <row r="653" spans="1:14" x14ac:dyDescent="0.25">
      <c r="A653" s="59" t="s">
        <v>950</v>
      </c>
      <c r="B653" s="2"/>
      <c r="C653" s="2"/>
      <c r="D653" s="2">
        <v>1.4630000000000001</v>
      </c>
      <c r="E653" s="2"/>
      <c r="F653" s="2"/>
      <c r="G653" s="2"/>
      <c r="H653" s="2"/>
      <c r="I653" s="2"/>
      <c r="J653" s="2"/>
      <c r="K653" s="2"/>
      <c r="L653" s="2"/>
      <c r="M653" s="2"/>
      <c r="N653" s="2"/>
    </row>
    <row r="654" spans="1:14" x14ac:dyDescent="0.25">
      <c r="A654" s="59" t="s">
        <v>793</v>
      </c>
      <c r="B654" s="2">
        <v>0</v>
      </c>
      <c r="C654" s="2">
        <v>0</v>
      </c>
      <c r="D654" s="2">
        <v>1.4630000000000001</v>
      </c>
      <c r="E654" s="2">
        <v>0</v>
      </c>
      <c r="F654" s="2">
        <v>0</v>
      </c>
      <c r="G654" s="2">
        <v>0</v>
      </c>
      <c r="H654" s="2">
        <v>0</v>
      </c>
      <c r="I654" s="2">
        <v>0</v>
      </c>
      <c r="J654" s="2">
        <v>0</v>
      </c>
      <c r="K654" s="2">
        <v>0</v>
      </c>
      <c r="L654" s="2">
        <v>0</v>
      </c>
      <c r="M654" s="2">
        <v>0</v>
      </c>
      <c r="N654" s="2">
        <v>0</v>
      </c>
    </row>
    <row r="655" spans="1:14" x14ac:dyDescent="0.25">
      <c r="A655" s="59" t="s">
        <v>958</v>
      </c>
      <c r="B655" s="2"/>
      <c r="C655" s="2"/>
      <c r="D655" s="2">
        <v>1.4630000000000001</v>
      </c>
      <c r="E655" s="2"/>
      <c r="F655" s="2"/>
      <c r="G655" s="2"/>
      <c r="H655" s="2"/>
      <c r="I655" s="2"/>
      <c r="J655" s="2"/>
      <c r="K655" s="2"/>
      <c r="L655" s="2"/>
      <c r="M655" s="2"/>
      <c r="N655" s="2"/>
    </row>
    <row r="656" spans="1:14" x14ac:dyDescent="0.25">
      <c r="A656" s="59" t="s">
        <v>794</v>
      </c>
      <c r="B656" s="2">
        <v>0</v>
      </c>
      <c r="C656" s="2">
        <v>0</v>
      </c>
      <c r="D656" s="2">
        <v>1.4630000000000001</v>
      </c>
      <c r="E656" s="2">
        <v>0</v>
      </c>
      <c r="F656" s="2">
        <v>0</v>
      </c>
      <c r="G656" s="2">
        <v>0</v>
      </c>
      <c r="H656" s="2">
        <v>0</v>
      </c>
      <c r="I656" s="2">
        <v>0</v>
      </c>
      <c r="J656" s="2">
        <v>0</v>
      </c>
      <c r="K656" s="2">
        <v>0</v>
      </c>
      <c r="L656" s="2">
        <v>0</v>
      </c>
      <c r="M656" s="2">
        <v>0</v>
      </c>
      <c r="N656" s="2">
        <v>0</v>
      </c>
    </row>
    <row r="657" spans="1:14" x14ac:dyDescent="0.25">
      <c r="A657" s="59" t="s">
        <v>869</v>
      </c>
      <c r="B657" s="2"/>
      <c r="C657" s="2"/>
      <c r="D657" s="2">
        <v>1.4630000000000001</v>
      </c>
      <c r="E657" s="2"/>
      <c r="F657" s="2"/>
      <c r="G657" s="2"/>
      <c r="H657" s="2"/>
      <c r="I657" s="2"/>
      <c r="J657" s="2"/>
      <c r="K657" s="2"/>
      <c r="L657" s="2"/>
      <c r="M657" s="2"/>
      <c r="N657" s="2"/>
    </row>
    <row r="658" spans="1:14" x14ac:dyDescent="0.25">
      <c r="A658" s="59" t="s">
        <v>795</v>
      </c>
      <c r="B658" s="2">
        <v>0</v>
      </c>
      <c r="C658" s="2">
        <v>0</v>
      </c>
      <c r="D658" s="2">
        <v>1.4630000000000001</v>
      </c>
      <c r="E658" s="2">
        <v>0</v>
      </c>
      <c r="F658" s="2">
        <v>0</v>
      </c>
      <c r="G658" s="2">
        <v>0</v>
      </c>
      <c r="H658" s="2">
        <v>0</v>
      </c>
      <c r="I658" s="2">
        <v>0</v>
      </c>
      <c r="J658" s="2">
        <v>0</v>
      </c>
      <c r="K658" s="2">
        <v>0</v>
      </c>
      <c r="L658" s="2">
        <v>0</v>
      </c>
      <c r="M658" s="2">
        <v>0</v>
      </c>
      <c r="N658" s="2">
        <v>0</v>
      </c>
    </row>
    <row r="659" spans="1:14" x14ac:dyDescent="0.25">
      <c r="A659" s="59" t="s">
        <v>873</v>
      </c>
      <c r="B659" s="2"/>
      <c r="C659" s="2"/>
      <c r="D659" s="2">
        <v>1.4630000000000001</v>
      </c>
      <c r="E659" s="2"/>
      <c r="F659" s="2"/>
      <c r="G659" s="2"/>
      <c r="H659" s="2"/>
      <c r="I659" s="2"/>
      <c r="J659" s="2"/>
      <c r="K659" s="2"/>
      <c r="L659" s="2"/>
      <c r="M659" s="2"/>
      <c r="N659" s="2"/>
    </row>
    <row r="660" spans="1:14" x14ac:dyDescent="0.25">
      <c r="A660" s="59" t="s">
        <v>796</v>
      </c>
      <c r="B660" s="2">
        <v>0</v>
      </c>
      <c r="C660" s="2">
        <v>0</v>
      </c>
      <c r="D660" s="2">
        <v>1.4630000000000001</v>
      </c>
      <c r="E660" s="2">
        <v>0</v>
      </c>
      <c r="F660" s="2">
        <v>0</v>
      </c>
      <c r="G660" s="2">
        <v>0</v>
      </c>
      <c r="H660" s="2">
        <v>0</v>
      </c>
      <c r="I660" s="2">
        <v>0</v>
      </c>
      <c r="J660" s="2">
        <v>0</v>
      </c>
      <c r="K660" s="2">
        <v>0</v>
      </c>
      <c r="L660" s="2">
        <v>0</v>
      </c>
      <c r="M660" s="2">
        <v>0</v>
      </c>
      <c r="N660" s="2">
        <v>0</v>
      </c>
    </row>
    <row r="661" spans="1:14" x14ac:dyDescent="0.25">
      <c r="A661" s="59" t="s">
        <v>877</v>
      </c>
      <c r="B661" s="2"/>
      <c r="C661" s="2"/>
      <c r="D661" s="2">
        <v>1.4630000000000001</v>
      </c>
      <c r="E661" s="2"/>
      <c r="F661" s="2"/>
      <c r="G661" s="2"/>
      <c r="H661" s="2"/>
      <c r="I661" s="2"/>
      <c r="J661" s="2"/>
      <c r="K661" s="2"/>
      <c r="L661" s="2"/>
      <c r="M661" s="2"/>
      <c r="N661" s="2"/>
    </row>
    <row r="662" spans="1:14" x14ac:dyDescent="0.25">
      <c r="A662" s="59" t="s">
        <v>797</v>
      </c>
      <c r="B662" s="2">
        <v>0</v>
      </c>
      <c r="C662" s="2">
        <v>0</v>
      </c>
      <c r="D662" s="2">
        <v>1.4630000000000001</v>
      </c>
      <c r="E662" s="2">
        <v>0</v>
      </c>
      <c r="F662" s="2">
        <v>0</v>
      </c>
      <c r="G662" s="2">
        <v>0</v>
      </c>
      <c r="H662" s="2">
        <v>0</v>
      </c>
      <c r="I662" s="2">
        <v>0</v>
      </c>
      <c r="J662" s="2">
        <v>0</v>
      </c>
      <c r="K662" s="2">
        <v>0</v>
      </c>
      <c r="L662" s="2">
        <v>0</v>
      </c>
      <c r="M662" s="2">
        <v>0</v>
      </c>
      <c r="N662" s="2">
        <v>0</v>
      </c>
    </row>
    <row r="663" spans="1:14" x14ac:dyDescent="0.25">
      <c r="A663" s="59" t="s">
        <v>881</v>
      </c>
      <c r="B663" s="2"/>
      <c r="C663" s="2"/>
      <c r="D663" s="2">
        <v>1.4630000000000001</v>
      </c>
      <c r="E663" s="2"/>
      <c r="F663" s="2"/>
      <c r="G663" s="2"/>
      <c r="H663" s="2"/>
      <c r="I663" s="2"/>
      <c r="J663" s="2"/>
      <c r="K663" s="2"/>
      <c r="L663" s="2"/>
      <c r="M663" s="2"/>
      <c r="N663" s="2"/>
    </row>
    <row r="664" spans="1:14" x14ac:dyDescent="0.25">
      <c r="A664" s="59" t="s">
        <v>798</v>
      </c>
      <c r="B664" s="2">
        <v>0</v>
      </c>
      <c r="C664" s="2">
        <v>0</v>
      </c>
      <c r="D664" s="2">
        <v>1.4630000000000001</v>
      </c>
      <c r="E664" s="2">
        <v>0</v>
      </c>
      <c r="F664" s="2">
        <v>0</v>
      </c>
      <c r="G664" s="2">
        <v>0</v>
      </c>
      <c r="H664" s="2">
        <v>0</v>
      </c>
      <c r="I664" s="2">
        <v>0</v>
      </c>
      <c r="J664" s="2">
        <v>0</v>
      </c>
      <c r="K664" s="2">
        <v>0</v>
      </c>
      <c r="L664" s="2">
        <v>0</v>
      </c>
      <c r="M664" s="2">
        <v>0</v>
      </c>
      <c r="N664" s="2">
        <v>0</v>
      </c>
    </row>
    <row r="665" spans="1:14" x14ac:dyDescent="0.25">
      <c r="A665" s="59" t="s">
        <v>885</v>
      </c>
      <c r="B665" s="2"/>
      <c r="C665" s="2"/>
      <c r="D665" s="2">
        <v>1.4630000000000001</v>
      </c>
      <c r="E665" s="2"/>
      <c r="F665" s="2"/>
      <c r="G665" s="2"/>
      <c r="H665" s="2"/>
      <c r="I665" s="2"/>
      <c r="J665" s="2"/>
      <c r="K665" s="2"/>
      <c r="L665" s="2"/>
      <c r="M665" s="2"/>
      <c r="N665" s="2"/>
    </row>
    <row r="666" spans="1:14" x14ac:dyDescent="0.25">
      <c r="A666" s="59" t="s">
        <v>799</v>
      </c>
      <c r="B666" s="2">
        <v>0</v>
      </c>
      <c r="C666" s="2">
        <v>0</v>
      </c>
      <c r="D666" s="2">
        <v>1.4630000000000001</v>
      </c>
      <c r="E666" s="2">
        <v>0</v>
      </c>
      <c r="F666" s="2">
        <v>0</v>
      </c>
      <c r="G666" s="2">
        <v>0</v>
      </c>
      <c r="H666" s="2">
        <v>0</v>
      </c>
      <c r="I666" s="2">
        <v>0</v>
      </c>
      <c r="J666" s="2">
        <v>0</v>
      </c>
      <c r="K666" s="2">
        <v>0</v>
      </c>
      <c r="L666" s="2">
        <v>0</v>
      </c>
      <c r="M666" s="2">
        <v>0</v>
      </c>
      <c r="N666" s="2">
        <v>0</v>
      </c>
    </row>
    <row r="667" spans="1:14" x14ac:dyDescent="0.25">
      <c r="A667" s="59" t="s">
        <v>889</v>
      </c>
      <c r="B667" s="2"/>
      <c r="C667" s="2"/>
      <c r="D667" s="2">
        <v>1.4630000000000001</v>
      </c>
      <c r="E667" s="2"/>
      <c r="F667" s="2"/>
      <c r="G667" s="2"/>
      <c r="H667" s="2"/>
      <c r="I667" s="2"/>
      <c r="J667" s="2"/>
      <c r="K667" s="2"/>
      <c r="L667" s="2"/>
      <c r="M667" s="2"/>
      <c r="N667" s="2"/>
    </row>
    <row r="668" spans="1:14" x14ac:dyDescent="0.25">
      <c r="A668" s="59" t="s">
        <v>800</v>
      </c>
      <c r="B668" s="2">
        <v>0</v>
      </c>
      <c r="C668" s="2">
        <v>0</v>
      </c>
      <c r="D668" s="2">
        <v>1.4630000000000001</v>
      </c>
      <c r="E668" s="2">
        <v>0</v>
      </c>
      <c r="F668" s="2">
        <v>0</v>
      </c>
      <c r="G668" s="2">
        <v>0</v>
      </c>
      <c r="H668" s="2">
        <v>0</v>
      </c>
      <c r="I668" s="2">
        <v>0</v>
      </c>
      <c r="J668" s="2">
        <v>0</v>
      </c>
      <c r="K668" s="2">
        <v>0</v>
      </c>
      <c r="L668" s="2">
        <v>0</v>
      </c>
      <c r="M668" s="2">
        <v>0</v>
      </c>
      <c r="N668" s="2">
        <v>0</v>
      </c>
    </row>
    <row r="669" spans="1:14" x14ac:dyDescent="0.25">
      <c r="A669" s="59" t="s">
        <v>893</v>
      </c>
      <c r="B669" s="2"/>
      <c r="C669" s="2"/>
      <c r="D669" s="2">
        <v>1.4630000000000001</v>
      </c>
      <c r="E669" s="2"/>
      <c r="F669" s="2"/>
      <c r="G669" s="2"/>
      <c r="H669" s="2"/>
      <c r="I669" s="2"/>
      <c r="J669" s="2"/>
      <c r="K669" s="2"/>
      <c r="L669" s="2"/>
      <c r="M669" s="2"/>
      <c r="N669" s="2"/>
    </row>
    <row r="670" spans="1:14" x14ac:dyDescent="0.25">
      <c r="A670" s="59" t="s">
        <v>801</v>
      </c>
      <c r="B670" s="2">
        <v>0</v>
      </c>
      <c r="C670" s="2">
        <v>0</v>
      </c>
      <c r="D670" s="2">
        <v>1.4630000000000001</v>
      </c>
      <c r="E670" s="2">
        <v>0</v>
      </c>
      <c r="F670" s="2">
        <v>0</v>
      </c>
      <c r="G670" s="2">
        <v>0</v>
      </c>
      <c r="H670" s="2">
        <v>0</v>
      </c>
      <c r="I670" s="2">
        <v>0</v>
      </c>
      <c r="J670" s="2">
        <v>0</v>
      </c>
      <c r="K670" s="2">
        <v>0</v>
      </c>
      <c r="L670" s="2">
        <v>0</v>
      </c>
      <c r="M670" s="2">
        <v>0</v>
      </c>
      <c r="N670" s="2">
        <v>0</v>
      </c>
    </row>
    <row r="671" spans="1:14" x14ac:dyDescent="0.25">
      <c r="A671" s="59" t="s">
        <v>897</v>
      </c>
      <c r="B671" s="2"/>
      <c r="C671" s="2"/>
      <c r="D671" s="2">
        <v>1.4630000000000001</v>
      </c>
      <c r="E671" s="2"/>
      <c r="F671" s="2"/>
      <c r="G671" s="2"/>
      <c r="H671" s="2"/>
      <c r="I671" s="2"/>
      <c r="J671" s="2"/>
      <c r="K671" s="2"/>
      <c r="L671" s="2"/>
      <c r="M671" s="2"/>
      <c r="N671" s="2"/>
    </row>
    <row r="672" spans="1:14" x14ac:dyDescent="0.25">
      <c r="A672" s="59" t="s">
        <v>802</v>
      </c>
      <c r="B672" s="2">
        <v>0</v>
      </c>
      <c r="C672" s="2">
        <v>0</v>
      </c>
      <c r="D672" s="2">
        <v>1.4630000000000001</v>
      </c>
      <c r="E672" s="2">
        <v>0</v>
      </c>
      <c r="F672" s="2">
        <v>0</v>
      </c>
      <c r="G672" s="2">
        <v>0</v>
      </c>
      <c r="H672" s="2">
        <v>0</v>
      </c>
      <c r="I672" s="2">
        <v>0</v>
      </c>
      <c r="J672" s="2">
        <v>0</v>
      </c>
      <c r="K672" s="2">
        <v>0</v>
      </c>
      <c r="L672" s="2">
        <v>0</v>
      </c>
      <c r="M672" s="2">
        <v>0</v>
      </c>
      <c r="N672" s="2">
        <v>0</v>
      </c>
    </row>
    <row r="673" spans="1:14" x14ac:dyDescent="0.25">
      <c r="A673" s="59" t="s">
        <v>901</v>
      </c>
      <c r="B673" s="2"/>
      <c r="C673" s="2"/>
      <c r="D673" s="2">
        <v>1.4630000000000001</v>
      </c>
      <c r="E673" s="2"/>
      <c r="F673" s="2"/>
      <c r="G673" s="2"/>
      <c r="H673" s="2"/>
      <c r="I673" s="2"/>
      <c r="J673" s="2"/>
      <c r="K673" s="2"/>
      <c r="L673" s="2"/>
      <c r="M673" s="2"/>
      <c r="N673" s="2"/>
    </row>
    <row r="674" spans="1:14" x14ac:dyDescent="0.25">
      <c r="A674" s="59" t="s">
        <v>803</v>
      </c>
      <c r="B674" s="2">
        <v>0</v>
      </c>
      <c r="C674" s="2">
        <v>0</v>
      </c>
      <c r="D674" s="2">
        <v>1.4630000000000001</v>
      </c>
      <c r="E674" s="2">
        <v>0</v>
      </c>
      <c r="F674" s="2">
        <v>0</v>
      </c>
      <c r="G674" s="2">
        <v>0</v>
      </c>
      <c r="H674" s="2">
        <v>0</v>
      </c>
      <c r="I674" s="2">
        <v>0</v>
      </c>
      <c r="J674" s="2">
        <v>0</v>
      </c>
      <c r="K674" s="2">
        <v>0</v>
      </c>
      <c r="L674" s="2">
        <v>0</v>
      </c>
      <c r="M674" s="2">
        <v>0</v>
      </c>
      <c r="N674" s="2">
        <v>0</v>
      </c>
    </row>
    <row r="675" spans="1:14" x14ac:dyDescent="0.25">
      <c r="A675" s="59" t="s">
        <v>1218</v>
      </c>
      <c r="B675" s="2"/>
      <c r="C675" s="2"/>
      <c r="D675" s="2">
        <v>1.4630000000000001</v>
      </c>
      <c r="E675" s="2"/>
      <c r="F675" s="2"/>
      <c r="G675" s="2"/>
      <c r="H675" s="2"/>
      <c r="I675" s="2"/>
      <c r="J675" s="2"/>
      <c r="K675" s="2"/>
      <c r="L675" s="2"/>
      <c r="M675" s="2"/>
      <c r="N675" s="2"/>
    </row>
    <row r="676" spans="1:14" x14ac:dyDescent="0.25">
      <c r="A676" s="59" t="s">
        <v>804</v>
      </c>
      <c r="B676" s="2">
        <v>0</v>
      </c>
      <c r="C676" s="2">
        <v>0</v>
      </c>
      <c r="D676" s="2">
        <v>1.4630000000000001</v>
      </c>
      <c r="E676" s="2">
        <v>0</v>
      </c>
      <c r="F676" s="2">
        <v>0</v>
      </c>
      <c r="G676" s="2">
        <v>0</v>
      </c>
      <c r="H676" s="2">
        <v>0</v>
      </c>
      <c r="I676" s="2">
        <v>0</v>
      </c>
      <c r="J676" s="2">
        <v>0</v>
      </c>
      <c r="K676" s="2">
        <v>0</v>
      </c>
      <c r="L676" s="2">
        <v>0</v>
      </c>
      <c r="M676" s="2">
        <v>0</v>
      </c>
      <c r="N676" s="2">
        <v>0</v>
      </c>
    </row>
    <row r="677" spans="1:14" x14ac:dyDescent="0.25">
      <c r="A677" s="59" t="s">
        <v>908</v>
      </c>
      <c r="B677" s="2"/>
      <c r="C677" s="2"/>
      <c r="D677" s="2">
        <v>1.4630000000000001</v>
      </c>
      <c r="E677" s="2"/>
      <c r="F677" s="2"/>
      <c r="G677" s="2"/>
      <c r="H677" s="2"/>
      <c r="I677" s="2"/>
      <c r="J677" s="2"/>
      <c r="K677" s="2"/>
      <c r="L677" s="2"/>
      <c r="M677" s="2"/>
      <c r="N677" s="2"/>
    </row>
    <row r="678" spans="1:14" x14ac:dyDescent="0.25">
      <c r="A678" s="59" t="s">
        <v>971</v>
      </c>
      <c r="B678" s="2">
        <v>0</v>
      </c>
      <c r="C678" s="2">
        <v>0</v>
      </c>
      <c r="D678" s="2">
        <v>1.4630000000000001</v>
      </c>
      <c r="E678" s="2">
        <v>0</v>
      </c>
      <c r="F678" s="2">
        <v>0</v>
      </c>
      <c r="G678" s="2">
        <v>0</v>
      </c>
      <c r="H678" s="2">
        <v>0</v>
      </c>
      <c r="I678" s="2">
        <v>0</v>
      </c>
      <c r="J678" s="2">
        <v>0</v>
      </c>
      <c r="K678" s="2">
        <v>0</v>
      </c>
      <c r="L678" s="2">
        <v>0</v>
      </c>
      <c r="M678" s="2">
        <v>0</v>
      </c>
      <c r="N678" s="2">
        <v>0</v>
      </c>
    </row>
    <row r="679" spans="1:14" x14ac:dyDescent="0.25">
      <c r="A679" s="59" t="s">
        <v>912</v>
      </c>
      <c r="B679" s="2"/>
      <c r="C679" s="2"/>
      <c r="D679" s="2">
        <v>1.4630000000000001</v>
      </c>
      <c r="E679" s="2"/>
      <c r="F679" s="2"/>
      <c r="G679" s="2"/>
      <c r="H679" s="2"/>
      <c r="I679" s="2"/>
      <c r="J679" s="2"/>
      <c r="K679" s="2"/>
      <c r="L679" s="2"/>
      <c r="M679" s="2"/>
      <c r="N679" s="2"/>
    </row>
    <row r="680" spans="1:14" x14ac:dyDescent="0.25">
      <c r="A680" s="59" t="s">
        <v>972</v>
      </c>
      <c r="B680" s="2">
        <v>33830.389931895137</v>
      </c>
      <c r="C680" s="2">
        <v>0</v>
      </c>
      <c r="D680" s="2">
        <v>1.4630000000000001</v>
      </c>
      <c r="E680" s="2">
        <v>11276.79664396505</v>
      </c>
      <c r="F680" s="2">
        <v>9665.8256948271846</v>
      </c>
      <c r="G680" s="2">
        <v>8457.5974829737861</v>
      </c>
      <c r="H680" s="2">
        <v>7517.8644293100324</v>
      </c>
      <c r="I680" s="2">
        <v>6766.0779863790294</v>
      </c>
      <c r="J680" s="2">
        <v>9021.4373151720392</v>
      </c>
      <c r="K680" s="2">
        <v>7732.6605558617484</v>
      </c>
      <c r="L680" s="2">
        <v>6766.0779863790294</v>
      </c>
      <c r="M680" s="2">
        <v>6014.2915434480255</v>
      </c>
      <c r="N680" s="2">
        <v>5412.8623891032239</v>
      </c>
    </row>
    <row r="681" spans="1:14" x14ac:dyDescent="0.25">
      <c r="A681" s="59" t="s">
        <v>916</v>
      </c>
      <c r="B681" s="2"/>
      <c r="C681" s="2"/>
      <c r="D681" s="2">
        <v>1.4630000000000001</v>
      </c>
      <c r="E681" s="2"/>
      <c r="F681" s="2"/>
      <c r="G681" s="2"/>
      <c r="H681" s="2"/>
      <c r="I681" s="2"/>
      <c r="J681" s="2"/>
      <c r="K681" s="2"/>
      <c r="L681" s="2"/>
      <c r="M681" s="2"/>
      <c r="N681" s="2"/>
    </row>
    <row r="682" spans="1:14" x14ac:dyDescent="0.25">
      <c r="A682" s="59" t="s">
        <v>655</v>
      </c>
      <c r="B682" s="2">
        <v>0</v>
      </c>
      <c r="C682" s="2">
        <v>0</v>
      </c>
      <c r="D682" s="2">
        <v>1.4630000000000001</v>
      </c>
      <c r="E682" s="2">
        <v>0</v>
      </c>
      <c r="F682" s="2">
        <v>0</v>
      </c>
      <c r="G682" s="2">
        <v>0</v>
      </c>
      <c r="H682" s="2">
        <v>0</v>
      </c>
      <c r="I682" s="2">
        <v>0</v>
      </c>
      <c r="J682" s="2">
        <v>0</v>
      </c>
      <c r="K682" s="2">
        <v>0</v>
      </c>
      <c r="L682" s="2">
        <v>0</v>
      </c>
      <c r="M682" s="2">
        <v>0</v>
      </c>
      <c r="N682" s="2">
        <v>0</v>
      </c>
    </row>
    <row r="683" spans="1:14" x14ac:dyDescent="0.25">
      <c r="A683" s="59" t="s">
        <v>920</v>
      </c>
      <c r="B683" s="2"/>
      <c r="C683" s="2"/>
      <c r="D683" s="2">
        <v>1.4630000000000001</v>
      </c>
      <c r="E683" s="2"/>
      <c r="F683" s="2"/>
      <c r="G683" s="2"/>
      <c r="H683" s="2"/>
      <c r="I683" s="2"/>
      <c r="J683" s="2"/>
      <c r="K683" s="2"/>
      <c r="L683" s="2"/>
      <c r="M683" s="2"/>
      <c r="N683" s="2"/>
    </row>
    <row r="684" spans="1:14" x14ac:dyDescent="0.25">
      <c r="A684" s="59" t="s">
        <v>808</v>
      </c>
      <c r="B684" s="2">
        <v>0</v>
      </c>
      <c r="C684" s="2">
        <v>0</v>
      </c>
      <c r="D684" s="2">
        <v>1.4630000000000001</v>
      </c>
      <c r="E684" s="2">
        <v>0</v>
      </c>
      <c r="F684" s="2">
        <v>0</v>
      </c>
      <c r="G684" s="2">
        <v>0</v>
      </c>
      <c r="H684" s="2">
        <v>0</v>
      </c>
      <c r="I684" s="2">
        <v>0</v>
      </c>
      <c r="J684" s="2">
        <v>0</v>
      </c>
      <c r="K684" s="2">
        <v>0</v>
      </c>
      <c r="L684" s="2">
        <v>0</v>
      </c>
      <c r="M684" s="2">
        <v>0</v>
      </c>
      <c r="N684" s="2">
        <v>0</v>
      </c>
    </row>
    <row r="685" spans="1:14" x14ac:dyDescent="0.25">
      <c r="A685" s="59" t="s">
        <v>924</v>
      </c>
      <c r="B685" s="2"/>
      <c r="C685" s="2"/>
      <c r="D685" s="2">
        <v>1.4630000000000001</v>
      </c>
      <c r="E685" s="2"/>
      <c r="F685" s="2"/>
      <c r="G685" s="2"/>
      <c r="H685" s="2"/>
      <c r="I685" s="2"/>
      <c r="J685" s="2"/>
      <c r="K685" s="2"/>
      <c r="L685" s="2"/>
      <c r="M685" s="2"/>
      <c r="N685" s="2"/>
    </row>
    <row r="686" spans="1:14" x14ac:dyDescent="0.25">
      <c r="A686" s="59" t="s">
        <v>695</v>
      </c>
      <c r="B686" s="2">
        <v>0</v>
      </c>
      <c r="C686" s="2">
        <v>0</v>
      </c>
      <c r="D686" s="2">
        <v>1.4630000000000001</v>
      </c>
      <c r="E686" s="2">
        <v>0</v>
      </c>
      <c r="F686" s="2">
        <v>0</v>
      </c>
      <c r="G686" s="2">
        <v>0</v>
      </c>
      <c r="H686" s="2">
        <v>0</v>
      </c>
      <c r="I686" s="2">
        <v>0</v>
      </c>
      <c r="J686" s="2">
        <v>0</v>
      </c>
      <c r="K686" s="2">
        <v>0</v>
      </c>
      <c r="L686" s="2">
        <v>0</v>
      </c>
      <c r="M686" s="2">
        <v>0</v>
      </c>
      <c r="N686" s="2">
        <v>0</v>
      </c>
    </row>
    <row r="687" spans="1:14" x14ac:dyDescent="0.25">
      <c r="A687" s="59" t="s">
        <v>928</v>
      </c>
      <c r="B687" s="2"/>
      <c r="C687" s="2"/>
      <c r="D687" s="2">
        <v>1.4630000000000001</v>
      </c>
      <c r="E687" s="2"/>
      <c r="F687" s="2"/>
      <c r="G687" s="2"/>
      <c r="H687" s="2"/>
      <c r="I687" s="2"/>
      <c r="J687" s="2"/>
      <c r="K687" s="2"/>
      <c r="L687" s="2"/>
      <c r="M687" s="2"/>
      <c r="N687" s="2"/>
    </row>
    <row r="688" spans="1:14" x14ac:dyDescent="0.25">
      <c r="A688" s="59" t="s">
        <v>734</v>
      </c>
      <c r="B688" s="2">
        <v>11967.98573932315</v>
      </c>
      <c r="C688" s="2">
        <v>0</v>
      </c>
      <c r="D688" s="2">
        <v>1.4630000000000001</v>
      </c>
      <c r="E688" s="2">
        <v>3989.3285797743852</v>
      </c>
      <c r="F688" s="2">
        <v>3419.424496949473</v>
      </c>
      <c r="G688" s="2">
        <v>2991.996434830789</v>
      </c>
      <c r="H688" s="2">
        <v>2659.5523865162559</v>
      </c>
      <c r="I688" s="2">
        <v>2393.5971478646311</v>
      </c>
      <c r="J688" s="2">
        <v>3191.4628638195081</v>
      </c>
      <c r="K688" s="2">
        <v>2735.5395975595779</v>
      </c>
      <c r="L688" s="2">
        <v>2393.5971478646311</v>
      </c>
      <c r="M688" s="2">
        <v>2127.641909213005</v>
      </c>
      <c r="N688" s="2">
        <v>1914.8777182917049</v>
      </c>
    </row>
    <row r="689" spans="1:14" x14ac:dyDescent="0.25">
      <c r="A689" s="59" t="s">
        <v>932</v>
      </c>
      <c r="B689" s="2"/>
      <c r="C689" s="2"/>
      <c r="D689" s="2">
        <v>1.4630000000000001</v>
      </c>
      <c r="E689" s="2"/>
      <c r="F689" s="2"/>
      <c r="G689" s="2"/>
      <c r="H689" s="2"/>
      <c r="I689" s="2"/>
      <c r="J689" s="2"/>
      <c r="K689" s="2"/>
      <c r="L689" s="2"/>
      <c r="M689" s="2"/>
      <c r="N689" s="2"/>
    </row>
    <row r="690" spans="1:14" x14ac:dyDescent="0.25">
      <c r="A690" s="59" t="s">
        <v>811</v>
      </c>
      <c r="B690" s="2">
        <v>0</v>
      </c>
      <c r="C690" s="2">
        <v>0</v>
      </c>
      <c r="D690" s="2">
        <v>1.4630000000000001</v>
      </c>
      <c r="E690" s="2">
        <v>0</v>
      </c>
      <c r="F690" s="2">
        <v>0</v>
      </c>
      <c r="G690" s="2">
        <v>0</v>
      </c>
      <c r="H690" s="2">
        <v>0</v>
      </c>
      <c r="I690" s="2">
        <v>0</v>
      </c>
      <c r="J690" s="2">
        <v>0</v>
      </c>
      <c r="K690" s="2">
        <v>0</v>
      </c>
      <c r="L690" s="2">
        <v>0</v>
      </c>
      <c r="M690" s="2">
        <v>0</v>
      </c>
      <c r="N690" s="2">
        <v>0</v>
      </c>
    </row>
    <row r="691" spans="1:14" x14ac:dyDescent="0.25">
      <c r="A691" s="59" t="s">
        <v>936</v>
      </c>
      <c r="B691" s="2"/>
      <c r="C691" s="2"/>
      <c r="D691" s="2">
        <v>1.4630000000000001</v>
      </c>
      <c r="E691" s="2"/>
      <c r="F691" s="2"/>
      <c r="G691" s="2"/>
      <c r="H691" s="2"/>
      <c r="I691" s="2"/>
      <c r="J691" s="2"/>
      <c r="K691" s="2"/>
      <c r="L691" s="2"/>
      <c r="M691" s="2"/>
      <c r="N691" s="2"/>
    </row>
    <row r="692" spans="1:14" x14ac:dyDescent="0.25">
      <c r="A692" s="59" t="s">
        <v>812</v>
      </c>
      <c r="B692" s="2">
        <v>0</v>
      </c>
      <c r="C692" s="2">
        <v>0</v>
      </c>
      <c r="D692" s="2">
        <v>1.4630000000000001</v>
      </c>
      <c r="E692" s="2">
        <v>0</v>
      </c>
      <c r="F692" s="2">
        <v>0</v>
      </c>
      <c r="G692" s="2">
        <v>0</v>
      </c>
      <c r="H692" s="2">
        <v>0</v>
      </c>
      <c r="I692" s="2">
        <v>0</v>
      </c>
      <c r="J692" s="2">
        <v>0</v>
      </c>
      <c r="K692" s="2">
        <v>0</v>
      </c>
      <c r="L692" s="2">
        <v>0</v>
      </c>
      <c r="M692" s="2">
        <v>0</v>
      </c>
      <c r="N692" s="2">
        <v>0</v>
      </c>
    </row>
    <row r="693" spans="1:14" x14ac:dyDescent="0.25">
      <c r="A693" s="59" t="s">
        <v>940</v>
      </c>
      <c r="B693" s="2"/>
      <c r="C693" s="2"/>
      <c r="D693" s="2">
        <v>1.4630000000000001</v>
      </c>
      <c r="E693" s="2"/>
      <c r="F693" s="2"/>
      <c r="G693" s="2"/>
      <c r="H693" s="2"/>
      <c r="I693" s="2"/>
      <c r="J693" s="2"/>
      <c r="K693" s="2"/>
      <c r="L693" s="2"/>
      <c r="M693" s="2"/>
      <c r="N693" s="2"/>
    </row>
    <row r="694" spans="1:14" x14ac:dyDescent="0.25">
      <c r="A694" s="59" t="s">
        <v>813</v>
      </c>
      <c r="B694" s="2">
        <v>0</v>
      </c>
      <c r="C694" s="2">
        <v>0</v>
      </c>
      <c r="D694" s="2">
        <v>1.4630000000000001</v>
      </c>
      <c r="E694" s="2">
        <v>0</v>
      </c>
      <c r="F694" s="2">
        <v>0</v>
      </c>
      <c r="G694" s="2">
        <v>0</v>
      </c>
      <c r="H694" s="2">
        <v>0</v>
      </c>
      <c r="I694" s="2">
        <v>0</v>
      </c>
      <c r="J694" s="2">
        <v>0</v>
      </c>
      <c r="K694" s="2">
        <v>0</v>
      </c>
      <c r="L694" s="2">
        <v>0</v>
      </c>
      <c r="M694" s="2">
        <v>0</v>
      </c>
      <c r="N694" s="2">
        <v>0</v>
      </c>
    </row>
    <row r="695" spans="1:14" x14ac:dyDescent="0.25">
      <c r="A695" s="59" t="s">
        <v>944</v>
      </c>
      <c r="B695" s="2"/>
      <c r="C695" s="2"/>
      <c r="D695" s="2">
        <v>1.4630000000000001</v>
      </c>
      <c r="E695" s="2"/>
      <c r="F695" s="2"/>
      <c r="G695" s="2"/>
      <c r="H695" s="2"/>
      <c r="I695" s="2"/>
      <c r="J695" s="2"/>
      <c r="K695" s="2"/>
      <c r="L695" s="2"/>
      <c r="M695" s="2"/>
      <c r="N695" s="2"/>
    </row>
    <row r="696" spans="1:14" x14ac:dyDescent="0.25">
      <c r="A696" s="59" t="s">
        <v>814</v>
      </c>
      <c r="B696" s="2">
        <v>0</v>
      </c>
      <c r="C696" s="2">
        <v>0</v>
      </c>
      <c r="D696" s="2">
        <v>1.4630000000000001</v>
      </c>
      <c r="E696" s="2">
        <v>0</v>
      </c>
      <c r="F696" s="2">
        <v>0</v>
      </c>
      <c r="G696" s="2">
        <v>0</v>
      </c>
      <c r="H696" s="2">
        <v>0</v>
      </c>
      <c r="I696" s="2">
        <v>0</v>
      </c>
      <c r="J696" s="2">
        <v>0</v>
      </c>
      <c r="K696" s="2">
        <v>0</v>
      </c>
      <c r="L696" s="2">
        <v>0</v>
      </c>
      <c r="M696" s="2">
        <v>0</v>
      </c>
      <c r="N696" s="2">
        <v>0</v>
      </c>
    </row>
    <row r="697" spans="1:14" x14ac:dyDescent="0.25">
      <c r="A697" s="59" t="s">
        <v>948</v>
      </c>
      <c r="B697" s="2"/>
      <c r="C697" s="2"/>
      <c r="D697" s="2">
        <v>1.4630000000000001</v>
      </c>
      <c r="E697" s="2"/>
      <c r="F697" s="2"/>
      <c r="G697" s="2"/>
      <c r="H697" s="2"/>
      <c r="I697" s="2"/>
      <c r="J697" s="2"/>
      <c r="K697" s="2"/>
      <c r="L697" s="2"/>
      <c r="M697" s="2"/>
      <c r="N697" s="2"/>
    </row>
    <row r="698" spans="1:14" x14ac:dyDescent="0.25">
      <c r="A698" s="59" t="s">
        <v>815</v>
      </c>
      <c r="B698" s="2">
        <v>0</v>
      </c>
      <c r="C698" s="2">
        <v>0</v>
      </c>
      <c r="D698" s="2">
        <v>1.4630000000000001</v>
      </c>
      <c r="E698" s="2">
        <v>0</v>
      </c>
      <c r="F698" s="2">
        <v>0</v>
      </c>
      <c r="G698" s="2">
        <v>0</v>
      </c>
      <c r="H698" s="2">
        <v>0</v>
      </c>
      <c r="I698" s="2">
        <v>0</v>
      </c>
      <c r="J698" s="2">
        <v>0</v>
      </c>
      <c r="K698" s="2">
        <v>0</v>
      </c>
      <c r="L698" s="2">
        <v>0</v>
      </c>
      <c r="M698" s="2">
        <v>0</v>
      </c>
      <c r="N698" s="2">
        <v>0</v>
      </c>
    </row>
    <row r="699" spans="1:14" x14ac:dyDescent="0.25">
      <c r="A699" s="59" t="s">
        <v>952</v>
      </c>
      <c r="B699" s="2"/>
      <c r="C699" s="2"/>
      <c r="D699" s="2">
        <v>1.4630000000000001</v>
      </c>
      <c r="E699" s="2"/>
      <c r="F699" s="2"/>
      <c r="G699" s="2"/>
      <c r="H699" s="2"/>
      <c r="I699" s="2"/>
      <c r="J699" s="2"/>
      <c r="K699" s="2"/>
      <c r="L699" s="2"/>
      <c r="M699" s="2"/>
      <c r="N699" s="2"/>
    </row>
    <row r="700" spans="1:14" x14ac:dyDescent="0.25">
      <c r="A700" s="59" t="s">
        <v>771</v>
      </c>
      <c r="B700" s="2">
        <v>25667.77838153992</v>
      </c>
      <c r="C700" s="2">
        <v>0</v>
      </c>
      <c r="D700" s="2">
        <v>1.4630000000000001</v>
      </c>
      <c r="E700" s="2">
        <v>8555.9261271799733</v>
      </c>
      <c r="F700" s="2">
        <v>7333.6509661542632</v>
      </c>
      <c r="G700" s="2">
        <v>6416.9445953849799</v>
      </c>
      <c r="H700" s="2">
        <v>5703.9507514533152</v>
      </c>
      <c r="I700" s="2">
        <v>5133.555676307984</v>
      </c>
      <c r="J700" s="2">
        <v>6844.7409017439786</v>
      </c>
      <c r="K700" s="2">
        <v>5866.9207729234104</v>
      </c>
      <c r="L700" s="2">
        <v>5133.555676307984</v>
      </c>
      <c r="M700" s="2">
        <v>4563.1606011626527</v>
      </c>
      <c r="N700" s="2">
        <v>4106.8445410463873</v>
      </c>
    </row>
    <row r="701" spans="1:14" x14ac:dyDescent="0.25">
      <c r="A701" s="59" t="s">
        <v>956</v>
      </c>
      <c r="B701" s="2"/>
      <c r="C701" s="2"/>
      <c r="D701" s="2">
        <v>1.4630000000000001</v>
      </c>
      <c r="E701" s="2"/>
      <c r="F701" s="2"/>
      <c r="G701" s="2"/>
      <c r="H701" s="2"/>
      <c r="I701" s="2"/>
      <c r="J701" s="2"/>
      <c r="K701" s="2"/>
      <c r="L701" s="2"/>
      <c r="M701" s="2"/>
      <c r="N701" s="2"/>
    </row>
    <row r="702" spans="1:14" x14ac:dyDescent="0.25">
      <c r="A702" s="59" t="s">
        <v>817</v>
      </c>
      <c r="B702" s="2">
        <v>0</v>
      </c>
      <c r="C702" s="2">
        <v>0</v>
      </c>
      <c r="D702" s="2">
        <v>1.4630000000000001</v>
      </c>
      <c r="E702" s="2">
        <v>0</v>
      </c>
      <c r="F702" s="2">
        <v>0</v>
      </c>
      <c r="G702" s="2">
        <v>0</v>
      </c>
      <c r="H702" s="2">
        <v>0</v>
      </c>
      <c r="I702" s="2">
        <v>0</v>
      </c>
      <c r="J702" s="2">
        <v>0</v>
      </c>
      <c r="K702" s="2">
        <v>0</v>
      </c>
      <c r="L702" s="2">
        <v>0</v>
      </c>
      <c r="M702" s="2">
        <v>0</v>
      </c>
      <c r="N702" s="2">
        <v>0</v>
      </c>
    </row>
    <row r="703" spans="1:14" x14ac:dyDescent="0.25">
      <c r="A703" s="59" t="s">
        <v>866</v>
      </c>
      <c r="B703" s="2"/>
      <c r="C703" s="2"/>
      <c r="D703" s="2">
        <v>1.4630000000000001</v>
      </c>
      <c r="E703" s="2"/>
      <c r="F703" s="2"/>
      <c r="G703" s="2"/>
      <c r="H703" s="2"/>
      <c r="I703" s="2"/>
      <c r="J703" s="2"/>
      <c r="K703" s="2"/>
      <c r="L703" s="2"/>
      <c r="M703" s="2"/>
      <c r="N703" s="2"/>
    </row>
    <row r="704" spans="1:14" x14ac:dyDescent="0.25">
      <c r="A704" s="59" t="s">
        <v>818</v>
      </c>
      <c r="B704" s="2">
        <v>0</v>
      </c>
      <c r="C704" s="2">
        <v>0</v>
      </c>
      <c r="D704" s="2">
        <v>1.4630000000000001</v>
      </c>
      <c r="E704" s="2">
        <v>0</v>
      </c>
      <c r="F704" s="2">
        <v>0</v>
      </c>
      <c r="G704" s="2">
        <v>0</v>
      </c>
      <c r="H704" s="2">
        <v>0</v>
      </c>
      <c r="I704" s="2">
        <v>0</v>
      </c>
      <c r="J704" s="2">
        <v>0</v>
      </c>
      <c r="K704" s="2">
        <v>0</v>
      </c>
      <c r="L704" s="2">
        <v>0</v>
      </c>
      <c r="M704" s="2">
        <v>0</v>
      </c>
      <c r="N704" s="2">
        <v>0</v>
      </c>
    </row>
    <row r="705" spans="1:14" x14ac:dyDescent="0.25">
      <c r="A705" s="59" t="s">
        <v>868</v>
      </c>
      <c r="B705" s="2"/>
      <c r="C705" s="2"/>
      <c r="D705" s="2">
        <v>1.4630000000000001</v>
      </c>
      <c r="E705" s="2"/>
      <c r="F705" s="2"/>
      <c r="G705" s="2"/>
      <c r="H705" s="2"/>
      <c r="I705" s="2"/>
      <c r="J705" s="2"/>
      <c r="K705" s="2"/>
      <c r="L705" s="2"/>
      <c r="M705" s="2"/>
      <c r="N705" s="2"/>
    </row>
    <row r="706" spans="1:14" x14ac:dyDescent="0.25">
      <c r="A706" s="59" t="s">
        <v>819</v>
      </c>
      <c r="B706" s="2">
        <v>0</v>
      </c>
      <c r="C706" s="2">
        <v>0</v>
      </c>
      <c r="D706" s="2">
        <v>1.4630000000000001</v>
      </c>
      <c r="E706" s="2">
        <v>0</v>
      </c>
      <c r="F706" s="2">
        <v>0</v>
      </c>
      <c r="G706" s="2">
        <v>0</v>
      </c>
      <c r="H706" s="2">
        <v>0</v>
      </c>
      <c r="I706" s="2">
        <v>0</v>
      </c>
      <c r="J706" s="2">
        <v>0</v>
      </c>
      <c r="K706" s="2">
        <v>0</v>
      </c>
      <c r="L706" s="2">
        <v>0</v>
      </c>
      <c r="M706" s="2">
        <v>0</v>
      </c>
      <c r="N706" s="2">
        <v>0</v>
      </c>
    </row>
    <row r="707" spans="1:14" x14ac:dyDescent="0.25">
      <c r="A707" s="59" t="s">
        <v>870</v>
      </c>
      <c r="B707" s="2"/>
      <c r="C707" s="2"/>
      <c r="D707" s="2">
        <v>1.4630000000000001</v>
      </c>
      <c r="E707" s="2"/>
      <c r="F707" s="2"/>
      <c r="G707" s="2"/>
      <c r="H707" s="2"/>
      <c r="I707" s="2"/>
      <c r="J707" s="2"/>
      <c r="K707" s="2"/>
      <c r="L707" s="2"/>
      <c r="M707" s="2"/>
      <c r="N707" s="2"/>
    </row>
    <row r="708" spans="1:14" x14ac:dyDescent="0.25">
      <c r="A708" s="59" t="s">
        <v>820</v>
      </c>
      <c r="B708" s="2">
        <v>0</v>
      </c>
      <c r="C708" s="2">
        <v>0</v>
      </c>
      <c r="D708" s="2">
        <v>1.4630000000000001</v>
      </c>
      <c r="E708" s="2">
        <v>0</v>
      </c>
      <c r="F708" s="2">
        <v>0</v>
      </c>
      <c r="G708" s="2">
        <v>0</v>
      </c>
      <c r="H708" s="2">
        <v>0</v>
      </c>
      <c r="I708" s="2">
        <v>0</v>
      </c>
      <c r="J708" s="2">
        <v>0</v>
      </c>
      <c r="K708" s="2">
        <v>0</v>
      </c>
      <c r="L708" s="2">
        <v>0</v>
      </c>
      <c r="M708" s="2">
        <v>0</v>
      </c>
      <c r="N708" s="2">
        <v>0</v>
      </c>
    </row>
    <row r="709" spans="1:14" x14ac:dyDescent="0.25">
      <c r="A709" s="59" t="s">
        <v>872</v>
      </c>
      <c r="B709" s="2"/>
      <c r="C709" s="2"/>
      <c r="D709" s="2">
        <v>1.4630000000000001</v>
      </c>
      <c r="E709" s="2"/>
      <c r="F709" s="2"/>
      <c r="G709" s="2"/>
      <c r="H709" s="2"/>
      <c r="I709" s="2"/>
      <c r="J709" s="2"/>
      <c r="K709" s="2"/>
      <c r="L709" s="2"/>
      <c r="M709" s="2"/>
      <c r="N709" s="2"/>
    </row>
    <row r="710" spans="1:14" x14ac:dyDescent="0.25">
      <c r="A710" s="59" t="s">
        <v>821</v>
      </c>
      <c r="B710" s="2">
        <v>0</v>
      </c>
      <c r="C710" s="2">
        <v>0</v>
      </c>
      <c r="D710" s="2">
        <v>1.4630000000000001</v>
      </c>
      <c r="E710" s="2">
        <v>0</v>
      </c>
      <c r="F710" s="2">
        <v>0</v>
      </c>
      <c r="G710" s="2">
        <v>0</v>
      </c>
      <c r="H710" s="2">
        <v>0</v>
      </c>
      <c r="I710" s="2">
        <v>0</v>
      </c>
      <c r="J710" s="2">
        <v>0</v>
      </c>
      <c r="K710" s="2">
        <v>0</v>
      </c>
      <c r="L710" s="2">
        <v>0</v>
      </c>
      <c r="M710" s="2">
        <v>0</v>
      </c>
      <c r="N710" s="2">
        <v>0</v>
      </c>
    </row>
    <row r="711" spans="1:14" x14ac:dyDescent="0.25">
      <c r="A711" s="59" t="s">
        <v>874</v>
      </c>
      <c r="B711" s="2"/>
      <c r="C711" s="2"/>
      <c r="D711" s="2">
        <v>1.4630000000000001</v>
      </c>
      <c r="E711" s="2"/>
      <c r="F711" s="2"/>
      <c r="G711" s="2"/>
      <c r="H711" s="2"/>
      <c r="I711" s="2"/>
      <c r="J711" s="2"/>
      <c r="K711" s="2"/>
      <c r="L711" s="2"/>
      <c r="M711" s="2"/>
      <c r="N711" s="2"/>
    </row>
    <row r="712" spans="1:14" x14ac:dyDescent="0.25">
      <c r="A712" s="59" t="s">
        <v>822</v>
      </c>
      <c r="B712" s="2">
        <v>0</v>
      </c>
      <c r="C712" s="2">
        <v>0</v>
      </c>
      <c r="D712" s="2">
        <v>1.4630000000000001</v>
      </c>
      <c r="E712" s="2">
        <v>0</v>
      </c>
      <c r="F712" s="2">
        <v>0</v>
      </c>
      <c r="G712" s="2">
        <v>0</v>
      </c>
      <c r="H712" s="2">
        <v>0</v>
      </c>
      <c r="I712" s="2">
        <v>0</v>
      </c>
      <c r="J712" s="2">
        <v>0</v>
      </c>
      <c r="K712" s="2">
        <v>0</v>
      </c>
      <c r="L712" s="2">
        <v>0</v>
      </c>
      <c r="M712" s="2">
        <v>0</v>
      </c>
      <c r="N712" s="2">
        <v>0</v>
      </c>
    </row>
    <row r="713" spans="1:14" x14ac:dyDescent="0.25">
      <c r="A713" s="59" t="s">
        <v>876</v>
      </c>
      <c r="B713" s="2"/>
      <c r="C713" s="2"/>
      <c r="D713" s="2">
        <v>1.4630000000000001</v>
      </c>
      <c r="E713" s="2"/>
      <c r="F713" s="2"/>
      <c r="G713" s="2"/>
      <c r="H713" s="2"/>
      <c r="I713" s="2"/>
      <c r="J713" s="2"/>
      <c r="K713" s="2"/>
      <c r="L713" s="2"/>
      <c r="M713" s="2"/>
      <c r="N713" s="2"/>
    </row>
    <row r="714" spans="1:14" x14ac:dyDescent="0.25">
      <c r="A714" s="59" t="s">
        <v>823</v>
      </c>
      <c r="B714" s="2">
        <v>0</v>
      </c>
      <c r="C714" s="2">
        <v>0</v>
      </c>
      <c r="D714" s="2">
        <v>1.4630000000000001</v>
      </c>
      <c r="E714" s="2">
        <v>0</v>
      </c>
      <c r="F714" s="2">
        <v>0</v>
      </c>
      <c r="G714" s="2">
        <v>0</v>
      </c>
      <c r="H714" s="2">
        <v>0</v>
      </c>
      <c r="I714" s="2">
        <v>0</v>
      </c>
      <c r="J714" s="2">
        <v>0</v>
      </c>
      <c r="K714" s="2">
        <v>0</v>
      </c>
      <c r="L714" s="2">
        <v>0</v>
      </c>
      <c r="M714" s="2">
        <v>0</v>
      </c>
      <c r="N714" s="2">
        <v>0</v>
      </c>
    </row>
    <row r="715" spans="1:14" x14ac:dyDescent="0.25">
      <c r="A715" s="59" t="s">
        <v>878</v>
      </c>
      <c r="B715" s="2"/>
      <c r="C715" s="2"/>
      <c r="D715" s="2">
        <v>1.4630000000000001</v>
      </c>
      <c r="E715" s="2"/>
      <c r="F715" s="2"/>
      <c r="G715" s="2"/>
      <c r="H715" s="2"/>
      <c r="I715" s="2"/>
      <c r="J715" s="2"/>
      <c r="K715" s="2"/>
      <c r="L715" s="2"/>
      <c r="M715" s="2"/>
      <c r="N715" s="2"/>
    </row>
    <row r="716" spans="1:14" x14ac:dyDescent="0.25">
      <c r="A716" s="59" t="s">
        <v>824</v>
      </c>
      <c r="B716" s="2">
        <v>0</v>
      </c>
      <c r="C716" s="2">
        <v>0</v>
      </c>
      <c r="D716" s="2">
        <v>1.4630000000000001</v>
      </c>
      <c r="E716" s="2">
        <v>0</v>
      </c>
      <c r="F716" s="2">
        <v>0</v>
      </c>
      <c r="G716" s="2">
        <v>0</v>
      </c>
      <c r="H716" s="2">
        <v>0</v>
      </c>
      <c r="I716" s="2">
        <v>0</v>
      </c>
      <c r="J716" s="2">
        <v>0</v>
      </c>
      <c r="K716" s="2">
        <v>0</v>
      </c>
      <c r="L716" s="2">
        <v>0</v>
      </c>
      <c r="M716" s="2">
        <v>0</v>
      </c>
      <c r="N716" s="2">
        <v>0</v>
      </c>
    </row>
    <row r="717" spans="1:14" x14ac:dyDescent="0.25">
      <c r="A717" s="59" t="s">
        <v>880</v>
      </c>
      <c r="B717" s="2"/>
      <c r="C717" s="2"/>
      <c r="D717" s="2">
        <v>1.4630000000000001</v>
      </c>
      <c r="E717" s="2"/>
      <c r="F717" s="2"/>
      <c r="G717" s="2"/>
      <c r="H717" s="2"/>
      <c r="I717" s="2"/>
      <c r="J717" s="2"/>
      <c r="K717" s="2"/>
      <c r="L717" s="2"/>
      <c r="M717" s="2"/>
      <c r="N717" s="2"/>
    </row>
    <row r="718" spans="1:14" x14ac:dyDescent="0.25">
      <c r="A718" s="59" t="s">
        <v>825</v>
      </c>
      <c r="B718" s="2">
        <v>0</v>
      </c>
      <c r="C718" s="2">
        <v>0</v>
      </c>
      <c r="D718" s="2">
        <v>1.4630000000000001</v>
      </c>
      <c r="E718" s="2">
        <v>0</v>
      </c>
      <c r="F718" s="2">
        <v>0</v>
      </c>
      <c r="G718" s="2">
        <v>0</v>
      </c>
      <c r="H718" s="2">
        <v>0</v>
      </c>
      <c r="I718" s="2">
        <v>0</v>
      </c>
      <c r="J718" s="2">
        <v>0</v>
      </c>
      <c r="K718" s="2">
        <v>0</v>
      </c>
      <c r="L718" s="2">
        <v>0</v>
      </c>
      <c r="M718" s="2">
        <v>0</v>
      </c>
      <c r="N718" s="2">
        <v>0</v>
      </c>
    </row>
    <row r="719" spans="1:14" x14ac:dyDescent="0.25">
      <c r="A719" s="59" t="s">
        <v>882</v>
      </c>
      <c r="B719" s="2"/>
      <c r="C719" s="2"/>
      <c r="D719" s="2">
        <v>1.4630000000000001</v>
      </c>
      <c r="E719" s="2"/>
      <c r="F719" s="2"/>
      <c r="G719" s="2"/>
      <c r="H719" s="2"/>
      <c r="I719" s="2"/>
      <c r="J719" s="2"/>
      <c r="K719" s="2"/>
      <c r="L719" s="2"/>
      <c r="M719" s="2"/>
      <c r="N719" s="2"/>
    </row>
    <row r="720" spans="1:14" x14ac:dyDescent="0.25">
      <c r="A720" s="59" t="s">
        <v>826</v>
      </c>
      <c r="B720" s="2">
        <v>0</v>
      </c>
      <c r="C720" s="2">
        <v>0</v>
      </c>
      <c r="D720" s="2">
        <v>1.4630000000000001</v>
      </c>
      <c r="E720" s="2">
        <v>0</v>
      </c>
      <c r="F720" s="2">
        <v>0</v>
      </c>
      <c r="G720" s="2">
        <v>0</v>
      </c>
      <c r="H720" s="2">
        <v>0</v>
      </c>
      <c r="I720" s="2">
        <v>0</v>
      </c>
      <c r="J720" s="2">
        <v>0</v>
      </c>
      <c r="K720" s="2">
        <v>0</v>
      </c>
      <c r="L720" s="2">
        <v>0</v>
      </c>
      <c r="M720" s="2">
        <v>0</v>
      </c>
      <c r="N720" s="2">
        <v>0</v>
      </c>
    </row>
    <row r="721" spans="1:14" x14ac:dyDescent="0.25">
      <c r="A721" s="59" t="s">
        <v>884</v>
      </c>
      <c r="B721" s="2">
        <v>0</v>
      </c>
      <c r="C721" s="2">
        <v>0</v>
      </c>
      <c r="D721" s="2">
        <v>1.4630000000000001</v>
      </c>
      <c r="E721" s="2">
        <v>0</v>
      </c>
      <c r="F721" s="2">
        <v>0</v>
      </c>
      <c r="G721" s="2">
        <v>0</v>
      </c>
      <c r="H721" s="2">
        <v>0</v>
      </c>
      <c r="I721" s="2">
        <v>0</v>
      </c>
      <c r="J721" s="2">
        <v>0</v>
      </c>
      <c r="K721" s="2">
        <v>0</v>
      </c>
      <c r="L721" s="2">
        <v>0</v>
      </c>
      <c r="M721" s="2">
        <v>0</v>
      </c>
      <c r="N721" s="2">
        <v>0</v>
      </c>
    </row>
    <row r="722" spans="1:14" x14ac:dyDescent="0.25">
      <c r="A722" s="59" t="s">
        <v>827</v>
      </c>
      <c r="B722" s="2">
        <v>0</v>
      </c>
      <c r="C722" s="2">
        <v>0</v>
      </c>
      <c r="D722" s="2">
        <v>1.4630000000000001</v>
      </c>
      <c r="E722" s="2">
        <v>0</v>
      </c>
      <c r="F722" s="2">
        <v>0</v>
      </c>
      <c r="G722" s="2">
        <v>0</v>
      </c>
      <c r="H722" s="2">
        <v>0</v>
      </c>
      <c r="I722" s="2">
        <v>0</v>
      </c>
      <c r="J722" s="2">
        <v>0</v>
      </c>
      <c r="K722" s="2">
        <v>0</v>
      </c>
      <c r="L722" s="2">
        <v>0</v>
      </c>
      <c r="M722" s="2">
        <v>0</v>
      </c>
      <c r="N722" s="2">
        <v>0</v>
      </c>
    </row>
    <row r="723" spans="1:14" x14ac:dyDescent="0.25">
      <c r="A723" s="59" t="s">
        <v>886</v>
      </c>
      <c r="B723" s="2"/>
      <c r="C723" s="2"/>
      <c r="D723" s="2">
        <v>1.4630000000000001</v>
      </c>
      <c r="E723" s="2"/>
      <c r="F723" s="2"/>
      <c r="G723" s="2"/>
      <c r="H723" s="2"/>
      <c r="I723" s="2"/>
      <c r="J723" s="2"/>
      <c r="K723" s="2"/>
      <c r="L723" s="2"/>
      <c r="M723" s="2"/>
      <c r="N723" s="2"/>
    </row>
    <row r="724" spans="1:14" x14ac:dyDescent="0.25">
      <c r="A724" s="59" t="s">
        <v>828</v>
      </c>
      <c r="B724" s="2">
        <v>0</v>
      </c>
      <c r="C724" s="2">
        <v>0</v>
      </c>
      <c r="D724" s="2">
        <v>1.4630000000000001</v>
      </c>
      <c r="E724" s="2">
        <v>0</v>
      </c>
      <c r="F724" s="2">
        <v>0</v>
      </c>
      <c r="G724" s="2">
        <v>0</v>
      </c>
      <c r="H724" s="2">
        <v>0</v>
      </c>
      <c r="I724" s="2">
        <v>0</v>
      </c>
      <c r="J724" s="2">
        <v>0</v>
      </c>
      <c r="K724" s="2">
        <v>0</v>
      </c>
      <c r="L724" s="2">
        <v>0</v>
      </c>
      <c r="M724" s="2">
        <v>0</v>
      </c>
      <c r="N724" s="2">
        <v>0</v>
      </c>
    </row>
    <row r="725" spans="1:14" x14ac:dyDescent="0.25">
      <c r="A725" s="59" t="s">
        <v>888</v>
      </c>
      <c r="B725" s="2"/>
      <c r="C725" s="2"/>
      <c r="D725" s="2">
        <v>1.4630000000000001</v>
      </c>
      <c r="E725" s="2"/>
      <c r="F725" s="2"/>
      <c r="G725" s="2"/>
      <c r="H725" s="2"/>
      <c r="I725" s="2"/>
      <c r="J725" s="2"/>
      <c r="K725" s="2"/>
      <c r="L725" s="2"/>
      <c r="M725" s="2"/>
      <c r="N725" s="2"/>
    </row>
    <row r="726" spans="1:14" x14ac:dyDescent="0.25">
      <c r="A726" s="59" t="s">
        <v>829</v>
      </c>
      <c r="B726" s="2"/>
      <c r="C726" s="2"/>
      <c r="D726" s="2">
        <v>1.4630000000000001</v>
      </c>
      <c r="E726" s="2"/>
      <c r="F726" s="2"/>
      <c r="G726" s="2"/>
      <c r="H726" s="2"/>
      <c r="I726" s="2"/>
      <c r="J726" s="2"/>
      <c r="K726" s="2"/>
      <c r="L726" s="2"/>
      <c r="M726" s="2"/>
      <c r="N726" s="2"/>
    </row>
    <row r="727" spans="1:14" x14ac:dyDescent="0.25">
      <c r="A727" s="59" t="s">
        <v>890</v>
      </c>
      <c r="B727" s="2"/>
      <c r="C727" s="2"/>
      <c r="D727" s="2">
        <v>1.4630000000000001</v>
      </c>
      <c r="E727" s="2"/>
      <c r="F727" s="2"/>
      <c r="G727" s="2"/>
      <c r="H727" s="2"/>
      <c r="I727" s="2"/>
      <c r="J727" s="2"/>
      <c r="K727" s="2"/>
      <c r="L727" s="2"/>
      <c r="M727" s="2"/>
      <c r="N727" s="2"/>
    </row>
    <row r="728" spans="1:14" x14ac:dyDescent="0.25">
      <c r="A728" s="59" t="s">
        <v>830</v>
      </c>
      <c r="B728" s="2">
        <v>0</v>
      </c>
      <c r="C728" s="2">
        <v>0</v>
      </c>
      <c r="D728" s="2">
        <v>1.4630000000000001</v>
      </c>
      <c r="E728" s="2">
        <v>0</v>
      </c>
      <c r="F728" s="2">
        <v>0</v>
      </c>
      <c r="G728" s="2">
        <v>0</v>
      </c>
      <c r="H728" s="2">
        <v>0</v>
      </c>
      <c r="I728" s="2">
        <v>0</v>
      </c>
      <c r="J728" s="2">
        <v>0</v>
      </c>
      <c r="K728" s="2">
        <v>0</v>
      </c>
      <c r="L728" s="2">
        <v>0</v>
      </c>
      <c r="M728" s="2">
        <v>0</v>
      </c>
      <c r="N728" s="2">
        <v>0</v>
      </c>
    </row>
    <row r="729" spans="1:14" x14ac:dyDescent="0.25">
      <c r="A729" s="59" t="s">
        <v>892</v>
      </c>
      <c r="B729" s="2"/>
      <c r="C729" s="2"/>
      <c r="D729" s="2">
        <v>1.4630000000000001</v>
      </c>
      <c r="E729" s="2"/>
      <c r="F729" s="2"/>
      <c r="G729" s="2"/>
      <c r="H729" s="2"/>
      <c r="I729" s="2"/>
      <c r="J729" s="2"/>
      <c r="K729" s="2"/>
      <c r="L729" s="2"/>
      <c r="M729" s="2"/>
      <c r="N729" s="2"/>
    </row>
    <row r="730" spans="1:14" x14ac:dyDescent="0.25">
      <c r="A730" s="59" t="s">
        <v>831</v>
      </c>
      <c r="B730" s="2">
        <v>0</v>
      </c>
      <c r="C730" s="2">
        <v>0</v>
      </c>
      <c r="D730" s="2">
        <v>1.4630000000000001</v>
      </c>
      <c r="E730" s="2">
        <v>0</v>
      </c>
      <c r="F730" s="2">
        <v>0</v>
      </c>
      <c r="G730" s="2">
        <v>0</v>
      </c>
      <c r="H730" s="2">
        <v>0</v>
      </c>
      <c r="I730" s="2">
        <v>0</v>
      </c>
      <c r="J730" s="2">
        <v>0</v>
      </c>
      <c r="K730" s="2">
        <v>0</v>
      </c>
      <c r="L730" s="2">
        <v>0</v>
      </c>
      <c r="M730" s="2">
        <v>0</v>
      </c>
      <c r="N730" s="2">
        <v>0</v>
      </c>
    </row>
    <row r="731" spans="1:14" x14ac:dyDescent="0.25">
      <c r="A731" s="59" t="s">
        <v>894</v>
      </c>
      <c r="B731" s="2"/>
      <c r="C731" s="2"/>
      <c r="D731" s="2">
        <v>1.4630000000000001</v>
      </c>
      <c r="E731" s="2"/>
      <c r="F731" s="2"/>
      <c r="G731" s="2"/>
      <c r="H731" s="2"/>
      <c r="I731" s="2"/>
      <c r="J731" s="2"/>
      <c r="K731" s="2"/>
      <c r="L731" s="2"/>
      <c r="M731" s="2"/>
      <c r="N731" s="2"/>
    </row>
    <row r="732" spans="1:14" x14ac:dyDescent="0.25">
      <c r="A732" s="59" t="s">
        <v>832</v>
      </c>
      <c r="B732" s="2">
        <v>0</v>
      </c>
      <c r="C732" s="2">
        <v>0</v>
      </c>
      <c r="D732" s="2">
        <v>1.4630000000000001</v>
      </c>
      <c r="E732" s="2">
        <v>0</v>
      </c>
      <c r="F732" s="2">
        <v>0</v>
      </c>
      <c r="G732" s="2">
        <v>0</v>
      </c>
      <c r="H732" s="2">
        <v>0</v>
      </c>
      <c r="I732" s="2">
        <v>0</v>
      </c>
      <c r="J732" s="2">
        <v>0</v>
      </c>
      <c r="K732" s="2">
        <v>0</v>
      </c>
      <c r="L732" s="2">
        <v>0</v>
      </c>
      <c r="M732" s="2">
        <v>0</v>
      </c>
      <c r="N732" s="2">
        <v>0</v>
      </c>
    </row>
    <row r="733" spans="1:14" x14ac:dyDescent="0.25">
      <c r="A733" s="59" t="s">
        <v>896</v>
      </c>
      <c r="B733" s="2"/>
      <c r="C733" s="2"/>
      <c r="D733" s="2">
        <v>1.4630000000000001</v>
      </c>
      <c r="E733" s="2"/>
      <c r="F733" s="2"/>
      <c r="G733" s="2"/>
      <c r="H733" s="2"/>
      <c r="I733" s="2"/>
      <c r="J733" s="2"/>
      <c r="K733" s="2"/>
      <c r="L733" s="2"/>
      <c r="M733" s="2"/>
      <c r="N733" s="2"/>
    </row>
    <row r="734" spans="1:14" x14ac:dyDescent="0.25">
      <c r="A734" s="59" t="s">
        <v>833</v>
      </c>
      <c r="B734" s="2">
        <v>0</v>
      </c>
      <c r="C734" s="2">
        <v>0</v>
      </c>
      <c r="D734" s="2">
        <v>1.4630000000000001</v>
      </c>
      <c r="E734" s="2">
        <v>0</v>
      </c>
      <c r="F734" s="2">
        <v>0</v>
      </c>
      <c r="G734" s="2">
        <v>0</v>
      </c>
      <c r="H734" s="2">
        <v>0</v>
      </c>
      <c r="I734" s="2">
        <v>0</v>
      </c>
      <c r="J734" s="2">
        <v>0</v>
      </c>
      <c r="K734" s="2">
        <v>0</v>
      </c>
      <c r="L734" s="2">
        <v>0</v>
      </c>
      <c r="M734" s="2">
        <v>0</v>
      </c>
      <c r="N734" s="2">
        <v>0</v>
      </c>
    </row>
    <row r="735" spans="1:14" x14ac:dyDescent="0.25">
      <c r="A735" s="59" t="s">
        <v>898</v>
      </c>
      <c r="B735" s="2"/>
      <c r="C735" s="2"/>
      <c r="D735" s="2">
        <v>1.4630000000000001</v>
      </c>
      <c r="E735" s="2"/>
      <c r="F735" s="2"/>
      <c r="G735" s="2"/>
      <c r="H735" s="2"/>
      <c r="I735" s="2"/>
      <c r="J735" s="2"/>
      <c r="K735" s="2"/>
      <c r="L735" s="2"/>
      <c r="M735" s="2"/>
      <c r="N735" s="2"/>
    </row>
    <row r="736" spans="1:14" x14ac:dyDescent="0.25">
      <c r="A736" s="59" t="s">
        <v>834</v>
      </c>
      <c r="B736" s="2">
        <v>0</v>
      </c>
      <c r="C736" s="2">
        <v>0</v>
      </c>
      <c r="D736" s="2">
        <v>1.4630000000000001</v>
      </c>
      <c r="E736" s="2">
        <v>0</v>
      </c>
      <c r="F736" s="2">
        <v>0</v>
      </c>
      <c r="G736" s="2">
        <v>0</v>
      </c>
      <c r="H736" s="2">
        <v>0</v>
      </c>
      <c r="I736" s="2">
        <v>0</v>
      </c>
      <c r="J736" s="2">
        <v>0</v>
      </c>
      <c r="K736" s="2">
        <v>0</v>
      </c>
      <c r="L736" s="2">
        <v>0</v>
      </c>
      <c r="M736" s="2">
        <v>0</v>
      </c>
      <c r="N736" s="2">
        <v>0</v>
      </c>
    </row>
    <row r="737" spans="1:14" x14ac:dyDescent="0.25">
      <c r="A737" s="59" t="s">
        <v>900</v>
      </c>
      <c r="B737" s="2"/>
      <c r="C737" s="2"/>
      <c r="D737" s="2">
        <v>1.4630000000000001</v>
      </c>
      <c r="E737" s="2"/>
      <c r="F737" s="2"/>
      <c r="G737" s="2"/>
      <c r="H737" s="2"/>
      <c r="I737" s="2"/>
      <c r="J737" s="2"/>
      <c r="K737" s="2"/>
      <c r="L737" s="2"/>
      <c r="M737" s="2"/>
      <c r="N737" s="2"/>
    </row>
    <row r="738" spans="1:14" x14ac:dyDescent="0.25">
      <c r="A738" s="59" t="s">
        <v>835</v>
      </c>
      <c r="B738" s="2">
        <v>0</v>
      </c>
      <c r="C738" s="2">
        <v>0</v>
      </c>
      <c r="D738" s="2">
        <v>1.4630000000000001</v>
      </c>
      <c r="E738" s="2">
        <v>0</v>
      </c>
      <c r="F738" s="2">
        <v>0</v>
      </c>
      <c r="G738" s="2">
        <v>0</v>
      </c>
      <c r="H738" s="2">
        <v>0</v>
      </c>
      <c r="I738" s="2">
        <v>0</v>
      </c>
      <c r="J738" s="2">
        <v>0</v>
      </c>
      <c r="K738" s="2">
        <v>0</v>
      </c>
      <c r="L738" s="2">
        <v>0</v>
      </c>
      <c r="M738" s="2">
        <v>0</v>
      </c>
      <c r="N738" s="2">
        <v>0</v>
      </c>
    </row>
    <row r="739" spans="1:14" x14ac:dyDescent="0.25">
      <c r="A739" s="59" t="s">
        <v>902</v>
      </c>
      <c r="B739" s="2"/>
      <c r="C739" s="2"/>
      <c r="D739" s="2">
        <v>1.4630000000000001</v>
      </c>
      <c r="E739" s="2"/>
      <c r="F739" s="2"/>
      <c r="G739" s="2"/>
      <c r="H739" s="2"/>
      <c r="I739" s="2"/>
      <c r="J739" s="2"/>
      <c r="K739" s="2"/>
      <c r="L739" s="2"/>
      <c r="M739" s="2"/>
      <c r="N739" s="2"/>
    </row>
    <row r="740" spans="1:14" x14ac:dyDescent="0.25">
      <c r="A740" s="59" t="s">
        <v>836</v>
      </c>
      <c r="B740" s="2">
        <v>0</v>
      </c>
      <c r="C740" s="2">
        <v>0</v>
      </c>
      <c r="D740" s="2">
        <v>1.4630000000000001</v>
      </c>
      <c r="E740" s="2">
        <v>0</v>
      </c>
      <c r="F740" s="2">
        <v>0</v>
      </c>
      <c r="G740" s="2">
        <v>0</v>
      </c>
      <c r="H740" s="2">
        <v>0</v>
      </c>
      <c r="I740" s="2">
        <v>0</v>
      </c>
      <c r="J740" s="2">
        <v>0</v>
      </c>
      <c r="K740" s="2">
        <v>0</v>
      </c>
      <c r="L740" s="2">
        <v>0</v>
      </c>
      <c r="M740" s="2">
        <v>0</v>
      </c>
      <c r="N740" s="2">
        <v>0</v>
      </c>
    </row>
    <row r="741" spans="1:14" x14ac:dyDescent="0.25">
      <c r="A741" s="59" t="s">
        <v>904</v>
      </c>
      <c r="B741" s="2"/>
      <c r="C741" s="2"/>
      <c r="D741" s="2">
        <v>1.4630000000000001</v>
      </c>
      <c r="E741" s="2"/>
      <c r="F741" s="2"/>
      <c r="G741" s="2"/>
      <c r="H741" s="2"/>
      <c r="I741" s="2"/>
      <c r="J741" s="2"/>
      <c r="K741" s="2"/>
      <c r="L741" s="2"/>
      <c r="M741" s="2"/>
      <c r="N741" s="2"/>
    </row>
    <row r="742" spans="1:14" x14ac:dyDescent="0.25">
      <c r="A742" s="59" t="s">
        <v>837</v>
      </c>
      <c r="B742" s="2">
        <v>0</v>
      </c>
      <c r="C742" s="2">
        <v>0</v>
      </c>
      <c r="D742" s="2">
        <v>1.4630000000000001</v>
      </c>
      <c r="E742" s="2">
        <v>0</v>
      </c>
      <c r="F742" s="2">
        <v>0</v>
      </c>
      <c r="G742" s="2">
        <v>0</v>
      </c>
      <c r="H742" s="2">
        <v>0</v>
      </c>
      <c r="I742" s="2">
        <v>0</v>
      </c>
      <c r="J742" s="2">
        <v>0</v>
      </c>
      <c r="K742" s="2">
        <v>0</v>
      </c>
      <c r="L742" s="2">
        <v>0</v>
      </c>
      <c r="M742" s="2">
        <v>0</v>
      </c>
      <c r="N742" s="2">
        <v>0</v>
      </c>
    </row>
    <row r="743" spans="1:14" x14ac:dyDescent="0.25">
      <c r="A743" s="59" t="s">
        <v>905</v>
      </c>
      <c r="B743" s="2">
        <v>0</v>
      </c>
      <c r="C743" s="2">
        <v>0</v>
      </c>
      <c r="D743" s="2">
        <v>1.4630000000000001</v>
      </c>
      <c r="E743" s="2">
        <v>0</v>
      </c>
      <c r="F743" s="2">
        <v>0</v>
      </c>
      <c r="G743" s="2">
        <v>0</v>
      </c>
      <c r="H743" s="2">
        <v>0</v>
      </c>
      <c r="I743" s="2">
        <v>0</v>
      </c>
      <c r="J743" s="2">
        <v>0</v>
      </c>
      <c r="K743" s="2">
        <v>0</v>
      </c>
      <c r="L743" s="2">
        <v>0</v>
      </c>
      <c r="M743" s="2">
        <v>0</v>
      </c>
      <c r="N743" s="2">
        <v>0</v>
      </c>
    </row>
    <row r="744" spans="1:14" x14ac:dyDescent="0.25">
      <c r="A744" s="59" t="s">
        <v>838</v>
      </c>
      <c r="B744" s="2">
        <v>0</v>
      </c>
      <c r="C744" s="2">
        <v>0</v>
      </c>
      <c r="D744" s="2">
        <v>1.4630000000000001</v>
      </c>
      <c r="E744" s="2">
        <v>0</v>
      </c>
      <c r="F744" s="2">
        <v>0</v>
      </c>
      <c r="G744" s="2">
        <v>0</v>
      </c>
      <c r="H744" s="2">
        <v>0</v>
      </c>
      <c r="I744" s="2">
        <v>0</v>
      </c>
      <c r="J744" s="2">
        <v>0</v>
      </c>
      <c r="K744" s="2">
        <v>0</v>
      </c>
      <c r="L744" s="2">
        <v>0</v>
      </c>
      <c r="M744" s="2">
        <v>0</v>
      </c>
      <c r="N744" s="2">
        <v>0</v>
      </c>
    </row>
    <row r="745" spans="1:14" x14ac:dyDescent="0.25">
      <c r="A745" s="59" t="s">
        <v>907</v>
      </c>
      <c r="B745" s="2"/>
      <c r="C745" s="2"/>
      <c r="D745" s="2">
        <v>1.4630000000000001</v>
      </c>
      <c r="E745" s="2"/>
      <c r="F745" s="2"/>
      <c r="G745" s="2"/>
      <c r="H745" s="2"/>
      <c r="I745" s="2"/>
      <c r="J745" s="2"/>
      <c r="K745" s="2"/>
      <c r="L745" s="2"/>
      <c r="M745" s="2"/>
      <c r="N745" s="2"/>
    </row>
    <row r="746" spans="1:14" x14ac:dyDescent="0.25">
      <c r="A746" s="59" t="s">
        <v>839</v>
      </c>
      <c r="B746" s="2">
        <v>0</v>
      </c>
      <c r="C746" s="2">
        <v>0</v>
      </c>
      <c r="D746" s="2">
        <v>1.4630000000000001</v>
      </c>
      <c r="E746" s="2">
        <v>0</v>
      </c>
      <c r="F746" s="2">
        <v>0</v>
      </c>
      <c r="G746" s="2">
        <v>0</v>
      </c>
      <c r="H746" s="2">
        <v>0</v>
      </c>
      <c r="I746" s="2">
        <v>0</v>
      </c>
      <c r="J746" s="2">
        <v>0</v>
      </c>
      <c r="K746" s="2">
        <v>0</v>
      </c>
      <c r="L746" s="2">
        <v>0</v>
      </c>
      <c r="M746" s="2">
        <v>0</v>
      </c>
      <c r="N746" s="2">
        <v>0</v>
      </c>
    </row>
    <row r="747" spans="1:14" x14ac:dyDescent="0.25">
      <c r="A747" s="59" t="s">
        <v>909</v>
      </c>
      <c r="B747" s="2"/>
      <c r="C747" s="2"/>
      <c r="D747" s="2">
        <v>1.4630000000000001</v>
      </c>
      <c r="E747" s="2"/>
      <c r="F747" s="2"/>
      <c r="G747" s="2"/>
      <c r="H747" s="2"/>
      <c r="I747" s="2"/>
      <c r="J747" s="2"/>
      <c r="K747" s="2"/>
      <c r="L747" s="2"/>
      <c r="M747" s="2"/>
      <c r="N747" s="2"/>
    </row>
    <row r="748" spans="1:14" x14ac:dyDescent="0.25">
      <c r="A748" s="59" t="s">
        <v>840</v>
      </c>
      <c r="B748" s="2">
        <v>0</v>
      </c>
      <c r="C748" s="2">
        <v>0</v>
      </c>
      <c r="D748" s="2">
        <v>1.4630000000000001</v>
      </c>
      <c r="E748" s="2">
        <v>0</v>
      </c>
      <c r="F748" s="2">
        <v>0</v>
      </c>
      <c r="G748" s="2">
        <v>0</v>
      </c>
      <c r="H748" s="2">
        <v>0</v>
      </c>
      <c r="I748" s="2">
        <v>0</v>
      </c>
      <c r="J748" s="2">
        <v>0</v>
      </c>
      <c r="K748" s="2">
        <v>0</v>
      </c>
      <c r="L748" s="2">
        <v>0</v>
      </c>
      <c r="M748" s="2">
        <v>0</v>
      </c>
      <c r="N748" s="2">
        <v>0</v>
      </c>
    </row>
    <row r="749" spans="1:14" x14ac:dyDescent="0.25">
      <c r="A749" s="59" t="s">
        <v>911</v>
      </c>
      <c r="B749" s="2"/>
      <c r="C749" s="2"/>
      <c r="D749" s="2">
        <v>1.4630000000000001</v>
      </c>
      <c r="E749" s="2"/>
      <c r="F749" s="2"/>
      <c r="G749" s="2"/>
      <c r="H749" s="2"/>
      <c r="I749" s="2"/>
      <c r="J749" s="2"/>
      <c r="K749" s="2"/>
      <c r="L749" s="2"/>
      <c r="M749" s="2"/>
      <c r="N749" s="2"/>
    </row>
    <row r="750" spans="1:14" x14ac:dyDescent="0.25">
      <c r="A750" s="59" t="s">
        <v>841</v>
      </c>
      <c r="B750" s="2">
        <v>0</v>
      </c>
      <c r="C750" s="2">
        <v>0</v>
      </c>
      <c r="D750" s="2">
        <v>1.4630000000000001</v>
      </c>
      <c r="E750" s="2">
        <v>0</v>
      </c>
      <c r="F750" s="2">
        <v>0</v>
      </c>
      <c r="G750" s="2">
        <v>0</v>
      </c>
      <c r="H750" s="2">
        <v>0</v>
      </c>
      <c r="I750" s="2">
        <v>0</v>
      </c>
      <c r="J750" s="2">
        <v>0</v>
      </c>
      <c r="K750" s="2">
        <v>0</v>
      </c>
      <c r="L750" s="2">
        <v>0</v>
      </c>
      <c r="M750" s="2">
        <v>0</v>
      </c>
      <c r="N750" s="2">
        <v>0</v>
      </c>
    </row>
    <row r="751" spans="1:14" x14ac:dyDescent="0.25">
      <c r="A751" s="59" t="s">
        <v>913</v>
      </c>
      <c r="B751" s="2"/>
      <c r="C751" s="2"/>
      <c r="D751" s="2">
        <v>1.4630000000000001</v>
      </c>
      <c r="E751" s="2"/>
      <c r="F751" s="2"/>
      <c r="G751" s="2"/>
      <c r="H751" s="2"/>
      <c r="I751" s="2"/>
      <c r="J751" s="2"/>
      <c r="K751" s="2"/>
      <c r="L751" s="2"/>
      <c r="M751" s="2"/>
      <c r="N751" s="2"/>
    </row>
    <row r="752" spans="1:14" x14ac:dyDescent="0.25">
      <c r="A752" s="59" t="s">
        <v>842</v>
      </c>
      <c r="B752" s="2">
        <v>0</v>
      </c>
      <c r="C752" s="2">
        <v>0</v>
      </c>
      <c r="D752" s="2">
        <v>1.4630000000000001</v>
      </c>
      <c r="E752" s="2">
        <v>0</v>
      </c>
      <c r="F752" s="2">
        <v>0</v>
      </c>
      <c r="G752" s="2">
        <v>0</v>
      </c>
      <c r="H752" s="2">
        <v>0</v>
      </c>
      <c r="I752" s="2">
        <v>0</v>
      </c>
      <c r="J752" s="2">
        <v>0</v>
      </c>
      <c r="K752" s="2">
        <v>0</v>
      </c>
      <c r="L752" s="2">
        <v>0</v>
      </c>
      <c r="M752" s="2">
        <v>0</v>
      </c>
      <c r="N752" s="2">
        <v>0</v>
      </c>
    </row>
    <row r="753" spans="1:14" x14ac:dyDescent="0.25">
      <c r="A753" s="59" t="s">
        <v>915</v>
      </c>
      <c r="B753" s="2"/>
      <c r="C753" s="2"/>
      <c r="D753" s="2">
        <v>1.4630000000000001</v>
      </c>
      <c r="E753" s="2"/>
      <c r="F753" s="2"/>
      <c r="G753" s="2"/>
      <c r="H753" s="2"/>
      <c r="I753" s="2"/>
      <c r="J753" s="2"/>
      <c r="K753" s="2"/>
      <c r="L753" s="2"/>
      <c r="M753" s="2"/>
      <c r="N753" s="2"/>
    </row>
    <row r="754" spans="1:14" x14ac:dyDescent="0.25">
      <c r="A754" s="59" t="s">
        <v>843</v>
      </c>
      <c r="B754" s="2">
        <v>0</v>
      </c>
      <c r="C754" s="2">
        <v>0</v>
      </c>
      <c r="D754" s="2">
        <v>1.4630000000000001</v>
      </c>
      <c r="E754" s="2">
        <v>0</v>
      </c>
      <c r="F754" s="2">
        <v>0</v>
      </c>
      <c r="G754" s="2">
        <v>0</v>
      </c>
      <c r="H754" s="2">
        <v>0</v>
      </c>
      <c r="I754" s="2">
        <v>0</v>
      </c>
      <c r="J754" s="2">
        <v>0</v>
      </c>
      <c r="K754" s="2">
        <v>0</v>
      </c>
      <c r="L754" s="2">
        <v>0</v>
      </c>
      <c r="M754" s="2">
        <v>0</v>
      </c>
      <c r="N754" s="2">
        <v>0</v>
      </c>
    </row>
    <row r="755" spans="1:14" x14ac:dyDescent="0.25">
      <c r="A755" s="59" t="s">
        <v>917</v>
      </c>
      <c r="B755" s="2"/>
      <c r="C755" s="2"/>
      <c r="D755" s="2">
        <v>1.4630000000000001</v>
      </c>
      <c r="E755" s="2"/>
      <c r="F755" s="2"/>
      <c r="G755" s="2"/>
      <c r="H755" s="2"/>
      <c r="I755" s="2"/>
      <c r="J755" s="2"/>
      <c r="K755" s="2"/>
      <c r="L755" s="2"/>
      <c r="M755" s="2"/>
      <c r="N755" s="2"/>
    </row>
    <row r="756" spans="1:14" x14ac:dyDescent="0.25">
      <c r="A756" s="59" t="s">
        <v>844</v>
      </c>
      <c r="B756" s="2">
        <v>0</v>
      </c>
      <c r="C756" s="2">
        <v>0</v>
      </c>
      <c r="D756" s="2">
        <v>1.4630000000000001</v>
      </c>
      <c r="E756" s="2">
        <v>0</v>
      </c>
      <c r="F756" s="2">
        <v>0</v>
      </c>
      <c r="G756" s="2">
        <v>0</v>
      </c>
      <c r="H756" s="2">
        <v>0</v>
      </c>
      <c r="I756" s="2">
        <v>0</v>
      </c>
      <c r="J756" s="2">
        <v>0</v>
      </c>
      <c r="K756" s="2">
        <v>0</v>
      </c>
      <c r="L756" s="2">
        <v>0</v>
      </c>
      <c r="M756" s="2">
        <v>0</v>
      </c>
      <c r="N756" s="2">
        <v>0</v>
      </c>
    </row>
    <row r="757" spans="1:14" x14ac:dyDescent="0.25">
      <c r="A757" s="59" t="s">
        <v>919</v>
      </c>
      <c r="B757" s="2"/>
      <c r="C757" s="2"/>
      <c r="D757" s="2">
        <v>1.4630000000000001</v>
      </c>
      <c r="E757" s="2"/>
      <c r="F757" s="2"/>
      <c r="G757" s="2"/>
      <c r="H757" s="2"/>
      <c r="I757" s="2"/>
      <c r="J757" s="2"/>
      <c r="K757" s="2"/>
      <c r="L757" s="2"/>
      <c r="M757" s="2"/>
      <c r="N757" s="2"/>
    </row>
    <row r="758" spans="1:14" x14ac:dyDescent="0.25">
      <c r="A758" s="59" t="s">
        <v>845</v>
      </c>
      <c r="B758" s="2">
        <v>0</v>
      </c>
      <c r="C758" s="2">
        <v>0</v>
      </c>
      <c r="D758" s="2">
        <v>1.4630000000000001</v>
      </c>
      <c r="E758" s="2">
        <v>0</v>
      </c>
      <c r="F758" s="2">
        <v>0</v>
      </c>
      <c r="G758" s="2">
        <v>0</v>
      </c>
      <c r="H758" s="2">
        <v>0</v>
      </c>
      <c r="I758" s="2">
        <v>0</v>
      </c>
      <c r="J758" s="2">
        <v>0</v>
      </c>
      <c r="K758" s="2">
        <v>0</v>
      </c>
      <c r="L758" s="2">
        <v>0</v>
      </c>
      <c r="M758" s="2">
        <v>0</v>
      </c>
      <c r="N758" s="2">
        <v>0</v>
      </c>
    </row>
    <row r="759" spans="1:14" x14ac:dyDescent="0.25">
      <c r="A759" s="59" t="s">
        <v>921</v>
      </c>
      <c r="B759" s="2"/>
      <c r="C759" s="2"/>
      <c r="D759" s="2">
        <v>1.4630000000000001</v>
      </c>
      <c r="E759" s="2"/>
      <c r="F759" s="2"/>
      <c r="G759" s="2"/>
      <c r="H759" s="2"/>
      <c r="I759" s="2"/>
      <c r="J759" s="2"/>
      <c r="K759" s="2"/>
      <c r="L759" s="2"/>
      <c r="M759" s="2"/>
      <c r="N759" s="2"/>
    </row>
    <row r="760" spans="1:14" x14ac:dyDescent="0.25">
      <c r="A760" s="59" t="s">
        <v>846</v>
      </c>
      <c r="B760" s="2"/>
      <c r="C760" s="2"/>
      <c r="D760" s="2">
        <v>1.4630000000000001</v>
      </c>
      <c r="E760" s="2"/>
      <c r="F760" s="2"/>
      <c r="G760" s="2"/>
      <c r="H760" s="2"/>
      <c r="I760" s="2"/>
      <c r="J760" s="2"/>
      <c r="K760" s="2"/>
      <c r="L760" s="2"/>
      <c r="M760" s="2"/>
      <c r="N760" s="2"/>
    </row>
    <row r="761" spans="1:14" x14ac:dyDescent="0.25">
      <c r="A761" s="59" t="s">
        <v>923</v>
      </c>
      <c r="B761" s="2"/>
      <c r="C761" s="2"/>
      <c r="D761" s="2">
        <v>1.4630000000000001</v>
      </c>
      <c r="E761" s="2"/>
      <c r="F761" s="2"/>
      <c r="G761" s="2"/>
      <c r="H761" s="2"/>
      <c r="I761" s="2"/>
      <c r="J761" s="2"/>
      <c r="K761" s="2"/>
      <c r="L761" s="2"/>
      <c r="M761" s="2"/>
      <c r="N761" s="2"/>
    </row>
    <row r="762" spans="1:14" x14ac:dyDescent="0.25">
      <c r="A762" s="59" t="s">
        <v>847</v>
      </c>
      <c r="B762" s="2"/>
      <c r="C762" s="2"/>
      <c r="D762" s="2">
        <v>1.4630000000000001</v>
      </c>
      <c r="E762" s="2"/>
      <c r="F762" s="2"/>
      <c r="G762" s="2"/>
      <c r="H762" s="2"/>
      <c r="I762" s="2"/>
      <c r="J762" s="2"/>
      <c r="K762" s="2"/>
      <c r="L762" s="2"/>
      <c r="M762" s="2"/>
      <c r="N762" s="2"/>
    </row>
    <row r="763" spans="1:14" x14ac:dyDescent="0.25">
      <c r="A763" s="59" t="s">
        <v>925</v>
      </c>
      <c r="B763" s="2"/>
      <c r="C763" s="2"/>
      <c r="D763" s="2">
        <v>1.4630000000000001</v>
      </c>
      <c r="E763" s="2"/>
      <c r="F763" s="2"/>
      <c r="G763" s="2"/>
      <c r="H763" s="2"/>
      <c r="I763" s="2"/>
      <c r="J763" s="2"/>
      <c r="K763" s="2"/>
      <c r="L763" s="2"/>
      <c r="M763" s="2"/>
      <c r="N763" s="2"/>
    </row>
    <row r="764" spans="1:14" x14ac:dyDescent="0.25">
      <c r="A764" s="59" t="s">
        <v>848</v>
      </c>
      <c r="B764" s="2"/>
      <c r="C764" s="2"/>
      <c r="D764" s="2">
        <v>1.4630000000000001</v>
      </c>
      <c r="E764" s="2"/>
      <c r="F764" s="2"/>
      <c r="G764" s="2"/>
      <c r="H764" s="2"/>
      <c r="I764" s="2"/>
      <c r="J764" s="2"/>
      <c r="K764" s="2"/>
      <c r="L764" s="2"/>
      <c r="M764" s="2"/>
      <c r="N764" s="2"/>
    </row>
    <row r="765" spans="1:14" x14ac:dyDescent="0.25">
      <c r="A765" s="59" t="s">
        <v>927</v>
      </c>
      <c r="B765" s="2"/>
      <c r="C765" s="2"/>
      <c r="D765" s="2">
        <v>1.4630000000000001</v>
      </c>
      <c r="E765" s="2"/>
      <c r="F765" s="2"/>
      <c r="G765" s="2"/>
      <c r="H765" s="2"/>
      <c r="I765" s="2"/>
      <c r="J765" s="2"/>
      <c r="K765" s="2"/>
      <c r="L765" s="2"/>
      <c r="M765" s="2"/>
      <c r="N765" s="2"/>
    </row>
    <row r="766" spans="1:14" x14ac:dyDescent="0.25">
      <c r="A766" s="59" t="s">
        <v>849</v>
      </c>
      <c r="B766" s="2"/>
      <c r="C766" s="2"/>
      <c r="D766" s="2">
        <v>1.4630000000000001</v>
      </c>
      <c r="E766" s="2"/>
      <c r="F766" s="2"/>
      <c r="G766" s="2"/>
      <c r="H766" s="2"/>
      <c r="I766" s="2"/>
      <c r="J766" s="2"/>
      <c r="K766" s="2"/>
      <c r="L766" s="2"/>
      <c r="M766" s="2"/>
      <c r="N766" s="2"/>
    </row>
    <row r="767" spans="1:14" x14ac:dyDescent="0.25">
      <c r="A767" s="59" t="s">
        <v>929</v>
      </c>
      <c r="B767" s="2"/>
      <c r="C767" s="2"/>
      <c r="D767" s="2">
        <v>1.4630000000000001</v>
      </c>
      <c r="E767" s="2"/>
      <c r="F767" s="2"/>
      <c r="G767" s="2"/>
      <c r="H767" s="2"/>
      <c r="I767" s="2"/>
      <c r="J767" s="2"/>
      <c r="K767" s="2"/>
      <c r="L767" s="2"/>
      <c r="M767" s="2"/>
      <c r="N767" s="2"/>
    </row>
    <row r="768" spans="1:14" x14ac:dyDescent="0.25">
      <c r="A768" s="59" t="s">
        <v>850</v>
      </c>
      <c r="B768" s="2"/>
      <c r="C768" s="2"/>
      <c r="D768" s="2">
        <v>1.4630000000000001</v>
      </c>
      <c r="E768" s="2"/>
      <c r="F768" s="2"/>
      <c r="G768" s="2"/>
      <c r="H768" s="2"/>
      <c r="I768" s="2"/>
      <c r="J768" s="2"/>
      <c r="K768" s="2"/>
      <c r="L768" s="2"/>
      <c r="M768" s="2"/>
      <c r="N768" s="2"/>
    </row>
    <row r="769" spans="1:14" x14ac:dyDescent="0.25">
      <c r="A769" s="59" t="s">
        <v>931</v>
      </c>
      <c r="B769" s="2"/>
      <c r="C769" s="2"/>
      <c r="D769" s="2">
        <v>1.4630000000000001</v>
      </c>
      <c r="E769" s="2"/>
      <c r="F769" s="2"/>
      <c r="G769" s="2"/>
      <c r="H769" s="2"/>
      <c r="I769" s="2"/>
      <c r="J769" s="2"/>
      <c r="K769" s="2"/>
      <c r="L769" s="2"/>
      <c r="M769" s="2"/>
      <c r="N769" s="2"/>
    </row>
    <row r="770" spans="1:14" x14ac:dyDescent="0.25">
      <c r="A770" s="59" t="s">
        <v>851</v>
      </c>
      <c r="B770" s="2"/>
      <c r="C770" s="2"/>
      <c r="D770" s="2">
        <v>1.4630000000000001</v>
      </c>
      <c r="E770" s="2"/>
      <c r="F770" s="2"/>
      <c r="G770" s="2"/>
      <c r="H770" s="2"/>
      <c r="I770" s="2"/>
      <c r="J770" s="2"/>
      <c r="K770" s="2"/>
      <c r="L770" s="2"/>
      <c r="M770" s="2"/>
      <c r="N770" s="2"/>
    </row>
    <row r="771" spans="1:14" x14ac:dyDescent="0.25">
      <c r="A771" s="59" t="s">
        <v>933</v>
      </c>
      <c r="B771" s="2"/>
      <c r="C771" s="2"/>
      <c r="D771" s="2">
        <v>1.4630000000000001</v>
      </c>
      <c r="E771" s="2"/>
      <c r="F771" s="2"/>
      <c r="G771" s="2"/>
      <c r="H771" s="2"/>
      <c r="I771" s="2"/>
      <c r="J771" s="2"/>
      <c r="K771" s="2"/>
      <c r="L771" s="2"/>
      <c r="M771" s="2"/>
      <c r="N771" s="2"/>
    </row>
    <row r="772" spans="1:14" x14ac:dyDescent="0.25">
      <c r="A772" s="59" t="s">
        <v>852</v>
      </c>
      <c r="B772" s="2"/>
      <c r="C772" s="2"/>
      <c r="D772" s="2">
        <v>1.4630000000000001</v>
      </c>
      <c r="E772" s="2"/>
      <c r="F772" s="2"/>
      <c r="G772" s="2"/>
      <c r="H772" s="2"/>
      <c r="I772" s="2"/>
      <c r="J772" s="2"/>
      <c r="K772" s="2"/>
      <c r="L772" s="2"/>
      <c r="M772" s="2"/>
      <c r="N772" s="2"/>
    </row>
    <row r="773" spans="1:14" x14ac:dyDescent="0.25">
      <c r="A773" s="59" t="s">
        <v>935</v>
      </c>
      <c r="B773" s="2"/>
      <c r="C773" s="2"/>
      <c r="D773" s="2">
        <v>1.4630000000000001</v>
      </c>
      <c r="E773" s="2"/>
      <c r="F773" s="2"/>
      <c r="G773" s="2"/>
      <c r="H773" s="2"/>
      <c r="I773" s="2"/>
      <c r="J773" s="2"/>
      <c r="K773" s="2"/>
      <c r="L773" s="2"/>
      <c r="M773" s="2"/>
      <c r="N773" s="2"/>
    </row>
    <row r="774" spans="1:14" x14ac:dyDescent="0.25">
      <c r="A774" s="59" t="s">
        <v>853</v>
      </c>
      <c r="B774" s="2"/>
      <c r="C774" s="2"/>
      <c r="D774" s="2">
        <v>1.4630000000000001</v>
      </c>
      <c r="E774" s="2"/>
      <c r="F774" s="2"/>
      <c r="G774" s="2"/>
      <c r="H774" s="2"/>
      <c r="I774" s="2"/>
      <c r="J774" s="2"/>
      <c r="K774" s="2"/>
      <c r="L774" s="2"/>
      <c r="M774" s="2"/>
      <c r="N774" s="2"/>
    </row>
    <row r="775" spans="1:14" x14ac:dyDescent="0.25">
      <c r="A775" s="59" t="s">
        <v>937</v>
      </c>
      <c r="B775" s="2"/>
      <c r="C775" s="2"/>
      <c r="D775" s="2">
        <v>1.4630000000000001</v>
      </c>
      <c r="E775" s="2"/>
      <c r="F775" s="2"/>
      <c r="G775" s="2"/>
      <c r="H775" s="2"/>
      <c r="I775" s="2"/>
      <c r="J775" s="2"/>
      <c r="K775" s="2"/>
      <c r="L775" s="2"/>
      <c r="M775" s="2"/>
      <c r="N775" s="2"/>
    </row>
    <row r="776" spans="1:14" x14ac:dyDescent="0.25">
      <c r="A776" s="59" t="s">
        <v>854</v>
      </c>
      <c r="B776" s="2"/>
      <c r="C776" s="2"/>
      <c r="D776" s="2">
        <v>1.4630000000000001</v>
      </c>
      <c r="E776" s="2"/>
      <c r="F776" s="2"/>
      <c r="G776" s="2"/>
      <c r="H776" s="2"/>
      <c r="I776" s="2"/>
      <c r="J776" s="2"/>
      <c r="K776" s="2"/>
      <c r="L776" s="2"/>
      <c r="M776" s="2"/>
      <c r="N776" s="2"/>
    </row>
    <row r="777" spans="1:14" x14ac:dyDescent="0.25">
      <c r="A777" s="59" t="s">
        <v>939</v>
      </c>
      <c r="B777" s="2"/>
      <c r="C777" s="2"/>
      <c r="D777" s="2">
        <v>1.4630000000000001</v>
      </c>
      <c r="E777" s="2"/>
      <c r="F777" s="2"/>
      <c r="G777" s="2"/>
      <c r="H777" s="2"/>
      <c r="I777" s="2"/>
      <c r="J777" s="2"/>
      <c r="K777" s="2"/>
      <c r="L777" s="2"/>
      <c r="M777" s="2"/>
      <c r="N777" s="2"/>
    </row>
    <row r="778" spans="1:14" x14ac:dyDescent="0.25">
      <c r="A778" s="59" t="s">
        <v>855</v>
      </c>
      <c r="B778" s="2"/>
      <c r="C778" s="2"/>
      <c r="D778" s="2">
        <v>1.4630000000000001</v>
      </c>
      <c r="E778" s="2"/>
      <c r="F778" s="2"/>
      <c r="G778" s="2"/>
      <c r="H778" s="2"/>
      <c r="I778" s="2"/>
      <c r="J778" s="2"/>
      <c r="K778" s="2"/>
      <c r="L778" s="2"/>
      <c r="M778" s="2"/>
      <c r="N778" s="2"/>
    </row>
    <row r="779" spans="1:14" x14ac:dyDescent="0.25">
      <c r="A779" s="59" t="s">
        <v>941</v>
      </c>
      <c r="B779" s="2"/>
      <c r="C779" s="2"/>
      <c r="D779" s="2">
        <v>1.4630000000000001</v>
      </c>
      <c r="E779" s="2"/>
      <c r="F779" s="2"/>
      <c r="G779" s="2"/>
      <c r="H779" s="2"/>
      <c r="I779" s="2"/>
      <c r="J779" s="2"/>
      <c r="K779" s="2"/>
      <c r="L779" s="2"/>
      <c r="M779" s="2"/>
      <c r="N779" s="2"/>
    </row>
    <row r="780" spans="1:14" x14ac:dyDescent="0.25">
      <c r="A780" s="59" t="s">
        <v>856</v>
      </c>
      <c r="B780" s="2"/>
      <c r="C780" s="2"/>
      <c r="D780" s="2">
        <v>1.4630000000000001</v>
      </c>
      <c r="E780" s="2"/>
      <c r="F780" s="2"/>
      <c r="G780" s="2"/>
      <c r="H780" s="2"/>
      <c r="I780" s="2"/>
      <c r="J780" s="2"/>
      <c r="K780" s="2"/>
      <c r="L780" s="2"/>
      <c r="M780" s="2"/>
      <c r="N780" s="2"/>
    </row>
    <row r="781" spans="1:14" x14ac:dyDescent="0.25">
      <c r="A781" s="59" t="s">
        <v>943</v>
      </c>
      <c r="B781" s="2"/>
      <c r="C781" s="2"/>
      <c r="D781" s="2">
        <v>1.4630000000000001</v>
      </c>
      <c r="E781" s="2"/>
      <c r="F781" s="2"/>
      <c r="G781" s="2"/>
      <c r="H781" s="2"/>
      <c r="I781" s="2"/>
      <c r="J781" s="2"/>
      <c r="K781" s="2"/>
      <c r="L781" s="2"/>
      <c r="M781" s="2"/>
      <c r="N781" s="2"/>
    </row>
    <row r="782" spans="1:14" x14ac:dyDescent="0.25">
      <c r="A782" s="59" t="s">
        <v>857</v>
      </c>
      <c r="B782" s="2"/>
      <c r="C782" s="2"/>
      <c r="D782" s="2">
        <v>1.4630000000000001</v>
      </c>
      <c r="E782" s="2"/>
      <c r="F782" s="2"/>
      <c r="G782" s="2"/>
      <c r="H782" s="2"/>
      <c r="I782" s="2"/>
      <c r="J782" s="2"/>
      <c r="K782" s="2"/>
      <c r="L782" s="2"/>
      <c r="M782" s="2"/>
      <c r="N782" s="2"/>
    </row>
    <row r="783" spans="1:14" x14ac:dyDescent="0.25">
      <c r="A783" s="59" t="s">
        <v>945</v>
      </c>
      <c r="B783" s="2"/>
      <c r="C783" s="2"/>
      <c r="D783" s="2">
        <v>1.4630000000000001</v>
      </c>
      <c r="E783" s="2"/>
      <c r="F783" s="2"/>
      <c r="G783" s="2"/>
      <c r="H783" s="2"/>
      <c r="I783" s="2"/>
      <c r="J783" s="2"/>
      <c r="K783" s="2"/>
      <c r="L783" s="2"/>
      <c r="M783" s="2"/>
      <c r="N783" s="2"/>
    </row>
    <row r="784" spans="1:14" x14ac:dyDescent="0.25">
      <c r="A784" s="59" t="s">
        <v>858</v>
      </c>
      <c r="B784" s="2"/>
      <c r="C784" s="2"/>
      <c r="D784" s="2">
        <v>1.4630000000000001</v>
      </c>
      <c r="E784" s="2"/>
      <c r="F784" s="2"/>
      <c r="G784" s="2"/>
      <c r="H784" s="2"/>
      <c r="I784" s="2"/>
      <c r="J784" s="2"/>
      <c r="K784" s="2"/>
      <c r="L784" s="2"/>
      <c r="M784" s="2"/>
      <c r="N784" s="2"/>
    </row>
    <row r="785" spans="1:14" x14ac:dyDescent="0.25">
      <c r="A785" s="59" t="s">
        <v>947</v>
      </c>
      <c r="B785" s="2"/>
      <c r="C785" s="2"/>
      <c r="D785" s="2">
        <v>1.4630000000000001</v>
      </c>
      <c r="E785" s="2"/>
      <c r="F785" s="2"/>
      <c r="G785" s="2"/>
      <c r="H785" s="2"/>
      <c r="I785" s="2"/>
      <c r="J785" s="2"/>
      <c r="K785" s="2"/>
      <c r="L785" s="2"/>
      <c r="M785" s="2"/>
      <c r="N785" s="2"/>
    </row>
    <row r="786" spans="1:14" x14ac:dyDescent="0.25">
      <c r="A786" s="59" t="s">
        <v>859</v>
      </c>
      <c r="B786" s="2"/>
      <c r="C786" s="2"/>
      <c r="D786" s="2">
        <v>1.4630000000000001</v>
      </c>
      <c r="E786" s="2"/>
      <c r="F786" s="2"/>
      <c r="G786" s="2"/>
      <c r="H786" s="2"/>
      <c r="I786" s="2"/>
      <c r="J786" s="2"/>
      <c r="K786" s="2"/>
      <c r="L786" s="2"/>
      <c r="M786" s="2"/>
      <c r="N786" s="2"/>
    </row>
    <row r="787" spans="1:14" x14ac:dyDescent="0.25">
      <c r="A787" s="59" t="s">
        <v>949</v>
      </c>
      <c r="B787" s="2"/>
      <c r="C787" s="2"/>
      <c r="D787" s="2">
        <v>1.4630000000000001</v>
      </c>
      <c r="E787" s="2"/>
      <c r="F787" s="2"/>
      <c r="G787" s="2"/>
      <c r="H787" s="2"/>
      <c r="I787" s="2"/>
      <c r="J787" s="2"/>
      <c r="K787" s="2"/>
      <c r="L787" s="2"/>
      <c r="M787" s="2"/>
      <c r="N787" s="2"/>
    </row>
    <row r="788" spans="1:14" x14ac:dyDescent="0.25">
      <c r="A788" s="59" t="s">
        <v>860</v>
      </c>
      <c r="B788" s="2"/>
      <c r="C788" s="2"/>
      <c r="D788" s="2">
        <v>1.4630000000000001</v>
      </c>
      <c r="E788" s="2"/>
      <c r="F788" s="2"/>
      <c r="G788" s="2"/>
      <c r="H788" s="2"/>
      <c r="I788" s="2"/>
      <c r="J788" s="2"/>
      <c r="K788" s="2"/>
      <c r="L788" s="2"/>
      <c r="M788" s="2"/>
      <c r="N788" s="2"/>
    </row>
    <row r="789" spans="1:14" x14ac:dyDescent="0.25">
      <c r="A789" s="59" t="s">
        <v>951</v>
      </c>
      <c r="B789" s="2"/>
      <c r="C789" s="2"/>
      <c r="D789" s="2">
        <v>1.4630000000000001</v>
      </c>
      <c r="E789" s="2"/>
      <c r="F789" s="2"/>
      <c r="G789" s="2"/>
      <c r="H789" s="2"/>
      <c r="I789" s="2"/>
      <c r="J789" s="2"/>
      <c r="K789" s="2"/>
      <c r="L789" s="2"/>
      <c r="M789" s="2"/>
      <c r="N789" s="2"/>
    </row>
    <row r="790" spans="1:14" x14ac:dyDescent="0.25">
      <c r="A790" s="59" t="s">
        <v>861</v>
      </c>
      <c r="B790" s="2"/>
      <c r="C790" s="2"/>
      <c r="D790" s="2">
        <v>1.4630000000000001</v>
      </c>
      <c r="E790" s="2"/>
      <c r="F790" s="2"/>
      <c r="G790" s="2"/>
      <c r="H790" s="2"/>
      <c r="I790" s="2"/>
      <c r="J790" s="2"/>
      <c r="K790" s="2"/>
      <c r="L790" s="2"/>
      <c r="M790" s="2"/>
      <c r="N790" s="2"/>
    </row>
    <row r="791" spans="1:14" x14ac:dyDescent="0.25">
      <c r="A791" s="59" t="s">
        <v>953</v>
      </c>
      <c r="B791" s="2"/>
      <c r="C791" s="2"/>
      <c r="D791" s="2">
        <v>1.4630000000000001</v>
      </c>
      <c r="E791" s="2"/>
      <c r="F791" s="2"/>
      <c r="G791" s="2"/>
      <c r="H791" s="2"/>
      <c r="I791" s="2"/>
      <c r="J791" s="2"/>
      <c r="K791" s="2"/>
      <c r="L791" s="2"/>
      <c r="M791" s="2"/>
      <c r="N791" s="2"/>
    </row>
    <row r="792" spans="1:14" x14ac:dyDescent="0.25">
      <c r="A792" s="59" t="s">
        <v>862</v>
      </c>
      <c r="B792" s="2"/>
      <c r="C792" s="2"/>
      <c r="D792" s="2">
        <v>1.4630000000000001</v>
      </c>
      <c r="E792" s="2"/>
      <c r="F792" s="2"/>
      <c r="G792" s="2"/>
      <c r="H792" s="2"/>
      <c r="I792" s="2"/>
      <c r="J792" s="2"/>
      <c r="K792" s="2"/>
      <c r="L792" s="2"/>
      <c r="M792" s="2"/>
      <c r="N792" s="2"/>
    </row>
    <row r="793" spans="1:14" x14ac:dyDescent="0.25">
      <c r="A793" s="59" t="s">
        <v>955</v>
      </c>
      <c r="B793" s="2"/>
      <c r="C793" s="2"/>
      <c r="D793" s="2">
        <v>1.4630000000000001</v>
      </c>
      <c r="E793" s="2"/>
      <c r="F793" s="2"/>
      <c r="G793" s="2"/>
      <c r="H793" s="2"/>
      <c r="I793" s="2"/>
      <c r="J793" s="2"/>
      <c r="K793" s="2"/>
      <c r="L793" s="2"/>
      <c r="M793" s="2"/>
      <c r="N793" s="2"/>
    </row>
    <row r="794" spans="1:14" x14ac:dyDescent="0.25">
      <c r="A794" s="59" t="s">
        <v>863</v>
      </c>
      <c r="B794" s="2"/>
      <c r="C794" s="2"/>
      <c r="D794" s="2">
        <v>1.4630000000000001</v>
      </c>
      <c r="E794" s="2"/>
      <c r="F794" s="2"/>
      <c r="G794" s="2"/>
      <c r="H794" s="2"/>
      <c r="I794" s="2"/>
      <c r="J794" s="2"/>
      <c r="K794" s="2"/>
      <c r="L794" s="2"/>
      <c r="M794" s="2"/>
      <c r="N794" s="2"/>
    </row>
    <row r="795" spans="1:14" x14ac:dyDescent="0.25">
      <c r="A795" s="59" t="s">
        <v>957</v>
      </c>
      <c r="B795" s="2"/>
      <c r="C795" s="2"/>
      <c r="D795" s="2">
        <v>1.4630000000000001</v>
      </c>
      <c r="E795" s="2"/>
      <c r="F795" s="2"/>
      <c r="G795" s="2"/>
      <c r="H795" s="2"/>
      <c r="I795" s="2"/>
      <c r="J795" s="2"/>
      <c r="K795" s="2"/>
      <c r="L795" s="2"/>
      <c r="M795" s="2"/>
      <c r="N795" s="2"/>
    </row>
    <row r="796" spans="1:14" x14ac:dyDescent="0.25">
      <c r="A796" s="59" t="s">
        <v>864</v>
      </c>
      <c r="B796" s="2"/>
      <c r="C796" s="2"/>
      <c r="D796" s="2">
        <v>1.4630000000000001</v>
      </c>
      <c r="E796" s="2"/>
      <c r="F796" s="2"/>
      <c r="G796" s="2"/>
      <c r="H796" s="2"/>
      <c r="I796" s="2"/>
      <c r="J796" s="2"/>
      <c r="K796" s="2"/>
      <c r="L796" s="2"/>
      <c r="M796" s="2"/>
      <c r="N796" s="2"/>
    </row>
    <row r="797" spans="1:14" x14ac:dyDescent="0.25">
      <c r="A797" s="59" t="s">
        <v>722</v>
      </c>
      <c r="B797" s="2">
        <v>232.7507145389107</v>
      </c>
      <c r="C797" s="2">
        <v>0</v>
      </c>
      <c r="D797" s="2">
        <v>1.4630000000000001</v>
      </c>
      <c r="E797" s="2">
        <v>77.583571512970238</v>
      </c>
      <c r="F797" s="2">
        <v>66.500204153974494</v>
      </c>
      <c r="G797" s="2">
        <v>58.187678634727682</v>
      </c>
      <c r="H797" s="2">
        <v>51.722381008646828</v>
      </c>
      <c r="I797" s="2">
        <v>46.550142907782153</v>
      </c>
      <c r="J797" s="2">
        <v>62.066857210376192</v>
      </c>
      <c r="K797" s="2">
        <v>53.200163323179588</v>
      </c>
      <c r="L797" s="2">
        <v>46.550142907782153</v>
      </c>
      <c r="M797" s="2">
        <v>41.377904806917464</v>
      </c>
      <c r="N797" s="2">
        <v>37.240114326225722</v>
      </c>
    </row>
    <row r="798" spans="1:14" x14ac:dyDescent="0.25">
      <c r="A798" s="59" t="s">
        <v>865</v>
      </c>
      <c r="B798" s="2"/>
      <c r="C798" s="2"/>
      <c r="D798" s="2">
        <v>1.4630000000000001</v>
      </c>
      <c r="E798" s="2"/>
      <c r="F798" s="2"/>
      <c r="G798" s="2"/>
      <c r="H798" s="2"/>
      <c r="I798" s="2"/>
      <c r="J798" s="2"/>
      <c r="K798" s="2"/>
      <c r="L798" s="2"/>
      <c r="M798" s="2"/>
      <c r="N798" s="2"/>
    </row>
    <row r="799" spans="1:14" x14ac:dyDescent="0.25">
      <c r="A799" s="59" t="s">
        <v>809</v>
      </c>
      <c r="B799" s="2">
        <v>0</v>
      </c>
      <c r="C799" s="2">
        <v>0</v>
      </c>
      <c r="D799" s="2">
        <v>1.4630000000000001</v>
      </c>
      <c r="E799" s="2">
        <v>0</v>
      </c>
      <c r="F799" s="2">
        <v>0</v>
      </c>
      <c r="G799" s="2">
        <v>0</v>
      </c>
      <c r="H799" s="2">
        <v>0</v>
      </c>
      <c r="I799" s="2">
        <v>0</v>
      </c>
      <c r="J799" s="2">
        <v>0</v>
      </c>
      <c r="K799" s="2">
        <v>0</v>
      </c>
      <c r="L799" s="2">
        <v>0</v>
      </c>
      <c r="M799" s="2">
        <v>0</v>
      </c>
      <c r="N799" s="2">
        <v>0</v>
      </c>
    </row>
    <row r="800" spans="1:14" x14ac:dyDescent="0.25">
      <c r="A800" s="59" t="s">
        <v>810</v>
      </c>
      <c r="B800" s="2">
        <v>1820.5845104725261</v>
      </c>
      <c r="C800" s="2">
        <v>0</v>
      </c>
      <c r="D800" s="2">
        <v>1.4630000000000001</v>
      </c>
      <c r="E800" s="2">
        <v>606.86150349084198</v>
      </c>
      <c r="F800" s="2">
        <v>520.16700299215029</v>
      </c>
      <c r="G800" s="2">
        <v>455.14612761813152</v>
      </c>
      <c r="H800" s="2">
        <v>404.5743356605613</v>
      </c>
      <c r="I800" s="2">
        <v>364.11690209450518</v>
      </c>
      <c r="J800" s="2">
        <v>485.48920279267361</v>
      </c>
      <c r="K800" s="2">
        <v>416.1336023937202</v>
      </c>
      <c r="L800" s="2">
        <v>364.11690209450518</v>
      </c>
      <c r="M800" s="2">
        <v>323.65946852844911</v>
      </c>
      <c r="N800" s="2">
        <v>291.29352167560421</v>
      </c>
    </row>
    <row r="801" spans="1:14" x14ac:dyDescent="0.25">
      <c r="A801" s="59" t="s">
        <v>973</v>
      </c>
      <c r="B801" s="2">
        <v>0</v>
      </c>
      <c r="C801" s="2">
        <v>0</v>
      </c>
      <c r="D801" s="2">
        <v>1.4630000000000001</v>
      </c>
      <c r="E801" s="2">
        <v>0</v>
      </c>
      <c r="F801" s="2">
        <v>0</v>
      </c>
      <c r="G801" s="2">
        <v>0</v>
      </c>
      <c r="H801" s="2">
        <v>0</v>
      </c>
      <c r="I801" s="2">
        <v>0</v>
      </c>
      <c r="J801" s="2">
        <v>0</v>
      </c>
      <c r="K801" s="2">
        <v>0</v>
      </c>
      <c r="L801" s="2">
        <v>0</v>
      </c>
      <c r="M801" s="2">
        <v>0</v>
      </c>
      <c r="N801" s="2">
        <v>0</v>
      </c>
    </row>
    <row r="802" spans="1:14" x14ac:dyDescent="0.25">
      <c r="A802" s="59" t="s">
        <v>806</v>
      </c>
      <c r="B802" s="2">
        <v>0</v>
      </c>
      <c r="C802" s="2">
        <v>0</v>
      </c>
      <c r="D802" s="2">
        <v>1.4630000000000001</v>
      </c>
      <c r="E802" s="2">
        <v>0</v>
      </c>
      <c r="F802" s="2">
        <v>0</v>
      </c>
      <c r="G802" s="2">
        <v>0</v>
      </c>
      <c r="H802" s="2">
        <v>0</v>
      </c>
      <c r="I802" s="2">
        <v>0</v>
      </c>
      <c r="J802" s="2">
        <v>0</v>
      </c>
      <c r="K802" s="2">
        <v>0</v>
      </c>
      <c r="L802" s="2">
        <v>0</v>
      </c>
      <c r="M802" s="2">
        <v>0</v>
      </c>
      <c r="N802" s="2">
        <v>0</v>
      </c>
    </row>
    <row r="803" spans="1:14" x14ac:dyDescent="0.25">
      <c r="A803" s="59" t="s">
        <v>807</v>
      </c>
      <c r="B803" s="2">
        <v>0</v>
      </c>
      <c r="C803" s="2">
        <v>0</v>
      </c>
      <c r="D803" s="2">
        <v>1.4630000000000001</v>
      </c>
      <c r="E803" s="2">
        <v>0</v>
      </c>
      <c r="F803" s="2">
        <v>0</v>
      </c>
      <c r="G803" s="2">
        <v>0</v>
      </c>
      <c r="H803" s="2">
        <v>0</v>
      </c>
      <c r="I803" s="2">
        <v>0</v>
      </c>
      <c r="J803" s="2">
        <v>0</v>
      </c>
      <c r="K803" s="2">
        <v>0</v>
      </c>
      <c r="L803" s="2">
        <v>0</v>
      </c>
      <c r="M803" s="2">
        <v>0</v>
      </c>
      <c r="N803" s="2">
        <v>0</v>
      </c>
    </row>
    <row r="804" spans="1:14" x14ac:dyDescent="0.25">
      <c r="A804" s="59" t="s">
        <v>805</v>
      </c>
      <c r="B804" s="2">
        <v>0</v>
      </c>
      <c r="C804" s="2">
        <v>0</v>
      </c>
      <c r="D804" s="2">
        <v>1.4630000000000001</v>
      </c>
      <c r="E804" s="2">
        <v>0</v>
      </c>
      <c r="F804" s="2">
        <v>0</v>
      </c>
      <c r="G804" s="2">
        <v>0</v>
      </c>
      <c r="H804" s="2">
        <v>0</v>
      </c>
      <c r="I804" s="2">
        <v>0</v>
      </c>
      <c r="J804" s="2">
        <v>0</v>
      </c>
      <c r="K804" s="2">
        <v>0</v>
      </c>
      <c r="L804" s="2">
        <v>0</v>
      </c>
      <c r="M804" s="2">
        <v>0</v>
      </c>
      <c r="N804" s="2">
        <v>0</v>
      </c>
    </row>
    <row r="805" spans="1:14" x14ac:dyDescent="0.25">
      <c r="A805" s="59" t="s">
        <v>623</v>
      </c>
      <c r="B805" s="2">
        <v>0</v>
      </c>
      <c r="C805" s="2">
        <v>0</v>
      </c>
      <c r="D805" s="2">
        <v>1.4630000000000001</v>
      </c>
      <c r="E805" s="2">
        <v>0</v>
      </c>
      <c r="F805" s="2">
        <v>0</v>
      </c>
      <c r="G805" s="2">
        <v>0</v>
      </c>
      <c r="H805" s="2">
        <v>0</v>
      </c>
      <c r="I805" s="2">
        <v>0</v>
      </c>
      <c r="J805" s="2">
        <v>0</v>
      </c>
      <c r="K805" s="2">
        <v>0</v>
      </c>
      <c r="L805" s="2">
        <v>0</v>
      </c>
      <c r="M805" s="2">
        <v>0</v>
      </c>
      <c r="N805" s="2">
        <v>0</v>
      </c>
    </row>
    <row r="806" spans="1:14" x14ac:dyDescent="0.25">
      <c r="A806" s="59" t="s">
        <v>381</v>
      </c>
      <c r="B806" s="2">
        <v>0</v>
      </c>
      <c r="C806" s="2">
        <v>0</v>
      </c>
      <c r="D806" s="2">
        <v>1.4630000000000001</v>
      </c>
      <c r="E806" s="2">
        <v>0</v>
      </c>
      <c r="F806" s="2">
        <v>0</v>
      </c>
      <c r="G806" s="2">
        <v>0</v>
      </c>
      <c r="H806" s="2">
        <v>0</v>
      </c>
      <c r="I806" s="2">
        <v>0</v>
      </c>
      <c r="J806" s="2">
        <v>0</v>
      </c>
      <c r="K806" s="2">
        <v>0</v>
      </c>
      <c r="L806" s="2">
        <v>0</v>
      </c>
      <c r="M806" s="2">
        <v>0</v>
      </c>
      <c r="N806" s="2">
        <v>0</v>
      </c>
    </row>
    <row r="807" spans="1:14" x14ac:dyDescent="0.25">
      <c r="A807" s="59" t="s">
        <v>364</v>
      </c>
      <c r="B807" s="2"/>
      <c r="C807" s="2"/>
      <c r="D807" s="2">
        <v>1.4630000000000001</v>
      </c>
      <c r="E807" s="2"/>
      <c r="F807" s="2"/>
      <c r="G807" s="2"/>
      <c r="H807" s="2"/>
      <c r="I807" s="2"/>
      <c r="J807" s="2"/>
      <c r="K807" s="2"/>
      <c r="L807" s="2"/>
      <c r="M807" s="2"/>
      <c r="N807" s="2"/>
    </row>
    <row r="808" spans="1:14" x14ac:dyDescent="0.25">
      <c r="A808" s="59" t="s">
        <v>274</v>
      </c>
      <c r="B808" s="2"/>
      <c r="C808" s="2"/>
      <c r="D808" s="2">
        <v>1.4630000000000001</v>
      </c>
      <c r="E808" s="2"/>
      <c r="F808" s="2"/>
      <c r="G808" s="2"/>
      <c r="H808" s="2"/>
      <c r="I808" s="2"/>
      <c r="J808" s="2"/>
      <c r="K808" s="2"/>
      <c r="L808" s="2"/>
      <c r="M808" s="2"/>
      <c r="N808" s="2"/>
    </row>
    <row r="809" spans="1:14" x14ac:dyDescent="0.25">
      <c r="A809" s="59" t="s">
        <v>603</v>
      </c>
      <c r="B809" s="2">
        <v>0</v>
      </c>
      <c r="C809" s="2">
        <v>0</v>
      </c>
      <c r="D809" s="2">
        <v>1.4630000000000001</v>
      </c>
      <c r="E809" s="2">
        <v>0</v>
      </c>
      <c r="F809" s="2">
        <v>0</v>
      </c>
      <c r="G809" s="2">
        <v>0</v>
      </c>
      <c r="H809" s="2">
        <v>0</v>
      </c>
      <c r="I809" s="2">
        <v>0</v>
      </c>
      <c r="J809" s="2">
        <v>0</v>
      </c>
      <c r="K809" s="2">
        <v>0</v>
      </c>
      <c r="L809" s="2">
        <v>0</v>
      </c>
      <c r="M809" s="2">
        <v>0</v>
      </c>
      <c r="N809" s="2">
        <v>0</v>
      </c>
    </row>
    <row r="810" spans="1:14" x14ac:dyDescent="0.25">
      <c r="A810" s="59" t="s">
        <v>275</v>
      </c>
      <c r="B810" s="2"/>
      <c r="C810" s="2"/>
      <c r="D810" s="2">
        <v>1.4630000000000001</v>
      </c>
      <c r="E810" s="2"/>
      <c r="F810" s="2"/>
      <c r="G810" s="2"/>
      <c r="H810" s="2"/>
      <c r="I810" s="2"/>
      <c r="J810" s="2"/>
      <c r="K810" s="2"/>
      <c r="L810" s="2"/>
      <c r="M810" s="2"/>
      <c r="N810" s="2"/>
    </row>
    <row r="811" spans="1:14" x14ac:dyDescent="0.25">
      <c r="A811" s="59" t="s">
        <v>268</v>
      </c>
      <c r="B811" s="2"/>
      <c r="C811" s="2"/>
      <c r="D811" s="2">
        <v>1.4630000000000001</v>
      </c>
      <c r="E811" s="2"/>
      <c r="F811" s="2"/>
      <c r="G811" s="2"/>
      <c r="H811" s="2"/>
      <c r="I811" s="2"/>
      <c r="J811" s="2"/>
      <c r="K811" s="2"/>
      <c r="L811" s="2"/>
      <c r="M811" s="2"/>
      <c r="N811" s="2"/>
    </row>
    <row r="812" spans="1:14" x14ac:dyDescent="0.25">
      <c r="A812" s="59" t="s">
        <v>276</v>
      </c>
      <c r="B812" s="2"/>
      <c r="C812" s="2"/>
      <c r="D812" s="2">
        <v>1.4630000000000001</v>
      </c>
      <c r="E812" s="2"/>
      <c r="F812" s="2"/>
      <c r="G812" s="2"/>
      <c r="H812" s="2"/>
      <c r="I812" s="2"/>
      <c r="J812" s="2"/>
      <c r="K812" s="2"/>
      <c r="L812" s="2"/>
      <c r="M812" s="2"/>
      <c r="N812" s="2"/>
    </row>
    <row r="813" spans="1:14" x14ac:dyDescent="0.25">
      <c r="A813" s="59" t="s">
        <v>372</v>
      </c>
      <c r="B813" s="2">
        <v>0</v>
      </c>
      <c r="C813" s="2">
        <v>0</v>
      </c>
      <c r="D813" s="2">
        <v>1.4630000000000001</v>
      </c>
      <c r="E813" s="2">
        <v>0</v>
      </c>
      <c r="F813" s="2">
        <v>0</v>
      </c>
      <c r="G813" s="2">
        <v>0</v>
      </c>
      <c r="H813" s="2">
        <v>0</v>
      </c>
      <c r="I813" s="2">
        <v>0</v>
      </c>
      <c r="J813" s="2">
        <v>0</v>
      </c>
      <c r="K813" s="2">
        <v>0</v>
      </c>
      <c r="L813" s="2">
        <v>0</v>
      </c>
      <c r="M813" s="2">
        <v>0</v>
      </c>
      <c r="N813" s="2">
        <v>0</v>
      </c>
    </row>
    <row r="814" spans="1:14" x14ac:dyDescent="0.25">
      <c r="A814" s="59" t="s">
        <v>278</v>
      </c>
      <c r="B814" s="2"/>
      <c r="C814" s="2"/>
      <c r="D814" s="2">
        <v>1.4630000000000001</v>
      </c>
      <c r="E814" s="2"/>
      <c r="F814" s="2"/>
      <c r="G814" s="2"/>
      <c r="H814" s="2"/>
      <c r="I814" s="2"/>
      <c r="J814" s="2"/>
      <c r="K814" s="2"/>
      <c r="L814" s="2"/>
      <c r="M814" s="2"/>
      <c r="N814" s="2"/>
    </row>
    <row r="815" spans="1:14" x14ac:dyDescent="0.25">
      <c r="A815" s="59" t="s">
        <v>66</v>
      </c>
      <c r="B815" s="2">
        <v>0</v>
      </c>
      <c r="C815" s="2">
        <v>0</v>
      </c>
      <c r="D815" s="2">
        <v>1.4630000000000001</v>
      </c>
      <c r="E815" s="2">
        <v>0</v>
      </c>
      <c r="F815" s="2">
        <v>0</v>
      </c>
      <c r="G815" s="2">
        <v>0</v>
      </c>
      <c r="H815" s="2">
        <v>0</v>
      </c>
      <c r="I815" s="2">
        <v>0</v>
      </c>
      <c r="J815" s="2">
        <v>0</v>
      </c>
      <c r="K815" s="2">
        <v>0</v>
      </c>
      <c r="L815" s="2">
        <v>0</v>
      </c>
      <c r="M815" s="2">
        <v>0</v>
      </c>
      <c r="N815" s="2">
        <v>0</v>
      </c>
    </row>
    <row r="816" spans="1:14" x14ac:dyDescent="0.25">
      <c r="A816" s="59" t="s">
        <v>280</v>
      </c>
      <c r="B816" s="2"/>
      <c r="C816" s="2"/>
      <c r="D816" s="2">
        <v>1.4630000000000001</v>
      </c>
      <c r="E816" s="2"/>
      <c r="F816" s="2"/>
      <c r="G816" s="2"/>
      <c r="H816" s="2"/>
      <c r="I816" s="2"/>
      <c r="J816" s="2"/>
      <c r="K816" s="2"/>
      <c r="L816" s="2"/>
      <c r="M816" s="2"/>
      <c r="N816" s="2"/>
    </row>
    <row r="817" spans="1:14" x14ac:dyDescent="0.25">
      <c r="A817" s="59" t="s">
        <v>233</v>
      </c>
      <c r="B817" s="2">
        <v>0</v>
      </c>
      <c r="C817" s="2">
        <v>0</v>
      </c>
      <c r="D817" s="2">
        <v>1.4630000000000001</v>
      </c>
      <c r="E817" s="2">
        <v>0</v>
      </c>
      <c r="F817" s="2">
        <v>0</v>
      </c>
      <c r="G817" s="2">
        <v>0</v>
      </c>
      <c r="H817" s="2">
        <v>0</v>
      </c>
      <c r="I817" s="2">
        <v>0</v>
      </c>
      <c r="J817" s="2">
        <v>0</v>
      </c>
      <c r="K817" s="2">
        <v>0</v>
      </c>
      <c r="L817" s="2">
        <v>0</v>
      </c>
      <c r="M817" s="2">
        <v>0</v>
      </c>
      <c r="N817" s="2">
        <v>0</v>
      </c>
    </row>
    <row r="818" spans="1:14" x14ac:dyDescent="0.25">
      <c r="A818" s="59" t="s">
        <v>281</v>
      </c>
      <c r="B818" s="2"/>
      <c r="C818" s="2"/>
      <c r="D818" s="2">
        <v>1.4630000000000001</v>
      </c>
      <c r="E818" s="2"/>
      <c r="F818" s="2"/>
      <c r="G818" s="2"/>
      <c r="H818" s="2"/>
      <c r="I818" s="2"/>
      <c r="J818" s="2"/>
      <c r="K818" s="2"/>
      <c r="L818" s="2"/>
      <c r="M818" s="2"/>
      <c r="N818" s="2"/>
    </row>
    <row r="819" spans="1:14" x14ac:dyDescent="0.25">
      <c r="A819" s="59" t="s">
        <v>263</v>
      </c>
      <c r="B819" s="2"/>
      <c r="C819" s="2"/>
      <c r="D819" s="2">
        <v>1.4630000000000001</v>
      </c>
      <c r="E819" s="2"/>
      <c r="F819" s="2"/>
      <c r="G819" s="2"/>
      <c r="H819" s="2"/>
      <c r="I819" s="2"/>
      <c r="J819" s="2"/>
      <c r="K819" s="2"/>
      <c r="L819" s="2"/>
      <c r="M819" s="2"/>
      <c r="N819" s="2"/>
    </row>
    <row r="820" spans="1:14" x14ac:dyDescent="0.25">
      <c r="A820" s="59" t="s">
        <v>282</v>
      </c>
      <c r="B820" s="2"/>
      <c r="C820" s="2"/>
      <c r="D820" s="2">
        <v>1.4630000000000001</v>
      </c>
      <c r="E820" s="2"/>
      <c r="F820" s="2"/>
      <c r="G820" s="2"/>
      <c r="H820" s="2"/>
      <c r="I820" s="2"/>
      <c r="J820" s="2"/>
      <c r="K820" s="2"/>
      <c r="L820" s="2"/>
      <c r="M820" s="2"/>
      <c r="N820" s="2"/>
    </row>
    <row r="821" spans="1:14" x14ac:dyDescent="0.25">
      <c r="A821" s="59" t="s">
        <v>214</v>
      </c>
      <c r="B821" s="2">
        <v>0</v>
      </c>
      <c r="C821" s="2">
        <v>0</v>
      </c>
      <c r="D821" s="2">
        <v>1.4630000000000001</v>
      </c>
      <c r="E821" s="2">
        <v>0</v>
      </c>
      <c r="F821" s="2">
        <v>0</v>
      </c>
      <c r="G821" s="2">
        <v>0</v>
      </c>
      <c r="H821" s="2">
        <v>0</v>
      </c>
      <c r="I821" s="2">
        <v>0</v>
      </c>
      <c r="J821" s="2">
        <v>0</v>
      </c>
      <c r="K821" s="2">
        <v>0</v>
      </c>
      <c r="L821" s="2">
        <v>0</v>
      </c>
      <c r="M821" s="2">
        <v>0</v>
      </c>
      <c r="N821" s="2">
        <v>0</v>
      </c>
    </row>
    <row r="822" spans="1:14" x14ac:dyDescent="0.25">
      <c r="A822" s="59" t="s">
        <v>283</v>
      </c>
      <c r="B822" s="2"/>
      <c r="C822" s="2"/>
      <c r="D822" s="2">
        <v>1.4630000000000001</v>
      </c>
      <c r="E822" s="2"/>
      <c r="F822" s="2"/>
      <c r="G822" s="2"/>
      <c r="H822" s="2"/>
      <c r="I822" s="2"/>
      <c r="J822" s="2"/>
      <c r="K822" s="2"/>
      <c r="L822" s="2"/>
      <c r="M822" s="2"/>
      <c r="N822" s="2"/>
    </row>
    <row r="823" spans="1:14" x14ac:dyDescent="0.25">
      <c r="A823" s="59" t="s">
        <v>77</v>
      </c>
      <c r="B823" s="2">
        <v>0</v>
      </c>
      <c r="C823" s="2">
        <v>0</v>
      </c>
      <c r="D823" s="2">
        <v>1.4630000000000001</v>
      </c>
      <c r="E823" s="2">
        <v>0</v>
      </c>
      <c r="F823" s="2">
        <v>0</v>
      </c>
      <c r="G823" s="2">
        <v>0</v>
      </c>
      <c r="H823" s="2">
        <v>0</v>
      </c>
      <c r="I823" s="2">
        <v>0</v>
      </c>
      <c r="J823" s="2">
        <v>0</v>
      </c>
      <c r="K823" s="2">
        <v>0</v>
      </c>
      <c r="L823" s="2">
        <v>0</v>
      </c>
      <c r="M823" s="2">
        <v>0</v>
      </c>
      <c r="N823" s="2">
        <v>0</v>
      </c>
    </row>
    <row r="824" spans="1:14" x14ac:dyDescent="0.25">
      <c r="A824" s="59" t="s">
        <v>284</v>
      </c>
      <c r="B824" s="2"/>
      <c r="C824" s="2"/>
      <c r="D824" s="2">
        <v>1.4630000000000001</v>
      </c>
      <c r="E824" s="2"/>
      <c r="F824" s="2"/>
      <c r="G824" s="2"/>
      <c r="H824" s="2"/>
      <c r="I824" s="2"/>
      <c r="J824" s="2"/>
      <c r="K824" s="2"/>
      <c r="L824" s="2"/>
      <c r="M824" s="2"/>
      <c r="N824" s="2"/>
    </row>
    <row r="825" spans="1:14" x14ac:dyDescent="0.25">
      <c r="A825" s="59" t="s">
        <v>89</v>
      </c>
      <c r="B825" s="2">
        <v>0</v>
      </c>
      <c r="C825" s="2">
        <v>0</v>
      </c>
      <c r="D825" s="2">
        <v>1.4630000000000001</v>
      </c>
      <c r="E825" s="2">
        <v>0</v>
      </c>
      <c r="F825" s="2">
        <v>0</v>
      </c>
      <c r="G825" s="2">
        <v>0</v>
      </c>
      <c r="H825" s="2">
        <v>0</v>
      </c>
      <c r="I825" s="2">
        <v>0</v>
      </c>
      <c r="J825" s="2">
        <v>0</v>
      </c>
      <c r="K825" s="2">
        <v>0</v>
      </c>
      <c r="L825" s="2">
        <v>0</v>
      </c>
      <c r="M825" s="2">
        <v>0</v>
      </c>
      <c r="N825" s="2">
        <v>0</v>
      </c>
    </row>
    <row r="826" spans="1:14" x14ac:dyDescent="0.25">
      <c r="A826" s="59" t="s">
        <v>285</v>
      </c>
      <c r="B826" s="2"/>
      <c r="C826" s="2"/>
      <c r="D826" s="2">
        <v>1.4630000000000001</v>
      </c>
      <c r="E826" s="2"/>
      <c r="F826" s="2"/>
      <c r="G826" s="2"/>
      <c r="H826" s="2"/>
      <c r="I826" s="2"/>
      <c r="J826" s="2"/>
      <c r="K826" s="2"/>
      <c r="L826" s="2"/>
      <c r="M826" s="2"/>
      <c r="N826" s="2"/>
    </row>
    <row r="827" spans="1:14" x14ac:dyDescent="0.25">
      <c r="A827" s="59" t="s">
        <v>225</v>
      </c>
      <c r="B827" s="2">
        <v>0</v>
      </c>
      <c r="C827" s="2">
        <v>0</v>
      </c>
      <c r="D827" s="2">
        <v>1.4630000000000001</v>
      </c>
      <c r="E827" s="2">
        <v>0</v>
      </c>
      <c r="F827" s="2">
        <v>0</v>
      </c>
      <c r="G827" s="2">
        <v>0</v>
      </c>
      <c r="H827" s="2">
        <v>0</v>
      </c>
      <c r="I827" s="2">
        <v>0</v>
      </c>
      <c r="J827" s="2">
        <v>0</v>
      </c>
      <c r="K827" s="2">
        <v>0</v>
      </c>
      <c r="L827" s="2">
        <v>0</v>
      </c>
      <c r="M827" s="2">
        <v>0</v>
      </c>
      <c r="N827" s="2">
        <v>0</v>
      </c>
    </row>
    <row r="828" spans="1:14" x14ac:dyDescent="0.25">
      <c r="A828" s="59" t="s">
        <v>286</v>
      </c>
      <c r="B828" s="2"/>
      <c r="C828" s="2"/>
      <c r="D828" s="2">
        <v>1.4630000000000001</v>
      </c>
      <c r="E828" s="2"/>
      <c r="F828" s="2"/>
      <c r="G828" s="2"/>
      <c r="H828" s="2"/>
      <c r="I828" s="2"/>
      <c r="J828" s="2"/>
      <c r="K828" s="2"/>
      <c r="L828" s="2"/>
      <c r="M828" s="2"/>
      <c r="N828" s="2"/>
    </row>
    <row r="829" spans="1:14" x14ac:dyDescent="0.25">
      <c r="A829" s="59" t="s">
        <v>271</v>
      </c>
      <c r="B829" s="2"/>
      <c r="C829" s="2"/>
      <c r="D829" s="2">
        <v>1.4630000000000001</v>
      </c>
      <c r="E829" s="2"/>
      <c r="F829" s="2"/>
      <c r="G829" s="2"/>
      <c r="H829" s="2"/>
      <c r="I829" s="2"/>
      <c r="J829" s="2"/>
      <c r="K829" s="2"/>
      <c r="L829" s="2"/>
      <c r="M829" s="2"/>
      <c r="N829" s="2"/>
    </row>
    <row r="830" spans="1:14" x14ac:dyDescent="0.25">
      <c r="A830" s="59" t="s">
        <v>288</v>
      </c>
      <c r="B830" s="2"/>
      <c r="C830" s="2"/>
      <c r="D830" s="2">
        <v>1.4630000000000001</v>
      </c>
      <c r="E830" s="2"/>
      <c r="F830" s="2"/>
      <c r="G830" s="2"/>
      <c r="H830" s="2"/>
      <c r="I830" s="2"/>
      <c r="J830" s="2"/>
      <c r="K830" s="2"/>
      <c r="L830" s="2"/>
      <c r="M830" s="2"/>
      <c r="N830" s="2"/>
    </row>
    <row r="831" spans="1:14" x14ac:dyDescent="0.25">
      <c r="A831" s="59" t="s">
        <v>607</v>
      </c>
      <c r="B831" s="2">
        <v>0</v>
      </c>
      <c r="C831" s="2">
        <v>0</v>
      </c>
      <c r="D831" s="2">
        <v>1.4630000000000001</v>
      </c>
      <c r="E831" s="2">
        <v>0</v>
      </c>
      <c r="F831" s="2">
        <v>0</v>
      </c>
      <c r="G831" s="2">
        <v>0</v>
      </c>
      <c r="H831" s="2">
        <v>0</v>
      </c>
      <c r="I831" s="2">
        <v>0</v>
      </c>
      <c r="J831" s="2">
        <v>0</v>
      </c>
      <c r="K831" s="2">
        <v>0</v>
      </c>
      <c r="L831" s="2">
        <v>0</v>
      </c>
      <c r="M831" s="2">
        <v>0</v>
      </c>
      <c r="N831" s="2">
        <v>0</v>
      </c>
    </row>
    <row r="832" spans="1:14" x14ac:dyDescent="0.25">
      <c r="A832" s="59" t="s">
        <v>290</v>
      </c>
      <c r="B832" s="2"/>
      <c r="C832" s="2"/>
      <c r="D832" s="2">
        <v>1.4630000000000001</v>
      </c>
      <c r="E832" s="2"/>
      <c r="F832" s="2"/>
      <c r="G832" s="2"/>
      <c r="H832" s="2"/>
      <c r="I832" s="2"/>
      <c r="J832" s="2"/>
      <c r="K832" s="2"/>
      <c r="L832" s="2"/>
      <c r="M832" s="2"/>
      <c r="N832" s="2"/>
    </row>
    <row r="833" spans="1:14" x14ac:dyDescent="0.25">
      <c r="A833" s="59" t="s">
        <v>618</v>
      </c>
      <c r="B833" s="2">
        <v>0</v>
      </c>
      <c r="C833" s="2">
        <v>0</v>
      </c>
      <c r="D833" s="2">
        <v>1.4630000000000001</v>
      </c>
      <c r="E833" s="2">
        <v>0</v>
      </c>
      <c r="F833" s="2">
        <v>0</v>
      </c>
      <c r="G833" s="2">
        <v>0</v>
      </c>
      <c r="H833" s="2">
        <v>0</v>
      </c>
      <c r="I833" s="2">
        <v>0</v>
      </c>
      <c r="J833" s="2">
        <v>0</v>
      </c>
      <c r="K833" s="2">
        <v>0</v>
      </c>
      <c r="L833" s="2">
        <v>0</v>
      </c>
      <c r="M833" s="2">
        <v>0</v>
      </c>
      <c r="N833" s="2">
        <v>0</v>
      </c>
    </row>
    <row r="834" spans="1:14" x14ac:dyDescent="0.25">
      <c r="A834" s="59" t="s">
        <v>291</v>
      </c>
      <c r="B834" s="2"/>
      <c r="C834" s="2"/>
      <c r="D834" s="2">
        <v>1.4630000000000001</v>
      </c>
      <c r="E834" s="2"/>
      <c r="F834" s="2"/>
      <c r="G834" s="2"/>
      <c r="H834" s="2"/>
      <c r="I834" s="2"/>
      <c r="J834" s="2"/>
      <c r="K834" s="2"/>
      <c r="L834" s="2"/>
      <c r="M834" s="2"/>
      <c r="N834" s="2"/>
    </row>
    <row r="835" spans="1:14" x14ac:dyDescent="0.25">
      <c r="A835" s="59" t="s">
        <v>241</v>
      </c>
      <c r="B835" s="2">
        <v>0</v>
      </c>
      <c r="C835" s="2">
        <v>0</v>
      </c>
      <c r="D835" s="2">
        <v>1.4630000000000001</v>
      </c>
      <c r="E835" s="2">
        <v>0</v>
      </c>
      <c r="F835" s="2">
        <v>0</v>
      </c>
      <c r="G835" s="2">
        <v>0</v>
      </c>
      <c r="H835" s="2">
        <v>0</v>
      </c>
      <c r="I835" s="2">
        <v>0</v>
      </c>
      <c r="J835" s="2">
        <v>0</v>
      </c>
      <c r="K835" s="2">
        <v>0</v>
      </c>
      <c r="L835" s="2">
        <v>0</v>
      </c>
      <c r="M835" s="2">
        <v>0</v>
      </c>
      <c r="N835" s="2">
        <v>0</v>
      </c>
    </row>
    <row r="836" spans="1:14" x14ac:dyDescent="0.25">
      <c r="A836" s="59" t="s">
        <v>292</v>
      </c>
      <c r="B836" s="2"/>
      <c r="C836" s="2"/>
      <c r="D836" s="2">
        <v>1.4630000000000001</v>
      </c>
      <c r="E836" s="2"/>
      <c r="F836" s="2"/>
      <c r="G836" s="2"/>
      <c r="H836" s="2"/>
      <c r="I836" s="2"/>
      <c r="J836" s="2"/>
      <c r="K836" s="2"/>
      <c r="L836" s="2"/>
      <c r="M836" s="2"/>
      <c r="N836" s="2"/>
    </row>
    <row r="837" spans="1:14" x14ac:dyDescent="0.25">
      <c r="A837" s="59" t="s">
        <v>249</v>
      </c>
      <c r="B837" s="2"/>
      <c r="C837" s="2"/>
      <c r="D837" s="2">
        <v>1.4630000000000001</v>
      </c>
      <c r="E837" s="2"/>
      <c r="F837" s="2"/>
      <c r="G837" s="2"/>
      <c r="H837" s="2"/>
      <c r="I837" s="2"/>
      <c r="J837" s="2"/>
      <c r="K837" s="2"/>
      <c r="L837" s="2"/>
      <c r="M837" s="2"/>
      <c r="N837" s="2"/>
    </row>
    <row r="838" spans="1:14" x14ac:dyDescent="0.25">
      <c r="A838" s="59" t="s">
        <v>294</v>
      </c>
      <c r="B838" s="2"/>
      <c r="C838" s="2"/>
      <c r="D838" s="2">
        <v>1.4630000000000001</v>
      </c>
      <c r="E838" s="2"/>
      <c r="F838" s="2"/>
      <c r="G838" s="2"/>
      <c r="H838" s="2"/>
      <c r="I838" s="2"/>
      <c r="J838" s="2"/>
      <c r="K838" s="2"/>
      <c r="L838" s="2"/>
      <c r="M838" s="2"/>
      <c r="N838" s="2"/>
    </row>
    <row r="839" spans="1:14" x14ac:dyDescent="0.25">
      <c r="A839" s="59" t="s">
        <v>155</v>
      </c>
      <c r="B839" s="2">
        <v>0</v>
      </c>
      <c r="C839" s="2">
        <v>0</v>
      </c>
      <c r="D839" s="2">
        <v>1.4630000000000001</v>
      </c>
      <c r="E839" s="2">
        <v>0</v>
      </c>
      <c r="F839" s="2">
        <v>0</v>
      </c>
      <c r="G839" s="2">
        <v>0</v>
      </c>
      <c r="H839" s="2">
        <v>0</v>
      </c>
      <c r="I839" s="2">
        <v>0</v>
      </c>
      <c r="J839" s="2">
        <v>0</v>
      </c>
      <c r="K839" s="2">
        <v>0</v>
      </c>
      <c r="L839" s="2">
        <v>0</v>
      </c>
      <c r="M839" s="2">
        <v>0</v>
      </c>
      <c r="N839" s="2">
        <v>0</v>
      </c>
    </row>
    <row r="840" spans="1:14" x14ac:dyDescent="0.25">
      <c r="A840" s="59" t="s">
        <v>295</v>
      </c>
      <c r="B840" s="2"/>
      <c r="C840" s="2"/>
      <c r="D840" s="2">
        <v>1.4630000000000001</v>
      </c>
      <c r="E840" s="2"/>
      <c r="F840" s="2"/>
      <c r="G840" s="2"/>
      <c r="H840" s="2"/>
      <c r="I840" s="2"/>
      <c r="J840" s="2"/>
      <c r="K840" s="2"/>
      <c r="L840" s="2"/>
      <c r="M840" s="2"/>
      <c r="N840" s="2"/>
    </row>
    <row r="841" spans="1:14" x14ac:dyDescent="0.25">
      <c r="A841" s="59" t="s">
        <v>362</v>
      </c>
      <c r="B841" s="2">
        <v>0</v>
      </c>
      <c r="C841" s="2">
        <v>0</v>
      </c>
      <c r="D841" s="2">
        <v>1.4630000000000001</v>
      </c>
      <c r="E841" s="2">
        <v>0</v>
      </c>
      <c r="F841" s="2">
        <v>0</v>
      </c>
      <c r="G841" s="2">
        <v>0</v>
      </c>
      <c r="H841" s="2">
        <v>0</v>
      </c>
      <c r="I841" s="2">
        <v>0</v>
      </c>
      <c r="J841" s="2">
        <v>0</v>
      </c>
      <c r="K841" s="2">
        <v>0</v>
      </c>
      <c r="L841" s="2">
        <v>0</v>
      </c>
      <c r="M841" s="2">
        <v>0</v>
      </c>
      <c r="N841" s="2">
        <v>0</v>
      </c>
    </row>
    <row r="842" spans="1:14" x14ac:dyDescent="0.25">
      <c r="A842" s="59" t="s">
        <v>67</v>
      </c>
      <c r="B842" s="2">
        <v>0</v>
      </c>
      <c r="C842" s="2">
        <v>0</v>
      </c>
      <c r="D842" s="2">
        <v>1.4630000000000001</v>
      </c>
      <c r="E842" s="2">
        <v>0</v>
      </c>
      <c r="F842" s="2">
        <v>0</v>
      </c>
      <c r="G842" s="2">
        <v>0</v>
      </c>
      <c r="H842" s="2">
        <v>0</v>
      </c>
      <c r="I842" s="2">
        <v>0</v>
      </c>
      <c r="J842" s="2">
        <v>0</v>
      </c>
      <c r="K842" s="2">
        <v>0</v>
      </c>
      <c r="L842" s="2">
        <v>0</v>
      </c>
      <c r="M842" s="2">
        <v>0</v>
      </c>
      <c r="N842" s="2">
        <v>0</v>
      </c>
    </row>
    <row r="843" spans="1:14" x14ac:dyDescent="0.25">
      <c r="A843" s="59" t="s">
        <v>366</v>
      </c>
      <c r="B843" s="2">
        <v>0</v>
      </c>
      <c r="C843" s="2">
        <v>0</v>
      </c>
      <c r="D843" s="2">
        <v>1.4630000000000001</v>
      </c>
      <c r="E843" s="2">
        <v>0</v>
      </c>
      <c r="F843" s="2">
        <v>0</v>
      </c>
      <c r="G843" s="2">
        <v>0</v>
      </c>
      <c r="H843" s="2">
        <v>0</v>
      </c>
      <c r="I843" s="2">
        <v>0</v>
      </c>
      <c r="J843" s="2">
        <v>0</v>
      </c>
      <c r="K843" s="2">
        <v>0</v>
      </c>
      <c r="L843" s="2">
        <v>0</v>
      </c>
      <c r="M843" s="2">
        <v>0</v>
      </c>
      <c r="N843" s="2">
        <v>0</v>
      </c>
    </row>
    <row r="844" spans="1:14" x14ac:dyDescent="0.25">
      <c r="A844" s="59" t="s">
        <v>251</v>
      </c>
      <c r="B844" s="2"/>
      <c r="C844" s="2"/>
      <c r="D844" s="2">
        <v>1.4630000000000001</v>
      </c>
      <c r="E844" s="2"/>
      <c r="F844" s="2"/>
      <c r="G844" s="2"/>
      <c r="H844" s="2"/>
      <c r="I844" s="2"/>
      <c r="J844" s="2"/>
      <c r="K844" s="2"/>
      <c r="L844" s="2"/>
      <c r="M844" s="2"/>
      <c r="N844" s="2"/>
    </row>
    <row r="845" spans="1:14" x14ac:dyDescent="0.25">
      <c r="A845" s="59" t="s">
        <v>220</v>
      </c>
      <c r="B845" s="2">
        <v>10909.3368375311</v>
      </c>
      <c r="C845" s="2">
        <v>0</v>
      </c>
      <c r="D845" s="2">
        <v>1.4630000000000001</v>
      </c>
      <c r="E845" s="2">
        <v>3636.4456125103679</v>
      </c>
      <c r="F845" s="2">
        <v>3116.9533821517439</v>
      </c>
      <c r="G845" s="2">
        <v>2727.334209382776</v>
      </c>
      <c r="H845" s="2">
        <v>2424.2970750069121</v>
      </c>
      <c r="I845" s="2">
        <v>2181.8673675062209</v>
      </c>
      <c r="J845" s="2">
        <v>2909.156490008294</v>
      </c>
      <c r="K845" s="2">
        <v>2493.562705721396</v>
      </c>
      <c r="L845" s="2">
        <v>2181.8673675062209</v>
      </c>
      <c r="M845" s="2">
        <v>1939.43766000553</v>
      </c>
      <c r="N845" s="2">
        <v>1745.4938940049769</v>
      </c>
    </row>
    <row r="846" spans="1:14" x14ac:dyDescent="0.25">
      <c r="A846" s="59" t="s">
        <v>165</v>
      </c>
      <c r="B846" s="2">
        <v>0</v>
      </c>
      <c r="C846" s="2">
        <v>0</v>
      </c>
      <c r="D846" s="2">
        <v>1.4630000000000001</v>
      </c>
      <c r="E846" s="2">
        <v>0</v>
      </c>
      <c r="F846" s="2">
        <v>0</v>
      </c>
      <c r="G846" s="2">
        <v>0</v>
      </c>
      <c r="H846" s="2">
        <v>0</v>
      </c>
      <c r="I846" s="2">
        <v>0</v>
      </c>
      <c r="J846" s="2">
        <v>0</v>
      </c>
      <c r="K846" s="2">
        <v>0</v>
      </c>
      <c r="L846" s="2">
        <v>0</v>
      </c>
      <c r="M846" s="2">
        <v>0</v>
      </c>
      <c r="N846" s="2">
        <v>0</v>
      </c>
    </row>
    <row r="847" spans="1:14" x14ac:dyDescent="0.25">
      <c r="A847" s="59" t="s">
        <v>375</v>
      </c>
      <c r="B847" s="2">
        <v>0</v>
      </c>
      <c r="C847" s="2">
        <v>0</v>
      </c>
      <c r="D847" s="2">
        <v>1.4630000000000001</v>
      </c>
      <c r="E847" s="2">
        <v>0</v>
      </c>
      <c r="F847" s="2">
        <v>0</v>
      </c>
      <c r="G847" s="2">
        <v>0</v>
      </c>
      <c r="H847" s="2">
        <v>0</v>
      </c>
      <c r="I847" s="2">
        <v>0</v>
      </c>
      <c r="J847" s="2">
        <v>0</v>
      </c>
      <c r="K847" s="2">
        <v>0</v>
      </c>
      <c r="L847" s="2">
        <v>0</v>
      </c>
      <c r="M847" s="2">
        <v>0</v>
      </c>
      <c r="N847" s="2">
        <v>0</v>
      </c>
    </row>
    <row r="848" spans="1:14" x14ac:dyDescent="0.25">
      <c r="A848" s="59" t="s">
        <v>300</v>
      </c>
      <c r="B848" s="2">
        <v>0</v>
      </c>
      <c r="C848" s="2">
        <v>0</v>
      </c>
      <c r="D848" s="2">
        <v>1.4630000000000001</v>
      </c>
      <c r="E848" s="2">
        <v>0</v>
      </c>
      <c r="F848" s="2">
        <v>0</v>
      </c>
      <c r="G848" s="2">
        <v>0</v>
      </c>
      <c r="H848" s="2">
        <v>0</v>
      </c>
      <c r="I848" s="2">
        <v>0</v>
      </c>
      <c r="J848" s="2">
        <v>0</v>
      </c>
      <c r="K848" s="2">
        <v>0</v>
      </c>
      <c r="L848" s="2">
        <v>0</v>
      </c>
      <c r="M848" s="2">
        <v>0</v>
      </c>
      <c r="N848" s="2">
        <v>0</v>
      </c>
    </row>
    <row r="849" spans="1:14" x14ac:dyDescent="0.25">
      <c r="A849" s="59" t="s">
        <v>379</v>
      </c>
      <c r="B849" s="2"/>
      <c r="C849" s="2"/>
      <c r="D849" s="2">
        <v>1.4630000000000001</v>
      </c>
      <c r="E849" s="2"/>
      <c r="F849" s="2"/>
      <c r="G849" s="2"/>
      <c r="H849" s="2"/>
      <c r="I849" s="2"/>
      <c r="J849" s="2"/>
      <c r="K849" s="2"/>
      <c r="L849" s="2"/>
      <c r="M849" s="2"/>
      <c r="N849" s="2"/>
    </row>
    <row r="850" spans="1:14" x14ac:dyDescent="0.25">
      <c r="A850" s="59" t="s">
        <v>301</v>
      </c>
      <c r="B850" s="2">
        <v>0</v>
      </c>
      <c r="C850" s="2">
        <v>0</v>
      </c>
      <c r="D850" s="2">
        <v>1.4630000000000001</v>
      </c>
      <c r="E850" s="2">
        <v>0</v>
      </c>
      <c r="F850" s="2">
        <v>0</v>
      </c>
      <c r="G850" s="2">
        <v>0</v>
      </c>
      <c r="H850" s="2">
        <v>0</v>
      </c>
      <c r="I850" s="2">
        <v>0</v>
      </c>
      <c r="J850" s="2">
        <v>0</v>
      </c>
      <c r="K850" s="2">
        <v>0</v>
      </c>
      <c r="L850" s="2">
        <v>0</v>
      </c>
      <c r="M850" s="2">
        <v>0</v>
      </c>
      <c r="N850" s="2">
        <v>0</v>
      </c>
    </row>
    <row r="851" spans="1:14" x14ac:dyDescent="0.25">
      <c r="A851" s="59" t="s">
        <v>384</v>
      </c>
      <c r="B851" s="2">
        <v>0</v>
      </c>
      <c r="C851" s="2">
        <v>0</v>
      </c>
      <c r="D851" s="2">
        <v>1.4630000000000001</v>
      </c>
      <c r="E851" s="2">
        <v>0</v>
      </c>
      <c r="F851" s="2">
        <v>0</v>
      </c>
      <c r="G851" s="2">
        <v>0</v>
      </c>
      <c r="H851" s="2">
        <v>0</v>
      </c>
      <c r="I851" s="2">
        <v>0</v>
      </c>
      <c r="J851" s="2">
        <v>0</v>
      </c>
      <c r="K851" s="2">
        <v>0</v>
      </c>
      <c r="L851" s="2">
        <v>0</v>
      </c>
      <c r="M851" s="2">
        <v>0</v>
      </c>
      <c r="N851" s="2">
        <v>0</v>
      </c>
    </row>
    <row r="852" spans="1:14" x14ac:dyDescent="0.25">
      <c r="A852" s="59" t="s">
        <v>302</v>
      </c>
      <c r="B852" s="2">
        <v>0</v>
      </c>
      <c r="C852" s="2">
        <v>0</v>
      </c>
      <c r="D852" s="2">
        <v>1.4630000000000001</v>
      </c>
      <c r="E852" s="2">
        <v>0</v>
      </c>
      <c r="F852" s="2">
        <v>0</v>
      </c>
      <c r="G852" s="2">
        <v>0</v>
      </c>
      <c r="H852" s="2">
        <v>0</v>
      </c>
      <c r="I852" s="2">
        <v>0</v>
      </c>
      <c r="J852" s="2">
        <v>0</v>
      </c>
      <c r="K852" s="2">
        <v>0</v>
      </c>
      <c r="L852" s="2">
        <v>0</v>
      </c>
      <c r="M852" s="2">
        <v>0</v>
      </c>
      <c r="N852" s="2">
        <v>0</v>
      </c>
    </row>
    <row r="853" spans="1:14" x14ac:dyDescent="0.25">
      <c r="A853" s="59" t="s">
        <v>226</v>
      </c>
      <c r="B853" s="2">
        <v>0</v>
      </c>
      <c r="C853" s="2">
        <v>0</v>
      </c>
      <c r="D853" s="2">
        <v>1.4630000000000001</v>
      </c>
      <c r="E853" s="2">
        <v>0</v>
      </c>
      <c r="F853" s="2">
        <v>0</v>
      </c>
      <c r="G853" s="2">
        <v>0</v>
      </c>
      <c r="H853" s="2">
        <v>0</v>
      </c>
      <c r="I853" s="2">
        <v>0</v>
      </c>
      <c r="J853" s="2">
        <v>0</v>
      </c>
      <c r="K853" s="2">
        <v>0</v>
      </c>
      <c r="L853" s="2">
        <v>0</v>
      </c>
      <c r="M853" s="2">
        <v>0</v>
      </c>
      <c r="N853" s="2">
        <v>0</v>
      </c>
    </row>
    <row r="854" spans="1:14" x14ac:dyDescent="0.25">
      <c r="A854" s="59" t="s">
        <v>303</v>
      </c>
      <c r="B854" s="2">
        <v>0</v>
      </c>
      <c r="C854" s="2">
        <v>0</v>
      </c>
      <c r="D854" s="2">
        <v>1.4630000000000001</v>
      </c>
      <c r="E854" s="2">
        <v>0</v>
      </c>
      <c r="F854" s="2">
        <v>0</v>
      </c>
      <c r="G854" s="2">
        <v>0</v>
      </c>
      <c r="H854" s="2">
        <v>0</v>
      </c>
      <c r="I854" s="2">
        <v>0</v>
      </c>
      <c r="J854" s="2">
        <v>0</v>
      </c>
      <c r="K854" s="2">
        <v>0</v>
      </c>
      <c r="L854" s="2">
        <v>0</v>
      </c>
      <c r="M854" s="2">
        <v>0</v>
      </c>
      <c r="N854" s="2">
        <v>0</v>
      </c>
    </row>
    <row r="855" spans="1:14" x14ac:dyDescent="0.25">
      <c r="A855" s="59" t="s">
        <v>133</v>
      </c>
      <c r="B855" s="2">
        <v>0</v>
      </c>
      <c r="C855" s="2">
        <v>0</v>
      </c>
      <c r="D855" s="2">
        <v>1.4630000000000001</v>
      </c>
      <c r="E855" s="2">
        <v>0</v>
      </c>
      <c r="F855" s="2">
        <v>0</v>
      </c>
      <c r="G855" s="2">
        <v>0</v>
      </c>
      <c r="H855" s="2">
        <v>0</v>
      </c>
      <c r="I855" s="2">
        <v>0</v>
      </c>
      <c r="J855" s="2">
        <v>0</v>
      </c>
      <c r="K855" s="2">
        <v>0</v>
      </c>
      <c r="L855" s="2">
        <v>0</v>
      </c>
      <c r="M855" s="2">
        <v>0</v>
      </c>
      <c r="N855" s="2">
        <v>0</v>
      </c>
    </row>
    <row r="856" spans="1:14" x14ac:dyDescent="0.25">
      <c r="A856" s="59" t="s">
        <v>304</v>
      </c>
      <c r="B856" s="2">
        <v>0</v>
      </c>
      <c r="C856" s="2">
        <v>0</v>
      </c>
      <c r="D856" s="2">
        <v>1.4630000000000001</v>
      </c>
      <c r="E856" s="2">
        <v>0</v>
      </c>
      <c r="F856" s="2">
        <v>0</v>
      </c>
      <c r="G856" s="2">
        <v>0</v>
      </c>
      <c r="H856" s="2">
        <v>0</v>
      </c>
      <c r="I856" s="2">
        <v>0</v>
      </c>
      <c r="J856" s="2">
        <v>0</v>
      </c>
      <c r="K856" s="2">
        <v>0</v>
      </c>
      <c r="L856" s="2">
        <v>0</v>
      </c>
      <c r="M856" s="2">
        <v>0</v>
      </c>
      <c r="N856" s="2">
        <v>0</v>
      </c>
    </row>
    <row r="857" spans="1:14" x14ac:dyDescent="0.25">
      <c r="A857" s="59" t="s">
        <v>601</v>
      </c>
      <c r="B857" s="2">
        <v>0</v>
      </c>
      <c r="C857" s="2">
        <v>0</v>
      </c>
      <c r="D857" s="2">
        <v>1.4630000000000001</v>
      </c>
      <c r="E857" s="2">
        <v>0</v>
      </c>
      <c r="F857" s="2">
        <v>0</v>
      </c>
      <c r="G857" s="2">
        <v>0</v>
      </c>
      <c r="H857" s="2">
        <v>0</v>
      </c>
      <c r="I857" s="2">
        <v>0</v>
      </c>
      <c r="J857" s="2">
        <v>0</v>
      </c>
      <c r="K857" s="2">
        <v>0</v>
      </c>
      <c r="L857" s="2">
        <v>0</v>
      </c>
      <c r="M857" s="2">
        <v>0</v>
      </c>
      <c r="N857" s="2">
        <v>0</v>
      </c>
    </row>
    <row r="858" spans="1:14" x14ac:dyDescent="0.25">
      <c r="A858" s="59" t="s">
        <v>306</v>
      </c>
      <c r="B858" s="2"/>
      <c r="C858" s="2"/>
      <c r="D858" s="2">
        <v>1.4630000000000001</v>
      </c>
      <c r="E858" s="2"/>
      <c r="F858" s="2"/>
      <c r="G858" s="2"/>
      <c r="H858" s="2"/>
      <c r="I858" s="2"/>
      <c r="J858" s="2"/>
      <c r="K858" s="2"/>
      <c r="L858" s="2"/>
      <c r="M858" s="2"/>
      <c r="N858" s="2"/>
    </row>
    <row r="859" spans="1:14" x14ac:dyDescent="0.25">
      <c r="A859" s="59" t="s">
        <v>605</v>
      </c>
      <c r="B859" s="2">
        <v>0</v>
      </c>
      <c r="C859" s="2">
        <v>0</v>
      </c>
      <c r="D859" s="2">
        <v>1.4630000000000001</v>
      </c>
      <c r="E859" s="2">
        <v>0</v>
      </c>
      <c r="F859" s="2">
        <v>0</v>
      </c>
      <c r="G859" s="2">
        <v>0</v>
      </c>
      <c r="H859" s="2">
        <v>0</v>
      </c>
      <c r="I859" s="2">
        <v>0</v>
      </c>
      <c r="J859" s="2">
        <v>0</v>
      </c>
      <c r="K859" s="2">
        <v>0</v>
      </c>
      <c r="L859" s="2">
        <v>0</v>
      </c>
      <c r="M859" s="2">
        <v>0</v>
      </c>
      <c r="N859" s="2">
        <v>0</v>
      </c>
    </row>
    <row r="860" spans="1:14" x14ac:dyDescent="0.25">
      <c r="A860" s="59" t="s">
        <v>308</v>
      </c>
      <c r="B860" s="2">
        <v>0</v>
      </c>
      <c r="C860" s="2">
        <v>0</v>
      </c>
      <c r="D860" s="2">
        <v>1.4630000000000001</v>
      </c>
      <c r="E860" s="2">
        <v>0</v>
      </c>
      <c r="F860" s="2">
        <v>0</v>
      </c>
      <c r="G860" s="2">
        <v>0</v>
      </c>
      <c r="H860" s="2">
        <v>0</v>
      </c>
      <c r="I860" s="2">
        <v>0</v>
      </c>
      <c r="J860" s="2">
        <v>0</v>
      </c>
      <c r="K860" s="2">
        <v>0</v>
      </c>
      <c r="L860" s="2">
        <v>0</v>
      </c>
      <c r="M860" s="2">
        <v>0</v>
      </c>
      <c r="N860" s="2">
        <v>0</v>
      </c>
    </row>
    <row r="861" spans="1:14" x14ac:dyDescent="0.25">
      <c r="A861" s="59" t="s">
        <v>232</v>
      </c>
      <c r="B861" s="2">
        <v>0</v>
      </c>
      <c r="C861" s="2">
        <v>0</v>
      </c>
      <c r="D861" s="2">
        <v>1.4630000000000001</v>
      </c>
      <c r="E861" s="2">
        <v>0</v>
      </c>
      <c r="F861" s="2">
        <v>0</v>
      </c>
      <c r="G861" s="2">
        <v>0</v>
      </c>
      <c r="H861" s="2">
        <v>0</v>
      </c>
      <c r="I861" s="2">
        <v>0</v>
      </c>
      <c r="J861" s="2">
        <v>0</v>
      </c>
      <c r="K861" s="2">
        <v>0</v>
      </c>
      <c r="L861" s="2">
        <v>0</v>
      </c>
      <c r="M861" s="2">
        <v>0</v>
      </c>
      <c r="N861" s="2">
        <v>0</v>
      </c>
    </row>
    <row r="862" spans="1:14" x14ac:dyDescent="0.25">
      <c r="A862" s="59" t="s">
        <v>309</v>
      </c>
      <c r="B862" s="2"/>
      <c r="C862" s="2"/>
      <c r="D862" s="2">
        <v>1.4630000000000001</v>
      </c>
      <c r="E862" s="2"/>
      <c r="F862" s="2"/>
      <c r="G862" s="2"/>
      <c r="H862" s="2"/>
      <c r="I862" s="2"/>
      <c r="J862" s="2"/>
      <c r="K862" s="2"/>
      <c r="L862" s="2"/>
      <c r="M862" s="2"/>
      <c r="N862" s="2"/>
    </row>
    <row r="863" spans="1:14" x14ac:dyDescent="0.25">
      <c r="A863" s="59" t="s">
        <v>234</v>
      </c>
      <c r="B863" s="2">
        <v>0</v>
      </c>
      <c r="C863" s="2">
        <v>0</v>
      </c>
      <c r="D863" s="2">
        <v>1.4630000000000001</v>
      </c>
      <c r="E863" s="2">
        <v>0</v>
      </c>
      <c r="F863" s="2">
        <v>0</v>
      </c>
      <c r="G863" s="2">
        <v>0</v>
      </c>
      <c r="H863" s="2">
        <v>0</v>
      </c>
      <c r="I863" s="2">
        <v>0</v>
      </c>
      <c r="J863" s="2">
        <v>0</v>
      </c>
      <c r="K863" s="2">
        <v>0</v>
      </c>
      <c r="L863" s="2">
        <v>0</v>
      </c>
      <c r="M863" s="2">
        <v>0</v>
      </c>
      <c r="N863" s="2">
        <v>0</v>
      </c>
    </row>
    <row r="864" spans="1:14" x14ac:dyDescent="0.25">
      <c r="A864" s="59" t="s">
        <v>310</v>
      </c>
      <c r="B864" s="2"/>
      <c r="C864" s="2"/>
      <c r="D864" s="2">
        <v>1.4630000000000001</v>
      </c>
      <c r="E864" s="2"/>
      <c r="F864" s="2"/>
      <c r="G864" s="2"/>
      <c r="H864" s="2"/>
      <c r="I864" s="2"/>
      <c r="J864" s="2"/>
      <c r="K864" s="2"/>
      <c r="L864" s="2"/>
      <c r="M864" s="2"/>
      <c r="N864" s="2"/>
    </row>
    <row r="865" spans="1:14" x14ac:dyDescent="0.25">
      <c r="A865" s="59" t="s">
        <v>238</v>
      </c>
      <c r="B865" s="2">
        <v>0</v>
      </c>
      <c r="C865" s="2">
        <v>0</v>
      </c>
      <c r="D865" s="2">
        <v>1.4630000000000001</v>
      </c>
      <c r="E865" s="2">
        <v>0</v>
      </c>
      <c r="F865" s="2">
        <v>0</v>
      </c>
      <c r="G865" s="2">
        <v>0</v>
      </c>
      <c r="H865" s="2">
        <v>0</v>
      </c>
      <c r="I865" s="2">
        <v>0</v>
      </c>
      <c r="J865" s="2">
        <v>0</v>
      </c>
      <c r="K865" s="2">
        <v>0</v>
      </c>
      <c r="L865" s="2">
        <v>0</v>
      </c>
      <c r="M865" s="2">
        <v>0</v>
      </c>
      <c r="N865" s="2">
        <v>0</v>
      </c>
    </row>
    <row r="866" spans="1:14" x14ac:dyDescent="0.25">
      <c r="A866" s="59" t="s">
        <v>311</v>
      </c>
      <c r="B866" s="2"/>
      <c r="C866" s="2"/>
      <c r="D866" s="2">
        <v>1.4630000000000001</v>
      </c>
      <c r="E866" s="2"/>
      <c r="F866" s="2"/>
      <c r="G866" s="2"/>
      <c r="H866" s="2"/>
      <c r="I866" s="2"/>
      <c r="J866" s="2"/>
      <c r="K866" s="2"/>
      <c r="L866" s="2"/>
      <c r="M866" s="2"/>
      <c r="N866" s="2"/>
    </row>
    <row r="867" spans="1:14" x14ac:dyDescent="0.25">
      <c r="A867" s="59" t="s">
        <v>261</v>
      </c>
      <c r="B867" s="2"/>
      <c r="C867" s="2"/>
      <c r="D867" s="2">
        <v>1.4630000000000001</v>
      </c>
      <c r="E867" s="2"/>
      <c r="F867" s="2"/>
      <c r="G867" s="2"/>
      <c r="H867" s="2"/>
      <c r="I867" s="2"/>
      <c r="J867" s="2"/>
      <c r="K867" s="2"/>
      <c r="L867" s="2"/>
      <c r="M867" s="2"/>
      <c r="N867" s="2"/>
    </row>
    <row r="868" spans="1:14" x14ac:dyDescent="0.25">
      <c r="A868" s="59" t="s">
        <v>312</v>
      </c>
      <c r="B868" s="2"/>
      <c r="C868" s="2"/>
      <c r="D868" s="2">
        <v>1.4630000000000001</v>
      </c>
      <c r="E868" s="2"/>
      <c r="F868" s="2"/>
      <c r="G868" s="2"/>
      <c r="H868" s="2"/>
      <c r="I868" s="2"/>
      <c r="J868" s="2"/>
      <c r="K868" s="2"/>
      <c r="L868" s="2"/>
      <c r="M868" s="2"/>
      <c r="N868" s="2"/>
    </row>
    <row r="869" spans="1:14" x14ac:dyDescent="0.25">
      <c r="A869" s="59" t="s">
        <v>262</v>
      </c>
      <c r="B869" s="2"/>
      <c r="C869" s="2"/>
      <c r="D869" s="2">
        <v>1.4630000000000001</v>
      </c>
      <c r="E869" s="2"/>
      <c r="F869" s="2"/>
      <c r="G869" s="2"/>
      <c r="H869" s="2"/>
      <c r="I869" s="2"/>
      <c r="J869" s="2"/>
      <c r="K869" s="2"/>
      <c r="L869" s="2"/>
      <c r="M869" s="2"/>
      <c r="N869" s="2"/>
    </row>
    <row r="870" spans="1:14" x14ac:dyDescent="0.25">
      <c r="A870" s="59" t="s">
        <v>313</v>
      </c>
      <c r="B870" s="2"/>
      <c r="C870" s="2"/>
      <c r="D870" s="2">
        <v>1.4630000000000001</v>
      </c>
      <c r="E870" s="2"/>
      <c r="F870" s="2"/>
      <c r="G870" s="2"/>
      <c r="H870" s="2"/>
      <c r="I870" s="2"/>
      <c r="J870" s="2"/>
      <c r="K870" s="2"/>
      <c r="L870" s="2"/>
      <c r="M870" s="2"/>
      <c r="N870" s="2"/>
    </row>
    <row r="871" spans="1:14" x14ac:dyDescent="0.25">
      <c r="A871" s="59" t="s">
        <v>245</v>
      </c>
      <c r="B871" s="2">
        <v>0</v>
      </c>
      <c r="C871" s="2">
        <v>0</v>
      </c>
      <c r="D871" s="2">
        <v>1.4630000000000001</v>
      </c>
      <c r="E871" s="2">
        <v>0</v>
      </c>
      <c r="F871" s="2">
        <v>0</v>
      </c>
      <c r="G871" s="2">
        <v>0</v>
      </c>
      <c r="H871" s="2">
        <v>0</v>
      </c>
      <c r="I871" s="2">
        <v>0</v>
      </c>
      <c r="J871" s="2">
        <v>0</v>
      </c>
      <c r="K871" s="2">
        <v>0</v>
      </c>
      <c r="L871" s="2">
        <v>0</v>
      </c>
      <c r="M871" s="2">
        <v>0</v>
      </c>
      <c r="N871" s="2">
        <v>0</v>
      </c>
    </row>
    <row r="872" spans="1:14" x14ac:dyDescent="0.25">
      <c r="A872" s="59" t="s">
        <v>314</v>
      </c>
      <c r="B872" s="2"/>
      <c r="C872" s="2"/>
      <c r="D872" s="2">
        <v>1.4630000000000001</v>
      </c>
      <c r="E872" s="2"/>
      <c r="F872" s="2"/>
      <c r="G872" s="2"/>
      <c r="H872" s="2"/>
      <c r="I872" s="2"/>
      <c r="J872" s="2"/>
      <c r="K872" s="2"/>
      <c r="L872" s="2"/>
      <c r="M872" s="2"/>
      <c r="N872" s="2"/>
    </row>
    <row r="873" spans="1:14" x14ac:dyDescent="0.25">
      <c r="A873" s="59" t="s">
        <v>250</v>
      </c>
      <c r="B873" s="2"/>
      <c r="C873" s="2"/>
      <c r="D873" s="2">
        <v>1.4630000000000001</v>
      </c>
      <c r="E873" s="2"/>
      <c r="F873" s="2"/>
      <c r="G873" s="2"/>
      <c r="H873" s="2"/>
      <c r="I873" s="2"/>
      <c r="J873" s="2"/>
      <c r="K873" s="2"/>
      <c r="L873" s="2"/>
      <c r="M873" s="2"/>
      <c r="N873" s="2"/>
    </row>
    <row r="874" spans="1:14" x14ac:dyDescent="0.25">
      <c r="A874" s="59" t="s">
        <v>315</v>
      </c>
      <c r="B874" s="2"/>
      <c r="C874" s="2"/>
      <c r="D874" s="2">
        <v>1.4630000000000001</v>
      </c>
      <c r="E874" s="2"/>
      <c r="F874" s="2"/>
      <c r="G874" s="2"/>
      <c r="H874" s="2"/>
      <c r="I874" s="2"/>
      <c r="J874" s="2"/>
      <c r="K874" s="2"/>
      <c r="L874" s="2"/>
      <c r="M874" s="2"/>
      <c r="N874" s="2"/>
    </row>
    <row r="875" spans="1:14" x14ac:dyDescent="0.25">
      <c r="A875" s="59" t="s">
        <v>341</v>
      </c>
      <c r="B875" s="2"/>
      <c r="C875" s="2"/>
      <c r="D875" s="2">
        <v>1.4630000000000001</v>
      </c>
      <c r="E875" s="2"/>
      <c r="F875" s="2"/>
      <c r="G875" s="2"/>
      <c r="H875" s="2"/>
      <c r="I875" s="2"/>
      <c r="J875" s="2"/>
      <c r="K875" s="2"/>
      <c r="L875" s="2"/>
      <c r="M875" s="2"/>
      <c r="N875" s="2"/>
    </row>
    <row r="876" spans="1:14" x14ac:dyDescent="0.25">
      <c r="A876" s="59" t="s">
        <v>187</v>
      </c>
      <c r="B876" s="2"/>
      <c r="C876" s="2"/>
      <c r="D876" s="2">
        <v>1.4630000000000001</v>
      </c>
      <c r="E876" s="2"/>
      <c r="F876" s="2"/>
      <c r="G876" s="2"/>
      <c r="H876" s="2"/>
      <c r="I876" s="2"/>
      <c r="J876" s="2"/>
      <c r="K876" s="2"/>
      <c r="L876" s="2"/>
      <c r="M876" s="2"/>
      <c r="N876" s="2"/>
    </row>
    <row r="877" spans="1:14" x14ac:dyDescent="0.25">
      <c r="A877" s="59" t="s">
        <v>213</v>
      </c>
      <c r="B877" s="2">
        <v>0</v>
      </c>
      <c r="C877" s="2">
        <v>0</v>
      </c>
      <c r="D877" s="2">
        <v>1.4630000000000001</v>
      </c>
      <c r="E877" s="2">
        <v>0</v>
      </c>
      <c r="F877" s="2">
        <v>0</v>
      </c>
      <c r="G877" s="2">
        <v>0</v>
      </c>
      <c r="H877" s="2">
        <v>0</v>
      </c>
      <c r="I877" s="2">
        <v>0</v>
      </c>
      <c r="J877" s="2">
        <v>0</v>
      </c>
      <c r="K877" s="2">
        <v>0</v>
      </c>
      <c r="L877" s="2">
        <v>0</v>
      </c>
      <c r="M877" s="2">
        <v>0</v>
      </c>
      <c r="N877" s="2">
        <v>0</v>
      </c>
    </row>
    <row r="878" spans="1:14" x14ac:dyDescent="0.25">
      <c r="A878" s="59" t="s">
        <v>316</v>
      </c>
      <c r="B878" s="2"/>
      <c r="C878" s="2"/>
      <c r="D878" s="2">
        <v>1.4630000000000001</v>
      </c>
      <c r="E878" s="2"/>
      <c r="F878" s="2"/>
      <c r="G878" s="2"/>
      <c r="H878" s="2"/>
      <c r="I878" s="2"/>
      <c r="J878" s="2"/>
      <c r="K878" s="2"/>
      <c r="L878" s="2"/>
      <c r="M878" s="2"/>
      <c r="N878" s="2"/>
    </row>
    <row r="879" spans="1:14" x14ac:dyDescent="0.25">
      <c r="A879" s="59" t="s">
        <v>215</v>
      </c>
      <c r="B879" s="2">
        <v>0</v>
      </c>
      <c r="C879" s="2">
        <v>0</v>
      </c>
      <c r="D879" s="2">
        <v>1.4630000000000001</v>
      </c>
      <c r="E879" s="2">
        <v>0</v>
      </c>
      <c r="F879" s="2">
        <v>0</v>
      </c>
      <c r="G879" s="2">
        <v>0</v>
      </c>
      <c r="H879" s="2">
        <v>0</v>
      </c>
      <c r="I879" s="2">
        <v>0</v>
      </c>
      <c r="J879" s="2">
        <v>0</v>
      </c>
      <c r="K879" s="2">
        <v>0</v>
      </c>
      <c r="L879" s="2">
        <v>0</v>
      </c>
      <c r="M879" s="2">
        <v>0</v>
      </c>
      <c r="N879" s="2">
        <v>0</v>
      </c>
    </row>
    <row r="880" spans="1:14" x14ac:dyDescent="0.25">
      <c r="A880" s="59" t="s">
        <v>166</v>
      </c>
      <c r="B880" s="2"/>
      <c r="C880" s="2"/>
      <c r="D880" s="2">
        <v>1.4630000000000001</v>
      </c>
      <c r="E880" s="2"/>
      <c r="F880" s="2"/>
      <c r="G880" s="2"/>
      <c r="H880" s="2"/>
      <c r="I880" s="2"/>
      <c r="J880" s="2"/>
      <c r="K880" s="2"/>
      <c r="L880" s="2"/>
      <c r="M880" s="2"/>
      <c r="N880" s="2"/>
    </row>
    <row r="881" spans="1:14" x14ac:dyDescent="0.25">
      <c r="A881" s="59" t="s">
        <v>69</v>
      </c>
      <c r="B881" s="2">
        <v>0</v>
      </c>
      <c r="C881" s="2">
        <v>0</v>
      </c>
      <c r="D881" s="2">
        <v>1.4630000000000001</v>
      </c>
      <c r="E881" s="2">
        <v>0</v>
      </c>
      <c r="F881" s="2">
        <v>0</v>
      </c>
      <c r="G881" s="2">
        <v>0</v>
      </c>
      <c r="H881" s="2">
        <v>0</v>
      </c>
      <c r="I881" s="2">
        <v>0</v>
      </c>
      <c r="J881" s="2">
        <v>0</v>
      </c>
      <c r="K881" s="2">
        <v>0</v>
      </c>
      <c r="L881" s="2">
        <v>0</v>
      </c>
      <c r="M881" s="2">
        <v>0</v>
      </c>
      <c r="N881" s="2">
        <v>0</v>
      </c>
    </row>
    <row r="882" spans="1:14" x14ac:dyDescent="0.25">
      <c r="A882" s="59" t="s">
        <v>320</v>
      </c>
      <c r="B882" s="2"/>
      <c r="C882" s="2"/>
      <c r="D882" s="2">
        <v>1.4630000000000001</v>
      </c>
      <c r="E882" s="2"/>
      <c r="F882" s="2"/>
      <c r="G882" s="2"/>
      <c r="H882" s="2"/>
      <c r="I882" s="2"/>
      <c r="J882" s="2"/>
      <c r="K882" s="2"/>
      <c r="L882" s="2"/>
      <c r="M882" s="2"/>
      <c r="N882" s="2"/>
    </row>
    <row r="883" spans="1:14" x14ac:dyDescent="0.25">
      <c r="A883" s="59" t="s">
        <v>217</v>
      </c>
      <c r="B883" s="2">
        <v>0</v>
      </c>
      <c r="C883" s="2">
        <v>0</v>
      </c>
      <c r="D883" s="2">
        <v>1.4630000000000001</v>
      </c>
      <c r="E883" s="2">
        <v>0</v>
      </c>
      <c r="F883" s="2">
        <v>0</v>
      </c>
      <c r="G883" s="2">
        <v>0</v>
      </c>
      <c r="H883" s="2">
        <v>0</v>
      </c>
      <c r="I883" s="2">
        <v>0</v>
      </c>
      <c r="J883" s="2">
        <v>0</v>
      </c>
      <c r="K883" s="2">
        <v>0</v>
      </c>
      <c r="L883" s="2">
        <v>0</v>
      </c>
      <c r="M883" s="2">
        <v>0</v>
      </c>
      <c r="N883" s="2">
        <v>0</v>
      </c>
    </row>
    <row r="884" spans="1:14" x14ac:dyDescent="0.25">
      <c r="A884" s="59" t="s">
        <v>321</v>
      </c>
      <c r="B884" s="2"/>
      <c r="C884" s="2"/>
      <c r="D884" s="2">
        <v>1.4630000000000001</v>
      </c>
      <c r="E884" s="2"/>
      <c r="F884" s="2"/>
      <c r="G884" s="2"/>
      <c r="H884" s="2"/>
      <c r="I884" s="2"/>
      <c r="J884" s="2"/>
      <c r="K884" s="2"/>
      <c r="L884" s="2"/>
      <c r="M884" s="2"/>
      <c r="N884" s="2"/>
    </row>
    <row r="885" spans="1:14" x14ac:dyDescent="0.25">
      <c r="A885" s="59" t="s">
        <v>367</v>
      </c>
      <c r="B885" s="2">
        <v>0</v>
      </c>
      <c r="C885" s="2">
        <v>0</v>
      </c>
      <c r="D885" s="2">
        <v>1.4630000000000001</v>
      </c>
      <c r="E885" s="2">
        <v>0</v>
      </c>
      <c r="F885" s="2">
        <v>0</v>
      </c>
      <c r="G885" s="2">
        <v>0</v>
      </c>
      <c r="H885" s="2">
        <v>0</v>
      </c>
      <c r="I885" s="2">
        <v>0</v>
      </c>
      <c r="J885" s="2">
        <v>0</v>
      </c>
      <c r="K885" s="2">
        <v>0</v>
      </c>
      <c r="L885" s="2">
        <v>0</v>
      </c>
      <c r="M885" s="2">
        <v>0</v>
      </c>
      <c r="N885" s="2">
        <v>0</v>
      </c>
    </row>
    <row r="886" spans="1:14" x14ac:dyDescent="0.25">
      <c r="A886" s="59" t="s">
        <v>252</v>
      </c>
      <c r="B886" s="2"/>
      <c r="C886" s="2"/>
      <c r="D886" s="2">
        <v>1.4630000000000001</v>
      </c>
      <c r="E886" s="2"/>
      <c r="F886" s="2"/>
      <c r="G886" s="2"/>
      <c r="H886" s="2"/>
      <c r="I886" s="2"/>
      <c r="J886" s="2"/>
      <c r="K886" s="2"/>
      <c r="L886" s="2"/>
      <c r="M886" s="2"/>
      <c r="N886" s="2"/>
    </row>
    <row r="887" spans="1:14" x14ac:dyDescent="0.25">
      <c r="A887" s="59" t="s">
        <v>258</v>
      </c>
      <c r="B887" s="2"/>
      <c r="C887" s="2"/>
      <c r="D887" s="2">
        <v>1.4630000000000001</v>
      </c>
      <c r="E887" s="2"/>
      <c r="F887" s="2"/>
      <c r="G887" s="2"/>
      <c r="H887" s="2"/>
      <c r="I887" s="2"/>
      <c r="J887" s="2"/>
      <c r="K887" s="2"/>
      <c r="L887" s="2"/>
      <c r="M887" s="2"/>
      <c r="N887" s="2"/>
    </row>
    <row r="888" spans="1:14" x14ac:dyDescent="0.25">
      <c r="A888" s="59" t="s">
        <v>132</v>
      </c>
      <c r="B888" s="2">
        <v>0</v>
      </c>
      <c r="C888" s="2">
        <v>0</v>
      </c>
      <c r="D888" s="2">
        <v>1.4630000000000001</v>
      </c>
      <c r="E888" s="2">
        <v>0</v>
      </c>
      <c r="F888" s="2">
        <v>0</v>
      </c>
      <c r="G888" s="2">
        <v>0</v>
      </c>
      <c r="H888" s="2">
        <v>0</v>
      </c>
      <c r="I888" s="2">
        <v>0</v>
      </c>
      <c r="J888" s="2">
        <v>0</v>
      </c>
      <c r="K888" s="2">
        <v>0</v>
      </c>
      <c r="L888" s="2">
        <v>0</v>
      </c>
      <c r="M888" s="2">
        <v>0</v>
      </c>
      <c r="N888" s="2">
        <v>0</v>
      </c>
    </row>
    <row r="889" spans="1:14" x14ac:dyDescent="0.25">
      <c r="A889" s="59" t="s">
        <v>221</v>
      </c>
      <c r="B889" s="2">
        <v>0</v>
      </c>
      <c r="C889" s="2">
        <v>0</v>
      </c>
      <c r="D889" s="2">
        <v>1.4630000000000001</v>
      </c>
      <c r="E889" s="2">
        <v>0</v>
      </c>
      <c r="F889" s="2">
        <v>0</v>
      </c>
      <c r="G889" s="2">
        <v>0</v>
      </c>
      <c r="H889" s="2">
        <v>0</v>
      </c>
      <c r="I889" s="2">
        <v>0</v>
      </c>
      <c r="J889" s="2">
        <v>0</v>
      </c>
      <c r="K889" s="2">
        <v>0</v>
      </c>
      <c r="L889" s="2">
        <v>0</v>
      </c>
      <c r="M889" s="2">
        <v>0</v>
      </c>
      <c r="N889" s="2">
        <v>0</v>
      </c>
    </row>
    <row r="890" spans="1:14" x14ac:dyDescent="0.25">
      <c r="A890" s="59" t="s">
        <v>191</v>
      </c>
      <c r="B890" s="2">
        <v>0</v>
      </c>
      <c r="C890" s="2">
        <v>0</v>
      </c>
      <c r="D890" s="2">
        <v>1.4630000000000001</v>
      </c>
      <c r="E890" s="2">
        <v>0</v>
      </c>
      <c r="F890" s="2">
        <v>0</v>
      </c>
      <c r="G890" s="2">
        <v>0</v>
      </c>
      <c r="H890" s="2">
        <v>0</v>
      </c>
      <c r="I890" s="2">
        <v>0</v>
      </c>
      <c r="J890" s="2">
        <v>0</v>
      </c>
      <c r="K890" s="2">
        <v>0</v>
      </c>
      <c r="L890" s="2">
        <v>0</v>
      </c>
      <c r="M890" s="2">
        <v>0</v>
      </c>
      <c r="N890" s="2">
        <v>0</v>
      </c>
    </row>
    <row r="891" spans="1:14" x14ac:dyDescent="0.25">
      <c r="A891" s="59" t="s">
        <v>373</v>
      </c>
      <c r="B891" s="2">
        <v>0</v>
      </c>
      <c r="C891" s="2">
        <v>0</v>
      </c>
      <c r="D891" s="2">
        <v>1.4630000000000001</v>
      </c>
      <c r="E891" s="2">
        <v>0</v>
      </c>
      <c r="F891" s="2">
        <v>0</v>
      </c>
      <c r="G891" s="2">
        <v>0</v>
      </c>
      <c r="H891" s="2">
        <v>0</v>
      </c>
      <c r="I891" s="2">
        <v>0</v>
      </c>
      <c r="J891" s="2">
        <v>0</v>
      </c>
      <c r="K891" s="2">
        <v>0</v>
      </c>
      <c r="L891" s="2">
        <v>0</v>
      </c>
      <c r="M891" s="2">
        <v>0</v>
      </c>
      <c r="N891" s="2">
        <v>0</v>
      </c>
    </row>
    <row r="892" spans="1:14" x14ac:dyDescent="0.25">
      <c r="A892" s="59" t="s">
        <v>162</v>
      </c>
      <c r="B892" s="2">
        <v>0</v>
      </c>
      <c r="C892" s="2">
        <v>0</v>
      </c>
      <c r="D892" s="2">
        <v>1.4630000000000001</v>
      </c>
      <c r="E892" s="2">
        <v>0</v>
      </c>
      <c r="F892" s="2">
        <v>0</v>
      </c>
      <c r="G892" s="2">
        <v>0</v>
      </c>
      <c r="H892" s="2">
        <v>0</v>
      </c>
      <c r="I892" s="2">
        <v>0</v>
      </c>
      <c r="J892" s="2">
        <v>0</v>
      </c>
      <c r="K892" s="2">
        <v>0</v>
      </c>
      <c r="L892" s="2">
        <v>0</v>
      </c>
      <c r="M892" s="2">
        <v>0</v>
      </c>
      <c r="N892" s="2">
        <v>0</v>
      </c>
    </row>
    <row r="893" spans="1:14" x14ac:dyDescent="0.25">
      <c r="A893" s="59" t="s">
        <v>376</v>
      </c>
      <c r="B893" s="2">
        <v>0</v>
      </c>
      <c r="C893" s="2">
        <v>0</v>
      </c>
      <c r="D893" s="2">
        <v>1.4630000000000001</v>
      </c>
      <c r="E893" s="2">
        <v>0</v>
      </c>
      <c r="F893" s="2">
        <v>0</v>
      </c>
      <c r="G893" s="2">
        <v>0</v>
      </c>
      <c r="H893" s="2">
        <v>0</v>
      </c>
      <c r="I893" s="2">
        <v>0</v>
      </c>
      <c r="J893" s="2">
        <v>0</v>
      </c>
      <c r="K893" s="2">
        <v>0</v>
      </c>
      <c r="L893" s="2">
        <v>0</v>
      </c>
      <c r="M893" s="2">
        <v>0</v>
      </c>
      <c r="N893" s="2">
        <v>0</v>
      </c>
    </row>
    <row r="894" spans="1:14" x14ac:dyDescent="0.25">
      <c r="A894" s="59" t="s">
        <v>323</v>
      </c>
      <c r="B894" s="2"/>
      <c r="C894" s="2"/>
      <c r="D894" s="2">
        <v>1.4630000000000001</v>
      </c>
      <c r="E894" s="2"/>
      <c r="F894" s="2"/>
      <c r="G894" s="2"/>
      <c r="H894" s="2"/>
      <c r="I894" s="2"/>
      <c r="J894" s="2"/>
      <c r="K894" s="2"/>
      <c r="L894" s="2"/>
      <c r="M894" s="2"/>
      <c r="N894" s="2"/>
    </row>
    <row r="895" spans="1:14" x14ac:dyDescent="0.25">
      <c r="A895" s="59" t="s">
        <v>161</v>
      </c>
      <c r="B895" s="2">
        <v>0</v>
      </c>
      <c r="C895" s="2">
        <v>0</v>
      </c>
      <c r="D895" s="2">
        <v>1.4630000000000001</v>
      </c>
      <c r="E895" s="2">
        <v>0</v>
      </c>
      <c r="F895" s="2">
        <v>0</v>
      </c>
      <c r="G895" s="2">
        <v>0</v>
      </c>
      <c r="H895" s="2">
        <v>0</v>
      </c>
      <c r="I895" s="2">
        <v>0</v>
      </c>
      <c r="J895" s="2">
        <v>0</v>
      </c>
      <c r="K895" s="2">
        <v>0</v>
      </c>
      <c r="L895" s="2">
        <v>0</v>
      </c>
      <c r="M895" s="2">
        <v>0</v>
      </c>
      <c r="N895" s="2">
        <v>0</v>
      </c>
    </row>
    <row r="896" spans="1:14" x14ac:dyDescent="0.25">
      <c r="A896" s="59" t="s">
        <v>139</v>
      </c>
      <c r="B896" s="2">
        <v>0</v>
      </c>
      <c r="C896" s="2">
        <v>0</v>
      </c>
      <c r="D896" s="2">
        <v>1.4630000000000001</v>
      </c>
      <c r="E896" s="2">
        <v>0</v>
      </c>
      <c r="F896" s="2">
        <v>0</v>
      </c>
      <c r="G896" s="2">
        <v>0</v>
      </c>
      <c r="H896" s="2">
        <v>0</v>
      </c>
      <c r="I896" s="2">
        <v>0</v>
      </c>
      <c r="J896" s="2">
        <v>0</v>
      </c>
      <c r="K896" s="2">
        <v>0</v>
      </c>
      <c r="L896" s="2">
        <v>0</v>
      </c>
      <c r="M896" s="2">
        <v>0</v>
      </c>
      <c r="N896" s="2">
        <v>0</v>
      </c>
    </row>
    <row r="897" spans="1:14" x14ac:dyDescent="0.25">
      <c r="A897" s="59" t="s">
        <v>380</v>
      </c>
      <c r="B897" s="2"/>
      <c r="C897" s="2"/>
      <c r="D897" s="2">
        <v>1.4630000000000001</v>
      </c>
      <c r="E897" s="2"/>
      <c r="F897" s="2"/>
      <c r="G897" s="2"/>
      <c r="H897" s="2"/>
      <c r="I897" s="2"/>
      <c r="J897" s="2"/>
      <c r="K897" s="2"/>
      <c r="L897" s="2"/>
      <c r="M897" s="2"/>
      <c r="N897" s="2"/>
    </row>
    <row r="898" spans="1:14" x14ac:dyDescent="0.25">
      <c r="A898" s="59" t="s">
        <v>324</v>
      </c>
      <c r="B898" s="2"/>
      <c r="C898" s="2"/>
      <c r="D898" s="2">
        <v>1.4630000000000001</v>
      </c>
      <c r="E898" s="2"/>
      <c r="F898" s="2"/>
      <c r="G898" s="2"/>
      <c r="H898" s="2"/>
      <c r="I898" s="2"/>
      <c r="J898" s="2"/>
      <c r="K898" s="2"/>
      <c r="L898" s="2"/>
      <c r="M898" s="2"/>
      <c r="N898" s="2"/>
    </row>
    <row r="899" spans="1:14" x14ac:dyDescent="0.25">
      <c r="A899" s="59" t="s">
        <v>273</v>
      </c>
      <c r="B899" s="2"/>
      <c r="C899" s="2"/>
      <c r="D899" s="2">
        <v>1.4630000000000001</v>
      </c>
      <c r="E899" s="2"/>
      <c r="F899" s="2"/>
      <c r="G899" s="2"/>
      <c r="H899" s="2"/>
      <c r="I899" s="2"/>
      <c r="J899" s="2"/>
      <c r="K899" s="2"/>
      <c r="L899" s="2"/>
      <c r="M899" s="2"/>
      <c r="N899" s="2"/>
    </row>
    <row r="900" spans="1:14" x14ac:dyDescent="0.25">
      <c r="A900" s="59" t="s">
        <v>382</v>
      </c>
      <c r="B900" s="2"/>
      <c r="C900" s="2"/>
      <c r="D900" s="2">
        <v>1.4630000000000001</v>
      </c>
      <c r="E900" s="2"/>
      <c r="F900" s="2"/>
      <c r="G900" s="2"/>
      <c r="H900" s="2"/>
      <c r="I900" s="2"/>
      <c r="J900" s="2"/>
      <c r="K900" s="2"/>
      <c r="L900" s="2"/>
      <c r="M900" s="2"/>
      <c r="N900" s="2"/>
    </row>
    <row r="901" spans="1:14" x14ac:dyDescent="0.25">
      <c r="A901" s="59" t="s">
        <v>325</v>
      </c>
      <c r="B901" s="2">
        <v>0</v>
      </c>
      <c r="C901" s="2">
        <v>0</v>
      </c>
      <c r="D901" s="2">
        <v>1.4630000000000001</v>
      </c>
      <c r="E901" s="2">
        <v>0</v>
      </c>
      <c r="F901" s="2">
        <v>0</v>
      </c>
      <c r="G901" s="2">
        <v>0</v>
      </c>
      <c r="H901" s="2">
        <v>0</v>
      </c>
      <c r="I901" s="2">
        <v>0</v>
      </c>
      <c r="J901" s="2">
        <v>0</v>
      </c>
      <c r="K901" s="2">
        <v>0</v>
      </c>
      <c r="L901" s="2">
        <v>0</v>
      </c>
      <c r="M901" s="2">
        <v>0</v>
      </c>
      <c r="N901" s="2">
        <v>0</v>
      </c>
    </row>
    <row r="902" spans="1:14" x14ac:dyDescent="0.25">
      <c r="A902" s="59" t="s">
        <v>385</v>
      </c>
      <c r="B902" s="2"/>
      <c r="C902" s="2"/>
      <c r="D902" s="2">
        <v>1.4630000000000001</v>
      </c>
      <c r="E902" s="2"/>
      <c r="F902" s="2"/>
      <c r="G902" s="2"/>
      <c r="H902" s="2"/>
      <c r="I902" s="2"/>
      <c r="J902" s="2"/>
      <c r="K902" s="2"/>
      <c r="L902" s="2"/>
      <c r="M902" s="2"/>
      <c r="N902" s="2"/>
    </row>
    <row r="903" spans="1:14" x14ac:dyDescent="0.25">
      <c r="A903" s="59" t="s">
        <v>176</v>
      </c>
      <c r="B903" s="2">
        <v>0</v>
      </c>
      <c r="C903" s="2">
        <v>0</v>
      </c>
      <c r="D903" s="2">
        <v>1.4630000000000001</v>
      </c>
      <c r="E903" s="2">
        <v>0</v>
      </c>
      <c r="F903" s="2">
        <v>0</v>
      </c>
      <c r="G903" s="2">
        <v>0</v>
      </c>
      <c r="H903" s="2">
        <v>0</v>
      </c>
      <c r="I903" s="2">
        <v>0</v>
      </c>
      <c r="J903" s="2">
        <v>0</v>
      </c>
      <c r="K903" s="2">
        <v>0</v>
      </c>
      <c r="L903" s="2">
        <v>0</v>
      </c>
      <c r="M903" s="2">
        <v>0</v>
      </c>
      <c r="N903" s="2">
        <v>0</v>
      </c>
    </row>
    <row r="904" spans="1:14" x14ac:dyDescent="0.25">
      <c r="A904" s="59" t="s">
        <v>387</v>
      </c>
      <c r="B904" s="2">
        <v>453444.31333043618</v>
      </c>
      <c r="C904" s="2">
        <v>0</v>
      </c>
      <c r="D904" s="2">
        <v>1.4630000000000001</v>
      </c>
      <c r="E904" s="2">
        <v>151148.10444347869</v>
      </c>
      <c r="F904" s="2">
        <v>129555.5180944103</v>
      </c>
      <c r="G904" s="2">
        <v>113361.078332609</v>
      </c>
      <c r="H904" s="2">
        <v>100765.4029623191</v>
      </c>
      <c r="I904" s="2">
        <v>90688.86266608724</v>
      </c>
      <c r="J904" s="2">
        <v>120918.483554783</v>
      </c>
      <c r="K904" s="2">
        <v>103644.41447552831</v>
      </c>
      <c r="L904" s="2">
        <v>90688.86266608724</v>
      </c>
      <c r="M904" s="2">
        <v>80612.322369855319</v>
      </c>
      <c r="N904" s="2">
        <v>72551.090132869795</v>
      </c>
    </row>
    <row r="905" spans="1:14" x14ac:dyDescent="0.25">
      <c r="A905" s="59" t="s">
        <v>81</v>
      </c>
      <c r="B905" s="2">
        <v>0</v>
      </c>
      <c r="C905" s="2">
        <v>0</v>
      </c>
      <c r="D905" s="2">
        <v>1.4630000000000001</v>
      </c>
      <c r="E905" s="2">
        <v>0</v>
      </c>
      <c r="F905" s="2">
        <v>0</v>
      </c>
      <c r="G905" s="2">
        <v>0</v>
      </c>
      <c r="H905" s="2">
        <v>0</v>
      </c>
      <c r="I905" s="2">
        <v>0</v>
      </c>
      <c r="J905" s="2">
        <v>0</v>
      </c>
      <c r="K905" s="2">
        <v>0</v>
      </c>
      <c r="L905" s="2">
        <v>0</v>
      </c>
      <c r="M905" s="2">
        <v>0</v>
      </c>
      <c r="N905" s="2">
        <v>0</v>
      </c>
    </row>
    <row r="906" spans="1:14" x14ac:dyDescent="0.25">
      <c r="A906" s="59" t="s">
        <v>389</v>
      </c>
      <c r="B906" s="2">
        <v>0</v>
      </c>
      <c r="C906" s="2">
        <v>0</v>
      </c>
      <c r="D906" s="2">
        <v>1.4630000000000001</v>
      </c>
      <c r="E906" s="2">
        <v>0</v>
      </c>
      <c r="F906" s="2">
        <v>0</v>
      </c>
      <c r="G906" s="2">
        <v>0</v>
      </c>
      <c r="H906" s="2">
        <v>0</v>
      </c>
      <c r="I906" s="2">
        <v>0</v>
      </c>
      <c r="J906" s="2">
        <v>0</v>
      </c>
      <c r="K906" s="2">
        <v>0</v>
      </c>
      <c r="L906" s="2">
        <v>0</v>
      </c>
      <c r="M906" s="2">
        <v>0</v>
      </c>
      <c r="N906" s="2">
        <v>0</v>
      </c>
    </row>
    <row r="907" spans="1:14" x14ac:dyDescent="0.25">
      <c r="A907" s="59" t="s">
        <v>138</v>
      </c>
      <c r="B907" s="2">
        <v>0</v>
      </c>
      <c r="C907" s="2">
        <v>0</v>
      </c>
      <c r="D907" s="2">
        <v>1.4630000000000001</v>
      </c>
      <c r="E907" s="2">
        <v>0</v>
      </c>
      <c r="F907" s="2">
        <v>0</v>
      </c>
      <c r="G907" s="2">
        <v>0</v>
      </c>
      <c r="H907" s="2">
        <v>0</v>
      </c>
      <c r="I907" s="2">
        <v>0</v>
      </c>
      <c r="J907" s="2">
        <v>0</v>
      </c>
      <c r="K907" s="2">
        <v>0</v>
      </c>
      <c r="L907" s="2">
        <v>0</v>
      </c>
      <c r="M907" s="2">
        <v>0</v>
      </c>
      <c r="N907" s="2">
        <v>0</v>
      </c>
    </row>
    <row r="908" spans="1:14" x14ac:dyDescent="0.25">
      <c r="A908" s="59" t="s">
        <v>228</v>
      </c>
      <c r="B908" s="2">
        <v>0</v>
      </c>
      <c r="C908" s="2">
        <v>0</v>
      </c>
      <c r="D908" s="2">
        <v>1.4630000000000001</v>
      </c>
      <c r="E908" s="2">
        <v>0</v>
      </c>
      <c r="F908" s="2">
        <v>0</v>
      </c>
      <c r="G908" s="2">
        <v>0</v>
      </c>
      <c r="H908" s="2">
        <v>0</v>
      </c>
      <c r="I908" s="2">
        <v>0</v>
      </c>
      <c r="J908" s="2">
        <v>0</v>
      </c>
      <c r="K908" s="2">
        <v>0</v>
      </c>
      <c r="L908" s="2">
        <v>0</v>
      </c>
      <c r="M908" s="2">
        <v>0</v>
      </c>
      <c r="N908" s="2">
        <v>0</v>
      </c>
    </row>
    <row r="909" spans="1:14" x14ac:dyDescent="0.25">
      <c r="A909" s="59" t="s">
        <v>253</v>
      </c>
      <c r="B909" s="2"/>
      <c r="C909" s="2"/>
      <c r="D909" s="2">
        <v>1.4630000000000001</v>
      </c>
      <c r="E909" s="2"/>
      <c r="F909" s="2"/>
      <c r="G909" s="2"/>
      <c r="H909" s="2"/>
      <c r="I909" s="2"/>
      <c r="J909" s="2"/>
      <c r="K909" s="2"/>
      <c r="L909" s="2"/>
      <c r="M909" s="2"/>
      <c r="N909" s="2"/>
    </row>
    <row r="910" spans="1:14" x14ac:dyDescent="0.25">
      <c r="A910" s="59" t="s">
        <v>259</v>
      </c>
      <c r="B910" s="2"/>
      <c r="C910" s="2"/>
      <c r="D910" s="2">
        <v>1.4630000000000001</v>
      </c>
      <c r="E910" s="2"/>
      <c r="F910" s="2"/>
      <c r="G910" s="2"/>
      <c r="H910" s="2"/>
      <c r="I910" s="2"/>
      <c r="J910" s="2"/>
      <c r="K910" s="2"/>
      <c r="L910" s="2"/>
      <c r="M910" s="2"/>
      <c r="N910" s="2"/>
    </row>
    <row r="911" spans="1:14" x14ac:dyDescent="0.25">
      <c r="A911" s="59" t="s">
        <v>72</v>
      </c>
      <c r="B911" s="2">
        <v>0</v>
      </c>
      <c r="C911" s="2">
        <v>0</v>
      </c>
      <c r="D911" s="2">
        <v>1.4630000000000001</v>
      </c>
      <c r="E911" s="2">
        <v>0</v>
      </c>
      <c r="F911" s="2">
        <v>0</v>
      </c>
      <c r="G911" s="2">
        <v>0</v>
      </c>
      <c r="H911" s="2">
        <v>0</v>
      </c>
      <c r="I911" s="2">
        <v>0</v>
      </c>
      <c r="J911" s="2">
        <v>0</v>
      </c>
      <c r="K911" s="2">
        <v>0</v>
      </c>
      <c r="L911" s="2">
        <v>0</v>
      </c>
      <c r="M911" s="2">
        <v>0</v>
      </c>
      <c r="N911" s="2">
        <v>0</v>
      </c>
    </row>
    <row r="912" spans="1:14" x14ac:dyDescent="0.25">
      <c r="A912" s="59" t="s">
        <v>600</v>
      </c>
      <c r="B912" s="2">
        <v>122505.5968203565</v>
      </c>
      <c r="C912" s="2">
        <v>0</v>
      </c>
      <c r="D912" s="2">
        <v>1.4630000000000001</v>
      </c>
      <c r="E912" s="2">
        <v>40835.198940118833</v>
      </c>
      <c r="F912" s="2">
        <v>35001.599091530421</v>
      </c>
      <c r="G912" s="2">
        <v>30626.399205089121</v>
      </c>
      <c r="H912" s="2">
        <v>27223.465960079211</v>
      </c>
      <c r="I912" s="2">
        <v>24501.119364071299</v>
      </c>
      <c r="J912" s="2">
        <v>32668.159152095061</v>
      </c>
      <c r="K912" s="2">
        <v>28001.27927322434</v>
      </c>
      <c r="L912" s="2">
        <v>24501.119364071299</v>
      </c>
      <c r="M912" s="2">
        <v>21778.772768063369</v>
      </c>
      <c r="N912" s="2">
        <v>19600.895491257041</v>
      </c>
    </row>
    <row r="913" spans="1:14" x14ac:dyDescent="0.25">
      <c r="A913" s="59" t="s">
        <v>96</v>
      </c>
      <c r="B913" s="2">
        <v>0</v>
      </c>
      <c r="C913" s="2">
        <v>0</v>
      </c>
      <c r="D913" s="2">
        <v>1.4630000000000001</v>
      </c>
      <c r="E913" s="2">
        <v>0</v>
      </c>
      <c r="F913" s="2">
        <v>0</v>
      </c>
      <c r="G913" s="2">
        <v>0</v>
      </c>
      <c r="H913" s="2">
        <v>0</v>
      </c>
      <c r="I913" s="2">
        <v>0</v>
      </c>
      <c r="J913" s="2">
        <v>0</v>
      </c>
      <c r="K913" s="2">
        <v>0</v>
      </c>
      <c r="L913" s="2">
        <v>0</v>
      </c>
      <c r="M913" s="2">
        <v>0</v>
      </c>
      <c r="N913" s="2">
        <v>0</v>
      </c>
    </row>
    <row r="914" spans="1:14" x14ac:dyDescent="0.25">
      <c r="A914" s="59" t="s">
        <v>135</v>
      </c>
      <c r="B914" s="2">
        <v>0</v>
      </c>
      <c r="C914" s="2">
        <v>0</v>
      </c>
      <c r="D914" s="2">
        <v>1.4630000000000001</v>
      </c>
      <c r="E914" s="2">
        <v>0</v>
      </c>
      <c r="F914" s="2">
        <v>0</v>
      </c>
      <c r="G914" s="2">
        <v>0</v>
      </c>
      <c r="H914" s="2">
        <v>0</v>
      </c>
      <c r="I914" s="2">
        <v>0</v>
      </c>
      <c r="J914" s="2">
        <v>0</v>
      </c>
      <c r="K914" s="2">
        <v>0</v>
      </c>
      <c r="L914" s="2">
        <v>0</v>
      </c>
      <c r="M914" s="2">
        <v>0</v>
      </c>
      <c r="N914" s="2">
        <v>0</v>
      </c>
    </row>
    <row r="915" spans="1:14" x14ac:dyDescent="0.25">
      <c r="A915" s="59" t="s">
        <v>73</v>
      </c>
      <c r="B915" s="2">
        <v>0</v>
      </c>
      <c r="C915" s="2">
        <v>0</v>
      </c>
      <c r="D915" s="2">
        <v>1.4630000000000001</v>
      </c>
      <c r="E915" s="2">
        <v>0</v>
      </c>
      <c r="F915" s="2">
        <v>0</v>
      </c>
      <c r="G915" s="2">
        <v>0</v>
      </c>
      <c r="H915" s="2">
        <v>0</v>
      </c>
      <c r="I915" s="2">
        <v>0</v>
      </c>
      <c r="J915" s="2">
        <v>0</v>
      </c>
      <c r="K915" s="2">
        <v>0</v>
      </c>
      <c r="L915" s="2">
        <v>0</v>
      </c>
      <c r="M915" s="2">
        <v>0</v>
      </c>
      <c r="N915" s="2">
        <v>0</v>
      </c>
    </row>
    <row r="916" spans="1:14" x14ac:dyDescent="0.25">
      <c r="A916" s="59" t="s">
        <v>260</v>
      </c>
      <c r="B916" s="2"/>
      <c r="C916" s="2"/>
      <c r="D916" s="2">
        <v>1.4630000000000001</v>
      </c>
      <c r="E916" s="2"/>
      <c r="F916" s="2"/>
      <c r="G916" s="2"/>
      <c r="H916" s="2"/>
      <c r="I916" s="2"/>
      <c r="J916" s="2"/>
      <c r="K916" s="2"/>
      <c r="L916" s="2"/>
      <c r="M916" s="2"/>
      <c r="N916" s="2"/>
    </row>
    <row r="917" spans="1:14" x14ac:dyDescent="0.25">
      <c r="A917" s="59" t="s">
        <v>270</v>
      </c>
      <c r="B917" s="2"/>
      <c r="C917" s="2"/>
      <c r="D917" s="2">
        <v>1.4630000000000001</v>
      </c>
      <c r="E917" s="2"/>
      <c r="F917" s="2"/>
      <c r="G917" s="2"/>
      <c r="H917" s="2"/>
      <c r="I917" s="2"/>
      <c r="J917" s="2"/>
      <c r="K917" s="2"/>
      <c r="L917" s="2"/>
      <c r="M917" s="2"/>
      <c r="N917" s="2"/>
    </row>
    <row r="918" spans="1:14" x14ac:dyDescent="0.25">
      <c r="A918" s="59" t="s">
        <v>606</v>
      </c>
      <c r="B918" s="2">
        <v>0</v>
      </c>
      <c r="C918" s="2">
        <v>0</v>
      </c>
      <c r="D918" s="2">
        <v>1.4630000000000001</v>
      </c>
      <c r="E918" s="2">
        <v>0</v>
      </c>
      <c r="F918" s="2">
        <v>0</v>
      </c>
      <c r="G918" s="2">
        <v>0</v>
      </c>
      <c r="H918" s="2">
        <v>0</v>
      </c>
      <c r="I918" s="2">
        <v>0</v>
      </c>
      <c r="J918" s="2">
        <v>0</v>
      </c>
      <c r="K918" s="2">
        <v>0</v>
      </c>
      <c r="L918" s="2">
        <v>0</v>
      </c>
      <c r="M918" s="2">
        <v>0</v>
      </c>
      <c r="N918" s="2">
        <v>0</v>
      </c>
    </row>
    <row r="919" spans="1:14" x14ac:dyDescent="0.25">
      <c r="A919" s="59" t="s">
        <v>254</v>
      </c>
      <c r="B919" s="2"/>
      <c r="C919" s="2"/>
      <c r="D919" s="2">
        <v>1.4630000000000001</v>
      </c>
      <c r="E919" s="2"/>
      <c r="F919" s="2"/>
      <c r="G919" s="2"/>
      <c r="H919" s="2"/>
      <c r="I919" s="2"/>
      <c r="J919" s="2"/>
      <c r="K919" s="2"/>
      <c r="L919" s="2"/>
      <c r="M919" s="2"/>
      <c r="N919" s="2"/>
    </row>
    <row r="920" spans="1:14" x14ac:dyDescent="0.25">
      <c r="A920" s="59" t="s">
        <v>608</v>
      </c>
      <c r="B920" s="2">
        <v>0</v>
      </c>
      <c r="C920" s="2">
        <v>0</v>
      </c>
      <c r="D920" s="2">
        <v>1.4630000000000001</v>
      </c>
      <c r="E920" s="2">
        <v>0</v>
      </c>
      <c r="F920" s="2">
        <v>0</v>
      </c>
      <c r="G920" s="2">
        <v>0</v>
      </c>
      <c r="H920" s="2">
        <v>0</v>
      </c>
      <c r="I920" s="2">
        <v>0</v>
      </c>
      <c r="J920" s="2">
        <v>0</v>
      </c>
      <c r="K920" s="2">
        <v>0</v>
      </c>
      <c r="L920" s="2">
        <v>0</v>
      </c>
      <c r="M920" s="2">
        <v>0</v>
      </c>
      <c r="N920" s="2">
        <v>0</v>
      </c>
    </row>
    <row r="921" spans="1:14" x14ac:dyDescent="0.25">
      <c r="A921" s="59" t="s">
        <v>63</v>
      </c>
      <c r="B921" s="2">
        <v>266103.26442687411</v>
      </c>
      <c r="C921" s="2">
        <v>0</v>
      </c>
      <c r="D921" s="2">
        <v>1.4630000000000001</v>
      </c>
      <c r="E921" s="2">
        <v>88701.088142291366</v>
      </c>
      <c r="F921" s="2">
        <v>76029.504121964026</v>
      </c>
      <c r="G921" s="2">
        <v>66525.816106718528</v>
      </c>
      <c r="H921" s="2">
        <v>59134.05876152758</v>
      </c>
      <c r="I921" s="2">
        <v>53220.652885374817</v>
      </c>
      <c r="J921" s="2">
        <v>70960.870513833099</v>
      </c>
      <c r="K921" s="2">
        <v>60823.60329757123</v>
      </c>
      <c r="L921" s="2">
        <v>53220.652885374817</v>
      </c>
      <c r="M921" s="2">
        <v>47307.247009222068</v>
      </c>
      <c r="N921" s="2">
        <v>42576.522308299856</v>
      </c>
    </row>
    <row r="922" spans="1:14" x14ac:dyDescent="0.25">
      <c r="A922" s="59" t="s">
        <v>610</v>
      </c>
      <c r="B922" s="2">
        <v>0</v>
      </c>
      <c r="C922" s="2">
        <v>0</v>
      </c>
      <c r="D922" s="2">
        <v>1.4630000000000001</v>
      </c>
      <c r="E922" s="2">
        <v>0</v>
      </c>
      <c r="F922" s="2">
        <v>0</v>
      </c>
      <c r="G922" s="2">
        <v>0</v>
      </c>
      <c r="H922" s="2">
        <v>0</v>
      </c>
      <c r="I922" s="2">
        <v>0</v>
      </c>
      <c r="J922" s="2">
        <v>0</v>
      </c>
      <c r="K922" s="2">
        <v>0</v>
      </c>
      <c r="L922" s="2">
        <v>0</v>
      </c>
      <c r="M922" s="2">
        <v>0</v>
      </c>
      <c r="N922" s="2">
        <v>0</v>
      </c>
    </row>
    <row r="923" spans="1:14" x14ac:dyDescent="0.25">
      <c r="A923" s="59" t="s">
        <v>112</v>
      </c>
      <c r="B923" s="2">
        <v>0</v>
      </c>
      <c r="C923" s="2">
        <v>0</v>
      </c>
      <c r="D923" s="2">
        <v>1.4630000000000001</v>
      </c>
      <c r="E923" s="2">
        <v>0</v>
      </c>
      <c r="F923" s="2">
        <v>0</v>
      </c>
      <c r="G923" s="2">
        <v>0</v>
      </c>
      <c r="H923" s="2">
        <v>0</v>
      </c>
      <c r="I923" s="2">
        <v>0</v>
      </c>
      <c r="J923" s="2">
        <v>0</v>
      </c>
      <c r="K923" s="2">
        <v>0</v>
      </c>
      <c r="L923" s="2">
        <v>0</v>
      </c>
      <c r="M923" s="2">
        <v>0</v>
      </c>
      <c r="N923" s="2">
        <v>0</v>
      </c>
    </row>
    <row r="924" spans="1:14" x14ac:dyDescent="0.25">
      <c r="A924" s="59" t="s">
        <v>612</v>
      </c>
      <c r="B924" s="2">
        <v>0</v>
      </c>
      <c r="C924" s="2">
        <v>0</v>
      </c>
      <c r="D924" s="2">
        <v>1.4630000000000001</v>
      </c>
      <c r="E924" s="2">
        <v>0</v>
      </c>
      <c r="F924" s="2">
        <v>0</v>
      </c>
      <c r="G924" s="2">
        <v>0</v>
      </c>
      <c r="H924" s="2">
        <v>0</v>
      </c>
      <c r="I924" s="2">
        <v>0</v>
      </c>
      <c r="J924" s="2">
        <v>0</v>
      </c>
      <c r="K924" s="2">
        <v>0</v>
      </c>
      <c r="L924" s="2">
        <v>0</v>
      </c>
      <c r="M924" s="2">
        <v>0</v>
      </c>
      <c r="N924" s="2">
        <v>0</v>
      </c>
    </row>
    <row r="925" spans="1:14" x14ac:dyDescent="0.25">
      <c r="A925" s="59" t="s">
        <v>614</v>
      </c>
      <c r="B925" s="2">
        <v>0</v>
      </c>
      <c r="C925" s="2">
        <v>0</v>
      </c>
      <c r="D925" s="2">
        <v>1.4630000000000001</v>
      </c>
      <c r="E925" s="2">
        <v>0</v>
      </c>
      <c r="F925" s="2">
        <v>0</v>
      </c>
      <c r="G925" s="2">
        <v>0</v>
      </c>
      <c r="H925" s="2">
        <v>0</v>
      </c>
      <c r="I925" s="2">
        <v>0</v>
      </c>
      <c r="J925" s="2">
        <v>0</v>
      </c>
      <c r="K925" s="2">
        <v>0</v>
      </c>
      <c r="L925" s="2">
        <v>0</v>
      </c>
      <c r="M925" s="2">
        <v>0</v>
      </c>
      <c r="N925" s="2">
        <v>0</v>
      </c>
    </row>
    <row r="926" spans="1:14" x14ac:dyDescent="0.25">
      <c r="A926" s="59" t="s">
        <v>272</v>
      </c>
      <c r="B926" s="2"/>
      <c r="C926" s="2"/>
      <c r="D926" s="2">
        <v>1.4630000000000001</v>
      </c>
      <c r="E926" s="2"/>
      <c r="F926" s="2"/>
      <c r="G926" s="2"/>
      <c r="H926" s="2"/>
      <c r="I926" s="2"/>
      <c r="J926" s="2"/>
      <c r="K926" s="2"/>
      <c r="L926" s="2"/>
      <c r="M926" s="2"/>
      <c r="N926" s="2"/>
    </row>
    <row r="927" spans="1:14" x14ac:dyDescent="0.25">
      <c r="A927" s="59" t="s">
        <v>235</v>
      </c>
      <c r="B927" s="2">
        <v>0</v>
      </c>
      <c r="C927" s="2">
        <v>0</v>
      </c>
      <c r="D927" s="2">
        <v>1.4630000000000001</v>
      </c>
      <c r="E927" s="2">
        <v>0</v>
      </c>
      <c r="F927" s="2">
        <v>0</v>
      </c>
      <c r="G927" s="2">
        <v>0</v>
      </c>
      <c r="H927" s="2">
        <v>0</v>
      </c>
      <c r="I927" s="2">
        <v>0</v>
      </c>
      <c r="J927" s="2">
        <v>0</v>
      </c>
      <c r="K927" s="2">
        <v>0</v>
      </c>
      <c r="L927" s="2">
        <v>0</v>
      </c>
      <c r="M927" s="2">
        <v>0</v>
      </c>
      <c r="N927" s="2">
        <v>0</v>
      </c>
    </row>
    <row r="928" spans="1:14" x14ac:dyDescent="0.25">
      <c r="A928" s="59" t="s">
        <v>113</v>
      </c>
      <c r="B928" s="2">
        <v>0</v>
      </c>
      <c r="C928" s="2">
        <v>0</v>
      </c>
      <c r="D928" s="2">
        <v>1.4630000000000001</v>
      </c>
      <c r="E928" s="2">
        <v>0</v>
      </c>
      <c r="F928" s="2">
        <v>0</v>
      </c>
      <c r="G928" s="2">
        <v>0</v>
      </c>
      <c r="H928" s="2">
        <v>0</v>
      </c>
      <c r="I928" s="2">
        <v>0</v>
      </c>
      <c r="J928" s="2">
        <v>0</v>
      </c>
      <c r="K928" s="2">
        <v>0</v>
      </c>
      <c r="L928" s="2">
        <v>0</v>
      </c>
      <c r="M928" s="2">
        <v>0</v>
      </c>
      <c r="N928" s="2">
        <v>0</v>
      </c>
    </row>
    <row r="929" spans="1:14" x14ac:dyDescent="0.25">
      <c r="A929" s="59" t="s">
        <v>236</v>
      </c>
      <c r="B929" s="2">
        <v>0</v>
      </c>
      <c r="C929" s="2">
        <v>0</v>
      </c>
      <c r="D929" s="2">
        <v>1.4630000000000001</v>
      </c>
      <c r="E929" s="2">
        <v>0</v>
      </c>
      <c r="F929" s="2">
        <v>0</v>
      </c>
      <c r="G929" s="2">
        <v>0</v>
      </c>
      <c r="H929" s="2">
        <v>0</v>
      </c>
      <c r="I929" s="2">
        <v>0</v>
      </c>
      <c r="J929" s="2">
        <v>0</v>
      </c>
      <c r="K929" s="2">
        <v>0</v>
      </c>
      <c r="L929" s="2">
        <v>0</v>
      </c>
      <c r="M929" s="2">
        <v>0</v>
      </c>
      <c r="N929" s="2">
        <v>0</v>
      </c>
    </row>
    <row r="930" spans="1:14" x14ac:dyDescent="0.25">
      <c r="A930" s="59" t="s">
        <v>147</v>
      </c>
      <c r="B930" s="2">
        <v>0</v>
      </c>
      <c r="C930" s="2">
        <v>0</v>
      </c>
      <c r="D930" s="2">
        <v>1.4630000000000001</v>
      </c>
      <c r="E930" s="2">
        <v>0</v>
      </c>
      <c r="F930" s="2">
        <v>0</v>
      </c>
      <c r="G930" s="2">
        <v>0</v>
      </c>
      <c r="H930" s="2">
        <v>0</v>
      </c>
      <c r="I930" s="2">
        <v>0</v>
      </c>
      <c r="J930" s="2">
        <v>0</v>
      </c>
      <c r="K930" s="2">
        <v>0</v>
      </c>
      <c r="L930" s="2">
        <v>0</v>
      </c>
      <c r="M930" s="2">
        <v>0</v>
      </c>
      <c r="N930" s="2">
        <v>0</v>
      </c>
    </row>
    <row r="931" spans="1:14" x14ac:dyDescent="0.25">
      <c r="A931" s="59" t="s">
        <v>237</v>
      </c>
      <c r="B931" s="2">
        <v>0</v>
      </c>
      <c r="C931" s="2">
        <v>0</v>
      </c>
      <c r="D931" s="2">
        <v>1.4630000000000001</v>
      </c>
      <c r="E931" s="2">
        <v>0</v>
      </c>
      <c r="F931" s="2">
        <v>0</v>
      </c>
      <c r="G931" s="2">
        <v>0</v>
      </c>
      <c r="H931" s="2">
        <v>0</v>
      </c>
      <c r="I931" s="2">
        <v>0</v>
      </c>
      <c r="J931" s="2">
        <v>0</v>
      </c>
      <c r="K931" s="2">
        <v>0</v>
      </c>
      <c r="L931" s="2">
        <v>0</v>
      </c>
      <c r="M931" s="2">
        <v>0</v>
      </c>
      <c r="N931" s="2">
        <v>0</v>
      </c>
    </row>
    <row r="932" spans="1:14" x14ac:dyDescent="0.25">
      <c r="A932" s="59" t="s">
        <v>75</v>
      </c>
      <c r="B932" s="2">
        <v>0</v>
      </c>
      <c r="C932" s="2">
        <v>0</v>
      </c>
      <c r="D932" s="2">
        <v>1.4630000000000001</v>
      </c>
      <c r="E932" s="2">
        <v>0</v>
      </c>
      <c r="F932" s="2">
        <v>0</v>
      </c>
      <c r="G932" s="2">
        <v>0</v>
      </c>
      <c r="H932" s="2">
        <v>0</v>
      </c>
      <c r="I932" s="2">
        <v>0</v>
      </c>
      <c r="J932" s="2">
        <v>0</v>
      </c>
      <c r="K932" s="2">
        <v>0</v>
      </c>
      <c r="L932" s="2">
        <v>0</v>
      </c>
      <c r="M932" s="2">
        <v>0</v>
      </c>
      <c r="N932" s="2">
        <v>0</v>
      </c>
    </row>
    <row r="933" spans="1:14" x14ac:dyDescent="0.25">
      <c r="A933" s="59" t="s">
        <v>269</v>
      </c>
      <c r="B933" s="2"/>
      <c r="C933" s="2"/>
      <c r="D933" s="2">
        <v>1.4630000000000001</v>
      </c>
      <c r="E933" s="2"/>
      <c r="F933" s="2"/>
      <c r="G933" s="2"/>
      <c r="H933" s="2"/>
      <c r="I933" s="2"/>
      <c r="J933" s="2"/>
      <c r="K933" s="2"/>
      <c r="L933" s="2"/>
      <c r="M933" s="2"/>
      <c r="N933" s="2"/>
    </row>
    <row r="934" spans="1:14" x14ac:dyDescent="0.25">
      <c r="A934" s="59" t="s">
        <v>239</v>
      </c>
      <c r="B934" s="2">
        <v>0</v>
      </c>
      <c r="C934" s="2">
        <v>0</v>
      </c>
      <c r="D934" s="2">
        <v>1.4630000000000001</v>
      </c>
      <c r="E934" s="2">
        <v>0</v>
      </c>
      <c r="F934" s="2">
        <v>0</v>
      </c>
      <c r="G934" s="2">
        <v>0</v>
      </c>
      <c r="H934" s="2">
        <v>0</v>
      </c>
      <c r="I934" s="2">
        <v>0</v>
      </c>
      <c r="J934" s="2">
        <v>0</v>
      </c>
      <c r="K934" s="2">
        <v>0</v>
      </c>
      <c r="L934" s="2">
        <v>0</v>
      </c>
      <c r="M934" s="2">
        <v>0</v>
      </c>
      <c r="N934" s="2">
        <v>0</v>
      </c>
    </row>
    <row r="935" spans="1:14" x14ac:dyDescent="0.25">
      <c r="A935" s="59" t="s">
        <v>256</v>
      </c>
      <c r="B935" s="2"/>
      <c r="C935" s="2"/>
      <c r="D935" s="2">
        <v>1.4630000000000001</v>
      </c>
      <c r="E935" s="2"/>
      <c r="F935" s="2"/>
      <c r="G935" s="2"/>
      <c r="H935" s="2"/>
      <c r="I935" s="2"/>
      <c r="J935" s="2"/>
      <c r="K935" s="2"/>
      <c r="L935" s="2"/>
      <c r="M935" s="2"/>
      <c r="N935" s="2"/>
    </row>
    <row r="936" spans="1:14" x14ac:dyDescent="0.25">
      <c r="A936" s="59" t="s">
        <v>624</v>
      </c>
      <c r="B936" s="2">
        <v>0</v>
      </c>
      <c r="C936" s="2">
        <v>0</v>
      </c>
      <c r="D936" s="2">
        <v>1.4630000000000001</v>
      </c>
      <c r="E936" s="2">
        <v>0</v>
      </c>
      <c r="F936" s="2">
        <v>0</v>
      </c>
      <c r="G936" s="2">
        <v>0</v>
      </c>
      <c r="H936" s="2">
        <v>0</v>
      </c>
      <c r="I936" s="2">
        <v>0</v>
      </c>
      <c r="J936" s="2">
        <v>0</v>
      </c>
      <c r="K936" s="2">
        <v>0</v>
      </c>
      <c r="L936" s="2">
        <v>0</v>
      </c>
      <c r="M936" s="2">
        <v>0</v>
      </c>
      <c r="N936" s="2">
        <v>0</v>
      </c>
    </row>
    <row r="937" spans="1:14" x14ac:dyDescent="0.25">
      <c r="A937" s="59" t="s">
        <v>641</v>
      </c>
      <c r="B937" s="2">
        <v>14599.784287167329</v>
      </c>
      <c r="C937" s="2">
        <v>0</v>
      </c>
      <c r="D937" s="2">
        <v>1.4630000000000001</v>
      </c>
      <c r="E937" s="2">
        <v>4866.5947623891088</v>
      </c>
      <c r="F937" s="2">
        <v>4171.3669391906651</v>
      </c>
      <c r="G937" s="2">
        <v>3649.9460717918319</v>
      </c>
      <c r="H937" s="2">
        <v>3244.3965082594059</v>
      </c>
      <c r="I937" s="2">
        <v>2919.9568574334648</v>
      </c>
      <c r="J937" s="2">
        <v>3893.275809911288</v>
      </c>
      <c r="K937" s="2">
        <v>3337.0935513525319</v>
      </c>
      <c r="L937" s="2">
        <v>2919.9568574334662</v>
      </c>
      <c r="M937" s="2">
        <v>2595.5172066075252</v>
      </c>
      <c r="N937" s="2">
        <v>2335.9654859467728</v>
      </c>
    </row>
    <row r="938" spans="1:14" x14ac:dyDescent="0.25">
      <c r="A938" s="59" t="s">
        <v>240</v>
      </c>
      <c r="B938" s="2">
        <v>0</v>
      </c>
      <c r="C938" s="2">
        <v>0</v>
      </c>
      <c r="D938" s="2">
        <v>1.4630000000000001</v>
      </c>
      <c r="E938" s="2">
        <v>0</v>
      </c>
      <c r="F938" s="2">
        <v>0</v>
      </c>
      <c r="G938" s="2">
        <v>0</v>
      </c>
      <c r="H938" s="2">
        <v>0</v>
      </c>
      <c r="I938" s="2">
        <v>0</v>
      </c>
      <c r="J938" s="2">
        <v>0</v>
      </c>
      <c r="K938" s="2">
        <v>0</v>
      </c>
      <c r="L938" s="2">
        <v>0</v>
      </c>
      <c r="M938" s="2">
        <v>0</v>
      </c>
      <c r="N938" s="2">
        <v>0</v>
      </c>
    </row>
    <row r="939" spans="1:14" x14ac:dyDescent="0.25">
      <c r="A939" s="59" t="s">
        <v>248</v>
      </c>
      <c r="B939" s="2"/>
      <c r="C939" s="2"/>
      <c r="D939" s="2">
        <v>1.4630000000000001</v>
      </c>
      <c r="E939" s="2"/>
      <c r="F939" s="2"/>
      <c r="G939" s="2"/>
      <c r="H939" s="2"/>
      <c r="I939" s="2"/>
      <c r="J939" s="2"/>
      <c r="K939" s="2"/>
      <c r="L939" s="2"/>
      <c r="M939" s="2"/>
      <c r="N939" s="2"/>
    </row>
    <row r="940" spans="1:14" x14ac:dyDescent="0.25">
      <c r="A940" s="59" t="s">
        <v>242</v>
      </c>
      <c r="B940" s="2">
        <v>0</v>
      </c>
      <c r="C940" s="2">
        <v>0</v>
      </c>
      <c r="D940" s="2">
        <v>1.4630000000000001</v>
      </c>
      <c r="E940" s="2">
        <v>0</v>
      </c>
      <c r="F940" s="2">
        <v>0</v>
      </c>
      <c r="G940" s="2">
        <v>0</v>
      </c>
      <c r="H940" s="2">
        <v>0</v>
      </c>
      <c r="I940" s="2">
        <v>0</v>
      </c>
      <c r="J940" s="2">
        <v>0</v>
      </c>
      <c r="K940" s="2">
        <v>0</v>
      </c>
      <c r="L940" s="2">
        <v>0</v>
      </c>
      <c r="M940" s="2">
        <v>0</v>
      </c>
      <c r="N940" s="2">
        <v>0</v>
      </c>
    </row>
    <row r="941" spans="1:14" x14ac:dyDescent="0.25">
      <c r="A941" s="59" t="s">
        <v>206</v>
      </c>
      <c r="B941" s="2">
        <v>0</v>
      </c>
      <c r="C941" s="2">
        <v>0</v>
      </c>
      <c r="D941" s="2">
        <v>1.4630000000000001</v>
      </c>
      <c r="E941" s="2">
        <v>0</v>
      </c>
      <c r="F941" s="2">
        <v>0</v>
      </c>
      <c r="G941" s="2">
        <v>0</v>
      </c>
      <c r="H941" s="2">
        <v>0</v>
      </c>
      <c r="I941" s="2">
        <v>0</v>
      </c>
      <c r="J941" s="2">
        <v>0</v>
      </c>
      <c r="K941" s="2">
        <v>0</v>
      </c>
      <c r="L941" s="2">
        <v>0</v>
      </c>
      <c r="M941" s="2">
        <v>0</v>
      </c>
      <c r="N941" s="2">
        <v>0</v>
      </c>
    </row>
    <row r="942" spans="1:14" x14ac:dyDescent="0.25">
      <c r="A942" s="59" t="s">
        <v>244</v>
      </c>
      <c r="B942" s="2"/>
      <c r="C942" s="2"/>
      <c r="D942" s="2">
        <v>1.4630000000000001</v>
      </c>
      <c r="E942" s="2"/>
      <c r="F942" s="2"/>
      <c r="G942" s="2"/>
      <c r="H942" s="2"/>
      <c r="I942" s="2"/>
      <c r="J942" s="2"/>
      <c r="K942" s="2"/>
      <c r="L942" s="2"/>
      <c r="M942" s="2"/>
      <c r="N942" s="2"/>
    </row>
    <row r="943" spans="1:14" x14ac:dyDescent="0.25">
      <c r="A943" s="59" t="s">
        <v>207</v>
      </c>
      <c r="B943" s="2">
        <v>0</v>
      </c>
      <c r="C943" s="2">
        <v>0</v>
      </c>
      <c r="D943" s="2">
        <v>1.4630000000000001</v>
      </c>
      <c r="E943" s="2">
        <v>0</v>
      </c>
      <c r="F943" s="2">
        <v>0</v>
      </c>
      <c r="G943" s="2">
        <v>0</v>
      </c>
      <c r="H943" s="2">
        <v>0</v>
      </c>
      <c r="I943" s="2">
        <v>0</v>
      </c>
      <c r="J943" s="2">
        <v>0</v>
      </c>
      <c r="K943" s="2">
        <v>0</v>
      </c>
      <c r="L943" s="2">
        <v>0</v>
      </c>
      <c r="M943" s="2">
        <v>0</v>
      </c>
      <c r="N943" s="2">
        <v>0</v>
      </c>
    </row>
    <row r="944" spans="1:14" x14ac:dyDescent="0.25">
      <c r="A944" s="59" t="s">
        <v>265</v>
      </c>
      <c r="B944" s="2"/>
      <c r="C944" s="2"/>
      <c r="D944" s="2">
        <v>1.4630000000000001</v>
      </c>
      <c r="E944" s="2"/>
      <c r="F944" s="2"/>
      <c r="G944" s="2"/>
      <c r="H944" s="2"/>
      <c r="I944" s="2"/>
      <c r="J944" s="2"/>
      <c r="K944" s="2"/>
      <c r="L944" s="2"/>
      <c r="M944" s="2"/>
      <c r="N944" s="2"/>
    </row>
    <row r="945" spans="1:14" x14ac:dyDescent="0.25">
      <c r="A945" s="59" t="s">
        <v>208</v>
      </c>
      <c r="B945" s="2">
        <v>0</v>
      </c>
      <c r="C945" s="2">
        <v>0</v>
      </c>
      <c r="D945" s="2">
        <v>1.4630000000000001</v>
      </c>
      <c r="E945" s="2">
        <v>0</v>
      </c>
      <c r="F945" s="2">
        <v>0</v>
      </c>
      <c r="G945" s="2">
        <v>0</v>
      </c>
      <c r="H945" s="2">
        <v>0</v>
      </c>
      <c r="I945" s="2">
        <v>0</v>
      </c>
      <c r="J945" s="2">
        <v>0</v>
      </c>
      <c r="K945" s="2">
        <v>0</v>
      </c>
      <c r="L945" s="2">
        <v>0</v>
      </c>
      <c r="M945" s="2">
        <v>0</v>
      </c>
      <c r="N945" s="2">
        <v>0</v>
      </c>
    </row>
    <row r="946" spans="1:14" x14ac:dyDescent="0.25">
      <c r="A946" s="59" t="s">
        <v>246</v>
      </c>
      <c r="B946" s="2"/>
      <c r="C946" s="2"/>
      <c r="D946" s="2">
        <v>1.4630000000000001</v>
      </c>
      <c r="E946" s="2"/>
      <c r="F946" s="2"/>
      <c r="G946" s="2"/>
      <c r="H946" s="2"/>
      <c r="I946" s="2"/>
      <c r="J946" s="2"/>
      <c r="K946" s="2"/>
      <c r="L946" s="2"/>
      <c r="M946" s="2"/>
      <c r="N946" s="2"/>
    </row>
    <row r="947" spans="1:14" x14ac:dyDescent="0.25">
      <c r="A947" s="59" t="s">
        <v>209</v>
      </c>
      <c r="B947" s="2">
        <v>0</v>
      </c>
      <c r="C947" s="2">
        <v>0</v>
      </c>
      <c r="D947" s="2">
        <v>1.4630000000000001</v>
      </c>
      <c r="E947" s="2">
        <v>0</v>
      </c>
      <c r="F947" s="2">
        <v>0</v>
      </c>
      <c r="G947" s="2">
        <v>0</v>
      </c>
      <c r="H947" s="2">
        <v>0</v>
      </c>
      <c r="I947" s="2">
        <v>0</v>
      </c>
      <c r="J947" s="2">
        <v>0</v>
      </c>
      <c r="K947" s="2">
        <v>0</v>
      </c>
      <c r="L947" s="2">
        <v>0</v>
      </c>
      <c r="M947" s="2">
        <v>0</v>
      </c>
      <c r="N947" s="2">
        <v>0</v>
      </c>
    </row>
    <row r="948" spans="1:14" x14ac:dyDescent="0.25">
      <c r="A948" s="59" t="s">
        <v>247</v>
      </c>
      <c r="B948" s="2"/>
      <c r="C948" s="2"/>
      <c r="D948" s="2">
        <v>1.4630000000000001</v>
      </c>
      <c r="E948" s="2"/>
      <c r="F948" s="2"/>
      <c r="G948" s="2"/>
      <c r="H948" s="2"/>
      <c r="I948" s="2"/>
      <c r="J948" s="2"/>
      <c r="K948" s="2"/>
      <c r="L948" s="2"/>
      <c r="M948" s="2"/>
      <c r="N948" s="2"/>
    </row>
    <row r="949" spans="1:14" x14ac:dyDescent="0.25">
      <c r="A949" s="59" t="s">
        <v>257</v>
      </c>
      <c r="B949" s="2"/>
      <c r="C949" s="2"/>
      <c r="D949" s="2">
        <v>1.4630000000000001</v>
      </c>
      <c r="E949" s="2"/>
      <c r="F949" s="2"/>
      <c r="G949" s="2"/>
      <c r="H949" s="2"/>
      <c r="I949" s="2"/>
      <c r="J949" s="2"/>
      <c r="K949" s="2"/>
      <c r="L949" s="2"/>
      <c r="M949" s="2"/>
      <c r="N949" s="2"/>
    </row>
    <row r="950" spans="1:14" x14ac:dyDescent="0.25">
      <c r="A950" s="59" t="s">
        <v>638</v>
      </c>
      <c r="B950" s="2">
        <v>0</v>
      </c>
      <c r="C950" s="2">
        <v>0</v>
      </c>
      <c r="D950" s="2">
        <v>1.4630000000000001</v>
      </c>
      <c r="E950" s="2">
        <v>0</v>
      </c>
      <c r="F950" s="2">
        <v>0</v>
      </c>
      <c r="G950" s="2">
        <v>0</v>
      </c>
      <c r="H950" s="2">
        <v>0</v>
      </c>
      <c r="I950" s="2">
        <v>0</v>
      </c>
      <c r="J950" s="2">
        <v>0</v>
      </c>
      <c r="K950" s="2">
        <v>0</v>
      </c>
      <c r="L950" s="2">
        <v>0</v>
      </c>
      <c r="M950" s="2">
        <v>0</v>
      </c>
      <c r="N950" s="2">
        <v>0</v>
      </c>
    </row>
    <row r="951" spans="1:14" x14ac:dyDescent="0.25">
      <c r="A951" s="59" t="s">
        <v>210</v>
      </c>
      <c r="B951" s="2">
        <v>0</v>
      </c>
      <c r="C951" s="2">
        <v>0</v>
      </c>
      <c r="D951" s="2">
        <v>1.4630000000000001</v>
      </c>
      <c r="E951" s="2">
        <v>0</v>
      </c>
      <c r="F951" s="2">
        <v>0</v>
      </c>
      <c r="G951" s="2">
        <v>0</v>
      </c>
      <c r="H951" s="2">
        <v>0</v>
      </c>
      <c r="I951" s="2">
        <v>0</v>
      </c>
      <c r="J951" s="2">
        <v>0</v>
      </c>
      <c r="K951" s="2">
        <v>0</v>
      </c>
      <c r="L951" s="2">
        <v>0</v>
      </c>
      <c r="M951" s="2">
        <v>0</v>
      </c>
      <c r="N951" s="2">
        <v>0</v>
      </c>
    </row>
    <row r="952" spans="1:14" x14ac:dyDescent="0.25">
      <c r="A952" s="59" t="s">
        <v>211</v>
      </c>
      <c r="B952" s="2">
        <v>0</v>
      </c>
      <c r="C952" s="2">
        <v>0</v>
      </c>
      <c r="D952" s="2">
        <v>1.4630000000000001</v>
      </c>
      <c r="E952" s="2">
        <v>0</v>
      </c>
      <c r="F952" s="2">
        <v>0</v>
      </c>
      <c r="G952" s="2">
        <v>0</v>
      </c>
      <c r="H952" s="2">
        <v>0</v>
      </c>
      <c r="I952" s="2">
        <v>0</v>
      </c>
      <c r="J952" s="2">
        <v>0</v>
      </c>
      <c r="K952" s="2">
        <v>0</v>
      </c>
      <c r="L952" s="2">
        <v>0</v>
      </c>
      <c r="M952" s="2">
        <v>0</v>
      </c>
      <c r="N952" s="2">
        <v>0</v>
      </c>
    </row>
    <row r="953" spans="1:14" x14ac:dyDescent="0.25">
      <c r="A953" s="59" t="s">
        <v>190</v>
      </c>
      <c r="B953" s="2">
        <v>0</v>
      </c>
      <c r="C953" s="2">
        <v>0</v>
      </c>
      <c r="D953" s="2">
        <v>1.4630000000000001</v>
      </c>
      <c r="E953" s="2">
        <v>0</v>
      </c>
      <c r="F953" s="2">
        <v>0</v>
      </c>
      <c r="G953" s="2">
        <v>0</v>
      </c>
      <c r="H953" s="2">
        <v>0</v>
      </c>
      <c r="I953" s="2">
        <v>0</v>
      </c>
      <c r="J953" s="2">
        <v>0</v>
      </c>
      <c r="K953" s="2">
        <v>0</v>
      </c>
      <c r="L953" s="2">
        <v>0</v>
      </c>
      <c r="M953" s="2">
        <v>0</v>
      </c>
      <c r="N953" s="2">
        <v>0</v>
      </c>
    </row>
    <row r="954" spans="1:14" x14ac:dyDescent="0.25">
      <c r="A954" s="59" t="s">
        <v>642</v>
      </c>
      <c r="B954" s="2">
        <v>0</v>
      </c>
      <c r="C954" s="2">
        <v>0</v>
      </c>
      <c r="D954" s="2">
        <v>1.4630000000000001</v>
      </c>
      <c r="E954" s="2">
        <v>0</v>
      </c>
      <c r="F954" s="2">
        <v>0</v>
      </c>
      <c r="G954" s="2">
        <v>0</v>
      </c>
      <c r="H954" s="2">
        <v>0</v>
      </c>
      <c r="I954" s="2">
        <v>0</v>
      </c>
      <c r="J954" s="2">
        <v>0</v>
      </c>
      <c r="K954" s="2">
        <v>0</v>
      </c>
      <c r="L954" s="2">
        <v>0</v>
      </c>
      <c r="M954" s="2">
        <v>0</v>
      </c>
      <c r="N954" s="2">
        <v>0</v>
      </c>
    </row>
    <row r="955" spans="1:14" x14ac:dyDescent="0.25">
      <c r="A955" s="59" t="s">
        <v>86</v>
      </c>
      <c r="B955" s="2">
        <v>0</v>
      </c>
      <c r="C955" s="2">
        <v>0</v>
      </c>
      <c r="D955" s="2">
        <v>1.4630000000000001</v>
      </c>
      <c r="E955" s="2">
        <v>0</v>
      </c>
      <c r="F955" s="2">
        <v>0</v>
      </c>
      <c r="G955" s="2">
        <v>0</v>
      </c>
      <c r="H955" s="2">
        <v>0</v>
      </c>
      <c r="I955" s="2">
        <v>0</v>
      </c>
      <c r="J955" s="2">
        <v>0</v>
      </c>
      <c r="K955" s="2">
        <v>0</v>
      </c>
      <c r="L955" s="2">
        <v>0</v>
      </c>
      <c r="M955" s="2">
        <v>0</v>
      </c>
      <c r="N955" s="2">
        <v>0</v>
      </c>
    </row>
    <row r="956" spans="1:14" x14ac:dyDescent="0.25">
      <c r="A956" s="59" t="s">
        <v>150</v>
      </c>
      <c r="B956" s="2">
        <v>398.14011483810179</v>
      </c>
      <c r="C956" s="2">
        <v>0</v>
      </c>
      <c r="D956" s="2">
        <v>1.4630000000000001</v>
      </c>
      <c r="E956" s="2">
        <v>132.7133716127006</v>
      </c>
      <c r="F956" s="2">
        <v>113.7543185251719</v>
      </c>
      <c r="G956" s="2">
        <v>99.535028709525449</v>
      </c>
      <c r="H956" s="2">
        <v>88.475581075133732</v>
      </c>
      <c r="I956" s="2">
        <v>79.628022967620353</v>
      </c>
      <c r="J956" s="2">
        <v>106.1706972901605</v>
      </c>
      <c r="K956" s="2">
        <v>91.003454820137563</v>
      </c>
      <c r="L956" s="2">
        <v>79.628022967620367</v>
      </c>
      <c r="M956" s="2">
        <v>70.780464860106989</v>
      </c>
      <c r="N956" s="2">
        <v>63.702418374096297</v>
      </c>
    </row>
    <row r="957" spans="1:14" x14ac:dyDescent="0.25">
      <c r="A957" s="59" t="s">
        <v>266</v>
      </c>
      <c r="B957" s="2"/>
      <c r="C957" s="2"/>
      <c r="D957" s="2">
        <v>1.4630000000000001</v>
      </c>
      <c r="E957" s="2"/>
      <c r="F957" s="2"/>
      <c r="G957" s="2"/>
      <c r="H957" s="2"/>
      <c r="I957" s="2"/>
      <c r="J957" s="2"/>
      <c r="K957" s="2"/>
      <c r="L957" s="2"/>
      <c r="M957" s="2"/>
      <c r="N957" s="2"/>
    </row>
    <row r="958" spans="1:14" x14ac:dyDescent="0.25">
      <c r="A958" s="59" t="s">
        <v>32</v>
      </c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</row>
    <row r="959" spans="1:14" x14ac:dyDescent="0.25">
      <c r="A959" s="59" t="s">
        <v>267</v>
      </c>
      <c r="B959" s="2"/>
      <c r="C959" s="2"/>
      <c r="D959" s="2">
        <v>1.4630000000000001</v>
      </c>
      <c r="E959" s="2"/>
      <c r="F959" s="2"/>
      <c r="G959" s="2"/>
      <c r="H959" s="2"/>
      <c r="I959" s="2"/>
      <c r="J959" s="2"/>
      <c r="K959" s="2"/>
      <c r="L959" s="2"/>
      <c r="M959" s="2"/>
      <c r="N959" s="2"/>
    </row>
    <row r="960" spans="1:14" x14ac:dyDescent="0.25">
      <c r="A960" s="59" t="s">
        <v>33</v>
      </c>
      <c r="B960" s="2">
        <v>104316127.97269614</v>
      </c>
      <c r="C960" s="2">
        <v>29088258.124644697</v>
      </c>
      <c r="D960" s="2">
        <v>1.4629999999999814</v>
      </c>
      <c r="E960" s="2">
        <v>5683784.5329206605</v>
      </c>
      <c r="F960" s="2">
        <v>716349.86755417124</v>
      </c>
      <c r="G960" s="2">
        <v>-3009226.1314706872</v>
      </c>
      <c r="H960" s="2">
        <v>-5906896.3529344564</v>
      </c>
      <c r="I960" s="2">
        <v>-8225032.5301054977</v>
      </c>
      <c r="J960" s="2">
        <v>-1270623.9985924191</v>
      </c>
      <c r="K960" s="2">
        <v>-5244571.7308856025</v>
      </c>
      <c r="L960" s="2">
        <v>-8225032.5301054949</v>
      </c>
      <c r="M960" s="2">
        <v>-10543168.707276514</v>
      </c>
      <c r="N960" s="2">
        <v>-12397677.649013337</v>
      </c>
    </row>
  </sheetData>
  <pageMargins left="0.7" right="0.7" top="0.75" bottom="0.75" header="0.3" footer="0.3"/>
  <pageSetup orientation="portrait"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58"/>
  <sheetViews>
    <sheetView workbookViewId="0">
      <selection activeCell="A4" sqref="A4"/>
    </sheetView>
  </sheetViews>
  <sheetFormatPr defaultRowHeight="15" x14ac:dyDescent="0.25"/>
  <cols>
    <col min="1" max="1" width="16.5703125" bestFit="1" customWidth="1"/>
    <col min="3" max="3" width="16" bestFit="1" customWidth="1"/>
    <col min="6" max="7" width="13.140625" bestFit="1" customWidth="1"/>
  </cols>
  <sheetData>
    <row r="1" spans="1:8" x14ac:dyDescent="0.25">
      <c r="A1" t="s">
        <v>488</v>
      </c>
      <c r="B1">
        <f>IF(LEFT(A1,2)="0x",1,0)</f>
        <v>0</v>
      </c>
      <c r="C1" t="str">
        <f t="shared" ref="C1:C7" si="0">IF(B1,A1,"")</f>
        <v/>
      </c>
      <c r="E1">
        <f>SUM(E2:E293)</f>
        <v>52</v>
      </c>
      <c r="H1" s="43" t="s">
        <v>0</v>
      </c>
    </row>
    <row r="2" spans="1:8" x14ac:dyDescent="0.25">
      <c r="A2" t="s">
        <v>489</v>
      </c>
      <c r="B2">
        <f t="shared" ref="B2:B65" si="1">IF(LEFT(A2,2)="0x",1,0)</f>
        <v>0</v>
      </c>
      <c r="C2" t="str">
        <f t="shared" si="0"/>
        <v/>
      </c>
      <c r="E2">
        <f>NOT(ISERROR(F2))*1</f>
        <v>1</v>
      </c>
      <c r="F2" t="str">
        <f>VLOOKUP(G2,C:C,1,0)</f>
        <v>0x99f4…4a92</v>
      </c>
      <c r="G2" t="str">
        <f>CONCATENATE(LEFT(H2,6), "…", RIGHT(H2,4))</f>
        <v>0x99f4…4a92</v>
      </c>
      <c r="H2" s="49" t="s">
        <v>209</v>
      </c>
    </row>
    <row r="3" spans="1:8" x14ac:dyDescent="0.25">
      <c r="A3" t="s">
        <v>490</v>
      </c>
      <c r="B3">
        <f t="shared" si="1"/>
        <v>0</v>
      </c>
      <c r="C3" t="str">
        <f t="shared" si="0"/>
        <v/>
      </c>
      <c r="E3">
        <f t="shared" ref="E3:E66" si="2">NOT(ISERROR(F3))*1</f>
        <v>1</v>
      </c>
      <c r="F3" t="str">
        <f t="shared" ref="F3:F66" si="3">VLOOKUP(G3,C:C,1,0)</f>
        <v>0x8ca2…38a1</v>
      </c>
      <c r="G3" t="str">
        <f t="shared" ref="G3:G66" si="4">CONCATENATE(LEFT(H3,6), "…", RIGHT(H3,4))</f>
        <v>0x8ca2…38a1</v>
      </c>
      <c r="H3" s="49" t="s">
        <v>210</v>
      </c>
    </row>
    <row r="4" spans="1:8" x14ac:dyDescent="0.25">
      <c r="A4" t="s">
        <v>491</v>
      </c>
      <c r="B4">
        <f t="shared" si="1"/>
        <v>0</v>
      </c>
      <c r="C4" t="str">
        <f t="shared" si="0"/>
        <v/>
      </c>
      <c r="E4">
        <f t="shared" si="2"/>
        <v>0</v>
      </c>
      <c r="F4" t="e">
        <f t="shared" si="3"/>
        <v>#N/A</v>
      </c>
      <c r="G4" t="str">
        <f t="shared" si="4"/>
        <v>0xa5f7…355b</v>
      </c>
      <c r="H4" s="49" t="s">
        <v>62</v>
      </c>
    </row>
    <row r="5" spans="1:8" x14ac:dyDescent="0.25">
      <c r="A5" t="s">
        <v>492</v>
      </c>
      <c r="B5">
        <f t="shared" si="1"/>
        <v>0</v>
      </c>
      <c r="C5" t="str">
        <f t="shared" si="0"/>
        <v/>
      </c>
      <c r="E5">
        <f t="shared" si="2"/>
        <v>1</v>
      </c>
      <c r="F5" t="str">
        <f t="shared" si="3"/>
        <v>0xc8c2…543b</v>
      </c>
      <c r="G5" t="str">
        <f t="shared" si="4"/>
        <v>0xc8c2…543b</v>
      </c>
      <c r="H5" s="49" t="s">
        <v>65</v>
      </c>
    </row>
    <row r="6" spans="1:8" x14ac:dyDescent="0.25">
      <c r="A6" t="s">
        <v>493</v>
      </c>
      <c r="B6">
        <f t="shared" si="1"/>
        <v>0</v>
      </c>
      <c r="C6" t="str">
        <f t="shared" si="0"/>
        <v/>
      </c>
      <c r="E6">
        <f t="shared" si="2"/>
        <v>1</v>
      </c>
      <c r="F6" t="str">
        <f t="shared" si="3"/>
        <v>0x27cc…0931</v>
      </c>
      <c r="G6" t="str">
        <f t="shared" si="4"/>
        <v>0x27cc…0931</v>
      </c>
      <c r="H6" s="49" t="s">
        <v>66</v>
      </c>
    </row>
    <row r="7" spans="1:8" x14ac:dyDescent="0.25">
      <c r="A7">
        <v>1</v>
      </c>
      <c r="B7">
        <f t="shared" si="1"/>
        <v>0</v>
      </c>
      <c r="C7" t="str">
        <f t="shared" si="0"/>
        <v/>
      </c>
      <c r="E7">
        <f t="shared" si="2"/>
        <v>1</v>
      </c>
      <c r="F7" t="str">
        <f t="shared" si="3"/>
        <v>0xe717…4a47</v>
      </c>
      <c r="G7" t="str">
        <f t="shared" si="4"/>
        <v>0xe717…4a47</v>
      </c>
      <c r="H7" s="49" t="s">
        <v>214</v>
      </c>
    </row>
    <row r="8" spans="1:8" x14ac:dyDescent="0.25">
      <c r="A8" t="s">
        <v>494</v>
      </c>
      <c r="B8">
        <f t="shared" si="1"/>
        <v>1</v>
      </c>
      <c r="C8" t="str">
        <f>IF(B8,A8,"")</f>
        <v>0x99f4…4a92</v>
      </c>
      <c r="E8">
        <f t="shared" si="2"/>
        <v>1</v>
      </c>
      <c r="F8" t="str">
        <f t="shared" si="3"/>
        <v>0x6db6…785c</v>
      </c>
      <c r="G8" t="str">
        <f t="shared" si="4"/>
        <v>0x6db6…785c</v>
      </c>
      <c r="H8" s="49" t="s">
        <v>67</v>
      </c>
    </row>
    <row r="9" spans="1:8" x14ac:dyDescent="0.25">
      <c r="A9" t="s">
        <v>495</v>
      </c>
      <c r="B9">
        <f t="shared" si="1"/>
        <v>0</v>
      </c>
      <c r="C9" t="str">
        <f t="shared" ref="C9:C72" si="5">IF(B9,A9,"")</f>
        <v/>
      </c>
      <c r="E9">
        <f t="shared" si="2"/>
        <v>1</v>
      </c>
      <c r="F9" t="str">
        <f t="shared" si="3"/>
        <v>0x629b…7516</v>
      </c>
      <c r="G9" t="str">
        <f t="shared" si="4"/>
        <v>0x629b…7516</v>
      </c>
      <c r="H9" s="49" t="s">
        <v>73</v>
      </c>
    </row>
    <row r="10" spans="1:8" x14ac:dyDescent="0.25">
      <c r="A10" s="46">
        <v>72185311</v>
      </c>
      <c r="B10">
        <f t="shared" si="1"/>
        <v>0</v>
      </c>
      <c r="C10" t="str">
        <f t="shared" si="5"/>
        <v/>
      </c>
      <c r="E10">
        <f t="shared" si="2"/>
        <v>1</v>
      </c>
      <c r="F10" t="str">
        <f t="shared" si="3"/>
        <v>0xc34a…147c</v>
      </c>
      <c r="G10" t="str">
        <f t="shared" si="4"/>
        <v>0xc34a…147c</v>
      </c>
      <c r="H10" s="49" t="s">
        <v>75</v>
      </c>
    </row>
    <row r="11" spans="1:8" x14ac:dyDescent="0.25">
      <c r="A11" s="47">
        <v>0.27310000000000001</v>
      </c>
      <c r="B11">
        <f t="shared" si="1"/>
        <v>0</v>
      </c>
      <c r="C11" t="str">
        <f t="shared" si="5"/>
        <v/>
      </c>
      <c r="E11">
        <f t="shared" si="2"/>
        <v>1</v>
      </c>
      <c r="F11" t="str">
        <f t="shared" si="3"/>
        <v>0x7113…e05e</v>
      </c>
      <c r="G11" t="str">
        <f t="shared" si="4"/>
        <v>0x7113…e05e</v>
      </c>
      <c r="H11" s="49" t="s">
        <v>77</v>
      </c>
    </row>
    <row r="12" spans="1:8" x14ac:dyDescent="0.25">
      <c r="A12" s="47">
        <v>0.27310000000000001</v>
      </c>
      <c r="B12">
        <f t="shared" si="1"/>
        <v>0</v>
      </c>
      <c r="C12" t="str">
        <f t="shared" si="5"/>
        <v/>
      </c>
      <c r="E12">
        <f t="shared" si="2"/>
        <v>1</v>
      </c>
      <c r="F12" t="str">
        <f t="shared" si="3"/>
        <v>0xccc2…e9e8</v>
      </c>
      <c r="G12" t="str">
        <f t="shared" si="4"/>
        <v>0xccc2…e9e8</v>
      </c>
      <c r="H12" s="49" t="s">
        <v>72</v>
      </c>
    </row>
    <row r="13" spans="1:8" x14ac:dyDescent="0.25">
      <c r="A13" s="48">
        <v>44893.651388888888</v>
      </c>
      <c r="B13">
        <f t="shared" si="1"/>
        <v>0</v>
      </c>
      <c r="C13" t="str">
        <f t="shared" si="5"/>
        <v/>
      </c>
      <c r="E13">
        <f t="shared" si="2"/>
        <v>1</v>
      </c>
      <c r="F13" t="str">
        <f t="shared" si="3"/>
        <v>0x6e3a…2afb</v>
      </c>
      <c r="G13" t="str">
        <f t="shared" si="4"/>
        <v>0x6e3a…2afb</v>
      </c>
      <c r="H13" s="49" t="s">
        <v>78</v>
      </c>
    </row>
    <row r="14" spans="1:8" x14ac:dyDescent="0.25">
      <c r="A14">
        <v>2</v>
      </c>
      <c r="B14">
        <f t="shared" si="1"/>
        <v>0</v>
      </c>
      <c r="C14" t="str">
        <f t="shared" si="5"/>
        <v/>
      </c>
      <c r="E14">
        <f t="shared" si="2"/>
        <v>1</v>
      </c>
      <c r="F14" t="str">
        <f t="shared" si="3"/>
        <v>0x5a95…55d6</v>
      </c>
      <c r="G14" t="str">
        <f t="shared" si="4"/>
        <v>0x5a95…55d6</v>
      </c>
      <c r="H14" s="49" t="s">
        <v>89</v>
      </c>
    </row>
    <row r="15" spans="1:8" x14ac:dyDescent="0.25">
      <c r="A15" t="s">
        <v>496</v>
      </c>
      <c r="B15">
        <f t="shared" si="1"/>
        <v>1</v>
      </c>
      <c r="C15" t="str">
        <f t="shared" si="5"/>
        <v>0x8ca2…38a1</v>
      </c>
      <c r="E15">
        <f t="shared" si="2"/>
        <v>1</v>
      </c>
      <c r="F15" t="str">
        <f t="shared" si="3"/>
        <v>0xab8a…83ae</v>
      </c>
      <c r="G15" t="str">
        <f t="shared" si="4"/>
        <v>0xab8a…83ae</v>
      </c>
      <c r="H15" s="49" t="s">
        <v>220</v>
      </c>
    </row>
    <row r="16" spans="1:8" x14ac:dyDescent="0.25">
      <c r="A16" t="s">
        <v>495</v>
      </c>
      <c r="B16">
        <f t="shared" si="1"/>
        <v>0</v>
      </c>
      <c r="C16" t="str">
        <f t="shared" si="5"/>
        <v/>
      </c>
      <c r="E16">
        <f t="shared" si="2"/>
        <v>0</v>
      </c>
      <c r="F16" t="e">
        <f t="shared" si="3"/>
        <v>#N/A</v>
      </c>
      <c r="G16" t="str">
        <f t="shared" si="4"/>
        <v>0x2286…2b13</v>
      </c>
      <c r="H16" s="49" t="s">
        <v>90</v>
      </c>
    </row>
    <row r="17" spans="1:8" x14ac:dyDescent="0.25">
      <c r="A17" s="46">
        <v>41018793</v>
      </c>
      <c r="B17">
        <f t="shared" si="1"/>
        <v>0</v>
      </c>
      <c r="C17" t="str">
        <f t="shared" si="5"/>
        <v/>
      </c>
      <c r="E17">
        <f t="shared" si="2"/>
        <v>1</v>
      </c>
      <c r="F17" t="str">
        <f t="shared" si="3"/>
        <v>0x542a…bbc1</v>
      </c>
      <c r="G17" t="str">
        <f t="shared" si="4"/>
        <v>0x542a…bbc1</v>
      </c>
      <c r="H17" s="49" t="s">
        <v>86</v>
      </c>
    </row>
    <row r="18" spans="1:8" x14ac:dyDescent="0.25">
      <c r="A18" s="47">
        <v>0.1552</v>
      </c>
      <c r="B18">
        <f t="shared" si="1"/>
        <v>0</v>
      </c>
      <c r="C18" t="str">
        <f t="shared" si="5"/>
        <v/>
      </c>
      <c r="E18">
        <f t="shared" si="2"/>
        <v>1</v>
      </c>
      <c r="F18" t="str">
        <f t="shared" si="3"/>
        <v>0xd648…5930</v>
      </c>
      <c r="G18" t="str">
        <f t="shared" si="4"/>
        <v>0xd648…5930</v>
      </c>
      <c r="H18" s="49" t="s">
        <v>81</v>
      </c>
    </row>
    <row r="19" spans="1:8" x14ac:dyDescent="0.25">
      <c r="A19" s="47">
        <v>0.42820000000000003</v>
      </c>
      <c r="B19">
        <f t="shared" si="1"/>
        <v>0</v>
      </c>
      <c r="C19" t="str">
        <f t="shared" si="5"/>
        <v/>
      </c>
      <c r="E19">
        <f t="shared" si="2"/>
        <v>1</v>
      </c>
      <c r="F19" t="str">
        <f t="shared" si="3"/>
        <v>0x4488…6e0d</v>
      </c>
      <c r="G19" t="str">
        <f t="shared" si="4"/>
        <v>0x4488…6e0d</v>
      </c>
      <c r="H19" s="49" t="s">
        <v>217</v>
      </c>
    </row>
    <row r="20" spans="1:8" x14ac:dyDescent="0.25">
      <c r="A20" s="48">
        <v>44893.65347222222</v>
      </c>
      <c r="B20">
        <f t="shared" si="1"/>
        <v>0</v>
      </c>
      <c r="C20" t="str">
        <f t="shared" si="5"/>
        <v/>
      </c>
      <c r="E20">
        <f t="shared" si="2"/>
        <v>1</v>
      </c>
      <c r="F20" t="str">
        <f t="shared" si="3"/>
        <v>0x2bde…666d</v>
      </c>
      <c r="G20" t="str">
        <f t="shared" si="4"/>
        <v>0x2bde…666d</v>
      </c>
      <c r="H20" s="49" t="s">
        <v>141</v>
      </c>
    </row>
    <row r="21" spans="1:8" x14ac:dyDescent="0.25">
      <c r="A21">
        <v>3</v>
      </c>
      <c r="B21">
        <f t="shared" si="1"/>
        <v>0</v>
      </c>
      <c r="C21" t="str">
        <f t="shared" si="5"/>
        <v/>
      </c>
      <c r="E21">
        <f t="shared" si="2"/>
        <v>0</v>
      </c>
      <c r="F21" t="e">
        <f t="shared" si="3"/>
        <v>#N/A</v>
      </c>
      <c r="G21" t="str">
        <f t="shared" si="4"/>
        <v>0xb5a9…dce6</v>
      </c>
      <c r="H21" s="49" t="s">
        <v>70</v>
      </c>
    </row>
    <row r="22" spans="1:8" x14ac:dyDescent="0.25">
      <c r="A22" t="s">
        <v>497</v>
      </c>
      <c r="B22">
        <f t="shared" si="1"/>
        <v>1</v>
      </c>
      <c r="C22" t="str">
        <f t="shared" si="5"/>
        <v>0xc8c2…543b</v>
      </c>
      <c r="E22">
        <f t="shared" si="2"/>
        <v>1</v>
      </c>
      <c r="F22" t="str">
        <f t="shared" si="3"/>
        <v>0xceed…c077</v>
      </c>
      <c r="G22" t="str">
        <f t="shared" si="4"/>
        <v>0xceed…c077</v>
      </c>
      <c r="H22" s="49" t="s">
        <v>176</v>
      </c>
    </row>
    <row r="23" spans="1:8" x14ac:dyDescent="0.25">
      <c r="A23" s="46">
        <v>37572986</v>
      </c>
      <c r="B23">
        <f t="shared" si="1"/>
        <v>0</v>
      </c>
      <c r="C23" t="str">
        <f t="shared" si="5"/>
        <v/>
      </c>
      <c r="E23">
        <f t="shared" si="2"/>
        <v>0</v>
      </c>
      <c r="F23" t="e">
        <f t="shared" si="3"/>
        <v>#N/A</v>
      </c>
      <c r="G23" t="str">
        <f t="shared" si="4"/>
        <v>0xdcb7…9aca</v>
      </c>
      <c r="H23" s="49" t="s">
        <v>79</v>
      </c>
    </row>
    <row r="24" spans="1:8" x14ac:dyDescent="0.25">
      <c r="A24" s="47">
        <v>0.1421</v>
      </c>
      <c r="B24">
        <f t="shared" si="1"/>
        <v>0</v>
      </c>
      <c r="C24" t="str">
        <f t="shared" si="5"/>
        <v/>
      </c>
      <c r="E24">
        <f t="shared" si="2"/>
        <v>0</v>
      </c>
      <c r="F24" t="e">
        <f t="shared" si="3"/>
        <v>#N/A</v>
      </c>
      <c r="G24" t="str">
        <f t="shared" si="4"/>
        <v>0x759a…f430</v>
      </c>
      <c r="H24" s="49" t="s">
        <v>84</v>
      </c>
    </row>
    <row r="25" spans="1:8" x14ac:dyDescent="0.25">
      <c r="A25" s="47">
        <v>0.57040000000000002</v>
      </c>
      <c r="B25">
        <f t="shared" si="1"/>
        <v>0</v>
      </c>
      <c r="C25" t="str">
        <f t="shared" si="5"/>
        <v/>
      </c>
      <c r="E25">
        <f t="shared" si="2"/>
        <v>0</v>
      </c>
      <c r="F25" t="e">
        <f t="shared" si="3"/>
        <v>#N/A</v>
      </c>
      <c r="G25" t="str">
        <f t="shared" si="4"/>
        <v>0x5517…0409</v>
      </c>
      <c r="H25" s="49" t="s">
        <v>100</v>
      </c>
    </row>
    <row r="26" spans="1:8" x14ac:dyDescent="0.25">
      <c r="A26" s="48">
        <v>44893.595138888886</v>
      </c>
      <c r="B26">
        <f t="shared" si="1"/>
        <v>0</v>
      </c>
      <c r="C26" t="str">
        <f t="shared" si="5"/>
        <v/>
      </c>
      <c r="E26">
        <f t="shared" si="2"/>
        <v>0</v>
      </c>
      <c r="F26" t="e">
        <f t="shared" si="3"/>
        <v>#N/A</v>
      </c>
      <c r="G26" t="str">
        <f t="shared" si="4"/>
        <v>0x5d39…7faa</v>
      </c>
      <c r="H26" s="49" t="s">
        <v>74</v>
      </c>
    </row>
    <row r="27" spans="1:8" x14ac:dyDescent="0.25">
      <c r="A27">
        <v>4</v>
      </c>
      <c r="B27">
        <f t="shared" si="1"/>
        <v>0</v>
      </c>
      <c r="C27" t="str">
        <f t="shared" si="5"/>
        <v/>
      </c>
      <c r="E27">
        <f t="shared" si="2"/>
        <v>1</v>
      </c>
      <c r="F27" t="str">
        <f t="shared" si="3"/>
        <v>0x042e…50bc</v>
      </c>
      <c r="G27" t="str">
        <f t="shared" si="4"/>
        <v>0x042e…50bc</v>
      </c>
      <c r="H27" s="49" t="s">
        <v>362</v>
      </c>
    </row>
    <row r="28" spans="1:8" x14ac:dyDescent="0.25">
      <c r="A28" t="s">
        <v>498</v>
      </c>
      <c r="B28">
        <f t="shared" si="1"/>
        <v>1</v>
      </c>
      <c r="C28" t="str">
        <f t="shared" si="5"/>
        <v>0x27cc…0931</v>
      </c>
      <c r="E28">
        <f t="shared" si="2"/>
        <v>0</v>
      </c>
      <c r="F28" t="e">
        <f t="shared" si="3"/>
        <v>#N/A</v>
      </c>
      <c r="G28" t="str">
        <f t="shared" si="4"/>
        <v>0x8980…fcdc</v>
      </c>
      <c r="H28" s="49" t="s">
        <v>80</v>
      </c>
    </row>
    <row r="29" spans="1:8" x14ac:dyDescent="0.25">
      <c r="A29" s="46">
        <v>22817147</v>
      </c>
      <c r="B29">
        <f t="shared" si="1"/>
        <v>0</v>
      </c>
      <c r="C29" t="str">
        <f t="shared" si="5"/>
        <v/>
      </c>
      <c r="E29">
        <f t="shared" si="2"/>
        <v>1</v>
      </c>
      <c r="F29" t="str">
        <f t="shared" si="3"/>
        <v>0x9b7a…0981</v>
      </c>
      <c r="G29" t="str">
        <f t="shared" si="4"/>
        <v>0x9b7a…0981</v>
      </c>
      <c r="H29" s="49" t="s">
        <v>69</v>
      </c>
    </row>
    <row r="30" spans="1:8" x14ac:dyDescent="0.25">
      <c r="A30" s="47">
        <v>8.6300000000000002E-2</v>
      </c>
      <c r="B30">
        <f t="shared" si="1"/>
        <v>0</v>
      </c>
      <c r="C30" t="str">
        <f t="shared" si="5"/>
        <v/>
      </c>
      <c r="E30">
        <f t="shared" si="2"/>
        <v>0</v>
      </c>
      <c r="F30" t="e">
        <f t="shared" si="3"/>
        <v>#N/A</v>
      </c>
      <c r="G30" t="str">
        <f t="shared" si="4"/>
        <v>0xd34f…9dc0</v>
      </c>
      <c r="H30" s="49" t="s">
        <v>82</v>
      </c>
    </row>
    <row r="31" spans="1:8" x14ac:dyDescent="0.25">
      <c r="A31" s="47">
        <v>0.65669999999999995</v>
      </c>
      <c r="B31">
        <f t="shared" si="1"/>
        <v>0</v>
      </c>
      <c r="C31" t="str">
        <f t="shared" si="5"/>
        <v/>
      </c>
      <c r="E31">
        <f t="shared" si="2"/>
        <v>0</v>
      </c>
      <c r="F31" t="e">
        <f t="shared" si="3"/>
        <v>#N/A</v>
      </c>
      <c r="G31" t="str">
        <f t="shared" si="4"/>
        <v>0xc6a2…0dea</v>
      </c>
      <c r="H31" s="49" t="s">
        <v>91</v>
      </c>
    </row>
    <row r="32" spans="1:8" x14ac:dyDescent="0.25">
      <c r="A32" s="48">
        <v>44893.870138888888</v>
      </c>
      <c r="B32">
        <f t="shared" si="1"/>
        <v>0</v>
      </c>
      <c r="C32" t="str">
        <f t="shared" si="5"/>
        <v/>
      </c>
      <c r="E32">
        <f t="shared" si="2"/>
        <v>1</v>
      </c>
      <c r="F32" t="str">
        <f t="shared" si="3"/>
        <v>0x6c63…098b</v>
      </c>
      <c r="G32" t="str">
        <f t="shared" si="4"/>
        <v>0x6c63…098b</v>
      </c>
      <c r="H32" s="49" t="s">
        <v>155</v>
      </c>
    </row>
    <row r="33" spans="1:8" x14ac:dyDescent="0.25">
      <c r="A33">
        <v>5</v>
      </c>
      <c r="B33">
        <f t="shared" si="1"/>
        <v>0</v>
      </c>
      <c r="C33" t="str">
        <f t="shared" si="5"/>
        <v/>
      </c>
      <c r="E33">
        <f t="shared" si="2"/>
        <v>1</v>
      </c>
      <c r="F33" t="str">
        <f t="shared" si="3"/>
        <v>0xd120…b687</v>
      </c>
      <c r="G33" t="str">
        <f t="shared" si="4"/>
        <v>0xd120…b687</v>
      </c>
      <c r="H33" s="49" t="s">
        <v>96</v>
      </c>
    </row>
    <row r="34" spans="1:8" x14ac:dyDescent="0.25">
      <c r="A34" t="s">
        <v>499</v>
      </c>
      <c r="B34">
        <f t="shared" si="1"/>
        <v>1</v>
      </c>
      <c r="C34" t="str">
        <f t="shared" si="5"/>
        <v>0xe717…4a47</v>
      </c>
      <c r="E34">
        <f t="shared" si="2"/>
        <v>1</v>
      </c>
      <c r="F34" t="str">
        <f t="shared" si="3"/>
        <v>0x0a77…b99b</v>
      </c>
      <c r="G34" t="str">
        <f t="shared" si="4"/>
        <v>0x0a77…b99b</v>
      </c>
      <c r="H34" s="49" t="s">
        <v>128</v>
      </c>
    </row>
    <row r="35" spans="1:8" x14ac:dyDescent="0.25">
      <c r="A35" t="s">
        <v>495</v>
      </c>
      <c r="B35">
        <f t="shared" si="1"/>
        <v>0</v>
      </c>
      <c r="C35" t="str">
        <f t="shared" si="5"/>
        <v/>
      </c>
      <c r="E35">
        <f t="shared" si="2"/>
        <v>0</v>
      </c>
      <c r="F35" t="e">
        <f t="shared" si="3"/>
        <v>#N/A</v>
      </c>
      <c r="G35" t="str">
        <f t="shared" si="4"/>
        <v>0xbbb3…fabf</v>
      </c>
      <c r="H35" s="49" t="s">
        <v>87</v>
      </c>
    </row>
    <row r="36" spans="1:8" x14ac:dyDescent="0.25">
      <c r="A36" s="46">
        <v>10737332</v>
      </c>
      <c r="B36">
        <f t="shared" si="1"/>
        <v>0</v>
      </c>
      <c r="C36" t="str">
        <f t="shared" si="5"/>
        <v/>
      </c>
      <c r="E36">
        <f t="shared" si="2"/>
        <v>0</v>
      </c>
      <c r="F36" t="e">
        <f t="shared" si="3"/>
        <v>#N/A</v>
      </c>
      <c r="G36" t="str">
        <f t="shared" si="4"/>
        <v>0xe3ea…249e</v>
      </c>
      <c r="H36" s="49" t="s">
        <v>97</v>
      </c>
    </row>
    <row r="37" spans="1:8" x14ac:dyDescent="0.25">
      <c r="A37" s="47">
        <v>4.0599999999999997E-2</v>
      </c>
      <c r="B37">
        <f t="shared" si="1"/>
        <v>0</v>
      </c>
      <c r="C37" t="str">
        <f t="shared" si="5"/>
        <v/>
      </c>
      <c r="E37">
        <f t="shared" si="2"/>
        <v>0</v>
      </c>
      <c r="F37" t="e">
        <f t="shared" si="3"/>
        <v>#N/A</v>
      </c>
      <c r="G37" t="str">
        <f t="shared" si="4"/>
        <v>0xe2e4…2001</v>
      </c>
      <c r="H37" s="49" t="s">
        <v>216</v>
      </c>
    </row>
    <row r="38" spans="1:8" x14ac:dyDescent="0.25">
      <c r="A38" s="47">
        <v>0.69730000000000003</v>
      </c>
      <c r="B38">
        <f t="shared" si="1"/>
        <v>0</v>
      </c>
      <c r="C38" t="str">
        <f t="shared" si="5"/>
        <v/>
      </c>
      <c r="E38">
        <f t="shared" si="2"/>
        <v>0</v>
      </c>
      <c r="F38" t="e">
        <f t="shared" si="3"/>
        <v>#N/A</v>
      </c>
      <c r="G38" t="str">
        <f t="shared" si="4"/>
        <v>0xa247…0f76</v>
      </c>
      <c r="H38" s="49" t="s">
        <v>95</v>
      </c>
    </row>
    <row r="39" spans="1:8" x14ac:dyDescent="0.25">
      <c r="A39" s="48">
        <v>44893.595138888886</v>
      </c>
      <c r="B39">
        <f t="shared" si="1"/>
        <v>0</v>
      </c>
      <c r="C39" t="str">
        <f t="shared" si="5"/>
        <v/>
      </c>
      <c r="E39">
        <f t="shared" si="2"/>
        <v>1</v>
      </c>
      <c r="F39" t="str">
        <f t="shared" si="3"/>
        <v>0x28a5…5b18</v>
      </c>
      <c r="G39" t="str">
        <f t="shared" si="4"/>
        <v>0x28a5…5b18</v>
      </c>
      <c r="H39" s="49" t="s">
        <v>138</v>
      </c>
    </row>
    <row r="40" spans="1:8" x14ac:dyDescent="0.25">
      <c r="A40">
        <v>6</v>
      </c>
      <c r="B40">
        <f t="shared" si="1"/>
        <v>0</v>
      </c>
      <c r="C40" t="str">
        <f t="shared" si="5"/>
        <v/>
      </c>
      <c r="E40">
        <f t="shared" si="2"/>
        <v>0</v>
      </c>
      <c r="F40" t="e">
        <f t="shared" si="3"/>
        <v>#N/A</v>
      </c>
      <c r="G40" t="str">
        <f t="shared" si="4"/>
        <v>0xccc0…f5ba</v>
      </c>
      <c r="H40" s="49" t="s">
        <v>106</v>
      </c>
    </row>
    <row r="41" spans="1:8" x14ac:dyDescent="0.25">
      <c r="A41" t="s">
        <v>500</v>
      </c>
      <c r="B41">
        <f t="shared" si="1"/>
        <v>1</v>
      </c>
      <c r="C41" t="str">
        <f t="shared" si="5"/>
        <v>0x6db6…785c</v>
      </c>
      <c r="E41">
        <f t="shared" si="2"/>
        <v>0</v>
      </c>
      <c r="F41" t="e">
        <f t="shared" si="3"/>
        <v>#N/A</v>
      </c>
      <c r="G41" t="str">
        <f t="shared" si="4"/>
        <v>0xf731…b16f</v>
      </c>
      <c r="H41" s="49" t="s">
        <v>63</v>
      </c>
    </row>
    <row r="42" spans="1:8" x14ac:dyDescent="0.25">
      <c r="A42" s="46">
        <v>9991195</v>
      </c>
      <c r="B42">
        <f t="shared" si="1"/>
        <v>0</v>
      </c>
      <c r="C42" t="str">
        <f t="shared" si="5"/>
        <v/>
      </c>
      <c r="E42">
        <f t="shared" si="2"/>
        <v>1</v>
      </c>
      <c r="F42" t="str">
        <f t="shared" si="3"/>
        <v>0x78b0…ebc5</v>
      </c>
      <c r="G42" t="str">
        <f t="shared" si="4"/>
        <v>0x78b0…ebc5</v>
      </c>
      <c r="H42" s="49" t="s">
        <v>161</v>
      </c>
    </row>
    <row r="43" spans="1:8" x14ac:dyDescent="0.25">
      <c r="A43" s="47">
        <v>3.78E-2</v>
      </c>
      <c r="B43">
        <f t="shared" si="1"/>
        <v>0</v>
      </c>
      <c r="C43" t="str">
        <f t="shared" si="5"/>
        <v/>
      </c>
      <c r="E43">
        <f t="shared" si="2"/>
        <v>0</v>
      </c>
      <c r="F43" t="e">
        <f t="shared" si="3"/>
        <v>#N/A</v>
      </c>
      <c r="G43" t="str">
        <f t="shared" si="4"/>
        <v>0x49ec…f590</v>
      </c>
      <c r="H43" s="49" t="s">
        <v>94</v>
      </c>
    </row>
    <row r="44" spans="1:8" x14ac:dyDescent="0.25">
      <c r="A44" s="47">
        <v>0.73509999999999998</v>
      </c>
      <c r="B44">
        <f t="shared" si="1"/>
        <v>0</v>
      </c>
      <c r="C44" t="str">
        <f t="shared" si="5"/>
        <v/>
      </c>
      <c r="E44">
        <f t="shared" si="2"/>
        <v>1</v>
      </c>
      <c r="F44" t="str">
        <f t="shared" si="3"/>
        <v>0x4713…92c3</v>
      </c>
      <c r="G44" t="str">
        <f t="shared" si="4"/>
        <v>0x4713…92c3</v>
      </c>
      <c r="H44" s="49" t="s">
        <v>147</v>
      </c>
    </row>
    <row r="45" spans="1:8" x14ac:dyDescent="0.25">
      <c r="A45" s="48">
        <v>44893.922222222223</v>
      </c>
      <c r="B45">
        <f t="shared" si="1"/>
        <v>0</v>
      </c>
      <c r="C45" t="str">
        <f t="shared" si="5"/>
        <v/>
      </c>
      <c r="E45">
        <f t="shared" si="2"/>
        <v>1</v>
      </c>
      <c r="F45" t="str">
        <f t="shared" si="3"/>
        <v>0xb483…bf73</v>
      </c>
      <c r="G45" t="str">
        <f t="shared" si="4"/>
        <v>0xb483…bf73</v>
      </c>
      <c r="H45" s="49" t="s">
        <v>222</v>
      </c>
    </row>
    <row r="46" spans="1:8" x14ac:dyDescent="0.25">
      <c r="A46">
        <v>7</v>
      </c>
      <c r="B46">
        <f t="shared" si="1"/>
        <v>0</v>
      </c>
      <c r="C46" t="str">
        <f t="shared" si="5"/>
        <v/>
      </c>
      <c r="E46">
        <f t="shared" si="2"/>
        <v>1</v>
      </c>
      <c r="F46" t="str">
        <f t="shared" si="3"/>
        <v>0x1b45…c3b2</v>
      </c>
      <c r="G46" t="str">
        <f t="shared" si="4"/>
        <v>0x1b45…c3b2</v>
      </c>
      <c r="H46" s="49" t="s">
        <v>135</v>
      </c>
    </row>
    <row r="47" spans="1:8" x14ac:dyDescent="0.25">
      <c r="A47" t="s">
        <v>501</v>
      </c>
      <c r="B47">
        <f t="shared" si="1"/>
        <v>1</v>
      </c>
      <c r="C47" t="str">
        <f t="shared" si="5"/>
        <v>0x7053…410f</v>
      </c>
      <c r="E47">
        <f t="shared" si="2"/>
        <v>0</v>
      </c>
      <c r="F47" t="e">
        <f t="shared" si="3"/>
        <v>#N/A</v>
      </c>
      <c r="G47" t="str">
        <f t="shared" si="4"/>
        <v>0xeb89…eea7</v>
      </c>
      <c r="H47" s="49" t="s">
        <v>224</v>
      </c>
    </row>
    <row r="48" spans="1:8" x14ac:dyDescent="0.25">
      <c r="A48" t="s">
        <v>495</v>
      </c>
      <c r="B48">
        <f t="shared" si="1"/>
        <v>0</v>
      </c>
      <c r="C48" t="str">
        <f t="shared" si="5"/>
        <v/>
      </c>
      <c r="E48">
        <f t="shared" si="2"/>
        <v>1</v>
      </c>
      <c r="F48" t="str">
        <f t="shared" si="3"/>
        <v>0xf671…62c3</v>
      </c>
      <c r="G48" t="str">
        <f t="shared" si="4"/>
        <v>0xf671…62c3</v>
      </c>
      <c r="H48" s="49" t="s">
        <v>190</v>
      </c>
    </row>
    <row r="49" spans="1:8" x14ac:dyDescent="0.25">
      <c r="A49" s="46">
        <v>6663772</v>
      </c>
      <c r="B49">
        <f t="shared" si="1"/>
        <v>0</v>
      </c>
      <c r="C49" t="str">
        <f t="shared" si="5"/>
        <v/>
      </c>
      <c r="E49">
        <f t="shared" si="2"/>
        <v>1</v>
      </c>
      <c r="F49" t="str">
        <f t="shared" si="3"/>
        <v>0x3f7a…4240</v>
      </c>
      <c r="G49" t="str">
        <f t="shared" si="4"/>
        <v>0x3f7a…4240</v>
      </c>
      <c r="H49" s="49" t="s">
        <v>143</v>
      </c>
    </row>
    <row r="50" spans="1:8" x14ac:dyDescent="0.25">
      <c r="A50" s="47">
        <v>2.52E-2</v>
      </c>
      <c r="B50">
        <f t="shared" si="1"/>
        <v>0</v>
      </c>
      <c r="C50" t="str">
        <f t="shared" si="5"/>
        <v/>
      </c>
      <c r="E50">
        <f t="shared" si="2"/>
        <v>0</v>
      </c>
      <c r="F50" t="e">
        <f t="shared" si="3"/>
        <v>#N/A</v>
      </c>
      <c r="G50" t="str">
        <f t="shared" si="4"/>
        <v>0x0404…4dae</v>
      </c>
      <c r="H50" s="49" t="s">
        <v>105</v>
      </c>
    </row>
    <row r="51" spans="1:8" x14ac:dyDescent="0.25">
      <c r="A51" s="47">
        <v>0.76029999999999998</v>
      </c>
      <c r="B51">
        <f t="shared" si="1"/>
        <v>0</v>
      </c>
      <c r="C51" t="str">
        <f t="shared" si="5"/>
        <v/>
      </c>
      <c r="E51">
        <f t="shared" si="2"/>
        <v>0</v>
      </c>
      <c r="F51" t="e">
        <f t="shared" si="3"/>
        <v>#N/A</v>
      </c>
      <c r="G51" t="str">
        <f t="shared" si="4"/>
        <v>0xaf0f…e92e</v>
      </c>
      <c r="H51" s="49" t="s">
        <v>68</v>
      </c>
    </row>
    <row r="52" spans="1:8" x14ac:dyDescent="0.25">
      <c r="A52" s="48">
        <v>44893.813194444447</v>
      </c>
      <c r="B52">
        <f t="shared" si="1"/>
        <v>0</v>
      </c>
      <c r="C52" t="str">
        <f t="shared" si="5"/>
        <v/>
      </c>
      <c r="E52">
        <f t="shared" si="2"/>
        <v>0</v>
      </c>
      <c r="F52" t="e">
        <f t="shared" si="3"/>
        <v>#N/A</v>
      </c>
      <c r="G52" t="str">
        <f t="shared" si="4"/>
        <v>0xf4ca…1a4b</v>
      </c>
      <c r="H52" s="49" t="s">
        <v>92</v>
      </c>
    </row>
    <row r="53" spans="1:8" x14ac:dyDescent="0.25">
      <c r="A53">
        <v>8</v>
      </c>
      <c r="B53">
        <f t="shared" si="1"/>
        <v>0</v>
      </c>
      <c r="C53" t="str">
        <f t="shared" si="5"/>
        <v/>
      </c>
      <c r="E53">
        <f t="shared" si="2"/>
        <v>0</v>
      </c>
      <c r="F53" t="e">
        <f t="shared" si="3"/>
        <v>#N/A</v>
      </c>
      <c r="G53" t="str">
        <f t="shared" si="4"/>
        <v>0x0a65…8efd</v>
      </c>
      <c r="H53" s="49" t="s">
        <v>102</v>
      </c>
    </row>
    <row r="54" spans="1:8" x14ac:dyDescent="0.25">
      <c r="A54" t="s">
        <v>502</v>
      </c>
      <c r="B54">
        <f t="shared" si="1"/>
        <v>1</v>
      </c>
      <c r="C54" t="str">
        <f t="shared" si="5"/>
        <v>0xc34a…147c</v>
      </c>
      <c r="E54">
        <f t="shared" si="2"/>
        <v>0</v>
      </c>
      <c r="F54" t="e">
        <f t="shared" si="3"/>
        <v>#N/A</v>
      </c>
      <c r="G54" t="str">
        <f t="shared" si="4"/>
        <v>0xd3e0…c675</v>
      </c>
      <c r="H54" s="49" t="s">
        <v>76</v>
      </c>
    </row>
    <row r="55" spans="1:8" x14ac:dyDescent="0.25">
      <c r="A55" s="46">
        <v>6209655</v>
      </c>
      <c r="B55">
        <f t="shared" si="1"/>
        <v>0</v>
      </c>
      <c r="C55" t="str">
        <f t="shared" si="5"/>
        <v/>
      </c>
      <c r="E55">
        <f t="shared" si="2"/>
        <v>0</v>
      </c>
      <c r="F55" t="e">
        <f t="shared" si="3"/>
        <v>#N/A</v>
      </c>
      <c r="G55" t="str">
        <f t="shared" si="4"/>
        <v>0xb0a6…a91b</v>
      </c>
      <c r="H55" s="49" t="s">
        <v>98</v>
      </c>
    </row>
    <row r="56" spans="1:8" x14ac:dyDescent="0.25">
      <c r="A56" s="47">
        <v>2.35E-2</v>
      </c>
      <c r="B56">
        <f t="shared" si="1"/>
        <v>0</v>
      </c>
      <c r="C56" t="str">
        <f t="shared" si="5"/>
        <v/>
      </c>
      <c r="E56">
        <f t="shared" si="2"/>
        <v>0</v>
      </c>
      <c r="F56" t="e">
        <f t="shared" si="3"/>
        <v>#N/A</v>
      </c>
      <c r="G56" t="str">
        <f t="shared" si="4"/>
        <v>0x7e93…3dca</v>
      </c>
      <c r="H56" s="49" t="s">
        <v>108</v>
      </c>
    </row>
    <row r="57" spans="1:8" x14ac:dyDescent="0.25">
      <c r="A57" s="47">
        <v>0.78380000000000005</v>
      </c>
      <c r="B57">
        <f t="shared" si="1"/>
        <v>0</v>
      </c>
      <c r="C57" t="str">
        <f t="shared" si="5"/>
        <v/>
      </c>
      <c r="E57">
        <f t="shared" si="2"/>
        <v>0</v>
      </c>
      <c r="F57" t="e">
        <f t="shared" si="3"/>
        <v>#N/A</v>
      </c>
      <c r="G57" t="str">
        <f t="shared" si="4"/>
        <v>0x8525…ef4c</v>
      </c>
      <c r="H57" s="49" t="s">
        <v>99</v>
      </c>
    </row>
    <row r="58" spans="1:8" x14ac:dyDescent="0.25">
      <c r="A58" s="48">
        <v>44893.527083333334</v>
      </c>
      <c r="B58">
        <f t="shared" si="1"/>
        <v>0</v>
      </c>
      <c r="C58" t="str">
        <f t="shared" si="5"/>
        <v/>
      </c>
      <c r="E58">
        <f t="shared" si="2"/>
        <v>0</v>
      </c>
      <c r="F58" t="e">
        <f t="shared" si="3"/>
        <v>#N/A</v>
      </c>
      <c r="G58" t="str">
        <f t="shared" si="4"/>
        <v>0x639c…73c3</v>
      </c>
      <c r="H58" s="49" t="s">
        <v>109</v>
      </c>
    </row>
    <row r="59" spans="1:8" x14ac:dyDescent="0.25">
      <c r="A59">
        <v>9</v>
      </c>
      <c r="B59">
        <f t="shared" si="1"/>
        <v>0</v>
      </c>
      <c r="C59" t="str">
        <f t="shared" si="5"/>
        <v/>
      </c>
      <c r="E59">
        <f t="shared" si="2"/>
        <v>0</v>
      </c>
      <c r="F59" t="e">
        <f t="shared" si="3"/>
        <v>#N/A</v>
      </c>
      <c r="G59" t="str">
        <f t="shared" si="4"/>
        <v>0x7c36…2198</v>
      </c>
      <c r="H59" s="49" t="s">
        <v>83</v>
      </c>
    </row>
    <row r="60" spans="1:8" x14ac:dyDescent="0.25">
      <c r="A60" t="s">
        <v>503</v>
      </c>
      <c r="B60">
        <f t="shared" si="1"/>
        <v>1</v>
      </c>
      <c r="C60" t="str">
        <f t="shared" si="5"/>
        <v>0xccc2…e9e8</v>
      </c>
      <c r="E60">
        <f t="shared" si="2"/>
        <v>1</v>
      </c>
      <c r="F60" t="str">
        <f t="shared" si="3"/>
        <v>0xf7ec…b169</v>
      </c>
      <c r="G60" t="str">
        <f t="shared" si="4"/>
        <v>0xf7ec…b169</v>
      </c>
      <c r="H60" s="49" t="s">
        <v>191</v>
      </c>
    </row>
    <row r="61" spans="1:8" x14ac:dyDescent="0.25">
      <c r="A61" s="46">
        <v>6116002</v>
      </c>
      <c r="B61">
        <f t="shared" si="1"/>
        <v>0</v>
      </c>
      <c r="C61" t="str">
        <f t="shared" si="5"/>
        <v/>
      </c>
      <c r="E61">
        <f t="shared" si="2"/>
        <v>0</v>
      </c>
      <c r="F61" t="e">
        <f t="shared" si="3"/>
        <v>#N/A</v>
      </c>
      <c r="G61" t="str">
        <f t="shared" si="4"/>
        <v>0x88a2…d39f</v>
      </c>
      <c r="H61" s="49" t="s">
        <v>88</v>
      </c>
    </row>
    <row r="62" spans="1:8" x14ac:dyDescent="0.25">
      <c r="A62" s="47">
        <v>2.3099999999999999E-2</v>
      </c>
      <c r="B62">
        <f t="shared" si="1"/>
        <v>0</v>
      </c>
      <c r="C62" t="str">
        <f t="shared" si="5"/>
        <v/>
      </c>
      <c r="E62">
        <f t="shared" si="2"/>
        <v>0</v>
      </c>
      <c r="F62" t="e">
        <f t="shared" si="3"/>
        <v>#N/A</v>
      </c>
      <c r="G62" t="str">
        <f t="shared" si="4"/>
        <v>0xf101…17a3</v>
      </c>
      <c r="H62" s="49" t="s">
        <v>104</v>
      </c>
    </row>
    <row r="63" spans="1:8" x14ac:dyDescent="0.25">
      <c r="A63" s="47">
        <v>0.80689999999999995</v>
      </c>
      <c r="B63">
        <f t="shared" si="1"/>
        <v>0</v>
      </c>
      <c r="C63" t="str">
        <f t="shared" si="5"/>
        <v/>
      </c>
      <c r="E63">
        <f t="shared" si="2"/>
        <v>0</v>
      </c>
      <c r="F63" t="e">
        <f t="shared" si="3"/>
        <v>#N/A</v>
      </c>
      <c r="G63" t="str">
        <f t="shared" si="4"/>
        <v>0xd1c4…3baa</v>
      </c>
      <c r="H63" s="49" t="s">
        <v>107</v>
      </c>
    </row>
    <row r="64" spans="1:8" x14ac:dyDescent="0.25">
      <c r="A64" s="48">
        <v>44893.595138888886</v>
      </c>
      <c r="B64">
        <f t="shared" si="1"/>
        <v>0</v>
      </c>
      <c r="C64" t="str">
        <f t="shared" si="5"/>
        <v/>
      </c>
      <c r="E64">
        <f t="shared" si="2"/>
        <v>1</v>
      </c>
      <c r="F64" t="str">
        <f t="shared" si="3"/>
        <v>0x1d4a…d042</v>
      </c>
      <c r="G64" t="str">
        <f t="shared" si="4"/>
        <v>0x1d4a…d042</v>
      </c>
      <c r="H64" s="49" t="s">
        <v>29</v>
      </c>
    </row>
    <row r="65" spans="1:8" x14ac:dyDescent="0.25">
      <c r="A65">
        <v>10</v>
      </c>
      <c r="B65">
        <f t="shared" si="1"/>
        <v>0</v>
      </c>
      <c r="C65" t="str">
        <f t="shared" si="5"/>
        <v/>
      </c>
      <c r="E65">
        <f t="shared" si="2"/>
        <v>0</v>
      </c>
      <c r="F65" t="e">
        <f t="shared" si="3"/>
        <v>#N/A</v>
      </c>
      <c r="G65" t="str">
        <f t="shared" si="4"/>
        <v>0x7a7c…6b5c</v>
      </c>
      <c r="H65" s="49" t="s">
        <v>111</v>
      </c>
    </row>
    <row r="66" spans="1:8" x14ac:dyDescent="0.25">
      <c r="A66" t="s">
        <v>504</v>
      </c>
      <c r="B66">
        <f t="shared" ref="B66:B129" si="6">IF(LEFT(A66,2)="0x",1,0)</f>
        <v>1</v>
      </c>
      <c r="C66" t="str">
        <f t="shared" si="5"/>
        <v>0x629b…7516</v>
      </c>
      <c r="E66">
        <f t="shared" si="2"/>
        <v>1</v>
      </c>
      <c r="F66" t="str">
        <f t="shared" si="3"/>
        <v>0x1939…d110</v>
      </c>
      <c r="G66" t="str">
        <f t="shared" si="4"/>
        <v>0x1939…d110</v>
      </c>
      <c r="H66" s="49" t="s">
        <v>133</v>
      </c>
    </row>
    <row r="67" spans="1:8" x14ac:dyDescent="0.25">
      <c r="A67" s="46">
        <v>5644946</v>
      </c>
      <c r="B67">
        <f t="shared" si="6"/>
        <v>0</v>
      </c>
      <c r="C67" t="str">
        <f t="shared" si="5"/>
        <v/>
      </c>
      <c r="E67">
        <f t="shared" ref="E67:E130" si="7">NOT(ISERROR(F67))*1</f>
        <v>1</v>
      </c>
      <c r="F67" t="str">
        <f t="shared" ref="F67:F130" si="8">VLOOKUP(G67,C:C,1,0)</f>
        <v>0x9c50…dac5</v>
      </c>
      <c r="G67" t="str">
        <f t="shared" ref="G67:G130" si="9">CONCATENATE(LEFT(H67,6), "…", RIGHT(H67,4))</f>
        <v>0x9c50…dac5</v>
      </c>
      <c r="H67" s="49" t="s">
        <v>168</v>
      </c>
    </row>
    <row r="68" spans="1:8" x14ac:dyDescent="0.25">
      <c r="A68" s="47">
        <v>2.1399999999999999E-2</v>
      </c>
      <c r="B68">
        <f t="shared" si="6"/>
        <v>0</v>
      </c>
      <c r="C68" t="str">
        <f t="shared" si="5"/>
        <v/>
      </c>
      <c r="E68">
        <f t="shared" si="7"/>
        <v>1</v>
      </c>
      <c r="F68" t="str">
        <f t="shared" si="8"/>
        <v>0xbc28…52a3</v>
      </c>
      <c r="G68" t="str">
        <f t="shared" si="9"/>
        <v>0xbc28…52a3</v>
      </c>
      <c r="H68" s="49" t="s">
        <v>173</v>
      </c>
    </row>
    <row r="69" spans="1:8" x14ac:dyDescent="0.25">
      <c r="A69" s="47">
        <v>0.82830000000000004</v>
      </c>
      <c r="B69">
        <f t="shared" si="6"/>
        <v>0</v>
      </c>
      <c r="C69" t="str">
        <f t="shared" si="5"/>
        <v/>
      </c>
      <c r="E69">
        <f t="shared" si="7"/>
        <v>0</v>
      </c>
      <c r="F69" t="e">
        <f t="shared" si="8"/>
        <v>#N/A</v>
      </c>
      <c r="G69" t="str">
        <f t="shared" si="9"/>
        <v>0x42f9…468c</v>
      </c>
      <c r="H69" s="49" t="s">
        <v>374</v>
      </c>
    </row>
    <row r="70" spans="1:8" x14ac:dyDescent="0.25">
      <c r="A70" s="48">
        <v>44893.870138888888</v>
      </c>
      <c r="B70">
        <f t="shared" si="6"/>
        <v>0</v>
      </c>
      <c r="C70" t="str">
        <f t="shared" si="5"/>
        <v/>
      </c>
      <c r="E70">
        <f t="shared" si="7"/>
        <v>0</v>
      </c>
      <c r="F70" t="e">
        <f t="shared" si="8"/>
        <v>#N/A</v>
      </c>
      <c r="G70" t="str">
        <f t="shared" si="9"/>
        <v>0xa982…cb53</v>
      </c>
      <c r="H70" s="49" t="s">
        <v>117</v>
      </c>
    </row>
    <row r="71" spans="1:8" x14ac:dyDescent="0.25">
      <c r="A71">
        <v>11</v>
      </c>
      <c r="B71">
        <f t="shared" si="6"/>
        <v>0</v>
      </c>
      <c r="C71" t="str">
        <f t="shared" si="5"/>
        <v/>
      </c>
      <c r="E71">
        <f t="shared" si="7"/>
        <v>0</v>
      </c>
      <c r="F71" t="e">
        <f t="shared" si="8"/>
        <v>#N/A</v>
      </c>
      <c r="G71" t="str">
        <f t="shared" si="9"/>
        <v>0xb115…19bf</v>
      </c>
      <c r="H71" s="49" t="s">
        <v>85</v>
      </c>
    </row>
    <row r="72" spans="1:8" x14ac:dyDescent="0.25">
      <c r="A72" t="s">
        <v>505</v>
      </c>
      <c r="B72">
        <f t="shared" si="6"/>
        <v>1</v>
      </c>
      <c r="C72" t="str">
        <f t="shared" si="5"/>
        <v>0x7113…e05e</v>
      </c>
      <c r="E72">
        <f t="shared" si="7"/>
        <v>0</v>
      </c>
      <c r="F72" t="e">
        <f t="shared" si="8"/>
        <v>#N/A</v>
      </c>
      <c r="G72" t="str">
        <f t="shared" si="9"/>
        <v>0x2ab7…0ce3</v>
      </c>
      <c r="H72" s="49" t="s">
        <v>140</v>
      </c>
    </row>
    <row r="73" spans="1:8" x14ac:dyDescent="0.25">
      <c r="A73" s="46">
        <v>3848749</v>
      </c>
      <c r="B73">
        <f t="shared" si="6"/>
        <v>0</v>
      </c>
      <c r="C73" t="str">
        <f t="shared" ref="C73:C136" si="10">IF(B73,A73,"")</f>
        <v/>
      </c>
      <c r="E73">
        <f t="shared" si="7"/>
        <v>0</v>
      </c>
      <c r="F73" t="e">
        <f t="shared" si="8"/>
        <v>#N/A</v>
      </c>
      <c r="G73" t="str">
        <f t="shared" si="9"/>
        <v>0x5db5…2b22</v>
      </c>
      <c r="H73" s="49" t="s">
        <v>110</v>
      </c>
    </row>
    <row r="74" spans="1:8" x14ac:dyDescent="0.25">
      <c r="A74" s="47">
        <v>1.46E-2</v>
      </c>
      <c r="B74">
        <f t="shared" si="6"/>
        <v>0</v>
      </c>
      <c r="C74" t="str">
        <f t="shared" si="10"/>
        <v/>
      </c>
      <c r="E74">
        <f t="shared" si="7"/>
        <v>0</v>
      </c>
      <c r="F74" t="e">
        <f t="shared" si="8"/>
        <v>#N/A</v>
      </c>
      <c r="G74" t="str">
        <f t="shared" si="9"/>
        <v>0xcc15…7dd1</v>
      </c>
      <c r="H74" s="49" t="s">
        <v>175</v>
      </c>
    </row>
    <row r="75" spans="1:8" x14ac:dyDescent="0.25">
      <c r="A75" s="47">
        <v>0.84279999999999999</v>
      </c>
      <c r="B75">
        <f t="shared" si="6"/>
        <v>0</v>
      </c>
      <c r="C75" t="str">
        <f t="shared" si="10"/>
        <v/>
      </c>
      <c r="E75">
        <f t="shared" si="7"/>
        <v>0</v>
      </c>
      <c r="F75" t="e">
        <f t="shared" si="8"/>
        <v>#N/A</v>
      </c>
      <c r="G75" t="str">
        <f t="shared" si="9"/>
        <v>0xb8b9…6926</v>
      </c>
      <c r="H75" s="49" t="s">
        <v>383</v>
      </c>
    </row>
    <row r="76" spans="1:8" x14ac:dyDescent="0.25">
      <c r="A76" s="48">
        <v>44893.651388888888</v>
      </c>
      <c r="B76">
        <f t="shared" si="6"/>
        <v>0</v>
      </c>
      <c r="C76" t="str">
        <f t="shared" si="10"/>
        <v/>
      </c>
      <c r="E76">
        <f t="shared" si="7"/>
        <v>0</v>
      </c>
      <c r="F76" t="e">
        <f t="shared" si="8"/>
        <v>#N/A</v>
      </c>
      <c r="G76" t="str">
        <f t="shared" si="9"/>
        <v>0xcf27…730c</v>
      </c>
      <c r="H76" s="49" t="s">
        <v>177</v>
      </c>
    </row>
    <row r="77" spans="1:8" x14ac:dyDescent="0.25">
      <c r="A77">
        <v>12</v>
      </c>
      <c r="B77">
        <f t="shared" si="6"/>
        <v>0</v>
      </c>
      <c r="C77" t="str">
        <f t="shared" si="10"/>
        <v/>
      </c>
      <c r="E77">
        <f t="shared" si="7"/>
        <v>0</v>
      </c>
      <c r="F77" t="e">
        <f t="shared" si="8"/>
        <v>#N/A</v>
      </c>
      <c r="G77" t="str">
        <f t="shared" si="9"/>
        <v>0x85e7…d9fd</v>
      </c>
      <c r="H77" s="49" t="s">
        <v>333</v>
      </c>
    </row>
    <row r="78" spans="1:8" x14ac:dyDescent="0.25">
      <c r="A78" t="s">
        <v>506</v>
      </c>
      <c r="B78">
        <f t="shared" si="6"/>
        <v>1</v>
      </c>
      <c r="C78" t="str">
        <f t="shared" si="10"/>
        <v>0xd648…5930</v>
      </c>
      <c r="E78">
        <f t="shared" si="7"/>
        <v>0</v>
      </c>
      <c r="F78" t="e">
        <f t="shared" si="8"/>
        <v>#N/A</v>
      </c>
      <c r="G78" t="str">
        <f t="shared" si="9"/>
        <v>0xf59b…f018</v>
      </c>
      <c r="H78" s="49" t="s">
        <v>392</v>
      </c>
    </row>
    <row r="79" spans="1:8" x14ac:dyDescent="0.25">
      <c r="A79" s="46">
        <v>2859369</v>
      </c>
      <c r="B79">
        <f t="shared" si="6"/>
        <v>0</v>
      </c>
      <c r="C79" t="str">
        <f t="shared" si="10"/>
        <v/>
      </c>
      <c r="E79">
        <f t="shared" si="7"/>
        <v>0</v>
      </c>
      <c r="F79" t="e">
        <f t="shared" si="8"/>
        <v>#N/A</v>
      </c>
      <c r="G79" t="str">
        <f t="shared" si="9"/>
        <v>0xfea2…9fa6</v>
      </c>
      <c r="H79" s="49" t="s">
        <v>103</v>
      </c>
    </row>
    <row r="80" spans="1:8" x14ac:dyDescent="0.25">
      <c r="A80" s="47">
        <v>1.0800000000000001E-2</v>
      </c>
      <c r="B80">
        <f t="shared" si="6"/>
        <v>0</v>
      </c>
      <c r="C80" t="str">
        <f t="shared" si="10"/>
        <v/>
      </c>
      <c r="E80">
        <f t="shared" si="7"/>
        <v>1</v>
      </c>
      <c r="F80" t="str">
        <f t="shared" si="8"/>
        <v>0x4125…a398</v>
      </c>
      <c r="G80" t="str">
        <f t="shared" si="9"/>
        <v>0x4125…a398</v>
      </c>
      <c r="H80" s="49" t="s">
        <v>144</v>
      </c>
    </row>
    <row r="81" spans="1:8" x14ac:dyDescent="0.25">
      <c r="A81" s="47">
        <v>0.85360000000000003</v>
      </c>
      <c r="B81">
        <f t="shared" si="6"/>
        <v>0</v>
      </c>
      <c r="C81" t="str">
        <f t="shared" si="10"/>
        <v/>
      </c>
      <c r="E81">
        <f t="shared" si="7"/>
        <v>1</v>
      </c>
      <c r="F81" t="str">
        <f t="shared" si="8"/>
        <v>0x86c3…ff36</v>
      </c>
      <c r="G81" t="str">
        <f t="shared" si="9"/>
        <v>0x86c3…ff36</v>
      </c>
      <c r="H81" s="49" t="s">
        <v>213</v>
      </c>
    </row>
    <row r="82" spans="1:8" x14ac:dyDescent="0.25">
      <c r="A82" s="48">
        <v>44893.870138888888</v>
      </c>
      <c r="B82">
        <f t="shared" si="6"/>
        <v>0</v>
      </c>
      <c r="C82" t="str">
        <f t="shared" si="10"/>
        <v/>
      </c>
      <c r="E82">
        <f t="shared" si="7"/>
        <v>0</v>
      </c>
      <c r="F82" t="e">
        <f t="shared" si="8"/>
        <v>#N/A</v>
      </c>
      <c r="G82" t="str">
        <f t="shared" si="9"/>
        <v>0x4f76…beb6</v>
      </c>
      <c r="H82" s="49" t="s">
        <v>71</v>
      </c>
    </row>
    <row r="83" spans="1:8" x14ac:dyDescent="0.25">
      <c r="A83">
        <v>13</v>
      </c>
      <c r="B83">
        <f t="shared" si="6"/>
        <v>0</v>
      </c>
      <c r="C83" t="str">
        <f t="shared" si="10"/>
        <v/>
      </c>
      <c r="E83">
        <f t="shared" si="7"/>
        <v>0</v>
      </c>
      <c r="F83" t="e">
        <f t="shared" si="8"/>
        <v>#N/A</v>
      </c>
      <c r="G83" t="str">
        <f t="shared" si="9"/>
        <v>0x4a8b…c337</v>
      </c>
      <c r="H83" s="49" t="s">
        <v>149</v>
      </c>
    </row>
    <row r="84" spans="1:8" x14ac:dyDescent="0.25">
      <c r="A84" t="s">
        <v>507</v>
      </c>
      <c r="B84">
        <f t="shared" si="6"/>
        <v>1</v>
      </c>
      <c r="C84" t="str">
        <f t="shared" si="10"/>
        <v>0x042e…50bc</v>
      </c>
      <c r="E84">
        <f t="shared" si="7"/>
        <v>0</v>
      </c>
      <c r="F84" t="e">
        <f t="shared" si="8"/>
        <v>#N/A</v>
      </c>
      <c r="G84" t="str">
        <f t="shared" si="9"/>
        <v>0x1ebf…c343</v>
      </c>
      <c r="H84" s="49" t="s">
        <v>118</v>
      </c>
    </row>
    <row r="85" spans="1:8" x14ac:dyDescent="0.25">
      <c r="A85" s="46">
        <v>2656549</v>
      </c>
      <c r="B85">
        <f t="shared" si="6"/>
        <v>0</v>
      </c>
      <c r="C85" t="str">
        <f t="shared" si="10"/>
        <v/>
      </c>
      <c r="E85">
        <f t="shared" si="7"/>
        <v>0</v>
      </c>
      <c r="F85" t="e">
        <f t="shared" si="8"/>
        <v>#N/A</v>
      </c>
      <c r="G85" t="str">
        <f t="shared" si="9"/>
        <v>0x0b0e…07e7</v>
      </c>
      <c r="H85" s="49" t="s">
        <v>129</v>
      </c>
    </row>
    <row r="86" spans="1:8" x14ac:dyDescent="0.25">
      <c r="A86" s="47">
        <v>0.01</v>
      </c>
      <c r="B86">
        <f t="shared" si="6"/>
        <v>0</v>
      </c>
      <c r="C86" t="str">
        <f t="shared" si="10"/>
        <v/>
      </c>
      <c r="E86">
        <f t="shared" si="7"/>
        <v>0</v>
      </c>
      <c r="F86" t="e">
        <f t="shared" si="8"/>
        <v>#N/A</v>
      </c>
      <c r="G86" t="str">
        <f t="shared" si="9"/>
        <v>0x7008…cf9b</v>
      </c>
      <c r="H86" s="49" t="s">
        <v>159</v>
      </c>
    </row>
    <row r="87" spans="1:8" x14ac:dyDescent="0.25">
      <c r="A87" s="47">
        <v>0.86370000000000002</v>
      </c>
      <c r="B87">
        <f t="shared" si="6"/>
        <v>0</v>
      </c>
      <c r="C87" t="str">
        <f t="shared" si="10"/>
        <v/>
      </c>
      <c r="E87">
        <f t="shared" si="7"/>
        <v>0</v>
      </c>
      <c r="F87" t="e">
        <f t="shared" si="8"/>
        <v>#N/A</v>
      </c>
      <c r="G87" t="str">
        <f t="shared" si="9"/>
        <v>0x5d06…833e</v>
      </c>
      <c r="H87" s="49" t="s">
        <v>153</v>
      </c>
    </row>
    <row r="88" spans="1:8" x14ac:dyDescent="0.25">
      <c r="A88" s="48">
        <v>44893.944444444445</v>
      </c>
      <c r="B88">
        <f t="shared" si="6"/>
        <v>0</v>
      </c>
      <c r="C88" t="str">
        <f t="shared" si="10"/>
        <v/>
      </c>
      <c r="E88">
        <f t="shared" si="7"/>
        <v>0</v>
      </c>
      <c r="F88" t="e">
        <f t="shared" si="8"/>
        <v>#N/A</v>
      </c>
      <c r="G88" t="str">
        <f t="shared" si="9"/>
        <v>0xf88d…f7bb</v>
      </c>
      <c r="H88" s="49" t="s">
        <v>192</v>
      </c>
    </row>
    <row r="89" spans="1:8" x14ac:dyDescent="0.25">
      <c r="A89">
        <v>14</v>
      </c>
      <c r="B89">
        <f t="shared" si="6"/>
        <v>0</v>
      </c>
      <c r="C89" t="str">
        <f t="shared" si="10"/>
        <v/>
      </c>
      <c r="E89">
        <f t="shared" si="7"/>
        <v>0</v>
      </c>
      <c r="F89" t="e">
        <f t="shared" si="8"/>
        <v>#N/A</v>
      </c>
      <c r="G89" t="str">
        <f t="shared" si="9"/>
        <v>0xd68c…f12b</v>
      </c>
      <c r="H89" s="49" t="s">
        <v>181</v>
      </c>
    </row>
    <row r="90" spans="1:8" x14ac:dyDescent="0.25">
      <c r="A90" t="s">
        <v>508</v>
      </c>
      <c r="B90">
        <f t="shared" si="6"/>
        <v>1</v>
      </c>
      <c r="C90" t="str">
        <f t="shared" si="10"/>
        <v>0x4488…6e0d</v>
      </c>
      <c r="E90">
        <f t="shared" si="7"/>
        <v>0</v>
      </c>
      <c r="F90" t="e">
        <f t="shared" si="8"/>
        <v>#N/A</v>
      </c>
      <c r="G90" t="str">
        <f t="shared" si="9"/>
        <v>0x6e0d…3fc2</v>
      </c>
      <c r="H90" s="49" t="s">
        <v>101</v>
      </c>
    </row>
    <row r="91" spans="1:8" x14ac:dyDescent="0.25">
      <c r="A91" s="46">
        <v>2473263</v>
      </c>
      <c r="B91">
        <f t="shared" si="6"/>
        <v>0</v>
      </c>
      <c r="C91" t="str">
        <f t="shared" si="10"/>
        <v/>
      </c>
      <c r="E91">
        <f t="shared" si="7"/>
        <v>1</v>
      </c>
      <c r="F91" t="str">
        <f t="shared" si="8"/>
        <v>0x510b…91fe</v>
      </c>
      <c r="G91" t="str">
        <f t="shared" si="9"/>
        <v>0x510b…91fe</v>
      </c>
      <c r="H91" s="49" t="s">
        <v>150</v>
      </c>
    </row>
    <row r="92" spans="1:8" x14ac:dyDescent="0.25">
      <c r="A92" s="47">
        <v>9.4000000000000004E-3</v>
      </c>
      <c r="B92">
        <f t="shared" si="6"/>
        <v>0</v>
      </c>
      <c r="C92" t="str">
        <f t="shared" si="10"/>
        <v/>
      </c>
      <c r="E92">
        <f t="shared" si="7"/>
        <v>0</v>
      </c>
      <c r="F92" t="e">
        <f t="shared" si="8"/>
        <v>#N/A</v>
      </c>
      <c r="G92" t="str">
        <f t="shared" si="9"/>
        <v>0x526c…431d</v>
      </c>
      <c r="H92" s="49" t="s">
        <v>378</v>
      </c>
    </row>
    <row r="93" spans="1:8" x14ac:dyDescent="0.25">
      <c r="A93" s="47">
        <v>0.873</v>
      </c>
      <c r="B93">
        <f t="shared" si="6"/>
        <v>0</v>
      </c>
      <c r="C93" t="str">
        <f t="shared" si="10"/>
        <v/>
      </c>
      <c r="E93">
        <f t="shared" si="7"/>
        <v>0</v>
      </c>
      <c r="F93" t="e">
        <f t="shared" si="8"/>
        <v>#N/A</v>
      </c>
      <c r="G93" t="str">
        <f t="shared" si="9"/>
        <v>0x1d36…450f</v>
      </c>
      <c r="H93" s="49" t="s">
        <v>136</v>
      </c>
    </row>
    <row r="94" spans="1:8" x14ac:dyDescent="0.25">
      <c r="A94" s="48">
        <v>44893.944444444445</v>
      </c>
      <c r="B94">
        <f t="shared" si="6"/>
        <v>0</v>
      </c>
      <c r="C94" t="str">
        <f t="shared" si="10"/>
        <v/>
      </c>
      <c r="E94">
        <f t="shared" si="7"/>
        <v>0</v>
      </c>
      <c r="F94" t="e">
        <f t="shared" si="8"/>
        <v>#N/A</v>
      </c>
      <c r="G94" t="str">
        <f t="shared" si="9"/>
        <v>0xb08d…b449</v>
      </c>
      <c r="H94" s="49" t="s">
        <v>172</v>
      </c>
    </row>
    <row r="95" spans="1:8" x14ac:dyDescent="0.25">
      <c r="A95">
        <v>15</v>
      </c>
      <c r="B95">
        <f t="shared" si="6"/>
        <v>0</v>
      </c>
      <c r="C95" t="str">
        <f t="shared" si="10"/>
        <v/>
      </c>
      <c r="E95">
        <f t="shared" si="7"/>
        <v>0</v>
      </c>
      <c r="F95" t="e">
        <f t="shared" si="8"/>
        <v>#N/A</v>
      </c>
      <c r="G95" t="str">
        <f t="shared" si="9"/>
        <v>0x49a2…1936</v>
      </c>
      <c r="H95" s="49" t="s">
        <v>64</v>
      </c>
    </row>
    <row r="96" spans="1:8" x14ac:dyDescent="0.25">
      <c r="A96" t="s">
        <v>509</v>
      </c>
      <c r="B96">
        <f t="shared" si="6"/>
        <v>1</v>
      </c>
      <c r="C96" t="str">
        <f t="shared" si="10"/>
        <v>0x9b7a…0981</v>
      </c>
      <c r="E96">
        <f t="shared" si="7"/>
        <v>0</v>
      </c>
      <c r="F96" t="e">
        <f t="shared" si="8"/>
        <v>#N/A</v>
      </c>
      <c r="G96" t="str">
        <f t="shared" si="9"/>
        <v>0xe004…3c93</v>
      </c>
      <c r="H96" s="49" t="s">
        <v>184</v>
      </c>
    </row>
    <row r="97" spans="1:8" x14ac:dyDescent="0.25">
      <c r="A97" s="46">
        <v>2448710</v>
      </c>
      <c r="B97">
        <f t="shared" si="6"/>
        <v>0</v>
      </c>
      <c r="C97" t="str">
        <f t="shared" si="10"/>
        <v/>
      </c>
      <c r="E97">
        <f t="shared" si="7"/>
        <v>0</v>
      </c>
      <c r="F97" t="e">
        <f t="shared" si="8"/>
        <v>#N/A</v>
      </c>
      <c r="G97" t="str">
        <f t="shared" si="9"/>
        <v>0x1740…324b</v>
      </c>
      <c r="H97" s="49" t="s">
        <v>30</v>
      </c>
    </row>
    <row r="98" spans="1:8" x14ac:dyDescent="0.25">
      <c r="A98" s="47">
        <v>9.2999999999999992E-3</v>
      </c>
      <c r="B98">
        <f t="shared" si="6"/>
        <v>0</v>
      </c>
      <c r="C98" t="str">
        <f t="shared" si="10"/>
        <v/>
      </c>
      <c r="E98">
        <f t="shared" si="7"/>
        <v>0</v>
      </c>
      <c r="F98" t="e">
        <f t="shared" si="8"/>
        <v>#N/A</v>
      </c>
      <c r="G98" t="str">
        <f t="shared" si="9"/>
        <v>0xe3e7…aa67</v>
      </c>
      <c r="H98" s="49" t="s">
        <v>390</v>
      </c>
    </row>
    <row r="99" spans="1:8" x14ac:dyDescent="0.25">
      <c r="A99" s="47">
        <v>0.88229999999999997</v>
      </c>
      <c r="B99">
        <f t="shared" si="6"/>
        <v>0</v>
      </c>
      <c r="C99" t="str">
        <f t="shared" si="10"/>
        <v/>
      </c>
      <c r="E99">
        <f t="shared" si="7"/>
        <v>0</v>
      </c>
      <c r="F99" t="e">
        <f t="shared" si="8"/>
        <v>#N/A</v>
      </c>
      <c r="G99" t="str">
        <f t="shared" si="9"/>
        <v>0x9fa2…3147</v>
      </c>
      <c r="H99" s="49" t="s">
        <v>169</v>
      </c>
    </row>
    <row r="100" spans="1:8" x14ac:dyDescent="0.25">
      <c r="A100" s="48">
        <v>44893.878472222219</v>
      </c>
      <c r="B100">
        <f t="shared" si="6"/>
        <v>0</v>
      </c>
      <c r="C100" t="str">
        <f t="shared" si="10"/>
        <v/>
      </c>
      <c r="E100">
        <f t="shared" si="7"/>
        <v>0</v>
      </c>
      <c r="F100" t="e">
        <f t="shared" si="8"/>
        <v>#N/A</v>
      </c>
      <c r="G100" t="str">
        <f t="shared" si="9"/>
        <v>0xd0c4…b3d9</v>
      </c>
      <c r="H100" s="49" t="s">
        <v>178</v>
      </c>
    </row>
    <row r="101" spans="1:8" x14ac:dyDescent="0.25">
      <c r="A101">
        <v>16</v>
      </c>
      <c r="B101">
        <f t="shared" si="6"/>
        <v>0</v>
      </c>
      <c r="C101" t="str">
        <f t="shared" si="10"/>
        <v/>
      </c>
      <c r="E101">
        <f t="shared" si="7"/>
        <v>1</v>
      </c>
      <c r="F101" t="str">
        <f t="shared" si="8"/>
        <v>0x0be5…8355</v>
      </c>
      <c r="G101" t="str">
        <f t="shared" si="9"/>
        <v>0x0be5…8355</v>
      </c>
      <c r="H101" s="49" t="s">
        <v>130</v>
      </c>
    </row>
    <row r="102" spans="1:8" x14ac:dyDescent="0.25">
      <c r="A102" t="s">
        <v>510</v>
      </c>
      <c r="B102">
        <f t="shared" si="6"/>
        <v>1</v>
      </c>
      <c r="C102" t="str">
        <f t="shared" si="10"/>
        <v>0x542a…bbc1</v>
      </c>
      <c r="E102">
        <f t="shared" si="7"/>
        <v>0</v>
      </c>
      <c r="F102" t="e">
        <f t="shared" si="8"/>
        <v>#N/A</v>
      </c>
      <c r="G102" t="str">
        <f t="shared" si="9"/>
        <v>0x6ff6…8203</v>
      </c>
      <c r="H102" s="49" t="s">
        <v>158</v>
      </c>
    </row>
    <row r="103" spans="1:8" x14ac:dyDescent="0.25">
      <c r="A103" s="46">
        <v>2372603</v>
      </c>
      <c r="B103">
        <f t="shared" si="6"/>
        <v>0</v>
      </c>
      <c r="C103" t="str">
        <f t="shared" si="10"/>
        <v/>
      </c>
      <c r="E103">
        <f t="shared" si="7"/>
        <v>1</v>
      </c>
      <c r="F103" t="str">
        <f t="shared" si="8"/>
        <v>0x79d6…a4c6</v>
      </c>
      <c r="G103" t="str">
        <f t="shared" si="9"/>
        <v>0x79d6…a4c6</v>
      </c>
      <c r="H103" s="49" t="s">
        <v>162</v>
      </c>
    </row>
    <row r="104" spans="1:8" x14ac:dyDescent="0.25">
      <c r="A104" s="47">
        <v>8.9999999999999993E-3</v>
      </c>
      <c r="B104">
        <f t="shared" si="6"/>
        <v>0</v>
      </c>
      <c r="C104" t="str">
        <f t="shared" si="10"/>
        <v/>
      </c>
      <c r="E104">
        <f t="shared" si="7"/>
        <v>0</v>
      </c>
      <c r="F104" t="e">
        <f t="shared" si="8"/>
        <v>#N/A</v>
      </c>
      <c r="G104" t="str">
        <f t="shared" si="9"/>
        <v>0xee09…ed4c</v>
      </c>
      <c r="H104" s="49" t="s">
        <v>188</v>
      </c>
    </row>
    <row r="105" spans="1:8" x14ac:dyDescent="0.25">
      <c r="A105" s="47">
        <v>0.89129999999999998</v>
      </c>
      <c r="B105">
        <f t="shared" si="6"/>
        <v>0</v>
      </c>
      <c r="C105" t="str">
        <f t="shared" si="10"/>
        <v/>
      </c>
      <c r="E105">
        <f t="shared" si="7"/>
        <v>1</v>
      </c>
      <c r="F105" t="str">
        <f t="shared" si="8"/>
        <v>0x930b…2cd2</v>
      </c>
      <c r="G105" t="str">
        <f t="shared" si="9"/>
        <v>0x930b…2cd2</v>
      </c>
      <c r="H105" s="49" t="s">
        <v>165</v>
      </c>
    </row>
    <row r="106" spans="1:8" x14ac:dyDescent="0.25">
      <c r="A106" s="48">
        <v>44893.870138888888</v>
      </c>
      <c r="B106">
        <f t="shared" si="6"/>
        <v>0</v>
      </c>
      <c r="C106" t="str">
        <f t="shared" si="10"/>
        <v/>
      </c>
      <c r="E106">
        <f t="shared" si="7"/>
        <v>0</v>
      </c>
      <c r="F106" t="e">
        <f t="shared" si="8"/>
        <v>#N/A</v>
      </c>
      <c r="G106" t="str">
        <f t="shared" si="9"/>
        <v>0x4157…32b6</v>
      </c>
      <c r="H106" s="49" t="s">
        <v>145</v>
      </c>
    </row>
    <row r="107" spans="1:8" x14ac:dyDescent="0.25">
      <c r="A107">
        <v>17</v>
      </c>
      <c r="B107">
        <f t="shared" si="6"/>
        <v>0</v>
      </c>
      <c r="C107" t="str">
        <f t="shared" si="10"/>
        <v/>
      </c>
      <c r="E107">
        <f t="shared" si="7"/>
        <v>0</v>
      </c>
      <c r="F107" t="e">
        <f t="shared" si="8"/>
        <v>#N/A</v>
      </c>
      <c r="G107" t="str">
        <f t="shared" si="9"/>
        <v>0x99ef…360d</v>
      </c>
      <c r="H107" s="49" t="s">
        <v>167</v>
      </c>
    </row>
    <row r="108" spans="1:8" x14ac:dyDescent="0.25">
      <c r="A108" t="s">
        <v>511</v>
      </c>
      <c r="B108">
        <f t="shared" si="6"/>
        <v>1</v>
      </c>
      <c r="C108" t="str">
        <f t="shared" si="10"/>
        <v>0x5a95…55d6</v>
      </c>
      <c r="E108">
        <f t="shared" si="7"/>
        <v>0</v>
      </c>
      <c r="F108" t="e">
        <f t="shared" si="8"/>
        <v>#N/A</v>
      </c>
      <c r="G108" t="str">
        <f t="shared" si="9"/>
        <v>0x4492…7d81</v>
      </c>
      <c r="H108" s="49" t="s">
        <v>146</v>
      </c>
    </row>
    <row r="109" spans="1:8" x14ac:dyDescent="0.25">
      <c r="A109" s="46">
        <v>1545857</v>
      </c>
      <c r="B109">
        <f t="shared" si="6"/>
        <v>0</v>
      </c>
      <c r="C109" t="str">
        <f t="shared" si="10"/>
        <v/>
      </c>
      <c r="E109">
        <f t="shared" si="7"/>
        <v>0</v>
      </c>
      <c r="F109" t="e">
        <f t="shared" si="8"/>
        <v>#N/A</v>
      </c>
      <c r="G109" t="str">
        <f t="shared" si="9"/>
        <v>0x215b…d7a3</v>
      </c>
      <c r="H109" s="49" t="s">
        <v>137</v>
      </c>
    </row>
    <row r="110" spans="1:8" x14ac:dyDescent="0.25">
      <c r="A110" s="47">
        <v>5.7999999999999996E-3</v>
      </c>
      <c r="B110">
        <f t="shared" si="6"/>
        <v>0</v>
      </c>
      <c r="C110" t="str">
        <f t="shared" si="10"/>
        <v/>
      </c>
      <c r="E110">
        <f t="shared" si="7"/>
        <v>0</v>
      </c>
      <c r="F110" t="e">
        <f t="shared" si="8"/>
        <v>#N/A</v>
      </c>
      <c r="G110" t="str">
        <f t="shared" si="9"/>
        <v>0xfbea…f0aa</v>
      </c>
      <c r="H110" s="49" t="s">
        <v>193</v>
      </c>
    </row>
    <row r="111" spans="1:8" x14ac:dyDescent="0.25">
      <c r="A111" s="47">
        <v>0.89710000000000001</v>
      </c>
      <c r="B111">
        <f t="shared" si="6"/>
        <v>0</v>
      </c>
      <c r="C111" t="str">
        <f t="shared" si="10"/>
        <v/>
      </c>
      <c r="E111">
        <f t="shared" si="7"/>
        <v>0</v>
      </c>
      <c r="F111" t="e">
        <f t="shared" si="8"/>
        <v>#N/A</v>
      </c>
      <c r="G111" t="str">
        <f t="shared" si="9"/>
        <v>0xcda1…45a1</v>
      </c>
      <c r="H111" s="49" t="s">
        <v>227</v>
      </c>
    </row>
    <row r="112" spans="1:8" x14ac:dyDescent="0.25">
      <c r="A112" s="48">
        <v>44893.595138888886</v>
      </c>
      <c r="B112">
        <f t="shared" si="6"/>
        <v>0</v>
      </c>
      <c r="C112" t="str">
        <f t="shared" si="10"/>
        <v/>
      </c>
      <c r="E112">
        <f t="shared" si="7"/>
        <v>0</v>
      </c>
      <c r="F112" t="e">
        <f t="shared" si="8"/>
        <v>#N/A</v>
      </c>
      <c r="G112" t="str">
        <f t="shared" si="9"/>
        <v>0xc72a…2e4b</v>
      </c>
      <c r="H112" s="49" t="s">
        <v>212</v>
      </c>
    </row>
    <row r="113" spans="1:8" x14ac:dyDescent="0.25">
      <c r="A113">
        <v>18</v>
      </c>
      <c r="B113">
        <f t="shared" si="6"/>
        <v>0</v>
      </c>
      <c r="C113" t="str">
        <f t="shared" si="10"/>
        <v/>
      </c>
      <c r="E113">
        <f t="shared" si="7"/>
        <v>0</v>
      </c>
      <c r="F113" t="e">
        <f t="shared" si="8"/>
        <v>#N/A</v>
      </c>
      <c r="G113" t="str">
        <f t="shared" si="9"/>
        <v>0x764f…7517</v>
      </c>
      <c r="H113" s="49" t="s">
        <v>330</v>
      </c>
    </row>
    <row r="114" spans="1:8" x14ac:dyDescent="0.25">
      <c r="A114" t="s">
        <v>512</v>
      </c>
      <c r="B114">
        <f t="shared" si="6"/>
        <v>1</v>
      </c>
      <c r="C114" t="str">
        <f t="shared" si="10"/>
        <v>0xd120…b687</v>
      </c>
      <c r="E114">
        <f t="shared" si="7"/>
        <v>1</v>
      </c>
      <c r="F114" t="str">
        <f t="shared" si="8"/>
        <v>0x7476…d6fa</v>
      </c>
      <c r="G114" t="str">
        <f t="shared" si="9"/>
        <v>0x7476…d6fa</v>
      </c>
      <c r="H114" s="49" t="s">
        <v>336</v>
      </c>
    </row>
    <row r="115" spans="1:8" x14ac:dyDescent="0.25">
      <c r="A115" s="46">
        <v>1500617</v>
      </c>
      <c r="B115">
        <f t="shared" si="6"/>
        <v>0</v>
      </c>
      <c r="C115" t="str">
        <f t="shared" si="10"/>
        <v/>
      </c>
      <c r="E115">
        <f t="shared" si="7"/>
        <v>1</v>
      </c>
      <c r="F115" t="str">
        <f t="shared" si="8"/>
        <v>0x498f…24d5</v>
      </c>
      <c r="G115" t="str">
        <f t="shared" si="9"/>
        <v>0x498f…24d5</v>
      </c>
      <c r="H115" s="49" t="s">
        <v>376</v>
      </c>
    </row>
    <row r="116" spans="1:8" x14ac:dyDescent="0.25">
      <c r="A116" s="47">
        <v>5.7000000000000002E-3</v>
      </c>
      <c r="B116">
        <f t="shared" si="6"/>
        <v>0</v>
      </c>
      <c r="C116" t="str">
        <f t="shared" si="10"/>
        <v/>
      </c>
      <c r="E116">
        <f t="shared" si="7"/>
        <v>0</v>
      </c>
      <c r="F116" t="e">
        <f t="shared" si="8"/>
        <v>#N/A</v>
      </c>
      <c r="G116" t="str">
        <f t="shared" si="9"/>
        <v>0xf658…627b</v>
      </c>
      <c r="H116" s="49" t="s">
        <v>230</v>
      </c>
    </row>
    <row r="117" spans="1:8" x14ac:dyDescent="0.25">
      <c r="A117" s="47">
        <v>0.90280000000000005</v>
      </c>
      <c r="B117">
        <f t="shared" si="6"/>
        <v>0</v>
      </c>
      <c r="C117" t="str">
        <f t="shared" si="10"/>
        <v/>
      </c>
      <c r="E117">
        <f t="shared" si="7"/>
        <v>0</v>
      </c>
      <c r="F117" t="e">
        <f t="shared" si="8"/>
        <v>#N/A</v>
      </c>
      <c r="G117" t="str">
        <f t="shared" si="9"/>
        <v>0x1ddb…53bc</v>
      </c>
      <c r="H117" s="49" t="s">
        <v>331</v>
      </c>
    </row>
    <row r="118" spans="1:8" x14ac:dyDescent="0.25">
      <c r="A118" s="48">
        <v>44893.673611111109</v>
      </c>
      <c r="B118">
        <f t="shared" si="6"/>
        <v>0</v>
      </c>
      <c r="C118" t="str">
        <f t="shared" si="10"/>
        <v/>
      </c>
      <c r="E118">
        <f t="shared" si="7"/>
        <v>0</v>
      </c>
      <c r="F118" t="e">
        <f t="shared" si="8"/>
        <v>#N/A</v>
      </c>
      <c r="G118" t="str">
        <f t="shared" si="9"/>
        <v>0x39de…d37b</v>
      </c>
      <c r="H118" s="49" t="s">
        <v>370</v>
      </c>
    </row>
    <row r="119" spans="1:8" x14ac:dyDescent="0.25">
      <c r="A119">
        <v>19</v>
      </c>
      <c r="B119">
        <f t="shared" si="6"/>
        <v>0</v>
      </c>
      <c r="C119" t="str">
        <f t="shared" si="10"/>
        <v/>
      </c>
      <c r="E119">
        <f t="shared" si="7"/>
        <v>0</v>
      </c>
      <c r="F119" t="e">
        <f t="shared" si="8"/>
        <v>#N/A</v>
      </c>
      <c r="G119" t="str">
        <f t="shared" si="9"/>
        <v>0x6d84…b157</v>
      </c>
      <c r="H119" s="49" t="s">
        <v>156</v>
      </c>
    </row>
    <row r="120" spans="1:8" x14ac:dyDescent="0.25">
      <c r="A120" t="s">
        <v>513</v>
      </c>
      <c r="B120">
        <f t="shared" si="6"/>
        <v>1</v>
      </c>
      <c r="C120" t="str">
        <f t="shared" si="10"/>
        <v>0x6c63…098b</v>
      </c>
      <c r="E120">
        <f t="shared" si="7"/>
        <v>0</v>
      </c>
      <c r="F120" t="e">
        <f t="shared" si="8"/>
        <v>#N/A</v>
      </c>
      <c r="G120" t="str">
        <f t="shared" si="9"/>
        <v>0xe512…2a1f</v>
      </c>
      <c r="H120" s="49" t="s">
        <v>186</v>
      </c>
    </row>
    <row r="121" spans="1:8" x14ac:dyDescent="0.25">
      <c r="A121" s="46">
        <v>1407920</v>
      </c>
      <c r="B121">
        <f t="shared" si="6"/>
        <v>0</v>
      </c>
      <c r="C121" t="str">
        <f t="shared" si="10"/>
        <v/>
      </c>
      <c r="E121">
        <f t="shared" si="7"/>
        <v>1</v>
      </c>
      <c r="F121" t="str">
        <f t="shared" si="8"/>
        <v>0x16b8…aa49</v>
      </c>
      <c r="G121" t="str">
        <f t="shared" si="9"/>
        <v>0x16b8…aa49</v>
      </c>
      <c r="H121" s="49" t="s">
        <v>132</v>
      </c>
    </row>
    <row r="122" spans="1:8" x14ac:dyDescent="0.25">
      <c r="A122" s="47">
        <v>5.3E-3</v>
      </c>
      <c r="B122">
        <f t="shared" si="6"/>
        <v>0</v>
      </c>
      <c r="C122" t="str">
        <f t="shared" si="10"/>
        <v/>
      </c>
      <c r="E122">
        <f t="shared" si="7"/>
        <v>0</v>
      </c>
      <c r="F122" t="e">
        <f t="shared" si="8"/>
        <v>#N/A</v>
      </c>
      <c r="G122" t="str">
        <f t="shared" si="9"/>
        <v>0x044a…4f1f</v>
      </c>
      <c r="H122" s="49" t="s">
        <v>363</v>
      </c>
    </row>
    <row r="123" spans="1:8" x14ac:dyDescent="0.25">
      <c r="A123" s="47">
        <v>0.90810000000000002</v>
      </c>
      <c r="B123">
        <f t="shared" si="6"/>
        <v>0</v>
      </c>
      <c r="C123" t="str">
        <f t="shared" si="10"/>
        <v/>
      </c>
      <c r="E123">
        <f t="shared" si="7"/>
        <v>0</v>
      </c>
      <c r="F123" t="e">
        <f t="shared" si="8"/>
        <v>#N/A</v>
      </c>
      <c r="G123" t="str">
        <f t="shared" si="9"/>
        <v>0x1247…18f5</v>
      </c>
      <c r="H123" s="49" t="s">
        <v>131</v>
      </c>
    </row>
    <row r="124" spans="1:8" x14ac:dyDescent="0.25">
      <c r="A124" s="48">
        <v>44893.944444444445</v>
      </c>
      <c r="B124">
        <f t="shared" si="6"/>
        <v>0</v>
      </c>
      <c r="C124" t="str">
        <f t="shared" si="10"/>
        <v/>
      </c>
      <c r="E124">
        <f t="shared" si="7"/>
        <v>0</v>
      </c>
      <c r="F124" t="e">
        <f t="shared" si="8"/>
        <v>#N/A</v>
      </c>
      <c r="G124" t="str">
        <f t="shared" si="9"/>
        <v>0xc053…52bb</v>
      </c>
      <c r="H124" s="49" t="s">
        <v>335</v>
      </c>
    </row>
    <row r="125" spans="1:8" x14ac:dyDescent="0.25">
      <c r="A125">
        <v>20</v>
      </c>
      <c r="B125">
        <f t="shared" si="6"/>
        <v>0</v>
      </c>
      <c r="C125" t="str">
        <f t="shared" si="10"/>
        <v/>
      </c>
      <c r="E125">
        <f t="shared" si="7"/>
        <v>0</v>
      </c>
      <c r="F125" t="e">
        <f t="shared" si="8"/>
        <v>#N/A</v>
      </c>
      <c r="G125" t="str">
        <f t="shared" si="9"/>
        <v>0x48fe…55b9</v>
      </c>
      <c r="H125" s="49" t="s">
        <v>148</v>
      </c>
    </row>
    <row r="126" spans="1:8" x14ac:dyDescent="0.25">
      <c r="A126" t="s">
        <v>514</v>
      </c>
      <c r="B126">
        <f t="shared" si="6"/>
        <v>1</v>
      </c>
      <c r="C126" t="str">
        <f t="shared" si="10"/>
        <v>0x6e3a…2afb</v>
      </c>
      <c r="E126">
        <f t="shared" si="7"/>
        <v>0</v>
      </c>
      <c r="F126" t="e">
        <f t="shared" si="8"/>
        <v>#N/A</v>
      </c>
      <c r="G126" t="str">
        <f t="shared" si="9"/>
        <v>0x2be5…b7d8</v>
      </c>
      <c r="H126" s="49" t="s">
        <v>142</v>
      </c>
    </row>
    <row r="127" spans="1:8" x14ac:dyDescent="0.25">
      <c r="A127" s="46">
        <v>1371325</v>
      </c>
      <c r="B127">
        <f t="shared" si="6"/>
        <v>0</v>
      </c>
      <c r="C127" t="str">
        <f t="shared" si="10"/>
        <v/>
      </c>
      <c r="E127">
        <f t="shared" si="7"/>
        <v>0</v>
      </c>
      <c r="F127" t="e">
        <f t="shared" si="8"/>
        <v>#N/A</v>
      </c>
      <c r="G127" t="str">
        <f t="shared" si="9"/>
        <v>0x09cf…14aa</v>
      </c>
      <c r="H127" s="49" t="s">
        <v>127</v>
      </c>
    </row>
    <row r="128" spans="1:8" x14ac:dyDescent="0.25">
      <c r="A128" s="47">
        <v>5.1999999999999998E-3</v>
      </c>
      <c r="B128">
        <f t="shared" si="6"/>
        <v>0</v>
      </c>
      <c r="C128" t="str">
        <f t="shared" si="10"/>
        <v/>
      </c>
      <c r="E128">
        <f t="shared" si="7"/>
        <v>1</v>
      </c>
      <c r="F128" t="str">
        <f t="shared" si="8"/>
        <v>0x1ffb…5778</v>
      </c>
      <c r="G128" t="str">
        <f t="shared" si="9"/>
        <v>0x1ffb…5778</v>
      </c>
      <c r="H128" s="49" t="s">
        <v>367</v>
      </c>
    </row>
    <row r="129" spans="1:8" x14ac:dyDescent="0.25">
      <c r="A129" s="47">
        <v>0.9133</v>
      </c>
      <c r="B129">
        <f t="shared" si="6"/>
        <v>0</v>
      </c>
      <c r="C129" t="str">
        <f t="shared" si="10"/>
        <v/>
      </c>
      <c r="E129">
        <f t="shared" si="7"/>
        <v>0</v>
      </c>
      <c r="F129" t="e">
        <f t="shared" si="8"/>
        <v>#N/A</v>
      </c>
      <c r="G129" t="str">
        <f t="shared" si="9"/>
        <v>0xcb92…5a64</v>
      </c>
      <c r="H129" s="49" t="s">
        <v>174</v>
      </c>
    </row>
    <row r="130" spans="1:8" x14ac:dyDescent="0.25">
      <c r="A130" s="48">
        <v>44893.870138888888</v>
      </c>
      <c r="B130">
        <f t="shared" ref="B130:B193" si="11">IF(LEFT(A130,2)="0x",1,0)</f>
        <v>0</v>
      </c>
      <c r="C130" t="str">
        <f t="shared" si="10"/>
        <v/>
      </c>
      <c r="E130">
        <f t="shared" si="7"/>
        <v>0</v>
      </c>
      <c r="F130" t="e">
        <f t="shared" si="8"/>
        <v>#N/A</v>
      </c>
      <c r="G130" t="str">
        <f t="shared" si="9"/>
        <v>0xa7ba…c78c</v>
      </c>
      <c r="H130" s="49" t="s">
        <v>170</v>
      </c>
    </row>
    <row r="131" spans="1:8" x14ac:dyDescent="0.25">
      <c r="A131">
        <v>21</v>
      </c>
      <c r="B131">
        <f t="shared" si="11"/>
        <v>0</v>
      </c>
      <c r="C131" t="str">
        <f t="shared" si="10"/>
        <v/>
      </c>
      <c r="E131">
        <f t="shared" ref="E131:E194" si="12">NOT(ISERROR(F131))*1</f>
        <v>0</v>
      </c>
      <c r="F131" t="e">
        <f t="shared" ref="F131:F194" si="13">VLOOKUP(G131,C:C,1,0)</f>
        <v>#N/A</v>
      </c>
      <c r="G131" t="str">
        <f t="shared" ref="G131:G194" si="14">CONCATENATE(LEFT(H131,6), "…", RIGHT(H131,4))</f>
        <v>0x6710…1d1f</v>
      </c>
      <c r="H131" s="49" t="s">
        <v>339</v>
      </c>
    </row>
    <row r="132" spans="1:8" x14ac:dyDescent="0.25">
      <c r="A132" t="s">
        <v>515</v>
      </c>
      <c r="B132">
        <f t="shared" si="11"/>
        <v>1</v>
      </c>
      <c r="C132" t="str">
        <f t="shared" si="10"/>
        <v>0x0a77…b99b</v>
      </c>
      <c r="E132">
        <f t="shared" si="12"/>
        <v>0</v>
      </c>
      <c r="F132" t="e">
        <f t="shared" si="13"/>
        <v>#N/A</v>
      </c>
      <c r="G132" t="str">
        <f t="shared" si="14"/>
        <v>0x023b…ff57</v>
      </c>
      <c r="H132" s="49" t="s">
        <v>361</v>
      </c>
    </row>
    <row r="133" spans="1:8" x14ac:dyDescent="0.25">
      <c r="A133" s="46">
        <v>1043056</v>
      </c>
      <c r="B133">
        <f t="shared" si="11"/>
        <v>0</v>
      </c>
      <c r="C133" t="str">
        <f t="shared" si="10"/>
        <v/>
      </c>
      <c r="E133">
        <f t="shared" si="12"/>
        <v>0</v>
      </c>
      <c r="F133" t="e">
        <f t="shared" si="13"/>
        <v>#N/A</v>
      </c>
      <c r="G133" t="str">
        <f t="shared" si="14"/>
        <v>0x391d…b32f</v>
      </c>
      <c r="H133" s="49" t="s">
        <v>369</v>
      </c>
    </row>
    <row r="134" spans="1:8" x14ac:dyDescent="0.25">
      <c r="A134" s="47">
        <v>3.8999999999999998E-3</v>
      </c>
      <c r="B134">
        <f t="shared" si="11"/>
        <v>0</v>
      </c>
      <c r="C134" t="str">
        <f t="shared" si="10"/>
        <v/>
      </c>
      <c r="E134">
        <f t="shared" si="12"/>
        <v>0</v>
      </c>
      <c r="F134" t="e">
        <f t="shared" si="13"/>
        <v>#N/A</v>
      </c>
      <c r="G134" t="str">
        <f t="shared" si="14"/>
        <v>0xd53c…7350</v>
      </c>
      <c r="H134" s="49" t="s">
        <v>223</v>
      </c>
    </row>
    <row r="135" spans="1:8" x14ac:dyDescent="0.25">
      <c r="A135" s="47">
        <v>0.9173</v>
      </c>
      <c r="B135">
        <f t="shared" si="11"/>
        <v>0</v>
      </c>
      <c r="C135" t="str">
        <f t="shared" si="10"/>
        <v/>
      </c>
      <c r="E135">
        <f t="shared" si="12"/>
        <v>0</v>
      </c>
      <c r="F135" t="e">
        <f t="shared" si="13"/>
        <v>#N/A</v>
      </c>
      <c r="G135" t="str">
        <f t="shared" si="14"/>
        <v>0xdfab…7532</v>
      </c>
      <c r="H135" s="49" t="s">
        <v>183</v>
      </c>
    </row>
    <row r="136" spans="1:8" x14ac:dyDescent="0.25">
      <c r="A136" s="48">
        <v>44893.595138888886</v>
      </c>
      <c r="B136">
        <f t="shared" si="11"/>
        <v>0</v>
      </c>
      <c r="C136" t="str">
        <f t="shared" si="10"/>
        <v/>
      </c>
      <c r="E136">
        <f t="shared" si="12"/>
        <v>0</v>
      </c>
      <c r="F136" t="e">
        <f t="shared" si="13"/>
        <v>#N/A</v>
      </c>
      <c r="G136" t="str">
        <f t="shared" si="14"/>
        <v>0x7093…7671</v>
      </c>
      <c r="H136" s="49" t="s">
        <v>160</v>
      </c>
    </row>
    <row r="137" spans="1:8" x14ac:dyDescent="0.25">
      <c r="A137">
        <v>22</v>
      </c>
      <c r="B137">
        <f t="shared" si="11"/>
        <v>0</v>
      </c>
      <c r="C137" t="str">
        <f t="shared" ref="C137:C200" si="15">IF(B137,A137,"")</f>
        <v/>
      </c>
      <c r="E137">
        <f t="shared" si="12"/>
        <v>0</v>
      </c>
      <c r="F137" t="e">
        <f t="shared" si="13"/>
        <v>#N/A</v>
      </c>
      <c r="G137" t="str">
        <f t="shared" si="14"/>
        <v>0x30cf…0c7d</v>
      </c>
      <c r="H137" s="49" t="s">
        <v>342</v>
      </c>
    </row>
    <row r="138" spans="1:8" x14ac:dyDescent="0.25">
      <c r="A138" t="s">
        <v>516</v>
      </c>
      <c r="B138">
        <f t="shared" si="11"/>
        <v>1</v>
      </c>
      <c r="C138" t="str">
        <f t="shared" si="15"/>
        <v>0x4713…92c3</v>
      </c>
      <c r="E138">
        <f t="shared" si="12"/>
        <v>0</v>
      </c>
      <c r="F138" t="e">
        <f t="shared" si="13"/>
        <v>#N/A</v>
      </c>
      <c r="G138" t="str">
        <f t="shared" si="14"/>
        <v>0x1d5e…69f4</v>
      </c>
      <c r="H138" s="49" t="s">
        <v>332</v>
      </c>
    </row>
    <row r="139" spans="1:8" x14ac:dyDescent="0.25">
      <c r="A139" s="46">
        <v>944075</v>
      </c>
      <c r="B139">
        <f t="shared" si="11"/>
        <v>0</v>
      </c>
      <c r="C139" t="str">
        <f t="shared" si="15"/>
        <v/>
      </c>
      <c r="E139">
        <f t="shared" si="12"/>
        <v>0</v>
      </c>
      <c r="F139" t="e">
        <f t="shared" si="13"/>
        <v>#N/A</v>
      </c>
      <c r="G139" t="str">
        <f t="shared" si="14"/>
        <v>0xd21a…ceb0</v>
      </c>
      <c r="H139" s="49" t="s">
        <v>180</v>
      </c>
    </row>
    <row r="140" spans="1:8" x14ac:dyDescent="0.25">
      <c r="A140" s="47">
        <v>3.5999999999999999E-3</v>
      </c>
      <c r="B140">
        <f t="shared" si="11"/>
        <v>0</v>
      </c>
      <c r="C140" t="str">
        <f t="shared" si="15"/>
        <v/>
      </c>
      <c r="E140">
        <f t="shared" si="12"/>
        <v>0</v>
      </c>
      <c r="F140" t="e">
        <f t="shared" si="13"/>
        <v>#N/A</v>
      </c>
      <c r="G140" t="str">
        <f t="shared" si="14"/>
        <v>0xf1a2…1f8e</v>
      </c>
      <c r="H140" s="49" t="s">
        <v>189</v>
      </c>
    </row>
    <row r="141" spans="1:8" x14ac:dyDescent="0.25">
      <c r="A141" s="47">
        <v>0.92079999999999995</v>
      </c>
      <c r="B141">
        <f t="shared" si="11"/>
        <v>0</v>
      </c>
      <c r="C141" t="str">
        <f t="shared" si="15"/>
        <v/>
      </c>
      <c r="E141">
        <f t="shared" si="12"/>
        <v>0</v>
      </c>
      <c r="F141" t="e">
        <f t="shared" si="13"/>
        <v>#N/A</v>
      </c>
      <c r="G141" t="str">
        <f t="shared" si="14"/>
        <v>0xc814…61f7</v>
      </c>
      <c r="H141" s="49" t="s">
        <v>337</v>
      </c>
    </row>
    <row r="142" spans="1:8" x14ac:dyDescent="0.25">
      <c r="A142" s="48">
        <v>44893.595138888886</v>
      </c>
      <c r="B142">
        <f t="shared" si="11"/>
        <v>0</v>
      </c>
      <c r="C142" t="str">
        <f t="shared" si="15"/>
        <v/>
      </c>
      <c r="E142">
        <f t="shared" si="12"/>
        <v>0</v>
      </c>
      <c r="F142" t="e">
        <f t="shared" si="13"/>
        <v>#N/A</v>
      </c>
      <c r="G142" t="str">
        <f t="shared" si="14"/>
        <v>0x82f0…554b</v>
      </c>
      <c r="H142" s="49" t="s">
        <v>164</v>
      </c>
    </row>
    <row r="143" spans="1:8" x14ac:dyDescent="0.25">
      <c r="A143">
        <v>23</v>
      </c>
      <c r="B143">
        <f t="shared" si="11"/>
        <v>0</v>
      </c>
      <c r="C143" t="str">
        <f t="shared" si="15"/>
        <v/>
      </c>
      <c r="E143">
        <f t="shared" si="12"/>
        <v>0</v>
      </c>
      <c r="F143" t="e">
        <f t="shared" si="13"/>
        <v>#N/A</v>
      </c>
      <c r="G143" t="str">
        <f t="shared" si="14"/>
        <v>0x34bf…e36b</v>
      </c>
      <c r="H143" s="49" t="s">
        <v>229</v>
      </c>
    </row>
    <row r="144" spans="1:8" x14ac:dyDescent="0.25">
      <c r="A144" t="s">
        <v>517</v>
      </c>
      <c r="B144">
        <f t="shared" si="11"/>
        <v>1</v>
      </c>
      <c r="C144" t="str">
        <f t="shared" si="15"/>
        <v>0x86c3…ff36</v>
      </c>
      <c r="E144">
        <f t="shared" si="12"/>
        <v>0</v>
      </c>
      <c r="F144" t="e">
        <f t="shared" si="13"/>
        <v>#N/A</v>
      </c>
      <c r="G144" t="str">
        <f t="shared" si="14"/>
        <v>0x5ef0…655e</v>
      </c>
      <c r="H144" s="49" t="s">
        <v>154</v>
      </c>
    </row>
    <row r="145" spans="1:8" x14ac:dyDescent="0.25">
      <c r="A145" s="46">
        <v>852501</v>
      </c>
      <c r="B145">
        <f t="shared" si="11"/>
        <v>0</v>
      </c>
      <c r="C145" t="str">
        <f t="shared" si="15"/>
        <v/>
      </c>
      <c r="E145">
        <f t="shared" si="12"/>
        <v>0</v>
      </c>
      <c r="F145" t="e">
        <f t="shared" si="13"/>
        <v>#N/A</v>
      </c>
      <c r="G145" t="str">
        <f t="shared" si="14"/>
        <v>0xd0e7…b293</v>
      </c>
      <c r="H145" s="49" t="s">
        <v>179</v>
      </c>
    </row>
    <row r="146" spans="1:8" x14ac:dyDescent="0.25">
      <c r="A146" s="47">
        <v>3.2000000000000002E-3</v>
      </c>
      <c r="B146">
        <f t="shared" si="11"/>
        <v>0</v>
      </c>
      <c r="C146" t="str">
        <f t="shared" si="15"/>
        <v/>
      </c>
      <c r="E146">
        <f t="shared" si="12"/>
        <v>0</v>
      </c>
      <c r="F146" t="e">
        <f t="shared" si="13"/>
        <v>#N/A</v>
      </c>
      <c r="G146" t="str">
        <f t="shared" si="14"/>
        <v>0x19a0…2fff</v>
      </c>
      <c r="H146" s="49" t="s">
        <v>134</v>
      </c>
    </row>
    <row r="147" spans="1:8" x14ac:dyDescent="0.25">
      <c r="A147" s="47">
        <v>0.92410000000000003</v>
      </c>
      <c r="B147">
        <f t="shared" si="11"/>
        <v>0</v>
      </c>
      <c r="C147" t="str">
        <f t="shared" si="15"/>
        <v/>
      </c>
      <c r="E147">
        <f t="shared" si="12"/>
        <v>0</v>
      </c>
      <c r="F147" t="e">
        <f t="shared" si="13"/>
        <v>#N/A</v>
      </c>
      <c r="G147" t="str">
        <f t="shared" si="14"/>
        <v>0x5cb3…dc7d</v>
      </c>
      <c r="H147" s="49" t="s">
        <v>151</v>
      </c>
    </row>
    <row r="148" spans="1:8" x14ac:dyDescent="0.25">
      <c r="A148" s="48">
        <v>44893.772916666669</v>
      </c>
      <c r="B148">
        <f t="shared" si="11"/>
        <v>0</v>
      </c>
      <c r="C148" t="str">
        <f t="shared" si="15"/>
        <v/>
      </c>
      <c r="E148">
        <f t="shared" si="12"/>
        <v>0</v>
      </c>
      <c r="F148" t="e">
        <f t="shared" si="13"/>
        <v>#N/A</v>
      </c>
      <c r="G148" t="str">
        <f t="shared" si="14"/>
        <v>0xec0b…f984</v>
      </c>
      <c r="H148" s="49" t="s">
        <v>391</v>
      </c>
    </row>
    <row r="149" spans="1:8" x14ac:dyDescent="0.25">
      <c r="A149">
        <v>24</v>
      </c>
      <c r="B149">
        <f t="shared" si="11"/>
        <v>0</v>
      </c>
      <c r="C149" t="str">
        <f t="shared" si="15"/>
        <v/>
      </c>
      <c r="E149">
        <f t="shared" si="12"/>
        <v>0</v>
      </c>
      <c r="F149" t="e">
        <f t="shared" si="13"/>
        <v>#N/A</v>
      </c>
      <c r="G149" t="str">
        <f t="shared" si="14"/>
        <v>0x6d91…e718</v>
      </c>
      <c r="H149" s="49" t="s">
        <v>157</v>
      </c>
    </row>
    <row r="150" spans="1:8" x14ac:dyDescent="0.25">
      <c r="A150" t="s">
        <v>518</v>
      </c>
      <c r="B150">
        <f t="shared" si="11"/>
        <v>1</v>
      </c>
      <c r="C150" t="str">
        <f t="shared" si="15"/>
        <v>0x2bde…666d</v>
      </c>
      <c r="E150">
        <f t="shared" si="12"/>
        <v>0</v>
      </c>
      <c r="F150" t="e">
        <f t="shared" si="13"/>
        <v>#N/A</v>
      </c>
      <c r="G150" t="str">
        <f t="shared" si="14"/>
        <v>0x3a20…ab41</v>
      </c>
      <c r="H150" s="49" t="s">
        <v>371</v>
      </c>
    </row>
    <row r="151" spans="1:8" x14ac:dyDescent="0.25">
      <c r="A151" s="46">
        <v>822860</v>
      </c>
      <c r="B151">
        <f t="shared" si="11"/>
        <v>0</v>
      </c>
      <c r="C151" t="str">
        <f t="shared" si="15"/>
        <v/>
      </c>
      <c r="E151">
        <f t="shared" si="12"/>
        <v>1</v>
      </c>
      <c r="F151" t="str">
        <f t="shared" si="13"/>
        <v>0xf5b3…1e57</v>
      </c>
      <c r="G151" t="str">
        <f t="shared" si="14"/>
        <v>0xf5b3…1e57</v>
      </c>
      <c r="H151" s="49" t="s">
        <v>300</v>
      </c>
    </row>
    <row r="152" spans="1:8" x14ac:dyDescent="0.25">
      <c r="A152" s="47">
        <v>3.0999999999999999E-3</v>
      </c>
      <c r="B152">
        <f t="shared" si="11"/>
        <v>0</v>
      </c>
      <c r="C152" t="str">
        <f t="shared" si="15"/>
        <v/>
      </c>
      <c r="E152">
        <f t="shared" si="12"/>
        <v>1</v>
      </c>
      <c r="F152" t="str">
        <f t="shared" si="13"/>
        <v>0x1f7d…62fd</v>
      </c>
      <c r="G152" t="str">
        <f t="shared" si="14"/>
        <v>0x1f7d…62fd</v>
      </c>
      <c r="H152" s="49" t="s">
        <v>366</v>
      </c>
    </row>
    <row r="153" spans="1:8" x14ac:dyDescent="0.25">
      <c r="A153" s="47">
        <v>0.92720000000000002</v>
      </c>
      <c r="B153">
        <f t="shared" si="11"/>
        <v>0</v>
      </c>
      <c r="C153" t="str">
        <f t="shared" si="15"/>
        <v/>
      </c>
      <c r="E153">
        <f t="shared" si="12"/>
        <v>0</v>
      </c>
      <c r="F153" t="e">
        <f t="shared" si="13"/>
        <v>#N/A</v>
      </c>
      <c r="G153" t="str">
        <f t="shared" si="14"/>
        <v>0x0d0d…6116</v>
      </c>
      <c r="H153" s="49" t="s">
        <v>218</v>
      </c>
    </row>
    <row r="154" spans="1:8" x14ac:dyDescent="0.25">
      <c r="A154" s="48">
        <v>44893.944444444445</v>
      </c>
      <c r="B154">
        <f t="shared" si="11"/>
        <v>0</v>
      </c>
      <c r="C154" t="str">
        <f t="shared" si="15"/>
        <v/>
      </c>
      <c r="E154">
        <f t="shared" si="12"/>
        <v>1</v>
      </c>
      <c r="F154" t="str">
        <f t="shared" si="13"/>
        <v>0x3b45…47ba</v>
      </c>
      <c r="G154" t="str">
        <f t="shared" si="14"/>
        <v>0x3b45…47ba</v>
      </c>
      <c r="H154" s="49" t="s">
        <v>372</v>
      </c>
    </row>
    <row r="155" spans="1:8" x14ac:dyDescent="0.25">
      <c r="A155">
        <v>25</v>
      </c>
      <c r="B155">
        <f t="shared" si="11"/>
        <v>0</v>
      </c>
      <c r="C155" t="str">
        <f t="shared" si="15"/>
        <v/>
      </c>
      <c r="E155">
        <f t="shared" si="12"/>
        <v>0</v>
      </c>
      <c r="F155" t="e">
        <f t="shared" si="13"/>
        <v>#N/A</v>
      </c>
      <c r="G155" t="str">
        <f t="shared" si="14"/>
        <v>0x4898…37ab</v>
      </c>
      <c r="H155" s="49" t="s">
        <v>328</v>
      </c>
    </row>
    <row r="156" spans="1:8" x14ac:dyDescent="0.25">
      <c r="A156" t="s">
        <v>519</v>
      </c>
      <c r="B156">
        <f t="shared" si="11"/>
        <v>1</v>
      </c>
      <c r="C156" t="str">
        <f t="shared" si="15"/>
        <v>0x28a5…5b18</v>
      </c>
      <c r="E156">
        <f t="shared" si="12"/>
        <v>0</v>
      </c>
      <c r="F156" t="e">
        <f t="shared" si="13"/>
        <v>#N/A</v>
      </c>
      <c r="G156" t="str">
        <f t="shared" si="14"/>
        <v>0x0291…d769</v>
      </c>
      <c r="H156" s="49" t="s">
        <v>126</v>
      </c>
    </row>
    <row r="157" spans="1:8" x14ac:dyDescent="0.25">
      <c r="A157" s="46">
        <v>731663</v>
      </c>
      <c r="B157">
        <f t="shared" si="11"/>
        <v>0</v>
      </c>
      <c r="C157" t="str">
        <f t="shared" si="15"/>
        <v/>
      </c>
      <c r="E157">
        <f t="shared" si="12"/>
        <v>0</v>
      </c>
      <c r="F157" t="e">
        <f t="shared" si="13"/>
        <v>#N/A</v>
      </c>
      <c r="G157" t="str">
        <f t="shared" si="14"/>
        <v>0x7a0d…12e6</v>
      </c>
      <c r="H157" s="49" t="s">
        <v>163</v>
      </c>
    </row>
    <row r="158" spans="1:8" x14ac:dyDescent="0.25">
      <c r="A158" s="47">
        <v>2.8E-3</v>
      </c>
      <c r="B158">
        <f t="shared" si="11"/>
        <v>0</v>
      </c>
      <c r="C158" t="str">
        <f t="shared" si="15"/>
        <v/>
      </c>
      <c r="E158">
        <f t="shared" si="12"/>
        <v>0</v>
      </c>
      <c r="F158" t="e">
        <f t="shared" si="13"/>
        <v>#N/A</v>
      </c>
      <c r="G158" t="str">
        <f t="shared" si="14"/>
        <v>0xdb61…d158</v>
      </c>
      <c r="H158" s="49" t="s">
        <v>182</v>
      </c>
    </row>
    <row r="159" spans="1:8" x14ac:dyDescent="0.25">
      <c r="A159" s="47">
        <v>0.92989999999999995</v>
      </c>
      <c r="B159">
        <f t="shared" si="11"/>
        <v>0</v>
      </c>
      <c r="C159" t="str">
        <f t="shared" si="15"/>
        <v/>
      </c>
      <c r="E159">
        <f t="shared" si="12"/>
        <v>1</v>
      </c>
      <c r="F159" t="str">
        <f t="shared" si="13"/>
        <v>0xd297…9f15</v>
      </c>
      <c r="G159" t="str">
        <f t="shared" si="14"/>
        <v>0xd297…9f15</v>
      </c>
      <c r="H159" s="49" t="s">
        <v>334</v>
      </c>
    </row>
    <row r="160" spans="1:8" x14ac:dyDescent="0.25">
      <c r="A160" s="48">
        <v>44893.870138888888</v>
      </c>
      <c r="B160">
        <f t="shared" si="11"/>
        <v>0</v>
      </c>
      <c r="C160" t="str">
        <f t="shared" si="15"/>
        <v/>
      </c>
      <c r="E160">
        <f t="shared" si="12"/>
        <v>0</v>
      </c>
      <c r="F160" t="e">
        <f t="shared" si="13"/>
        <v>#N/A</v>
      </c>
      <c r="G160" t="str">
        <f t="shared" si="14"/>
        <v>0xc533…b7d4</v>
      </c>
      <c r="H160" s="49" t="s">
        <v>386</v>
      </c>
    </row>
    <row r="161" spans="1:8" x14ac:dyDescent="0.25">
      <c r="A161">
        <v>26</v>
      </c>
      <c r="B161">
        <f t="shared" si="11"/>
        <v>0</v>
      </c>
      <c r="C161" t="str">
        <f t="shared" si="15"/>
        <v/>
      </c>
      <c r="E161">
        <f t="shared" si="12"/>
        <v>0</v>
      </c>
      <c r="F161" t="e">
        <f t="shared" si="13"/>
        <v>#N/A</v>
      </c>
      <c r="G161" t="str">
        <f t="shared" si="14"/>
        <v>0x4e6a…f932</v>
      </c>
      <c r="H161" s="49" t="s">
        <v>377</v>
      </c>
    </row>
    <row r="162" spans="1:8" x14ac:dyDescent="0.25">
      <c r="A162" t="s">
        <v>520</v>
      </c>
      <c r="B162">
        <f t="shared" si="11"/>
        <v>1</v>
      </c>
      <c r="C162" t="str">
        <f t="shared" si="15"/>
        <v>0x78b0…ebc5</v>
      </c>
      <c r="E162">
        <f t="shared" si="12"/>
        <v>0</v>
      </c>
      <c r="F162" t="e">
        <f t="shared" si="13"/>
        <v>#N/A</v>
      </c>
      <c r="G162" t="str">
        <f t="shared" si="14"/>
        <v>0x220a…8081</v>
      </c>
      <c r="H162" s="49" t="s">
        <v>368</v>
      </c>
    </row>
    <row r="163" spans="1:8" x14ac:dyDescent="0.25">
      <c r="A163" s="46">
        <v>727830</v>
      </c>
      <c r="B163">
        <f t="shared" si="11"/>
        <v>0</v>
      </c>
      <c r="C163" t="str">
        <f t="shared" si="15"/>
        <v/>
      </c>
      <c r="E163">
        <f t="shared" si="12"/>
        <v>0</v>
      </c>
      <c r="F163" t="e">
        <f t="shared" si="13"/>
        <v>#N/A</v>
      </c>
      <c r="G163" t="str">
        <f t="shared" si="14"/>
        <v>0xd76b…916c</v>
      </c>
      <c r="H163" s="49" t="s">
        <v>388</v>
      </c>
    </row>
    <row r="164" spans="1:8" x14ac:dyDescent="0.25">
      <c r="A164" s="47">
        <v>2.8E-3</v>
      </c>
      <c r="B164">
        <f t="shared" si="11"/>
        <v>0</v>
      </c>
      <c r="C164" t="str">
        <f t="shared" si="15"/>
        <v/>
      </c>
      <c r="E164">
        <f t="shared" si="12"/>
        <v>0</v>
      </c>
      <c r="F164" t="e">
        <f t="shared" si="13"/>
        <v>#N/A</v>
      </c>
      <c r="G164" t="str">
        <f t="shared" si="14"/>
        <v>0xaa7f…07eb</v>
      </c>
      <c r="H164" s="49" t="s">
        <v>171</v>
      </c>
    </row>
    <row r="165" spans="1:8" x14ac:dyDescent="0.25">
      <c r="A165" s="47">
        <v>0.93269999999999997</v>
      </c>
      <c r="B165">
        <f t="shared" si="11"/>
        <v>0</v>
      </c>
      <c r="C165" t="str">
        <f t="shared" si="15"/>
        <v/>
      </c>
      <c r="E165">
        <f t="shared" si="12"/>
        <v>0</v>
      </c>
      <c r="F165" t="e">
        <f t="shared" si="13"/>
        <v>#N/A</v>
      </c>
      <c r="G165" t="str">
        <f t="shared" si="14"/>
        <v>0x5cfc…eaa6</v>
      </c>
      <c r="H165" s="49" t="s">
        <v>152</v>
      </c>
    </row>
    <row r="166" spans="1:8" x14ac:dyDescent="0.25">
      <c r="A166" s="48">
        <v>44893.870138888888</v>
      </c>
      <c r="B166">
        <f t="shared" si="11"/>
        <v>0</v>
      </c>
      <c r="C166" t="str">
        <f t="shared" si="15"/>
        <v/>
      </c>
      <c r="E166">
        <f t="shared" si="12"/>
        <v>0</v>
      </c>
      <c r="F166" t="e">
        <f t="shared" si="13"/>
        <v>#N/A</v>
      </c>
      <c r="G166" t="str">
        <f t="shared" si="14"/>
        <v>0x7173…b547</v>
      </c>
      <c r="H166" s="49" t="s">
        <v>340</v>
      </c>
    </row>
    <row r="167" spans="1:8" x14ac:dyDescent="0.25">
      <c r="A167">
        <v>27</v>
      </c>
      <c r="B167">
        <f t="shared" si="11"/>
        <v>0</v>
      </c>
      <c r="C167" t="str">
        <f t="shared" si="15"/>
        <v/>
      </c>
      <c r="E167">
        <f t="shared" si="12"/>
        <v>0</v>
      </c>
      <c r="F167" t="e">
        <f t="shared" si="13"/>
        <v>#N/A</v>
      </c>
      <c r="G167" t="str">
        <f t="shared" si="14"/>
        <v>0xa2dc…697b</v>
      </c>
      <c r="H167" s="49" t="s">
        <v>344</v>
      </c>
    </row>
    <row r="168" spans="1:8" x14ac:dyDescent="0.25">
      <c r="A168" t="s">
        <v>521</v>
      </c>
      <c r="B168">
        <f t="shared" si="11"/>
        <v>1</v>
      </c>
      <c r="C168" t="str">
        <f t="shared" si="15"/>
        <v>0xf671…62c3</v>
      </c>
      <c r="E168">
        <f t="shared" si="12"/>
        <v>0</v>
      </c>
      <c r="F168" t="e">
        <f t="shared" si="13"/>
        <v>#N/A</v>
      </c>
      <c r="G168" t="str">
        <f t="shared" si="14"/>
        <v>0xa33c…2eaf</v>
      </c>
      <c r="H168" s="49" t="s">
        <v>338</v>
      </c>
    </row>
    <row r="169" spans="1:8" x14ac:dyDescent="0.25">
      <c r="A169" s="46">
        <v>664204</v>
      </c>
      <c r="B169">
        <f t="shared" si="11"/>
        <v>0</v>
      </c>
      <c r="C169" t="str">
        <f t="shared" si="15"/>
        <v/>
      </c>
      <c r="E169">
        <f t="shared" si="12"/>
        <v>0</v>
      </c>
      <c r="F169" t="e">
        <f t="shared" si="13"/>
        <v>#N/A</v>
      </c>
      <c r="G169" t="str">
        <f t="shared" si="14"/>
        <v>0x96ba…1004</v>
      </c>
      <c r="H169" s="49" t="s">
        <v>329</v>
      </c>
    </row>
    <row r="170" spans="1:8" x14ac:dyDescent="0.25">
      <c r="A170" s="47">
        <v>2.5000000000000001E-3</v>
      </c>
      <c r="B170">
        <f t="shared" si="11"/>
        <v>0</v>
      </c>
      <c r="C170" t="str">
        <f t="shared" si="15"/>
        <v/>
      </c>
      <c r="E170">
        <f t="shared" si="12"/>
        <v>0</v>
      </c>
      <c r="F170" t="e">
        <f t="shared" si="13"/>
        <v>#N/A</v>
      </c>
      <c r="G170" t="str">
        <f t="shared" si="14"/>
        <v>0x2db6…704c</v>
      </c>
      <c r="H170" s="49" t="s">
        <v>343</v>
      </c>
    </row>
    <row r="171" spans="1:8" x14ac:dyDescent="0.25">
      <c r="A171" s="47">
        <v>0.93520000000000003</v>
      </c>
      <c r="B171">
        <f t="shared" si="11"/>
        <v>0</v>
      </c>
      <c r="C171" t="str">
        <f t="shared" si="15"/>
        <v/>
      </c>
      <c r="E171">
        <f t="shared" si="12"/>
        <v>0</v>
      </c>
      <c r="F171" t="e">
        <f t="shared" si="13"/>
        <v>#N/A</v>
      </c>
      <c r="G171" t="str">
        <f t="shared" si="14"/>
        <v>0xa5df…14f7</v>
      </c>
      <c r="H171" s="49" t="s">
        <v>93</v>
      </c>
    </row>
    <row r="172" spans="1:8" x14ac:dyDescent="0.25">
      <c r="A172" s="48">
        <v>44893.527083333334</v>
      </c>
      <c r="B172">
        <f t="shared" si="11"/>
        <v>0</v>
      </c>
      <c r="C172" t="str">
        <f t="shared" si="15"/>
        <v/>
      </c>
      <c r="E172">
        <f t="shared" si="12"/>
        <v>1</v>
      </c>
      <c r="F172" t="str">
        <f t="shared" si="13"/>
        <v>0x2a52…a152</v>
      </c>
      <c r="G172" t="str">
        <f t="shared" si="14"/>
        <v>0x2a52…a152</v>
      </c>
      <c r="H172" s="49" t="s">
        <v>139</v>
      </c>
    </row>
    <row r="173" spans="1:8" x14ac:dyDescent="0.25">
      <c r="A173">
        <v>28</v>
      </c>
      <c r="B173">
        <f t="shared" si="11"/>
        <v>0</v>
      </c>
      <c r="C173" t="str">
        <f t="shared" si="15"/>
        <v/>
      </c>
      <c r="E173">
        <f t="shared" si="12"/>
        <v>0</v>
      </c>
      <c r="F173" t="e">
        <f t="shared" si="13"/>
        <v>#N/A</v>
      </c>
      <c r="G173" t="str">
        <f t="shared" si="14"/>
        <v>0xa9d1…3e43</v>
      </c>
      <c r="H173" s="49" t="s">
        <v>240</v>
      </c>
    </row>
    <row r="174" spans="1:8" x14ac:dyDescent="0.25">
      <c r="A174" t="s">
        <v>522</v>
      </c>
      <c r="B174">
        <f t="shared" si="11"/>
        <v>1</v>
      </c>
      <c r="C174" t="str">
        <f t="shared" si="15"/>
        <v>0x1b45…c3b2</v>
      </c>
      <c r="E174">
        <f t="shared" si="12"/>
        <v>0</v>
      </c>
      <c r="F174" t="e">
        <f t="shared" si="13"/>
        <v>#N/A</v>
      </c>
      <c r="G174" t="str">
        <f t="shared" si="14"/>
        <v>0xe74b…4705</v>
      </c>
      <c r="H174" s="49" t="s">
        <v>208</v>
      </c>
    </row>
    <row r="175" spans="1:8" x14ac:dyDescent="0.25">
      <c r="A175" s="46">
        <v>569446</v>
      </c>
      <c r="B175">
        <f t="shared" si="11"/>
        <v>0</v>
      </c>
      <c r="C175" t="str">
        <f t="shared" si="15"/>
        <v/>
      </c>
      <c r="E175">
        <f t="shared" si="12"/>
        <v>0</v>
      </c>
      <c r="F175" t="e">
        <f t="shared" si="13"/>
        <v>#N/A</v>
      </c>
      <c r="G175" t="str">
        <f t="shared" si="14"/>
        <v>0x0d07…92fe</v>
      </c>
      <c r="H175" s="49" t="s">
        <v>226</v>
      </c>
    </row>
    <row r="176" spans="1:8" x14ac:dyDescent="0.25">
      <c r="A176" s="47">
        <v>2.2000000000000001E-3</v>
      </c>
      <c r="B176">
        <f t="shared" si="11"/>
        <v>0</v>
      </c>
      <c r="C176" t="str">
        <f t="shared" si="15"/>
        <v/>
      </c>
      <c r="E176">
        <f t="shared" si="12"/>
        <v>0</v>
      </c>
      <c r="F176" t="e">
        <f t="shared" si="13"/>
        <v>#N/A</v>
      </c>
      <c r="G176" t="str">
        <f t="shared" si="14"/>
        <v>0xb8ba…d7ef</v>
      </c>
      <c r="H176" s="49" t="s">
        <v>302</v>
      </c>
    </row>
    <row r="177" spans="1:8" x14ac:dyDescent="0.25">
      <c r="A177" s="47">
        <v>0.93740000000000001</v>
      </c>
      <c r="B177">
        <f t="shared" si="11"/>
        <v>0</v>
      </c>
      <c r="C177" t="str">
        <f t="shared" si="15"/>
        <v/>
      </c>
      <c r="E177">
        <f t="shared" si="12"/>
        <v>0</v>
      </c>
      <c r="F177" t="e">
        <f t="shared" si="13"/>
        <v>#N/A</v>
      </c>
      <c r="G177" t="str">
        <f t="shared" si="14"/>
        <v>0x8ace…0ee8</v>
      </c>
      <c r="H177" s="49" t="s">
        <v>232</v>
      </c>
    </row>
    <row r="178" spans="1:8" x14ac:dyDescent="0.25">
      <c r="A178" s="48">
        <v>44893.870138888888</v>
      </c>
      <c r="B178">
        <f t="shared" si="11"/>
        <v>0</v>
      </c>
      <c r="C178" t="str">
        <f t="shared" si="15"/>
        <v/>
      </c>
      <c r="E178">
        <f t="shared" si="12"/>
        <v>0</v>
      </c>
      <c r="F178" t="e">
        <f t="shared" si="13"/>
        <v>#N/A</v>
      </c>
      <c r="G178" t="str">
        <f t="shared" si="14"/>
        <v>0x432b…9bd7</v>
      </c>
      <c r="H178" s="49" t="s">
        <v>304</v>
      </c>
    </row>
    <row r="179" spans="1:8" x14ac:dyDescent="0.25">
      <c r="A179">
        <v>29</v>
      </c>
      <c r="B179">
        <f t="shared" si="11"/>
        <v>0</v>
      </c>
      <c r="C179" t="str">
        <f t="shared" si="15"/>
        <v/>
      </c>
      <c r="E179">
        <f t="shared" si="12"/>
        <v>0</v>
      </c>
      <c r="F179" t="e">
        <f t="shared" si="13"/>
        <v>#N/A</v>
      </c>
      <c r="G179" t="str">
        <f t="shared" si="14"/>
        <v>0xf16e…9b91</v>
      </c>
      <c r="H179" s="49" t="s">
        <v>231</v>
      </c>
    </row>
    <row r="180" spans="1:8" x14ac:dyDescent="0.25">
      <c r="A180" t="s">
        <v>523</v>
      </c>
      <c r="B180">
        <f t="shared" si="11"/>
        <v>1</v>
      </c>
      <c r="C180" t="str">
        <f t="shared" si="15"/>
        <v>0xceed…c077</v>
      </c>
      <c r="E180">
        <f t="shared" si="12"/>
        <v>0</v>
      </c>
      <c r="F180" t="e">
        <f t="shared" si="13"/>
        <v>#N/A</v>
      </c>
      <c r="G180" t="str">
        <f t="shared" si="14"/>
        <v>0x2c4b…cefa</v>
      </c>
      <c r="H180" s="49" t="s">
        <v>233</v>
      </c>
    </row>
    <row r="181" spans="1:8" x14ac:dyDescent="0.25">
      <c r="A181" s="46">
        <v>526969</v>
      </c>
      <c r="B181">
        <f t="shared" si="11"/>
        <v>0</v>
      </c>
      <c r="C181" t="str">
        <f t="shared" si="15"/>
        <v/>
      </c>
      <c r="E181">
        <f t="shared" si="12"/>
        <v>0</v>
      </c>
      <c r="F181" t="e">
        <f t="shared" si="13"/>
        <v>#N/A</v>
      </c>
      <c r="G181" t="str">
        <f t="shared" si="14"/>
        <v>0xcd18…8888</v>
      </c>
      <c r="H181" s="49" t="s">
        <v>301</v>
      </c>
    </row>
    <row r="182" spans="1:8" x14ac:dyDescent="0.25">
      <c r="A182" s="47">
        <v>2E-3</v>
      </c>
      <c r="B182">
        <f t="shared" si="11"/>
        <v>0</v>
      </c>
      <c r="C182" t="str">
        <f t="shared" si="15"/>
        <v/>
      </c>
      <c r="E182">
        <f t="shared" si="12"/>
        <v>0</v>
      </c>
      <c r="F182" t="e">
        <f t="shared" si="13"/>
        <v>#N/A</v>
      </c>
      <c r="G182" t="str">
        <f t="shared" si="14"/>
        <v>0x6cc5…da7b</v>
      </c>
      <c r="H182" s="49" t="s">
        <v>234</v>
      </c>
    </row>
    <row r="183" spans="1:8" x14ac:dyDescent="0.25">
      <c r="A183" s="47">
        <v>0.93940000000000001</v>
      </c>
      <c r="B183">
        <f t="shared" si="11"/>
        <v>0</v>
      </c>
      <c r="C183" t="str">
        <f t="shared" si="15"/>
        <v/>
      </c>
      <c r="E183">
        <f t="shared" si="12"/>
        <v>0</v>
      </c>
      <c r="F183" t="e">
        <f t="shared" si="13"/>
        <v>#N/A</v>
      </c>
      <c r="G183" t="str">
        <f t="shared" si="14"/>
        <v>0xb43f…be18</v>
      </c>
      <c r="H183" s="49" t="s">
        <v>215</v>
      </c>
    </row>
    <row r="184" spans="1:8" x14ac:dyDescent="0.25">
      <c r="A184" s="48">
        <v>44893.870138888888</v>
      </c>
      <c r="B184">
        <f t="shared" si="11"/>
        <v>0</v>
      </c>
      <c r="C184" t="str">
        <f t="shared" si="15"/>
        <v/>
      </c>
      <c r="E184">
        <f t="shared" si="12"/>
        <v>0</v>
      </c>
      <c r="F184" t="e">
        <f t="shared" si="13"/>
        <v>#N/A</v>
      </c>
      <c r="G184" t="str">
        <f t="shared" si="14"/>
        <v>0xf60c…019c</v>
      </c>
      <c r="H184" s="49" t="s">
        <v>236</v>
      </c>
    </row>
    <row r="185" spans="1:8" x14ac:dyDescent="0.25">
      <c r="A185">
        <v>30</v>
      </c>
      <c r="B185">
        <f t="shared" si="11"/>
        <v>0</v>
      </c>
      <c r="C185" t="str">
        <f t="shared" si="15"/>
        <v/>
      </c>
      <c r="E185">
        <f t="shared" si="12"/>
        <v>0</v>
      </c>
      <c r="F185" t="e">
        <f t="shared" si="13"/>
        <v>#N/A</v>
      </c>
      <c r="G185" t="str">
        <f t="shared" si="14"/>
        <v>0x5a52…efcb</v>
      </c>
      <c r="H185" s="49" t="s">
        <v>243</v>
      </c>
    </row>
    <row r="186" spans="1:8" x14ac:dyDescent="0.25">
      <c r="A186" t="s">
        <v>524</v>
      </c>
      <c r="B186">
        <f t="shared" si="11"/>
        <v>1</v>
      </c>
      <c r="C186" t="str">
        <f t="shared" si="15"/>
        <v>0x1939…d110</v>
      </c>
      <c r="E186">
        <f t="shared" si="12"/>
        <v>0</v>
      </c>
      <c r="F186" t="e">
        <f t="shared" si="13"/>
        <v>#N/A</v>
      </c>
      <c r="G186" t="str">
        <f t="shared" si="14"/>
        <v>0x05e7…6019</v>
      </c>
      <c r="H186" s="49" t="s">
        <v>211</v>
      </c>
    </row>
    <row r="187" spans="1:8" x14ac:dyDescent="0.25">
      <c r="A187" s="46">
        <v>502268</v>
      </c>
      <c r="B187">
        <f t="shared" si="11"/>
        <v>0</v>
      </c>
      <c r="C187" t="str">
        <f t="shared" si="15"/>
        <v/>
      </c>
      <c r="E187">
        <f t="shared" si="12"/>
        <v>0</v>
      </c>
      <c r="F187" t="e">
        <f t="shared" si="13"/>
        <v>#N/A</v>
      </c>
      <c r="G187" t="str">
        <f t="shared" si="14"/>
        <v>0x0548…558e</v>
      </c>
      <c r="H187" s="49" t="s">
        <v>244</v>
      </c>
    </row>
    <row r="188" spans="1:8" x14ac:dyDescent="0.25">
      <c r="A188" s="47">
        <v>1.9E-3</v>
      </c>
      <c r="B188">
        <f t="shared" si="11"/>
        <v>0</v>
      </c>
      <c r="C188" t="str">
        <f t="shared" si="15"/>
        <v/>
      </c>
      <c r="E188">
        <f t="shared" si="12"/>
        <v>0</v>
      </c>
      <c r="F188" t="e">
        <f t="shared" si="13"/>
        <v>#N/A</v>
      </c>
      <c r="G188" t="str">
        <f t="shared" si="14"/>
        <v>0xa910…22ba</v>
      </c>
      <c r="H188" s="49" t="s">
        <v>303</v>
      </c>
    </row>
    <row r="189" spans="1:8" x14ac:dyDescent="0.25">
      <c r="A189" s="47">
        <v>0.94130000000000003</v>
      </c>
      <c r="B189">
        <f t="shared" si="11"/>
        <v>0</v>
      </c>
      <c r="C189" t="str">
        <f t="shared" si="15"/>
        <v/>
      </c>
      <c r="E189">
        <f t="shared" si="12"/>
        <v>0</v>
      </c>
      <c r="F189" t="e">
        <f t="shared" si="13"/>
        <v>#N/A</v>
      </c>
      <c r="G189" t="str">
        <f t="shared" si="14"/>
        <v>0x5f65…e932</v>
      </c>
      <c r="H189" s="49" t="s">
        <v>228</v>
      </c>
    </row>
    <row r="190" spans="1:8" x14ac:dyDescent="0.25">
      <c r="A190" s="48">
        <v>44893.870138888888</v>
      </c>
      <c r="B190">
        <f t="shared" si="11"/>
        <v>0</v>
      </c>
      <c r="C190" t="str">
        <f t="shared" si="15"/>
        <v/>
      </c>
      <c r="E190">
        <f t="shared" si="12"/>
        <v>0</v>
      </c>
      <c r="F190" t="e">
        <f t="shared" si="13"/>
        <v>#N/A</v>
      </c>
      <c r="G190" t="str">
        <f t="shared" si="14"/>
        <v>0xf977…acec</v>
      </c>
      <c r="H190" s="49" t="s">
        <v>205</v>
      </c>
    </row>
    <row r="191" spans="1:8" x14ac:dyDescent="0.25">
      <c r="A191">
        <v>31</v>
      </c>
      <c r="B191">
        <f t="shared" si="11"/>
        <v>0</v>
      </c>
      <c r="C191" t="str">
        <f t="shared" si="15"/>
        <v/>
      </c>
      <c r="E191">
        <f t="shared" si="12"/>
        <v>0</v>
      </c>
      <c r="F191" t="e">
        <f t="shared" si="13"/>
        <v>#N/A</v>
      </c>
      <c r="G191" t="str">
        <f t="shared" si="14"/>
        <v>0x8d6f…45bd</v>
      </c>
      <c r="H191" s="49" t="s">
        <v>239</v>
      </c>
    </row>
    <row r="192" spans="1:8" x14ac:dyDescent="0.25">
      <c r="A192" t="s">
        <v>525</v>
      </c>
      <c r="B192">
        <f t="shared" si="11"/>
        <v>1</v>
      </c>
      <c r="C192" t="str">
        <f t="shared" si="15"/>
        <v>0x3f7a…4240</v>
      </c>
      <c r="E192">
        <f t="shared" si="12"/>
        <v>0</v>
      </c>
      <c r="F192" t="e">
        <f t="shared" si="13"/>
        <v>#N/A</v>
      </c>
      <c r="G192" t="str">
        <f t="shared" si="14"/>
        <v>0xe933…241a</v>
      </c>
      <c r="H192" s="49" t="s">
        <v>238</v>
      </c>
    </row>
    <row r="193" spans="1:8" x14ac:dyDescent="0.25">
      <c r="A193" s="46">
        <v>466854</v>
      </c>
      <c r="B193">
        <f t="shared" si="11"/>
        <v>0</v>
      </c>
      <c r="C193" t="str">
        <f t="shared" si="15"/>
        <v/>
      </c>
      <c r="E193">
        <f t="shared" si="12"/>
        <v>0</v>
      </c>
      <c r="F193" t="e">
        <f t="shared" si="13"/>
        <v>#N/A</v>
      </c>
      <c r="G193" t="str">
        <f t="shared" si="14"/>
        <v>0xba12…f2c8</v>
      </c>
      <c r="H193" s="49" t="s">
        <v>207</v>
      </c>
    </row>
    <row r="194" spans="1:8" x14ac:dyDescent="0.25">
      <c r="A194" s="47">
        <v>1.8E-3</v>
      </c>
      <c r="B194">
        <f t="shared" ref="B194:B257" si="16">IF(LEFT(A194,2)="0x",1,0)</f>
        <v>0</v>
      </c>
      <c r="C194" t="str">
        <f t="shared" si="15"/>
        <v/>
      </c>
      <c r="E194">
        <f t="shared" si="12"/>
        <v>0</v>
      </c>
      <c r="F194" t="e">
        <f t="shared" si="13"/>
        <v>#N/A</v>
      </c>
      <c r="G194" t="str">
        <f t="shared" si="14"/>
        <v>0x21a3…5549</v>
      </c>
      <c r="H194" s="49" t="s">
        <v>245</v>
      </c>
    </row>
    <row r="195" spans="1:8" x14ac:dyDescent="0.25">
      <c r="A195" s="47">
        <v>0.94299999999999995</v>
      </c>
      <c r="B195">
        <f t="shared" si="16"/>
        <v>0</v>
      </c>
      <c r="C195" t="str">
        <f t="shared" si="15"/>
        <v/>
      </c>
      <c r="E195">
        <f t="shared" ref="E195:E258" si="17">NOT(ISERROR(F195))*1</f>
        <v>1</v>
      </c>
      <c r="F195" t="str">
        <f t="shared" ref="F195:F258" si="18">VLOOKUP(G195,C:C,1,0)</f>
        <v>0xcb33…a06a</v>
      </c>
      <c r="G195" t="str">
        <f t="shared" ref="G195:G258" si="19">CONCATENATE(LEFT(H195,6), "…", RIGHT(H195,4))</f>
        <v>0xcb33…a06a</v>
      </c>
      <c r="H195" s="49" t="s">
        <v>387</v>
      </c>
    </row>
    <row r="196" spans="1:8" x14ac:dyDescent="0.25">
      <c r="A196" s="48">
        <v>44893.870833333334</v>
      </c>
      <c r="B196">
        <f t="shared" si="16"/>
        <v>0</v>
      </c>
      <c r="C196" t="str">
        <f t="shared" si="15"/>
        <v/>
      </c>
      <c r="E196">
        <f t="shared" si="17"/>
        <v>0</v>
      </c>
      <c r="F196" t="e">
        <f t="shared" si="18"/>
        <v>#N/A</v>
      </c>
      <c r="G196" t="str">
        <f t="shared" si="19"/>
        <v>0x1918…43ed</v>
      </c>
      <c r="H196" s="49" t="s">
        <v>221</v>
      </c>
    </row>
    <row r="197" spans="1:8" x14ac:dyDescent="0.25">
      <c r="A197">
        <v>32</v>
      </c>
      <c r="B197">
        <f t="shared" si="16"/>
        <v>0</v>
      </c>
      <c r="C197" t="str">
        <f t="shared" si="15"/>
        <v/>
      </c>
      <c r="E197">
        <f t="shared" si="17"/>
        <v>1</v>
      </c>
      <c r="F197" t="str">
        <f t="shared" si="18"/>
        <v>0xd3f0…ddf3</v>
      </c>
      <c r="G197" t="str">
        <f t="shared" si="19"/>
        <v>0xd3f0…ddf3</v>
      </c>
      <c r="H197" s="49" t="s">
        <v>219</v>
      </c>
    </row>
    <row r="198" spans="1:8" x14ac:dyDescent="0.25">
      <c r="A198" t="s">
        <v>526</v>
      </c>
      <c r="B198">
        <f t="shared" si="16"/>
        <v>1</v>
      </c>
      <c r="C198" t="str">
        <f t="shared" si="15"/>
        <v>0xd3f0…ddf3</v>
      </c>
      <c r="E198">
        <f t="shared" si="17"/>
        <v>0</v>
      </c>
      <c r="F198" t="e">
        <f t="shared" si="18"/>
        <v>#N/A</v>
      </c>
      <c r="G198" t="str">
        <f t="shared" si="19"/>
        <v>0x1ba6…967d</v>
      </c>
      <c r="H198" s="49" t="s">
        <v>365</v>
      </c>
    </row>
    <row r="199" spans="1:8" x14ac:dyDescent="0.25">
      <c r="A199" s="46">
        <v>440814</v>
      </c>
      <c r="B199">
        <f t="shared" si="16"/>
        <v>0</v>
      </c>
      <c r="C199" t="str">
        <f t="shared" si="15"/>
        <v/>
      </c>
      <c r="E199">
        <f t="shared" si="17"/>
        <v>0</v>
      </c>
      <c r="F199" t="e">
        <f t="shared" si="18"/>
        <v>#N/A</v>
      </c>
      <c r="G199" t="str">
        <f t="shared" si="19"/>
        <v>0x48d9…649f</v>
      </c>
      <c r="H199" s="49" t="s">
        <v>375</v>
      </c>
    </row>
    <row r="200" spans="1:8" x14ac:dyDescent="0.25">
      <c r="A200" s="47">
        <v>1.6999999999999999E-3</v>
      </c>
      <c r="B200">
        <f t="shared" si="16"/>
        <v>0</v>
      </c>
      <c r="C200" t="str">
        <f t="shared" si="15"/>
        <v/>
      </c>
      <c r="E200">
        <f t="shared" si="17"/>
        <v>0</v>
      </c>
      <c r="F200" t="e">
        <f t="shared" si="18"/>
        <v>#N/A</v>
      </c>
      <c r="G200" t="str">
        <f t="shared" si="19"/>
        <v>0x3fb4…626d</v>
      </c>
      <c r="H200" s="49" t="s">
        <v>373</v>
      </c>
    </row>
    <row r="201" spans="1:8" x14ac:dyDescent="0.25">
      <c r="A201" s="47">
        <v>0.94469999999999998</v>
      </c>
      <c r="B201">
        <f t="shared" si="16"/>
        <v>0</v>
      </c>
      <c r="C201" t="str">
        <f t="shared" ref="C201:C264" si="20">IF(B201,A201,"")</f>
        <v/>
      </c>
      <c r="E201">
        <f t="shared" si="17"/>
        <v>0</v>
      </c>
      <c r="F201" t="e">
        <f t="shared" si="18"/>
        <v>#N/A</v>
      </c>
      <c r="G201" t="str">
        <f t="shared" si="19"/>
        <v>0x47ac…d503</v>
      </c>
      <c r="H201" s="49" t="s">
        <v>225</v>
      </c>
    </row>
    <row r="202" spans="1:8" x14ac:dyDescent="0.25">
      <c r="A202" s="48">
        <v>44893.944444444445</v>
      </c>
      <c r="B202">
        <f t="shared" si="16"/>
        <v>0</v>
      </c>
      <c r="C202" t="str">
        <f t="shared" si="20"/>
        <v/>
      </c>
      <c r="E202">
        <f t="shared" si="17"/>
        <v>0</v>
      </c>
      <c r="F202" t="e">
        <f t="shared" si="18"/>
        <v>#N/A</v>
      </c>
      <c r="G202" t="str">
        <f t="shared" si="19"/>
        <v>0xd939…f4a0</v>
      </c>
      <c r="H202" s="49" t="s">
        <v>112</v>
      </c>
    </row>
    <row r="203" spans="1:8" x14ac:dyDescent="0.25">
      <c r="A203">
        <v>33</v>
      </c>
      <c r="B203">
        <f t="shared" si="16"/>
        <v>0</v>
      </c>
      <c r="C203" t="str">
        <f t="shared" si="20"/>
        <v/>
      </c>
      <c r="E203">
        <f t="shared" si="17"/>
        <v>0</v>
      </c>
      <c r="F203" t="e">
        <f t="shared" si="18"/>
        <v>#N/A</v>
      </c>
      <c r="G203" t="str">
        <f t="shared" si="19"/>
        <v>0xbed8…9b80</v>
      </c>
      <c r="H203" s="49" t="s">
        <v>384</v>
      </c>
    </row>
    <row r="204" spans="1:8" x14ac:dyDescent="0.25">
      <c r="A204" t="s">
        <v>527</v>
      </c>
      <c r="B204">
        <f t="shared" si="16"/>
        <v>1</v>
      </c>
      <c r="C204" t="str">
        <f t="shared" si="20"/>
        <v>0xf7ec…b169</v>
      </c>
      <c r="E204">
        <f t="shared" si="17"/>
        <v>0</v>
      </c>
      <c r="F204" t="e">
        <f t="shared" si="18"/>
        <v>#N/A</v>
      </c>
      <c r="G204" t="str">
        <f t="shared" si="19"/>
        <v>0xbe0e…33e8</v>
      </c>
      <c r="H204" s="49" t="s">
        <v>242</v>
      </c>
    </row>
    <row r="205" spans="1:8" x14ac:dyDescent="0.25">
      <c r="A205" s="46">
        <v>439230</v>
      </c>
      <c r="B205">
        <f t="shared" si="16"/>
        <v>0</v>
      </c>
      <c r="C205" t="str">
        <f t="shared" si="20"/>
        <v/>
      </c>
      <c r="E205">
        <f t="shared" si="17"/>
        <v>0</v>
      </c>
      <c r="F205" t="e">
        <f t="shared" si="18"/>
        <v>#N/A</v>
      </c>
      <c r="G205" t="str">
        <f t="shared" si="19"/>
        <v>0x28c6…1d60</v>
      </c>
      <c r="H205" s="49" t="s">
        <v>241</v>
      </c>
    </row>
    <row r="206" spans="1:8" x14ac:dyDescent="0.25">
      <c r="A206" s="47">
        <v>1.6999999999999999E-3</v>
      </c>
      <c r="B206">
        <f t="shared" si="16"/>
        <v>0</v>
      </c>
      <c r="C206" t="str">
        <f t="shared" si="20"/>
        <v/>
      </c>
      <c r="E206">
        <f t="shared" si="17"/>
        <v>0</v>
      </c>
      <c r="F206" t="e">
        <f t="shared" si="18"/>
        <v>#N/A</v>
      </c>
      <c r="G206" t="str">
        <f t="shared" si="19"/>
        <v>0xdfd5…963d</v>
      </c>
      <c r="H206" s="49" t="s">
        <v>237</v>
      </c>
    </row>
    <row r="207" spans="1:8" x14ac:dyDescent="0.25">
      <c r="A207" s="47">
        <v>0.94640000000000002</v>
      </c>
      <c r="B207">
        <f t="shared" si="16"/>
        <v>0</v>
      </c>
      <c r="C207" t="str">
        <f t="shared" si="20"/>
        <v/>
      </c>
      <c r="E207">
        <f t="shared" si="17"/>
        <v>0</v>
      </c>
      <c r="F207" t="e">
        <f t="shared" si="18"/>
        <v>#N/A</v>
      </c>
      <c r="G207" t="str">
        <f t="shared" si="19"/>
        <v>0xcf7a…d294</v>
      </c>
      <c r="H207" s="49" t="s">
        <v>113</v>
      </c>
    </row>
    <row r="208" spans="1:8" x14ac:dyDescent="0.25">
      <c r="A208" s="48">
        <v>44893.870833333334</v>
      </c>
      <c r="B208">
        <f t="shared" si="16"/>
        <v>0</v>
      </c>
      <c r="C208" t="str">
        <f t="shared" si="20"/>
        <v/>
      </c>
      <c r="E208">
        <f t="shared" si="17"/>
        <v>0</v>
      </c>
      <c r="F208" t="e">
        <f t="shared" si="18"/>
        <v>#N/A</v>
      </c>
      <c r="G208" t="str">
        <f t="shared" si="19"/>
        <v>0x4131…4040</v>
      </c>
      <c r="H208" s="49" t="s">
        <v>206</v>
      </c>
    </row>
    <row r="209" spans="1:8" x14ac:dyDescent="0.25">
      <c r="A209">
        <v>34</v>
      </c>
      <c r="B209">
        <f t="shared" si="16"/>
        <v>0</v>
      </c>
      <c r="C209" t="str">
        <f t="shared" si="20"/>
        <v/>
      </c>
      <c r="E209">
        <f t="shared" si="17"/>
        <v>0</v>
      </c>
      <c r="F209" t="e">
        <f t="shared" si="18"/>
        <v>#N/A</v>
      </c>
      <c r="G209" t="str">
        <f t="shared" si="19"/>
        <v>0x1494…3c2b</v>
      </c>
      <c r="H209" s="49" t="s">
        <v>235</v>
      </c>
    </row>
    <row r="210" spans="1:8" x14ac:dyDescent="0.25">
      <c r="A210" t="s">
        <v>528</v>
      </c>
      <c r="B210">
        <f t="shared" si="16"/>
        <v>1</v>
      </c>
      <c r="C210" t="str">
        <f t="shared" si="20"/>
        <v>0x510b…91fe</v>
      </c>
      <c r="E210">
        <f t="shared" si="17"/>
        <v>0</v>
      </c>
      <c r="F210" t="e">
        <f t="shared" si="18"/>
        <v>#N/A</v>
      </c>
      <c r="G210" t="str">
        <f t="shared" si="19"/>
        <v>0x767e…fd6b</v>
      </c>
      <c r="H210" s="49" t="s">
        <v>381</v>
      </c>
    </row>
    <row r="211" spans="1:8" x14ac:dyDescent="0.25">
      <c r="A211" s="46">
        <v>390283</v>
      </c>
      <c r="B211">
        <f t="shared" si="16"/>
        <v>0</v>
      </c>
      <c r="C211" t="str">
        <f t="shared" si="20"/>
        <v/>
      </c>
      <c r="E211">
        <f t="shared" si="17"/>
        <v>0</v>
      </c>
      <c r="F211" t="e">
        <f t="shared" si="18"/>
        <v>#N/A</v>
      </c>
      <c r="G211" t="str">
        <f t="shared" si="19"/>
        <v>0x738c…21ea</v>
      </c>
      <c r="H211" s="49" t="s">
        <v>325</v>
      </c>
    </row>
    <row r="212" spans="1:8" x14ac:dyDescent="0.25">
      <c r="A212" s="47">
        <v>1.5E-3</v>
      </c>
      <c r="B212">
        <f t="shared" si="16"/>
        <v>0</v>
      </c>
      <c r="C212" t="str">
        <f t="shared" si="20"/>
        <v/>
      </c>
      <c r="E212">
        <f t="shared" si="17"/>
        <v>0</v>
      </c>
      <c r="F212" t="e">
        <f t="shared" si="18"/>
        <v>#N/A</v>
      </c>
      <c r="G212" t="str">
        <f t="shared" si="19"/>
        <v>0xe4bc…90dd</v>
      </c>
      <c r="H212" s="49" t="s">
        <v>185</v>
      </c>
    </row>
    <row r="213" spans="1:8" x14ac:dyDescent="0.25">
      <c r="A213" s="47">
        <v>0.94779999999999998</v>
      </c>
      <c r="B213">
        <f t="shared" si="16"/>
        <v>0</v>
      </c>
      <c r="C213" t="str">
        <f t="shared" si="20"/>
        <v/>
      </c>
      <c r="E213">
        <f t="shared" si="17"/>
        <v>0</v>
      </c>
      <c r="F213" t="e">
        <f t="shared" si="18"/>
        <v>#N/A</v>
      </c>
      <c r="G213" t="str">
        <f t="shared" si="19"/>
        <v>0xe1bf…bead</v>
      </c>
      <c r="H213" s="49" t="s">
        <v>389</v>
      </c>
    </row>
    <row r="214" spans="1:8" x14ac:dyDescent="0.25">
      <c r="A214" s="48">
        <v>44893.870138888888</v>
      </c>
      <c r="B214">
        <f t="shared" si="16"/>
        <v>0</v>
      </c>
      <c r="C214" t="str">
        <f t="shared" si="20"/>
        <v/>
      </c>
      <c r="E214">
        <f t="shared" si="17"/>
        <v>0</v>
      </c>
      <c r="F214" t="e">
        <f t="shared" si="18"/>
        <v>#N/A</v>
      </c>
      <c r="G214" t="str">
        <f t="shared" si="19"/>
        <v>0x020c…e892</v>
      </c>
      <c r="H214" s="49" t="s">
        <v>246</v>
      </c>
    </row>
    <row r="215" spans="1:8" x14ac:dyDescent="0.25">
      <c r="A215">
        <v>35</v>
      </c>
      <c r="B215">
        <f t="shared" si="16"/>
        <v>0</v>
      </c>
      <c r="C215" t="str">
        <f t="shared" si="20"/>
        <v/>
      </c>
      <c r="E215">
        <f t="shared" si="17"/>
        <v>0</v>
      </c>
      <c r="F215" t="e">
        <f t="shared" si="18"/>
        <v>#N/A</v>
      </c>
      <c r="G215" t="str">
        <f t="shared" si="19"/>
        <v>0x0392…6ae2</v>
      </c>
      <c r="H215" s="49" t="s">
        <v>247</v>
      </c>
    </row>
    <row r="216" spans="1:8" x14ac:dyDescent="0.25">
      <c r="A216" t="s">
        <v>529</v>
      </c>
      <c r="B216">
        <f t="shared" si="16"/>
        <v>1</v>
      </c>
      <c r="C216" t="str">
        <f t="shared" si="20"/>
        <v>0xb483…bf73</v>
      </c>
      <c r="E216">
        <f t="shared" si="17"/>
        <v>0</v>
      </c>
      <c r="F216" t="e">
        <f t="shared" si="18"/>
        <v>#N/A</v>
      </c>
      <c r="G216" t="str">
        <f t="shared" si="19"/>
        <v>0x06fe…4c3f</v>
      </c>
      <c r="H216" s="49" t="s">
        <v>248</v>
      </c>
    </row>
    <row r="217" spans="1:8" x14ac:dyDescent="0.25">
      <c r="A217" s="46">
        <v>358955</v>
      </c>
      <c r="B217">
        <f t="shared" si="16"/>
        <v>0</v>
      </c>
      <c r="C217" t="str">
        <f t="shared" si="20"/>
        <v/>
      </c>
      <c r="E217">
        <f t="shared" si="17"/>
        <v>0</v>
      </c>
      <c r="F217" t="e">
        <f t="shared" si="18"/>
        <v>#N/A</v>
      </c>
      <c r="G217" t="str">
        <f t="shared" si="19"/>
        <v>0x07b7…48e2</v>
      </c>
      <c r="H217" s="49" t="s">
        <v>249</v>
      </c>
    </row>
    <row r="218" spans="1:8" x14ac:dyDescent="0.25">
      <c r="A218" s="47">
        <v>1.4E-3</v>
      </c>
      <c r="B218">
        <f t="shared" si="16"/>
        <v>0</v>
      </c>
      <c r="C218" t="str">
        <f t="shared" si="20"/>
        <v/>
      </c>
      <c r="E218">
        <f t="shared" si="17"/>
        <v>0</v>
      </c>
      <c r="F218" t="e">
        <f t="shared" si="18"/>
        <v>#N/A</v>
      </c>
      <c r="G218" t="str">
        <f t="shared" si="19"/>
        <v>0x08fb…9f2c</v>
      </c>
      <c r="H218" s="49" t="s">
        <v>305</v>
      </c>
    </row>
    <row r="219" spans="1:8" x14ac:dyDescent="0.25">
      <c r="A219" s="47">
        <v>0.94920000000000004</v>
      </c>
      <c r="B219">
        <f t="shared" si="16"/>
        <v>0</v>
      </c>
      <c r="C219" t="str">
        <f t="shared" si="20"/>
        <v/>
      </c>
      <c r="E219">
        <f t="shared" si="17"/>
        <v>0</v>
      </c>
      <c r="F219" t="e">
        <f t="shared" si="18"/>
        <v>#N/A</v>
      </c>
      <c r="G219" t="str">
        <f t="shared" si="19"/>
        <v>0x0d04…0d2f</v>
      </c>
      <c r="H219" s="49" t="s">
        <v>250</v>
      </c>
    </row>
    <row r="220" spans="1:8" x14ac:dyDescent="0.25">
      <c r="A220" s="48">
        <v>44893.870138888888</v>
      </c>
      <c r="B220">
        <f t="shared" si="16"/>
        <v>0</v>
      </c>
      <c r="C220" t="str">
        <f t="shared" si="20"/>
        <v/>
      </c>
      <c r="E220">
        <f t="shared" si="17"/>
        <v>0</v>
      </c>
      <c r="F220" t="e">
        <f t="shared" si="18"/>
        <v>#N/A</v>
      </c>
      <c r="G220" t="str">
        <f t="shared" si="19"/>
        <v>0x11b0…2bc3</v>
      </c>
      <c r="H220" s="49" t="s">
        <v>364</v>
      </c>
    </row>
    <row r="221" spans="1:8" x14ac:dyDescent="0.25">
      <c r="A221">
        <v>36</v>
      </c>
      <c r="B221">
        <f t="shared" si="16"/>
        <v>0</v>
      </c>
      <c r="C221" t="str">
        <f t="shared" si="20"/>
        <v/>
      </c>
      <c r="E221">
        <f t="shared" si="17"/>
        <v>0</v>
      </c>
      <c r="F221" t="e">
        <f t="shared" si="18"/>
        <v>#N/A</v>
      </c>
      <c r="G221" t="str">
        <f t="shared" si="19"/>
        <v>0x1522…e428</v>
      </c>
      <c r="H221" s="49" t="s">
        <v>324</v>
      </c>
    </row>
    <row r="222" spans="1:8" x14ac:dyDescent="0.25">
      <c r="A222" t="s">
        <v>530</v>
      </c>
      <c r="B222">
        <f t="shared" si="16"/>
        <v>1</v>
      </c>
      <c r="C222" t="str">
        <f t="shared" si="20"/>
        <v>0x930b…2cd2</v>
      </c>
      <c r="E222">
        <f t="shared" si="17"/>
        <v>0</v>
      </c>
      <c r="F222" t="e">
        <f t="shared" si="18"/>
        <v>#N/A</v>
      </c>
      <c r="G222" t="str">
        <f t="shared" si="19"/>
        <v>0x1579…a520</v>
      </c>
      <c r="H222" s="49" t="s">
        <v>306</v>
      </c>
    </row>
    <row r="223" spans="1:8" x14ac:dyDescent="0.25">
      <c r="A223" s="46">
        <v>347836</v>
      </c>
      <c r="B223">
        <f t="shared" si="16"/>
        <v>0</v>
      </c>
      <c r="C223" t="str">
        <f t="shared" si="20"/>
        <v/>
      </c>
      <c r="E223">
        <f t="shared" si="17"/>
        <v>0</v>
      </c>
      <c r="F223" t="e">
        <f t="shared" si="18"/>
        <v>#N/A</v>
      </c>
      <c r="G223" t="str">
        <f t="shared" si="19"/>
        <v>0x1990…ad73</v>
      </c>
      <c r="H223" s="49" t="s">
        <v>251</v>
      </c>
    </row>
    <row r="224" spans="1:8" x14ac:dyDescent="0.25">
      <c r="A224" s="47">
        <v>1.2999999999999999E-3</v>
      </c>
      <c r="B224">
        <f t="shared" si="16"/>
        <v>0</v>
      </c>
      <c r="C224" t="str">
        <f t="shared" si="20"/>
        <v/>
      </c>
      <c r="E224">
        <f t="shared" si="17"/>
        <v>0</v>
      </c>
      <c r="F224" t="e">
        <f t="shared" si="18"/>
        <v>#N/A</v>
      </c>
      <c r="G224" t="str">
        <f t="shared" si="19"/>
        <v>0x1c17…a708</v>
      </c>
      <c r="H224" s="49" t="s">
        <v>252</v>
      </c>
    </row>
    <row r="225" spans="1:8" x14ac:dyDescent="0.25">
      <c r="A225" s="47">
        <v>0.95050000000000001</v>
      </c>
      <c r="B225">
        <f t="shared" si="16"/>
        <v>0</v>
      </c>
      <c r="C225" t="str">
        <f t="shared" si="20"/>
        <v/>
      </c>
      <c r="E225">
        <f t="shared" si="17"/>
        <v>0</v>
      </c>
      <c r="F225" t="e">
        <f t="shared" si="18"/>
        <v>#N/A</v>
      </c>
      <c r="G225" t="str">
        <f t="shared" si="19"/>
        <v>0x1ce7…0441</v>
      </c>
      <c r="H225" s="49" t="s">
        <v>253</v>
      </c>
    </row>
    <row r="226" spans="1:8" x14ac:dyDescent="0.25">
      <c r="A226" s="48">
        <v>44893.870138888888</v>
      </c>
      <c r="B226">
        <f t="shared" si="16"/>
        <v>0</v>
      </c>
      <c r="C226" t="str">
        <f t="shared" si="20"/>
        <v/>
      </c>
      <c r="E226">
        <f t="shared" si="17"/>
        <v>0</v>
      </c>
      <c r="F226" t="e">
        <f t="shared" si="18"/>
        <v>#N/A</v>
      </c>
      <c r="G226" t="str">
        <f t="shared" si="19"/>
        <v>0x1e1f…f95e</v>
      </c>
      <c r="H226" s="49" t="s">
        <v>394</v>
      </c>
    </row>
    <row r="227" spans="1:8" x14ac:dyDescent="0.25">
      <c r="A227">
        <v>37</v>
      </c>
      <c r="B227">
        <f t="shared" si="16"/>
        <v>0</v>
      </c>
      <c r="C227" t="str">
        <f t="shared" si="20"/>
        <v/>
      </c>
      <c r="E227">
        <f t="shared" si="17"/>
        <v>0</v>
      </c>
      <c r="F227" t="e">
        <f t="shared" si="18"/>
        <v>#N/A</v>
      </c>
      <c r="G227" t="str">
        <f t="shared" si="19"/>
        <v>0x1ee9…3314</v>
      </c>
      <c r="H227" s="49" t="s">
        <v>254</v>
      </c>
    </row>
    <row r="228" spans="1:8" x14ac:dyDescent="0.25">
      <c r="A228" t="s">
        <v>531</v>
      </c>
      <c r="B228">
        <f t="shared" si="16"/>
        <v>1</v>
      </c>
      <c r="C228" t="str">
        <f t="shared" si="20"/>
        <v>0x16b8…aa49</v>
      </c>
      <c r="E228">
        <f t="shared" si="17"/>
        <v>0</v>
      </c>
      <c r="F228" t="e">
        <f t="shared" si="18"/>
        <v>#N/A</v>
      </c>
      <c r="G228" t="str">
        <f t="shared" si="19"/>
        <v>0x22b8…8925</v>
      </c>
      <c r="H228" s="49" t="s">
        <v>255</v>
      </c>
    </row>
    <row r="229" spans="1:8" x14ac:dyDescent="0.25">
      <c r="A229" s="46">
        <v>331492</v>
      </c>
      <c r="B229">
        <f t="shared" si="16"/>
        <v>0</v>
      </c>
      <c r="C229" t="str">
        <f t="shared" si="20"/>
        <v/>
      </c>
      <c r="E229">
        <f t="shared" si="17"/>
        <v>0</v>
      </c>
      <c r="F229" t="e">
        <f t="shared" si="18"/>
        <v>#N/A</v>
      </c>
      <c r="G229" t="str">
        <f t="shared" si="19"/>
        <v>0x2e99…4c1e</v>
      </c>
      <c r="H229" s="49" t="s">
        <v>256</v>
      </c>
    </row>
    <row r="230" spans="1:8" x14ac:dyDescent="0.25">
      <c r="A230" s="47">
        <v>1.2999999999999999E-3</v>
      </c>
      <c r="B230">
        <f t="shared" si="16"/>
        <v>0</v>
      </c>
      <c r="C230" t="str">
        <f t="shared" si="20"/>
        <v/>
      </c>
      <c r="E230">
        <f t="shared" si="17"/>
        <v>0</v>
      </c>
      <c r="F230" t="e">
        <f t="shared" si="18"/>
        <v>#N/A</v>
      </c>
      <c r="G230" t="str">
        <f t="shared" si="19"/>
        <v>0x326d…a601</v>
      </c>
      <c r="H230" s="49" t="s">
        <v>257</v>
      </c>
    </row>
    <row r="231" spans="1:8" x14ac:dyDescent="0.25">
      <c r="A231" s="47">
        <v>0.95179999999999998</v>
      </c>
      <c r="B231">
        <f t="shared" si="16"/>
        <v>0</v>
      </c>
      <c r="C231" t="str">
        <f t="shared" si="20"/>
        <v/>
      </c>
      <c r="E231">
        <f t="shared" si="17"/>
        <v>0</v>
      </c>
      <c r="F231" t="e">
        <f t="shared" si="18"/>
        <v>#N/A</v>
      </c>
      <c r="G231" t="str">
        <f t="shared" si="19"/>
        <v>0x35f6…e6c2</v>
      </c>
      <c r="H231" s="49" t="s">
        <v>258</v>
      </c>
    </row>
    <row r="232" spans="1:8" x14ac:dyDescent="0.25">
      <c r="A232" s="48">
        <v>44893.651388888888</v>
      </c>
      <c r="B232">
        <f t="shared" si="16"/>
        <v>0</v>
      </c>
      <c r="C232" t="str">
        <f t="shared" si="20"/>
        <v/>
      </c>
      <c r="E232">
        <f t="shared" si="17"/>
        <v>0</v>
      </c>
      <c r="F232" t="e">
        <f t="shared" si="18"/>
        <v>#N/A</v>
      </c>
      <c r="G232" t="str">
        <f t="shared" si="19"/>
        <v>0x3f08…63d9</v>
      </c>
      <c r="H232" s="49" t="s">
        <v>259</v>
      </c>
    </row>
    <row r="233" spans="1:8" x14ac:dyDescent="0.25">
      <c r="A233">
        <v>38</v>
      </c>
      <c r="B233">
        <f t="shared" si="16"/>
        <v>0</v>
      </c>
      <c r="C233" t="str">
        <f t="shared" si="20"/>
        <v/>
      </c>
      <c r="E233">
        <f t="shared" si="17"/>
        <v>0</v>
      </c>
      <c r="F233" t="e">
        <f t="shared" si="18"/>
        <v>#N/A</v>
      </c>
      <c r="G233" t="str">
        <f t="shared" si="19"/>
        <v>0x4111…5f11</v>
      </c>
      <c r="H233" s="49" t="s">
        <v>260</v>
      </c>
    </row>
    <row r="234" spans="1:8" x14ac:dyDescent="0.25">
      <c r="A234" t="s">
        <v>532</v>
      </c>
      <c r="B234">
        <f t="shared" si="16"/>
        <v>1</v>
      </c>
      <c r="C234" t="str">
        <f t="shared" si="20"/>
        <v>0xbc28…52a3</v>
      </c>
      <c r="E234">
        <f t="shared" si="17"/>
        <v>0</v>
      </c>
      <c r="F234" t="e">
        <f t="shared" si="18"/>
        <v>#N/A</v>
      </c>
      <c r="G234" t="str">
        <f t="shared" si="19"/>
        <v>0x43ae…3d47</v>
      </c>
      <c r="H234" s="49" t="s">
        <v>261</v>
      </c>
    </row>
    <row r="235" spans="1:8" x14ac:dyDescent="0.25">
      <c r="A235" s="46">
        <v>318372</v>
      </c>
      <c r="B235">
        <f t="shared" si="16"/>
        <v>0</v>
      </c>
      <c r="C235" t="str">
        <f t="shared" si="20"/>
        <v/>
      </c>
      <c r="E235">
        <f t="shared" si="17"/>
        <v>0</v>
      </c>
      <c r="F235" t="e">
        <f t="shared" si="18"/>
        <v>#N/A</v>
      </c>
      <c r="G235" t="str">
        <f t="shared" si="19"/>
        <v>0x46f8…ee9b</v>
      </c>
      <c r="H235" s="49" t="s">
        <v>262</v>
      </c>
    </row>
    <row r="236" spans="1:8" x14ac:dyDescent="0.25">
      <c r="A236" s="47">
        <v>1.1999999999999999E-3</v>
      </c>
      <c r="B236">
        <f t="shared" si="16"/>
        <v>0</v>
      </c>
      <c r="C236" t="str">
        <f t="shared" si="20"/>
        <v/>
      </c>
      <c r="E236">
        <f t="shared" si="17"/>
        <v>0</v>
      </c>
      <c r="F236" t="e">
        <f t="shared" si="18"/>
        <v>#N/A</v>
      </c>
      <c r="G236" t="str">
        <f t="shared" si="19"/>
        <v>0x488c…b47b</v>
      </c>
      <c r="H236" s="49" t="s">
        <v>263</v>
      </c>
    </row>
    <row r="237" spans="1:8" x14ac:dyDescent="0.25">
      <c r="A237" s="47">
        <v>0.95299999999999996</v>
      </c>
      <c r="B237">
        <f t="shared" si="16"/>
        <v>0</v>
      </c>
      <c r="C237" t="str">
        <f t="shared" si="20"/>
        <v/>
      </c>
      <c r="E237">
        <f t="shared" si="17"/>
        <v>0</v>
      </c>
      <c r="F237" t="e">
        <f t="shared" si="18"/>
        <v>#N/A</v>
      </c>
      <c r="G237" t="str">
        <f t="shared" si="19"/>
        <v>0x4952…edff</v>
      </c>
      <c r="H237" s="49" t="s">
        <v>264</v>
      </c>
    </row>
    <row r="238" spans="1:8" x14ac:dyDescent="0.25">
      <c r="A238" s="48">
        <v>44893.651388888888</v>
      </c>
      <c r="B238">
        <f t="shared" si="16"/>
        <v>0</v>
      </c>
      <c r="C238" t="str">
        <f t="shared" si="20"/>
        <v/>
      </c>
      <c r="E238">
        <f t="shared" si="17"/>
        <v>0</v>
      </c>
      <c r="F238" t="e">
        <f t="shared" si="18"/>
        <v>#N/A</v>
      </c>
      <c r="G238" t="str">
        <f t="shared" si="19"/>
        <v>0x4cc7…83a8</v>
      </c>
      <c r="H238" s="49" t="s">
        <v>265</v>
      </c>
    </row>
    <row r="239" spans="1:8" x14ac:dyDescent="0.25">
      <c r="A239">
        <v>39</v>
      </c>
      <c r="B239">
        <f t="shared" si="16"/>
        <v>0</v>
      </c>
      <c r="C239" t="str">
        <f t="shared" si="20"/>
        <v/>
      </c>
      <c r="E239">
        <f t="shared" si="17"/>
        <v>0</v>
      </c>
      <c r="F239" t="e">
        <f t="shared" si="18"/>
        <v>#N/A</v>
      </c>
      <c r="G239" t="str">
        <f t="shared" si="19"/>
        <v>0x5671…6973</v>
      </c>
      <c r="H239" s="49" t="s">
        <v>307</v>
      </c>
    </row>
    <row r="240" spans="1:8" x14ac:dyDescent="0.25">
      <c r="A240" t="s">
        <v>533</v>
      </c>
      <c r="B240">
        <f t="shared" si="16"/>
        <v>1</v>
      </c>
      <c r="C240" t="str">
        <f t="shared" si="20"/>
        <v>0x1d4a…d042</v>
      </c>
      <c r="E240">
        <f t="shared" si="17"/>
        <v>0</v>
      </c>
      <c r="F240" t="e">
        <f t="shared" si="18"/>
        <v>#N/A</v>
      </c>
      <c r="G240" t="str">
        <f t="shared" si="19"/>
        <v>0x593a…77a0</v>
      </c>
      <c r="H240" s="49" t="s">
        <v>266</v>
      </c>
    </row>
    <row r="241" spans="1:8" x14ac:dyDescent="0.25">
      <c r="A241" s="46">
        <v>316982</v>
      </c>
      <c r="B241">
        <f t="shared" si="16"/>
        <v>0</v>
      </c>
      <c r="C241" t="str">
        <f t="shared" si="20"/>
        <v/>
      </c>
      <c r="E241">
        <f t="shared" si="17"/>
        <v>0</v>
      </c>
      <c r="F241" t="e">
        <f t="shared" si="18"/>
        <v>#N/A</v>
      </c>
      <c r="G241" t="str">
        <f t="shared" si="19"/>
        <v>0x5fd7…ef9f</v>
      </c>
      <c r="H241" s="49" t="s">
        <v>267</v>
      </c>
    </row>
    <row r="242" spans="1:8" x14ac:dyDescent="0.25">
      <c r="A242" s="47">
        <v>1.1999999999999999E-3</v>
      </c>
      <c r="B242">
        <f t="shared" si="16"/>
        <v>0</v>
      </c>
      <c r="C242" t="str">
        <f t="shared" si="20"/>
        <v/>
      </c>
      <c r="E242">
        <f t="shared" si="17"/>
        <v>0</v>
      </c>
      <c r="F242" t="e">
        <f t="shared" si="18"/>
        <v>#N/A</v>
      </c>
      <c r="G242" t="str">
        <f t="shared" si="19"/>
        <v>0x611c…ef99</v>
      </c>
      <c r="H242" s="49" t="s">
        <v>395</v>
      </c>
    </row>
    <row r="243" spans="1:8" x14ac:dyDescent="0.25">
      <c r="A243" s="47">
        <v>0.95420000000000005</v>
      </c>
      <c r="B243">
        <f t="shared" si="16"/>
        <v>0</v>
      </c>
      <c r="C243" t="str">
        <f t="shared" si="20"/>
        <v/>
      </c>
      <c r="E243">
        <f t="shared" si="17"/>
        <v>0</v>
      </c>
      <c r="F243" t="e">
        <f t="shared" si="18"/>
        <v>#N/A</v>
      </c>
      <c r="G243" t="str">
        <f t="shared" si="19"/>
        <v>0x6330…7e9e</v>
      </c>
      <c r="H243" s="49" t="s">
        <v>268</v>
      </c>
    </row>
    <row r="244" spans="1:8" x14ac:dyDescent="0.25">
      <c r="A244" s="48">
        <v>44893.870138888888</v>
      </c>
      <c r="B244">
        <f t="shared" si="16"/>
        <v>0</v>
      </c>
      <c r="C244" t="str">
        <f t="shared" si="20"/>
        <v/>
      </c>
      <c r="E244">
        <f t="shared" si="17"/>
        <v>0</v>
      </c>
      <c r="F244" t="e">
        <f t="shared" si="18"/>
        <v>#N/A</v>
      </c>
      <c r="G244" t="str">
        <f t="shared" si="19"/>
        <v>0x6fda…bef4</v>
      </c>
      <c r="H244" s="49" t="s">
        <v>379</v>
      </c>
    </row>
    <row r="245" spans="1:8" x14ac:dyDescent="0.25">
      <c r="A245">
        <v>40</v>
      </c>
      <c r="B245">
        <f t="shared" si="16"/>
        <v>0</v>
      </c>
      <c r="C245" t="str">
        <f t="shared" si="20"/>
        <v/>
      </c>
      <c r="E245">
        <f t="shared" si="17"/>
        <v>0</v>
      </c>
      <c r="F245" t="e">
        <f t="shared" si="18"/>
        <v>#N/A</v>
      </c>
      <c r="G245" t="str">
        <f t="shared" si="19"/>
        <v>0x7652…5c44</v>
      </c>
      <c r="H245" s="49" t="s">
        <v>380</v>
      </c>
    </row>
    <row r="246" spans="1:8" x14ac:dyDescent="0.25">
      <c r="A246" t="s">
        <v>534</v>
      </c>
      <c r="B246">
        <f t="shared" si="16"/>
        <v>1</v>
      </c>
      <c r="C246" t="str">
        <f t="shared" si="20"/>
        <v>0x1f7d…62fd</v>
      </c>
      <c r="E246">
        <f t="shared" si="17"/>
        <v>0</v>
      </c>
      <c r="F246" t="e">
        <f t="shared" si="18"/>
        <v>#N/A</v>
      </c>
      <c r="G246" t="str">
        <f t="shared" si="19"/>
        <v>0x7713…35ec</v>
      </c>
      <c r="H246" s="49" t="s">
        <v>308</v>
      </c>
    </row>
    <row r="247" spans="1:8" x14ac:dyDescent="0.25">
      <c r="A247" s="46">
        <v>272222</v>
      </c>
      <c r="B247">
        <f t="shared" si="16"/>
        <v>0</v>
      </c>
      <c r="C247" t="str">
        <f t="shared" si="20"/>
        <v/>
      </c>
      <c r="E247">
        <f t="shared" si="17"/>
        <v>0</v>
      </c>
      <c r="F247" t="e">
        <f t="shared" si="18"/>
        <v>#N/A</v>
      </c>
      <c r="G247" t="str">
        <f t="shared" si="19"/>
        <v>0x7c0e…34a2</v>
      </c>
      <c r="H247" s="49" t="s">
        <v>309</v>
      </c>
    </row>
    <row r="248" spans="1:8" x14ac:dyDescent="0.25">
      <c r="A248" s="47">
        <v>1E-3</v>
      </c>
      <c r="B248">
        <f t="shared" si="16"/>
        <v>0</v>
      </c>
      <c r="C248" t="str">
        <f t="shared" si="20"/>
        <v/>
      </c>
      <c r="E248">
        <f t="shared" si="17"/>
        <v>0</v>
      </c>
      <c r="F248" t="e">
        <f t="shared" si="18"/>
        <v>#N/A</v>
      </c>
      <c r="G248" t="str">
        <f t="shared" si="19"/>
        <v>0x85e5…c94e</v>
      </c>
      <c r="H248" s="49" t="s">
        <v>269</v>
      </c>
    </row>
    <row r="249" spans="1:8" x14ac:dyDescent="0.25">
      <c r="A249" s="47">
        <v>0.95520000000000005</v>
      </c>
      <c r="B249">
        <f t="shared" si="16"/>
        <v>0</v>
      </c>
      <c r="C249" t="str">
        <f t="shared" si="20"/>
        <v/>
      </c>
      <c r="E249">
        <f t="shared" si="17"/>
        <v>0</v>
      </c>
      <c r="F249" t="e">
        <f t="shared" si="18"/>
        <v>#N/A</v>
      </c>
      <c r="G249" t="str">
        <f t="shared" si="19"/>
        <v>0x862c…c274</v>
      </c>
      <c r="H249" s="49" t="s">
        <v>382</v>
      </c>
    </row>
    <row r="250" spans="1:8" x14ac:dyDescent="0.25">
      <c r="A250" s="48">
        <v>44893.870138888888</v>
      </c>
      <c r="B250">
        <f t="shared" si="16"/>
        <v>0</v>
      </c>
      <c r="C250" t="str">
        <f t="shared" si="20"/>
        <v/>
      </c>
      <c r="E250">
        <f t="shared" si="17"/>
        <v>0</v>
      </c>
      <c r="F250" t="e">
        <f t="shared" si="18"/>
        <v>#N/A</v>
      </c>
      <c r="G250" t="str">
        <f t="shared" si="19"/>
        <v>0x8932…8b96</v>
      </c>
      <c r="H250" s="49" t="s">
        <v>270</v>
      </c>
    </row>
    <row r="251" spans="1:8" x14ac:dyDescent="0.25">
      <c r="A251">
        <v>41</v>
      </c>
      <c r="B251">
        <f t="shared" si="16"/>
        <v>0</v>
      </c>
      <c r="C251" t="str">
        <f t="shared" si="20"/>
        <v/>
      </c>
      <c r="E251">
        <f t="shared" si="17"/>
        <v>0</v>
      </c>
      <c r="F251" t="e">
        <f t="shared" si="18"/>
        <v>#N/A</v>
      </c>
      <c r="G251" t="str">
        <f t="shared" si="19"/>
        <v>0x9056…067d</v>
      </c>
      <c r="H251" s="49" t="s">
        <v>271</v>
      </c>
    </row>
    <row r="252" spans="1:8" x14ac:dyDescent="0.25">
      <c r="A252" t="s">
        <v>535</v>
      </c>
      <c r="B252">
        <f t="shared" si="16"/>
        <v>1</v>
      </c>
      <c r="C252" t="str">
        <f t="shared" si="20"/>
        <v>0x498f…24d5</v>
      </c>
      <c r="E252">
        <f t="shared" si="17"/>
        <v>0</v>
      </c>
      <c r="F252" t="e">
        <f t="shared" si="18"/>
        <v>#N/A</v>
      </c>
      <c r="G252" t="str">
        <f t="shared" si="19"/>
        <v>0x92a0…b33e</v>
      </c>
      <c r="H252" s="49" t="s">
        <v>272</v>
      </c>
    </row>
    <row r="253" spans="1:8" x14ac:dyDescent="0.25">
      <c r="A253" s="46">
        <v>240882</v>
      </c>
      <c r="B253">
        <f t="shared" si="16"/>
        <v>0</v>
      </c>
      <c r="C253" t="str">
        <f t="shared" si="20"/>
        <v/>
      </c>
      <c r="E253">
        <f t="shared" si="17"/>
        <v>0</v>
      </c>
      <c r="F253" t="e">
        <f t="shared" si="18"/>
        <v>#N/A</v>
      </c>
      <c r="G253" t="str">
        <f t="shared" si="19"/>
        <v>0x941b…a642</v>
      </c>
      <c r="H253" s="49" t="s">
        <v>310</v>
      </c>
    </row>
    <row r="254" spans="1:8" x14ac:dyDescent="0.25">
      <c r="A254" s="47">
        <v>8.9999999999999998E-4</v>
      </c>
      <c r="B254">
        <f t="shared" si="16"/>
        <v>0</v>
      </c>
      <c r="C254" t="str">
        <f t="shared" si="20"/>
        <v/>
      </c>
      <c r="E254">
        <f t="shared" si="17"/>
        <v>0</v>
      </c>
      <c r="F254" t="e">
        <f t="shared" si="18"/>
        <v>#N/A</v>
      </c>
      <c r="G254" t="str">
        <f t="shared" si="19"/>
        <v>0x9908…2a2e</v>
      </c>
      <c r="H254" s="49" t="s">
        <v>166</v>
      </c>
    </row>
    <row r="255" spans="1:8" x14ac:dyDescent="0.25">
      <c r="A255" s="47">
        <v>0.95609999999999995</v>
      </c>
      <c r="B255">
        <f t="shared" si="16"/>
        <v>0</v>
      </c>
      <c r="C255" t="str">
        <f t="shared" si="20"/>
        <v/>
      </c>
      <c r="E255">
        <f t="shared" si="17"/>
        <v>0</v>
      </c>
      <c r="F255" t="e">
        <f t="shared" si="18"/>
        <v>#N/A</v>
      </c>
      <c r="G255" t="str">
        <f t="shared" si="19"/>
        <v>0x9acb…3311</v>
      </c>
      <c r="H255" s="49" t="s">
        <v>311</v>
      </c>
    </row>
    <row r="256" spans="1:8" x14ac:dyDescent="0.25">
      <c r="A256" s="48">
        <v>44893.870138888888</v>
      </c>
      <c r="B256">
        <f t="shared" si="16"/>
        <v>0</v>
      </c>
      <c r="C256" t="str">
        <f t="shared" si="20"/>
        <v/>
      </c>
      <c r="E256">
        <f t="shared" si="17"/>
        <v>0</v>
      </c>
      <c r="F256" t="e">
        <f t="shared" si="18"/>
        <v>#N/A</v>
      </c>
      <c r="G256" t="str">
        <f t="shared" si="19"/>
        <v>0x9f0c…348c</v>
      </c>
      <c r="H256" s="49" t="s">
        <v>327</v>
      </c>
    </row>
    <row r="257" spans="1:8" x14ac:dyDescent="0.25">
      <c r="A257">
        <v>42</v>
      </c>
      <c r="B257">
        <f t="shared" si="16"/>
        <v>0</v>
      </c>
      <c r="C257" t="str">
        <f t="shared" si="20"/>
        <v/>
      </c>
      <c r="E257">
        <f t="shared" si="17"/>
        <v>0</v>
      </c>
      <c r="F257" t="e">
        <f t="shared" si="18"/>
        <v>#N/A</v>
      </c>
      <c r="G257" t="str">
        <f t="shared" si="19"/>
        <v>0xa12e…1f67</v>
      </c>
      <c r="H257" s="49" t="s">
        <v>319</v>
      </c>
    </row>
    <row r="258" spans="1:8" x14ac:dyDescent="0.25">
      <c r="A258" t="s">
        <v>536</v>
      </c>
      <c r="B258">
        <f t="shared" ref="B258:B321" si="21">IF(LEFT(A258,2)="0x",1,0)</f>
        <v>1</v>
      </c>
      <c r="C258" t="str">
        <f t="shared" si="20"/>
        <v>0x98c3…fd36</v>
      </c>
      <c r="E258">
        <f t="shared" si="17"/>
        <v>0</v>
      </c>
      <c r="F258" t="e">
        <f t="shared" si="18"/>
        <v>#N/A</v>
      </c>
      <c r="G258" t="str">
        <f t="shared" si="19"/>
        <v>0xa1d7…c470</v>
      </c>
      <c r="H258" s="49" t="s">
        <v>273</v>
      </c>
    </row>
    <row r="259" spans="1:8" x14ac:dyDescent="0.25">
      <c r="A259" s="46">
        <v>236733</v>
      </c>
      <c r="B259">
        <f t="shared" si="21"/>
        <v>0</v>
      </c>
      <c r="C259" t="str">
        <f t="shared" si="20"/>
        <v/>
      </c>
      <c r="E259">
        <f t="shared" ref="E259:E293" si="22">NOT(ISERROR(F259))*1</f>
        <v>0</v>
      </c>
      <c r="F259" t="e">
        <f t="shared" ref="F259:F293" si="23">VLOOKUP(G259,C:C,1,0)</f>
        <v>#N/A</v>
      </c>
      <c r="G259" t="str">
        <f t="shared" ref="G259:G293" si="24">CONCATENATE(LEFT(H259,6), "…", RIGHT(H259,4))</f>
        <v>0xa5df…0004</v>
      </c>
      <c r="H259" s="49" t="s">
        <v>322</v>
      </c>
    </row>
    <row r="260" spans="1:8" x14ac:dyDescent="0.25">
      <c r="A260" s="47">
        <v>8.9999999999999998E-4</v>
      </c>
      <c r="B260">
        <f t="shared" si="21"/>
        <v>0</v>
      </c>
      <c r="C260" t="str">
        <f t="shared" si="20"/>
        <v/>
      </c>
      <c r="E260">
        <f t="shared" si="22"/>
        <v>0</v>
      </c>
      <c r="F260" t="e">
        <f t="shared" si="23"/>
        <v>#N/A</v>
      </c>
      <c r="G260" t="str">
        <f t="shared" si="24"/>
        <v>0xa909…7849</v>
      </c>
      <c r="H260" s="49" t="s">
        <v>312</v>
      </c>
    </row>
    <row r="261" spans="1:8" x14ac:dyDescent="0.25">
      <c r="A261" s="47">
        <v>0.95699999999999996</v>
      </c>
      <c r="B261">
        <f t="shared" si="21"/>
        <v>0</v>
      </c>
      <c r="C261" t="str">
        <f t="shared" si="20"/>
        <v/>
      </c>
      <c r="E261">
        <f t="shared" si="22"/>
        <v>0</v>
      </c>
      <c r="F261" t="e">
        <f t="shared" si="23"/>
        <v>#N/A</v>
      </c>
      <c r="G261" t="str">
        <f t="shared" si="24"/>
        <v>0xac86…02e3</v>
      </c>
      <c r="H261" s="49" t="s">
        <v>274</v>
      </c>
    </row>
    <row r="262" spans="1:8" x14ac:dyDescent="0.25">
      <c r="A262" s="48">
        <v>44893.651388888888</v>
      </c>
      <c r="B262">
        <f t="shared" si="21"/>
        <v>0</v>
      </c>
      <c r="C262" t="str">
        <f t="shared" si="20"/>
        <v/>
      </c>
      <c r="E262">
        <f t="shared" si="22"/>
        <v>0</v>
      </c>
      <c r="F262" t="e">
        <f t="shared" si="23"/>
        <v>#N/A</v>
      </c>
      <c r="G262" t="str">
        <f t="shared" si="24"/>
        <v>0xacd0…435a</v>
      </c>
      <c r="H262" s="49" t="s">
        <v>341</v>
      </c>
    </row>
    <row r="263" spans="1:8" x14ac:dyDescent="0.25">
      <c r="A263">
        <v>43</v>
      </c>
      <c r="B263">
        <f t="shared" si="21"/>
        <v>0</v>
      </c>
      <c r="C263" t="str">
        <f t="shared" si="20"/>
        <v/>
      </c>
      <c r="E263">
        <f t="shared" si="22"/>
        <v>0</v>
      </c>
      <c r="F263" t="e">
        <f t="shared" si="23"/>
        <v>#N/A</v>
      </c>
      <c r="G263" t="str">
        <f t="shared" si="24"/>
        <v>0xb053…118b</v>
      </c>
      <c r="H263" s="49" t="s">
        <v>275</v>
      </c>
    </row>
    <row r="264" spans="1:8" x14ac:dyDescent="0.25">
      <c r="A264" t="s">
        <v>537</v>
      </c>
      <c r="B264">
        <f t="shared" si="21"/>
        <v>1</v>
      </c>
      <c r="C264" t="str">
        <f t="shared" si="20"/>
        <v>0x1ffb…5778</v>
      </c>
      <c r="E264">
        <f t="shared" si="22"/>
        <v>0</v>
      </c>
      <c r="F264" t="e">
        <f t="shared" si="23"/>
        <v>#N/A</v>
      </c>
      <c r="G264" t="str">
        <f t="shared" si="24"/>
        <v>0xb193…f878</v>
      </c>
      <c r="H264" s="49" t="s">
        <v>276</v>
      </c>
    </row>
    <row r="265" spans="1:8" x14ac:dyDescent="0.25">
      <c r="A265" s="46">
        <v>227744</v>
      </c>
      <c r="B265">
        <f t="shared" si="21"/>
        <v>0</v>
      </c>
      <c r="C265" t="str">
        <f t="shared" ref="C265:C328" si="25">IF(B265,A265,"")</f>
        <v/>
      </c>
      <c r="E265">
        <f t="shared" si="22"/>
        <v>0</v>
      </c>
      <c r="F265" t="e">
        <f t="shared" si="23"/>
        <v>#N/A</v>
      </c>
      <c r="G265" t="str">
        <f t="shared" si="24"/>
        <v>0xb7d7…0f9b</v>
      </c>
      <c r="H265" s="49" t="s">
        <v>277</v>
      </c>
    </row>
    <row r="266" spans="1:8" x14ac:dyDescent="0.25">
      <c r="A266" s="47">
        <v>8.9999999999999998E-4</v>
      </c>
      <c r="B266">
        <f t="shared" si="21"/>
        <v>0</v>
      </c>
      <c r="C266" t="str">
        <f t="shared" si="25"/>
        <v/>
      </c>
      <c r="E266">
        <f t="shared" si="22"/>
        <v>0</v>
      </c>
      <c r="F266" t="e">
        <f t="shared" si="23"/>
        <v>#N/A</v>
      </c>
      <c r="G266" t="str">
        <f t="shared" si="24"/>
        <v>0xb91e…403b</v>
      </c>
      <c r="H266" s="49" t="s">
        <v>278</v>
      </c>
    </row>
    <row r="267" spans="1:8" x14ac:dyDescent="0.25">
      <c r="A267" s="47">
        <v>0.95789999999999997</v>
      </c>
      <c r="B267">
        <f t="shared" si="21"/>
        <v>0</v>
      </c>
      <c r="C267" t="str">
        <f t="shared" si="25"/>
        <v/>
      </c>
      <c r="E267">
        <f t="shared" si="22"/>
        <v>0</v>
      </c>
      <c r="F267" t="e">
        <f t="shared" si="23"/>
        <v>#N/A</v>
      </c>
      <c r="G267" t="str">
        <f t="shared" si="24"/>
        <v>0xbc12…ce23</v>
      </c>
      <c r="H267" s="49" t="s">
        <v>279</v>
      </c>
    </row>
    <row r="268" spans="1:8" x14ac:dyDescent="0.25">
      <c r="A268" s="48">
        <v>44893.651388888888</v>
      </c>
      <c r="B268">
        <f t="shared" si="21"/>
        <v>0</v>
      </c>
      <c r="C268" t="str">
        <f t="shared" si="25"/>
        <v/>
      </c>
      <c r="E268">
        <f t="shared" si="22"/>
        <v>0</v>
      </c>
      <c r="F268" t="e">
        <f t="shared" si="23"/>
        <v>#N/A</v>
      </c>
      <c r="G268" t="str">
        <f t="shared" si="24"/>
        <v>0xc131…dc2e</v>
      </c>
      <c r="H268" s="49" t="s">
        <v>280</v>
      </c>
    </row>
    <row r="269" spans="1:8" x14ac:dyDescent="0.25">
      <c r="A269">
        <v>44</v>
      </c>
      <c r="B269">
        <f t="shared" si="21"/>
        <v>0</v>
      </c>
      <c r="C269" t="str">
        <f t="shared" si="25"/>
        <v/>
      </c>
      <c r="E269">
        <f t="shared" si="22"/>
        <v>0</v>
      </c>
      <c r="F269" t="e">
        <f t="shared" si="23"/>
        <v>#N/A</v>
      </c>
      <c r="G269" t="str">
        <f t="shared" si="24"/>
        <v>0xc1bf…f753</v>
      </c>
      <c r="H269" s="49" t="s">
        <v>281</v>
      </c>
    </row>
    <row r="270" spans="1:8" x14ac:dyDescent="0.25">
      <c r="A270" t="s">
        <v>538</v>
      </c>
      <c r="B270">
        <f t="shared" si="21"/>
        <v>1</v>
      </c>
      <c r="C270" t="str">
        <f t="shared" si="25"/>
        <v>0x28ea…0efb</v>
      </c>
      <c r="E270">
        <f t="shared" si="22"/>
        <v>0</v>
      </c>
      <c r="F270" t="e">
        <f t="shared" si="23"/>
        <v>#N/A</v>
      </c>
      <c r="G270" t="str">
        <f t="shared" si="24"/>
        <v>0xc46a…e734</v>
      </c>
      <c r="H270" s="49" t="s">
        <v>320</v>
      </c>
    </row>
    <row r="271" spans="1:8" x14ac:dyDescent="0.25">
      <c r="A271" s="46">
        <v>216740</v>
      </c>
      <c r="B271">
        <f t="shared" si="21"/>
        <v>0</v>
      </c>
      <c r="C271" t="str">
        <f t="shared" si="25"/>
        <v/>
      </c>
      <c r="E271">
        <f t="shared" si="22"/>
        <v>0</v>
      </c>
      <c r="F271" t="e">
        <f t="shared" si="23"/>
        <v>#N/A</v>
      </c>
      <c r="G271" t="str">
        <f t="shared" si="24"/>
        <v>0xc4b0…ce16</v>
      </c>
      <c r="H271" s="49" t="s">
        <v>385</v>
      </c>
    </row>
    <row r="272" spans="1:8" x14ac:dyDescent="0.25">
      <c r="A272" s="47">
        <v>8.0000000000000004E-4</v>
      </c>
      <c r="B272">
        <f t="shared" si="21"/>
        <v>0</v>
      </c>
      <c r="C272" t="str">
        <f t="shared" si="25"/>
        <v/>
      </c>
      <c r="E272">
        <f t="shared" si="22"/>
        <v>0</v>
      </c>
      <c r="F272" t="e">
        <f t="shared" si="23"/>
        <v>#N/A</v>
      </c>
      <c r="G272" t="str">
        <f t="shared" si="24"/>
        <v>0xc719…23db</v>
      </c>
      <c r="H272" s="49" t="s">
        <v>282</v>
      </c>
    </row>
    <row r="273" spans="1:8" x14ac:dyDescent="0.25">
      <c r="A273" s="47">
        <v>0.9587</v>
      </c>
      <c r="B273">
        <f t="shared" si="21"/>
        <v>0</v>
      </c>
      <c r="C273" t="str">
        <f t="shared" si="25"/>
        <v/>
      </c>
      <c r="E273">
        <f t="shared" si="22"/>
        <v>0</v>
      </c>
      <c r="F273" t="e">
        <f t="shared" si="23"/>
        <v>#N/A</v>
      </c>
      <c r="G273" t="str">
        <f t="shared" si="24"/>
        <v>0xc7de…43fb</v>
      </c>
      <c r="H273" s="49" t="s">
        <v>283</v>
      </c>
    </row>
    <row r="274" spans="1:8" x14ac:dyDescent="0.25">
      <c r="A274" s="48">
        <v>44893.870138888888</v>
      </c>
      <c r="B274">
        <f t="shared" si="21"/>
        <v>0</v>
      </c>
      <c r="C274" t="str">
        <f t="shared" si="25"/>
        <v/>
      </c>
      <c r="E274">
        <f t="shared" si="22"/>
        <v>0</v>
      </c>
      <c r="F274" t="e">
        <f t="shared" si="23"/>
        <v>#N/A</v>
      </c>
      <c r="G274" t="str">
        <f t="shared" si="24"/>
        <v>0xce0a…250a</v>
      </c>
      <c r="H274" s="49" t="s">
        <v>313</v>
      </c>
    </row>
    <row r="275" spans="1:8" x14ac:dyDescent="0.25">
      <c r="A275">
        <v>45</v>
      </c>
      <c r="B275">
        <f t="shared" si="21"/>
        <v>0</v>
      </c>
      <c r="C275" t="str">
        <f t="shared" si="25"/>
        <v/>
      </c>
      <c r="E275">
        <f t="shared" si="22"/>
        <v>0</v>
      </c>
      <c r="F275" t="e">
        <f t="shared" si="23"/>
        <v>#N/A</v>
      </c>
      <c r="G275" t="str">
        <f t="shared" si="24"/>
        <v>0xcf81…e9eb</v>
      </c>
      <c r="H275" s="49" t="s">
        <v>326</v>
      </c>
    </row>
    <row r="276" spans="1:8" x14ac:dyDescent="0.25">
      <c r="A276" t="s">
        <v>539</v>
      </c>
      <c r="B276">
        <f t="shared" si="21"/>
        <v>1</v>
      </c>
      <c r="C276" t="str">
        <f t="shared" si="25"/>
        <v>0x3b45…47ba</v>
      </c>
      <c r="E276">
        <f t="shared" si="22"/>
        <v>0</v>
      </c>
      <c r="F276" t="e">
        <f t="shared" si="23"/>
        <v>#N/A</v>
      </c>
      <c r="G276" t="str">
        <f t="shared" si="24"/>
        <v>0xcffa…0703</v>
      </c>
      <c r="H276" s="49" t="s">
        <v>284</v>
      </c>
    </row>
    <row r="277" spans="1:8" x14ac:dyDescent="0.25">
      <c r="A277" s="46">
        <v>213160</v>
      </c>
      <c r="B277">
        <f t="shared" si="21"/>
        <v>0</v>
      </c>
      <c r="C277" t="str">
        <f t="shared" si="25"/>
        <v/>
      </c>
      <c r="E277">
        <f t="shared" si="22"/>
        <v>0</v>
      </c>
      <c r="F277" t="e">
        <f t="shared" si="23"/>
        <v>#N/A</v>
      </c>
      <c r="G277" t="str">
        <f t="shared" si="24"/>
        <v>0xd15f…1b99</v>
      </c>
      <c r="H277" s="49" t="s">
        <v>314</v>
      </c>
    </row>
    <row r="278" spans="1:8" x14ac:dyDescent="0.25">
      <c r="A278" s="47">
        <v>8.0000000000000004E-4</v>
      </c>
      <c r="B278">
        <f t="shared" si="21"/>
        <v>0</v>
      </c>
      <c r="C278" t="str">
        <f t="shared" si="25"/>
        <v/>
      </c>
      <c r="E278">
        <f t="shared" si="22"/>
        <v>0</v>
      </c>
      <c r="F278" t="e">
        <f t="shared" si="23"/>
        <v>#N/A</v>
      </c>
      <c r="G278" t="str">
        <f t="shared" si="24"/>
        <v>0xd7da…93cc</v>
      </c>
      <c r="H278" s="49" t="s">
        <v>285</v>
      </c>
    </row>
    <row r="279" spans="1:8" x14ac:dyDescent="0.25">
      <c r="A279" s="47">
        <v>0.95950000000000002</v>
      </c>
      <c r="B279">
        <f t="shared" si="21"/>
        <v>0</v>
      </c>
      <c r="C279" t="str">
        <f t="shared" si="25"/>
        <v/>
      </c>
      <c r="E279">
        <f t="shared" si="22"/>
        <v>0</v>
      </c>
      <c r="F279" t="e">
        <f t="shared" si="23"/>
        <v>#N/A</v>
      </c>
      <c r="G279" t="str">
        <f t="shared" si="24"/>
        <v>0xd8d6…cef0</v>
      </c>
      <c r="H279" s="49" t="s">
        <v>286</v>
      </c>
    </row>
    <row r="280" spans="1:8" x14ac:dyDescent="0.25">
      <c r="A280" s="48">
        <v>44893.844444444447</v>
      </c>
      <c r="B280">
        <f t="shared" si="21"/>
        <v>0</v>
      </c>
      <c r="C280" t="str">
        <f t="shared" si="25"/>
        <v/>
      </c>
      <c r="E280">
        <f t="shared" si="22"/>
        <v>0</v>
      </c>
      <c r="F280" t="e">
        <f t="shared" si="23"/>
        <v>#N/A</v>
      </c>
      <c r="G280" t="str">
        <f t="shared" si="24"/>
        <v>0xe00c…2791</v>
      </c>
      <c r="H280" s="49" t="s">
        <v>287</v>
      </c>
    </row>
    <row r="281" spans="1:8" x14ac:dyDescent="0.25">
      <c r="A281">
        <v>46</v>
      </c>
      <c r="B281">
        <f t="shared" si="21"/>
        <v>0</v>
      </c>
      <c r="C281" t="str">
        <f t="shared" si="25"/>
        <v/>
      </c>
      <c r="E281">
        <f t="shared" si="22"/>
        <v>0</v>
      </c>
      <c r="F281" t="e">
        <f t="shared" si="23"/>
        <v>#N/A</v>
      </c>
      <c r="G281" t="str">
        <f t="shared" si="24"/>
        <v>0xe1f0…5d77</v>
      </c>
      <c r="H281" s="49" t="s">
        <v>288</v>
      </c>
    </row>
    <row r="282" spans="1:8" x14ac:dyDescent="0.25">
      <c r="A282" t="s">
        <v>540</v>
      </c>
      <c r="B282">
        <f t="shared" si="21"/>
        <v>1</v>
      </c>
      <c r="C282" t="str">
        <f t="shared" si="25"/>
        <v>0x79d6…a4c6</v>
      </c>
      <c r="E282">
        <f t="shared" si="22"/>
        <v>0</v>
      </c>
      <c r="F282" t="e">
        <f t="shared" si="23"/>
        <v>#N/A</v>
      </c>
      <c r="G282" t="str">
        <f t="shared" si="24"/>
        <v>0xe61d…6ae4</v>
      </c>
      <c r="H282" s="49" t="s">
        <v>315</v>
      </c>
    </row>
    <row r="283" spans="1:8" x14ac:dyDescent="0.25">
      <c r="A283" s="46">
        <v>210345</v>
      </c>
      <c r="B283">
        <f t="shared" si="21"/>
        <v>0</v>
      </c>
      <c r="C283" t="str">
        <f t="shared" si="25"/>
        <v/>
      </c>
      <c r="E283">
        <f t="shared" si="22"/>
        <v>0</v>
      </c>
      <c r="F283" t="e">
        <f t="shared" si="23"/>
        <v>#N/A</v>
      </c>
      <c r="G283" t="str">
        <f t="shared" si="24"/>
        <v>0xe644…7675</v>
      </c>
      <c r="H283" s="49" t="s">
        <v>289</v>
      </c>
    </row>
    <row r="284" spans="1:8" x14ac:dyDescent="0.25">
      <c r="A284" s="47">
        <v>8.0000000000000004E-4</v>
      </c>
      <c r="B284">
        <f t="shared" si="21"/>
        <v>0</v>
      </c>
      <c r="C284" t="str">
        <f t="shared" si="25"/>
        <v/>
      </c>
      <c r="E284">
        <f t="shared" si="22"/>
        <v>0</v>
      </c>
      <c r="F284" t="e">
        <f t="shared" si="23"/>
        <v>#N/A</v>
      </c>
      <c r="G284" t="str">
        <f t="shared" si="24"/>
        <v>0xe7ae…0e84</v>
      </c>
      <c r="H284" s="49" t="s">
        <v>187</v>
      </c>
    </row>
    <row r="285" spans="1:8" x14ac:dyDescent="0.25">
      <c r="A285" s="47">
        <v>0.96030000000000004</v>
      </c>
      <c r="B285">
        <f t="shared" si="21"/>
        <v>0</v>
      </c>
      <c r="C285" t="str">
        <f t="shared" si="25"/>
        <v/>
      </c>
      <c r="E285">
        <f t="shared" si="22"/>
        <v>0</v>
      </c>
      <c r="F285" t="e">
        <f t="shared" si="23"/>
        <v>#N/A</v>
      </c>
      <c r="G285" t="str">
        <f t="shared" si="24"/>
        <v>0xe91f…9750</v>
      </c>
      <c r="H285" s="49" t="s">
        <v>290</v>
      </c>
    </row>
    <row r="286" spans="1:8" x14ac:dyDescent="0.25">
      <c r="A286" s="48">
        <v>44893.870833333334</v>
      </c>
      <c r="B286">
        <f t="shared" si="21"/>
        <v>0</v>
      </c>
      <c r="C286" t="str">
        <f t="shared" si="25"/>
        <v/>
      </c>
      <c r="E286">
        <f t="shared" si="22"/>
        <v>0</v>
      </c>
      <c r="F286" t="e">
        <f t="shared" si="23"/>
        <v>#N/A</v>
      </c>
      <c r="G286" t="str">
        <f t="shared" si="24"/>
        <v>0xeb20…1e65</v>
      </c>
      <c r="H286" s="49" t="s">
        <v>291</v>
      </c>
    </row>
    <row r="287" spans="1:8" x14ac:dyDescent="0.25">
      <c r="A287">
        <v>47</v>
      </c>
      <c r="B287">
        <f t="shared" si="21"/>
        <v>0</v>
      </c>
      <c r="C287" t="str">
        <f t="shared" si="25"/>
        <v/>
      </c>
      <c r="E287">
        <f t="shared" si="22"/>
        <v>0</v>
      </c>
      <c r="F287" t="e">
        <f t="shared" si="23"/>
        <v>#N/A</v>
      </c>
      <c r="G287" t="str">
        <f t="shared" si="24"/>
        <v>0xeb31…7769</v>
      </c>
      <c r="H287" s="49" t="s">
        <v>321</v>
      </c>
    </row>
    <row r="288" spans="1:8" x14ac:dyDescent="0.25">
      <c r="A288" t="s">
        <v>593</v>
      </c>
      <c r="B288">
        <f t="shared" si="21"/>
        <v>0</v>
      </c>
      <c r="C288" t="str">
        <f t="shared" si="25"/>
        <v/>
      </c>
      <c r="E288">
        <f t="shared" si="22"/>
        <v>0</v>
      </c>
      <c r="F288" t="e">
        <f t="shared" si="23"/>
        <v>#N/A</v>
      </c>
      <c r="G288" t="str">
        <f t="shared" si="24"/>
        <v>0xef53…fbc4</v>
      </c>
      <c r="H288" s="49" t="s">
        <v>292</v>
      </c>
    </row>
    <row r="289" spans="1:8" x14ac:dyDescent="0.25">
      <c r="A289" t="s">
        <v>594</v>
      </c>
      <c r="B289">
        <f t="shared" si="21"/>
        <v>1</v>
      </c>
      <c r="C289" t="str">
        <f t="shared" si="25"/>
        <v>0x9c50…dac5</v>
      </c>
      <c r="E289">
        <f t="shared" si="22"/>
        <v>0</v>
      </c>
      <c r="F289" t="e">
        <f t="shared" si="23"/>
        <v>#N/A</v>
      </c>
      <c r="G289" t="str">
        <f t="shared" si="24"/>
        <v>0xeff7…c8de</v>
      </c>
      <c r="H289" s="49" t="s">
        <v>316</v>
      </c>
    </row>
    <row r="290" spans="1:8" x14ac:dyDescent="0.25">
      <c r="A290" s="46">
        <v>200844</v>
      </c>
      <c r="B290">
        <f t="shared" si="21"/>
        <v>0</v>
      </c>
      <c r="C290" t="str">
        <f t="shared" si="25"/>
        <v/>
      </c>
      <c r="E290">
        <f t="shared" si="22"/>
        <v>0</v>
      </c>
      <c r="F290" t="e">
        <f t="shared" si="23"/>
        <v>#N/A</v>
      </c>
      <c r="G290" t="str">
        <f t="shared" si="24"/>
        <v>0xf0c9…2557</v>
      </c>
      <c r="H290" s="49" t="s">
        <v>293</v>
      </c>
    </row>
    <row r="291" spans="1:8" x14ac:dyDescent="0.25">
      <c r="A291" s="47">
        <v>8.0000000000000004E-4</v>
      </c>
      <c r="B291">
        <f t="shared" si="21"/>
        <v>0</v>
      </c>
      <c r="C291" t="str">
        <f t="shared" si="25"/>
        <v/>
      </c>
      <c r="E291">
        <f t="shared" si="22"/>
        <v>0</v>
      </c>
      <c r="F291" t="e">
        <f t="shared" si="23"/>
        <v>#N/A</v>
      </c>
      <c r="G291" t="str">
        <f t="shared" si="24"/>
        <v>0xf4ee…84b4</v>
      </c>
      <c r="H291" s="49" t="s">
        <v>294</v>
      </c>
    </row>
    <row r="292" spans="1:8" x14ac:dyDescent="0.25">
      <c r="A292" s="47">
        <v>0.96099999999999997</v>
      </c>
      <c r="B292">
        <f t="shared" si="21"/>
        <v>0</v>
      </c>
      <c r="C292" t="str">
        <f t="shared" si="25"/>
        <v/>
      </c>
      <c r="E292">
        <f t="shared" si="22"/>
        <v>0</v>
      </c>
      <c r="F292" t="e">
        <f t="shared" si="23"/>
        <v>#N/A</v>
      </c>
      <c r="G292" t="str">
        <f t="shared" si="24"/>
        <v>0xf5ce…118f</v>
      </c>
      <c r="H292" s="49" t="s">
        <v>323</v>
      </c>
    </row>
    <row r="293" spans="1:8" x14ac:dyDescent="0.25">
      <c r="A293" s="48">
        <v>44893.952777777777</v>
      </c>
      <c r="B293">
        <f t="shared" si="21"/>
        <v>0</v>
      </c>
      <c r="C293" t="str">
        <f t="shared" si="25"/>
        <v/>
      </c>
      <c r="E293">
        <f t="shared" si="22"/>
        <v>0</v>
      </c>
      <c r="F293" t="e">
        <f t="shared" si="23"/>
        <v>#N/A</v>
      </c>
      <c r="G293" t="str">
        <f t="shared" si="24"/>
        <v>0xf796…2c00</v>
      </c>
      <c r="H293" s="49" t="s">
        <v>295</v>
      </c>
    </row>
    <row r="294" spans="1:8" x14ac:dyDescent="0.25">
      <c r="A294">
        <v>48</v>
      </c>
      <c r="B294">
        <f t="shared" si="21"/>
        <v>0</v>
      </c>
      <c r="C294" t="str">
        <f t="shared" si="25"/>
        <v/>
      </c>
    </row>
    <row r="295" spans="1:8" x14ac:dyDescent="0.25">
      <c r="A295" t="s">
        <v>541</v>
      </c>
      <c r="B295">
        <f t="shared" si="21"/>
        <v>1</v>
      </c>
      <c r="C295" t="str">
        <f t="shared" si="25"/>
        <v>0xc42c…c748</v>
      </c>
    </row>
    <row r="296" spans="1:8" x14ac:dyDescent="0.25">
      <c r="A296" s="46">
        <v>197051</v>
      </c>
      <c r="B296">
        <f t="shared" si="21"/>
        <v>0</v>
      </c>
      <c r="C296" t="str">
        <f t="shared" si="25"/>
        <v/>
      </c>
    </row>
    <row r="297" spans="1:8" x14ac:dyDescent="0.25">
      <c r="A297" s="47">
        <v>6.9999999999999999E-4</v>
      </c>
      <c r="B297">
        <f t="shared" si="21"/>
        <v>0</v>
      </c>
      <c r="C297" t="str">
        <f t="shared" si="25"/>
        <v/>
      </c>
    </row>
    <row r="298" spans="1:8" x14ac:dyDescent="0.25">
      <c r="A298" s="47">
        <v>0.96179999999999999</v>
      </c>
      <c r="B298">
        <f t="shared" si="21"/>
        <v>0</v>
      </c>
      <c r="C298" t="str">
        <f t="shared" si="25"/>
        <v/>
      </c>
    </row>
    <row r="299" spans="1:8" x14ac:dyDescent="0.25">
      <c r="A299" s="48">
        <v>44893.651388888888</v>
      </c>
      <c r="B299">
        <f t="shared" si="21"/>
        <v>0</v>
      </c>
      <c r="C299" t="str">
        <f t="shared" si="25"/>
        <v/>
      </c>
    </row>
    <row r="300" spans="1:8" x14ac:dyDescent="0.25">
      <c r="A300">
        <v>49</v>
      </c>
      <c r="B300">
        <f t="shared" si="21"/>
        <v>0</v>
      </c>
      <c r="C300" t="str">
        <f t="shared" si="25"/>
        <v/>
      </c>
    </row>
    <row r="301" spans="1:8" x14ac:dyDescent="0.25">
      <c r="A301" t="s">
        <v>542</v>
      </c>
      <c r="B301">
        <f t="shared" si="21"/>
        <v>1</v>
      </c>
      <c r="C301" t="str">
        <f t="shared" si="25"/>
        <v>0xe402…d2bf</v>
      </c>
    </row>
    <row r="302" spans="1:8" x14ac:dyDescent="0.25">
      <c r="A302" s="46">
        <v>189657</v>
      </c>
      <c r="B302">
        <f t="shared" si="21"/>
        <v>0</v>
      </c>
      <c r="C302" t="str">
        <f t="shared" si="25"/>
        <v/>
      </c>
    </row>
    <row r="303" spans="1:8" x14ac:dyDescent="0.25">
      <c r="A303" s="47">
        <v>6.9999999999999999E-4</v>
      </c>
      <c r="B303">
        <f t="shared" si="21"/>
        <v>0</v>
      </c>
      <c r="C303" t="str">
        <f t="shared" si="25"/>
        <v/>
      </c>
    </row>
    <row r="304" spans="1:8" x14ac:dyDescent="0.25">
      <c r="A304" s="47">
        <v>0.96250000000000002</v>
      </c>
      <c r="B304">
        <f t="shared" si="21"/>
        <v>0</v>
      </c>
      <c r="C304" t="str">
        <f t="shared" si="25"/>
        <v/>
      </c>
    </row>
    <row r="305" spans="1:3" x14ac:dyDescent="0.25">
      <c r="A305" s="48">
        <v>44893.870833333334</v>
      </c>
      <c r="B305">
        <f t="shared" si="21"/>
        <v>0</v>
      </c>
      <c r="C305" t="str">
        <f t="shared" si="25"/>
        <v/>
      </c>
    </row>
    <row r="306" spans="1:3" x14ac:dyDescent="0.25">
      <c r="A306">
        <v>50</v>
      </c>
      <c r="B306">
        <f t="shared" si="21"/>
        <v>0</v>
      </c>
      <c r="C306" t="str">
        <f t="shared" si="25"/>
        <v/>
      </c>
    </row>
    <row r="307" spans="1:3" x14ac:dyDescent="0.25">
      <c r="A307" t="s">
        <v>595</v>
      </c>
      <c r="B307">
        <f t="shared" si="21"/>
        <v>0</v>
      </c>
      <c r="C307" t="str">
        <f t="shared" si="25"/>
        <v/>
      </c>
    </row>
    <row r="308" spans="1:3" x14ac:dyDescent="0.25">
      <c r="A308" t="s">
        <v>596</v>
      </c>
      <c r="B308">
        <f t="shared" si="21"/>
        <v>1</v>
      </c>
      <c r="C308" t="str">
        <f t="shared" si="25"/>
        <v>0x67e5…1bfa</v>
      </c>
    </row>
    <row r="309" spans="1:3" x14ac:dyDescent="0.25">
      <c r="A309" s="46">
        <v>183078</v>
      </c>
      <c r="B309">
        <f t="shared" si="21"/>
        <v>0</v>
      </c>
      <c r="C309" t="str">
        <f t="shared" si="25"/>
        <v/>
      </c>
    </row>
    <row r="310" spans="1:3" x14ac:dyDescent="0.25">
      <c r="A310" s="47">
        <v>6.9999999999999999E-4</v>
      </c>
      <c r="B310">
        <f t="shared" si="21"/>
        <v>0</v>
      </c>
      <c r="C310" t="str">
        <f t="shared" si="25"/>
        <v/>
      </c>
    </row>
    <row r="311" spans="1:3" x14ac:dyDescent="0.25">
      <c r="A311" s="47">
        <v>0.96319999999999995</v>
      </c>
      <c r="B311">
        <f t="shared" si="21"/>
        <v>0</v>
      </c>
      <c r="C311" t="str">
        <f t="shared" si="25"/>
        <v/>
      </c>
    </row>
    <row r="312" spans="1:3" x14ac:dyDescent="0.25">
      <c r="A312" s="48">
        <v>44893.824999999997</v>
      </c>
      <c r="B312">
        <f t="shared" si="21"/>
        <v>0</v>
      </c>
      <c r="C312" t="str">
        <f t="shared" si="25"/>
        <v/>
      </c>
    </row>
    <row r="313" spans="1:3" x14ac:dyDescent="0.25">
      <c r="A313">
        <v>51</v>
      </c>
      <c r="B313">
        <f t="shared" si="21"/>
        <v>0</v>
      </c>
      <c r="C313" t="str">
        <f t="shared" si="25"/>
        <v/>
      </c>
    </row>
    <row r="314" spans="1:3" x14ac:dyDescent="0.25">
      <c r="A314" t="s">
        <v>543</v>
      </c>
      <c r="B314">
        <f t="shared" si="21"/>
        <v>1</v>
      </c>
      <c r="C314" t="str">
        <f t="shared" si="25"/>
        <v>0x0be5…8355</v>
      </c>
    </row>
    <row r="315" spans="1:3" x14ac:dyDescent="0.25">
      <c r="A315" s="46">
        <v>181486</v>
      </c>
      <c r="B315">
        <f t="shared" si="21"/>
        <v>0</v>
      </c>
      <c r="C315" t="str">
        <f t="shared" si="25"/>
        <v/>
      </c>
    </row>
    <row r="316" spans="1:3" x14ac:dyDescent="0.25">
      <c r="A316" s="47">
        <v>6.9999999999999999E-4</v>
      </c>
      <c r="B316">
        <f t="shared" si="21"/>
        <v>0</v>
      </c>
      <c r="C316" t="str">
        <f t="shared" si="25"/>
        <v/>
      </c>
    </row>
    <row r="317" spans="1:3" x14ac:dyDescent="0.25">
      <c r="A317" s="47">
        <v>0.96389999999999998</v>
      </c>
      <c r="B317">
        <f t="shared" si="21"/>
        <v>0</v>
      </c>
      <c r="C317" t="str">
        <f t="shared" si="25"/>
        <v/>
      </c>
    </row>
    <row r="318" spans="1:3" x14ac:dyDescent="0.25">
      <c r="A318" s="48">
        <v>44893.870138888888</v>
      </c>
      <c r="B318">
        <f t="shared" si="21"/>
        <v>0</v>
      </c>
      <c r="C318" t="str">
        <f t="shared" si="25"/>
        <v/>
      </c>
    </row>
    <row r="319" spans="1:3" x14ac:dyDescent="0.25">
      <c r="A319">
        <v>52</v>
      </c>
      <c r="B319">
        <f t="shared" si="21"/>
        <v>0</v>
      </c>
      <c r="C319" t="str">
        <f t="shared" si="25"/>
        <v/>
      </c>
    </row>
    <row r="320" spans="1:3" x14ac:dyDescent="0.25">
      <c r="A320" t="s">
        <v>544</v>
      </c>
      <c r="B320">
        <f t="shared" si="21"/>
        <v>1</v>
      </c>
      <c r="C320" t="str">
        <f t="shared" si="25"/>
        <v>0xb47d…a89d</v>
      </c>
    </row>
    <row r="321" spans="1:3" x14ac:dyDescent="0.25">
      <c r="A321" s="46">
        <v>168634</v>
      </c>
      <c r="B321">
        <f t="shared" si="21"/>
        <v>0</v>
      </c>
      <c r="C321" t="str">
        <f t="shared" si="25"/>
        <v/>
      </c>
    </row>
    <row r="322" spans="1:3" x14ac:dyDescent="0.25">
      <c r="A322" s="47">
        <v>5.9999999999999995E-4</v>
      </c>
      <c r="B322">
        <f t="shared" ref="B322:B385" si="26">IF(LEFT(A322,2)="0x",1,0)</f>
        <v>0</v>
      </c>
      <c r="C322" t="str">
        <f t="shared" si="25"/>
        <v/>
      </c>
    </row>
    <row r="323" spans="1:3" x14ac:dyDescent="0.25">
      <c r="A323" s="47">
        <v>0.96450000000000002</v>
      </c>
      <c r="B323">
        <f t="shared" si="26"/>
        <v>0</v>
      </c>
      <c r="C323" t="str">
        <f t="shared" si="25"/>
        <v/>
      </c>
    </row>
    <row r="324" spans="1:3" x14ac:dyDescent="0.25">
      <c r="A324" s="48">
        <v>44893.651388888888</v>
      </c>
      <c r="B324">
        <f t="shared" si="26"/>
        <v>0</v>
      </c>
      <c r="C324" t="str">
        <f t="shared" si="25"/>
        <v/>
      </c>
    </row>
    <row r="325" spans="1:3" x14ac:dyDescent="0.25">
      <c r="A325">
        <v>53</v>
      </c>
      <c r="B325">
        <f t="shared" si="26"/>
        <v>0</v>
      </c>
      <c r="C325" t="str">
        <f t="shared" si="25"/>
        <v/>
      </c>
    </row>
    <row r="326" spans="1:3" x14ac:dyDescent="0.25">
      <c r="A326" t="s">
        <v>545</v>
      </c>
      <c r="B326">
        <f t="shared" si="26"/>
        <v>1</v>
      </c>
      <c r="C326" t="str">
        <f t="shared" si="25"/>
        <v>0x66b0…446c</v>
      </c>
    </row>
    <row r="327" spans="1:3" x14ac:dyDescent="0.25">
      <c r="A327" s="46">
        <v>165198</v>
      </c>
      <c r="B327">
        <f t="shared" si="26"/>
        <v>0</v>
      </c>
      <c r="C327" t="str">
        <f t="shared" si="25"/>
        <v/>
      </c>
    </row>
    <row r="328" spans="1:3" x14ac:dyDescent="0.25">
      <c r="A328" s="47">
        <v>5.9999999999999995E-4</v>
      </c>
      <c r="B328">
        <f t="shared" si="26"/>
        <v>0</v>
      </c>
      <c r="C328" t="str">
        <f t="shared" si="25"/>
        <v/>
      </c>
    </row>
    <row r="329" spans="1:3" x14ac:dyDescent="0.25">
      <c r="A329" s="47">
        <v>0.96509999999999996</v>
      </c>
      <c r="B329">
        <f t="shared" si="26"/>
        <v>0</v>
      </c>
      <c r="C329" t="str">
        <f t="shared" ref="C329:C392" si="27">IF(B329,A329,"")</f>
        <v/>
      </c>
    </row>
    <row r="330" spans="1:3" x14ac:dyDescent="0.25">
      <c r="A330" s="48">
        <v>44893.870138888888</v>
      </c>
      <c r="B330">
        <f t="shared" si="26"/>
        <v>0</v>
      </c>
      <c r="C330" t="str">
        <f t="shared" si="27"/>
        <v/>
      </c>
    </row>
    <row r="331" spans="1:3" x14ac:dyDescent="0.25">
      <c r="A331">
        <v>54</v>
      </c>
      <c r="B331">
        <f t="shared" si="26"/>
        <v>0</v>
      </c>
      <c r="C331" t="str">
        <f t="shared" si="27"/>
        <v/>
      </c>
    </row>
    <row r="332" spans="1:3" x14ac:dyDescent="0.25">
      <c r="A332" t="s">
        <v>546</v>
      </c>
      <c r="B332">
        <f t="shared" si="26"/>
        <v>1</v>
      </c>
      <c r="C332" t="str">
        <f t="shared" si="27"/>
        <v>0xa2e3…2195</v>
      </c>
    </row>
    <row r="333" spans="1:3" x14ac:dyDescent="0.25">
      <c r="A333" s="46">
        <v>162240</v>
      </c>
      <c r="B333">
        <f t="shared" si="26"/>
        <v>0</v>
      </c>
      <c r="C333" t="str">
        <f t="shared" si="27"/>
        <v/>
      </c>
    </row>
    <row r="334" spans="1:3" x14ac:dyDescent="0.25">
      <c r="A334" s="47">
        <v>5.9999999999999995E-4</v>
      </c>
      <c r="B334">
        <f t="shared" si="26"/>
        <v>0</v>
      </c>
      <c r="C334" t="str">
        <f t="shared" si="27"/>
        <v/>
      </c>
    </row>
    <row r="335" spans="1:3" x14ac:dyDescent="0.25">
      <c r="A335" s="47">
        <v>0.96579999999999999</v>
      </c>
      <c r="B335">
        <f t="shared" si="26"/>
        <v>0</v>
      </c>
      <c r="C335" t="str">
        <f t="shared" si="27"/>
        <v/>
      </c>
    </row>
    <row r="336" spans="1:3" x14ac:dyDescent="0.25">
      <c r="A336" s="48">
        <v>44893.870138888888</v>
      </c>
      <c r="B336">
        <f t="shared" si="26"/>
        <v>0</v>
      </c>
      <c r="C336" t="str">
        <f t="shared" si="27"/>
        <v/>
      </c>
    </row>
    <row r="337" spans="1:3" x14ac:dyDescent="0.25">
      <c r="A337">
        <v>55</v>
      </c>
      <c r="B337">
        <f t="shared" si="26"/>
        <v>0</v>
      </c>
      <c r="C337" t="str">
        <f t="shared" si="27"/>
        <v/>
      </c>
    </row>
    <row r="338" spans="1:3" x14ac:dyDescent="0.25">
      <c r="A338" t="s">
        <v>547</v>
      </c>
      <c r="B338">
        <f t="shared" si="26"/>
        <v>1</v>
      </c>
      <c r="C338" t="str">
        <f t="shared" si="27"/>
        <v>0x2a52…a152</v>
      </c>
    </row>
    <row r="339" spans="1:3" x14ac:dyDescent="0.25">
      <c r="A339" s="46">
        <v>160118</v>
      </c>
      <c r="B339">
        <f t="shared" si="26"/>
        <v>0</v>
      </c>
      <c r="C339" t="str">
        <f t="shared" si="27"/>
        <v/>
      </c>
    </row>
    <row r="340" spans="1:3" x14ac:dyDescent="0.25">
      <c r="A340" s="47">
        <v>5.9999999999999995E-4</v>
      </c>
      <c r="B340">
        <f t="shared" si="26"/>
        <v>0</v>
      </c>
      <c r="C340" t="str">
        <f t="shared" si="27"/>
        <v/>
      </c>
    </row>
    <row r="341" spans="1:3" x14ac:dyDescent="0.25">
      <c r="A341" s="47">
        <v>0.96640000000000004</v>
      </c>
      <c r="B341">
        <f t="shared" si="26"/>
        <v>0</v>
      </c>
      <c r="C341" t="str">
        <f t="shared" si="27"/>
        <v/>
      </c>
    </row>
    <row r="342" spans="1:3" x14ac:dyDescent="0.25">
      <c r="A342" s="48">
        <v>44893.651388888888</v>
      </c>
      <c r="B342">
        <f t="shared" si="26"/>
        <v>0</v>
      </c>
      <c r="C342" t="str">
        <f t="shared" si="27"/>
        <v/>
      </c>
    </row>
    <row r="343" spans="1:3" x14ac:dyDescent="0.25">
      <c r="A343">
        <v>56</v>
      </c>
      <c r="B343">
        <f t="shared" si="26"/>
        <v>0</v>
      </c>
      <c r="C343" t="str">
        <f t="shared" si="27"/>
        <v/>
      </c>
    </row>
    <row r="344" spans="1:3" x14ac:dyDescent="0.25">
      <c r="A344" t="s">
        <v>548</v>
      </c>
      <c r="B344">
        <f t="shared" si="26"/>
        <v>1</v>
      </c>
      <c r="C344" t="str">
        <f t="shared" si="27"/>
        <v>0x4569…2f3d</v>
      </c>
    </row>
    <row r="345" spans="1:3" x14ac:dyDescent="0.25">
      <c r="A345" s="46">
        <v>159377</v>
      </c>
      <c r="B345">
        <f t="shared" si="26"/>
        <v>0</v>
      </c>
      <c r="C345" t="str">
        <f t="shared" si="27"/>
        <v/>
      </c>
    </row>
    <row r="346" spans="1:3" x14ac:dyDescent="0.25">
      <c r="A346" s="47">
        <v>5.9999999999999995E-4</v>
      </c>
      <c r="B346">
        <f t="shared" si="26"/>
        <v>0</v>
      </c>
      <c r="C346" t="str">
        <f t="shared" si="27"/>
        <v/>
      </c>
    </row>
    <row r="347" spans="1:3" x14ac:dyDescent="0.25">
      <c r="A347" s="47">
        <v>0.96699999999999997</v>
      </c>
      <c r="B347">
        <f t="shared" si="26"/>
        <v>0</v>
      </c>
      <c r="C347" t="str">
        <f t="shared" si="27"/>
        <v/>
      </c>
    </row>
    <row r="348" spans="1:3" x14ac:dyDescent="0.25">
      <c r="A348" s="48">
        <v>44893.73541666667</v>
      </c>
      <c r="B348">
        <f t="shared" si="26"/>
        <v>0</v>
      </c>
      <c r="C348" t="str">
        <f t="shared" si="27"/>
        <v/>
      </c>
    </row>
    <row r="349" spans="1:3" x14ac:dyDescent="0.25">
      <c r="A349">
        <v>57</v>
      </c>
      <c r="B349">
        <f t="shared" si="26"/>
        <v>0</v>
      </c>
      <c r="C349" t="str">
        <f t="shared" si="27"/>
        <v/>
      </c>
    </row>
    <row r="350" spans="1:3" x14ac:dyDescent="0.25">
      <c r="A350" t="s">
        <v>549</v>
      </c>
      <c r="B350">
        <f t="shared" si="26"/>
        <v>1</v>
      </c>
      <c r="C350" t="str">
        <f t="shared" si="27"/>
        <v>0x4125…a398</v>
      </c>
    </row>
    <row r="351" spans="1:3" x14ac:dyDescent="0.25">
      <c r="A351" s="46">
        <v>158142</v>
      </c>
      <c r="B351">
        <f t="shared" si="26"/>
        <v>0</v>
      </c>
      <c r="C351" t="str">
        <f t="shared" si="27"/>
        <v/>
      </c>
    </row>
    <row r="352" spans="1:3" x14ac:dyDescent="0.25">
      <c r="A352" s="47">
        <v>5.9999999999999995E-4</v>
      </c>
      <c r="B352">
        <f t="shared" si="26"/>
        <v>0</v>
      </c>
      <c r="C352" t="str">
        <f t="shared" si="27"/>
        <v/>
      </c>
    </row>
    <row r="353" spans="1:3" x14ac:dyDescent="0.25">
      <c r="A353" s="47">
        <v>0.96760000000000002</v>
      </c>
      <c r="B353">
        <f t="shared" si="26"/>
        <v>0</v>
      </c>
      <c r="C353" t="str">
        <f t="shared" si="27"/>
        <v/>
      </c>
    </row>
    <row r="354" spans="1:3" x14ac:dyDescent="0.25">
      <c r="A354" s="48">
        <v>44893.870833333334</v>
      </c>
      <c r="B354">
        <f t="shared" si="26"/>
        <v>0</v>
      </c>
      <c r="C354" t="str">
        <f t="shared" si="27"/>
        <v/>
      </c>
    </row>
    <row r="355" spans="1:3" x14ac:dyDescent="0.25">
      <c r="A355">
        <v>58</v>
      </c>
      <c r="B355">
        <f t="shared" si="26"/>
        <v>0</v>
      </c>
      <c r="C355" t="str">
        <f t="shared" si="27"/>
        <v/>
      </c>
    </row>
    <row r="356" spans="1:3" x14ac:dyDescent="0.25">
      <c r="A356" t="s">
        <v>550</v>
      </c>
      <c r="B356">
        <f t="shared" si="26"/>
        <v>1</v>
      </c>
      <c r="C356" t="str">
        <f t="shared" si="27"/>
        <v>0xf5b3…1e57</v>
      </c>
    </row>
    <row r="357" spans="1:3" x14ac:dyDescent="0.25">
      <c r="A357" s="46">
        <v>156306</v>
      </c>
      <c r="B357">
        <f t="shared" si="26"/>
        <v>0</v>
      </c>
      <c r="C357" t="str">
        <f t="shared" si="27"/>
        <v/>
      </c>
    </row>
    <row r="358" spans="1:3" x14ac:dyDescent="0.25">
      <c r="A358" s="47">
        <v>5.9999999999999995E-4</v>
      </c>
      <c r="B358">
        <f t="shared" si="26"/>
        <v>0</v>
      </c>
      <c r="C358" t="str">
        <f t="shared" si="27"/>
        <v/>
      </c>
    </row>
    <row r="359" spans="1:3" x14ac:dyDescent="0.25">
      <c r="A359" s="47">
        <v>0.96819999999999995</v>
      </c>
      <c r="B359">
        <f t="shared" si="26"/>
        <v>0</v>
      </c>
      <c r="C359" t="str">
        <f t="shared" si="27"/>
        <v/>
      </c>
    </row>
    <row r="360" spans="1:3" x14ac:dyDescent="0.25">
      <c r="A360" s="48">
        <v>44893.870138888888</v>
      </c>
      <c r="B360">
        <f t="shared" si="26"/>
        <v>0</v>
      </c>
      <c r="C360" t="str">
        <f t="shared" si="27"/>
        <v/>
      </c>
    </row>
    <row r="361" spans="1:3" x14ac:dyDescent="0.25">
      <c r="A361">
        <v>59</v>
      </c>
      <c r="B361">
        <f t="shared" si="26"/>
        <v>0</v>
      </c>
      <c r="C361" t="str">
        <f t="shared" si="27"/>
        <v/>
      </c>
    </row>
    <row r="362" spans="1:3" x14ac:dyDescent="0.25">
      <c r="A362" t="s">
        <v>551</v>
      </c>
      <c r="B362">
        <f t="shared" si="26"/>
        <v>1</v>
      </c>
      <c r="C362" t="str">
        <f t="shared" si="27"/>
        <v>0xab8a…83ae</v>
      </c>
    </row>
    <row r="363" spans="1:3" x14ac:dyDescent="0.25">
      <c r="A363" s="46">
        <v>149986</v>
      </c>
      <c r="B363">
        <f t="shared" si="26"/>
        <v>0</v>
      </c>
      <c r="C363" t="str">
        <f t="shared" si="27"/>
        <v/>
      </c>
    </row>
    <row r="364" spans="1:3" x14ac:dyDescent="0.25">
      <c r="A364" s="47">
        <v>5.9999999999999995E-4</v>
      </c>
      <c r="B364">
        <f t="shared" si="26"/>
        <v>0</v>
      </c>
      <c r="C364" t="str">
        <f t="shared" si="27"/>
        <v/>
      </c>
    </row>
    <row r="365" spans="1:3" x14ac:dyDescent="0.25">
      <c r="A365" s="47">
        <v>0.96870000000000001</v>
      </c>
      <c r="B365">
        <f t="shared" si="26"/>
        <v>0</v>
      </c>
      <c r="C365" t="str">
        <f t="shared" si="27"/>
        <v/>
      </c>
    </row>
    <row r="366" spans="1:3" x14ac:dyDescent="0.25">
      <c r="A366" s="48">
        <v>44893.527777777781</v>
      </c>
      <c r="B366">
        <f t="shared" si="26"/>
        <v>0</v>
      </c>
      <c r="C366" t="str">
        <f t="shared" si="27"/>
        <v/>
      </c>
    </row>
    <row r="367" spans="1:3" x14ac:dyDescent="0.25">
      <c r="A367">
        <v>60</v>
      </c>
      <c r="B367">
        <f t="shared" si="26"/>
        <v>0</v>
      </c>
      <c r="C367" t="str">
        <f t="shared" si="27"/>
        <v/>
      </c>
    </row>
    <row r="368" spans="1:3" x14ac:dyDescent="0.25">
      <c r="A368" t="s">
        <v>552</v>
      </c>
      <c r="B368">
        <f t="shared" si="26"/>
        <v>1</v>
      </c>
      <c r="C368" t="str">
        <f t="shared" si="27"/>
        <v>0x96a6…f741</v>
      </c>
    </row>
    <row r="369" spans="1:3" x14ac:dyDescent="0.25">
      <c r="A369" s="46">
        <v>148664</v>
      </c>
      <c r="B369">
        <f t="shared" si="26"/>
        <v>0</v>
      </c>
      <c r="C369" t="str">
        <f t="shared" si="27"/>
        <v/>
      </c>
    </row>
    <row r="370" spans="1:3" x14ac:dyDescent="0.25">
      <c r="A370" s="47">
        <v>5.9999999999999995E-4</v>
      </c>
      <c r="B370">
        <f t="shared" si="26"/>
        <v>0</v>
      </c>
      <c r="C370" t="str">
        <f t="shared" si="27"/>
        <v/>
      </c>
    </row>
    <row r="371" spans="1:3" x14ac:dyDescent="0.25">
      <c r="A371" s="47">
        <v>0.96930000000000005</v>
      </c>
      <c r="B371">
        <f t="shared" si="26"/>
        <v>0</v>
      </c>
      <c r="C371" t="str">
        <f t="shared" si="27"/>
        <v/>
      </c>
    </row>
    <row r="372" spans="1:3" x14ac:dyDescent="0.25">
      <c r="A372" s="48">
        <v>44893.595138888886</v>
      </c>
      <c r="B372">
        <f t="shared" si="26"/>
        <v>0</v>
      </c>
      <c r="C372" t="str">
        <f t="shared" si="27"/>
        <v/>
      </c>
    </row>
    <row r="373" spans="1:3" x14ac:dyDescent="0.25">
      <c r="A373">
        <v>61</v>
      </c>
      <c r="B373">
        <f t="shared" si="26"/>
        <v>0</v>
      </c>
      <c r="C373" t="str">
        <f t="shared" si="27"/>
        <v/>
      </c>
    </row>
    <row r="374" spans="1:3" x14ac:dyDescent="0.25">
      <c r="A374" t="s">
        <v>553</v>
      </c>
      <c r="B374">
        <f t="shared" si="26"/>
        <v>1</v>
      </c>
      <c r="C374" t="str">
        <f t="shared" si="27"/>
        <v>0xa7fd…fc23</v>
      </c>
    </row>
    <row r="375" spans="1:3" x14ac:dyDescent="0.25">
      <c r="A375" s="46">
        <v>141873</v>
      </c>
      <c r="B375">
        <f t="shared" si="26"/>
        <v>0</v>
      </c>
      <c r="C375" t="str">
        <f t="shared" si="27"/>
        <v/>
      </c>
    </row>
    <row r="376" spans="1:3" x14ac:dyDescent="0.25">
      <c r="A376" s="47">
        <v>5.0000000000000001E-4</v>
      </c>
      <c r="B376">
        <f t="shared" si="26"/>
        <v>0</v>
      </c>
      <c r="C376" t="str">
        <f t="shared" si="27"/>
        <v/>
      </c>
    </row>
    <row r="377" spans="1:3" x14ac:dyDescent="0.25">
      <c r="A377" s="47">
        <v>0.9698</v>
      </c>
      <c r="B377">
        <f t="shared" si="26"/>
        <v>0</v>
      </c>
      <c r="C377" t="str">
        <f t="shared" si="27"/>
        <v/>
      </c>
    </row>
    <row r="378" spans="1:3" x14ac:dyDescent="0.25">
      <c r="A378" s="48">
        <v>44893.870138888888</v>
      </c>
      <c r="B378">
        <f t="shared" si="26"/>
        <v>0</v>
      </c>
      <c r="C378" t="str">
        <f t="shared" si="27"/>
        <v/>
      </c>
    </row>
    <row r="379" spans="1:3" x14ac:dyDescent="0.25">
      <c r="A379">
        <v>62</v>
      </c>
      <c r="B379">
        <f t="shared" si="26"/>
        <v>0</v>
      </c>
      <c r="C379" t="str">
        <f t="shared" si="27"/>
        <v/>
      </c>
    </row>
    <row r="380" spans="1:3" x14ac:dyDescent="0.25">
      <c r="A380" t="s">
        <v>554</v>
      </c>
      <c r="B380">
        <f t="shared" si="26"/>
        <v>1</v>
      </c>
      <c r="C380" t="str">
        <f t="shared" si="27"/>
        <v>0xbfce…4266</v>
      </c>
    </row>
    <row r="381" spans="1:3" x14ac:dyDescent="0.25">
      <c r="A381" s="46">
        <v>140818</v>
      </c>
      <c r="B381">
        <f t="shared" si="26"/>
        <v>0</v>
      </c>
      <c r="C381" t="str">
        <f t="shared" si="27"/>
        <v/>
      </c>
    </row>
    <row r="382" spans="1:3" x14ac:dyDescent="0.25">
      <c r="A382" s="47">
        <v>5.0000000000000001E-4</v>
      </c>
      <c r="B382">
        <f t="shared" si="26"/>
        <v>0</v>
      </c>
      <c r="C382" t="str">
        <f t="shared" si="27"/>
        <v/>
      </c>
    </row>
    <row r="383" spans="1:3" x14ac:dyDescent="0.25">
      <c r="A383" s="47">
        <v>0.97040000000000004</v>
      </c>
      <c r="B383">
        <f t="shared" si="26"/>
        <v>0</v>
      </c>
      <c r="C383" t="str">
        <f t="shared" si="27"/>
        <v/>
      </c>
    </row>
    <row r="384" spans="1:3" x14ac:dyDescent="0.25">
      <c r="A384" s="48">
        <v>44893.870138888888</v>
      </c>
      <c r="B384">
        <f t="shared" si="26"/>
        <v>0</v>
      </c>
      <c r="C384" t="str">
        <f t="shared" si="27"/>
        <v/>
      </c>
    </row>
    <row r="385" spans="1:3" x14ac:dyDescent="0.25">
      <c r="A385">
        <v>63</v>
      </c>
      <c r="B385">
        <f t="shared" si="26"/>
        <v>0</v>
      </c>
      <c r="C385" t="str">
        <f t="shared" si="27"/>
        <v/>
      </c>
    </row>
    <row r="386" spans="1:3" x14ac:dyDescent="0.25">
      <c r="A386" t="s">
        <v>555</v>
      </c>
      <c r="B386">
        <f t="shared" ref="B386:B449" si="28">IF(LEFT(A386,2)="0x",1,0)</f>
        <v>1</v>
      </c>
      <c r="C386" t="str">
        <f t="shared" si="27"/>
        <v>0xbbcc…d59a</v>
      </c>
    </row>
    <row r="387" spans="1:3" x14ac:dyDescent="0.25">
      <c r="A387" s="46">
        <v>132633</v>
      </c>
      <c r="B387">
        <f t="shared" si="28"/>
        <v>0</v>
      </c>
      <c r="C387" t="str">
        <f t="shared" si="27"/>
        <v/>
      </c>
    </row>
    <row r="388" spans="1:3" x14ac:dyDescent="0.25">
      <c r="A388" s="47">
        <v>5.0000000000000001E-4</v>
      </c>
      <c r="B388">
        <f t="shared" si="28"/>
        <v>0</v>
      </c>
      <c r="C388" t="str">
        <f t="shared" si="27"/>
        <v/>
      </c>
    </row>
    <row r="389" spans="1:3" x14ac:dyDescent="0.25">
      <c r="A389" s="47">
        <v>0.97089999999999999</v>
      </c>
      <c r="B389">
        <f t="shared" si="28"/>
        <v>0</v>
      </c>
      <c r="C389" t="str">
        <f t="shared" si="27"/>
        <v/>
      </c>
    </row>
    <row r="390" spans="1:3" x14ac:dyDescent="0.25">
      <c r="A390" s="48">
        <v>44893.944444444445</v>
      </c>
      <c r="B390">
        <f t="shared" si="28"/>
        <v>0</v>
      </c>
      <c r="C390" t="str">
        <f t="shared" si="27"/>
        <v/>
      </c>
    </row>
    <row r="391" spans="1:3" x14ac:dyDescent="0.25">
      <c r="A391">
        <v>64</v>
      </c>
      <c r="B391">
        <f t="shared" si="28"/>
        <v>0</v>
      </c>
      <c r="C391" t="str">
        <f t="shared" si="27"/>
        <v/>
      </c>
    </row>
    <row r="392" spans="1:3" x14ac:dyDescent="0.25">
      <c r="A392" t="s">
        <v>556</v>
      </c>
      <c r="B392">
        <f t="shared" si="28"/>
        <v>1</v>
      </c>
      <c r="C392" t="str">
        <f t="shared" si="27"/>
        <v>0xcb35…797e</v>
      </c>
    </row>
    <row r="393" spans="1:3" x14ac:dyDescent="0.25">
      <c r="A393" s="46">
        <v>126866</v>
      </c>
      <c r="B393">
        <f t="shared" si="28"/>
        <v>0</v>
      </c>
      <c r="C393" t="str">
        <f t="shared" ref="C393:C456" si="29">IF(B393,A393,"")</f>
        <v/>
      </c>
    </row>
    <row r="394" spans="1:3" x14ac:dyDescent="0.25">
      <c r="A394" s="47">
        <v>5.0000000000000001E-4</v>
      </c>
      <c r="B394">
        <f t="shared" si="28"/>
        <v>0</v>
      </c>
      <c r="C394" t="str">
        <f t="shared" si="29"/>
        <v/>
      </c>
    </row>
    <row r="395" spans="1:3" x14ac:dyDescent="0.25">
      <c r="A395" s="47">
        <v>0.97130000000000005</v>
      </c>
      <c r="B395">
        <f t="shared" si="28"/>
        <v>0</v>
      </c>
      <c r="C395" t="str">
        <f t="shared" si="29"/>
        <v/>
      </c>
    </row>
    <row r="396" spans="1:3" x14ac:dyDescent="0.25">
      <c r="A396" s="48">
        <v>44893.574305555558</v>
      </c>
      <c r="B396">
        <f t="shared" si="28"/>
        <v>0</v>
      </c>
      <c r="C396" t="str">
        <f t="shared" si="29"/>
        <v/>
      </c>
    </row>
    <row r="397" spans="1:3" x14ac:dyDescent="0.25">
      <c r="A397">
        <v>65</v>
      </c>
      <c r="B397">
        <f t="shared" si="28"/>
        <v>0</v>
      </c>
      <c r="C397" t="str">
        <f t="shared" si="29"/>
        <v/>
      </c>
    </row>
    <row r="398" spans="1:3" x14ac:dyDescent="0.25">
      <c r="A398" t="s">
        <v>557</v>
      </c>
      <c r="B398">
        <f t="shared" si="28"/>
        <v>1</v>
      </c>
      <c r="C398" t="str">
        <f t="shared" si="29"/>
        <v>0xb9fc…2045</v>
      </c>
    </row>
    <row r="399" spans="1:3" x14ac:dyDescent="0.25">
      <c r="A399" t="s">
        <v>495</v>
      </c>
      <c r="B399">
        <f t="shared" si="28"/>
        <v>0</v>
      </c>
      <c r="C399" t="str">
        <f t="shared" si="29"/>
        <v/>
      </c>
    </row>
    <row r="400" spans="1:3" x14ac:dyDescent="0.25">
      <c r="A400" s="46">
        <v>119272</v>
      </c>
      <c r="B400">
        <f t="shared" si="28"/>
        <v>0</v>
      </c>
      <c r="C400" t="str">
        <f t="shared" si="29"/>
        <v/>
      </c>
    </row>
    <row r="401" spans="1:3" x14ac:dyDescent="0.25">
      <c r="A401" s="47">
        <v>5.0000000000000001E-4</v>
      </c>
      <c r="B401">
        <f t="shared" si="28"/>
        <v>0</v>
      </c>
      <c r="C401" t="str">
        <f t="shared" si="29"/>
        <v/>
      </c>
    </row>
    <row r="402" spans="1:3" x14ac:dyDescent="0.25">
      <c r="A402" s="47">
        <v>0.9718</v>
      </c>
      <c r="B402">
        <f t="shared" si="28"/>
        <v>0</v>
      </c>
      <c r="C402" t="str">
        <f t="shared" si="29"/>
        <v/>
      </c>
    </row>
    <row r="403" spans="1:3" x14ac:dyDescent="0.25">
      <c r="A403" s="48">
        <v>44893.870138888888</v>
      </c>
      <c r="B403">
        <f t="shared" si="28"/>
        <v>0</v>
      </c>
      <c r="C403" t="str">
        <f t="shared" si="29"/>
        <v/>
      </c>
    </row>
    <row r="404" spans="1:3" x14ac:dyDescent="0.25">
      <c r="A404">
        <v>66</v>
      </c>
      <c r="B404">
        <f t="shared" si="28"/>
        <v>0</v>
      </c>
      <c r="C404" t="str">
        <f t="shared" si="29"/>
        <v/>
      </c>
    </row>
    <row r="405" spans="1:3" x14ac:dyDescent="0.25">
      <c r="A405" t="s">
        <v>558</v>
      </c>
      <c r="B405">
        <f t="shared" si="28"/>
        <v>1</v>
      </c>
      <c r="C405" t="str">
        <f t="shared" si="29"/>
        <v>0x1c1b…7269</v>
      </c>
    </row>
    <row r="406" spans="1:3" x14ac:dyDescent="0.25">
      <c r="A406" s="46">
        <v>116263</v>
      </c>
      <c r="B406">
        <f t="shared" si="28"/>
        <v>0</v>
      </c>
      <c r="C406" t="str">
        <f t="shared" si="29"/>
        <v/>
      </c>
    </row>
    <row r="407" spans="1:3" x14ac:dyDescent="0.25">
      <c r="A407" s="47">
        <v>4.0000000000000002E-4</v>
      </c>
      <c r="B407">
        <f t="shared" si="28"/>
        <v>0</v>
      </c>
      <c r="C407" t="str">
        <f t="shared" si="29"/>
        <v/>
      </c>
    </row>
    <row r="408" spans="1:3" x14ac:dyDescent="0.25">
      <c r="A408" s="47">
        <v>0.97219999999999995</v>
      </c>
      <c r="B408">
        <f t="shared" si="28"/>
        <v>0</v>
      </c>
      <c r="C408" t="str">
        <f t="shared" si="29"/>
        <v/>
      </c>
    </row>
    <row r="409" spans="1:3" x14ac:dyDescent="0.25">
      <c r="A409" s="48">
        <v>44893.870138888888</v>
      </c>
      <c r="B409">
        <f t="shared" si="28"/>
        <v>0</v>
      </c>
      <c r="C409" t="str">
        <f t="shared" si="29"/>
        <v/>
      </c>
    </row>
    <row r="410" spans="1:3" x14ac:dyDescent="0.25">
      <c r="A410">
        <v>67</v>
      </c>
      <c r="B410">
        <f t="shared" si="28"/>
        <v>0</v>
      </c>
      <c r="C410" t="str">
        <f t="shared" si="29"/>
        <v/>
      </c>
    </row>
    <row r="411" spans="1:3" x14ac:dyDescent="0.25">
      <c r="A411" t="s">
        <v>559</v>
      </c>
      <c r="B411">
        <f t="shared" si="28"/>
        <v>1</v>
      </c>
      <c r="C411" t="str">
        <f t="shared" si="29"/>
        <v>0xcd91…af77</v>
      </c>
    </row>
    <row r="412" spans="1:3" x14ac:dyDescent="0.25">
      <c r="A412" s="46">
        <v>113260</v>
      </c>
      <c r="B412">
        <f t="shared" si="28"/>
        <v>0</v>
      </c>
      <c r="C412" t="str">
        <f t="shared" si="29"/>
        <v/>
      </c>
    </row>
    <row r="413" spans="1:3" x14ac:dyDescent="0.25">
      <c r="A413" s="47">
        <v>4.0000000000000002E-4</v>
      </c>
      <c r="B413">
        <f t="shared" si="28"/>
        <v>0</v>
      </c>
      <c r="C413" t="str">
        <f t="shared" si="29"/>
        <v/>
      </c>
    </row>
    <row r="414" spans="1:3" x14ac:dyDescent="0.25">
      <c r="A414" s="47">
        <v>0.97270000000000001</v>
      </c>
      <c r="B414">
        <f t="shared" si="28"/>
        <v>0</v>
      </c>
      <c r="C414" t="str">
        <f t="shared" si="29"/>
        <v/>
      </c>
    </row>
    <row r="415" spans="1:3" x14ac:dyDescent="0.25">
      <c r="A415" s="48">
        <v>44893.595138888886</v>
      </c>
      <c r="B415">
        <f t="shared" si="28"/>
        <v>0</v>
      </c>
      <c r="C415" t="str">
        <f t="shared" si="29"/>
        <v/>
      </c>
    </row>
    <row r="416" spans="1:3" x14ac:dyDescent="0.25">
      <c r="A416">
        <v>68</v>
      </c>
      <c r="B416">
        <f t="shared" si="28"/>
        <v>0</v>
      </c>
      <c r="C416" t="str">
        <f t="shared" si="29"/>
        <v/>
      </c>
    </row>
    <row r="417" spans="1:3" x14ac:dyDescent="0.25">
      <c r="A417" t="s">
        <v>560</v>
      </c>
      <c r="B417">
        <f t="shared" si="28"/>
        <v>1</v>
      </c>
      <c r="C417" t="str">
        <f t="shared" si="29"/>
        <v>0x4b47…1ff7</v>
      </c>
    </row>
    <row r="418" spans="1:3" x14ac:dyDescent="0.25">
      <c r="A418" s="46">
        <v>113050</v>
      </c>
      <c r="B418">
        <f t="shared" si="28"/>
        <v>0</v>
      </c>
      <c r="C418" t="str">
        <f t="shared" si="29"/>
        <v/>
      </c>
    </row>
    <row r="419" spans="1:3" x14ac:dyDescent="0.25">
      <c r="A419" s="47">
        <v>4.0000000000000002E-4</v>
      </c>
      <c r="B419">
        <f t="shared" si="28"/>
        <v>0</v>
      </c>
      <c r="C419" t="str">
        <f t="shared" si="29"/>
        <v/>
      </c>
    </row>
    <row r="420" spans="1:3" x14ac:dyDescent="0.25">
      <c r="A420" s="47">
        <v>0.97309999999999997</v>
      </c>
      <c r="B420">
        <f t="shared" si="28"/>
        <v>0</v>
      </c>
      <c r="C420" t="str">
        <f t="shared" si="29"/>
        <v/>
      </c>
    </row>
    <row r="421" spans="1:3" x14ac:dyDescent="0.25">
      <c r="A421" s="48">
        <v>44893.870138888888</v>
      </c>
      <c r="B421">
        <f t="shared" si="28"/>
        <v>0</v>
      </c>
      <c r="C421" t="str">
        <f t="shared" si="29"/>
        <v/>
      </c>
    </row>
    <row r="422" spans="1:3" x14ac:dyDescent="0.25">
      <c r="A422">
        <v>69</v>
      </c>
      <c r="B422">
        <f t="shared" si="28"/>
        <v>0</v>
      </c>
      <c r="C422" t="str">
        <f t="shared" si="29"/>
        <v/>
      </c>
    </row>
    <row r="423" spans="1:3" x14ac:dyDescent="0.25">
      <c r="A423" t="s">
        <v>561</v>
      </c>
      <c r="B423">
        <f t="shared" si="28"/>
        <v>1</v>
      </c>
      <c r="C423" t="str">
        <f t="shared" si="29"/>
        <v>0x349a…131f</v>
      </c>
    </row>
    <row r="424" spans="1:3" x14ac:dyDescent="0.25">
      <c r="A424" s="46">
        <v>109921</v>
      </c>
      <c r="B424">
        <f t="shared" si="28"/>
        <v>0</v>
      </c>
      <c r="C424" t="str">
        <f t="shared" si="29"/>
        <v/>
      </c>
    </row>
    <row r="425" spans="1:3" x14ac:dyDescent="0.25">
      <c r="A425" s="47">
        <v>4.0000000000000002E-4</v>
      </c>
      <c r="B425">
        <f t="shared" si="28"/>
        <v>0</v>
      </c>
      <c r="C425" t="str">
        <f t="shared" si="29"/>
        <v/>
      </c>
    </row>
    <row r="426" spans="1:3" x14ac:dyDescent="0.25">
      <c r="A426" s="47">
        <v>0.97350000000000003</v>
      </c>
      <c r="B426">
        <f t="shared" si="28"/>
        <v>0</v>
      </c>
      <c r="C426" t="str">
        <f t="shared" si="29"/>
        <v/>
      </c>
    </row>
    <row r="427" spans="1:3" x14ac:dyDescent="0.25">
      <c r="A427" s="48">
        <v>44893.944444444445</v>
      </c>
      <c r="B427">
        <f t="shared" si="28"/>
        <v>0</v>
      </c>
      <c r="C427" t="str">
        <f t="shared" si="29"/>
        <v/>
      </c>
    </row>
    <row r="428" spans="1:3" x14ac:dyDescent="0.25">
      <c r="A428">
        <v>70</v>
      </c>
      <c r="B428">
        <f t="shared" si="28"/>
        <v>0</v>
      </c>
      <c r="C428" t="str">
        <f t="shared" si="29"/>
        <v/>
      </c>
    </row>
    <row r="429" spans="1:3" x14ac:dyDescent="0.25">
      <c r="A429" t="s">
        <v>562</v>
      </c>
      <c r="B429">
        <f t="shared" si="28"/>
        <v>1</v>
      </c>
      <c r="C429" t="str">
        <f t="shared" si="29"/>
        <v>0xb039…9d18</v>
      </c>
    </row>
    <row r="430" spans="1:3" x14ac:dyDescent="0.25">
      <c r="A430" s="46">
        <v>108388</v>
      </c>
      <c r="B430">
        <f t="shared" si="28"/>
        <v>0</v>
      </c>
      <c r="C430" t="str">
        <f t="shared" si="29"/>
        <v/>
      </c>
    </row>
    <row r="431" spans="1:3" x14ac:dyDescent="0.25">
      <c r="A431" s="47">
        <v>4.0000000000000002E-4</v>
      </c>
      <c r="B431">
        <f t="shared" si="28"/>
        <v>0</v>
      </c>
      <c r="C431" t="str">
        <f t="shared" si="29"/>
        <v/>
      </c>
    </row>
    <row r="432" spans="1:3" x14ac:dyDescent="0.25">
      <c r="A432" s="47">
        <v>0.97389999999999999</v>
      </c>
      <c r="B432">
        <f t="shared" si="28"/>
        <v>0</v>
      </c>
      <c r="C432" t="str">
        <f t="shared" si="29"/>
        <v/>
      </c>
    </row>
    <row r="433" spans="1:3" x14ac:dyDescent="0.25">
      <c r="A433" s="48">
        <v>44893.668749999997</v>
      </c>
      <c r="B433">
        <f t="shared" si="28"/>
        <v>0</v>
      </c>
      <c r="C433" t="str">
        <f t="shared" si="29"/>
        <v/>
      </c>
    </row>
    <row r="434" spans="1:3" x14ac:dyDescent="0.25">
      <c r="A434">
        <v>71</v>
      </c>
      <c r="B434">
        <f t="shared" si="28"/>
        <v>0</v>
      </c>
      <c r="C434" t="str">
        <f t="shared" si="29"/>
        <v/>
      </c>
    </row>
    <row r="435" spans="1:3" x14ac:dyDescent="0.25">
      <c r="A435" t="s">
        <v>563</v>
      </c>
      <c r="B435">
        <f t="shared" si="28"/>
        <v>1</v>
      </c>
      <c r="C435" t="str">
        <f t="shared" si="29"/>
        <v>0x01b3…2a6f</v>
      </c>
    </row>
    <row r="436" spans="1:3" x14ac:dyDescent="0.25">
      <c r="A436" s="46">
        <v>106014</v>
      </c>
      <c r="B436">
        <f t="shared" si="28"/>
        <v>0</v>
      </c>
      <c r="C436" t="str">
        <f t="shared" si="29"/>
        <v/>
      </c>
    </row>
    <row r="437" spans="1:3" x14ac:dyDescent="0.25">
      <c r="A437" s="47">
        <v>4.0000000000000002E-4</v>
      </c>
      <c r="B437">
        <f t="shared" si="28"/>
        <v>0</v>
      </c>
      <c r="C437" t="str">
        <f t="shared" si="29"/>
        <v/>
      </c>
    </row>
    <row r="438" spans="1:3" x14ac:dyDescent="0.25">
      <c r="A438" s="47">
        <v>0.97430000000000005</v>
      </c>
      <c r="B438">
        <f t="shared" si="28"/>
        <v>0</v>
      </c>
      <c r="C438" t="str">
        <f t="shared" si="29"/>
        <v/>
      </c>
    </row>
    <row r="439" spans="1:3" x14ac:dyDescent="0.25">
      <c r="A439" s="48">
        <v>44893.870138888888</v>
      </c>
      <c r="B439">
        <f t="shared" si="28"/>
        <v>0</v>
      </c>
      <c r="C439" t="str">
        <f t="shared" si="29"/>
        <v/>
      </c>
    </row>
    <row r="440" spans="1:3" x14ac:dyDescent="0.25">
      <c r="A440">
        <v>72</v>
      </c>
      <c r="B440">
        <f t="shared" si="28"/>
        <v>0</v>
      </c>
      <c r="C440" t="str">
        <f t="shared" si="29"/>
        <v/>
      </c>
    </row>
    <row r="441" spans="1:3" x14ac:dyDescent="0.25">
      <c r="A441" t="s">
        <v>564</v>
      </c>
      <c r="B441">
        <f t="shared" si="28"/>
        <v>1</v>
      </c>
      <c r="C441" t="str">
        <f t="shared" si="29"/>
        <v>0x96cb…093d</v>
      </c>
    </row>
    <row r="442" spans="1:3" x14ac:dyDescent="0.25">
      <c r="A442" s="46">
        <v>105704</v>
      </c>
      <c r="B442">
        <f t="shared" si="28"/>
        <v>0</v>
      </c>
      <c r="C442" t="str">
        <f t="shared" si="29"/>
        <v/>
      </c>
    </row>
    <row r="443" spans="1:3" x14ac:dyDescent="0.25">
      <c r="A443" s="47">
        <v>4.0000000000000002E-4</v>
      </c>
      <c r="B443">
        <f t="shared" si="28"/>
        <v>0</v>
      </c>
      <c r="C443" t="str">
        <f t="shared" si="29"/>
        <v/>
      </c>
    </row>
    <row r="444" spans="1:3" x14ac:dyDescent="0.25">
      <c r="A444" s="47">
        <v>0.97470000000000001</v>
      </c>
      <c r="B444">
        <f t="shared" si="28"/>
        <v>0</v>
      </c>
      <c r="C444" t="str">
        <f t="shared" si="29"/>
        <v/>
      </c>
    </row>
    <row r="445" spans="1:3" x14ac:dyDescent="0.25">
      <c r="A445" s="48">
        <v>44893.890277777777</v>
      </c>
      <c r="B445">
        <f t="shared" si="28"/>
        <v>0</v>
      </c>
      <c r="C445" t="str">
        <f t="shared" si="29"/>
        <v/>
      </c>
    </row>
    <row r="446" spans="1:3" x14ac:dyDescent="0.25">
      <c r="A446">
        <v>73</v>
      </c>
      <c r="B446">
        <f t="shared" si="28"/>
        <v>0</v>
      </c>
      <c r="C446" t="str">
        <f t="shared" si="29"/>
        <v/>
      </c>
    </row>
    <row r="447" spans="1:3" x14ac:dyDescent="0.25">
      <c r="A447" t="s">
        <v>565</v>
      </c>
      <c r="B447">
        <f t="shared" si="28"/>
        <v>1</v>
      </c>
      <c r="C447" t="str">
        <f t="shared" si="29"/>
        <v>0x09bb…591b</v>
      </c>
    </row>
    <row r="448" spans="1:3" x14ac:dyDescent="0.25">
      <c r="A448" s="46">
        <v>105395</v>
      </c>
      <c r="B448">
        <f t="shared" si="28"/>
        <v>0</v>
      </c>
      <c r="C448" t="str">
        <f t="shared" si="29"/>
        <v/>
      </c>
    </row>
    <row r="449" spans="1:3" x14ac:dyDescent="0.25">
      <c r="A449" s="47">
        <v>4.0000000000000002E-4</v>
      </c>
      <c r="B449">
        <f t="shared" si="28"/>
        <v>0</v>
      </c>
      <c r="C449" t="str">
        <f t="shared" si="29"/>
        <v/>
      </c>
    </row>
    <row r="450" spans="1:3" x14ac:dyDescent="0.25">
      <c r="A450" s="47">
        <v>0.97509999999999997</v>
      </c>
      <c r="B450">
        <f t="shared" ref="B450:B513" si="30">IF(LEFT(A450,2)="0x",1,0)</f>
        <v>0</v>
      </c>
      <c r="C450" t="str">
        <f t="shared" si="29"/>
        <v/>
      </c>
    </row>
    <row r="451" spans="1:3" x14ac:dyDescent="0.25">
      <c r="A451" s="48">
        <v>44893.870138888888</v>
      </c>
      <c r="B451">
        <f t="shared" si="30"/>
        <v>0</v>
      </c>
      <c r="C451" t="str">
        <f t="shared" si="29"/>
        <v/>
      </c>
    </row>
    <row r="452" spans="1:3" x14ac:dyDescent="0.25">
      <c r="A452">
        <v>74</v>
      </c>
      <c r="B452">
        <f t="shared" si="30"/>
        <v>0</v>
      </c>
      <c r="C452" t="str">
        <f t="shared" si="29"/>
        <v/>
      </c>
    </row>
    <row r="453" spans="1:3" x14ac:dyDescent="0.25">
      <c r="A453" t="s">
        <v>566</v>
      </c>
      <c r="B453">
        <f t="shared" si="30"/>
        <v>1</v>
      </c>
      <c r="C453" t="str">
        <f t="shared" si="29"/>
        <v>0x6de6…4ca9</v>
      </c>
    </row>
    <row r="454" spans="1:3" x14ac:dyDescent="0.25">
      <c r="A454" s="46">
        <v>104162</v>
      </c>
      <c r="B454">
        <f t="shared" si="30"/>
        <v>0</v>
      </c>
      <c r="C454" t="str">
        <f t="shared" si="29"/>
        <v/>
      </c>
    </row>
    <row r="455" spans="1:3" x14ac:dyDescent="0.25">
      <c r="A455" s="47">
        <v>4.0000000000000002E-4</v>
      </c>
      <c r="B455">
        <f t="shared" si="30"/>
        <v>0</v>
      </c>
      <c r="C455" t="str">
        <f t="shared" si="29"/>
        <v/>
      </c>
    </row>
    <row r="456" spans="1:3" x14ac:dyDescent="0.25">
      <c r="A456" s="47">
        <v>0.97550000000000003</v>
      </c>
      <c r="B456">
        <f t="shared" si="30"/>
        <v>0</v>
      </c>
      <c r="C456" t="str">
        <f t="shared" si="29"/>
        <v/>
      </c>
    </row>
    <row r="457" spans="1:3" x14ac:dyDescent="0.25">
      <c r="A457" s="48">
        <v>44893.870138888888</v>
      </c>
      <c r="B457">
        <f t="shared" si="30"/>
        <v>0</v>
      </c>
      <c r="C457" t="str">
        <f t="shared" ref="C457:C520" si="31">IF(B457,A457,"")</f>
        <v/>
      </c>
    </row>
    <row r="458" spans="1:3" x14ac:dyDescent="0.25">
      <c r="A458">
        <v>75</v>
      </c>
      <c r="B458">
        <f t="shared" si="30"/>
        <v>0</v>
      </c>
      <c r="C458" t="str">
        <f t="shared" si="31"/>
        <v/>
      </c>
    </row>
    <row r="459" spans="1:3" x14ac:dyDescent="0.25">
      <c r="A459" t="s">
        <v>567</v>
      </c>
      <c r="B459">
        <f t="shared" si="30"/>
        <v>1</v>
      </c>
      <c r="C459" t="str">
        <f t="shared" si="31"/>
        <v>0xe4b7…041d</v>
      </c>
    </row>
    <row r="460" spans="1:3" x14ac:dyDescent="0.25">
      <c r="A460" s="46">
        <v>85330</v>
      </c>
      <c r="B460">
        <f t="shared" si="30"/>
        <v>0</v>
      </c>
      <c r="C460" t="str">
        <f t="shared" si="31"/>
        <v/>
      </c>
    </row>
    <row r="461" spans="1:3" x14ac:dyDescent="0.25">
      <c r="A461" s="47">
        <v>2.9999999999999997E-4</v>
      </c>
      <c r="B461">
        <f t="shared" si="30"/>
        <v>0</v>
      </c>
      <c r="C461" t="str">
        <f t="shared" si="31"/>
        <v/>
      </c>
    </row>
    <row r="462" spans="1:3" x14ac:dyDescent="0.25">
      <c r="A462" s="47">
        <v>0.9758</v>
      </c>
      <c r="B462">
        <f t="shared" si="30"/>
        <v>0</v>
      </c>
      <c r="C462" t="str">
        <f t="shared" si="31"/>
        <v/>
      </c>
    </row>
    <row r="463" spans="1:3" x14ac:dyDescent="0.25">
      <c r="A463" s="48">
        <v>44893.870138888888</v>
      </c>
      <c r="B463">
        <f t="shared" si="30"/>
        <v>0</v>
      </c>
      <c r="C463" t="str">
        <f t="shared" si="31"/>
        <v/>
      </c>
    </row>
    <row r="464" spans="1:3" x14ac:dyDescent="0.25">
      <c r="A464">
        <v>76</v>
      </c>
      <c r="B464">
        <f t="shared" si="30"/>
        <v>0</v>
      </c>
      <c r="C464" t="str">
        <f t="shared" si="31"/>
        <v/>
      </c>
    </row>
    <row r="465" spans="1:3" x14ac:dyDescent="0.25">
      <c r="A465" t="s">
        <v>568</v>
      </c>
      <c r="B465">
        <f t="shared" si="30"/>
        <v>1</v>
      </c>
      <c r="C465" t="str">
        <f t="shared" si="31"/>
        <v>0xa119…85b3</v>
      </c>
    </row>
    <row r="466" spans="1:3" x14ac:dyDescent="0.25">
      <c r="A466" s="46">
        <v>83333</v>
      </c>
      <c r="B466">
        <f t="shared" si="30"/>
        <v>0</v>
      </c>
      <c r="C466" t="str">
        <f t="shared" si="31"/>
        <v/>
      </c>
    </row>
    <row r="467" spans="1:3" x14ac:dyDescent="0.25">
      <c r="A467" s="47">
        <v>2.9999999999999997E-4</v>
      </c>
      <c r="B467">
        <f t="shared" si="30"/>
        <v>0</v>
      </c>
      <c r="C467" t="str">
        <f t="shared" si="31"/>
        <v/>
      </c>
    </row>
    <row r="468" spans="1:3" x14ac:dyDescent="0.25">
      <c r="A468" s="47">
        <v>0.97609999999999997</v>
      </c>
      <c r="B468">
        <f t="shared" si="30"/>
        <v>0</v>
      </c>
      <c r="C468" t="str">
        <f t="shared" si="31"/>
        <v/>
      </c>
    </row>
    <row r="469" spans="1:3" x14ac:dyDescent="0.25">
      <c r="A469" s="48">
        <v>44893.870138888888</v>
      </c>
      <c r="B469">
        <f t="shared" si="30"/>
        <v>0</v>
      </c>
      <c r="C469" t="str">
        <f t="shared" si="31"/>
        <v/>
      </c>
    </row>
    <row r="470" spans="1:3" x14ac:dyDescent="0.25">
      <c r="A470">
        <v>77</v>
      </c>
      <c r="B470">
        <f t="shared" si="30"/>
        <v>0</v>
      </c>
      <c r="C470" t="str">
        <f t="shared" si="31"/>
        <v/>
      </c>
    </row>
    <row r="471" spans="1:3" x14ac:dyDescent="0.25">
      <c r="A471" t="s">
        <v>569</v>
      </c>
      <c r="B471">
        <f t="shared" si="30"/>
        <v>1</v>
      </c>
      <c r="C471" t="str">
        <f t="shared" si="31"/>
        <v>0x1bc6…26a3</v>
      </c>
    </row>
    <row r="472" spans="1:3" x14ac:dyDescent="0.25">
      <c r="A472" s="46">
        <v>79680</v>
      </c>
      <c r="B472">
        <f t="shared" si="30"/>
        <v>0</v>
      </c>
      <c r="C472" t="str">
        <f t="shared" si="31"/>
        <v/>
      </c>
    </row>
    <row r="473" spans="1:3" x14ac:dyDescent="0.25">
      <c r="A473" s="47">
        <v>2.9999999999999997E-4</v>
      </c>
      <c r="B473">
        <f t="shared" si="30"/>
        <v>0</v>
      </c>
      <c r="C473" t="str">
        <f t="shared" si="31"/>
        <v/>
      </c>
    </row>
    <row r="474" spans="1:3" x14ac:dyDescent="0.25">
      <c r="A474" s="47">
        <v>0.97640000000000005</v>
      </c>
      <c r="B474">
        <f t="shared" si="30"/>
        <v>0</v>
      </c>
      <c r="C474" t="str">
        <f t="shared" si="31"/>
        <v/>
      </c>
    </row>
    <row r="475" spans="1:3" x14ac:dyDescent="0.25">
      <c r="A475" s="48">
        <v>44893.88958333333</v>
      </c>
      <c r="B475">
        <f t="shared" si="30"/>
        <v>0</v>
      </c>
      <c r="C475" t="str">
        <f t="shared" si="31"/>
        <v/>
      </c>
    </row>
    <row r="476" spans="1:3" x14ac:dyDescent="0.25">
      <c r="A476">
        <v>78</v>
      </c>
      <c r="B476">
        <f t="shared" si="30"/>
        <v>0</v>
      </c>
      <c r="C476" t="str">
        <f t="shared" si="31"/>
        <v/>
      </c>
    </row>
    <row r="477" spans="1:3" x14ac:dyDescent="0.25">
      <c r="A477" t="s">
        <v>570</v>
      </c>
      <c r="B477">
        <f t="shared" si="30"/>
        <v>1</v>
      </c>
      <c r="C477" t="str">
        <f t="shared" si="31"/>
        <v>0xca41…0f2c</v>
      </c>
    </row>
    <row r="478" spans="1:3" x14ac:dyDescent="0.25">
      <c r="A478" s="46">
        <v>79581</v>
      </c>
      <c r="B478">
        <f t="shared" si="30"/>
        <v>0</v>
      </c>
      <c r="C478" t="str">
        <f t="shared" si="31"/>
        <v/>
      </c>
    </row>
    <row r="479" spans="1:3" x14ac:dyDescent="0.25">
      <c r="A479" s="47">
        <v>2.9999999999999997E-4</v>
      </c>
      <c r="B479">
        <f t="shared" si="30"/>
        <v>0</v>
      </c>
      <c r="C479" t="str">
        <f t="shared" si="31"/>
        <v/>
      </c>
    </row>
    <row r="480" spans="1:3" x14ac:dyDescent="0.25">
      <c r="A480" s="47">
        <v>0.97670000000000001</v>
      </c>
      <c r="B480">
        <f t="shared" si="30"/>
        <v>0</v>
      </c>
      <c r="C480" t="str">
        <f t="shared" si="31"/>
        <v/>
      </c>
    </row>
    <row r="481" spans="1:3" x14ac:dyDescent="0.25">
      <c r="A481" s="48">
        <v>44893.881944444445</v>
      </c>
      <c r="B481">
        <f t="shared" si="30"/>
        <v>0</v>
      </c>
      <c r="C481" t="str">
        <f t="shared" si="31"/>
        <v/>
      </c>
    </row>
    <row r="482" spans="1:3" x14ac:dyDescent="0.25">
      <c r="A482">
        <v>79</v>
      </c>
      <c r="B482">
        <f t="shared" si="30"/>
        <v>0</v>
      </c>
      <c r="C482" t="str">
        <f t="shared" si="31"/>
        <v/>
      </c>
    </row>
    <row r="483" spans="1:3" x14ac:dyDescent="0.25">
      <c r="A483" t="s">
        <v>571</v>
      </c>
      <c r="B483">
        <f t="shared" si="30"/>
        <v>1</v>
      </c>
      <c r="C483" t="str">
        <f t="shared" si="31"/>
        <v>0x7cf5…ef6d</v>
      </c>
    </row>
    <row r="484" spans="1:3" x14ac:dyDescent="0.25">
      <c r="A484" t="s">
        <v>495</v>
      </c>
      <c r="B484">
        <f t="shared" si="30"/>
        <v>0</v>
      </c>
      <c r="C484" t="str">
        <f t="shared" si="31"/>
        <v/>
      </c>
    </row>
    <row r="485" spans="1:3" x14ac:dyDescent="0.25">
      <c r="A485" s="46">
        <v>79321</v>
      </c>
      <c r="B485">
        <f t="shared" si="30"/>
        <v>0</v>
      </c>
      <c r="C485" t="str">
        <f t="shared" si="31"/>
        <v/>
      </c>
    </row>
    <row r="486" spans="1:3" x14ac:dyDescent="0.25">
      <c r="A486" s="47">
        <v>2.9999999999999997E-4</v>
      </c>
      <c r="B486">
        <f t="shared" si="30"/>
        <v>0</v>
      </c>
      <c r="C486" t="str">
        <f t="shared" si="31"/>
        <v/>
      </c>
    </row>
    <row r="487" spans="1:3" x14ac:dyDescent="0.25">
      <c r="A487" s="47">
        <v>0.97699999999999998</v>
      </c>
      <c r="B487">
        <f t="shared" si="30"/>
        <v>0</v>
      </c>
      <c r="C487" t="str">
        <f t="shared" si="31"/>
        <v/>
      </c>
    </row>
    <row r="488" spans="1:3" x14ac:dyDescent="0.25">
      <c r="A488" s="48">
        <v>44893.870138888888</v>
      </c>
      <c r="B488">
        <f t="shared" si="30"/>
        <v>0</v>
      </c>
      <c r="C488" t="str">
        <f t="shared" si="31"/>
        <v/>
      </c>
    </row>
    <row r="489" spans="1:3" x14ac:dyDescent="0.25">
      <c r="A489">
        <v>80</v>
      </c>
      <c r="B489">
        <f t="shared" si="30"/>
        <v>0</v>
      </c>
      <c r="C489" t="str">
        <f t="shared" si="31"/>
        <v/>
      </c>
    </row>
    <row r="490" spans="1:3" x14ac:dyDescent="0.25">
      <c r="A490" t="s">
        <v>572</v>
      </c>
      <c r="B490">
        <f t="shared" si="30"/>
        <v>1</v>
      </c>
      <c r="C490" t="str">
        <f t="shared" si="31"/>
        <v>0x9d82…0642</v>
      </c>
    </row>
    <row r="491" spans="1:3" x14ac:dyDescent="0.25">
      <c r="A491" s="46">
        <v>77633</v>
      </c>
      <c r="B491">
        <f t="shared" si="30"/>
        <v>0</v>
      </c>
      <c r="C491" t="str">
        <f t="shared" si="31"/>
        <v/>
      </c>
    </row>
    <row r="492" spans="1:3" x14ac:dyDescent="0.25">
      <c r="A492" s="47">
        <v>2.9999999999999997E-4</v>
      </c>
      <c r="B492">
        <f t="shared" si="30"/>
        <v>0</v>
      </c>
      <c r="C492" t="str">
        <f t="shared" si="31"/>
        <v/>
      </c>
    </row>
    <row r="493" spans="1:3" x14ac:dyDescent="0.25">
      <c r="A493" s="47">
        <v>0.97729999999999995</v>
      </c>
      <c r="B493">
        <f t="shared" si="30"/>
        <v>0</v>
      </c>
      <c r="C493" t="str">
        <f t="shared" si="31"/>
        <v/>
      </c>
    </row>
    <row r="494" spans="1:3" x14ac:dyDescent="0.25">
      <c r="A494" s="48">
        <v>44893.561111111114</v>
      </c>
      <c r="B494">
        <f t="shared" si="30"/>
        <v>0</v>
      </c>
      <c r="C494" t="str">
        <f t="shared" si="31"/>
        <v/>
      </c>
    </row>
    <row r="495" spans="1:3" x14ac:dyDescent="0.25">
      <c r="A495">
        <v>81</v>
      </c>
      <c r="B495">
        <f t="shared" si="30"/>
        <v>0</v>
      </c>
      <c r="C495" t="str">
        <f t="shared" si="31"/>
        <v/>
      </c>
    </row>
    <row r="496" spans="1:3" x14ac:dyDescent="0.25">
      <c r="A496" t="s">
        <v>573</v>
      </c>
      <c r="B496">
        <f t="shared" si="30"/>
        <v>1</v>
      </c>
      <c r="C496" t="str">
        <f t="shared" si="31"/>
        <v>0x93b7…69ab</v>
      </c>
    </row>
    <row r="497" spans="1:3" x14ac:dyDescent="0.25">
      <c r="A497" s="46">
        <v>77560</v>
      </c>
      <c r="B497">
        <f t="shared" si="30"/>
        <v>0</v>
      </c>
      <c r="C497" t="str">
        <f t="shared" si="31"/>
        <v/>
      </c>
    </row>
    <row r="498" spans="1:3" x14ac:dyDescent="0.25">
      <c r="A498" s="47">
        <v>2.9999999999999997E-4</v>
      </c>
      <c r="B498">
        <f t="shared" si="30"/>
        <v>0</v>
      </c>
      <c r="C498" t="str">
        <f t="shared" si="31"/>
        <v/>
      </c>
    </row>
    <row r="499" spans="1:3" x14ac:dyDescent="0.25">
      <c r="A499" s="47">
        <v>0.97760000000000002</v>
      </c>
      <c r="B499">
        <f t="shared" si="30"/>
        <v>0</v>
      </c>
      <c r="C499" t="str">
        <f t="shared" si="31"/>
        <v/>
      </c>
    </row>
    <row r="500" spans="1:3" x14ac:dyDescent="0.25">
      <c r="A500" s="48">
        <v>44893.870138888888</v>
      </c>
      <c r="B500">
        <f t="shared" si="30"/>
        <v>0</v>
      </c>
      <c r="C500" t="str">
        <f t="shared" si="31"/>
        <v/>
      </c>
    </row>
    <row r="501" spans="1:3" x14ac:dyDescent="0.25">
      <c r="A501">
        <v>82</v>
      </c>
      <c r="B501">
        <f t="shared" si="30"/>
        <v>0</v>
      </c>
      <c r="C501" t="str">
        <f t="shared" si="31"/>
        <v/>
      </c>
    </row>
    <row r="502" spans="1:3" x14ac:dyDescent="0.25">
      <c r="A502" t="s">
        <v>574</v>
      </c>
      <c r="B502">
        <f t="shared" si="30"/>
        <v>1</v>
      </c>
      <c r="C502" t="str">
        <f t="shared" si="31"/>
        <v>0xac25…b115</v>
      </c>
    </row>
    <row r="503" spans="1:3" x14ac:dyDescent="0.25">
      <c r="A503" s="46">
        <v>76106</v>
      </c>
      <c r="B503">
        <f t="shared" si="30"/>
        <v>0</v>
      </c>
      <c r="C503" t="str">
        <f t="shared" si="31"/>
        <v/>
      </c>
    </row>
    <row r="504" spans="1:3" x14ac:dyDescent="0.25">
      <c r="A504" s="47">
        <v>2.9999999999999997E-4</v>
      </c>
      <c r="B504">
        <f t="shared" si="30"/>
        <v>0</v>
      </c>
      <c r="C504" t="str">
        <f t="shared" si="31"/>
        <v/>
      </c>
    </row>
    <row r="505" spans="1:3" x14ac:dyDescent="0.25">
      <c r="A505" s="47">
        <v>0.97789999999999999</v>
      </c>
      <c r="B505">
        <f t="shared" si="30"/>
        <v>0</v>
      </c>
      <c r="C505" t="str">
        <f t="shared" si="31"/>
        <v/>
      </c>
    </row>
    <row r="506" spans="1:3" x14ac:dyDescent="0.25">
      <c r="A506" s="48">
        <v>44893.595138888886</v>
      </c>
      <c r="B506">
        <f t="shared" si="30"/>
        <v>0</v>
      </c>
      <c r="C506" t="str">
        <f t="shared" si="31"/>
        <v/>
      </c>
    </row>
    <row r="507" spans="1:3" x14ac:dyDescent="0.25">
      <c r="A507">
        <v>83</v>
      </c>
      <c r="B507">
        <f t="shared" si="30"/>
        <v>0</v>
      </c>
      <c r="C507" t="str">
        <f t="shared" si="31"/>
        <v/>
      </c>
    </row>
    <row r="508" spans="1:3" x14ac:dyDescent="0.25">
      <c r="A508" t="s">
        <v>575</v>
      </c>
      <c r="B508">
        <f t="shared" si="30"/>
        <v>1</v>
      </c>
      <c r="C508" t="str">
        <f t="shared" si="31"/>
        <v>0x8884…b54b</v>
      </c>
    </row>
    <row r="509" spans="1:3" x14ac:dyDescent="0.25">
      <c r="A509" s="46">
        <v>71972</v>
      </c>
      <c r="B509">
        <f t="shared" si="30"/>
        <v>0</v>
      </c>
      <c r="C509" t="str">
        <f t="shared" si="31"/>
        <v/>
      </c>
    </row>
    <row r="510" spans="1:3" x14ac:dyDescent="0.25">
      <c r="A510" s="47">
        <v>2.9999999999999997E-4</v>
      </c>
      <c r="B510">
        <f t="shared" si="30"/>
        <v>0</v>
      </c>
      <c r="C510" t="str">
        <f t="shared" si="31"/>
        <v/>
      </c>
    </row>
    <row r="511" spans="1:3" x14ac:dyDescent="0.25">
      <c r="A511" s="47">
        <v>0.97819999999999996</v>
      </c>
      <c r="B511">
        <f t="shared" si="30"/>
        <v>0</v>
      </c>
      <c r="C511" t="str">
        <f t="shared" si="31"/>
        <v/>
      </c>
    </row>
    <row r="512" spans="1:3" x14ac:dyDescent="0.25">
      <c r="A512" s="48">
        <v>44893.870138888888</v>
      </c>
      <c r="B512">
        <f t="shared" si="30"/>
        <v>0</v>
      </c>
      <c r="C512" t="str">
        <f t="shared" si="31"/>
        <v/>
      </c>
    </row>
    <row r="513" spans="1:3" x14ac:dyDescent="0.25">
      <c r="A513">
        <v>84</v>
      </c>
      <c r="B513">
        <f t="shared" si="30"/>
        <v>0</v>
      </c>
      <c r="C513" t="str">
        <f t="shared" si="31"/>
        <v/>
      </c>
    </row>
    <row r="514" spans="1:3" x14ac:dyDescent="0.25">
      <c r="A514" t="s">
        <v>576</v>
      </c>
      <c r="B514">
        <f t="shared" ref="B514:B577" si="32">IF(LEFT(A514,2)="0x",1,0)</f>
        <v>1</v>
      </c>
      <c r="C514" t="str">
        <f t="shared" si="31"/>
        <v>0x7476…d6fa</v>
      </c>
    </row>
    <row r="515" spans="1:3" x14ac:dyDescent="0.25">
      <c r="A515" s="46">
        <v>71436</v>
      </c>
      <c r="B515">
        <f t="shared" si="32"/>
        <v>0</v>
      </c>
      <c r="C515" t="str">
        <f t="shared" si="31"/>
        <v/>
      </c>
    </row>
    <row r="516" spans="1:3" x14ac:dyDescent="0.25">
      <c r="A516" s="47">
        <v>2.9999999999999997E-4</v>
      </c>
      <c r="B516">
        <f t="shared" si="32"/>
        <v>0</v>
      </c>
      <c r="C516" t="str">
        <f t="shared" si="31"/>
        <v/>
      </c>
    </row>
    <row r="517" spans="1:3" x14ac:dyDescent="0.25">
      <c r="A517" s="47">
        <v>0.97850000000000004</v>
      </c>
      <c r="B517">
        <f t="shared" si="32"/>
        <v>0</v>
      </c>
      <c r="C517" t="str">
        <f t="shared" si="31"/>
        <v/>
      </c>
    </row>
    <row r="518" spans="1:3" x14ac:dyDescent="0.25">
      <c r="A518" s="48">
        <v>44893.944444444445</v>
      </c>
      <c r="B518">
        <f t="shared" si="32"/>
        <v>0</v>
      </c>
      <c r="C518" t="str">
        <f t="shared" si="31"/>
        <v/>
      </c>
    </row>
    <row r="519" spans="1:3" x14ac:dyDescent="0.25">
      <c r="A519">
        <v>85</v>
      </c>
      <c r="B519">
        <f t="shared" si="32"/>
        <v>0</v>
      </c>
      <c r="C519" t="str">
        <f t="shared" si="31"/>
        <v/>
      </c>
    </row>
    <row r="520" spans="1:3" x14ac:dyDescent="0.25">
      <c r="A520" t="s">
        <v>577</v>
      </c>
      <c r="B520">
        <f t="shared" si="32"/>
        <v>1</v>
      </c>
      <c r="C520" t="str">
        <f t="shared" si="31"/>
        <v>0xa9f0…b321</v>
      </c>
    </row>
    <row r="521" spans="1:3" x14ac:dyDescent="0.25">
      <c r="A521" s="46">
        <v>70379</v>
      </c>
      <c r="B521">
        <f t="shared" si="32"/>
        <v>0</v>
      </c>
      <c r="C521" t="str">
        <f t="shared" ref="C521:C584" si="33">IF(B521,A521,"")</f>
        <v/>
      </c>
    </row>
    <row r="522" spans="1:3" x14ac:dyDescent="0.25">
      <c r="A522" s="47">
        <v>2.9999999999999997E-4</v>
      </c>
      <c r="B522">
        <f t="shared" si="32"/>
        <v>0</v>
      </c>
      <c r="C522" t="str">
        <f t="shared" si="33"/>
        <v/>
      </c>
    </row>
    <row r="523" spans="1:3" x14ac:dyDescent="0.25">
      <c r="A523" s="47">
        <v>0.97870000000000001</v>
      </c>
      <c r="B523">
        <f t="shared" si="32"/>
        <v>0</v>
      </c>
      <c r="C523" t="str">
        <f t="shared" si="33"/>
        <v/>
      </c>
    </row>
    <row r="524" spans="1:3" x14ac:dyDescent="0.25">
      <c r="A524" s="48">
        <v>44893.944444444445</v>
      </c>
      <c r="B524">
        <f t="shared" si="32"/>
        <v>0</v>
      </c>
      <c r="C524" t="str">
        <f t="shared" si="33"/>
        <v/>
      </c>
    </row>
    <row r="525" spans="1:3" x14ac:dyDescent="0.25">
      <c r="A525">
        <v>86</v>
      </c>
      <c r="B525">
        <f t="shared" si="32"/>
        <v>0</v>
      </c>
      <c r="C525" t="str">
        <f t="shared" si="33"/>
        <v/>
      </c>
    </row>
    <row r="526" spans="1:3" x14ac:dyDescent="0.25">
      <c r="A526" t="s">
        <v>578</v>
      </c>
      <c r="B526">
        <f t="shared" si="32"/>
        <v>1</v>
      </c>
      <c r="C526" t="str">
        <f t="shared" si="33"/>
        <v>0x0587…ab0b</v>
      </c>
    </row>
    <row r="527" spans="1:3" x14ac:dyDescent="0.25">
      <c r="A527" s="46">
        <v>67684</v>
      </c>
      <c r="B527">
        <f t="shared" si="32"/>
        <v>0</v>
      </c>
      <c r="C527" t="str">
        <f t="shared" si="33"/>
        <v/>
      </c>
    </row>
    <row r="528" spans="1:3" x14ac:dyDescent="0.25">
      <c r="A528" s="47">
        <v>2.9999999999999997E-4</v>
      </c>
      <c r="B528">
        <f t="shared" si="32"/>
        <v>0</v>
      </c>
      <c r="C528" t="str">
        <f t="shared" si="33"/>
        <v/>
      </c>
    </row>
    <row r="529" spans="1:3" x14ac:dyDescent="0.25">
      <c r="A529" s="47">
        <v>0.97899999999999998</v>
      </c>
      <c r="B529">
        <f t="shared" si="32"/>
        <v>0</v>
      </c>
      <c r="C529" t="str">
        <f t="shared" si="33"/>
        <v/>
      </c>
    </row>
    <row r="530" spans="1:3" x14ac:dyDescent="0.25">
      <c r="A530" s="48">
        <v>44893.870138888888</v>
      </c>
      <c r="B530">
        <f t="shared" si="32"/>
        <v>0</v>
      </c>
      <c r="C530" t="str">
        <f t="shared" si="33"/>
        <v/>
      </c>
    </row>
    <row r="531" spans="1:3" x14ac:dyDescent="0.25">
      <c r="A531">
        <v>87</v>
      </c>
      <c r="B531">
        <f t="shared" si="32"/>
        <v>0</v>
      </c>
      <c r="C531" t="str">
        <f t="shared" si="33"/>
        <v/>
      </c>
    </row>
    <row r="532" spans="1:3" x14ac:dyDescent="0.25">
      <c r="A532" t="s">
        <v>579</v>
      </c>
      <c r="B532">
        <f t="shared" si="32"/>
        <v>1</v>
      </c>
      <c r="C532" t="str">
        <f t="shared" si="33"/>
        <v>0xcbdc…4ab3</v>
      </c>
    </row>
    <row r="533" spans="1:3" x14ac:dyDescent="0.25">
      <c r="A533" s="46">
        <v>65073</v>
      </c>
      <c r="B533">
        <f t="shared" si="32"/>
        <v>0</v>
      </c>
      <c r="C533" t="str">
        <f t="shared" si="33"/>
        <v/>
      </c>
    </row>
    <row r="534" spans="1:3" x14ac:dyDescent="0.25">
      <c r="A534" s="47">
        <v>2.0000000000000001E-4</v>
      </c>
      <c r="B534">
        <f t="shared" si="32"/>
        <v>0</v>
      </c>
      <c r="C534" t="str">
        <f t="shared" si="33"/>
        <v/>
      </c>
    </row>
    <row r="535" spans="1:3" x14ac:dyDescent="0.25">
      <c r="A535" s="47">
        <v>0.97919999999999996</v>
      </c>
      <c r="B535">
        <f t="shared" si="32"/>
        <v>0</v>
      </c>
      <c r="C535" t="str">
        <f t="shared" si="33"/>
        <v/>
      </c>
    </row>
    <row r="536" spans="1:3" x14ac:dyDescent="0.25">
      <c r="A536" s="48">
        <v>44893.782638888886</v>
      </c>
      <c r="B536">
        <f t="shared" si="32"/>
        <v>0</v>
      </c>
      <c r="C536" t="str">
        <f t="shared" si="33"/>
        <v/>
      </c>
    </row>
    <row r="537" spans="1:3" x14ac:dyDescent="0.25">
      <c r="A537">
        <v>88</v>
      </c>
      <c r="B537">
        <f t="shared" si="32"/>
        <v>0</v>
      </c>
      <c r="C537" t="str">
        <f t="shared" si="33"/>
        <v/>
      </c>
    </row>
    <row r="538" spans="1:3" x14ac:dyDescent="0.25">
      <c r="A538" t="s">
        <v>580</v>
      </c>
      <c r="B538">
        <f t="shared" si="32"/>
        <v>1</v>
      </c>
      <c r="C538" t="str">
        <f t="shared" si="33"/>
        <v>0x9430…4456</v>
      </c>
    </row>
    <row r="539" spans="1:3" x14ac:dyDescent="0.25">
      <c r="A539" s="46">
        <v>63518</v>
      </c>
      <c r="B539">
        <f t="shared" si="32"/>
        <v>0</v>
      </c>
      <c r="C539" t="str">
        <f t="shared" si="33"/>
        <v/>
      </c>
    </row>
    <row r="540" spans="1:3" x14ac:dyDescent="0.25">
      <c r="A540" s="47">
        <v>2.0000000000000001E-4</v>
      </c>
      <c r="B540">
        <f t="shared" si="32"/>
        <v>0</v>
      </c>
      <c r="C540" t="str">
        <f t="shared" si="33"/>
        <v/>
      </c>
    </row>
    <row r="541" spans="1:3" x14ac:dyDescent="0.25">
      <c r="A541" s="47">
        <v>0.97950000000000004</v>
      </c>
      <c r="B541">
        <f t="shared" si="32"/>
        <v>0</v>
      </c>
      <c r="C541" t="str">
        <f t="shared" si="33"/>
        <v/>
      </c>
    </row>
    <row r="542" spans="1:3" x14ac:dyDescent="0.25">
      <c r="A542" s="48">
        <v>44893.870138888888</v>
      </c>
      <c r="B542">
        <f t="shared" si="32"/>
        <v>0</v>
      </c>
      <c r="C542" t="str">
        <f t="shared" si="33"/>
        <v/>
      </c>
    </row>
    <row r="543" spans="1:3" x14ac:dyDescent="0.25">
      <c r="A543">
        <v>89</v>
      </c>
      <c r="B543">
        <f t="shared" si="32"/>
        <v>0</v>
      </c>
      <c r="C543" t="str">
        <f t="shared" si="33"/>
        <v/>
      </c>
    </row>
    <row r="544" spans="1:3" x14ac:dyDescent="0.25">
      <c r="A544" t="s">
        <v>581</v>
      </c>
      <c r="B544">
        <f t="shared" si="32"/>
        <v>1</v>
      </c>
      <c r="C544" t="str">
        <f t="shared" si="33"/>
        <v>0x15f0…8347</v>
      </c>
    </row>
    <row r="545" spans="1:3" x14ac:dyDescent="0.25">
      <c r="A545" s="46">
        <v>62436</v>
      </c>
      <c r="B545">
        <f t="shared" si="32"/>
        <v>0</v>
      </c>
      <c r="C545" t="str">
        <f t="shared" si="33"/>
        <v/>
      </c>
    </row>
    <row r="546" spans="1:3" x14ac:dyDescent="0.25">
      <c r="A546" s="47">
        <v>2.0000000000000001E-4</v>
      </c>
      <c r="B546">
        <f t="shared" si="32"/>
        <v>0</v>
      </c>
      <c r="C546" t="str">
        <f t="shared" si="33"/>
        <v/>
      </c>
    </row>
    <row r="547" spans="1:3" x14ac:dyDescent="0.25">
      <c r="A547" s="47">
        <v>0.97970000000000002</v>
      </c>
      <c r="B547">
        <f t="shared" si="32"/>
        <v>0</v>
      </c>
      <c r="C547" t="str">
        <f t="shared" si="33"/>
        <v/>
      </c>
    </row>
    <row r="548" spans="1:3" x14ac:dyDescent="0.25">
      <c r="A548" s="48">
        <v>44893.870138888888</v>
      </c>
      <c r="B548">
        <f t="shared" si="32"/>
        <v>0</v>
      </c>
      <c r="C548" t="str">
        <f t="shared" si="33"/>
        <v/>
      </c>
    </row>
    <row r="549" spans="1:3" x14ac:dyDescent="0.25">
      <c r="A549">
        <v>90</v>
      </c>
      <c r="B549">
        <f t="shared" si="32"/>
        <v>0</v>
      </c>
      <c r="C549" t="str">
        <f t="shared" si="33"/>
        <v/>
      </c>
    </row>
    <row r="550" spans="1:3" x14ac:dyDescent="0.25">
      <c r="A550" t="s">
        <v>582</v>
      </c>
      <c r="B550">
        <f t="shared" si="32"/>
        <v>1</v>
      </c>
      <c r="C550" t="str">
        <f t="shared" si="33"/>
        <v>0x4aab…804f</v>
      </c>
    </row>
    <row r="551" spans="1:3" x14ac:dyDescent="0.25">
      <c r="A551" s="46">
        <v>59518</v>
      </c>
      <c r="B551">
        <f t="shared" si="32"/>
        <v>0</v>
      </c>
      <c r="C551" t="str">
        <f t="shared" si="33"/>
        <v/>
      </c>
    </row>
    <row r="552" spans="1:3" x14ac:dyDescent="0.25">
      <c r="A552" s="47">
        <v>2.0000000000000001E-4</v>
      </c>
      <c r="B552">
        <f t="shared" si="32"/>
        <v>0</v>
      </c>
      <c r="C552" t="str">
        <f t="shared" si="33"/>
        <v/>
      </c>
    </row>
    <row r="553" spans="1:3" x14ac:dyDescent="0.25">
      <c r="A553" s="47">
        <v>0.97989999999999999</v>
      </c>
      <c r="B553">
        <f t="shared" si="32"/>
        <v>0</v>
      </c>
      <c r="C553" t="str">
        <f t="shared" si="33"/>
        <v/>
      </c>
    </row>
    <row r="554" spans="1:3" x14ac:dyDescent="0.25">
      <c r="A554" s="48">
        <v>44893.944444444445</v>
      </c>
      <c r="B554">
        <f t="shared" si="32"/>
        <v>0</v>
      </c>
      <c r="C554" t="str">
        <f t="shared" si="33"/>
        <v/>
      </c>
    </row>
    <row r="555" spans="1:3" x14ac:dyDescent="0.25">
      <c r="A555">
        <v>91</v>
      </c>
      <c r="B555">
        <f t="shared" si="32"/>
        <v>0</v>
      </c>
      <c r="C555" t="str">
        <f t="shared" si="33"/>
        <v/>
      </c>
    </row>
    <row r="556" spans="1:3" x14ac:dyDescent="0.25">
      <c r="A556" t="s">
        <v>583</v>
      </c>
      <c r="B556">
        <f t="shared" si="32"/>
        <v>1</v>
      </c>
      <c r="C556" t="str">
        <f t="shared" si="33"/>
        <v>0xe353…6cac</v>
      </c>
    </row>
    <row r="557" spans="1:3" x14ac:dyDescent="0.25">
      <c r="A557" s="46">
        <v>59463</v>
      </c>
      <c r="B557">
        <f t="shared" si="32"/>
        <v>0</v>
      </c>
      <c r="C557" t="str">
        <f t="shared" si="33"/>
        <v/>
      </c>
    </row>
    <row r="558" spans="1:3" x14ac:dyDescent="0.25">
      <c r="A558" s="47">
        <v>2.0000000000000001E-4</v>
      </c>
      <c r="B558">
        <f t="shared" si="32"/>
        <v>0</v>
      </c>
      <c r="C558" t="str">
        <f t="shared" si="33"/>
        <v/>
      </c>
    </row>
    <row r="559" spans="1:3" x14ac:dyDescent="0.25">
      <c r="A559" s="47">
        <v>0.98019999999999996</v>
      </c>
      <c r="B559">
        <f t="shared" si="32"/>
        <v>0</v>
      </c>
      <c r="C559" t="str">
        <f t="shared" si="33"/>
        <v/>
      </c>
    </row>
    <row r="560" spans="1:3" x14ac:dyDescent="0.25">
      <c r="A560" s="48">
        <v>44893.595138888886</v>
      </c>
      <c r="B560">
        <f t="shared" si="32"/>
        <v>0</v>
      </c>
      <c r="C560" t="str">
        <f t="shared" si="33"/>
        <v/>
      </c>
    </row>
    <row r="561" spans="1:3" x14ac:dyDescent="0.25">
      <c r="A561">
        <v>92</v>
      </c>
      <c r="B561">
        <f t="shared" si="32"/>
        <v>0</v>
      </c>
      <c r="C561" t="str">
        <f t="shared" si="33"/>
        <v/>
      </c>
    </row>
    <row r="562" spans="1:3" x14ac:dyDescent="0.25">
      <c r="A562" t="s">
        <v>584</v>
      </c>
      <c r="B562">
        <f t="shared" si="32"/>
        <v>1</v>
      </c>
      <c r="C562" t="str">
        <f t="shared" si="33"/>
        <v>0xa698…7198</v>
      </c>
    </row>
    <row r="563" spans="1:3" x14ac:dyDescent="0.25">
      <c r="A563" s="46">
        <v>58716</v>
      </c>
      <c r="B563">
        <f t="shared" si="32"/>
        <v>0</v>
      </c>
      <c r="C563" t="str">
        <f t="shared" si="33"/>
        <v/>
      </c>
    </row>
    <row r="564" spans="1:3" x14ac:dyDescent="0.25">
      <c r="A564" s="47">
        <v>2.0000000000000001E-4</v>
      </c>
      <c r="B564">
        <f t="shared" si="32"/>
        <v>0</v>
      </c>
      <c r="C564" t="str">
        <f t="shared" si="33"/>
        <v/>
      </c>
    </row>
    <row r="565" spans="1:3" x14ac:dyDescent="0.25">
      <c r="A565" s="47">
        <v>0.98040000000000005</v>
      </c>
      <c r="B565">
        <f t="shared" si="32"/>
        <v>0</v>
      </c>
      <c r="C565" t="str">
        <f t="shared" si="33"/>
        <v/>
      </c>
    </row>
    <row r="566" spans="1:3" x14ac:dyDescent="0.25">
      <c r="A566" s="48">
        <v>44893.595138888886</v>
      </c>
      <c r="B566">
        <f t="shared" si="32"/>
        <v>0</v>
      </c>
      <c r="C566" t="str">
        <f t="shared" si="33"/>
        <v/>
      </c>
    </row>
    <row r="567" spans="1:3" x14ac:dyDescent="0.25">
      <c r="A567">
        <v>93</v>
      </c>
      <c r="B567">
        <f t="shared" si="32"/>
        <v>0</v>
      </c>
      <c r="C567" t="str">
        <f t="shared" si="33"/>
        <v/>
      </c>
    </row>
    <row r="568" spans="1:3" x14ac:dyDescent="0.25">
      <c r="A568" t="s">
        <v>585</v>
      </c>
      <c r="B568">
        <f t="shared" si="32"/>
        <v>1</v>
      </c>
      <c r="C568" t="str">
        <f t="shared" si="33"/>
        <v>0x13e9…a0b6</v>
      </c>
    </row>
    <row r="569" spans="1:3" x14ac:dyDescent="0.25">
      <c r="A569" s="46">
        <v>57801</v>
      </c>
      <c r="B569">
        <f t="shared" si="32"/>
        <v>0</v>
      </c>
      <c r="C569" t="str">
        <f t="shared" si="33"/>
        <v/>
      </c>
    </row>
    <row r="570" spans="1:3" x14ac:dyDescent="0.25">
      <c r="A570" s="47">
        <v>2.0000000000000001E-4</v>
      </c>
      <c r="B570">
        <f t="shared" si="32"/>
        <v>0</v>
      </c>
      <c r="C570" t="str">
        <f t="shared" si="33"/>
        <v/>
      </c>
    </row>
    <row r="571" spans="1:3" x14ac:dyDescent="0.25">
      <c r="A571" s="47">
        <v>0.98060000000000003</v>
      </c>
      <c r="B571">
        <f t="shared" si="32"/>
        <v>0</v>
      </c>
      <c r="C571" t="str">
        <f t="shared" si="33"/>
        <v/>
      </c>
    </row>
    <row r="572" spans="1:3" x14ac:dyDescent="0.25">
      <c r="A572" s="48">
        <v>44893.870138888888</v>
      </c>
      <c r="B572">
        <f t="shared" si="32"/>
        <v>0</v>
      </c>
      <c r="C572" t="str">
        <f t="shared" si="33"/>
        <v/>
      </c>
    </row>
    <row r="573" spans="1:3" x14ac:dyDescent="0.25">
      <c r="A573">
        <v>94</v>
      </c>
      <c r="B573">
        <f t="shared" si="32"/>
        <v>0</v>
      </c>
      <c r="C573" t="str">
        <f t="shared" si="33"/>
        <v/>
      </c>
    </row>
    <row r="574" spans="1:3" x14ac:dyDescent="0.25">
      <c r="A574" t="s">
        <v>586</v>
      </c>
      <c r="B574">
        <f t="shared" si="32"/>
        <v>1</v>
      </c>
      <c r="C574" t="str">
        <f t="shared" si="33"/>
        <v>0xcb33…a06a</v>
      </c>
    </row>
    <row r="575" spans="1:3" x14ac:dyDescent="0.25">
      <c r="A575" s="46">
        <v>57727</v>
      </c>
      <c r="B575">
        <f t="shared" si="32"/>
        <v>0</v>
      </c>
      <c r="C575" t="str">
        <f t="shared" si="33"/>
        <v/>
      </c>
    </row>
    <row r="576" spans="1:3" x14ac:dyDescent="0.25">
      <c r="A576" s="47">
        <v>2.0000000000000001E-4</v>
      </c>
      <c r="B576">
        <f t="shared" si="32"/>
        <v>0</v>
      </c>
      <c r="C576" t="str">
        <f t="shared" si="33"/>
        <v/>
      </c>
    </row>
    <row r="577" spans="1:3" x14ac:dyDescent="0.25">
      <c r="A577" s="47">
        <v>0.98080000000000001</v>
      </c>
      <c r="B577">
        <f t="shared" si="32"/>
        <v>0</v>
      </c>
      <c r="C577" t="str">
        <f t="shared" si="33"/>
        <v/>
      </c>
    </row>
    <row r="578" spans="1:3" x14ac:dyDescent="0.25">
      <c r="A578" s="48">
        <v>44893.84375</v>
      </c>
      <c r="B578">
        <f t="shared" ref="B578:B625" si="34">IF(LEFT(A578,2)="0x",1,0)</f>
        <v>0</v>
      </c>
      <c r="C578" t="str">
        <f t="shared" si="33"/>
        <v/>
      </c>
    </row>
    <row r="579" spans="1:3" x14ac:dyDescent="0.25">
      <c r="A579">
        <v>95</v>
      </c>
      <c r="B579">
        <f t="shared" si="34"/>
        <v>0</v>
      </c>
      <c r="C579" t="str">
        <f t="shared" si="33"/>
        <v/>
      </c>
    </row>
    <row r="580" spans="1:3" x14ac:dyDescent="0.25">
      <c r="A580" t="s">
        <v>587</v>
      </c>
      <c r="B580">
        <f t="shared" si="34"/>
        <v>1</v>
      </c>
      <c r="C580" t="str">
        <f t="shared" si="33"/>
        <v>0x6e41…cfb5</v>
      </c>
    </row>
    <row r="581" spans="1:3" x14ac:dyDescent="0.25">
      <c r="A581" s="46">
        <v>54753</v>
      </c>
      <c r="B581">
        <f t="shared" si="34"/>
        <v>0</v>
      </c>
      <c r="C581" t="str">
        <f t="shared" si="33"/>
        <v/>
      </c>
    </row>
    <row r="582" spans="1:3" x14ac:dyDescent="0.25">
      <c r="A582" s="47">
        <v>2.0000000000000001E-4</v>
      </c>
      <c r="B582">
        <f t="shared" si="34"/>
        <v>0</v>
      </c>
      <c r="C582" t="str">
        <f t="shared" si="33"/>
        <v/>
      </c>
    </row>
    <row r="583" spans="1:3" x14ac:dyDescent="0.25">
      <c r="A583" s="47">
        <v>0.98099999999999998</v>
      </c>
      <c r="B583">
        <f t="shared" si="34"/>
        <v>0</v>
      </c>
      <c r="C583" t="str">
        <f t="shared" si="33"/>
        <v/>
      </c>
    </row>
    <row r="584" spans="1:3" x14ac:dyDescent="0.25">
      <c r="A584" s="48">
        <v>44893.870138888888</v>
      </c>
      <c r="B584">
        <f t="shared" si="34"/>
        <v>0</v>
      </c>
      <c r="C584" t="str">
        <f t="shared" si="33"/>
        <v/>
      </c>
    </row>
    <row r="585" spans="1:3" x14ac:dyDescent="0.25">
      <c r="A585">
        <v>96</v>
      </c>
      <c r="B585">
        <f t="shared" si="34"/>
        <v>0</v>
      </c>
      <c r="C585" t="str">
        <f t="shared" ref="C585:C648" si="35">IF(B585,A585,"")</f>
        <v/>
      </c>
    </row>
    <row r="586" spans="1:3" x14ac:dyDescent="0.25">
      <c r="A586" t="s">
        <v>588</v>
      </c>
      <c r="B586">
        <f t="shared" si="34"/>
        <v>1</v>
      </c>
      <c r="C586" t="str">
        <f t="shared" si="35"/>
        <v>0xdd70…8202</v>
      </c>
    </row>
    <row r="587" spans="1:3" x14ac:dyDescent="0.25">
      <c r="A587" s="46">
        <v>53923</v>
      </c>
      <c r="B587">
        <f t="shared" si="34"/>
        <v>0</v>
      </c>
      <c r="C587" t="str">
        <f t="shared" si="35"/>
        <v/>
      </c>
    </row>
    <row r="588" spans="1:3" x14ac:dyDescent="0.25">
      <c r="A588" s="47">
        <v>2.0000000000000001E-4</v>
      </c>
      <c r="B588">
        <f t="shared" si="34"/>
        <v>0</v>
      </c>
      <c r="C588" t="str">
        <f t="shared" si="35"/>
        <v/>
      </c>
    </row>
    <row r="589" spans="1:3" x14ac:dyDescent="0.25">
      <c r="A589" s="47">
        <v>0.98119999999999996</v>
      </c>
      <c r="B589">
        <f t="shared" si="34"/>
        <v>0</v>
      </c>
      <c r="C589" t="str">
        <f t="shared" si="35"/>
        <v/>
      </c>
    </row>
    <row r="590" spans="1:3" x14ac:dyDescent="0.25">
      <c r="A590" s="48">
        <v>44893.595138888886</v>
      </c>
      <c r="B590">
        <f t="shared" si="34"/>
        <v>0</v>
      </c>
      <c r="C590" t="str">
        <f t="shared" si="35"/>
        <v/>
      </c>
    </row>
    <row r="591" spans="1:3" x14ac:dyDescent="0.25">
      <c r="A591">
        <v>97</v>
      </c>
      <c r="B591">
        <f t="shared" si="34"/>
        <v>0</v>
      </c>
      <c r="C591" t="str">
        <f t="shared" si="35"/>
        <v/>
      </c>
    </row>
    <row r="592" spans="1:3" x14ac:dyDescent="0.25">
      <c r="A592" t="s">
        <v>589</v>
      </c>
      <c r="B592">
        <f t="shared" si="34"/>
        <v>1</v>
      </c>
      <c r="C592" t="str">
        <f t="shared" si="35"/>
        <v>0xd297…9f15</v>
      </c>
    </row>
    <row r="593" spans="1:3" x14ac:dyDescent="0.25">
      <c r="A593" s="46">
        <v>53317</v>
      </c>
      <c r="B593">
        <f t="shared" si="34"/>
        <v>0</v>
      </c>
      <c r="C593" t="str">
        <f t="shared" si="35"/>
        <v/>
      </c>
    </row>
    <row r="594" spans="1:3" x14ac:dyDescent="0.25">
      <c r="A594" s="47">
        <v>2.0000000000000001E-4</v>
      </c>
      <c r="B594">
        <f t="shared" si="34"/>
        <v>0</v>
      </c>
      <c r="C594" t="str">
        <f t="shared" si="35"/>
        <v/>
      </c>
    </row>
    <row r="595" spans="1:3" x14ac:dyDescent="0.25">
      <c r="A595" s="47">
        <v>0.98140000000000005</v>
      </c>
      <c r="B595">
        <f t="shared" si="34"/>
        <v>0</v>
      </c>
      <c r="C595" t="str">
        <f t="shared" si="35"/>
        <v/>
      </c>
    </row>
    <row r="596" spans="1:3" x14ac:dyDescent="0.25">
      <c r="A596" s="48">
        <v>44893.651388888888</v>
      </c>
      <c r="B596">
        <f t="shared" si="34"/>
        <v>0</v>
      </c>
      <c r="C596" t="str">
        <f t="shared" si="35"/>
        <v/>
      </c>
    </row>
    <row r="597" spans="1:3" x14ac:dyDescent="0.25">
      <c r="A597">
        <v>98</v>
      </c>
      <c r="B597">
        <f t="shared" si="34"/>
        <v>0</v>
      </c>
      <c r="C597" t="str">
        <f t="shared" si="35"/>
        <v/>
      </c>
    </row>
    <row r="598" spans="1:3" x14ac:dyDescent="0.25">
      <c r="A598" t="s">
        <v>590</v>
      </c>
      <c r="B598">
        <f t="shared" si="34"/>
        <v>1</v>
      </c>
      <c r="C598" t="str">
        <f t="shared" si="35"/>
        <v>0xca72…4d77</v>
      </c>
    </row>
    <row r="599" spans="1:3" x14ac:dyDescent="0.25">
      <c r="A599" s="46">
        <v>50523</v>
      </c>
      <c r="B599">
        <f t="shared" si="34"/>
        <v>0</v>
      </c>
      <c r="C599" t="str">
        <f t="shared" si="35"/>
        <v/>
      </c>
    </row>
    <row r="600" spans="1:3" x14ac:dyDescent="0.25">
      <c r="A600" s="47">
        <v>2.0000000000000001E-4</v>
      </c>
      <c r="B600">
        <f t="shared" si="34"/>
        <v>0</v>
      </c>
      <c r="C600" t="str">
        <f t="shared" si="35"/>
        <v/>
      </c>
    </row>
    <row r="601" spans="1:3" x14ac:dyDescent="0.25">
      <c r="A601" s="47">
        <v>0.98160000000000003</v>
      </c>
      <c r="B601">
        <f t="shared" si="34"/>
        <v>0</v>
      </c>
      <c r="C601" t="str">
        <f t="shared" si="35"/>
        <v/>
      </c>
    </row>
    <row r="602" spans="1:3" x14ac:dyDescent="0.25">
      <c r="A602" s="48">
        <v>44893.870138888888</v>
      </c>
      <c r="B602">
        <f t="shared" si="34"/>
        <v>0</v>
      </c>
      <c r="C602" t="str">
        <f t="shared" si="35"/>
        <v/>
      </c>
    </row>
    <row r="603" spans="1:3" x14ac:dyDescent="0.25">
      <c r="A603">
        <v>99</v>
      </c>
      <c r="B603">
        <f t="shared" si="34"/>
        <v>0</v>
      </c>
      <c r="C603" t="str">
        <f t="shared" si="35"/>
        <v/>
      </c>
    </row>
    <row r="604" spans="1:3" x14ac:dyDescent="0.25">
      <c r="A604" t="s">
        <v>591</v>
      </c>
      <c r="B604">
        <f t="shared" si="34"/>
        <v>1</v>
      </c>
      <c r="C604" t="str">
        <f t="shared" si="35"/>
        <v>0xe216…9be4</v>
      </c>
    </row>
    <row r="605" spans="1:3" x14ac:dyDescent="0.25">
      <c r="A605" s="46">
        <v>48134</v>
      </c>
      <c r="B605">
        <f t="shared" si="34"/>
        <v>0</v>
      </c>
      <c r="C605" t="str">
        <f t="shared" si="35"/>
        <v/>
      </c>
    </row>
    <row r="606" spans="1:3" x14ac:dyDescent="0.25">
      <c r="A606" s="47">
        <v>2.0000000000000001E-4</v>
      </c>
      <c r="B606">
        <f t="shared" si="34"/>
        <v>0</v>
      </c>
      <c r="C606" t="str">
        <f t="shared" si="35"/>
        <v/>
      </c>
    </row>
    <row r="607" spans="1:3" x14ac:dyDescent="0.25">
      <c r="A607" s="47">
        <v>0.98180000000000001</v>
      </c>
      <c r="B607">
        <f t="shared" si="34"/>
        <v>0</v>
      </c>
      <c r="C607" t="str">
        <f t="shared" si="35"/>
        <v/>
      </c>
    </row>
    <row r="608" spans="1:3" x14ac:dyDescent="0.25">
      <c r="A608" s="48">
        <v>44893.944444444445</v>
      </c>
      <c r="B608">
        <f t="shared" si="34"/>
        <v>0</v>
      </c>
      <c r="C608" t="str">
        <f t="shared" si="35"/>
        <v/>
      </c>
    </row>
    <row r="609" spans="1:3" x14ac:dyDescent="0.25">
      <c r="A609">
        <v>100</v>
      </c>
      <c r="B609">
        <f t="shared" si="34"/>
        <v>0</v>
      </c>
      <c r="C609" t="str">
        <f t="shared" si="35"/>
        <v/>
      </c>
    </row>
    <row r="610" spans="1:3" x14ac:dyDescent="0.25">
      <c r="A610" t="s">
        <v>592</v>
      </c>
      <c r="B610">
        <f t="shared" si="34"/>
        <v>1</v>
      </c>
      <c r="C610" t="str">
        <f t="shared" si="35"/>
        <v>0x66fb…b32b</v>
      </c>
    </row>
    <row r="611" spans="1:3" x14ac:dyDescent="0.25">
      <c r="A611" s="46">
        <v>47975</v>
      </c>
      <c r="B611">
        <f t="shared" si="34"/>
        <v>0</v>
      </c>
      <c r="C611" t="str">
        <f t="shared" si="35"/>
        <v/>
      </c>
    </row>
    <row r="612" spans="1:3" x14ac:dyDescent="0.25">
      <c r="A612" s="47">
        <v>2.0000000000000001E-4</v>
      </c>
      <c r="B612">
        <f t="shared" si="34"/>
        <v>0</v>
      </c>
      <c r="C612" t="str">
        <f t="shared" si="35"/>
        <v/>
      </c>
    </row>
    <row r="613" spans="1:3" x14ac:dyDescent="0.25">
      <c r="A613" s="47">
        <v>0.98199999999999998</v>
      </c>
      <c r="B613">
        <f t="shared" si="34"/>
        <v>0</v>
      </c>
      <c r="C613" t="str">
        <f t="shared" si="35"/>
        <v/>
      </c>
    </row>
    <row r="614" spans="1:3" x14ac:dyDescent="0.25">
      <c r="A614" s="48">
        <v>44893.923611111109</v>
      </c>
      <c r="B614">
        <f t="shared" si="34"/>
        <v>0</v>
      </c>
      <c r="C614" t="str">
        <f t="shared" si="35"/>
        <v/>
      </c>
    </row>
    <row r="615" spans="1:3" x14ac:dyDescent="0.25">
      <c r="B615">
        <f t="shared" si="34"/>
        <v>0</v>
      </c>
      <c r="C615" t="str">
        <f t="shared" si="35"/>
        <v/>
      </c>
    </row>
    <row r="616" spans="1:3" x14ac:dyDescent="0.25">
      <c r="B616">
        <f t="shared" si="34"/>
        <v>0</v>
      </c>
      <c r="C616" t="str">
        <f t="shared" si="35"/>
        <v/>
      </c>
    </row>
    <row r="617" spans="1:3" x14ac:dyDescent="0.25">
      <c r="B617">
        <f t="shared" si="34"/>
        <v>0</v>
      </c>
      <c r="C617" t="str">
        <f t="shared" si="35"/>
        <v/>
      </c>
    </row>
    <row r="618" spans="1:3" x14ac:dyDescent="0.25">
      <c r="B618">
        <f t="shared" si="34"/>
        <v>0</v>
      </c>
      <c r="C618" t="str">
        <f t="shared" si="35"/>
        <v/>
      </c>
    </row>
    <row r="619" spans="1:3" x14ac:dyDescent="0.25">
      <c r="B619">
        <f t="shared" si="34"/>
        <v>0</v>
      </c>
      <c r="C619" t="str">
        <f t="shared" si="35"/>
        <v/>
      </c>
    </row>
    <row r="620" spans="1:3" x14ac:dyDescent="0.25">
      <c r="B620">
        <f t="shared" si="34"/>
        <v>0</v>
      </c>
      <c r="C620" t="str">
        <f t="shared" si="35"/>
        <v/>
      </c>
    </row>
    <row r="621" spans="1:3" x14ac:dyDescent="0.25">
      <c r="B621">
        <f t="shared" si="34"/>
        <v>0</v>
      </c>
      <c r="C621" t="str">
        <f t="shared" si="35"/>
        <v/>
      </c>
    </row>
    <row r="622" spans="1:3" x14ac:dyDescent="0.25">
      <c r="B622">
        <f t="shared" si="34"/>
        <v>0</v>
      </c>
      <c r="C622" t="str">
        <f t="shared" si="35"/>
        <v/>
      </c>
    </row>
    <row r="623" spans="1:3" x14ac:dyDescent="0.25">
      <c r="B623">
        <f t="shared" si="34"/>
        <v>0</v>
      </c>
      <c r="C623" t="str">
        <f t="shared" si="35"/>
        <v/>
      </c>
    </row>
    <row r="624" spans="1:3" x14ac:dyDescent="0.25">
      <c r="B624">
        <f t="shared" si="34"/>
        <v>0</v>
      </c>
      <c r="C624" t="str">
        <f t="shared" si="35"/>
        <v/>
      </c>
    </row>
    <row r="625" spans="2:3" x14ac:dyDescent="0.25">
      <c r="B625">
        <f t="shared" si="34"/>
        <v>0</v>
      </c>
      <c r="C625" t="str">
        <f t="shared" si="35"/>
        <v/>
      </c>
    </row>
    <row r="626" spans="2:3" x14ac:dyDescent="0.25">
      <c r="C626" t="str">
        <f t="shared" si="35"/>
        <v/>
      </c>
    </row>
    <row r="627" spans="2:3" x14ac:dyDescent="0.25">
      <c r="C627" t="str">
        <f t="shared" si="35"/>
        <v/>
      </c>
    </row>
    <row r="628" spans="2:3" x14ac:dyDescent="0.25">
      <c r="C628" t="str">
        <f t="shared" si="35"/>
        <v/>
      </c>
    </row>
    <row r="629" spans="2:3" x14ac:dyDescent="0.25">
      <c r="C629" t="str">
        <f t="shared" si="35"/>
        <v/>
      </c>
    </row>
    <row r="630" spans="2:3" x14ac:dyDescent="0.25">
      <c r="C630" t="str">
        <f t="shared" si="35"/>
        <v/>
      </c>
    </row>
    <row r="631" spans="2:3" x14ac:dyDescent="0.25">
      <c r="C631" t="str">
        <f t="shared" si="35"/>
        <v/>
      </c>
    </row>
    <row r="632" spans="2:3" x14ac:dyDescent="0.25">
      <c r="C632" t="str">
        <f t="shared" si="35"/>
        <v/>
      </c>
    </row>
    <row r="633" spans="2:3" x14ac:dyDescent="0.25">
      <c r="C633" t="str">
        <f t="shared" si="35"/>
        <v/>
      </c>
    </row>
    <row r="634" spans="2:3" x14ac:dyDescent="0.25">
      <c r="C634" t="str">
        <f t="shared" si="35"/>
        <v/>
      </c>
    </row>
    <row r="635" spans="2:3" x14ac:dyDescent="0.25">
      <c r="C635" t="str">
        <f t="shared" si="35"/>
        <v/>
      </c>
    </row>
    <row r="636" spans="2:3" x14ac:dyDescent="0.25">
      <c r="C636" t="str">
        <f t="shared" si="35"/>
        <v/>
      </c>
    </row>
    <row r="637" spans="2:3" x14ac:dyDescent="0.25">
      <c r="C637" t="str">
        <f t="shared" si="35"/>
        <v/>
      </c>
    </row>
    <row r="638" spans="2:3" x14ac:dyDescent="0.25">
      <c r="C638" t="str">
        <f t="shared" si="35"/>
        <v/>
      </c>
    </row>
    <row r="639" spans="2:3" x14ac:dyDescent="0.25">
      <c r="C639" t="str">
        <f t="shared" si="35"/>
        <v/>
      </c>
    </row>
    <row r="640" spans="2:3" x14ac:dyDescent="0.25">
      <c r="C640" t="str">
        <f t="shared" si="35"/>
        <v/>
      </c>
    </row>
    <row r="641" spans="3:3" x14ac:dyDescent="0.25">
      <c r="C641" t="str">
        <f t="shared" si="35"/>
        <v/>
      </c>
    </row>
    <row r="642" spans="3:3" x14ac:dyDescent="0.25">
      <c r="C642" t="str">
        <f t="shared" si="35"/>
        <v/>
      </c>
    </row>
    <row r="643" spans="3:3" x14ac:dyDescent="0.25">
      <c r="C643" t="str">
        <f t="shared" si="35"/>
        <v/>
      </c>
    </row>
    <row r="644" spans="3:3" x14ac:dyDescent="0.25">
      <c r="C644" t="str">
        <f t="shared" si="35"/>
        <v/>
      </c>
    </row>
    <row r="645" spans="3:3" x14ac:dyDescent="0.25">
      <c r="C645" t="str">
        <f t="shared" si="35"/>
        <v/>
      </c>
    </row>
    <row r="646" spans="3:3" x14ac:dyDescent="0.25">
      <c r="C646" t="str">
        <f t="shared" si="35"/>
        <v/>
      </c>
    </row>
    <row r="647" spans="3:3" x14ac:dyDescent="0.25">
      <c r="C647" t="str">
        <f t="shared" si="35"/>
        <v/>
      </c>
    </row>
    <row r="648" spans="3:3" x14ac:dyDescent="0.25">
      <c r="C648" t="str">
        <f t="shared" si="35"/>
        <v/>
      </c>
    </row>
    <row r="649" spans="3:3" x14ac:dyDescent="0.25">
      <c r="C649" t="str">
        <f t="shared" ref="C649:C658" si="36">IF(B649,A649,"")</f>
        <v/>
      </c>
    </row>
    <row r="650" spans="3:3" x14ac:dyDescent="0.25">
      <c r="C650" t="str">
        <f t="shared" si="36"/>
        <v/>
      </c>
    </row>
    <row r="651" spans="3:3" x14ac:dyDescent="0.25">
      <c r="C651" t="str">
        <f t="shared" si="36"/>
        <v/>
      </c>
    </row>
    <row r="652" spans="3:3" x14ac:dyDescent="0.25">
      <c r="C652" t="str">
        <f t="shared" si="36"/>
        <v/>
      </c>
    </row>
    <row r="653" spans="3:3" x14ac:dyDescent="0.25">
      <c r="C653" t="str">
        <f t="shared" si="36"/>
        <v/>
      </c>
    </row>
    <row r="654" spans="3:3" x14ac:dyDescent="0.25">
      <c r="C654" t="str">
        <f t="shared" si="36"/>
        <v/>
      </c>
    </row>
    <row r="655" spans="3:3" x14ac:dyDescent="0.25">
      <c r="C655" t="str">
        <f t="shared" si="36"/>
        <v/>
      </c>
    </row>
    <row r="656" spans="3:3" x14ac:dyDescent="0.25">
      <c r="C656" t="str">
        <f t="shared" si="36"/>
        <v/>
      </c>
    </row>
    <row r="657" spans="3:3" x14ac:dyDescent="0.25">
      <c r="C657" t="str">
        <f t="shared" si="36"/>
        <v/>
      </c>
    </row>
    <row r="658" spans="3:3" x14ac:dyDescent="0.25">
      <c r="C658" t="str">
        <f t="shared" si="36"/>
        <v/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SNX_Holders</vt:lpstr>
      <vt:lpstr>C-Ratio</vt:lpstr>
      <vt:lpstr>C-Ratio-Op</vt:lpstr>
      <vt:lpstr>Charts</vt:lpstr>
      <vt:lpstr>MintBurn</vt:lpstr>
      <vt:lpstr>MintBurn-Op</vt:lpstr>
      <vt:lpstr>addrPosLPs</vt:lpstr>
      <vt:lpstr>DebtPool</vt:lpstr>
      <vt:lpstr>Addresses</vt:lpstr>
      <vt:lpstr>c _ratio_tbl</vt:lpstr>
      <vt:lpstr>c_ratio_op_tbl</vt:lpstr>
      <vt:lpstr>mintBurn_tbl</vt:lpstr>
      <vt:lpstr>mintBurn_tbl_op</vt:lpstr>
      <vt:lpstr>validAddrs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Darius X1</cp:lastModifiedBy>
  <cp:lastPrinted>2022-12-01T02:18:23Z</cp:lastPrinted>
  <dcterms:created xsi:type="dcterms:W3CDTF">2022-11-10T17:06:22Z</dcterms:created>
  <dcterms:modified xsi:type="dcterms:W3CDTF">2022-12-29T03:36:19Z</dcterms:modified>
</cp:coreProperties>
</file>